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R:\Emerson\11-Apresentações\Plano de ação\"/>
    </mc:Choice>
  </mc:AlternateContent>
  <bookViews>
    <workbookView xWindow="0" yWindow="0" windowWidth="16380" windowHeight="8190" tabRatio="500"/>
  </bookViews>
  <sheets>
    <sheet name="Premissas" sheetId="1" r:id="rId1"/>
    <sheet name="Simulação" sheetId="17" r:id="rId2"/>
    <sheet name="AllIn_Apoio" sheetId="11" r:id="rId3"/>
    <sheet name="Detalhe_Registro" sheetId="3" state="hidden" r:id="rId4"/>
    <sheet name="Consolidado_HC" sheetId="4" state="hidden" r:id="rId5"/>
    <sheet name="Resumo_Mes_CD" sheetId="5" state="hidden" r:id="rId6"/>
    <sheet name="Comparativo_Jul_Ago" sheetId="6" state="hidden" r:id="rId7"/>
    <sheet name="Projecao_Produtividade(const)" sheetId="7" state="hidden" r:id="rId8"/>
    <sheet name="Base_Nova" sheetId="14" r:id="rId9"/>
    <sheet name="Chave_função_Metas" sheetId="16" r:id="rId10"/>
    <sheet name="Resumo_Mes_Atividade" sheetId="8" r:id="rId11"/>
    <sheet name="Resumo_Mes_CD_Atividade" sheetId="9" r:id="rId12"/>
    <sheet name="Distribuicao_Mes_Faixa" sheetId="10" r:id="rId13"/>
    <sheet name="Base" sheetId="2" r:id="rId14"/>
    <sheet name="Din" sheetId="13" state="hidden" r:id="rId15"/>
  </sheets>
  <definedNames>
    <definedName name="_xlnm._FilterDatabase" localSheetId="13" hidden="1">Base!$A$1:$K$6208</definedName>
    <definedName name="_xlnm._FilterDatabase" localSheetId="4" hidden="1">Consolidado_HC!$A$1:$N$1594</definedName>
    <definedName name="_xlnm._FilterDatabase" localSheetId="3" hidden="1">Detalhe_Registro!$A$1:$O$2301</definedName>
    <definedName name="_xlcn.WorksheetConnection_Consolidado_HCA1N15941" hidden="1">Consolidado_HC!$A$1:$N$1594</definedName>
  </definedNames>
  <calcPr calcId="162913"/>
  <pivotCaches>
    <pivotCache cacheId="51" r:id="rId16"/>
  </pivotCaches>
  <extLst>
    <ext xmlns:x15="http://schemas.microsoft.com/office/spreadsheetml/2010/11/main" uri="{FCE2AD5D-F65C-4FA6-A056-5C36A1767C68}">
      <x15:dataModel>
        <x15:modelTables>
          <x15:modelTable id="Intervalo" name="Intervalo" connection="WorksheetConnection_Consolidado_HC!$A$1:$N$1594"/>
        </x15:modelTables>
      </x15:dataModel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17" l="1"/>
  <c r="F6" i="17"/>
  <c r="F7" i="17"/>
  <c r="F4" i="17"/>
  <c r="D6" i="17"/>
  <c r="E7" i="17"/>
  <c r="D7" i="17" s="1"/>
  <c r="E6" i="17"/>
  <c r="E5" i="17"/>
  <c r="D5" i="17" s="1"/>
  <c r="E4" i="17"/>
  <c r="D4" i="17" s="1"/>
  <c r="E3" i="17"/>
  <c r="D3" i="17" s="1"/>
  <c r="I11" i="16" l="1"/>
  <c r="I8" i="16"/>
  <c r="I5" i="16"/>
  <c r="I2" i="16"/>
  <c r="C42" i="11" l="1"/>
  <c r="C43" i="11" s="1"/>
  <c r="I29" i="11"/>
  <c r="E28" i="11"/>
  <c r="F28" i="11" s="1"/>
  <c r="E27" i="11"/>
  <c r="G27" i="11" s="1"/>
  <c r="E26" i="11"/>
  <c r="F26" i="11" s="1"/>
  <c r="E25" i="11"/>
  <c r="G25" i="11" s="1"/>
  <c r="E24" i="11"/>
  <c r="F24" i="11" s="1"/>
  <c r="E23" i="11"/>
  <c r="G23" i="11" s="1"/>
  <c r="E22" i="11"/>
  <c r="F22" i="11" s="1"/>
  <c r="E21" i="11"/>
  <c r="G21" i="11" s="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2" i="11"/>
  <c r="D12" i="11"/>
  <c r="C12" i="11"/>
  <c r="B12" i="11"/>
  <c r="E11" i="11"/>
  <c r="D11" i="11"/>
  <c r="C11" i="11"/>
  <c r="B11" i="11"/>
  <c r="C7" i="11"/>
  <c r="C6" i="11"/>
  <c r="C15" i="10"/>
  <c r="C14" i="10"/>
  <c r="C13" i="10"/>
  <c r="C12" i="10"/>
  <c r="C11" i="10"/>
  <c r="C10" i="10"/>
  <c r="C9" i="10"/>
  <c r="C8" i="10"/>
  <c r="C7" i="10"/>
  <c r="C6" i="10"/>
  <c r="C5" i="10"/>
  <c r="C4" i="10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I11" i="8"/>
  <c r="I10" i="8"/>
  <c r="I9" i="8"/>
  <c r="I8" i="8"/>
  <c r="I7" i="8"/>
  <c r="I6" i="8"/>
  <c r="I5" i="8"/>
  <c r="I4" i="8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L1594" i="4"/>
  <c r="N1594" i="4" s="1"/>
  <c r="K1594" i="4"/>
  <c r="J1594" i="4"/>
  <c r="I1594" i="4"/>
  <c r="F1594" i="4"/>
  <c r="L1593" i="4"/>
  <c r="N1593" i="4" s="1"/>
  <c r="K1593" i="4"/>
  <c r="J1593" i="4"/>
  <c r="I1593" i="4"/>
  <c r="F1593" i="4"/>
  <c r="L1592" i="4"/>
  <c r="N1592" i="4" s="1"/>
  <c r="K1592" i="4"/>
  <c r="J1592" i="4"/>
  <c r="I1592" i="4"/>
  <c r="F1592" i="4"/>
  <c r="L1591" i="4"/>
  <c r="N1591" i="4" s="1"/>
  <c r="K1591" i="4"/>
  <c r="J1591" i="4"/>
  <c r="I1591" i="4"/>
  <c r="F1591" i="4"/>
  <c r="L1590" i="4"/>
  <c r="M1590" i="4" s="1"/>
  <c r="K1590" i="4"/>
  <c r="J1590" i="4"/>
  <c r="I1590" i="4"/>
  <c r="F1590" i="4"/>
  <c r="L1589" i="4"/>
  <c r="N1589" i="4" s="1"/>
  <c r="K1589" i="4"/>
  <c r="J1589" i="4"/>
  <c r="I1589" i="4"/>
  <c r="F1589" i="4"/>
  <c r="L1588" i="4"/>
  <c r="N1588" i="4" s="1"/>
  <c r="K1588" i="4"/>
  <c r="J1588" i="4"/>
  <c r="I1588" i="4"/>
  <c r="F1588" i="4"/>
  <c r="L1587" i="4"/>
  <c r="N1587" i="4" s="1"/>
  <c r="K1587" i="4"/>
  <c r="J1587" i="4"/>
  <c r="I1587" i="4"/>
  <c r="F1587" i="4"/>
  <c r="L1586" i="4"/>
  <c r="N1586" i="4" s="1"/>
  <c r="K1586" i="4"/>
  <c r="J1586" i="4"/>
  <c r="I1586" i="4"/>
  <c r="F1586" i="4"/>
  <c r="L1585" i="4"/>
  <c r="M1585" i="4" s="1"/>
  <c r="K1585" i="4"/>
  <c r="J1585" i="4"/>
  <c r="I1585" i="4"/>
  <c r="F1585" i="4"/>
  <c r="L1584" i="4"/>
  <c r="N1584" i="4" s="1"/>
  <c r="K1584" i="4"/>
  <c r="J1584" i="4"/>
  <c r="I1584" i="4"/>
  <c r="F1584" i="4"/>
  <c r="L1583" i="4"/>
  <c r="N1583" i="4" s="1"/>
  <c r="K1583" i="4"/>
  <c r="J1583" i="4"/>
  <c r="I1583" i="4"/>
  <c r="F1583" i="4"/>
  <c r="L1582" i="4"/>
  <c r="M1582" i="4" s="1"/>
  <c r="K1582" i="4"/>
  <c r="J1582" i="4"/>
  <c r="I1582" i="4"/>
  <c r="F1582" i="4"/>
  <c r="L1581" i="4"/>
  <c r="N1581" i="4" s="1"/>
  <c r="K1581" i="4"/>
  <c r="J1581" i="4"/>
  <c r="I1581" i="4"/>
  <c r="F1581" i="4"/>
  <c r="L1580" i="4"/>
  <c r="N1580" i="4" s="1"/>
  <c r="K1580" i="4"/>
  <c r="J1580" i="4"/>
  <c r="I1580" i="4"/>
  <c r="F1580" i="4"/>
  <c r="L1579" i="4"/>
  <c r="N1579" i="4" s="1"/>
  <c r="K1579" i="4"/>
  <c r="J1579" i="4"/>
  <c r="I1579" i="4"/>
  <c r="F1579" i="4"/>
  <c r="L1578" i="4"/>
  <c r="N1578" i="4" s="1"/>
  <c r="K1578" i="4"/>
  <c r="J1578" i="4"/>
  <c r="I1578" i="4"/>
  <c r="F1578" i="4"/>
  <c r="L1577" i="4"/>
  <c r="N1577" i="4" s="1"/>
  <c r="K1577" i="4"/>
  <c r="J1577" i="4"/>
  <c r="I1577" i="4"/>
  <c r="F1577" i="4"/>
  <c r="L1576" i="4"/>
  <c r="M1576" i="4" s="1"/>
  <c r="K1576" i="4"/>
  <c r="J1576" i="4"/>
  <c r="I1576" i="4"/>
  <c r="F1576" i="4"/>
  <c r="L1575" i="4"/>
  <c r="N1575" i="4" s="1"/>
  <c r="K1575" i="4"/>
  <c r="J1575" i="4"/>
  <c r="I1575" i="4"/>
  <c r="F1575" i="4"/>
  <c r="L1574" i="4"/>
  <c r="M1574" i="4" s="1"/>
  <c r="K1574" i="4"/>
  <c r="J1574" i="4"/>
  <c r="I1574" i="4"/>
  <c r="F1574" i="4"/>
  <c r="L1573" i="4"/>
  <c r="N1573" i="4" s="1"/>
  <c r="K1573" i="4"/>
  <c r="J1573" i="4"/>
  <c r="I1573" i="4"/>
  <c r="F1573" i="4"/>
  <c r="L1572" i="4"/>
  <c r="N1572" i="4" s="1"/>
  <c r="K1572" i="4"/>
  <c r="J1572" i="4"/>
  <c r="I1572" i="4"/>
  <c r="F1572" i="4"/>
  <c r="L1571" i="4"/>
  <c r="N1571" i="4" s="1"/>
  <c r="K1571" i="4"/>
  <c r="J1571" i="4"/>
  <c r="I1571" i="4"/>
  <c r="F1571" i="4"/>
  <c r="L1570" i="4"/>
  <c r="N1570" i="4" s="1"/>
  <c r="K1570" i="4"/>
  <c r="J1570" i="4"/>
  <c r="I1570" i="4"/>
  <c r="F1570" i="4"/>
  <c r="L1569" i="4"/>
  <c r="N1569" i="4" s="1"/>
  <c r="K1569" i="4"/>
  <c r="J1569" i="4"/>
  <c r="I1569" i="4"/>
  <c r="F1569" i="4"/>
  <c r="L1568" i="4"/>
  <c r="M1568" i="4" s="1"/>
  <c r="K1568" i="4"/>
  <c r="J1568" i="4"/>
  <c r="I1568" i="4"/>
  <c r="F1568" i="4"/>
  <c r="L1567" i="4"/>
  <c r="N1567" i="4" s="1"/>
  <c r="K1567" i="4"/>
  <c r="J1567" i="4"/>
  <c r="I1567" i="4"/>
  <c r="F1567" i="4"/>
  <c r="L1566" i="4"/>
  <c r="M1566" i="4" s="1"/>
  <c r="K1566" i="4"/>
  <c r="J1566" i="4"/>
  <c r="I1566" i="4"/>
  <c r="F1566" i="4"/>
  <c r="L1565" i="4"/>
  <c r="N1565" i="4" s="1"/>
  <c r="K1565" i="4"/>
  <c r="J1565" i="4"/>
  <c r="I1565" i="4"/>
  <c r="F1565" i="4"/>
  <c r="L1564" i="4"/>
  <c r="N1564" i="4" s="1"/>
  <c r="K1564" i="4"/>
  <c r="J1564" i="4"/>
  <c r="I1564" i="4"/>
  <c r="F1564" i="4"/>
  <c r="L1563" i="4"/>
  <c r="N1563" i="4" s="1"/>
  <c r="K1563" i="4"/>
  <c r="J1563" i="4"/>
  <c r="I1563" i="4"/>
  <c r="F1563" i="4"/>
  <c r="L1562" i="4"/>
  <c r="N1562" i="4" s="1"/>
  <c r="K1562" i="4"/>
  <c r="J1562" i="4"/>
  <c r="I1562" i="4"/>
  <c r="F1562" i="4"/>
  <c r="L1561" i="4"/>
  <c r="N1561" i="4" s="1"/>
  <c r="K1561" i="4"/>
  <c r="J1561" i="4"/>
  <c r="I1561" i="4"/>
  <c r="F1561" i="4"/>
  <c r="L1560" i="4"/>
  <c r="N1560" i="4" s="1"/>
  <c r="K1560" i="4"/>
  <c r="J1560" i="4"/>
  <c r="I1560" i="4"/>
  <c r="F1560" i="4"/>
  <c r="L1559" i="4"/>
  <c r="M1559" i="4" s="1"/>
  <c r="K1559" i="4"/>
  <c r="J1559" i="4"/>
  <c r="I1559" i="4"/>
  <c r="F1559" i="4"/>
  <c r="L1558" i="4"/>
  <c r="M1558" i="4" s="1"/>
  <c r="K1558" i="4"/>
  <c r="J1558" i="4"/>
  <c r="I1558" i="4"/>
  <c r="F1558" i="4"/>
  <c r="L1557" i="4"/>
  <c r="N1557" i="4" s="1"/>
  <c r="K1557" i="4"/>
  <c r="J1557" i="4"/>
  <c r="I1557" i="4"/>
  <c r="F1557" i="4"/>
  <c r="L1556" i="4"/>
  <c r="N1556" i="4" s="1"/>
  <c r="K1556" i="4"/>
  <c r="J1556" i="4"/>
  <c r="I1556" i="4"/>
  <c r="F1556" i="4"/>
  <c r="L1555" i="4"/>
  <c r="N1555" i="4" s="1"/>
  <c r="K1555" i="4"/>
  <c r="J1555" i="4"/>
  <c r="I1555" i="4"/>
  <c r="F1555" i="4"/>
  <c r="L1554" i="4"/>
  <c r="N1554" i="4" s="1"/>
  <c r="K1554" i="4"/>
  <c r="J1554" i="4"/>
  <c r="I1554" i="4"/>
  <c r="F1554" i="4"/>
  <c r="L1553" i="4"/>
  <c r="M1553" i="4" s="1"/>
  <c r="K1553" i="4"/>
  <c r="J1553" i="4"/>
  <c r="I1553" i="4"/>
  <c r="F1553" i="4"/>
  <c r="L1552" i="4"/>
  <c r="M1552" i="4" s="1"/>
  <c r="K1552" i="4"/>
  <c r="J1552" i="4"/>
  <c r="I1552" i="4"/>
  <c r="F1552" i="4"/>
  <c r="L1551" i="4"/>
  <c r="N1551" i="4" s="1"/>
  <c r="K1551" i="4"/>
  <c r="J1551" i="4"/>
  <c r="I1551" i="4"/>
  <c r="F1551" i="4"/>
  <c r="L1550" i="4"/>
  <c r="M1550" i="4" s="1"/>
  <c r="K1550" i="4"/>
  <c r="J1550" i="4"/>
  <c r="I1550" i="4"/>
  <c r="F1550" i="4"/>
  <c r="L1549" i="4"/>
  <c r="N1549" i="4" s="1"/>
  <c r="K1549" i="4"/>
  <c r="J1549" i="4"/>
  <c r="I1549" i="4"/>
  <c r="F1549" i="4"/>
  <c r="L1548" i="4"/>
  <c r="N1548" i="4" s="1"/>
  <c r="K1548" i="4"/>
  <c r="J1548" i="4"/>
  <c r="I1548" i="4"/>
  <c r="F1548" i="4"/>
  <c r="L1547" i="4"/>
  <c r="N1547" i="4" s="1"/>
  <c r="K1547" i="4"/>
  <c r="J1547" i="4"/>
  <c r="I1547" i="4"/>
  <c r="F1547" i="4"/>
  <c r="L1546" i="4"/>
  <c r="M1546" i="4" s="1"/>
  <c r="K1546" i="4"/>
  <c r="J1546" i="4"/>
  <c r="I1546" i="4"/>
  <c r="F1546" i="4"/>
  <c r="L1545" i="4"/>
  <c r="N1545" i="4" s="1"/>
  <c r="K1545" i="4"/>
  <c r="J1545" i="4"/>
  <c r="I1545" i="4"/>
  <c r="F1545" i="4"/>
  <c r="L1544" i="4"/>
  <c r="N1544" i="4" s="1"/>
  <c r="K1544" i="4"/>
  <c r="J1544" i="4"/>
  <c r="I1544" i="4"/>
  <c r="F1544" i="4"/>
  <c r="L1543" i="4"/>
  <c r="N1543" i="4" s="1"/>
  <c r="K1543" i="4"/>
  <c r="J1543" i="4"/>
  <c r="I1543" i="4"/>
  <c r="F1543" i="4"/>
  <c r="L1542" i="4"/>
  <c r="M1542" i="4" s="1"/>
  <c r="K1542" i="4"/>
  <c r="J1542" i="4"/>
  <c r="I1542" i="4"/>
  <c r="F1542" i="4"/>
  <c r="L1541" i="4"/>
  <c r="N1541" i="4" s="1"/>
  <c r="K1541" i="4"/>
  <c r="J1541" i="4"/>
  <c r="I1541" i="4"/>
  <c r="F1541" i="4"/>
  <c r="L1540" i="4"/>
  <c r="N1540" i="4" s="1"/>
  <c r="K1540" i="4"/>
  <c r="J1540" i="4"/>
  <c r="I1540" i="4"/>
  <c r="F1540" i="4"/>
  <c r="L1539" i="4"/>
  <c r="N1539" i="4" s="1"/>
  <c r="K1539" i="4"/>
  <c r="J1539" i="4"/>
  <c r="I1539" i="4"/>
  <c r="F1539" i="4"/>
  <c r="L1538" i="4"/>
  <c r="N1538" i="4" s="1"/>
  <c r="K1538" i="4"/>
  <c r="J1538" i="4"/>
  <c r="I1538" i="4"/>
  <c r="F1538" i="4"/>
  <c r="L1537" i="4"/>
  <c r="N1537" i="4" s="1"/>
  <c r="K1537" i="4"/>
  <c r="J1537" i="4"/>
  <c r="I1537" i="4"/>
  <c r="F1537" i="4"/>
  <c r="L1536" i="4"/>
  <c r="M1536" i="4" s="1"/>
  <c r="K1536" i="4"/>
  <c r="J1536" i="4"/>
  <c r="I1536" i="4"/>
  <c r="F1536" i="4"/>
  <c r="L1535" i="4"/>
  <c r="M1535" i="4" s="1"/>
  <c r="K1535" i="4"/>
  <c r="J1535" i="4"/>
  <c r="I1535" i="4"/>
  <c r="F1535" i="4"/>
  <c r="L1534" i="4"/>
  <c r="M1534" i="4" s="1"/>
  <c r="K1534" i="4"/>
  <c r="J1534" i="4"/>
  <c r="I1534" i="4"/>
  <c r="F1534" i="4"/>
  <c r="L1533" i="4"/>
  <c r="N1533" i="4" s="1"/>
  <c r="K1533" i="4"/>
  <c r="J1533" i="4"/>
  <c r="I1533" i="4"/>
  <c r="F1533" i="4"/>
  <c r="L1532" i="4"/>
  <c r="N1532" i="4" s="1"/>
  <c r="K1532" i="4"/>
  <c r="J1532" i="4"/>
  <c r="I1532" i="4"/>
  <c r="F1532" i="4"/>
  <c r="L1531" i="4"/>
  <c r="N1531" i="4" s="1"/>
  <c r="K1531" i="4"/>
  <c r="J1531" i="4"/>
  <c r="I1531" i="4"/>
  <c r="F1531" i="4"/>
  <c r="L1530" i="4"/>
  <c r="N1530" i="4" s="1"/>
  <c r="K1530" i="4"/>
  <c r="J1530" i="4"/>
  <c r="I1530" i="4"/>
  <c r="F1530" i="4"/>
  <c r="L1529" i="4"/>
  <c r="N1529" i="4" s="1"/>
  <c r="K1529" i="4"/>
  <c r="J1529" i="4"/>
  <c r="I1529" i="4"/>
  <c r="F1529" i="4"/>
  <c r="L1528" i="4"/>
  <c r="N1528" i="4" s="1"/>
  <c r="K1528" i="4"/>
  <c r="J1528" i="4"/>
  <c r="I1528" i="4"/>
  <c r="F1528" i="4"/>
  <c r="L1527" i="4"/>
  <c r="M1527" i="4" s="1"/>
  <c r="K1527" i="4"/>
  <c r="J1527" i="4"/>
  <c r="I1527" i="4"/>
  <c r="F1527" i="4"/>
  <c r="L1526" i="4"/>
  <c r="M1526" i="4" s="1"/>
  <c r="K1526" i="4"/>
  <c r="J1526" i="4"/>
  <c r="I1526" i="4"/>
  <c r="F1526" i="4"/>
  <c r="L1525" i="4"/>
  <c r="N1525" i="4" s="1"/>
  <c r="K1525" i="4"/>
  <c r="J1525" i="4"/>
  <c r="I1525" i="4"/>
  <c r="F1525" i="4"/>
  <c r="L1524" i="4"/>
  <c r="N1524" i="4" s="1"/>
  <c r="K1524" i="4"/>
  <c r="J1524" i="4"/>
  <c r="I1524" i="4"/>
  <c r="F1524" i="4"/>
  <c r="L1523" i="4"/>
  <c r="N1523" i="4" s="1"/>
  <c r="K1523" i="4"/>
  <c r="J1523" i="4"/>
  <c r="I1523" i="4"/>
  <c r="F1523" i="4"/>
  <c r="L1522" i="4"/>
  <c r="N1522" i="4" s="1"/>
  <c r="K1522" i="4"/>
  <c r="J1522" i="4"/>
  <c r="I1522" i="4"/>
  <c r="F1522" i="4"/>
  <c r="L1521" i="4"/>
  <c r="N1521" i="4" s="1"/>
  <c r="K1521" i="4"/>
  <c r="J1521" i="4"/>
  <c r="I1521" i="4"/>
  <c r="F1521" i="4"/>
  <c r="L1520" i="4"/>
  <c r="M1520" i="4" s="1"/>
  <c r="K1520" i="4"/>
  <c r="J1520" i="4"/>
  <c r="I1520" i="4"/>
  <c r="F1520" i="4"/>
  <c r="L1519" i="4"/>
  <c r="N1519" i="4" s="1"/>
  <c r="K1519" i="4"/>
  <c r="J1519" i="4"/>
  <c r="I1519" i="4"/>
  <c r="F1519" i="4"/>
  <c r="L1518" i="4"/>
  <c r="M1518" i="4" s="1"/>
  <c r="K1518" i="4"/>
  <c r="J1518" i="4"/>
  <c r="I1518" i="4"/>
  <c r="F1518" i="4"/>
  <c r="L1517" i="4"/>
  <c r="N1517" i="4" s="1"/>
  <c r="K1517" i="4"/>
  <c r="J1517" i="4"/>
  <c r="I1517" i="4"/>
  <c r="F1517" i="4"/>
  <c r="L1516" i="4"/>
  <c r="N1516" i="4" s="1"/>
  <c r="K1516" i="4"/>
  <c r="J1516" i="4"/>
  <c r="I1516" i="4"/>
  <c r="F1516" i="4"/>
  <c r="L1515" i="4"/>
  <c r="N1515" i="4" s="1"/>
  <c r="K1515" i="4"/>
  <c r="J1515" i="4"/>
  <c r="I1515" i="4"/>
  <c r="F1515" i="4"/>
  <c r="L1514" i="4"/>
  <c r="N1514" i="4" s="1"/>
  <c r="K1514" i="4"/>
  <c r="J1514" i="4"/>
  <c r="I1514" i="4"/>
  <c r="F1514" i="4"/>
  <c r="L1513" i="4"/>
  <c r="N1513" i="4" s="1"/>
  <c r="K1513" i="4"/>
  <c r="J1513" i="4"/>
  <c r="I1513" i="4"/>
  <c r="F1513" i="4"/>
  <c r="L1512" i="4"/>
  <c r="N1512" i="4" s="1"/>
  <c r="K1512" i="4"/>
  <c r="J1512" i="4"/>
  <c r="I1512" i="4"/>
  <c r="F1512" i="4"/>
  <c r="L1511" i="4"/>
  <c r="M1511" i="4" s="1"/>
  <c r="K1511" i="4"/>
  <c r="J1511" i="4"/>
  <c r="I1511" i="4"/>
  <c r="F1511" i="4"/>
  <c r="L1510" i="4"/>
  <c r="M1510" i="4" s="1"/>
  <c r="K1510" i="4"/>
  <c r="J1510" i="4"/>
  <c r="I1510" i="4"/>
  <c r="F1510" i="4"/>
  <c r="L1509" i="4"/>
  <c r="M1509" i="4" s="1"/>
  <c r="K1509" i="4"/>
  <c r="J1509" i="4"/>
  <c r="I1509" i="4"/>
  <c r="F1509" i="4"/>
  <c r="L1508" i="4"/>
  <c r="N1508" i="4" s="1"/>
  <c r="K1508" i="4"/>
  <c r="J1508" i="4"/>
  <c r="I1508" i="4"/>
  <c r="F1508" i="4"/>
  <c r="L1507" i="4"/>
  <c r="N1507" i="4" s="1"/>
  <c r="K1507" i="4"/>
  <c r="J1507" i="4"/>
  <c r="I1507" i="4"/>
  <c r="F1507" i="4"/>
  <c r="L1506" i="4"/>
  <c r="N1506" i="4" s="1"/>
  <c r="K1506" i="4"/>
  <c r="J1506" i="4"/>
  <c r="I1506" i="4"/>
  <c r="F1506" i="4"/>
  <c r="L1505" i="4"/>
  <c r="N1505" i="4" s="1"/>
  <c r="K1505" i="4"/>
  <c r="J1505" i="4"/>
  <c r="I1505" i="4"/>
  <c r="F1505" i="4"/>
  <c r="L1504" i="4"/>
  <c r="N1504" i="4" s="1"/>
  <c r="K1504" i="4"/>
  <c r="J1504" i="4"/>
  <c r="I1504" i="4"/>
  <c r="F1504" i="4"/>
  <c r="L1503" i="4"/>
  <c r="N1503" i="4" s="1"/>
  <c r="K1503" i="4"/>
  <c r="J1503" i="4"/>
  <c r="I1503" i="4"/>
  <c r="F1503" i="4"/>
  <c r="L1502" i="4"/>
  <c r="M1502" i="4" s="1"/>
  <c r="K1502" i="4"/>
  <c r="J1502" i="4"/>
  <c r="I1502" i="4"/>
  <c r="F1502" i="4"/>
  <c r="L1501" i="4"/>
  <c r="M1501" i="4" s="1"/>
  <c r="K1501" i="4"/>
  <c r="J1501" i="4"/>
  <c r="I1501" i="4"/>
  <c r="F1501" i="4"/>
  <c r="L1500" i="4"/>
  <c r="N1500" i="4" s="1"/>
  <c r="K1500" i="4"/>
  <c r="J1500" i="4"/>
  <c r="I1500" i="4"/>
  <c r="F1500" i="4"/>
  <c r="L1499" i="4"/>
  <c r="N1499" i="4" s="1"/>
  <c r="K1499" i="4"/>
  <c r="J1499" i="4"/>
  <c r="I1499" i="4"/>
  <c r="F1499" i="4"/>
  <c r="L1498" i="4"/>
  <c r="N1498" i="4" s="1"/>
  <c r="K1498" i="4"/>
  <c r="J1498" i="4"/>
  <c r="I1498" i="4"/>
  <c r="F1498" i="4"/>
  <c r="L1497" i="4"/>
  <c r="N1497" i="4" s="1"/>
  <c r="K1497" i="4"/>
  <c r="J1497" i="4"/>
  <c r="I1497" i="4"/>
  <c r="F1497" i="4"/>
  <c r="L1496" i="4"/>
  <c r="N1496" i="4" s="1"/>
  <c r="K1496" i="4"/>
  <c r="J1496" i="4"/>
  <c r="I1496" i="4"/>
  <c r="F1496" i="4"/>
  <c r="L1495" i="4"/>
  <c r="N1495" i="4" s="1"/>
  <c r="K1495" i="4"/>
  <c r="J1495" i="4"/>
  <c r="I1495" i="4"/>
  <c r="F1495" i="4"/>
  <c r="L1494" i="4"/>
  <c r="N1494" i="4" s="1"/>
  <c r="K1494" i="4"/>
  <c r="J1494" i="4"/>
  <c r="I1494" i="4"/>
  <c r="F1494" i="4"/>
  <c r="L1493" i="4"/>
  <c r="N1493" i="4" s="1"/>
  <c r="K1493" i="4"/>
  <c r="J1493" i="4"/>
  <c r="I1493" i="4"/>
  <c r="F1493" i="4"/>
  <c r="L1492" i="4"/>
  <c r="N1492" i="4" s="1"/>
  <c r="K1492" i="4"/>
  <c r="J1492" i="4"/>
  <c r="I1492" i="4"/>
  <c r="F1492" i="4"/>
  <c r="L1491" i="4"/>
  <c r="N1491" i="4" s="1"/>
  <c r="K1491" i="4"/>
  <c r="J1491" i="4"/>
  <c r="I1491" i="4"/>
  <c r="F1491" i="4"/>
  <c r="L1490" i="4"/>
  <c r="N1490" i="4" s="1"/>
  <c r="K1490" i="4"/>
  <c r="J1490" i="4"/>
  <c r="I1490" i="4"/>
  <c r="F1490" i="4"/>
  <c r="L1489" i="4"/>
  <c r="N1489" i="4" s="1"/>
  <c r="K1489" i="4"/>
  <c r="J1489" i="4"/>
  <c r="I1489" i="4"/>
  <c r="F1489" i="4"/>
  <c r="L1488" i="4"/>
  <c r="N1488" i="4" s="1"/>
  <c r="K1488" i="4"/>
  <c r="J1488" i="4"/>
  <c r="I1488" i="4"/>
  <c r="F1488" i="4"/>
  <c r="L1487" i="4"/>
  <c r="M1487" i="4" s="1"/>
  <c r="K1487" i="4"/>
  <c r="J1487" i="4"/>
  <c r="I1487" i="4"/>
  <c r="F1487" i="4"/>
  <c r="L1486" i="4"/>
  <c r="N1486" i="4" s="1"/>
  <c r="K1486" i="4"/>
  <c r="J1486" i="4"/>
  <c r="I1486" i="4"/>
  <c r="F1486" i="4"/>
  <c r="L1485" i="4"/>
  <c r="N1485" i="4" s="1"/>
  <c r="K1485" i="4"/>
  <c r="J1485" i="4"/>
  <c r="I1485" i="4"/>
  <c r="F1485" i="4"/>
  <c r="L1484" i="4"/>
  <c r="N1484" i="4" s="1"/>
  <c r="K1484" i="4"/>
  <c r="J1484" i="4"/>
  <c r="I1484" i="4"/>
  <c r="F1484" i="4"/>
  <c r="L1483" i="4"/>
  <c r="N1483" i="4" s="1"/>
  <c r="K1483" i="4"/>
  <c r="J1483" i="4"/>
  <c r="I1483" i="4"/>
  <c r="F1483" i="4"/>
  <c r="L1482" i="4"/>
  <c r="N1482" i="4" s="1"/>
  <c r="K1482" i="4"/>
  <c r="J1482" i="4"/>
  <c r="I1482" i="4"/>
  <c r="F1482" i="4"/>
  <c r="L1481" i="4"/>
  <c r="N1481" i="4" s="1"/>
  <c r="K1481" i="4"/>
  <c r="J1481" i="4"/>
  <c r="I1481" i="4"/>
  <c r="F1481" i="4"/>
  <c r="L1480" i="4"/>
  <c r="N1480" i="4" s="1"/>
  <c r="K1480" i="4"/>
  <c r="J1480" i="4"/>
  <c r="I1480" i="4"/>
  <c r="F1480" i="4"/>
  <c r="L1479" i="4"/>
  <c r="M1479" i="4" s="1"/>
  <c r="K1479" i="4"/>
  <c r="J1479" i="4"/>
  <c r="I1479" i="4"/>
  <c r="F1479" i="4"/>
  <c r="L1478" i="4"/>
  <c r="N1478" i="4" s="1"/>
  <c r="K1478" i="4"/>
  <c r="J1478" i="4"/>
  <c r="I1478" i="4"/>
  <c r="F1478" i="4"/>
  <c r="L1477" i="4"/>
  <c r="M1477" i="4" s="1"/>
  <c r="K1477" i="4"/>
  <c r="J1477" i="4"/>
  <c r="I1477" i="4"/>
  <c r="F1477" i="4"/>
  <c r="L1476" i="4"/>
  <c r="N1476" i="4" s="1"/>
  <c r="K1476" i="4"/>
  <c r="J1476" i="4"/>
  <c r="I1476" i="4"/>
  <c r="F1476" i="4"/>
  <c r="L1475" i="4"/>
  <c r="N1475" i="4" s="1"/>
  <c r="K1475" i="4"/>
  <c r="J1475" i="4"/>
  <c r="I1475" i="4"/>
  <c r="F1475" i="4"/>
  <c r="L1474" i="4"/>
  <c r="N1474" i="4" s="1"/>
  <c r="K1474" i="4"/>
  <c r="J1474" i="4"/>
  <c r="I1474" i="4"/>
  <c r="F1474" i="4"/>
  <c r="L1473" i="4"/>
  <c r="N1473" i="4" s="1"/>
  <c r="K1473" i="4"/>
  <c r="J1473" i="4"/>
  <c r="I1473" i="4"/>
  <c r="F1473" i="4"/>
  <c r="L1472" i="4"/>
  <c r="N1472" i="4" s="1"/>
  <c r="K1472" i="4"/>
  <c r="J1472" i="4"/>
  <c r="I1472" i="4"/>
  <c r="F1472" i="4"/>
  <c r="L1471" i="4"/>
  <c r="N1471" i="4" s="1"/>
  <c r="K1471" i="4"/>
  <c r="J1471" i="4"/>
  <c r="I1471" i="4"/>
  <c r="F1471" i="4"/>
  <c r="L1470" i="4"/>
  <c r="N1470" i="4" s="1"/>
  <c r="K1470" i="4"/>
  <c r="J1470" i="4"/>
  <c r="I1470" i="4"/>
  <c r="F1470" i="4"/>
  <c r="L1469" i="4"/>
  <c r="M1469" i="4" s="1"/>
  <c r="K1469" i="4"/>
  <c r="J1469" i="4"/>
  <c r="I1469" i="4"/>
  <c r="F1469" i="4"/>
  <c r="L1468" i="4"/>
  <c r="N1468" i="4" s="1"/>
  <c r="K1468" i="4"/>
  <c r="J1468" i="4"/>
  <c r="I1468" i="4"/>
  <c r="F1468" i="4"/>
  <c r="L1467" i="4"/>
  <c r="N1467" i="4" s="1"/>
  <c r="K1467" i="4"/>
  <c r="J1467" i="4"/>
  <c r="I1467" i="4"/>
  <c r="F1467" i="4"/>
  <c r="L1466" i="4"/>
  <c r="N1466" i="4" s="1"/>
  <c r="K1466" i="4"/>
  <c r="J1466" i="4"/>
  <c r="I1466" i="4"/>
  <c r="F1466" i="4"/>
  <c r="L1465" i="4"/>
  <c r="N1465" i="4" s="1"/>
  <c r="K1465" i="4"/>
  <c r="J1465" i="4"/>
  <c r="I1465" i="4"/>
  <c r="F1465" i="4"/>
  <c r="L1464" i="4"/>
  <c r="N1464" i="4" s="1"/>
  <c r="K1464" i="4"/>
  <c r="J1464" i="4"/>
  <c r="I1464" i="4"/>
  <c r="F1464" i="4"/>
  <c r="L1463" i="4"/>
  <c r="M1463" i="4" s="1"/>
  <c r="K1463" i="4"/>
  <c r="J1463" i="4"/>
  <c r="I1463" i="4"/>
  <c r="F1463" i="4"/>
  <c r="L1462" i="4"/>
  <c r="N1462" i="4" s="1"/>
  <c r="K1462" i="4"/>
  <c r="J1462" i="4"/>
  <c r="I1462" i="4"/>
  <c r="F1462" i="4"/>
  <c r="L1461" i="4"/>
  <c r="M1461" i="4" s="1"/>
  <c r="K1461" i="4"/>
  <c r="J1461" i="4"/>
  <c r="I1461" i="4"/>
  <c r="F1461" i="4"/>
  <c r="L1460" i="4"/>
  <c r="N1460" i="4" s="1"/>
  <c r="K1460" i="4"/>
  <c r="J1460" i="4"/>
  <c r="I1460" i="4"/>
  <c r="F1460" i="4"/>
  <c r="L1459" i="4"/>
  <c r="M1459" i="4" s="1"/>
  <c r="K1459" i="4"/>
  <c r="J1459" i="4"/>
  <c r="I1459" i="4"/>
  <c r="F1459" i="4"/>
  <c r="L1458" i="4"/>
  <c r="N1458" i="4" s="1"/>
  <c r="K1458" i="4"/>
  <c r="J1458" i="4"/>
  <c r="I1458" i="4"/>
  <c r="F1458" i="4"/>
  <c r="L1457" i="4"/>
  <c r="N1457" i="4" s="1"/>
  <c r="K1457" i="4"/>
  <c r="J1457" i="4"/>
  <c r="I1457" i="4"/>
  <c r="F1457" i="4"/>
  <c r="L1456" i="4"/>
  <c r="M1456" i="4" s="1"/>
  <c r="K1456" i="4"/>
  <c r="J1456" i="4"/>
  <c r="I1456" i="4"/>
  <c r="F1456" i="4"/>
  <c r="L1455" i="4"/>
  <c r="M1455" i="4" s="1"/>
  <c r="K1455" i="4"/>
  <c r="J1455" i="4"/>
  <c r="I1455" i="4"/>
  <c r="F1455" i="4"/>
  <c r="L1454" i="4"/>
  <c r="N1454" i="4" s="1"/>
  <c r="K1454" i="4"/>
  <c r="J1454" i="4"/>
  <c r="I1454" i="4"/>
  <c r="F1454" i="4"/>
  <c r="L1453" i="4"/>
  <c r="N1453" i="4" s="1"/>
  <c r="K1453" i="4"/>
  <c r="J1453" i="4"/>
  <c r="I1453" i="4"/>
  <c r="F1453" i="4"/>
  <c r="L1452" i="4"/>
  <c r="N1452" i="4" s="1"/>
  <c r="K1452" i="4"/>
  <c r="J1452" i="4"/>
  <c r="I1452" i="4"/>
  <c r="F1452" i="4"/>
  <c r="L1451" i="4"/>
  <c r="M1451" i="4" s="1"/>
  <c r="K1451" i="4"/>
  <c r="J1451" i="4"/>
  <c r="I1451" i="4"/>
  <c r="F1451" i="4"/>
  <c r="L1450" i="4"/>
  <c r="N1450" i="4" s="1"/>
  <c r="K1450" i="4"/>
  <c r="J1450" i="4"/>
  <c r="I1450" i="4"/>
  <c r="F1450" i="4"/>
  <c r="L1449" i="4"/>
  <c r="N1449" i="4" s="1"/>
  <c r="K1449" i="4"/>
  <c r="J1449" i="4"/>
  <c r="I1449" i="4"/>
  <c r="F1449" i="4"/>
  <c r="L1448" i="4"/>
  <c r="N1448" i="4" s="1"/>
  <c r="K1448" i="4"/>
  <c r="J1448" i="4"/>
  <c r="I1448" i="4"/>
  <c r="F1448" i="4"/>
  <c r="L1447" i="4"/>
  <c r="M1447" i="4" s="1"/>
  <c r="K1447" i="4"/>
  <c r="J1447" i="4"/>
  <c r="I1447" i="4"/>
  <c r="F1447" i="4"/>
  <c r="L1446" i="4"/>
  <c r="M1446" i="4" s="1"/>
  <c r="K1446" i="4"/>
  <c r="J1446" i="4"/>
  <c r="I1446" i="4"/>
  <c r="F1446" i="4"/>
  <c r="L1445" i="4"/>
  <c r="N1445" i="4" s="1"/>
  <c r="K1445" i="4"/>
  <c r="J1445" i="4"/>
  <c r="I1445" i="4"/>
  <c r="F1445" i="4"/>
  <c r="L1444" i="4"/>
  <c r="N1444" i="4" s="1"/>
  <c r="K1444" i="4"/>
  <c r="J1444" i="4"/>
  <c r="I1444" i="4"/>
  <c r="F1444" i="4"/>
  <c r="L1443" i="4"/>
  <c r="M1443" i="4" s="1"/>
  <c r="K1443" i="4"/>
  <c r="J1443" i="4"/>
  <c r="I1443" i="4"/>
  <c r="F1443" i="4"/>
  <c r="L1442" i="4"/>
  <c r="N1442" i="4" s="1"/>
  <c r="K1442" i="4"/>
  <c r="J1442" i="4"/>
  <c r="I1442" i="4"/>
  <c r="F1442" i="4"/>
  <c r="L1441" i="4"/>
  <c r="N1441" i="4" s="1"/>
  <c r="K1441" i="4"/>
  <c r="J1441" i="4"/>
  <c r="I1441" i="4"/>
  <c r="F1441" i="4"/>
  <c r="L1440" i="4"/>
  <c r="M1440" i="4" s="1"/>
  <c r="K1440" i="4"/>
  <c r="J1440" i="4"/>
  <c r="I1440" i="4"/>
  <c r="F1440" i="4"/>
  <c r="L1439" i="4"/>
  <c r="N1439" i="4" s="1"/>
  <c r="K1439" i="4"/>
  <c r="J1439" i="4"/>
  <c r="I1439" i="4"/>
  <c r="F1439" i="4"/>
  <c r="L1438" i="4"/>
  <c r="M1438" i="4" s="1"/>
  <c r="K1438" i="4"/>
  <c r="J1438" i="4"/>
  <c r="I1438" i="4"/>
  <c r="F1438" i="4"/>
  <c r="L1437" i="4"/>
  <c r="N1437" i="4" s="1"/>
  <c r="K1437" i="4"/>
  <c r="J1437" i="4"/>
  <c r="I1437" i="4"/>
  <c r="F1437" i="4"/>
  <c r="L1436" i="4"/>
  <c r="N1436" i="4" s="1"/>
  <c r="K1436" i="4"/>
  <c r="J1436" i="4"/>
  <c r="I1436" i="4"/>
  <c r="F1436" i="4"/>
  <c r="L1435" i="4"/>
  <c r="M1435" i="4" s="1"/>
  <c r="K1435" i="4"/>
  <c r="J1435" i="4"/>
  <c r="I1435" i="4"/>
  <c r="F1435" i="4"/>
  <c r="L1434" i="4"/>
  <c r="N1434" i="4" s="1"/>
  <c r="K1434" i="4"/>
  <c r="J1434" i="4"/>
  <c r="I1434" i="4"/>
  <c r="F1434" i="4"/>
  <c r="L1433" i="4"/>
  <c r="N1433" i="4" s="1"/>
  <c r="K1433" i="4"/>
  <c r="J1433" i="4"/>
  <c r="I1433" i="4"/>
  <c r="F1433" i="4"/>
  <c r="L1432" i="4"/>
  <c r="N1432" i="4" s="1"/>
  <c r="K1432" i="4"/>
  <c r="J1432" i="4"/>
  <c r="I1432" i="4"/>
  <c r="F1432" i="4"/>
  <c r="L1431" i="4"/>
  <c r="N1431" i="4" s="1"/>
  <c r="K1431" i="4"/>
  <c r="J1431" i="4"/>
  <c r="I1431" i="4"/>
  <c r="F1431" i="4"/>
  <c r="L1430" i="4"/>
  <c r="M1430" i="4" s="1"/>
  <c r="K1430" i="4"/>
  <c r="J1430" i="4"/>
  <c r="I1430" i="4"/>
  <c r="F1430" i="4"/>
  <c r="L1429" i="4"/>
  <c r="N1429" i="4" s="1"/>
  <c r="K1429" i="4"/>
  <c r="J1429" i="4"/>
  <c r="I1429" i="4"/>
  <c r="F1429" i="4"/>
  <c r="L1428" i="4"/>
  <c r="N1428" i="4" s="1"/>
  <c r="K1428" i="4"/>
  <c r="J1428" i="4"/>
  <c r="I1428" i="4"/>
  <c r="F1428" i="4"/>
  <c r="L1427" i="4"/>
  <c r="M1427" i="4" s="1"/>
  <c r="K1427" i="4"/>
  <c r="J1427" i="4"/>
  <c r="I1427" i="4"/>
  <c r="F1427" i="4"/>
  <c r="L1426" i="4"/>
  <c r="N1426" i="4" s="1"/>
  <c r="K1426" i="4"/>
  <c r="J1426" i="4"/>
  <c r="I1426" i="4"/>
  <c r="F1426" i="4"/>
  <c r="L1425" i="4"/>
  <c r="K1425" i="4"/>
  <c r="J1425" i="4"/>
  <c r="I1425" i="4"/>
  <c r="F1425" i="4"/>
  <c r="L1424" i="4"/>
  <c r="N1424" i="4" s="1"/>
  <c r="K1424" i="4"/>
  <c r="J1424" i="4"/>
  <c r="I1424" i="4"/>
  <c r="F1424" i="4"/>
  <c r="L1423" i="4"/>
  <c r="N1423" i="4" s="1"/>
  <c r="K1423" i="4"/>
  <c r="J1423" i="4"/>
  <c r="I1423" i="4"/>
  <c r="F1423" i="4"/>
  <c r="L1422" i="4"/>
  <c r="M1422" i="4" s="1"/>
  <c r="K1422" i="4"/>
  <c r="J1422" i="4"/>
  <c r="I1422" i="4"/>
  <c r="F1422" i="4"/>
  <c r="L1421" i="4"/>
  <c r="M1421" i="4" s="1"/>
  <c r="K1421" i="4"/>
  <c r="J1421" i="4"/>
  <c r="I1421" i="4"/>
  <c r="F1421" i="4"/>
  <c r="L1420" i="4"/>
  <c r="N1420" i="4" s="1"/>
  <c r="K1420" i="4"/>
  <c r="J1420" i="4"/>
  <c r="I1420" i="4"/>
  <c r="F1420" i="4"/>
  <c r="L1419" i="4"/>
  <c r="M1419" i="4" s="1"/>
  <c r="K1419" i="4"/>
  <c r="J1419" i="4"/>
  <c r="I1419" i="4"/>
  <c r="F1419" i="4"/>
  <c r="L1418" i="4"/>
  <c r="N1418" i="4" s="1"/>
  <c r="K1418" i="4"/>
  <c r="J1418" i="4"/>
  <c r="I1418" i="4"/>
  <c r="F1418" i="4"/>
  <c r="L1417" i="4"/>
  <c r="N1417" i="4" s="1"/>
  <c r="K1417" i="4"/>
  <c r="J1417" i="4"/>
  <c r="I1417" i="4"/>
  <c r="F1417" i="4"/>
  <c r="L1416" i="4"/>
  <c r="N1416" i="4" s="1"/>
  <c r="K1416" i="4"/>
  <c r="J1416" i="4"/>
  <c r="I1416" i="4"/>
  <c r="F1416" i="4"/>
  <c r="L1415" i="4"/>
  <c r="N1415" i="4" s="1"/>
  <c r="K1415" i="4"/>
  <c r="J1415" i="4"/>
  <c r="I1415" i="4"/>
  <c r="F1415" i="4"/>
  <c r="L1414" i="4"/>
  <c r="N1414" i="4" s="1"/>
  <c r="K1414" i="4"/>
  <c r="J1414" i="4"/>
  <c r="I1414" i="4"/>
  <c r="F1414" i="4"/>
  <c r="L1413" i="4"/>
  <c r="N1413" i="4" s="1"/>
  <c r="K1413" i="4"/>
  <c r="J1413" i="4"/>
  <c r="I1413" i="4"/>
  <c r="F1413" i="4"/>
  <c r="L1412" i="4"/>
  <c r="N1412" i="4" s="1"/>
  <c r="K1412" i="4"/>
  <c r="J1412" i="4"/>
  <c r="I1412" i="4"/>
  <c r="F1412" i="4"/>
  <c r="L1411" i="4"/>
  <c r="N1411" i="4" s="1"/>
  <c r="K1411" i="4"/>
  <c r="J1411" i="4"/>
  <c r="I1411" i="4"/>
  <c r="F1411" i="4"/>
  <c r="L1410" i="4"/>
  <c r="N1410" i="4" s="1"/>
  <c r="K1410" i="4"/>
  <c r="J1410" i="4"/>
  <c r="I1410" i="4"/>
  <c r="F1410" i="4"/>
  <c r="L1409" i="4"/>
  <c r="N1409" i="4" s="1"/>
  <c r="K1409" i="4"/>
  <c r="J1409" i="4"/>
  <c r="I1409" i="4"/>
  <c r="F1409" i="4"/>
  <c r="L1408" i="4"/>
  <c r="N1408" i="4" s="1"/>
  <c r="K1408" i="4"/>
  <c r="J1408" i="4"/>
  <c r="I1408" i="4"/>
  <c r="F1408" i="4"/>
  <c r="L1407" i="4"/>
  <c r="N1407" i="4" s="1"/>
  <c r="K1407" i="4"/>
  <c r="J1407" i="4"/>
  <c r="I1407" i="4"/>
  <c r="F1407" i="4"/>
  <c r="L1406" i="4"/>
  <c r="M1406" i="4" s="1"/>
  <c r="K1406" i="4"/>
  <c r="J1406" i="4"/>
  <c r="I1406" i="4"/>
  <c r="F1406" i="4"/>
  <c r="L1405" i="4"/>
  <c r="N1405" i="4" s="1"/>
  <c r="K1405" i="4"/>
  <c r="J1405" i="4"/>
  <c r="I1405" i="4"/>
  <c r="F1405" i="4"/>
  <c r="L1404" i="4"/>
  <c r="N1404" i="4" s="1"/>
  <c r="K1404" i="4"/>
  <c r="J1404" i="4"/>
  <c r="I1404" i="4"/>
  <c r="F1404" i="4"/>
  <c r="L1403" i="4"/>
  <c r="M1403" i="4" s="1"/>
  <c r="K1403" i="4"/>
  <c r="J1403" i="4"/>
  <c r="I1403" i="4"/>
  <c r="F1403" i="4"/>
  <c r="L1402" i="4"/>
  <c r="N1402" i="4" s="1"/>
  <c r="K1402" i="4"/>
  <c r="J1402" i="4"/>
  <c r="I1402" i="4"/>
  <c r="F1402" i="4"/>
  <c r="L1401" i="4"/>
  <c r="N1401" i="4" s="1"/>
  <c r="K1401" i="4"/>
  <c r="J1401" i="4"/>
  <c r="I1401" i="4"/>
  <c r="F1401" i="4"/>
  <c r="L1400" i="4"/>
  <c r="N1400" i="4" s="1"/>
  <c r="K1400" i="4"/>
  <c r="J1400" i="4"/>
  <c r="I1400" i="4"/>
  <c r="F1400" i="4"/>
  <c r="L1399" i="4"/>
  <c r="N1399" i="4" s="1"/>
  <c r="K1399" i="4"/>
  <c r="J1399" i="4"/>
  <c r="I1399" i="4"/>
  <c r="F1399" i="4"/>
  <c r="L1398" i="4"/>
  <c r="N1398" i="4" s="1"/>
  <c r="K1398" i="4"/>
  <c r="J1398" i="4"/>
  <c r="I1398" i="4"/>
  <c r="F1398" i="4"/>
  <c r="L1397" i="4"/>
  <c r="N1397" i="4" s="1"/>
  <c r="K1397" i="4"/>
  <c r="J1397" i="4"/>
  <c r="I1397" i="4"/>
  <c r="F1397" i="4"/>
  <c r="L1396" i="4"/>
  <c r="N1396" i="4" s="1"/>
  <c r="K1396" i="4"/>
  <c r="J1396" i="4"/>
  <c r="I1396" i="4"/>
  <c r="F1396" i="4"/>
  <c r="L1395" i="4"/>
  <c r="M1395" i="4" s="1"/>
  <c r="K1395" i="4"/>
  <c r="J1395" i="4"/>
  <c r="I1395" i="4"/>
  <c r="F1395" i="4"/>
  <c r="L1394" i="4"/>
  <c r="N1394" i="4" s="1"/>
  <c r="K1394" i="4"/>
  <c r="J1394" i="4"/>
  <c r="I1394" i="4"/>
  <c r="F1394" i="4"/>
  <c r="L1393" i="4"/>
  <c r="N1393" i="4" s="1"/>
  <c r="K1393" i="4"/>
  <c r="J1393" i="4"/>
  <c r="I1393" i="4"/>
  <c r="F1393" i="4"/>
  <c r="L1392" i="4"/>
  <c r="N1392" i="4" s="1"/>
  <c r="K1392" i="4"/>
  <c r="J1392" i="4"/>
  <c r="I1392" i="4"/>
  <c r="F1392" i="4"/>
  <c r="L1391" i="4"/>
  <c r="N1391" i="4" s="1"/>
  <c r="K1391" i="4"/>
  <c r="J1391" i="4"/>
  <c r="I1391" i="4"/>
  <c r="F1391" i="4"/>
  <c r="L1390" i="4"/>
  <c r="N1390" i="4" s="1"/>
  <c r="K1390" i="4"/>
  <c r="J1390" i="4"/>
  <c r="I1390" i="4"/>
  <c r="F1390" i="4"/>
  <c r="L1389" i="4"/>
  <c r="K1389" i="4"/>
  <c r="J1389" i="4"/>
  <c r="I1389" i="4"/>
  <c r="F1389" i="4"/>
  <c r="L1388" i="4"/>
  <c r="N1388" i="4" s="1"/>
  <c r="K1388" i="4"/>
  <c r="J1388" i="4"/>
  <c r="I1388" i="4"/>
  <c r="F1388" i="4"/>
  <c r="L1387" i="4"/>
  <c r="N1387" i="4" s="1"/>
  <c r="K1387" i="4"/>
  <c r="J1387" i="4"/>
  <c r="I1387" i="4"/>
  <c r="F1387" i="4"/>
  <c r="L1386" i="4"/>
  <c r="N1386" i="4" s="1"/>
  <c r="K1386" i="4"/>
  <c r="J1386" i="4"/>
  <c r="I1386" i="4"/>
  <c r="F1386" i="4"/>
  <c r="L1385" i="4"/>
  <c r="N1385" i="4" s="1"/>
  <c r="K1385" i="4"/>
  <c r="J1385" i="4"/>
  <c r="I1385" i="4"/>
  <c r="F1385" i="4"/>
  <c r="L1384" i="4"/>
  <c r="N1384" i="4" s="1"/>
  <c r="K1384" i="4"/>
  <c r="J1384" i="4"/>
  <c r="I1384" i="4"/>
  <c r="F1384" i="4"/>
  <c r="L1383" i="4"/>
  <c r="M1383" i="4" s="1"/>
  <c r="K1383" i="4"/>
  <c r="J1383" i="4"/>
  <c r="I1383" i="4"/>
  <c r="F1383" i="4"/>
  <c r="L1382" i="4"/>
  <c r="N1382" i="4" s="1"/>
  <c r="K1382" i="4"/>
  <c r="J1382" i="4"/>
  <c r="I1382" i="4"/>
  <c r="F1382" i="4"/>
  <c r="L1381" i="4"/>
  <c r="N1381" i="4" s="1"/>
  <c r="K1381" i="4"/>
  <c r="J1381" i="4"/>
  <c r="I1381" i="4"/>
  <c r="F1381" i="4"/>
  <c r="L1380" i="4"/>
  <c r="N1380" i="4" s="1"/>
  <c r="K1380" i="4"/>
  <c r="J1380" i="4"/>
  <c r="I1380" i="4"/>
  <c r="F1380" i="4"/>
  <c r="L1379" i="4"/>
  <c r="M1379" i="4" s="1"/>
  <c r="K1379" i="4"/>
  <c r="J1379" i="4"/>
  <c r="I1379" i="4"/>
  <c r="F1379" i="4"/>
  <c r="L1378" i="4"/>
  <c r="N1378" i="4" s="1"/>
  <c r="K1378" i="4"/>
  <c r="J1378" i="4"/>
  <c r="I1378" i="4"/>
  <c r="F1378" i="4"/>
  <c r="L1377" i="4"/>
  <c r="K1377" i="4"/>
  <c r="J1377" i="4"/>
  <c r="I1377" i="4"/>
  <c r="F1377" i="4"/>
  <c r="L1376" i="4"/>
  <c r="M1376" i="4" s="1"/>
  <c r="K1376" i="4"/>
  <c r="J1376" i="4"/>
  <c r="I1376" i="4"/>
  <c r="F1376" i="4"/>
  <c r="L1375" i="4"/>
  <c r="M1375" i="4" s="1"/>
  <c r="K1375" i="4"/>
  <c r="J1375" i="4"/>
  <c r="I1375" i="4"/>
  <c r="F1375" i="4"/>
  <c r="L1374" i="4"/>
  <c r="N1374" i="4" s="1"/>
  <c r="K1374" i="4"/>
  <c r="J1374" i="4"/>
  <c r="I1374" i="4"/>
  <c r="F1374" i="4"/>
  <c r="L1373" i="4"/>
  <c r="N1373" i="4" s="1"/>
  <c r="K1373" i="4"/>
  <c r="J1373" i="4"/>
  <c r="I1373" i="4"/>
  <c r="F1373" i="4"/>
  <c r="L1372" i="4"/>
  <c r="N1372" i="4" s="1"/>
  <c r="K1372" i="4"/>
  <c r="J1372" i="4"/>
  <c r="I1372" i="4"/>
  <c r="F1372" i="4"/>
  <c r="L1371" i="4"/>
  <c r="M1371" i="4" s="1"/>
  <c r="K1371" i="4"/>
  <c r="J1371" i="4"/>
  <c r="I1371" i="4"/>
  <c r="F1371" i="4"/>
  <c r="L1370" i="4"/>
  <c r="N1370" i="4" s="1"/>
  <c r="K1370" i="4"/>
  <c r="J1370" i="4"/>
  <c r="I1370" i="4"/>
  <c r="F1370" i="4"/>
  <c r="L1369" i="4"/>
  <c r="K1369" i="4"/>
  <c r="J1369" i="4"/>
  <c r="I1369" i="4"/>
  <c r="F1369" i="4"/>
  <c r="L1368" i="4"/>
  <c r="N1368" i="4" s="1"/>
  <c r="K1368" i="4"/>
  <c r="J1368" i="4"/>
  <c r="I1368" i="4"/>
  <c r="F1368" i="4"/>
  <c r="L1367" i="4"/>
  <c r="M1367" i="4" s="1"/>
  <c r="K1367" i="4"/>
  <c r="J1367" i="4"/>
  <c r="I1367" i="4"/>
  <c r="F1367" i="4"/>
  <c r="L1366" i="4"/>
  <c r="N1366" i="4" s="1"/>
  <c r="K1366" i="4"/>
  <c r="J1366" i="4"/>
  <c r="I1366" i="4"/>
  <c r="F1366" i="4"/>
  <c r="L1365" i="4"/>
  <c r="M1365" i="4" s="1"/>
  <c r="K1365" i="4"/>
  <c r="J1365" i="4"/>
  <c r="I1365" i="4"/>
  <c r="F1365" i="4"/>
  <c r="L1364" i="4"/>
  <c r="M1364" i="4" s="1"/>
  <c r="K1364" i="4"/>
  <c r="J1364" i="4"/>
  <c r="I1364" i="4"/>
  <c r="F1364" i="4"/>
  <c r="L1363" i="4"/>
  <c r="N1363" i="4" s="1"/>
  <c r="K1363" i="4"/>
  <c r="J1363" i="4"/>
  <c r="I1363" i="4"/>
  <c r="F1363" i="4"/>
  <c r="L1362" i="4"/>
  <c r="N1362" i="4" s="1"/>
  <c r="K1362" i="4"/>
  <c r="J1362" i="4"/>
  <c r="I1362" i="4"/>
  <c r="F1362" i="4"/>
  <c r="L1361" i="4"/>
  <c r="M1361" i="4" s="1"/>
  <c r="K1361" i="4"/>
  <c r="J1361" i="4"/>
  <c r="I1361" i="4"/>
  <c r="F1361" i="4"/>
  <c r="L1360" i="4"/>
  <c r="N1360" i="4" s="1"/>
  <c r="K1360" i="4"/>
  <c r="J1360" i="4"/>
  <c r="I1360" i="4"/>
  <c r="F1360" i="4"/>
  <c r="L1359" i="4"/>
  <c r="M1359" i="4" s="1"/>
  <c r="K1359" i="4"/>
  <c r="J1359" i="4"/>
  <c r="I1359" i="4"/>
  <c r="F1359" i="4"/>
  <c r="L1358" i="4"/>
  <c r="N1358" i="4" s="1"/>
  <c r="K1358" i="4"/>
  <c r="J1358" i="4"/>
  <c r="I1358" i="4"/>
  <c r="F1358" i="4"/>
  <c r="L1357" i="4"/>
  <c r="N1357" i="4" s="1"/>
  <c r="K1357" i="4"/>
  <c r="J1357" i="4"/>
  <c r="I1357" i="4"/>
  <c r="F1357" i="4"/>
  <c r="L1356" i="4"/>
  <c r="M1356" i="4" s="1"/>
  <c r="K1356" i="4"/>
  <c r="J1356" i="4"/>
  <c r="I1356" i="4"/>
  <c r="F1356" i="4"/>
  <c r="L1355" i="4"/>
  <c r="M1355" i="4" s="1"/>
  <c r="K1355" i="4"/>
  <c r="J1355" i="4"/>
  <c r="I1355" i="4"/>
  <c r="F1355" i="4"/>
  <c r="L1354" i="4"/>
  <c r="N1354" i="4" s="1"/>
  <c r="K1354" i="4"/>
  <c r="J1354" i="4"/>
  <c r="I1354" i="4"/>
  <c r="F1354" i="4"/>
  <c r="L1353" i="4"/>
  <c r="M1353" i="4" s="1"/>
  <c r="K1353" i="4"/>
  <c r="J1353" i="4"/>
  <c r="I1353" i="4"/>
  <c r="F1353" i="4"/>
  <c r="L1352" i="4"/>
  <c r="M1352" i="4" s="1"/>
  <c r="K1352" i="4"/>
  <c r="J1352" i="4"/>
  <c r="I1352" i="4"/>
  <c r="F1352" i="4"/>
  <c r="L1351" i="4"/>
  <c r="N1351" i="4" s="1"/>
  <c r="K1351" i="4"/>
  <c r="J1351" i="4"/>
  <c r="I1351" i="4"/>
  <c r="F1351" i="4"/>
  <c r="L1350" i="4"/>
  <c r="M1350" i="4" s="1"/>
  <c r="K1350" i="4"/>
  <c r="J1350" i="4"/>
  <c r="I1350" i="4"/>
  <c r="F1350" i="4"/>
  <c r="L1349" i="4"/>
  <c r="N1349" i="4" s="1"/>
  <c r="K1349" i="4"/>
  <c r="J1349" i="4"/>
  <c r="I1349" i="4"/>
  <c r="F1349" i="4"/>
  <c r="L1348" i="4"/>
  <c r="N1348" i="4" s="1"/>
  <c r="K1348" i="4"/>
  <c r="J1348" i="4"/>
  <c r="I1348" i="4"/>
  <c r="F1348" i="4"/>
  <c r="L1347" i="4"/>
  <c r="M1347" i="4" s="1"/>
  <c r="K1347" i="4"/>
  <c r="J1347" i="4"/>
  <c r="I1347" i="4"/>
  <c r="F1347" i="4"/>
  <c r="L1346" i="4"/>
  <c r="N1346" i="4" s="1"/>
  <c r="K1346" i="4"/>
  <c r="J1346" i="4"/>
  <c r="I1346" i="4"/>
  <c r="F1346" i="4"/>
  <c r="L1345" i="4"/>
  <c r="M1345" i="4" s="1"/>
  <c r="K1345" i="4"/>
  <c r="J1345" i="4"/>
  <c r="I1345" i="4"/>
  <c r="F1345" i="4"/>
  <c r="L1344" i="4"/>
  <c r="N1344" i="4" s="1"/>
  <c r="K1344" i="4"/>
  <c r="J1344" i="4"/>
  <c r="I1344" i="4"/>
  <c r="F1344" i="4"/>
  <c r="L1343" i="4"/>
  <c r="M1343" i="4" s="1"/>
  <c r="K1343" i="4"/>
  <c r="J1343" i="4"/>
  <c r="I1343" i="4"/>
  <c r="F1343" i="4"/>
  <c r="L1342" i="4"/>
  <c r="N1342" i="4" s="1"/>
  <c r="K1342" i="4"/>
  <c r="J1342" i="4"/>
  <c r="I1342" i="4"/>
  <c r="F1342" i="4"/>
  <c r="L1341" i="4"/>
  <c r="M1341" i="4" s="1"/>
  <c r="K1341" i="4"/>
  <c r="J1341" i="4"/>
  <c r="I1341" i="4"/>
  <c r="F1341" i="4"/>
  <c r="L1340" i="4"/>
  <c r="M1340" i="4" s="1"/>
  <c r="K1340" i="4"/>
  <c r="J1340" i="4"/>
  <c r="I1340" i="4"/>
  <c r="F1340" i="4"/>
  <c r="L1339" i="4"/>
  <c r="M1339" i="4" s="1"/>
  <c r="K1339" i="4"/>
  <c r="J1339" i="4"/>
  <c r="I1339" i="4"/>
  <c r="F1339" i="4"/>
  <c r="L1338" i="4"/>
  <c r="N1338" i="4" s="1"/>
  <c r="K1338" i="4"/>
  <c r="J1338" i="4"/>
  <c r="I1338" i="4"/>
  <c r="F1338" i="4"/>
  <c r="L1337" i="4"/>
  <c r="N1337" i="4" s="1"/>
  <c r="K1337" i="4"/>
  <c r="J1337" i="4"/>
  <c r="I1337" i="4"/>
  <c r="F1337" i="4"/>
  <c r="L1336" i="4"/>
  <c r="N1336" i="4" s="1"/>
  <c r="K1336" i="4"/>
  <c r="J1336" i="4"/>
  <c r="I1336" i="4"/>
  <c r="F1336" i="4"/>
  <c r="L1335" i="4"/>
  <c r="M1335" i="4" s="1"/>
  <c r="K1335" i="4"/>
  <c r="J1335" i="4"/>
  <c r="I1335" i="4"/>
  <c r="F1335" i="4"/>
  <c r="L1334" i="4"/>
  <c r="N1334" i="4" s="1"/>
  <c r="K1334" i="4"/>
  <c r="J1334" i="4"/>
  <c r="I1334" i="4"/>
  <c r="F1334" i="4"/>
  <c r="L1333" i="4"/>
  <c r="M1333" i="4" s="1"/>
  <c r="K1333" i="4"/>
  <c r="J1333" i="4"/>
  <c r="I1333" i="4"/>
  <c r="F1333" i="4"/>
  <c r="L1332" i="4"/>
  <c r="N1332" i="4" s="1"/>
  <c r="K1332" i="4"/>
  <c r="J1332" i="4"/>
  <c r="I1332" i="4"/>
  <c r="F1332" i="4"/>
  <c r="L1331" i="4"/>
  <c r="M1331" i="4" s="1"/>
  <c r="K1331" i="4"/>
  <c r="J1331" i="4"/>
  <c r="I1331" i="4"/>
  <c r="F1331" i="4"/>
  <c r="L1330" i="4"/>
  <c r="N1330" i="4" s="1"/>
  <c r="K1330" i="4"/>
  <c r="J1330" i="4"/>
  <c r="I1330" i="4"/>
  <c r="F1330" i="4"/>
  <c r="L1329" i="4"/>
  <c r="N1329" i="4" s="1"/>
  <c r="K1329" i="4"/>
  <c r="J1329" i="4"/>
  <c r="I1329" i="4"/>
  <c r="F1329" i="4"/>
  <c r="L1328" i="4"/>
  <c r="N1328" i="4" s="1"/>
  <c r="K1328" i="4"/>
  <c r="J1328" i="4"/>
  <c r="I1328" i="4"/>
  <c r="F1328" i="4"/>
  <c r="L1327" i="4"/>
  <c r="M1327" i="4" s="1"/>
  <c r="K1327" i="4"/>
  <c r="J1327" i="4"/>
  <c r="I1327" i="4"/>
  <c r="F1327" i="4"/>
  <c r="L1326" i="4"/>
  <c r="N1326" i="4" s="1"/>
  <c r="K1326" i="4"/>
  <c r="J1326" i="4"/>
  <c r="I1326" i="4"/>
  <c r="F1326" i="4"/>
  <c r="L1325" i="4"/>
  <c r="M1325" i="4" s="1"/>
  <c r="K1325" i="4"/>
  <c r="J1325" i="4"/>
  <c r="I1325" i="4"/>
  <c r="F1325" i="4"/>
  <c r="L1324" i="4"/>
  <c r="N1324" i="4" s="1"/>
  <c r="K1324" i="4"/>
  <c r="J1324" i="4"/>
  <c r="I1324" i="4"/>
  <c r="F1324" i="4"/>
  <c r="L1323" i="4"/>
  <c r="M1323" i="4" s="1"/>
  <c r="K1323" i="4"/>
  <c r="J1323" i="4"/>
  <c r="I1323" i="4"/>
  <c r="F1323" i="4"/>
  <c r="L1322" i="4"/>
  <c r="N1322" i="4" s="1"/>
  <c r="K1322" i="4"/>
  <c r="J1322" i="4"/>
  <c r="I1322" i="4"/>
  <c r="F1322" i="4"/>
  <c r="L1321" i="4"/>
  <c r="N1321" i="4" s="1"/>
  <c r="K1321" i="4"/>
  <c r="J1321" i="4"/>
  <c r="I1321" i="4"/>
  <c r="F1321" i="4"/>
  <c r="L1320" i="4"/>
  <c r="N1320" i="4" s="1"/>
  <c r="K1320" i="4"/>
  <c r="J1320" i="4"/>
  <c r="I1320" i="4"/>
  <c r="F1320" i="4"/>
  <c r="L1319" i="4"/>
  <c r="N1319" i="4" s="1"/>
  <c r="K1319" i="4"/>
  <c r="J1319" i="4"/>
  <c r="I1319" i="4"/>
  <c r="F1319" i="4"/>
  <c r="L1318" i="4"/>
  <c r="N1318" i="4" s="1"/>
  <c r="K1318" i="4"/>
  <c r="J1318" i="4"/>
  <c r="I1318" i="4"/>
  <c r="F1318" i="4"/>
  <c r="L1317" i="4"/>
  <c r="M1317" i="4" s="1"/>
  <c r="K1317" i="4"/>
  <c r="J1317" i="4"/>
  <c r="I1317" i="4"/>
  <c r="F1317" i="4"/>
  <c r="L1316" i="4"/>
  <c r="N1316" i="4" s="1"/>
  <c r="K1316" i="4"/>
  <c r="J1316" i="4"/>
  <c r="I1316" i="4"/>
  <c r="F1316" i="4"/>
  <c r="L1315" i="4"/>
  <c r="M1315" i="4" s="1"/>
  <c r="K1315" i="4"/>
  <c r="J1315" i="4"/>
  <c r="I1315" i="4"/>
  <c r="F1315" i="4"/>
  <c r="L1314" i="4"/>
  <c r="N1314" i="4" s="1"/>
  <c r="K1314" i="4"/>
  <c r="J1314" i="4"/>
  <c r="I1314" i="4"/>
  <c r="F1314" i="4"/>
  <c r="L1313" i="4"/>
  <c r="N1313" i="4" s="1"/>
  <c r="K1313" i="4"/>
  <c r="J1313" i="4"/>
  <c r="I1313" i="4"/>
  <c r="F1313" i="4"/>
  <c r="L1312" i="4"/>
  <c r="N1312" i="4" s="1"/>
  <c r="K1312" i="4"/>
  <c r="J1312" i="4"/>
  <c r="I1312" i="4"/>
  <c r="F1312" i="4"/>
  <c r="L1311" i="4"/>
  <c r="N1311" i="4" s="1"/>
  <c r="K1311" i="4"/>
  <c r="J1311" i="4"/>
  <c r="I1311" i="4"/>
  <c r="F1311" i="4"/>
  <c r="L1310" i="4"/>
  <c r="N1310" i="4" s="1"/>
  <c r="K1310" i="4"/>
  <c r="J1310" i="4"/>
  <c r="I1310" i="4"/>
  <c r="F1310" i="4"/>
  <c r="L1309" i="4"/>
  <c r="M1309" i="4" s="1"/>
  <c r="K1309" i="4"/>
  <c r="J1309" i="4"/>
  <c r="I1309" i="4"/>
  <c r="F1309" i="4"/>
  <c r="L1308" i="4"/>
  <c r="N1308" i="4" s="1"/>
  <c r="K1308" i="4"/>
  <c r="J1308" i="4"/>
  <c r="I1308" i="4"/>
  <c r="F1308" i="4"/>
  <c r="L1307" i="4"/>
  <c r="M1307" i="4" s="1"/>
  <c r="K1307" i="4"/>
  <c r="J1307" i="4"/>
  <c r="I1307" i="4"/>
  <c r="F1307" i="4"/>
  <c r="L1306" i="4"/>
  <c r="N1306" i="4" s="1"/>
  <c r="K1306" i="4"/>
  <c r="J1306" i="4"/>
  <c r="I1306" i="4"/>
  <c r="F1306" i="4"/>
  <c r="L1305" i="4"/>
  <c r="N1305" i="4" s="1"/>
  <c r="K1305" i="4"/>
  <c r="J1305" i="4"/>
  <c r="I1305" i="4"/>
  <c r="F1305" i="4"/>
  <c r="L1304" i="4"/>
  <c r="N1304" i="4" s="1"/>
  <c r="K1304" i="4"/>
  <c r="J1304" i="4"/>
  <c r="I1304" i="4"/>
  <c r="F1304" i="4"/>
  <c r="L1303" i="4"/>
  <c r="N1303" i="4" s="1"/>
  <c r="K1303" i="4"/>
  <c r="J1303" i="4"/>
  <c r="I1303" i="4"/>
  <c r="F1303" i="4"/>
  <c r="L1302" i="4"/>
  <c r="N1302" i="4" s="1"/>
  <c r="K1302" i="4"/>
  <c r="J1302" i="4"/>
  <c r="I1302" i="4"/>
  <c r="F1302" i="4"/>
  <c r="L1301" i="4"/>
  <c r="M1301" i="4" s="1"/>
  <c r="K1301" i="4"/>
  <c r="J1301" i="4"/>
  <c r="I1301" i="4"/>
  <c r="F1301" i="4"/>
  <c r="L1300" i="4"/>
  <c r="N1300" i="4" s="1"/>
  <c r="K1300" i="4"/>
  <c r="J1300" i="4"/>
  <c r="I1300" i="4"/>
  <c r="F1300" i="4"/>
  <c r="L1299" i="4"/>
  <c r="M1299" i="4" s="1"/>
  <c r="K1299" i="4"/>
  <c r="J1299" i="4"/>
  <c r="I1299" i="4"/>
  <c r="F1299" i="4"/>
  <c r="L1298" i="4"/>
  <c r="N1298" i="4" s="1"/>
  <c r="K1298" i="4"/>
  <c r="J1298" i="4"/>
  <c r="I1298" i="4"/>
  <c r="F1298" i="4"/>
  <c r="L1297" i="4"/>
  <c r="N1297" i="4" s="1"/>
  <c r="K1297" i="4"/>
  <c r="J1297" i="4"/>
  <c r="I1297" i="4"/>
  <c r="F1297" i="4"/>
  <c r="L1296" i="4"/>
  <c r="N1296" i="4" s="1"/>
  <c r="K1296" i="4"/>
  <c r="J1296" i="4"/>
  <c r="I1296" i="4"/>
  <c r="F1296" i="4"/>
  <c r="L1295" i="4"/>
  <c r="N1295" i="4" s="1"/>
  <c r="K1295" i="4"/>
  <c r="J1295" i="4"/>
  <c r="I1295" i="4"/>
  <c r="F1295" i="4"/>
  <c r="L1294" i="4"/>
  <c r="N1294" i="4" s="1"/>
  <c r="K1294" i="4"/>
  <c r="J1294" i="4"/>
  <c r="I1294" i="4"/>
  <c r="F1294" i="4"/>
  <c r="L1293" i="4"/>
  <c r="M1293" i="4" s="1"/>
  <c r="K1293" i="4"/>
  <c r="J1293" i="4"/>
  <c r="I1293" i="4"/>
  <c r="F1293" i="4"/>
  <c r="L1292" i="4"/>
  <c r="N1292" i="4" s="1"/>
  <c r="K1292" i="4"/>
  <c r="J1292" i="4"/>
  <c r="I1292" i="4"/>
  <c r="F1292" i="4"/>
  <c r="L1291" i="4"/>
  <c r="M1291" i="4" s="1"/>
  <c r="K1291" i="4"/>
  <c r="J1291" i="4"/>
  <c r="I1291" i="4"/>
  <c r="F1291" i="4"/>
  <c r="L1290" i="4"/>
  <c r="N1290" i="4" s="1"/>
  <c r="K1290" i="4"/>
  <c r="J1290" i="4"/>
  <c r="I1290" i="4"/>
  <c r="F1290" i="4"/>
  <c r="L1289" i="4"/>
  <c r="N1289" i="4" s="1"/>
  <c r="K1289" i="4"/>
  <c r="J1289" i="4"/>
  <c r="I1289" i="4"/>
  <c r="F1289" i="4"/>
  <c r="L1288" i="4"/>
  <c r="M1288" i="4" s="1"/>
  <c r="K1288" i="4"/>
  <c r="J1288" i="4"/>
  <c r="I1288" i="4"/>
  <c r="F1288" i="4"/>
  <c r="L1287" i="4"/>
  <c r="N1287" i="4" s="1"/>
  <c r="K1287" i="4"/>
  <c r="J1287" i="4"/>
  <c r="I1287" i="4"/>
  <c r="F1287" i="4"/>
  <c r="L1286" i="4"/>
  <c r="N1286" i="4" s="1"/>
  <c r="K1286" i="4"/>
  <c r="J1286" i="4"/>
  <c r="I1286" i="4"/>
  <c r="F1286" i="4"/>
  <c r="L1285" i="4"/>
  <c r="M1285" i="4" s="1"/>
  <c r="K1285" i="4"/>
  <c r="J1285" i="4"/>
  <c r="I1285" i="4"/>
  <c r="F1285" i="4"/>
  <c r="L1284" i="4"/>
  <c r="M1284" i="4" s="1"/>
  <c r="K1284" i="4"/>
  <c r="J1284" i="4"/>
  <c r="I1284" i="4"/>
  <c r="F1284" i="4"/>
  <c r="L1283" i="4"/>
  <c r="M1283" i="4" s="1"/>
  <c r="K1283" i="4"/>
  <c r="J1283" i="4"/>
  <c r="I1283" i="4"/>
  <c r="F1283" i="4"/>
  <c r="L1282" i="4"/>
  <c r="N1282" i="4" s="1"/>
  <c r="K1282" i="4"/>
  <c r="J1282" i="4"/>
  <c r="I1282" i="4"/>
  <c r="F1282" i="4"/>
  <c r="L1281" i="4"/>
  <c r="N1281" i="4" s="1"/>
  <c r="K1281" i="4"/>
  <c r="J1281" i="4"/>
  <c r="I1281" i="4"/>
  <c r="F1281" i="4"/>
  <c r="L1280" i="4"/>
  <c r="M1280" i="4" s="1"/>
  <c r="K1280" i="4"/>
  <c r="J1280" i="4"/>
  <c r="I1280" i="4"/>
  <c r="F1280" i="4"/>
  <c r="L1279" i="4"/>
  <c r="N1279" i="4" s="1"/>
  <c r="K1279" i="4"/>
  <c r="J1279" i="4"/>
  <c r="I1279" i="4"/>
  <c r="F1279" i="4"/>
  <c r="L1278" i="4"/>
  <c r="N1278" i="4" s="1"/>
  <c r="K1278" i="4"/>
  <c r="J1278" i="4"/>
  <c r="I1278" i="4"/>
  <c r="F1278" i="4"/>
  <c r="L1277" i="4"/>
  <c r="M1277" i="4" s="1"/>
  <c r="K1277" i="4"/>
  <c r="J1277" i="4"/>
  <c r="I1277" i="4"/>
  <c r="F1277" i="4"/>
  <c r="L1276" i="4"/>
  <c r="M1276" i="4" s="1"/>
  <c r="K1276" i="4"/>
  <c r="J1276" i="4"/>
  <c r="I1276" i="4"/>
  <c r="F1276" i="4"/>
  <c r="L1275" i="4"/>
  <c r="M1275" i="4" s="1"/>
  <c r="K1275" i="4"/>
  <c r="J1275" i="4"/>
  <c r="I1275" i="4"/>
  <c r="F1275" i="4"/>
  <c r="L1274" i="4"/>
  <c r="N1274" i="4" s="1"/>
  <c r="K1274" i="4"/>
  <c r="J1274" i="4"/>
  <c r="I1274" i="4"/>
  <c r="F1274" i="4"/>
  <c r="L1273" i="4"/>
  <c r="N1273" i="4" s="1"/>
  <c r="K1273" i="4"/>
  <c r="J1273" i="4"/>
  <c r="I1273" i="4"/>
  <c r="F1273" i="4"/>
  <c r="L1272" i="4"/>
  <c r="M1272" i="4" s="1"/>
  <c r="K1272" i="4"/>
  <c r="J1272" i="4"/>
  <c r="I1272" i="4"/>
  <c r="F1272" i="4"/>
  <c r="L1271" i="4"/>
  <c r="N1271" i="4" s="1"/>
  <c r="K1271" i="4"/>
  <c r="J1271" i="4"/>
  <c r="I1271" i="4"/>
  <c r="F1271" i="4"/>
  <c r="L1270" i="4"/>
  <c r="N1270" i="4" s="1"/>
  <c r="K1270" i="4"/>
  <c r="J1270" i="4"/>
  <c r="I1270" i="4"/>
  <c r="F1270" i="4"/>
  <c r="L1269" i="4"/>
  <c r="M1269" i="4" s="1"/>
  <c r="K1269" i="4"/>
  <c r="J1269" i="4"/>
  <c r="I1269" i="4"/>
  <c r="F1269" i="4"/>
  <c r="L1268" i="4"/>
  <c r="M1268" i="4" s="1"/>
  <c r="K1268" i="4"/>
  <c r="J1268" i="4"/>
  <c r="I1268" i="4"/>
  <c r="F1268" i="4"/>
  <c r="L1267" i="4"/>
  <c r="M1267" i="4" s="1"/>
  <c r="K1267" i="4"/>
  <c r="J1267" i="4"/>
  <c r="I1267" i="4"/>
  <c r="F1267" i="4"/>
  <c r="L1266" i="4"/>
  <c r="N1266" i="4" s="1"/>
  <c r="K1266" i="4"/>
  <c r="J1266" i="4"/>
  <c r="I1266" i="4"/>
  <c r="F1266" i="4"/>
  <c r="L1265" i="4"/>
  <c r="N1265" i="4" s="1"/>
  <c r="K1265" i="4"/>
  <c r="J1265" i="4"/>
  <c r="I1265" i="4"/>
  <c r="F1265" i="4"/>
  <c r="L1264" i="4"/>
  <c r="M1264" i="4" s="1"/>
  <c r="K1264" i="4"/>
  <c r="J1264" i="4"/>
  <c r="I1264" i="4"/>
  <c r="F1264" i="4"/>
  <c r="L1263" i="4"/>
  <c r="N1263" i="4" s="1"/>
  <c r="K1263" i="4"/>
  <c r="J1263" i="4"/>
  <c r="I1263" i="4"/>
  <c r="F1263" i="4"/>
  <c r="L1262" i="4"/>
  <c r="N1262" i="4" s="1"/>
  <c r="K1262" i="4"/>
  <c r="J1262" i="4"/>
  <c r="I1262" i="4"/>
  <c r="F1262" i="4"/>
  <c r="L1261" i="4"/>
  <c r="M1261" i="4" s="1"/>
  <c r="K1261" i="4"/>
  <c r="J1261" i="4"/>
  <c r="I1261" i="4"/>
  <c r="F1261" i="4"/>
  <c r="L1260" i="4"/>
  <c r="M1260" i="4" s="1"/>
  <c r="K1260" i="4"/>
  <c r="J1260" i="4"/>
  <c r="I1260" i="4"/>
  <c r="F1260" i="4"/>
  <c r="L1259" i="4"/>
  <c r="M1259" i="4" s="1"/>
  <c r="K1259" i="4"/>
  <c r="J1259" i="4"/>
  <c r="I1259" i="4"/>
  <c r="F1259" i="4"/>
  <c r="L1258" i="4"/>
  <c r="N1258" i="4" s="1"/>
  <c r="K1258" i="4"/>
  <c r="J1258" i="4"/>
  <c r="I1258" i="4"/>
  <c r="F1258" i="4"/>
  <c r="L1257" i="4"/>
  <c r="N1257" i="4" s="1"/>
  <c r="K1257" i="4"/>
  <c r="J1257" i="4"/>
  <c r="I1257" i="4"/>
  <c r="F1257" i="4"/>
  <c r="L1256" i="4"/>
  <c r="M1256" i="4" s="1"/>
  <c r="K1256" i="4"/>
  <c r="J1256" i="4"/>
  <c r="I1256" i="4"/>
  <c r="F1256" i="4"/>
  <c r="L1255" i="4"/>
  <c r="N1255" i="4" s="1"/>
  <c r="K1255" i="4"/>
  <c r="J1255" i="4"/>
  <c r="I1255" i="4"/>
  <c r="F1255" i="4"/>
  <c r="L1254" i="4"/>
  <c r="N1254" i="4" s="1"/>
  <c r="K1254" i="4"/>
  <c r="J1254" i="4"/>
  <c r="I1254" i="4"/>
  <c r="F1254" i="4"/>
  <c r="L1253" i="4"/>
  <c r="M1253" i="4" s="1"/>
  <c r="K1253" i="4"/>
  <c r="J1253" i="4"/>
  <c r="I1253" i="4"/>
  <c r="F1253" i="4"/>
  <c r="L1252" i="4"/>
  <c r="M1252" i="4" s="1"/>
  <c r="K1252" i="4"/>
  <c r="J1252" i="4"/>
  <c r="I1252" i="4"/>
  <c r="F1252" i="4"/>
  <c r="L1251" i="4"/>
  <c r="M1251" i="4" s="1"/>
  <c r="K1251" i="4"/>
  <c r="J1251" i="4"/>
  <c r="I1251" i="4"/>
  <c r="F1251" i="4"/>
  <c r="L1250" i="4"/>
  <c r="N1250" i="4" s="1"/>
  <c r="K1250" i="4"/>
  <c r="J1250" i="4"/>
  <c r="I1250" i="4"/>
  <c r="F1250" i="4"/>
  <c r="L1249" i="4"/>
  <c r="N1249" i="4" s="1"/>
  <c r="K1249" i="4"/>
  <c r="J1249" i="4"/>
  <c r="I1249" i="4"/>
  <c r="F1249" i="4"/>
  <c r="L1248" i="4"/>
  <c r="M1248" i="4" s="1"/>
  <c r="K1248" i="4"/>
  <c r="J1248" i="4"/>
  <c r="I1248" i="4"/>
  <c r="F1248" i="4"/>
  <c r="L1247" i="4"/>
  <c r="N1247" i="4" s="1"/>
  <c r="K1247" i="4"/>
  <c r="J1247" i="4"/>
  <c r="I1247" i="4"/>
  <c r="F1247" i="4"/>
  <c r="L1246" i="4"/>
  <c r="N1246" i="4" s="1"/>
  <c r="K1246" i="4"/>
  <c r="J1246" i="4"/>
  <c r="I1246" i="4"/>
  <c r="F1246" i="4"/>
  <c r="L1245" i="4"/>
  <c r="M1245" i="4" s="1"/>
  <c r="K1245" i="4"/>
  <c r="J1245" i="4"/>
  <c r="I1245" i="4"/>
  <c r="F1245" i="4"/>
  <c r="L1244" i="4"/>
  <c r="M1244" i="4" s="1"/>
  <c r="K1244" i="4"/>
  <c r="J1244" i="4"/>
  <c r="I1244" i="4"/>
  <c r="F1244" i="4"/>
  <c r="L1243" i="4"/>
  <c r="M1243" i="4" s="1"/>
  <c r="K1243" i="4"/>
  <c r="J1243" i="4"/>
  <c r="I1243" i="4"/>
  <c r="F1243" i="4"/>
  <c r="L1242" i="4"/>
  <c r="N1242" i="4" s="1"/>
  <c r="K1242" i="4"/>
  <c r="J1242" i="4"/>
  <c r="I1242" i="4"/>
  <c r="F1242" i="4"/>
  <c r="L1241" i="4"/>
  <c r="N1241" i="4" s="1"/>
  <c r="K1241" i="4"/>
  <c r="J1241" i="4"/>
  <c r="I1241" i="4"/>
  <c r="F1241" i="4"/>
  <c r="L1240" i="4"/>
  <c r="M1240" i="4" s="1"/>
  <c r="K1240" i="4"/>
  <c r="J1240" i="4"/>
  <c r="I1240" i="4"/>
  <c r="F1240" i="4"/>
  <c r="L1239" i="4"/>
  <c r="N1239" i="4" s="1"/>
  <c r="K1239" i="4"/>
  <c r="J1239" i="4"/>
  <c r="I1239" i="4"/>
  <c r="F1239" i="4"/>
  <c r="L1238" i="4"/>
  <c r="N1238" i="4" s="1"/>
  <c r="K1238" i="4"/>
  <c r="J1238" i="4"/>
  <c r="I1238" i="4"/>
  <c r="F1238" i="4"/>
  <c r="L1237" i="4"/>
  <c r="M1237" i="4" s="1"/>
  <c r="K1237" i="4"/>
  <c r="J1237" i="4"/>
  <c r="I1237" i="4"/>
  <c r="F1237" i="4"/>
  <c r="L1236" i="4"/>
  <c r="M1236" i="4" s="1"/>
  <c r="K1236" i="4"/>
  <c r="J1236" i="4"/>
  <c r="I1236" i="4"/>
  <c r="F1236" i="4"/>
  <c r="L1235" i="4"/>
  <c r="M1235" i="4" s="1"/>
  <c r="K1235" i="4"/>
  <c r="J1235" i="4"/>
  <c r="I1235" i="4"/>
  <c r="F1235" i="4"/>
  <c r="L1234" i="4"/>
  <c r="N1234" i="4" s="1"/>
  <c r="K1234" i="4"/>
  <c r="J1234" i="4"/>
  <c r="I1234" i="4"/>
  <c r="F1234" i="4"/>
  <c r="L1233" i="4"/>
  <c r="N1233" i="4" s="1"/>
  <c r="K1233" i="4"/>
  <c r="J1233" i="4"/>
  <c r="I1233" i="4"/>
  <c r="F1233" i="4"/>
  <c r="L1232" i="4"/>
  <c r="N1232" i="4" s="1"/>
  <c r="K1232" i="4"/>
  <c r="J1232" i="4"/>
  <c r="I1232" i="4"/>
  <c r="F1232" i="4"/>
  <c r="L1231" i="4"/>
  <c r="N1231" i="4" s="1"/>
  <c r="K1231" i="4"/>
  <c r="J1231" i="4"/>
  <c r="I1231" i="4"/>
  <c r="F1231" i="4"/>
  <c r="L1230" i="4"/>
  <c r="N1230" i="4" s="1"/>
  <c r="K1230" i="4"/>
  <c r="J1230" i="4"/>
  <c r="I1230" i="4"/>
  <c r="F1230" i="4"/>
  <c r="L1229" i="4"/>
  <c r="M1229" i="4" s="1"/>
  <c r="K1229" i="4"/>
  <c r="J1229" i="4"/>
  <c r="I1229" i="4"/>
  <c r="F1229" i="4"/>
  <c r="L1228" i="4"/>
  <c r="N1228" i="4" s="1"/>
  <c r="K1228" i="4"/>
  <c r="J1228" i="4"/>
  <c r="I1228" i="4"/>
  <c r="F1228" i="4"/>
  <c r="L1227" i="4"/>
  <c r="M1227" i="4" s="1"/>
  <c r="K1227" i="4"/>
  <c r="J1227" i="4"/>
  <c r="I1227" i="4"/>
  <c r="F1227" i="4"/>
  <c r="L1226" i="4"/>
  <c r="N1226" i="4" s="1"/>
  <c r="K1226" i="4"/>
  <c r="J1226" i="4"/>
  <c r="I1226" i="4"/>
  <c r="F1226" i="4"/>
  <c r="L1225" i="4"/>
  <c r="N1225" i="4" s="1"/>
  <c r="K1225" i="4"/>
  <c r="J1225" i="4"/>
  <c r="I1225" i="4"/>
  <c r="F1225" i="4"/>
  <c r="L1224" i="4"/>
  <c r="N1224" i="4" s="1"/>
  <c r="K1224" i="4"/>
  <c r="J1224" i="4"/>
  <c r="I1224" i="4"/>
  <c r="F1224" i="4"/>
  <c r="L1223" i="4"/>
  <c r="N1223" i="4" s="1"/>
  <c r="K1223" i="4"/>
  <c r="J1223" i="4"/>
  <c r="I1223" i="4"/>
  <c r="F1223" i="4"/>
  <c r="L1222" i="4"/>
  <c r="N1222" i="4" s="1"/>
  <c r="K1222" i="4"/>
  <c r="J1222" i="4"/>
  <c r="I1222" i="4"/>
  <c r="F1222" i="4"/>
  <c r="L1221" i="4"/>
  <c r="M1221" i="4" s="1"/>
  <c r="K1221" i="4"/>
  <c r="J1221" i="4"/>
  <c r="I1221" i="4"/>
  <c r="F1221" i="4"/>
  <c r="L1220" i="4"/>
  <c r="N1220" i="4" s="1"/>
  <c r="K1220" i="4"/>
  <c r="J1220" i="4"/>
  <c r="I1220" i="4"/>
  <c r="F1220" i="4"/>
  <c r="L1219" i="4"/>
  <c r="M1219" i="4" s="1"/>
  <c r="K1219" i="4"/>
  <c r="J1219" i="4"/>
  <c r="I1219" i="4"/>
  <c r="F1219" i="4"/>
  <c r="L1218" i="4"/>
  <c r="N1218" i="4" s="1"/>
  <c r="K1218" i="4"/>
  <c r="J1218" i="4"/>
  <c r="I1218" i="4"/>
  <c r="F1218" i="4"/>
  <c r="L1217" i="4"/>
  <c r="N1217" i="4" s="1"/>
  <c r="K1217" i="4"/>
  <c r="J1217" i="4"/>
  <c r="I1217" i="4"/>
  <c r="F1217" i="4"/>
  <c r="L1216" i="4"/>
  <c r="N1216" i="4" s="1"/>
  <c r="K1216" i="4"/>
  <c r="J1216" i="4"/>
  <c r="I1216" i="4"/>
  <c r="F1216" i="4"/>
  <c r="L1215" i="4"/>
  <c r="N1215" i="4" s="1"/>
  <c r="K1215" i="4"/>
  <c r="J1215" i="4"/>
  <c r="I1215" i="4"/>
  <c r="F1215" i="4"/>
  <c r="L1214" i="4"/>
  <c r="N1214" i="4" s="1"/>
  <c r="K1214" i="4"/>
  <c r="J1214" i="4"/>
  <c r="I1214" i="4"/>
  <c r="F1214" i="4"/>
  <c r="L1213" i="4"/>
  <c r="M1213" i="4" s="1"/>
  <c r="K1213" i="4"/>
  <c r="J1213" i="4"/>
  <c r="I1213" i="4"/>
  <c r="F1213" i="4"/>
  <c r="L1212" i="4"/>
  <c r="N1212" i="4" s="1"/>
  <c r="K1212" i="4"/>
  <c r="J1212" i="4"/>
  <c r="I1212" i="4"/>
  <c r="F1212" i="4"/>
  <c r="L1211" i="4"/>
  <c r="M1211" i="4" s="1"/>
  <c r="K1211" i="4"/>
  <c r="J1211" i="4"/>
  <c r="I1211" i="4"/>
  <c r="F1211" i="4"/>
  <c r="L1210" i="4"/>
  <c r="N1210" i="4" s="1"/>
  <c r="K1210" i="4"/>
  <c r="J1210" i="4"/>
  <c r="I1210" i="4"/>
  <c r="F1210" i="4"/>
  <c r="L1209" i="4"/>
  <c r="N1209" i="4" s="1"/>
  <c r="K1209" i="4"/>
  <c r="J1209" i="4"/>
  <c r="I1209" i="4"/>
  <c r="F1209" i="4"/>
  <c r="L1208" i="4"/>
  <c r="M1208" i="4" s="1"/>
  <c r="K1208" i="4"/>
  <c r="J1208" i="4"/>
  <c r="I1208" i="4"/>
  <c r="F1208" i="4"/>
  <c r="L1207" i="4"/>
  <c r="N1207" i="4" s="1"/>
  <c r="K1207" i="4"/>
  <c r="J1207" i="4"/>
  <c r="I1207" i="4"/>
  <c r="F1207" i="4"/>
  <c r="L1206" i="4"/>
  <c r="N1206" i="4" s="1"/>
  <c r="K1206" i="4"/>
  <c r="J1206" i="4"/>
  <c r="I1206" i="4"/>
  <c r="F1206" i="4"/>
  <c r="L1205" i="4"/>
  <c r="M1205" i="4" s="1"/>
  <c r="K1205" i="4"/>
  <c r="J1205" i="4"/>
  <c r="I1205" i="4"/>
  <c r="F1205" i="4"/>
  <c r="L1204" i="4"/>
  <c r="N1204" i="4" s="1"/>
  <c r="K1204" i="4"/>
  <c r="J1204" i="4"/>
  <c r="I1204" i="4"/>
  <c r="F1204" i="4"/>
  <c r="L1203" i="4"/>
  <c r="M1203" i="4" s="1"/>
  <c r="K1203" i="4"/>
  <c r="J1203" i="4"/>
  <c r="I1203" i="4"/>
  <c r="F1203" i="4"/>
  <c r="L1202" i="4"/>
  <c r="N1202" i="4" s="1"/>
  <c r="K1202" i="4"/>
  <c r="J1202" i="4"/>
  <c r="I1202" i="4"/>
  <c r="F1202" i="4"/>
  <c r="L1201" i="4"/>
  <c r="N1201" i="4" s="1"/>
  <c r="K1201" i="4"/>
  <c r="J1201" i="4"/>
  <c r="I1201" i="4"/>
  <c r="F1201" i="4"/>
  <c r="L1200" i="4"/>
  <c r="N1200" i="4" s="1"/>
  <c r="K1200" i="4"/>
  <c r="J1200" i="4"/>
  <c r="I1200" i="4"/>
  <c r="F1200" i="4"/>
  <c r="L1199" i="4"/>
  <c r="N1199" i="4" s="1"/>
  <c r="K1199" i="4"/>
  <c r="J1199" i="4"/>
  <c r="I1199" i="4"/>
  <c r="F1199" i="4"/>
  <c r="L1198" i="4"/>
  <c r="N1198" i="4" s="1"/>
  <c r="K1198" i="4"/>
  <c r="J1198" i="4"/>
  <c r="I1198" i="4"/>
  <c r="F1198" i="4"/>
  <c r="L1197" i="4"/>
  <c r="M1197" i="4" s="1"/>
  <c r="K1197" i="4"/>
  <c r="J1197" i="4"/>
  <c r="I1197" i="4"/>
  <c r="F1197" i="4"/>
  <c r="L1196" i="4"/>
  <c r="N1196" i="4" s="1"/>
  <c r="K1196" i="4"/>
  <c r="J1196" i="4"/>
  <c r="I1196" i="4"/>
  <c r="F1196" i="4"/>
  <c r="L1195" i="4"/>
  <c r="M1195" i="4" s="1"/>
  <c r="K1195" i="4"/>
  <c r="J1195" i="4"/>
  <c r="I1195" i="4"/>
  <c r="F1195" i="4"/>
  <c r="L1194" i="4"/>
  <c r="N1194" i="4" s="1"/>
  <c r="K1194" i="4"/>
  <c r="J1194" i="4"/>
  <c r="I1194" i="4"/>
  <c r="F1194" i="4"/>
  <c r="L1193" i="4"/>
  <c r="N1193" i="4" s="1"/>
  <c r="K1193" i="4"/>
  <c r="J1193" i="4"/>
  <c r="I1193" i="4"/>
  <c r="F1193" i="4"/>
  <c r="L1192" i="4"/>
  <c r="N1192" i="4" s="1"/>
  <c r="K1192" i="4"/>
  <c r="J1192" i="4"/>
  <c r="I1192" i="4"/>
  <c r="F1192" i="4"/>
  <c r="L1191" i="4"/>
  <c r="N1191" i="4" s="1"/>
  <c r="K1191" i="4"/>
  <c r="J1191" i="4"/>
  <c r="I1191" i="4"/>
  <c r="F1191" i="4"/>
  <c r="L1190" i="4"/>
  <c r="N1190" i="4" s="1"/>
  <c r="K1190" i="4"/>
  <c r="J1190" i="4"/>
  <c r="I1190" i="4"/>
  <c r="F1190" i="4"/>
  <c r="L1189" i="4"/>
  <c r="M1189" i="4" s="1"/>
  <c r="K1189" i="4"/>
  <c r="J1189" i="4"/>
  <c r="I1189" i="4"/>
  <c r="F1189" i="4"/>
  <c r="L1188" i="4"/>
  <c r="N1188" i="4" s="1"/>
  <c r="K1188" i="4"/>
  <c r="J1188" i="4"/>
  <c r="I1188" i="4"/>
  <c r="F1188" i="4"/>
  <c r="L1187" i="4"/>
  <c r="M1187" i="4" s="1"/>
  <c r="K1187" i="4"/>
  <c r="J1187" i="4"/>
  <c r="I1187" i="4"/>
  <c r="F1187" i="4"/>
  <c r="L1186" i="4"/>
  <c r="N1186" i="4" s="1"/>
  <c r="K1186" i="4"/>
  <c r="J1186" i="4"/>
  <c r="I1186" i="4"/>
  <c r="F1186" i="4"/>
  <c r="L1185" i="4"/>
  <c r="N1185" i="4" s="1"/>
  <c r="K1185" i="4"/>
  <c r="J1185" i="4"/>
  <c r="I1185" i="4"/>
  <c r="F1185" i="4"/>
  <c r="L1184" i="4"/>
  <c r="N1184" i="4" s="1"/>
  <c r="K1184" i="4"/>
  <c r="J1184" i="4"/>
  <c r="I1184" i="4"/>
  <c r="F1184" i="4"/>
  <c r="L1183" i="4"/>
  <c r="N1183" i="4" s="1"/>
  <c r="K1183" i="4"/>
  <c r="J1183" i="4"/>
  <c r="I1183" i="4"/>
  <c r="F1183" i="4"/>
  <c r="L1182" i="4"/>
  <c r="N1182" i="4" s="1"/>
  <c r="K1182" i="4"/>
  <c r="J1182" i="4"/>
  <c r="I1182" i="4"/>
  <c r="F1182" i="4"/>
  <c r="L1181" i="4"/>
  <c r="M1181" i="4" s="1"/>
  <c r="K1181" i="4"/>
  <c r="J1181" i="4"/>
  <c r="I1181" i="4"/>
  <c r="F1181" i="4"/>
  <c r="L1180" i="4"/>
  <c r="N1180" i="4" s="1"/>
  <c r="K1180" i="4"/>
  <c r="J1180" i="4"/>
  <c r="I1180" i="4"/>
  <c r="F1180" i="4"/>
  <c r="L1179" i="4"/>
  <c r="M1179" i="4" s="1"/>
  <c r="K1179" i="4"/>
  <c r="J1179" i="4"/>
  <c r="I1179" i="4"/>
  <c r="F1179" i="4"/>
  <c r="L1178" i="4"/>
  <c r="N1178" i="4" s="1"/>
  <c r="K1178" i="4"/>
  <c r="J1178" i="4"/>
  <c r="I1178" i="4"/>
  <c r="F1178" i="4"/>
  <c r="L1177" i="4"/>
  <c r="N1177" i="4" s="1"/>
  <c r="K1177" i="4"/>
  <c r="J1177" i="4"/>
  <c r="I1177" i="4"/>
  <c r="F1177" i="4"/>
  <c r="L1176" i="4"/>
  <c r="N1176" i="4" s="1"/>
  <c r="K1176" i="4"/>
  <c r="J1176" i="4"/>
  <c r="I1176" i="4"/>
  <c r="F1176" i="4"/>
  <c r="L1175" i="4"/>
  <c r="N1175" i="4" s="1"/>
  <c r="K1175" i="4"/>
  <c r="J1175" i="4"/>
  <c r="I1175" i="4"/>
  <c r="F1175" i="4"/>
  <c r="L1174" i="4"/>
  <c r="N1174" i="4" s="1"/>
  <c r="K1174" i="4"/>
  <c r="J1174" i="4"/>
  <c r="I1174" i="4"/>
  <c r="F1174" i="4"/>
  <c r="L1173" i="4"/>
  <c r="M1173" i="4" s="1"/>
  <c r="K1173" i="4"/>
  <c r="J1173" i="4"/>
  <c r="I1173" i="4"/>
  <c r="F1173" i="4"/>
  <c r="L1172" i="4"/>
  <c r="N1172" i="4" s="1"/>
  <c r="K1172" i="4"/>
  <c r="J1172" i="4"/>
  <c r="I1172" i="4"/>
  <c r="F1172" i="4"/>
  <c r="L1171" i="4"/>
  <c r="M1171" i="4" s="1"/>
  <c r="K1171" i="4"/>
  <c r="J1171" i="4"/>
  <c r="I1171" i="4"/>
  <c r="F1171" i="4"/>
  <c r="L1170" i="4"/>
  <c r="N1170" i="4" s="1"/>
  <c r="K1170" i="4"/>
  <c r="J1170" i="4"/>
  <c r="I1170" i="4"/>
  <c r="F1170" i="4"/>
  <c r="L1169" i="4"/>
  <c r="N1169" i="4" s="1"/>
  <c r="K1169" i="4"/>
  <c r="J1169" i="4"/>
  <c r="I1169" i="4"/>
  <c r="F1169" i="4"/>
  <c r="L1168" i="4"/>
  <c r="N1168" i="4" s="1"/>
  <c r="K1168" i="4"/>
  <c r="J1168" i="4"/>
  <c r="I1168" i="4"/>
  <c r="F1168" i="4"/>
  <c r="L1167" i="4"/>
  <c r="N1167" i="4" s="1"/>
  <c r="K1167" i="4"/>
  <c r="J1167" i="4"/>
  <c r="I1167" i="4"/>
  <c r="F1167" i="4"/>
  <c r="L1166" i="4"/>
  <c r="N1166" i="4" s="1"/>
  <c r="K1166" i="4"/>
  <c r="J1166" i="4"/>
  <c r="I1166" i="4"/>
  <c r="F1166" i="4"/>
  <c r="L1165" i="4"/>
  <c r="M1165" i="4" s="1"/>
  <c r="K1165" i="4"/>
  <c r="J1165" i="4"/>
  <c r="I1165" i="4"/>
  <c r="F1165" i="4"/>
  <c r="L1164" i="4"/>
  <c r="N1164" i="4" s="1"/>
  <c r="K1164" i="4"/>
  <c r="J1164" i="4"/>
  <c r="I1164" i="4"/>
  <c r="F1164" i="4"/>
  <c r="L1163" i="4"/>
  <c r="M1163" i="4" s="1"/>
  <c r="K1163" i="4"/>
  <c r="J1163" i="4"/>
  <c r="I1163" i="4"/>
  <c r="F1163" i="4"/>
  <c r="L1162" i="4"/>
  <c r="N1162" i="4" s="1"/>
  <c r="K1162" i="4"/>
  <c r="J1162" i="4"/>
  <c r="I1162" i="4"/>
  <c r="F1162" i="4"/>
  <c r="L1161" i="4"/>
  <c r="N1161" i="4" s="1"/>
  <c r="K1161" i="4"/>
  <c r="J1161" i="4"/>
  <c r="I1161" i="4"/>
  <c r="F1161" i="4"/>
  <c r="L1160" i="4"/>
  <c r="N1160" i="4" s="1"/>
  <c r="K1160" i="4"/>
  <c r="J1160" i="4"/>
  <c r="I1160" i="4"/>
  <c r="F1160" i="4"/>
  <c r="L1159" i="4"/>
  <c r="N1159" i="4" s="1"/>
  <c r="K1159" i="4"/>
  <c r="J1159" i="4"/>
  <c r="I1159" i="4"/>
  <c r="F1159" i="4"/>
  <c r="L1158" i="4"/>
  <c r="N1158" i="4" s="1"/>
  <c r="K1158" i="4"/>
  <c r="J1158" i="4"/>
  <c r="I1158" i="4"/>
  <c r="F1158" i="4"/>
  <c r="L1157" i="4"/>
  <c r="M1157" i="4" s="1"/>
  <c r="K1157" i="4"/>
  <c r="J1157" i="4"/>
  <c r="I1157" i="4"/>
  <c r="F1157" i="4"/>
  <c r="L1156" i="4"/>
  <c r="N1156" i="4" s="1"/>
  <c r="K1156" i="4"/>
  <c r="J1156" i="4"/>
  <c r="I1156" i="4"/>
  <c r="F1156" i="4"/>
  <c r="L1155" i="4"/>
  <c r="M1155" i="4" s="1"/>
  <c r="K1155" i="4"/>
  <c r="J1155" i="4"/>
  <c r="I1155" i="4"/>
  <c r="F1155" i="4"/>
  <c r="L1154" i="4"/>
  <c r="N1154" i="4" s="1"/>
  <c r="K1154" i="4"/>
  <c r="J1154" i="4"/>
  <c r="I1154" i="4"/>
  <c r="F1154" i="4"/>
  <c r="L1153" i="4"/>
  <c r="N1153" i="4" s="1"/>
  <c r="K1153" i="4"/>
  <c r="J1153" i="4"/>
  <c r="I1153" i="4"/>
  <c r="F1153" i="4"/>
  <c r="L1152" i="4"/>
  <c r="M1152" i="4" s="1"/>
  <c r="K1152" i="4"/>
  <c r="J1152" i="4"/>
  <c r="I1152" i="4"/>
  <c r="F1152" i="4"/>
  <c r="L1151" i="4"/>
  <c r="N1151" i="4" s="1"/>
  <c r="K1151" i="4"/>
  <c r="J1151" i="4"/>
  <c r="I1151" i="4"/>
  <c r="F1151" i="4"/>
  <c r="L1150" i="4"/>
  <c r="N1150" i="4" s="1"/>
  <c r="K1150" i="4"/>
  <c r="J1150" i="4"/>
  <c r="I1150" i="4"/>
  <c r="F1150" i="4"/>
  <c r="L1149" i="4"/>
  <c r="M1149" i="4" s="1"/>
  <c r="K1149" i="4"/>
  <c r="J1149" i="4"/>
  <c r="I1149" i="4"/>
  <c r="F1149" i="4"/>
  <c r="L1148" i="4"/>
  <c r="M1148" i="4" s="1"/>
  <c r="K1148" i="4"/>
  <c r="J1148" i="4"/>
  <c r="I1148" i="4"/>
  <c r="F1148" i="4"/>
  <c r="L1147" i="4"/>
  <c r="M1147" i="4" s="1"/>
  <c r="K1147" i="4"/>
  <c r="J1147" i="4"/>
  <c r="I1147" i="4"/>
  <c r="F1147" i="4"/>
  <c r="L1146" i="4"/>
  <c r="N1146" i="4" s="1"/>
  <c r="K1146" i="4"/>
  <c r="J1146" i="4"/>
  <c r="I1146" i="4"/>
  <c r="F1146" i="4"/>
  <c r="L1145" i="4"/>
  <c r="N1145" i="4" s="1"/>
  <c r="K1145" i="4"/>
  <c r="J1145" i="4"/>
  <c r="I1145" i="4"/>
  <c r="F1145" i="4"/>
  <c r="L1144" i="4"/>
  <c r="M1144" i="4" s="1"/>
  <c r="K1144" i="4"/>
  <c r="J1144" i="4"/>
  <c r="I1144" i="4"/>
  <c r="F1144" i="4"/>
  <c r="L1143" i="4"/>
  <c r="N1143" i="4" s="1"/>
  <c r="K1143" i="4"/>
  <c r="J1143" i="4"/>
  <c r="I1143" i="4"/>
  <c r="F1143" i="4"/>
  <c r="L1142" i="4"/>
  <c r="N1142" i="4" s="1"/>
  <c r="K1142" i="4"/>
  <c r="J1142" i="4"/>
  <c r="I1142" i="4"/>
  <c r="F1142" i="4"/>
  <c r="L1141" i="4"/>
  <c r="M1141" i="4" s="1"/>
  <c r="K1141" i="4"/>
  <c r="J1141" i="4"/>
  <c r="I1141" i="4"/>
  <c r="F1141" i="4"/>
  <c r="L1140" i="4"/>
  <c r="M1140" i="4" s="1"/>
  <c r="K1140" i="4"/>
  <c r="J1140" i="4"/>
  <c r="I1140" i="4"/>
  <c r="F1140" i="4"/>
  <c r="L1139" i="4"/>
  <c r="M1139" i="4" s="1"/>
  <c r="K1139" i="4"/>
  <c r="J1139" i="4"/>
  <c r="I1139" i="4"/>
  <c r="F1139" i="4"/>
  <c r="L1138" i="4"/>
  <c r="N1138" i="4" s="1"/>
  <c r="K1138" i="4"/>
  <c r="J1138" i="4"/>
  <c r="I1138" i="4"/>
  <c r="F1138" i="4"/>
  <c r="L1137" i="4"/>
  <c r="N1137" i="4" s="1"/>
  <c r="K1137" i="4"/>
  <c r="J1137" i="4"/>
  <c r="I1137" i="4"/>
  <c r="F1137" i="4"/>
  <c r="L1136" i="4"/>
  <c r="M1136" i="4" s="1"/>
  <c r="K1136" i="4"/>
  <c r="J1136" i="4"/>
  <c r="I1136" i="4"/>
  <c r="F1136" i="4"/>
  <c r="L1135" i="4"/>
  <c r="N1135" i="4" s="1"/>
  <c r="K1135" i="4"/>
  <c r="J1135" i="4"/>
  <c r="I1135" i="4"/>
  <c r="F1135" i="4"/>
  <c r="L1134" i="4"/>
  <c r="N1134" i="4" s="1"/>
  <c r="K1134" i="4"/>
  <c r="J1134" i="4"/>
  <c r="I1134" i="4"/>
  <c r="F1134" i="4"/>
  <c r="L1133" i="4"/>
  <c r="M1133" i="4" s="1"/>
  <c r="K1133" i="4"/>
  <c r="J1133" i="4"/>
  <c r="I1133" i="4"/>
  <c r="F1133" i="4"/>
  <c r="L1132" i="4"/>
  <c r="M1132" i="4" s="1"/>
  <c r="K1132" i="4"/>
  <c r="J1132" i="4"/>
  <c r="I1132" i="4"/>
  <c r="F1132" i="4"/>
  <c r="L1131" i="4"/>
  <c r="M1131" i="4" s="1"/>
  <c r="K1131" i="4"/>
  <c r="J1131" i="4"/>
  <c r="I1131" i="4"/>
  <c r="F1131" i="4"/>
  <c r="L1130" i="4"/>
  <c r="N1130" i="4" s="1"/>
  <c r="K1130" i="4"/>
  <c r="J1130" i="4"/>
  <c r="I1130" i="4"/>
  <c r="F1130" i="4"/>
  <c r="L1129" i="4"/>
  <c r="N1129" i="4" s="1"/>
  <c r="K1129" i="4"/>
  <c r="J1129" i="4"/>
  <c r="I1129" i="4"/>
  <c r="F1129" i="4"/>
  <c r="L1128" i="4"/>
  <c r="M1128" i="4" s="1"/>
  <c r="K1128" i="4"/>
  <c r="J1128" i="4"/>
  <c r="I1128" i="4"/>
  <c r="F1128" i="4"/>
  <c r="L1127" i="4"/>
  <c r="M1127" i="4" s="1"/>
  <c r="K1127" i="4"/>
  <c r="J1127" i="4"/>
  <c r="I1127" i="4"/>
  <c r="F1127" i="4"/>
  <c r="L1126" i="4"/>
  <c r="N1126" i="4" s="1"/>
  <c r="K1126" i="4"/>
  <c r="J1126" i="4"/>
  <c r="I1126" i="4"/>
  <c r="F1126" i="4"/>
  <c r="L1125" i="4"/>
  <c r="M1125" i="4" s="1"/>
  <c r="K1125" i="4"/>
  <c r="J1125" i="4"/>
  <c r="I1125" i="4"/>
  <c r="F1125" i="4"/>
  <c r="L1124" i="4"/>
  <c r="N1124" i="4" s="1"/>
  <c r="K1124" i="4"/>
  <c r="J1124" i="4"/>
  <c r="I1124" i="4"/>
  <c r="F1124" i="4"/>
  <c r="L1123" i="4"/>
  <c r="M1123" i="4" s="1"/>
  <c r="K1123" i="4"/>
  <c r="J1123" i="4"/>
  <c r="I1123" i="4"/>
  <c r="F1123" i="4"/>
  <c r="L1122" i="4"/>
  <c r="N1122" i="4" s="1"/>
  <c r="K1122" i="4"/>
  <c r="J1122" i="4"/>
  <c r="I1122" i="4"/>
  <c r="F1122" i="4"/>
  <c r="L1121" i="4"/>
  <c r="N1121" i="4" s="1"/>
  <c r="K1121" i="4"/>
  <c r="J1121" i="4"/>
  <c r="I1121" i="4"/>
  <c r="F1121" i="4"/>
  <c r="L1120" i="4"/>
  <c r="N1120" i="4" s="1"/>
  <c r="K1120" i="4"/>
  <c r="J1120" i="4"/>
  <c r="I1120" i="4"/>
  <c r="F1120" i="4"/>
  <c r="L1119" i="4"/>
  <c r="M1119" i="4" s="1"/>
  <c r="K1119" i="4"/>
  <c r="J1119" i="4"/>
  <c r="I1119" i="4"/>
  <c r="F1119" i="4"/>
  <c r="L1118" i="4"/>
  <c r="N1118" i="4" s="1"/>
  <c r="K1118" i="4"/>
  <c r="J1118" i="4"/>
  <c r="I1118" i="4"/>
  <c r="F1118" i="4"/>
  <c r="L1117" i="4"/>
  <c r="M1117" i="4" s="1"/>
  <c r="K1117" i="4"/>
  <c r="J1117" i="4"/>
  <c r="I1117" i="4"/>
  <c r="F1117" i="4"/>
  <c r="L1116" i="4"/>
  <c r="N1116" i="4" s="1"/>
  <c r="K1116" i="4"/>
  <c r="J1116" i="4"/>
  <c r="I1116" i="4"/>
  <c r="F1116" i="4"/>
  <c r="L1115" i="4"/>
  <c r="M1115" i="4" s="1"/>
  <c r="K1115" i="4"/>
  <c r="J1115" i="4"/>
  <c r="I1115" i="4"/>
  <c r="F1115" i="4"/>
  <c r="L1114" i="4"/>
  <c r="N1114" i="4" s="1"/>
  <c r="K1114" i="4"/>
  <c r="J1114" i="4"/>
  <c r="I1114" i="4"/>
  <c r="F1114" i="4"/>
  <c r="L1113" i="4"/>
  <c r="K1113" i="4"/>
  <c r="J1113" i="4"/>
  <c r="I1113" i="4"/>
  <c r="F1113" i="4"/>
  <c r="L1112" i="4"/>
  <c r="M1112" i="4" s="1"/>
  <c r="K1112" i="4"/>
  <c r="J1112" i="4"/>
  <c r="I1112" i="4"/>
  <c r="F1112" i="4"/>
  <c r="L1111" i="4"/>
  <c r="K1111" i="4"/>
  <c r="J1111" i="4"/>
  <c r="I1111" i="4"/>
  <c r="F1111" i="4"/>
  <c r="L1110" i="4"/>
  <c r="N1110" i="4" s="1"/>
  <c r="K1110" i="4"/>
  <c r="J1110" i="4"/>
  <c r="I1110" i="4"/>
  <c r="F1110" i="4"/>
  <c r="L1109" i="4"/>
  <c r="M1109" i="4" s="1"/>
  <c r="K1109" i="4"/>
  <c r="J1109" i="4"/>
  <c r="I1109" i="4"/>
  <c r="F1109" i="4"/>
  <c r="L1108" i="4"/>
  <c r="N1108" i="4" s="1"/>
  <c r="K1108" i="4"/>
  <c r="J1108" i="4"/>
  <c r="I1108" i="4"/>
  <c r="F1108" i="4"/>
  <c r="L1107" i="4"/>
  <c r="M1107" i="4" s="1"/>
  <c r="K1107" i="4"/>
  <c r="J1107" i="4"/>
  <c r="I1107" i="4"/>
  <c r="F1107" i="4"/>
  <c r="L1106" i="4"/>
  <c r="N1106" i="4" s="1"/>
  <c r="K1106" i="4"/>
  <c r="J1106" i="4"/>
  <c r="I1106" i="4"/>
  <c r="F1106" i="4"/>
  <c r="L1105" i="4"/>
  <c r="K1105" i="4"/>
  <c r="J1105" i="4"/>
  <c r="I1105" i="4"/>
  <c r="F1105" i="4"/>
  <c r="L1104" i="4"/>
  <c r="M1104" i="4" s="1"/>
  <c r="K1104" i="4"/>
  <c r="J1104" i="4"/>
  <c r="I1104" i="4"/>
  <c r="F1104" i="4"/>
  <c r="L1103" i="4"/>
  <c r="N1103" i="4" s="1"/>
  <c r="K1103" i="4"/>
  <c r="J1103" i="4"/>
  <c r="I1103" i="4"/>
  <c r="F1103" i="4"/>
  <c r="L1102" i="4"/>
  <c r="N1102" i="4" s="1"/>
  <c r="K1102" i="4"/>
  <c r="J1102" i="4"/>
  <c r="I1102" i="4"/>
  <c r="F1102" i="4"/>
  <c r="L1101" i="4"/>
  <c r="M1101" i="4" s="1"/>
  <c r="K1101" i="4"/>
  <c r="J1101" i="4"/>
  <c r="I1101" i="4"/>
  <c r="F1101" i="4"/>
  <c r="L1100" i="4"/>
  <c r="N1100" i="4" s="1"/>
  <c r="K1100" i="4"/>
  <c r="J1100" i="4"/>
  <c r="I1100" i="4"/>
  <c r="F1100" i="4"/>
  <c r="L1099" i="4"/>
  <c r="M1099" i="4" s="1"/>
  <c r="K1099" i="4"/>
  <c r="J1099" i="4"/>
  <c r="I1099" i="4"/>
  <c r="F1099" i="4"/>
  <c r="L1098" i="4"/>
  <c r="N1098" i="4" s="1"/>
  <c r="K1098" i="4"/>
  <c r="J1098" i="4"/>
  <c r="I1098" i="4"/>
  <c r="F1098" i="4"/>
  <c r="L1097" i="4"/>
  <c r="K1097" i="4"/>
  <c r="J1097" i="4"/>
  <c r="I1097" i="4"/>
  <c r="F1097" i="4"/>
  <c r="L1096" i="4"/>
  <c r="N1096" i="4" s="1"/>
  <c r="K1096" i="4"/>
  <c r="J1096" i="4"/>
  <c r="I1096" i="4"/>
  <c r="F1096" i="4"/>
  <c r="L1095" i="4"/>
  <c r="M1095" i="4" s="1"/>
  <c r="K1095" i="4"/>
  <c r="J1095" i="4"/>
  <c r="I1095" i="4"/>
  <c r="F1095" i="4"/>
  <c r="L1094" i="4"/>
  <c r="N1094" i="4" s="1"/>
  <c r="K1094" i="4"/>
  <c r="J1094" i="4"/>
  <c r="I1094" i="4"/>
  <c r="F1094" i="4"/>
  <c r="L1093" i="4"/>
  <c r="M1093" i="4" s="1"/>
  <c r="K1093" i="4"/>
  <c r="J1093" i="4"/>
  <c r="I1093" i="4"/>
  <c r="F1093" i="4"/>
  <c r="L1092" i="4"/>
  <c r="N1092" i="4" s="1"/>
  <c r="K1092" i="4"/>
  <c r="J1092" i="4"/>
  <c r="I1092" i="4"/>
  <c r="F1092" i="4"/>
  <c r="L1091" i="4"/>
  <c r="M1091" i="4" s="1"/>
  <c r="K1091" i="4"/>
  <c r="J1091" i="4"/>
  <c r="I1091" i="4"/>
  <c r="F1091" i="4"/>
  <c r="L1090" i="4"/>
  <c r="N1090" i="4" s="1"/>
  <c r="K1090" i="4"/>
  <c r="J1090" i="4"/>
  <c r="I1090" i="4"/>
  <c r="F1090" i="4"/>
  <c r="L1089" i="4"/>
  <c r="K1089" i="4"/>
  <c r="J1089" i="4"/>
  <c r="I1089" i="4"/>
  <c r="F1089" i="4"/>
  <c r="L1088" i="4"/>
  <c r="N1088" i="4" s="1"/>
  <c r="K1088" i="4"/>
  <c r="J1088" i="4"/>
  <c r="I1088" i="4"/>
  <c r="F1088" i="4"/>
  <c r="L1087" i="4"/>
  <c r="M1087" i="4" s="1"/>
  <c r="K1087" i="4"/>
  <c r="J1087" i="4"/>
  <c r="I1087" i="4"/>
  <c r="F1087" i="4"/>
  <c r="L1086" i="4"/>
  <c r="N1086" i="4" s="1"/>
  <c r="K1086" i="4"/>
  <c r="J1086" i="4"/>
  <c r="I1086" i="4"/>
  <c r="F1086" i="4"/>
  <c r="L1085" i="4"/>
  <c r="M1085" i="4" s="1"/>
  <c r="K1085" i="4"/>
  <c r="J1085" i="4"/>
  <c r="I1085" i="4"/>
  <c r="F1085" i="4"/>
  <c r="L1084" i="4"/>
  <c r="N1084" i="4" s="1"/>
  <c r="K1084" i="4"/>
  <c r="J1084" i="4"/>
  <c r="I1084" i="4"/>
  <c r="F1084" i="4"/>
  <c r="L1083" i="4"/>
  <c r="M1083" i="4" s="1"/>
  <c r="K1083" i="4"/>
  <c r="J1083" i="4"/>
  <c r="I1083" i="4"/>
  <c r="F1083" i="4"/>
  <c r="L1082" i="4"/>
  <c r="N1082" i="4" s="1"/>
  <c r="K1082" i="4"/>
  <c r="J1082" i="4"/>
  <c r="I1082" i="4"/>
  <c r="F1082" i="4"/>
  <c r="L1081" i="4"/>
  <c r="K1081" i="4"/>
  <c r="J1081" i="4"/>
  <c r="I1081" i="4"/>
  <c r="F1081" i="4"/>
  <c r="L1080" i="4"/>
  <c r="M1080" i="4" s="1"/>
  <c r="K1080" i="4"/>
  <c r="J1080" i="4"/>
  <c r="I1080" i="4"/>
  <c r="F1080" i="4"/>
  <c r="L1079" i="4"/>
  <c r="M1079" i="4" s="1"/>
  <c r="K1079" i="4"/>
  <c r="J1079" i="4"/>
  <c r="I1079" i="4"/>
  <c r="F1079" i="4"/>
  <c r="L1078" i="4"/>
  <c r="N1078" i="4" s="1"/>
  <c r="K1078" i="4"/>
  <c r="J1078" i="4"/>
  <c r="I1078" i="4"/>
  <c r="F1078" i="4"/>
  <c r="L1077" i="4"/>
  <c r="M1077" i="4" s="1"/>
  <c r="K1077" i="4"/>
  <c r="J1077" i="4"/>
  <c r="I1077" i="4"/>
  <c r="F1077" i="4"/>
  <c r="L1076" i="4"/>
  <c r="N1076" i="4" s="1"/>
  <c r="K1076" i="4"/>
  <c r="J1076" i="4"/>
  <c r="I1076" i="4"/>
  <c r="F1076" i="4"/>
  <c r="L1075" i="4"/>
  <c r="M1075" i="4" s="1"/>
  <c r="K1075" i="4"/>
  <c r="J1075" i="4"/>
  <c r="I1075" i="4"/>
  <c r="F1075" i="4"/>
  <c r="L1074" i="4"/>
  <c r="N1074" i="4" s="1"/>
  <c r="K1074" i="4"/>
  <c r="J1074" i="4"/>
  <c r="I1074" i="4"/>
  <c r="F1074" i="4"/>
  <c r="L1073" i="4"/>
  <c r="M1073" i="4" s="1"/>
  <c r="K1073" i="4"/>
  <c r="J1073" i="4"/>
  <c r="I1073" i="4"/>
  <c r="F1073" i="4"/>
  <c r="L1072" i="4"/>
  <c r="N1072" i="4" s="1"/>
  <c r="K1072" i="4"/>
  <c r="J1072" i="4"/>
  <c r="I1072" i="4"/>
  <c r="F1072" i="4"/>
  <c r="L1071" i="4"/>
  <c r="M1071" i="4" s="1"/>
  <c r="K1071" i="4"/>
  <c r="J1071" i="4"/>
  <c r="I1071" i="4"/>
  <c r="F1071" i="4"/>
  <c r="L1070" i="4"/>
  <c r="N1070" i="4" s="1"/>
  <c r="K1070" i="4"/>
  <c r="J1070" i="4"/>
  <c r="I1070" i="4"/>
  <c r="F1070" i="4"/>
  <c r="L1069" i="4"/>
  <c r="M1069" i="4" s="1"/>
  <c r="K1069" i="4"/>
  <c r="J1069" i="4"/>
  <c r="I1069" i="4"/>
  <c r="F1069" i="4"/>
  <c r="L1068" i="4"/>
  <c r="M1068" i="4" s="1"/>
  <c r="K1068" i="4"/>
  <c r="J1068" i="4"/>
  <c r="I1068" i="4"/>
  <c r="F1068" i="4"/>
  <c r="L1067" i="4"/>
  <c r="M1067" i="4" s="1"/>
  <c r="K1067" i="4"/>
  <c r="J1067" i="4"/>
  <c r="I1067" i="4"/>
  <c r="F1067" i="4"/>
  <c r="L1066" i="4"/>
  <c r="N1066" i="4" s="1"/>
  <c r="K1066" i="4"/>
  <c r="J1066" i="4"/>
  <c r="I1066" i="4"/>
  <c r="F1066" i="4"/>
  <c r="L1065" i="4"/>
  <c r="M1065" i="4" s="1"/>
  <c r="K1065" i="4"/>
  <c r="J1065" i="4"/>
  <c r="I1065" i="4"/>
  <c r="F1065" i="4"/>
  <c r="L1064" i="4"/>
  <c r="N1064" i="4" s="1"/>
  <c r="K1064" i="4"/>
  <c r="J1064" i="4"/>
  <c r="I1064" i="4"/>
  <c r="F1064" i="4"/>
  <c r="L1063" i="4"/>
  <c r="N1063" i="4" s="1"/>
  <c r="K1063" i="4"/>
  <c r="J1063" i="4"/>
  <c r="I1063" i="4"/>
  <c r="F1063" i="4"/>
  <c r="L1062" i="4"/>
  <c r="N1062" i="4" s="1"/>
  <c r="K1062" i="4"/>
  <c r="J1062" i="4"/>
  <c r="I1062" i="4"/>
  <c r="F1062" i="4"/>
  <c r="L1061" i="4"/>
  <c r="M1061" i="4" s="1"/>
  <c r="K1061" i="4"/>
  <c r="J1061" i="4"/>
  <c r="I1061" i="4"/>
  <c r="F1061" i="4"/>
  <c r="L1060" i="4"/>
  <c r="M1060" i="4" s="1"/>
  <c r="K1060" i="4"/>
  <c r="J1060" i="4"/>
  <c r="I1060" i="4"/>
  <c r="F1060" i="4"/>
  <c r="L1059" i="4"/>
  <c r="M1059" i="4" s="1"/>
  <c r="K1059" i="4"/>
  <c r="J1059" i="4"/>
  <c r="I1059" i="4"/>
  <c r="F1059" i="4"/>
  <c r="L1058" i="4"/>
  <c r="N1058" i="4" s="1"/>
  <c r="K1058" i="4"/>
  <c r="J1058" i="4"/>
  <c r="I1058" i="4"/>
  <c r="F1058" i="4"/>
  <c r="L1057" i="4"/>
  <c r="M1057" i="4" s="1"/>
  <c r="K1057" i="4"/>
  <c r="J1057" i="4"/>
  <c r="I1057" i="4"/>
  <c r="F1057" i="4"/>
  <c r="L1056" i="4"/>
  <c r="N1056" i="4" s="1"/>
  <c r="K1056" i="4"/>
  <c r="J1056" i="4"/>
  <c r="I1056" i="4"/>
  <c r="F1056" i="4"/>
  <c r="L1055" i="4"/>
  <c r="N1055" i="4" s="1"/>
  <c r="K1055" i="4"/>
  <c r="J1055" i="4"/>
  <c r="I1055" i="4"/>
  <c r="F1055" i="4"/>
  <c r="L1054" i="4"/>
  <c r="N1054" i="4" s="1"/>
  <c r="K1054" i="4"/>
  <c r="J1054" i="4"/>
  <c r="I1054" i="4"/>
  <c r="F1054" i="4"/>
  <c r="L1053" i="4"/>
  <c r="N1053" i="4" s="1"/>
  <c r="K1053" i="4"/>
  <c r="J1053" i="4"/>
  <c r="I1053" i="4"/>
  <c r="F1053" i="4"/>
  <c r="L1052" i="4"/>
  <c r="N1052" i="4" s="1"/>
  <c r="K1052" i="4"/>
  <c r="J1052" i="4"/>
  <c r="I1052" i="4"/>
  <c r="F1052" i="4"/>
  <c r="L1051" i="4"/>
  <c r="M1051" i="4" s="1"/>
  <c r="K1051" i="4"/>
  <c r="J1051" i="4"/>
  <c r="I1051" i="4"/>
  <c r="F1051" i="4"/>
  <c r="L1050" i="4"/>
  <c r="N1050" i="4" s="1"/>
  <c r="K1050" i="4"/>
  <c r="J1050" i="4"/>
  <c r="I1050" i="4"/>
  <c r="F1050" i="4"/>
  <c r="L1049" i="4"/>
  <c r="M1049" i="4" s="1"/>
  <c r="K1049" i="4"/>
  <c r="J1049" i="4"/>
  <c r="I1049" i="4"/>
  <c r="F1049" i="4"/>
  <c r="L1048" i="4"/>
  <c r="N1048" i="4" s="1"/>
  <c r="K1048" i="4"/>
  <c r="J1048" i="4"/>
  <c r="I1048" i="4"/>
  <c r="F1048" i="4"/>
  <c r="L1047" i="4"/>
  <c r="N1047" i="4" s="1"/>
  <c r="K1047" i="4"/>
  <c r="J1047" i="4"/>
  <c r="I1047" i="4"/>
  <c r="F1047" i="4"/>
  <c r="L1046" i="4"/>
  <c r="N1046" i="4" s="1"/>
  <c r="K1046" i="4"/>
  <c r="J1046" i="4"/>
  <c r="I1046" i="4"/>
  <c r="F1046" i="4"/>
  <c r="L1045" i="4"/>
  <c r="M1045" i="4" s="1"/>
  <c r="K1045" i="4"/>
  <c r="J1045" i="4"/>
  <c r="I1045" i="4"/>
  <c r="F1045" i="4"/>
  <c r="L1044" i="4"/>
  <c r="N1044" i="4" s="1"/>
  <c r="K1044" i="4"/>
  <c r="J1044" i="4"/>
  <c r="I1044" i="4"/>
  <c r="F1044" i="4"/>
  <c r="L1043" i="4"/>
  <c r="N1043" i="4" s="1"/>
  <c r="K1043" i="4"/>
  <c r="J1043" i="4"/>
  <c r="I1043" i="4"/>
  <c r="F1043" i="4"/>
  <c r="L1042" i="4"/>
  <c r="N1042" i="4" s="1"/>
  <c r="K1042" i="4"/>
  <c r="J1042" i="4"/>
  <c r="I1042" i="4"/>
  <c r="F1042" i="4"/>
  <c r="L1041" i="4"/>
  <c r="M1041" i="4" s="1"/>
  <c r="K1041" i="4"/>
  <c r="J1041" i="4"/>
  <c r="I1041" i="4"/>
  <c r="F1041" i="4"/>
  <c r="L1040" i="4"/>
  <c r="N1040" i="4" s="1"/>
  <c r="K1040" i="4"/>
  <c r="J1040" i="4"/>
  <c r="I1040" i="4"/>
  <c r="F1040" i="4"/>
  <c r="L1039" i="4"/>
  <c r="M1039" i="4" s="1"/>
  <c r="K1039" i="4"/>
  <c r="J1039" i="4"/>
  <c r="I1039" i="4"/>
  <c r="F1039" i="4"/>
  <c r="L1038" i="4"/>
  <c r="N1038" i="4" s="1"/>
  <c r="K1038" i="4"/>
  <c r="J1038" i="4"/>
  <c r="I1038" i="4"/>
  <c r="F1038" i="4"/>
  <c r="L1037" i="4"/>
  <c r="N1037" i="4" s="1"/>
  <c r="K1037" i="4"/>
  <c r="J1037" i="4"/>
  <c r="I1037" i="4"/>
  <c r="F1037" i="4"/>
  <c r="L1036" i="4"/>
  <c r="M1036" i="4" s="1"/>
  <c r="K1036" i="4"/>
  <c r="J1036" i="4"/>
  <c r="I1036" i="4"/>
  <c r="F1036" i="4"/>
  <c r="L1035" i="4"/>
  <c r="N1035" i="4" s="1"/>
  <c r="K1035" i="4"/>
  <c r="J1035" i="4"/>
  <c r="I1035" i="4"/>
  <c r="F1035" i="4"/>
  <c r="L1034" i="4"/>
  <c r="N1034" i="4" s="1"/>
  <c r="K1034" i="4"/>
  <c r="J1034" i="4"/>
  <c r="I1034" i="4"/>
  <c r="F1034" i="4"/>
  <c r="L1033" i="4"/>
  <c r="N1033" i="4" s="1"/>
  <c r="K1033" i="4"/>
  <c r="J1033" i="4"/>
  <c r="I1033" i="4"/>
  <c r="F1033" i="4"/>
  <c r="L1032" i="4"/>
  <c r="N1032" i="4" s="1"/>
  <c r="K1032" i="4"/>
  <c r="J1032" i="4"/>
  <c r="I1032" i="4"/>
  <c r="F1032" i="4"/>
  <c r="L1031" i="4"/>
  <c r="M1031" i="4" s="1"/>
  <c r="K1031" i="4"/>
  <c r="J1031" i="4"/>
  <c r="I1031" i="4"/>
  <c r="F1031" i="4"/>
  <c r="L1030" i="4"/>
  <c r="N1030" i="4" s="1"/>
  <c r="K1030" i="4"/>
  <c r="J1030" i="4"/>
  <c r="I1030" i="4"/>
  <c r="F1030" i="4"/>
  <c r="L1029" i="4"/>
  <c r="N1029" i="4" s="1"/>
  <c r="K1029" i="4"/>
  <c r="J1029" i="4"/>
  <c r="I1029" i="4"/>
  <c r="F1029" i="4"/>
  <c r="L1028" i="4"/>
  <c r="N1028" i="4" s="1"/>
  <c r="K1028" i="4"/>
  <c r="J1028" i="4"/>
  <c r="I1028" i="4"/>
  <c r="F1028" i="4"/>
  <c r="L1027" i="4"/>
  <c r="M1027" i="4" s="1"/>
  <c r="K1027" i="4"/>
  <c r="J1027" i="4"/>
  <c r="I1027" i="4"/>
  <c r="F1027" i="4"/>
  <c r="L1026" i="4"/>
  <c r="N1026" i="4" s="1"/>
  <c r="K1026" i="4"/>
  <c r="J1026" i="4"/>
  <c r="I1026" i="4"/>
  <c r="F1026" i="4"/>
  <c r="L1025" i="4"/>
  <c r="N1025" i="4" s="1"/>
  <c r="K1025" i="4"/>
  <c r="J1025" i="4"/>
  <c r="I1025" i="4"/>
  <c r="F1025" i="4"/>
  <c r="L1024" i="4"/>
  <c r="N1024" i="4" s="1"/>
  <c r="K1024" i="4"/>
  <c r="J1024" i="4"/>
  <c r="I1024" i="4"/>
  <c r="F1024" i="4"/>
  <c r="L1023" i="4"/>
  <c r="M1023" i="4" s="1"/>
  <c r="K1023" i="4"/>
  <c r="J1023" i="4"/>
  <c r="I1023" i="4"/>
  <c r="F1023" i="4"/>
  <c r="L1022" i="4"/>
  <c r="N1022" i="4" s="1"/>
  <c r="K1022" i="4"/>
  <c r="J1022" i="4"/>
  <c r="I1022" i="4"/>
  <c r="F1022" i="4"/>
  <c r="L1021" i="4"/>
  <c r="M1021" i="4" s="1"/>
  <c r="K1021" i="4"/>
  <c r="J1021" i="4"/>
  <c r="I1021" i="4"/>
  <c r="F1021" i="4"/>
  <c r="L1020" i="4"/>
  <c r="N1020" i="4" s="1"/>
  <c r="K1020" i="4"/>
  <c r="J1020" i="4"/>
  <c r="I1020" i="4"/>
  <c r="F1020" i="4"/>
  <c r="L1019" i="4"/>
  <c r="M1019" i="4" s="1"/>
  <c r="K1019" i="4"/>
  <c r="J1019" i="4"/>
  <c r="I1019" i="4"/>
  <c r="F1019" i="4"/>
  <c r="L1018" i="4"/>
  <c r="N1018" i="4" s="1"/>
  <c r="K1018" i="4"/>
  <c r="J1018" i="4"/>
  <c r="I1018" i="4"/>
  <c r="F1018" i="4"/>
  <c r="L1017" i="4"/>
  <c r="N1017" i="4" s="1"/>
  <c r="K1017" i="4"/>
  <c r="J1017" i="4"/>
  <c r="I1017" i="4"/>
  <c r="F1017" i="4"/>
  <c r="L1016" i="4"/>
  <c r="N1016" i="4" s="1"/>
  <c r="K1016" i="4"/>
  <c r="J1016" i="4"/>
  <c r="I1016" i="4"/>
  <c r="F1016" i="4"/>
  <c r="L1015" i="4"/>
  <c r="M1015" i="4" s="1"/>
  <c r="K1015" i="4"/>
  <c r="J1015" i="4"/>
  <c r="I1015" i="4"/>
  <c r="F1015" i="4"/>
  <c r="L1014" i="4"/>
  <c r="N1014" i="4" s="1"/>
  <c r="K1014" i="4"/>
  <c r="J1014" i="4"/>
  <c r="I1014" i="4"/>
  <c r="F1014" i="4"/>
  <c r="L1013" i="4"/>
  <c r="N1013" i="4" s="1"/>
  <c r="K1013" i="4"/>
  <c r="J1013" i="4"/>
  <c r="I1013" i="4"/>
  <c r="F1013" i="4"/>
  <c r="L1012" i="4"/>
  <c r="M1012" i="4" s="1"/>
  <c r="K1012" i="4"/>
  <c r="J1012" i="4"/>
  <c r="I1012" i="4"/>
  <c r="F1012" i="4"/>
  <c r="L1011" i="4"/>
  <c r="M1011" i="4" s="1"/>
  <c r="K1011" i="4"/>
  <c r="J1011" i="4"/>
  <c r="I1011" i="4"/>
  <c r="F1011" i="4"/>
  <c r="L1010" i="4"/>
  <c r="N1010" i="4" s="1"/>
  <c r="K1010" i="4"/>
  <c r="J1010" i="4"/>
  <c r="I1010" i="4"/>
  <c r="F1010" i="4"/>
  <c r="L1009" i="4"/>
  <c r="N1009" i="4" s="1"/>
  <c r="K1009" i="4"/>
  <c r="J1009" i="4"/>
  <c r="I1009" i="4"/>
  <c r="F1009" i="4"/>
  <c r="L1008" i="4"/>
  <c r="N1008" i="4" s="1"/>
  <c r="K1008" i="4"/>
  <c r="J1008" i="4"/>
  <c r="I1008" i="4"/>
  <c r="F1008" i="4"/>
  <c r="L1007" i="4"/>
  <c r="M1007" i="4" s="1"/>
  <c r="K1007" i="4"/>
  <c r="J1007" i="4"/>
  <c r="I1007" i="4"/>
  <c r="F1007" i="4"/>
  <c r="L1006" i="4"/>
  <c r="N1006" i="4" s="1"/>
  <c r="K1006" i="4"/>
  <c r="J1006" i="4"/>
  <c r="I1006" i="4"/>
  <c r="F1006" i="4"/>
  <c r="L1005" i="4"/>
  <c r="N1005" i="4" s="1"/>
  <c r="K1005" i="4"/>
  <c r="J1005" i="4"/>
  <c r="I1005" i="4"/>
  <c r="F1005" i="4"/>
  <c r="L1004" i="4"/>
  <c r="N1004" i="4" s="1"/>
  <c r="K1004" i="4"/>
  <c r="J1004" i="4"/>
  <c r="I1004" i="4"/>
  <c r="F1004" i="4"/>
  <c r="L1003" i="4"/>
  <c r="M1003" i="4" s="1"/>
  <c r="K1003" i="4"/>
  <c r="J1003" i="4"/>
  <c r="I1003" i="4"/>
  <c r="F1003" i="4"/>
  <c r="L1002" i="4"/>
  <c r="N1002" i="4" s="1"/>
  <c r="K1002" i="4"/>
  <c r="J1002" i="4"/>
  <c r="I1002" i="4"/>
  <c r="F1002" i="4"/>
  <c r="L1001" i="4"/>
  <c r="N1001" i="4" s="1"/>
  <c r="K1001" i="4"/>
  <c r="J1001" i="4"/>
  <c r="I1001" i="4"/>
  <c r="F1001" i="4"/>
  <c r="L1000" i="4"/>
  <c r="N1000" i="4" s="1"/>
  <c r="K1000" i="4"/>
  <c r="J1000" i="4"/>
  <c r="I1000" i="4"/>
  <c r="F1000" i="4"/>
  <c r="L999" i="4"/>
  <c r="M999" i="4" s="1"/>
  <c r="K999" i="4"/>
  <c r="J999" i="4"/>
  <c r="I999" i="4"/>
  <c r="F999" i="4"/>
  <c r="L998" i="4"/>
  <c r="N998" i="4" s="1"/>
  <c r="K998" i="4"/>
  <c r="J998" i="4"/>
  <c r="I998" i="4"/>
  <c r="F998" i="4"/>
  <c r="L997" i="4"/>
  <c r="N997" i="4" s="1"/>
  <c r="K997" i="4"/>
  <c r="J997" i="4"/>
  <c r="I997" i="4"/>
  <c r="F997" i="4"/>
  <c r="L996" i="4"/>
  <c r="N996" i="4" s="1"/>
  <c r="K996" i="4"/>
  <c r="J996" i="4"/>
  <c r="I996" i="4"/>
  <c r="F996" i="4"/>
  <c r="L995" i="4"/>
  <c r="M995" i="4" s="1"/>
  <c r="K995" i="4"/>
  <c r="J995" i="4"/>
  <c r="I995" i="4"/>
  <c r="F995" i="4"/>
  <c r="L994" i="4"/>
  <c r="N994" i="4" s="1"/>
  <c r="K994" i="4"/>
  <c r="J994" i="4"/>
  <c r="I994" i="4"/>
  <c r="F994" i="4"/>
  <c r="L993" i="4"/>
  <c r="N993" i="4" s="1"/>
  <c r="K993" i="4"/>
  <c r="J993" i="4"/>
  <c r="I993" i="4"/>
  <c r="F993" i="4"/>
  <c r="L992" i="4"/>
  <c r="M992" i="4" s="1"/>
  <c r="K992" i="4"/>
  <c r="J992" i="4"/>
  <c r="I992" i="4"/>
  <c r="F992" i="4"/>
  <c r="L991" i="4"/>
  <c r="M991" i="4" s="1"/>
  <c r="K991" i="4"/>
  <c r="J991" i="4"/>
  <c r="I991" i="4"/>
  <c r="F991" i="4"/>
  <c r="L990" i="4"/>
  <c r="N990" i="4" s="1"/>
  <c r="K990" i="4"/>
  <c r="J990" i="4"/>
  <c r="I990" i="4"/>
  <c r="F990" i="4"/>
  <c r="L989" i="4"/>
  <c r="N989" i="4" s="1"/>
  <c r="K989" i="4"/>
  <c r="J989" i="4"/>
  <c r="I989" i="4"/>
  <c r="F989" i="4"/>
  <c r="L988" i="4"/>
  <c r="N988" i="4" s="1"/>
  <c r="K988" i="4"/>
  <c r="J988" i="4"/>
  <c r="I988" i="4"/>
  <c r="F988" i="4"/>
  <c r="L987" i="4"/>
  <c r="M987" i="4" s="1"/>
  <c r="K987" i="4"/>
  <c r="J987" i="4"/>
  <c r="I987" i="4"/>
  <c r="F987" i="4"/>
  <c r="L986" i="4"/>
  <c r="N986" i="4" s="1"/>
  <c r="K986" i="4"/>
  <c r="J986" i="4"/>
  <c r="I986" i="4"/>
  <c r="F986" i="4"/>
  <c r="L985" i="4"/>
  <c r="N985" i="4" s="1"/>
  <c r="K985" i="4"/>
  <c r="J985" i="4"/>
  <c r="I985" i="4"/>
  <c r="F985" i="4"/>
  <c r="L984" i="4"/>
  <c r="N984" i="4" s="1"/>
  <c r="K984" i="4"/>
  <c r="J984" i="4"/>
  <c r="I984" i="4"/>
  <c r="F984" i="4"/>
  <c r="L983" i="4"/>
  <c r="M983" i="4" s="1"/>
  <c r="K983" i="4"/>
  <c r="J983" i="4"/>
  <c r="I983" i="4"/>
  <c r="F983" i="4"/>
  <c r="L982" i="4"/>
  <c r="N982" i="4" s="1"/>
  <c r="K982" i="4"/>
  <c r="J982" i="4"/>
  <c r="I982" i="4"/>
  <c r="F982" i="4"/>
  <c r="L981" i="4"/>
  <c r="K981" i="4"/>
  <c r="J981" i="4"/>
  <c r="I981" i="4"/>
  <c r="F981" i="4"/>
  <c r="L980" i="4"/>
  <c r="N980" i="4" s="1"/>
  <c r="K980" i="4"/>
  <c r="J980" i="4"/>
  <c r="I980" i="4"/>
  <c r="F980" i="4"/>
  <c r="L979" i="4"/>
  <c r="M979" i="4" s="1"/>
  <c r="K979" i="4"/>
  <c r="J979" i="4"/>
  <c r="I979" i="4"/>
  <c r="F979" i="4"/>
  <c r="L978" i="4"/>
  <c r="N978" i="4" s="1"/>
  <c r="K978" i="4"/>
  <c r="J978" i="4"/>
  <c r="I978" i="4"/>
  <c r="F978" i="4"/>
  <c r="L977" i="4"/>
  <c r="M977" i="4" s="1"/>
  <c r="K977" i="4"/>
  <c r="J977" i="4"/>
  <c r="I977" i="4"/>
  <c r="F977" i="4"/>
  <c r="L976" i="4"/>
  <c r="N976" i="4" s="1"/>
  <c r="K976" i="4"/>
  <c r="J976" i="4"/>
  <c r="I976" i="4"/>
  <c r="F976" i="4"/>
  <c r="L975" i="4"/>
  <c r="N975" i="4" s="1"/>
  <c r="K975" i="4"/>
  <c r="J975" i="4"/>
  <c r="I975" i="4"/>
  <c r="F975" i="4"/>
  <c r="L974" i="4"/>
  <c r="K974" i="4"/>
  <c r="J974" i="4"/>
  <c r="I974" i="4"/>
  <c r="F974" i="4"/>
  <c r="L973" i="4"/>
  <c r="N973" i="4" s="1"/>
  <c r="K973" i="4"/>
  <c r="J973" i="4"/>
  <c r="I973" i="4"/>
  <c r="F973" i="4"/>
  <c r="L972" i="4"/>
  <c r="N972" i="4" s="1"/>
  <c r="K972" i="4"/>
  <c r="J972" i="4"/>
  <c r="I972" i="4"/>
  <c r="F972" i="4"/>
  <c r="L971" i="4"/>
  <c r="N971" i="4" s="1"/>
  <c r="K971" i="4"/>
  <c r="J971" i="4"/>
  <c r="I971" i="4"/>
  <c r="F971" i="4"/>
  <c r="L970" i="4"/>
  <c r="N970" i="4" s="1"/>
  <c r="K970" i="4"/>
  <c r="J970" i="4"/>
  <c r="I970" i="4"/>
  <c r="F970" i="4"/>
  <c r="L969" i="4"/>
  <c r="M969" i="4" s="1"/>
  <c r="K969" i="4"/>
  <c r="J969" i="4"/>
  <c r="I969" i="4"/>
  <c r="F969" i="4"/>
  <c r="L968" i="4"/>
  <c r="N968" i="4" s="1"/>
  <c r="K968" i="4"/>
  <c r="J968" i="4"/>
  <c r="I968" i="4"/>
  <c r="F968" i="4"/>
  <c r="L967" i="4"/>
  <c r="N967" i="4" s="1"/>
  <c r="K967" i="4"/>
  <c r="J967" i="4"/>
  <c r="I967" i="4"/>
  <c r="F967" i="4"/>
  <c r="L966" i="4"/>
  <c r="K966" i="4"/>
  <c r="J966" i="4"/>
  <c r="I966" i="4"/>
  <c r="F966" i="4"/>
  <c r="L965" i="4"/>
  <c r="N965" i="4" s="1"/>
  <c r="K965" i="4"/>
  <c r="J965" i="4"/>
  <c r="I965" i="4"/>
  <c r="F965" i="4"/>
  <c r="L964" i="4"/>
  <c r="N964" i="4" s="1"/>
  <c r="K964" i="4"/>
  <c r="J964" i="4"/>
  <c r="I964" i="4"/>
  <c r="F964" i="4"/>
  <c r="L963" i="4"/>
  <c r="N963" i="4" s="1"/>
  <c r="K963" i="4"/>
  <c r="J963" i="4"/>
  <c r="I963" i="4"/>
  <c r="F963" i="4"/>
  <c r="L962" i="4"/>
  <c r="N962" i="4" s="1"/>
  <c r="K962" i="4"/>
  <c r="J962" i="4"/>
  <c r="I962" i="4"/>
  <c r="F962" i="4"/>
  <c r="L961" i="4"/>
  <c r="M961" i="4" s="1"/>
  <c r="K961" i="4"/>
  <c r="J961" i="4"/>
  <c r="I961" i="4"/>
  <c r="F961" i="4"/>
  <c r="L960" i="4"/>
  <c r="N960" i="4" s="1"/>
  <c r="K960" i="4"/>
  <c r="J960" i="4"/>
  <c r="I960" i="4"/>
  <c r="F960" i="4"/>
  <c r="L959" i="4"/>
  <c r="N959" i="4" s="1"/>
  <c r="K959" i="4"/>
  <c r="J959" i="4"/>
  <c r="I959" i="4"/>
  <c r="F959" i="4"/>
  <c r="L958" i="4"/>
  <c r="N958" i="4" s="1"/>
  <c r="K958" i="4"/>
  <c r="J958" i="4"/>
  <c r="I958" i="4"/>
  <c r="F958" i="4"/>
  <c r="L957" i="4"/>
  <c r="N957" i="4" s="1"/>
  <c r="K957" i="4"/>
  <c r="J957" i="4"/>
  <c r="I957" i="4"/>
  <c r="F957" i="4"/>
  <c r="L956" i="4"/>
  <c r="N956" i="4" s="1"/>
  <c r="K956" i="4"/>
  <c r="J956" i="4"/>
  <c r="I956" i="4"/>
  <c r="F956" i="4"/>
  <c r="L955" i="4"/>
  <c r="M955" i="4" s="1"/>
  <c r="K955" i="4"/>
  <c r="J955" i="4"/>
  <c r="I955" i="4"/>
  <c r="F955" i="4"/>
  <c r="L954" i="4"/>
  <c r="N954" i="4" s="1"/>
  <c r="K954" i="4"/>
  <c r="J954" i="4"/>
  <c r="I954" i="4"/>
  <c r="F954" i="4"/>
  <c r="L953" i="4"/>
  <c r="M953" i="4" s="1"/>
  <c r="K953" i="4"/>
  <c r="J953" i="4"/>
  <c r="I953" i="4"/>
  <c r="F953" i="4"/>
  <c r="L952" i="4"/>
  <c r="N952" i="4" s="1"/>
  <c r="K952" i="4"/>
  <c r="J952" i="4"/>
  <c r="I952" i="4"/>
  <c r="F952" i="4"/>
  <c r="L951" i="4"/>
  <c r="N951" i="4" s="1"/>
  <c r="K951" i="4"/>
  <c r="J951" i="4"/>
  <c r="I951" i="4"/>
  <c r="F951" i="4"/>
  <c r="L950" i="4"/>
  <c r="N950" i="4" s="1"/>
  <c r="K950" i="4"/>
  <c r="J950" i="4"/>
  <c r="I950" i="4"/>
  <c r="F950" i="4"/>
  <c r="L949" i="4"/>
  <c r="N949" i="4" s="1"/>
  <c r="K949" i="4"/>
  <c r="J949" i="4"/>
  <c r="I949" i="4"/>
  <c r="F949" i="4"/>
  <c r="L948" i="4"/>
  <c r="N948" i="4" s="1"/>
  <c r="K948" i="4"/>
  <c r="J948" i="4"/>
  <c r="I948" i="4"/>
  <c r="F948" i="4"/>
  <c r="L947" i="4"/>
  <c r="M947" i="4" s="1"/>
  <c r="K947" i="4"/>
  <c r="J947" i="4"/>
  <c r="I947" i="4"/>
  <c r="F947" i="4"/>
  <c r="L946" i="4"/>
  <c r="N946" i="4" s="1"/>
  <c r="K946" i="4"/>
  <c r="J946" i="4"/>
  <c r="I946" i="4"/>
  <c r="F946" i="4"/>
  <c r="L945" i="4"/>
  <c r="M945" i="4" s="1"/>
  <c r="K945" i="4"/>
  <c r="J945" i="4"/>
  <c r="I945" i="4"/>
  <c r="F945" i="4"/>
  <c r="L944" i="4"/>
  <c r="N944" i="4" s="1"/>
  <c r="K944" i="4"/>
  <c r="J944" i="4"/>
  <c r="I944" i="4"/>
  <c r="F944" i="4"/>
  <c r="L943" i="4"/>
  <c r="N943" i="4" s="1"/>
  <c r="K943" i="4"/>
  <c r="J943" i="4"/>
  <c r="I943" i="4"/>
  <c r="F943" i="4"/>
  <c r="L942" i="4"/>
  <c r="N942" i="4" s="1"/>
  <c r="K942" i="4"/>
  <c r="J942" i="4"/>
  <c r="I942" i="4"/>
  <c r="F942" i="4"/>
  <c r="L941" i="4"/>
  <c r="N941" i="4" s="1"/>
  <c r="K941" i="4"/>
  <c r="J941" i="4"/>
  <c r="I941" i="4"/>
  <c r="F941" i="4"/>
  <c r="L940" i="4"/>
  <c r="N940" i="4" s="1"/>
  <c r="K940" i="4"/>
  <c r="J940" i="4"/>
  <c r="I940" i="4"/>
  <c r="F940" i="4"/>
  <c r="L939" i="4"/>
  <c r="M939" i="4" s="1"/>
  <c r="K939" i="4"/>
  <c r="J939" i="4"/>
  <c r="I939" i="4"/>
  <c r="F939" i="4"/>
  <c r="L938" i="4"/>
  <c r="N938" i="4" s="1"/>
  <c r="K938" i="4"/>
  <c r="J938" i="4"/>
  <c r="I938" i="4"/>
  <c r="F938" i="4"/>
  <c r="L937" i="4"/>
  <c r="M937" i="4" s="1"/>
  <c r="K937" i="4"/>
  <c r="J937" i="4"/>
  <c r="I937" i="4"/>
  <c r="F937" i="4"/>
  <c r="L936" i="4"/>
  <c r="M936" i="4" s="1"/>
  <c r="K936" i="4"/>
  <c r="J936" i="4"/>
  <c r="I936" i="4"/>
  <c r="F936" i="4"/>
  <c r="L935" i="4"/>
  <c r="M935" i="4" s="1"/>
  <c r="K935" i="4"/>
  <c r="J935" i="4"/>
  <c r="I935" i="4"/>
  <c r="F935" i="4"/>
  <c r="L934" i="4"/>
  <c r="K934" i="4"/>
  <c r="J934" i="4"/>
  <c r="I934" i="4"/>
  <c r="F934" i="4"/>
  <c r="L933" i="4"/>
  <c r="N933" i="4" s="1"/>
  <c r="K933" i="4"/>
  <c r="J933" i="4"/>
  <c r="I933" i="4"/>
  <c r="F933" i="4"/>
  <c r="L932" i="4"/>
  <c r="N932" i="4" s="1"/>
  <c r="K932" i="4"/>
  <c r="J932" i="4"/>
  <c r="I932" i="4"/>
  <c r="F932" i="4"/>
  <c r="L931" i="4"/>
  <c r="M931" i="4" s="1"/>
  <c r="K931" i="4"/>
  <c r="J931" i="4"/>
  <c r="I931" i="4"/>
  <c r="F931" i="4"/>
  <c r="L930" i="4"/>
  <c r="N930" i="4" s="1"/>
  <c r="K930" i="4"/>
  <c r="J930" i="4"/>
  <c r="I930" i="4"/>
  <c r="F930" i="4"/>
  <c r="L929" i="4"/>
  <c r="M929" i="4" s="1"/>
  <c r="K929" i="4"/>
  <c r="J929" i="4"/>
  <c r="I929" i="4"/>
  <c r="F929" i="4"/>
  <c r="L928" i="4"/>
  <c r="M928" i="4" s="1"/>
  <c r="K928" i="4"/>
  <c r="J928" i="4"/>
  <c r="I928" i="4"/>
  <c r="F928" i="4"/>
  <c r="L927" i="4"/>
  <c r="M927" i="4" s="1"/>
  <c r="K927" i="4"/>
  <c r="J927" i="4"/>
  <c r="I927" i="4"/>
  <c r="F927" i="4"/>
  <c r="L926" i="4"/>
  <c r="N926" i="4" s="1"/>
  <c r="K926" i="4"/>
  <c r="J926" i="4"/>
  <c r="I926" i="4"/>
  <c r="F926" i="4"/>
  <c r="L925" i="4"/>
  <c r="K925" i="4"/>
  <c r="J925" i="4"/>
  <c r="I925" i="4"/>
  <c r="F925" i="4"/>
  <c r="L924" i="4"/>
  <c r="N924" i="4" s="1"/>
  <c r="K924" i="4"/>
  <c r="J924" i="4"/>
  <c r="I924" i="4"/>
  <c r="F924" i="4"/>
  <c r="L923" i="4"/>
  <c r="M923" i="4" s="1"/>
  <c r="K923" i="4"/>
  <c r="J923" i="4"/>
  <c r="I923" i="4"/>
  <c r="F923" i="4"/>
  <c r="L922" i="4"/>
  <c r="K922" i="4"/>
  <c r="J922" i="4"/>
  <c r="I922" i="4"/>
  <c r="F922" i="4"/>
  <c r="L921" i="4"/>
  <c r="N921" i="4" s="1"/>
  <c r="K921" i="4"/>
  <c r="J921" i="4"/>
  <c r="I921" i="4"/>
  <c r="F921" i="4"/>
  <c r="L920" i="4"/>
  <c r="N920" i="4" s="1"/>
  <c r="K920" i="4"/>
  <c r="J920" i="4"/>
  <c r="I920" i="4"/>
  <c r="F920" i="4"/>
  <c r="L919" i="4"/>
  <c r="M919" i="4" s="1"/>
  <c r="K919" i="4"/>
  <c r="J919" i="4"/>
  <c r="I919" i="4"/>
  <c r="F919" i="4"/>
  <c r="L918" i="4"/>
  <c r="N918" i="4" s="1"/>
  <c r="K918" i="4"/>
  <c r="J918" i="4"/>
  <c r="I918" i="4"/>
  <c r="F918" i="4"/>
  <c r="L917" i="4"/>
  <c r="K917" i="4"/>
  <c r="J917" i="4"/>
  <c r="I917" i="4"/>
  <c r="F917" i="4"/>
  <c r="L916" i="4"/>
  <c r="N916" i="4" s="1"/>
  <c r="K916" i="4"/>
  <c r="J916" i="4"/>
  <c r="I916" i="4"/>
  <c r="F916" i="4"/>
  <c r="L915" i="4"/>
  <c r="N915" i="4" s="1"/>
  <c r="K915" i="4"/>
  <c r="J915" i="4"/>
  <c r="I915" i="4"/>
  <c r="F915" i="4"/>
  <c r="L914" i="4"/>
  <c r="N914" i="4" s="1"/>
  <c r="K914" i="4"/>
  <c r="J914" i="4"/>
  <c r="I914" i="4"/>
  <c r="F914" i="4"/>
  <c r="L913" i="4"/>
  <c r="M913" i="4" s="1"/>
  <c r="K913" i="4"/>
  <c r="J913" i="4"/>
  <c r="I913" i="4"/>
  <c r="F913" i="4"/>
  <c r="L912" i="4"/>
  <c r="M912" i="4" s="1"/>
  <c r="K912" i="4"/>
  <c r="J912" i="4"/>
  <c r="I912" i="4"/>
  <c r="F912" i="4"/>
  <c r="L911" i="4"/>
  <c r="N911" i="4" s="1"/>
  <c r="K911" i="4"/>
  <c r="J911" i="4"/>
  <c r="I911" i="4"/>
  <c r="F911" i="4"/>
  <c r="L910" i="4"/>
  <c r="N910" i="4" s="1"/>
  <c r="K910" i="4"/>
  <c r="J910" i="4"/>
  <c r="I910" i="4"/>
  <c r="F910" i="4"/>
  <c r="L909" i="4"/>
  <c r="N909" i="4" s="1"/>
  <c r="K909" i="4"/>
  <c r="J909" i="4"/>
  <c r="I909" i="4"/>
  <c r="F909" i="4"/>
  <c r="L908" i="4"/>
  <c r="N908" i="4" s="1"/>
  <c r="K908" i="4"/>
  <c r="J908" i="4"/>
  <c r="I908" i="4"/>
  <c r="F908" i="4"/>
  <c r="L907" i="4"/>
  <c r="N907" i="4" s="1"/>
  <c r="K907" i="4"/>
  <c r="J907" i="4"/>
  <c r="I907" i="4"/>
  <c r="F907" i="4"/>
  <c r="L906" i="4"/>
  <c r="N906" i="4" s="1"/>
  <c r="K906" i="4"/>
  <c r="J906" i="4"/>
  <c r="I906" i="4"/>
  <c r="F906" i="4"/>
  <c r="L905" i="4"/>
  <c r="M905" i="4" s="1"/>
  <c r="K905" i="4"/>
  <c r="J905" i="4"/>
  <c r="I905" i="4"/>
  <c r="F905" i="4"/>
  <c r="L904" i="4"/>
  <c r="M904" i="4" s="1"/>
  <c r="K904" i="4"/>
  <c r="J904" i="4"/>
  <c r="I904" i="4"/>
  <c r="F904" i="4"/>
  <c r="L903" i="4"/>
  <c r="N903" i="4" s="1"/>
  <c r="K903" i="4"/>
  <c r="J903" i="4"/>
  <c r="I903" i="4"/>
  <c r="F903" i="4"/>
  <c r="L902" i="4"/>
  <c r="M902" i="4" s="1"/>
  <c r="K902" i="4"/>
  <c r="J902" i="4"/>
  <c r="I902" i="4"/>
  <c r="F902" i="4"/>
  <c r="L901" i="4"/>
  <c r="N901" i="4" s="1"/>
  <c r="K901" i="4"/>
  <c r="J901" i="4"/>
  <c r="I901" i="4"/>
  <c r="F901" i="4"/>
  <c r="L900" i="4"/>
  <c r="N900" i="4" s="1"/>
  <c r="K900" i="4"/>
  <c r="J900" i="4"/>
  <c r="I900" i="4"/>
  <c r="F900" i="4"/>
  <c r="L899" i="4"/>
  <c r="M899" i="4" s="1"/>
  <c r="K899" i="4"/>
  <c r="J899" i="4"/>
  <c r="I899" i="4"/>
  <c r="F899" i="4"/>
  <c r="L898" i="4"/>
  <c r="N898" i="4" s="1"/>
  <c r="K898" i="4"/>
  <c r="J898" i="4"/>
  <c r="I898" i="4"/>
  <c r="F898" i="4"/>
  <c r="L897" i="4"/>
  <c r="M897" i="4" s="1"/>
  <c r="K897" i="4"/>
  <c r="J897" i="4"/>
  <c r="I897" i="4"/>
  <c r="F897" i="4"/>
  <c r="L896" i="4"/>
  <c r="N896" i="4" s="1"/>
  <c r="K896" i="4"/>
  <c r="J896" i="4"/>
  <c r="I896" i="4"/>
  <c r="F896" i="4"/>
  <c r="L895" i="4"/>
  <c r="M895" i="4" s="1"/>
  <c r="K895" i="4"/>
  <c r="J895" i="4"/>
  <c r="I895" i="4"/>
  <c r="F895" i="4"/>
  <c r="L894" i="4"/>
  <c r="N894" i="4" s="1"/>
  <c r="K894" i="4"/>
  <c r="J894" i="4"/>
  <c r="I894" i="4"/>
  <c r="F894" i="4"/>
  <c r="L893" i="4"/>
  <c r="K893" i="4"/>
  <c r="J893" i="4"/>
  <c r="I893" i="4"/>
  <c r="F893" i="4"/>
  <c r="L892" i="4"/>
  <c r="N892" i="4" s="1"/>
  <c r="K892" i="4"/>
  <c r="J892" i="4"/>
  <c r="I892" i="4"/>
  <c r="F892" i="4"/>
  <c r="L891" i="4"/>
  <c r="M891" i="4" s="1"/>
  <c r="K891" i="4"/>
  <c r="J891" i="4"/>
  <c r="I891" i="4"/>
  <c r="F891" i="4"/>
  <c r="L890" i="4"/>
  <c r="N890" i="4" s="1"/>
  <c r="K890" i="4"/>
  <c r="J890" i="4"/>
  <c r="I890" i="4"/>
  <c r="F890" i="4"/>
  <c r="L889" i="4"/>
  <c r="M889" i="4" s="1"/>
  <c r="K889" i="4"/>
  <c r="J889" i="4"/>
  <c r="I889" i="4"/>
  <c r="F889" i="4"/>
  <c r="L888" i="4"/>
  <c r="N888" i="4" s="1"/>
  <c r="K888" i="4"/>
  <c r="J888" i="4"/>
  <c r="I888" i="4"/>
  <c r="F888" i="4"/>
  <c r="L887" i="4"/>
  <c r="M887" i="4" s="1"/>
  <c r="K887" i="4"/>
  <c r="J887" i="4"/>
  <c r="I887" i="4"/>
  <c r="F887" i="4"/>
  <c r="L886" i="4"/>
  <c r="N886" i="4" s="1"/>
  <c r="K886" i="4"/>
  <c r="J886" i="4"/>
  <c r="I886" i="4"/>
  <c r="F886" i="4"/>
  <c r="L885" i="4"/>
  <c r="M885" i="4" s="1"/>
  <c r="K885" i="4"/>
  <c r="J885" i="4"/>
  <c r="I885" i="4"/>
  <c r="F885" i="4"/>
  <c r="L884" i="4"/>
  <c r="N884" i="4" s="1"/>
  <c r="K884" i="4"/>
  <c r="J884" i="4"/>
  <c r="I884" i="4"/>
  <c r="F884" i="4"/>
  <c r="L883" i="4"/>
  <c r="M883" i="4" s="1"/>
  <c r="K883" i="4"/>
  <c r="J883" i="4"/>
  <c r="I883" i="4"/>
  <c r="F883" i="4"/>
  <c r="L882" i="4"/>
  <c r="N882" i="4" s="1"/>
  <c r="K882" i="4"/>
  <c r="J882" i="4"/>
  <c r="I882" i="4"/>
  <c r="F882" i="4"/>
  <c r="L881" i="4"/>
  <c r="M881" i="4" s="1"/>
  <c r="K881" i="4"/>
  <c r="J881" i="4"/>
  <c r="I881" i="4"/>
  <c r="F881" i="4"/>
  <c r="L880" i="4"/>
  <c r="M880" i="4" s="1"/>
  <c r="K880" i="4"/>
  <c r="J880" i="4"/>
  <c r="I880" i="4"/>
  <c r="F880" i="4"/>
  <c r="L879" i="4"/>
  <c r="M879" i="4" s="1"/>
  <c r="K879" i="4"/>
  <c r="J879" i="4"/>
  <c r="I879" i="4"/>
  <c r="F879" i="4"/>
  <c r="L878" i="4"/>
  <c r="N878" i="4" s="1"/>
  <c r="K878" i="4"/>
  <c r="J878" i="4"/>
  <c r="I878" i="4"/>
  <c r="F878" i="4"/>
  <c r="L877" i="4"/>
  <c r="M877" i="4" s="1"/>
  <c r="K877" i="4"/>
  <c r="J877" i="4"/>
  <c r="I877" i="4"/>
  <c r="F877" i="4"/>
  <c r="L876" i="4"/>
  <c r="N876" i="4" s="1"/>
  <c r="K876" i="4"/>
  <c r="J876" i="4"/>
  <c r="I876" i="4"/>
  <c r="F876" i="4"/>
  <c r="L875" i="4"/>
  <c r="M875" i="4" s="1"/>
  <c r="K875" i="4"/>
  <c r="J875" i="4"/>
  <c r="I875" i="4"/>
  <c r="F875" i="4"/>
  <c r="L874" i="4"/>
  <c r="N874" i="4" s="1"/>
  <c r="K874" i="4"/>
  <c r="J874" i="4"/>
  <c r="I874" i="4"/>
  <c r="F874" i="4"/>
  <c r="L873" i="4"/>
  <c r="M873" i="4" s="1"/>
  <c r="K873" i="4"/>
  <c r="J873" i="4"/>
  <c r="I873" i="4"/>
  <c r="F873" i="4"/>
  <c r="L872" i="4"/>
  <c r="N872" i="4" s="1"/>
  <c r="K872" i="4"/>
  <c r="J872" i="4"/>
  <c r="I872" i="4"/>
  <c r="F872" i="4"/>
  <c r="L871" i="4"/>
  <c r="M871" i="4" s="1"/>
  <c r="K871" i="4"/>
  <c r="J871" i="4"/>
  <c r="I871" i="4"/>
  <c r="F871" i="4"/>
  <c r="L870" i="4"/>
  <c r="N870" i="4" s="1"/>
  <c r="K870" i="4"/>
  <c r="J870" i="4"/>
  <c r="I870" i="4"/>
  <c r="F870" i="4"/>
  <c r="L869" i="4"/>
  <c r="M869" i="4" s="1"/>
  <c r="K869" i="4"/>
  <c r="J869" i="4"/>
  <c r="I869" i="4"/>
  <c r="F869" i="4"/>
  <c r="L868" i="4"/>
  <c r="K868" i="4"/>
  <c r="J868" i="4"/>
  <c r="I868" i="4"/>
  <c r="F868" i="4"/>
  <c r="L867" i="4"/>
  <c r="M867" i="4" s="1"/>
  <c r="K867" i="4"/>
  <c r="J867" i="4"/>
  <c r="I867" i="4"/>
  <c r="F867" i="4"/>
  <c r="L866" i="4"/>
  <c r="N866" i="4" s="1"/>
  <c r="K866" i="4"/>
  <c r="J866" i="4"/>
  <c r="I866" i="4"/>
  <c r="F866" i="4"/>
  <c r="L865" i="4"/>
  <c r="M865" i="4" s="1"/>
  <c r="K865" i="4"/>
  <c r="J865" i="4"/>
  <c r="I865" i="4"/>
  <c r="F865" i="4"/>
  <c r="L864" i="4"/>
  <c r="M864" i="4" s="1"/>
  <c r="K864" i="4"/>
  <c r="J864" i="4"/>
  <c r="I864" i="4"/>
  <c r="F864" i="4"/>
  <c r="L863" i="4"/>
  <c r="M863" i="4" s="1"/>
  <c r="K863" i="4"/>
  <c r="J863" i="4"/>
  <c r="I863" i="4"/>
  <c r="F863" i="4"/>
  <c r="L862" i="4"/>
  <c r="N862" i="4" s="1"/>
  <c r="K862" i="4"/>
  <c r="J862" i="4"/>
  <c r="I862" i="4"/>
  <c r="F862" i="4"/>
  <c r="L861" i="4"/>
  <c r="M861" i="4" s="1"/>
  <c r="K861" i="4"/>
  <c r="J861" i="4"/>
  <c r="I861" i="4"/>
  <c r="F861" i="4"/>
  <c r="L860" i="4"/>
  <c r="N860" i="4" s="1"/>
  <c r="K860" i="4"/>
  <c r="J860" i="4"/>
  <c r="I860" i="4"/>
  <c r="F860" i="4"/>
  <c r="L859" i="4"/>
  <c r="M859" i="4" s="1"/>
  <c r="K859" i="4"/>
  <c r="J859" i="4"/>
  <c r="I859" i="4"/>
  <c r="F859" i="4"/>
  <c r="L858" i="4"/>
  <c r="K858" i="4"/>
  <c r="J858" i="4"/>
  <c r="I858" i="4"/>
  <c r="F858" i="4"/>
  <c r="L857" i="4"/>
  <c r="M857" i="4" s="1"/>
  <c r="K857" i="4"/>
  <c r="J857" i="4"/>
  <c r="I857" i="4"/>
  <c r="F857" i="4"/>
  <c r="L856" i="4"/>
  <c r="N856" i="4" s="1"/>
  <c r="K856" i="4"/>
  <c r="J856" i="4"/>
  <c r="I856" i="4"/>
  <c r="F856" i="4"/>
  <c r="L855" i="4"/>
  <c r="M855" i="4" s="1"/>
  <c r="K855" i="4"/>
  <c r="J855" i="4"/>
  <c r="I855" i="4"/>
  <c r="F855" i="4"/>
  <c r="L854" i="4"/>
  <c r="N854" i="4" s="1"/>
  <c r="K854" i="4"/>
  <c r="J854" i="4"/>
  <c r="I854" i="4"/>
  <c r="F854" i="4"/>
  <c r="L853" i="4"/>
  <c r="N853" i="4" s="1"/>
  <c r="K853" i="4"/>
  <c r="J853" i="4"/>
  <c r="I853" i="4"/>
  <c r="F853" i="4"/>
  <c r="L852" i="4"/>
  <c r="N852" i="4" s="1"/>
  <c r="K852" i="4"/>
  <c r="J852" i="4"/>
  <c r="I852" i="4"/>
  <c r="F852" i="4"/>
  <c r="L851" i="4"/>
  <c r="M851" i="4" s="1"/>
  <c r="K851" i="4"/>
  <c r="J851" i="4"/>
  <c r="I851" i="4"/>
  <c r="F851" i="4"/>
  <c r="L850" i="4"/>
  <c r="N850" i="4" s="1"/>
  <c r="K850" i="4"/>
  <c r="J850" i="4"/>
  <c r="I850" i="4"/>
  <c r="F850" i="4"/>
  <c r="L849" i="4"/>
  <c r="M849" i="4" s="1"/>
  <c r="K849" i="4"/>
  <c r="J849" i="4"/>
  <c r="I849" i="4"/>
  <c r="F849" i="4"/>
  <c r="L848" i="4"/>
  <c r="N848" i="4" s="1"/>
  <c r="K848" i="4"/>
  <c r="J848" i="4"/>
  <c r="I848" i="4"/>
  <c r="F848" i="4"/>
  <c r="L847" i="4"/>
  <c r="M847" i="4" s="1"/>
  <c r="K847" i="4"/>
  <c r="J847" i="4"/>
  <c r="I847" i="4"/>
  <c r="F847" i="4"/>
  <c r="L846" i="4"/>
  <c r="N846" i="4" s="1"/>
  <c r="K846" i="4"/>
  <c r="J846" i="4"/>
  <c r="I846" i="4"/>
  <c r="F846" i="4"/>
  <c r="L845" i="4"/>
  <c r="N845" i="4" s="1"/>
  <c r="K845" i="4"/>
  <c r="J845" i="4"/>
  <c r="I845" i="4"/>
  <c r="F845" i="4"/>
  <c r="L844" i="4"/>
  <c r="N844" i="4" s="1"/>
  <c r="K844" i="4"/>
  <c r="J844" i="4"/>
  <c r="I844" i="4"/>
  <c r="F844" i="4"/>
  <c r="L843" i="4"/>
  <c r="M843" i="4" s="1"/>
  <c r="K843" i="4"/>
  <c r="J843" i="4"/>
  <c r="I843" i="4"/>
  <c r="F843" i="4"/>
  <c r="L842" i="4"/>
  <c r="N842" i="4" s="1"/>
  <c r="K842" i="4"/>
  <c r="J842" i="4"/>
  <c r="I842" i="4"/>
  <c r="F842" i="4"/>
  <c r="L841" i="4"/>
  <c r="M841" i="4" s="1"/>
  <c r="K841" i="4"/>
  <c r="J841" i="4"/>
  <c r="I841" i="4"/>
  <c r="F841" i="4"/>
  <c r="L840" i="4"/>
  <c r="M840" i="4" s="1"/>
  <c r="K840" i="4"/>
  <c r="J840" i="4"/>
  <c r="I840" i="4"/>
  <c r="F840" i="4"/>
  <c r="L839" i="4"/>
  <c r="M839" i="4" s="1"/>
  <c r="K839" i="4"/>
  <c r="J839" i="4"/>
  <c r="I839" i="4"/>
  <c r="F839" i="4"/>
  <c r="L838" i="4"/>
  <c r="N838" i="4" s="1"/>
  <c r="K838" i="4"/>
  <c r="J838" i="4"/>
  <c r="I838" i="4"/>
  <c r="F838" i="4"/>
  <c r="L837" i="4"/>
  <c r="N837" i="4" s="1"/>
  <c r="K837" i="4"/>
  <c r="J837" i="4"/>
  <c r="I837" i="4"/>
  <c r="F837" i="4"/>
  <c r="L836" i="4"/>
  <c r="N836" i="4" s="1"/>
  <c r="K836" i="4"/>
  <c r="J836" i="4"/>
  <c r="I836" i="4"/>
  <c r="F836" i="4"/>
  <c r="L835" i="4"/>
  <c r="M835" i="4" s="1"/>
  <c r="K835" i="4"/>
  <c r="J835" i="4"/>
  <c r="I835" i="4"/>
  <c r="F835" i="4"/>
  <c r="L834" i="4"/>
  <c r="N834" i="4" s="1"/>
  <c r="K834" i="4"/>
  <c r="J834" i="4"/>
  <c r="I834" i="4"/>
  <c r="F834" i="4"/>
  <c r="L833" i="4"/>
  <c r="M833" i="4" s="1"/>
  <c r="K833" i="4"/>
  <c r="J833" i="4"/>
  <c r="I833" i="4"/>
  <c r="F833" i="4"/>
  <c r="L832" i="4"/>
  <c r="N832" i="4" s="1"/>
  <c r="K832" i="4"/>
  <c r="J832" i="4"/>
  <c r="I832" i="4"/>
  <c r="F832" i="4"/>
  <c r="L831" i="4"/>
  <c r="M831" i="4" s="1"/>
  <c r="K831" i="4"/>
  <c r="J831" i="4"/>
  <c r="I831" i="4"/>
  <c r="F831" i="4"/>
  <c r="L830" i="4"/>
  <c r="N830" i="4" s="1"/>
  <c r="K830" i="4"/>
  <c r="J830" i="4"/>
  <c r="I830" i="4"/>
  <c r="F830" i="4"/>
  <c r="L829" i="4"/>
  <c r="N829" i="4" s="1"/>
  <c r="K829" i="4"/>
  <c r="J829" i="4"/>
  <c r="I829" i="4"/>
  <c r="F829" i="4"/>
  <c r="L828" i="4"/>
  <c r="N828" i="4" s="1"/>
  <c r="K828" i="4"/>
  <c r="J828" i="4"/>
  <c r="I828" i="4"/>
  <c r="F828" i="4"/>
  <c r="L827" i="4"/>
  <c r="M827" i="4" s="1"/>
  <c r="K827" i="4"/>
  <c r="J827" i="4"/>
  <c r="I827" i="4"/>
  <c r="F827" i="4"/>
  <c r="L826" i="4"/>
  <c r="N826" i="4" s="1"/>
  <c r="K826" i="4"/>
  <c r="J826" i="4"/>
  <c r="I826" i="4"/>
  <c r="F826" i="4"/>
  <c r="L825" i="4"/>
  <c r="M825" i="4" s="1"/>
  <c r="K825" i="4"/>
  <c r="J825" i="4"/>
  <c r="I825" i="4"/>
  <c r="F825" i="4"/>
  <c r="L824" i="4"/>
  <c r="N824" i="4" s="1"/>
  <c r="K824" i="4"/>
  <c r="J824" i="4"/>
  <c r="I824" i="4"/>
  <c r="F824" i="4"/>
  <c r="L823" i="4"/>
  <c r="M823" i="4" s="1"/>
  <c r="K823" i="4"/>
  <c r="J823" i="4"/>
  <c r="I823" i="4"/>
  <c r="F823" i="4"/>
  <c r="L822" i="4"/>
  <c r="N822" i="4" s="1"/>
  <c r="K822" i="4"/>
  <c r="J822" i="4"/>
  <c r="I822" i="4"/>
  <c r="F822" i="4"/>
  <c r="L821" i="4"/>
  <c r="N821" i="4" s="1"/>
  <c r="K821" i="4"/>
  <c r="J821" i="4"/>
  <c r="I821" i="4"/>
  <c r="F821" i="4"/>
  <c r="L820" i="4"/>
  <c r="N820" i="4" s="1"/>
  <c r="K820" i="4"/>
  <c r="J820" i="4"/>
  <c r="I820" i="4"/>
  <c r="F820" i="4"/>
  <c r="L819" i="4"/>
  <c r="M819" i="4" s="1"/>
  <c r="K819" i="4"/>
  <c r="J819" i="4"/>
  <c r="I819" i="4"/>
  <c r="F819" i="4"/>
  <c r="L818" i="4"/>
  <c r="N818" i="4" s="1"/>
  <c r="K818" i="4"/>
  <c r="J818" i="4"/>
  <c r="I818" i="4"/>
  <c r="F818" i="4"/>
  <c r="L817" i="4"/>
  <c r="M817" i="4" s="1"/>
  <c r="K817" i="4"/>
  <c r="J817" i="4"/>
  <c r="I817" i="4"/>
  <c r="F817" i="4"/>
  <c r="L816" i="4"/>
  <c r="N816" i="4" s="1"/>
  <c r="K816" i="4"/>
  <c r="J816" i="4"/>
  <c r="I816" i="4"/>
  <c r="F816" i="4"/>
  <c r="L815" i="4"/>
  <c r="M815" i="4" s="1"/>
  <c r="K815" i="4"/>
  <c r="J815" i="4"/>
  <c r="I815" i="4"/>
  <c r="F815" i="4"/>
  <c r="L814" i="4"/>
  <c r="N814" i="4" s="1"/>
  <c r="K814" i="4"/>
  <c r="J814" i="4"/>
  <c r="I814" i="4"/>
  <c r="F814" i="4"/>
  <c r="L813" i="4"/>
  <c r="M813" i="4" s="1"/>
  <c r="K813" i="4"/>
  <c r="J813" i="4"/>
  <c r="I813" i="4"/>
  <c r="F813" i="4"/>
  <c r="L812" i="4"/>
  <c r="N812" i="4" s="1"/>
  <c r="K812" i="4"/>
  <c r="J812" i="4"/>
  <c r="I812" i="4"/>
  <c r="F812" i="4"/>
  <c r="L811" i="4"/>
  <c r="M811" i="4" s="1"/>
  <c r="K811" i="4"/>
  <c r="J811" i="4"/>
  <c r="I811" i="4"/>
  <c r="F811" i="4"/>
  <c r="L810" i="4"/>
  <c r="N810" i="4" s="1"/>
  <c r="K810" i="4"/>
  <c r="J810" i="4"/>
  <c r="I810" i="4"/>
  <c r="F810" i="4"/>
  <c r="L809" i="4"/>
  <c r="M809" i="4" s="1"/>
  <c r="K809" i="4"/>
  <c r="J809" i="4"/>
  <c r="I809" i="4"/>
  <c r="F809" i="4"/>
  <c r="L808" i="4"/>
  <c r="N808" i="4" s="1"/>
  <c r="K808" i="4"/>
  <c r="J808" i="4"/>
  <c r="I808" i="4"/>
  <c r="F808" i="4"/>
  <c r="L807" i="4"/>
  <c r="M807" i="4" s="1"/>
  <c r="K807" i="4"/>
  <c r="J807" i="4"/>
  <c r="I807" i="4"/>
  <c r="F807" i="4"/>
  <c r="L806" i="4"/>
  <c r="N806" i="4" s="1"/>
  <c r="K806" i="4"/>
  <c r="J806" i="4"/>
  <c r="I806" i="4"/>
  <c r="F806" i="4"/>
  <c r="L805" i="4"/>
  <c r="N805" i="4" s="1"/>
  <c r="K805" i="4"/>
  <c r="J805" i="4"/>
  <c r="I805" i="4"/>
  <c r="F805" i="4"/>
  <c r="L804" i="4"/>
  <c r="N804" i="4" s="1"/>
  <c r="K804" i="4"/>
  <c r="J804" i="4"/>
  <c r="I804" i="4"/>
  <c r="F804" i="4"/>
  <c r="L803" i="4"/>
  <c r="M803" i="4" s="1"/>
  <c r="K803" i="4"/>
  <c r="J803" i="4"/>
  <c r="I803" i="4"/>
  <c r="F803" i="4"/>
  <c r="L802" i="4"/>
  <c r="N802" i="4" s="1"/>
  <c r="K802" i="4"/>
  <c r="J802" i="4"/>
  <c r="I802" i="4"/>
  <c r="F802" i="4"/>
  <c r="L801" i="4"/>
  <c r="M801" i="4" s="1"/>
  <c r="K801" i="4"/>
  <c r="J801" i="4"/>
  <c r="I801" i="4"/>
  <c r="F801" i="4"/>
  <c r="L800" i="4"/>
  <c r="N800" i="4" s="1"/>
  <c r="K800" i="4"/>
  <c r="J800" i="4"/>
  <c r="I800" i="4"/>
  <c r="F800" i="4"/>
  <c r="L799" i="4"/>
  <c r="M799" i="4" s="1"/>
  <c r="K799" i="4"/>
  <c r="J799" i="4"/>
  <c r="I799" i="4"/>
  <c r="F799" i="4"/>
  <c r="L798" i="4"/>
  <c r="M798" i="4" s="1"/>
  <c r="K798" i="4"/>
  <c r="J798" i="4"/>
  <c r="I798" i="4"/>
  <c r="F798" i="4"/>
  <c r="L797" i="4"/>
  <c r="N797" i="4" s="1"/>
  <c r="K797" i="4"/>
  <c r="J797" i="4"/>
  <c r="I797" i="4"/>
  <c r="F797" i="4"/>
  <c r="L796" i="4"/>
  <c r="N796" i="4" s="1"/>
  <c r="K796" i="4"/>
  <c r="J796" i="4"/>
  <c r="I796" i="4"/>
  <c r="F796" i="4"/>
  <c r="L795" i="4"/>
  <c r="M795" i="4" s="1"/>
  <c r="K795" i="4"/>
  <c r="J795" i="4"/>
  <c r="I795" i="4"/>
  <c r="F795" i="4"/>
  <c r="L794" i="4"/>
  <c r="N794" i="4" s="1"/>
  <c r="K794" i="4"/>
  <c r="J794" i="4"/>
  <c r="I794" i="4"/>
  <c r="F794" i="4"/>
  <c r="L793" i="4"/>
  <c r="N793" i="4" s="1"/>
  <c r="K793" i="4"/>
  <c r="J793" i="4"/>
  <c r="I793" i="4"/>
  <c r="F793" i="4"/>
  <c r="L792" i="4"/>
  <c r="N792" i="4" s="1"/>
  <c r="K792" i="4"/>
  <c r="J792" i="4"/>
  <c r="I792" i="4"/>
  <c r="F792" i="4"/>
  <c r="L791" i="4"/>
  <c r="M791" i="4" s="1"/>
  <c r="K791" i="4"/>
  <c r="J791" i="4"/>
  <c r="I791" i="4"/>
  <c r="F791" i="4"/>
  <c r="L790" i="4"/>
  <c r="N790" i="4" s="1"/>
  <c r="K790" i="4"/>
  <c r="J790" i="4"/>
  <c r="I790" i="4"/>
  <c r="F790" i="4"/>
  <c r="L789" i="4"/>
  <c r="N789" i="4" s="1"/>
  <c r="K789" i="4"/>
  <c r="J789" i="4"/>
  <c r="I789" i="4"/>
  <c r="F789" i="4"/>
  <c r="L788" i="4"/>
  <c r="N788" i="4" s="1"/>
  <c r="K788" i="4"/>
  <c r="J788" i="4"/>
  <c r="I788" i="4"/>
  <c r="F788" i="4"/>
  <c r="L787" i="4"/>
  <c r="M787" i="4" s="1"/>
  <c r="K787" i="4"/>
  <c r="J787" i="4"/>
  <c r="I787" i="4"/>
  <c r="F787" i="4"/>
  <c r="L786" i="4"/>
  <c r="N786" i="4" s="1"/>
  <c r="K786" i="4"/>
  <c r="J786" i="4"/>
  <c r="I786" i="4"/>
  <c r="F786" i="4"/>
  <c r="L785" i="4"/>
  <c r="M785" i="4" s="1"/>
  <c r="K785" i="4"/>
  <c r="J785" i="4"/>
  <c r="I785" i="4"/>
  <c r="F785" i="4"/>
  <c r="L784" i="4"/>
  <c r="N784" i="4" s="1"/>
  <c r="K784" i="4"/>
  <c r="J784" i="4"/>
  <c r="I784" i="4"/>
  <c r="F784" i="4"/>
  <c r="L783" i="4"/>
  <c r="M783" i="4" s="1"/>
  <c r="K783" i="4"/>
  <c r="J783" i="4"/>
  <c r="I783" i="4"/>
  <c r="F783" i="4"/>
  <c r="L782" i="4"/>
  <c r="N782" i="4" s="1"/>
  <c r="K782" i="4"/>
  <c r="J782" i="4"/>
  <c r="I782" i="4"/>
  <c r="F782" i="4"/>
  <c r="L781" i="4"/>
  <c r="N781" i="4" s="1"/>
  <c r="K781" i="4"/>
  <c r="J781" i="4"/>
  <c r="I781" i="4"/>
  <c r="F781" i="4"/>
  <c r="L780" i="4"/>
  <c r="N780" i="4" s="1"/>
  <c r="K780" i="4"/>
  <c r="J780" i="4"/>
  <c r="I780" i="4"/>
  <c r="F780" i="4"/>
  <c r="L779" i="4"/>
  <c r="M779" i="4" s="1"/>
  <c r="K779" i="4"/>
  <c r="J779" i="4"/>
  <c r="I779" i="4"/>
  <c r="F779" i="4"/>
  <c r="L778" i="4"/>
  <c r="N778" i="4" s="1"/>
  <c r="K778" i="4"/>
  <c r="J778" i="4"/>
  <c r="I778" i="4"/>
  <c r="F778" i="4"/>
  <c r="L777" i="4"/>
  <c r="M777" i="4" s="1"/>
  <c r="K777" i="4"/>
  <c r="J777" i="4"/>
  <c r="I777" i="4"/>
  <c r="F777" i="4"/>
  <c r="L776" i="4"/>
  <c r="M776" i="4" s="1"/>
  <c r="K776" i="4"/>
  <c r="J776" i="4"/>
  <c r="I776" i="4"/>
  <c r="F776" i="4"/>
  <c r="L775" i="4"/>
  <c r="M775" i="4" s="1"/>
  <c r="K775" i="4"/>
  <c r="J775" i="4"/>
  <c r="I775" i="4"/>
  <c r="F775" i="4"/>
  <c r="L774" i="4"/>
  <c r="N774" i="4" s="1"/>
  <c r="K774" i="4"/>
  <c r="J774" i="4"/>
  <c r="I774" i="4"/>
  <c r="F774" i="4"/>
  <c r="L773" i="4"/>
  <c r="N773" i="4" s="1"/>
  <c r="K773" i="4"/>
  <c r="J773" i="4"/>
  <c r="I773" i="4"/>
  <c r="F773" i="4"/>
  <c r="L772" i="4"/>
  <c r="N772" i="4" s="1"/>
  <c r="K772" i="4"/>
  <c r="J772" i="4"/>
  <c r="I772" i="4"/>
  <c r="F772" i="4"/>
  <c r="L771" i="4"/>
  <c r="M771" i="4" s="1"/>
  <c r="K771" i="4"/>
  <c r="J771" i="4"/>
  <c r="I771" i="4"/>
  <c r="F771" i="4"/>
  <c r="L770" i="4"/>
  <c r="N770" i="4" s="1"/>
  <c r="K770" i="4"/>
  <c r="J770" i="4"/>
  <c r="I770" i="4"/>
  <c r="F770" i="4"/>
  <c r="L769" i="4"/>
  <c r="M769" i="4" s="1"/>
  <c r="K769" i="4"/>
  <c r="J769" i="4"/>
  <c r="I769" i="4"/>
  <c r="F769" i="4"/>
  <c r="L768" i="4"/>
  <c r="N768" i="4" s="1"/>
  <c r="K768" i="4"/>
  <c r="J768" i="4"/>
  <c r="I768" i="4"/>
  <c r="F768" i="4"/>
  <c r="L767" i="4"/>
  <c r="M767" i="4" s="1"/>
  <c r="K767" i="4"/>
  <c r="J767" i="4"/>
  <c r="I767" i="4"/>
  <c r="F767" i="4"/>
  <c r="L766" i="4"/>
  <c r="N766" i="4" s="1"/>
  <c r="K766" i="4"/>
  <c r="J766" i="4"/>
  <c r="I766" i="4"/>
  <c r="F766" i="4"/>
  <c r="L765" i="4"/>
  <c r="M765" i="4" s="1"/>
  <c r="K765" i="4"/>
  <c r="J765" i="4"/>
  <c r="I765" i="4"/>
  <c r="F765" i="4"/>
  <c r="L764" i="4"/>
  <c r="N764" i="4" s="1"/>
  <c r="K764" i="4"/>
  <c r="J764" i="4"/>
  <c r="I764" i="4"/>
  <c r="F764" i="4"/>
  <c r="L763" i="4"/>
  <c r="M763" i="4" s="1"/>
  <c r="K763" i="4"/>
  <c r="J763" i="4"/>
  <c r="I763" i="4"/>
  <c r="F763" i="4"/>
  <c r="L762" i="4"/>
  <c r="N762" i="4" s="1"/>
  <c r="K762" i="4"/>
  <c r="J762" i="4"/>
  <c r="I762" i="4"/>
  <c r="F762" i="4"/>
  <c r="L761" i="4"/>
  <c r="M761" i="4" s="1"/>
  <c r="K761" i="4"/>
  <c r="J761" i="4"/>
  <c r="I761" i="4"/>
  <c r="F761" i="4"/>
  <c r="L760" i="4"/>
  <c r="N760" i="4" s="1"/>
  <c r="K760" i="4"/>
  <c r="J760" i="4"/>
  <c r="I760" i="4"/>
  <c r="F760" i="4"/>
  <c r="L759" i="4"/>
  <c r="M759" i="4" s="1"/>
  <c r="K759" i="4"/>
  <c r="J759" i="4"/>
  <c r="I759" i="4"/>
  <c r="F759" i="4"/>
  <c r="L758" i="4"/>
  <c r="N758" i="4" s="1"/>
  <c r="K758" i="4"/>
  <c r="J758" i="4"/>
  <c r="I758" i="4"/>
  <c r="F758" i="4"/>
  <c r="L757" i="4"/>
  <c r="M757" i="4" s="1"/>
  <c r="K757" i="4"/>
  <c r="J757" i="4"/>
  <c r="I757" i="4"/>
  <c r="F757" i="4"/>
  <c r="L756" i="4"/>
  <c r="N756" i="4" s="1"/>
  <c r="K756" i="4"/>
  <c r="J756" i="4"/>
  <c r="I756" i="4"/>
  <c r="F756" i="4"/>
  <c r="L755" i="4"/>
  <c r="M755" i="4" s="1"/>
  <c r="K755" i="4"/>
  <c r="J755" i="4"/>
  <c r="I755" i="4"/>
  <c r="F755" i="4"/>
  <c r="L754" i="4"/>
  <c r="N754" i="4" s="1"/>
  <c r="K754" i="4"/>
  <c r="J754" i="4"/>
  <c r="I754" i="4"/>
  <c r="F754" i="4"/>
  <c r="L753" i="4"/>
  <c r="M753" i="4" s="1"/>
  <c r="K753" i="4"/>
  <c r="J753" i="4"/>
  <c r="I753" i="4"/>
  <c r="F753" i="4"/>
  <c r="L752" i="4"/>
  <c r="N752" i="4" s="1"/>
  <c r="K752" i="4"/>
  <c r="J752" i="4"/>
  <c r="I752" i="4"/>
  <c r="F752" i="4"/>
  <c r="L751" i="4"/>
  <c r="M751" i="4" s="1"/>
  <c r="K751" i="4"/>
  <c r="J751" i="4"/>
  <c r="I751" i="4"/>
  <c r="F751" i="4"/>
  <c r="L750" i="4"/>
  <c r="N750" i="4" s="1"/>
  <c r="K750" i="4"/>
  <c r="J750" i="4"/>
  <c r="I750" i="4"/>
  <c r="F750" i="4"/>
  <c r="L749" i="4"/>
  <c r="M749" i="4" s="1"/>
  <c r="K749" i="4"/>
  <c r="J749" i="4"/>
  <c r="I749" i="4"/>
  <c r="F749" i="4"/>
  <c r="L748" i="4"/>
  <c r="N748" i="4" s="1"/>
  <c r="K748" i="4"/>
  <c r="J748" i="4"/>
  <c r="I748" i="4"/>
  <c r="F748" i="4"/>
  <c r="L747" i="4"/>
  <c r="M747" i="4" s="1"/>
  <c r="K747" i="4"/>
  <c r="J747" i="4"/>
  <c r="I747" i="4"/>
  <c r="F747" i="4"/>
  <c r="L746" i="4"/>
  <c r="N746" i="4" s="1"/>
  <c r="K746" i="4"/>
  <c r="J746" i="4"/>
  <c r="I746" i="4"/>
  <c r="F746" i="4"/>
  <c r="L745" i="4"/>
  <c r="M745" i="4" s="1"/>
  <c r="K745" i="4"/>
  <c r="J745" i="4"/>
  <c r="I745" i="4"/>
  <c r="F745" i="4"/>
  <c r="L744" i="4"/>
  <c r="N744" i="4" s="1"/>
  <c r="K744" i="4"/>
  <c r="J744" i="4"/>
  <c r="I744" i="4"/>
  <c r="F744" i="4"/>
  <c r="L743" i="4"/>
  <c r="M743" i="4" s="1"/>
  <c r="K743" i="4"/>
  <c r="J743" i="4"/>
  <c r="I743" i="4"/>
  <c r="F743" i="4"/>
  <c r="L742" i="4"/>
  <c r="N742" i="4" s="1"/>
  <c r="K742" i="4"/>
  <c r="J742" i="4"/>
  <c r="I742" i="4"/>
  <c r="F742" i="4"/>
  <c r="L741" i="4"/>
  <c r="M741" i="4" s="1"/>
  <c r="K741" i="4"/>
  <c r="J741" i="4"/>
  <c r="I741" i="4"/>
  <c r="F741" i="4"/>
  <c r="L740" i="4"/>
  <c r="N740" i="4" s="1"/>
  <c r="K740" i="4"/>
  <c r="J740" i="4"/>
  <c r="I740" i="4"/>
  <c r="F740" i="4"/>
  <c r="L739" i="4"/>
  <c r="M739" i="4" s="1"/>
  <c r="K739" i="4"/>
  <c r="J739" i="4"/>
  <c r="I739" i="4"/>
  <c r="F739" i="4"/>
  <c r="L738" i="4"/>
  <c r="N738" i="4" s="1"/>
  <c r="K738" i="4"/>
  <c r="J738" i="4"/>
  <c r="I738" i="4"/>
  <c r="F738" i="4"/>
  <c r="L737" i="4"/>
  <c r="M737" i="4" s="1"/>
  <c r="K737" i="4"/>
  <c r="J737" i="4"/>
  <c r="I737" i="4"/>
  <c r="F737" i="4"/>
  <c r="L736" i="4"/>
  <c r="N736" i="4" s="1"/>
  <c r="K736" i="4"/>
  <c r="J736" i="4"/>
  <c r="I736" i="4"/>
  <c r="F736" i="4"/>
  <c r="L735" i="4"/>
  <c r="M735" i="4" s="1"/>
  <c r="K735" i="4"/>
  <c r="J735" i="4"/>
  <c r="I735" i="4"/>
  <c r="F735" i="4"/>
  <c r="L734" i="4"/>
  <c r="N734" i="4" s="1"/>
  <c r="K734" i="4"/>
  <c r="J734" i="4"/>
  <c r="I734" i="4"/>
  <c r="F734" i="4"/>
  <c r="L733" i="4"/>
  <c r="M733" i="4" s="1"/>
  <c r="K733" i="4"/>
  <c r="J733" i="4"/>
  <c r="I733" i="4"/>
  <c r="F733" i="4"/>
  <c r="L732" i="4"/>
  <c r="N732" i="4" s="1"/>
  <c r="K732" i="4"/>
  <c r="J732" i="4"/>
  <c r="I732" i="4"/>
  <c r="F732" i="4"/>
  <c r="L731" i="4"/>
  <c r="M731" i="4" s="1"/>
  <c r="K731" i="4"/>
  <c r="J731" i="4"/>
  <c r="I731" i="4"/>
  <c r="F731" i="4"/>
  <c r="L730" i="4"/>
  <c r="N730" i="4" s="1"/>
  <c r="K730" i="4"/>
  <c r="J730" i="4"/>
  <c r="I730" i="4"/>
  <c r="F730" i="4"/>
  <c r="L729" i="4"/>
  <c r="N729" i="4" s="1"/>
  <c r="K729" i="4"/>
  <c r="J729" i="4"/>
  <c r="I729" i="4"/>
  <c r="F729" i="4"/>
  <c r="L728" i="4"/>
  <c r="N728" i="4" s="1"/>
  <c r="K728" i="4"/>
  <c r="J728" i="4"/>
  <c r="I728" i="4"/>
  <c r="F728" i="4"/>
  <c r="L727" i="4"/>
  <c r="M727" i="4" s="1"/>
  <c r="K727" i="4"/>
  <c r="J727" i="4"/>
  <c r="I727" i="4"/>
  <c r="F727" i="4"/>
  <c r="L726" i="4"/>
  <c r="M726" i="4" s="1"/>
  <c r="K726" i="4"/>
  <c r="J726" i="4"/>
  <c r="I726" i="4"/>
  <c r="F726" i="4"/>
  <c r="L725" i="4"/>
  <c r="M725" i="4" s="1"/>
  <c r="K725" i="4"/>
  <c r="J725" i="4"/>
  <c r="I725" i="4"/>
  <c r="F725" i="4"/>
  <c r="L724" i="4"/>
  <c r="N724" i="4" s="1"/>
  <c r="K724" i="4"/>
  <c r="J724" i="4"/>
  <c r="I724" i="4"/>
  <c r="F724" i="4"/>
  <c r="L723" i="4"/>
  <c r="M723" i="4" s="1"/>
  <c r="K723" i="4"/>
  <c r="J723" i="4"/>
  <c r="I723" i="4"/>
  <c r="F723" i="4"/>
  <c r="L722" i="4"/>
  <c r="N722" i="4" s="1"/>
  <c r="K722" i="4"/>
  <c r="J722" i="4"/>
  <c r="I722" i="4"/>
  <c r="F722" i="4"/>
  <c r="L721" i="4"/>
  <c r="N721" i="4" s="1"/>
  <c r="K721" i="4"/>
  <c r="J721" i="4"/>
  <c r="I721" i="4"/>
  <c r="F721" i="4"/>
  <c r="L720" i="4"/>
  <c r="N720" i="4" s="1"/>
  <c r="K720" i="4"/>
  <c r="J720" i="4"/>
  <c r="I720" i="4"/>
  <c r="F720" i="4"/>
  <c r="L719" i="4"/>
  <c r="M719" i="4" s="1"/>
  <c r="K719" i="4"/>
  <c r="J719" i="4"/>
  <c r="I719" i="4"/>
  <c r="F719" i="4"/>
  <c r="L718" i="4"/>
  <c r="M718" i="4" s="1"/>
  <c r="K718" i="4"/>
  <c r="J718" i="4"/>
  <c r="I718" i="4"/>
  <c r="F718" i="4"/>
  <c r="L717" i="4"/>
  <c r="M717" i="4" s="1"/>
  <c r="K717" i="4"/>
  <c r="J717" i="4"/>
  <c r="I717" i="4"/>
  <c r="F717" i="4"/>
  <c r="L716" i="4"/>
  <c r="N716" i="4" s="1"/>
  <c r="K716" i="4"/>
  <c r="J716" i="4"/>
  <c r="I716" i="4"/>
  <c r="F716" i="4"/>
  <c r="L715" i="4"/>
  <c r="M715" i="4" s="1"/>
  <c r="K715" i="4"/>
  <c r="J715" i="4"/>
  <c r="I715" i="4"/>
  <c r="F715" i="4"/>
  <c r="L714" i="4"/>
  <c r="N714" i="4" s="1"/>
  <c r="K714" i="4"/>
  <c r="J714" i="4"/>
  <c r="I714" i="4"/>
  <c r="F714" i="4"/>
  <c r="L713" i="4"/>
  <c r="N713" i="4" s="1"/>
  <c r="K713" i="4"/>
  <c r="J713" i="4"/>
  <c r="I713" i="4"/>
  <c r="F713" i="4"/>
  <c r="L712" i="4"/>
  <c r="N712" i="4" s="1"/>
  <c r="K712" i="4"/>
  <c r="J712" i="4"/>
  <c r="I712" i="4"/>
  <c r="F712" i="4"/>
  <c r="L711" i="4"/>
  <c r="M711" i="4" s="1"/>
  <c r="K711" i="4"/>
  <c r="J711" i="4"/>
  <c r="I711" i="4"/>
  <c r="F711" i="4"/>
  <c r="L710" i="4"/>
  <c r="N710" i="4" s="1"/>
  <c r="K710" i="4"/>
  <c r="J710" i="4"/>
  <c r="I710" i="4"/>
  <c r="F710" i="4"/>
  <c r="L709" i="4"/>
  <c r="M709" i="4" s="1"/>
  <c r="K709" i="4"/>
  <c r="J709" i="4"/>
  <c r="I709" i="4"/>
  <c r="F709" i="4"/>
  <c r="L708" i="4"/>
  <c r="N708" i="4" s="1"/>
  <c r="K708" i="4"/>
  <c r="J708" i="4"/>
  <c r="I708" i="4"/>
  <c r="F708" i="4"/>
  <c r="L707" i="4"/>
  <c r="M707" i="4" s="1"/>
  <c r="K707" i="4"/>
  <c r="J707" i="4"/>
  <c r="I707" i="4"/>
  <c r="F707" i="4"/>
  <c r="L706" i="4"/>
  <c r="N706" i="4" s="1"/>
  <c r="K706" i="4"/>
  <c r="J706" i="4"/>
  <c r="I706" i="4"/>
  <c r="F706" i="4"/>
  <c r="L705" i="4"/>
  <c r="N705" i="4" s="1"/>
  <c r="K705" i="4"/>
  <c r="J705" i="4"/>
  <c r="I705" i="4"/>
  <c r="F705" i="4"/>
  <c r="L704" i="4"/>
  <c r="N704" i="4" s="1"/>
  <c r="K704" i="4"/>
  <c r="J704" i="4"/>
  <c r="I704" i="4"/>
  <c r="F704" i="4"/>
  <c r="L703" i="4"/>
  <c r="M703" i="4" s="1"/>
  <c r="K703" i="4"/>
  <c r="J703" i="4"/>
  <c r="I703" i="4"/>
  <c r="F703" i="4"/>
  <c r="L702" i="4"/>
  <c r="N702" i="4" s="1"/>
  <c r="K702" i="4"/>
  <c r="J702" i="4"/>
  <c r="I702" i="4"/>
  <c r="F702" i="4"/>
  <c r="L701" i="4"/>
  <c r="M701" i="4" s="1"/>
  <c r="K701" i="4"/>
  <c r="J701" i="4"/>
  <c r="I701" i="4"/>
  <c r="F701" i="4"/>
  <c r="L700" i="4"/>
  <c r="N700" i="4" s="1"/>
  <c r="K700" i="4"/>
  <c r="J700" i="4"/>
  <c r="I700" i="4"/>
  <c r="F700" i="4"/>
  <c r="L699" i="4"/>
  <c r="M699" i="4" s="1"/>
  <c r="K699" i="4"/>
  <c r="J699" i="4"/>
  <c r="I699" i="4"/>
  <c r="F699" i="4"/>
  <c r="L698" i="4"/>
  <c r="N698" i="4" s="1"/>
  <c r="K698" i="4"/>
  <c r="J698" i="4"/>
  <c r="I698" i="4"/>
  <c r="F698" i="4"/>
  <c r="L697" i="4"/>
  <c r="N697" i="4" s="1"/>
  <c r="K697" i="4"/>
  <c r="J697" i="4"/>
  <c r="I697" i="4"/>
  <c r="F697" i="4"/>
  <c r="L696" i="4"/>
  <c r="N696" i="4" s="1"/>
  <c r="K696" i="4"/>
  <c r="J696" i="4"/>
  <c r="I696" i="4"/>
  <c r="F696" i="4"/>
  <c r="L695" i="4"/>
  <c r="M695" i="4" s="1"/>
  <c r="K695" i="4"/>
  <c r="J695" i="4"/>
  <c r="I695" i="4"/>
  <c r="F695" i="4"/>
  <c r="L694" i="4"/>
  <c r="N694" i="4" s="1"/>
  <c r="K694" i="4"/>
  <c r="J694" i="4"/>
  <c r="I694" i="4"/>
  <c r="F694" i="4"/>
  <c r="L693" i="4"/>
  <c r="N693" i="4" s="1"/>
  <c r="K693" i="4"/>
  <c r="J693" i="4"/>
  <c r="I693" i="4"/>
  <c r="F693" i="4"/>
  <c r="L692" i="4"/>
  <c r="N692" i="4" s="1"/>
  <c r="K692" i="4"/>
  <c r="J692" i="4"/>
  <c r="I692" i="4"/>
  <c r="F692" i="4"/>
  <c r="L691" i="4"/>
  <c r="M691" i="4" s="1"/>
  <c r="K691" i="4"/>
  <c r="J691" i="4"/>
  <c r="I691" i="4"/>
  <c r="F691" i="4"/>
  <c r="L690" i="4"/>
  <c r="N690" i="4" s="1"/>
  <c r="K690" i="4"/>
  <c r="J690" i="4"/>
  <c r="I690" i="4"/>
  <c r="F690" i="4"/>
  <c r="L689" i="4"/>
  <c r="N689" i="4" s="1"/>
  <c r="K689" i="4"/>
  <c r="J689" i="4"/>
  <c r="I689" i="4"/>
  <c r="F689" i="4"/>
  <c r="L688" i="4"/>
  <c r="M688" i="4" s="1"/>
  <c r="K688" i="4"/>
  <c r="J688" i="4"/>
  <c r="I688" i="4"/>
  <c r="F688" i="4"/>
  <c r="L687" i="4"/>
  <c r="M687" i="4" s="1"/>
  <c r="K687" i="4"/>
  <c r="J687" i="4"/>
  <c r="I687" i="4"/>
  <c r="F687" i="4"/>
  <c r="L686" i="4"/>
  <c r="N686" i="4" s="1"/>
  <c r="K686" i="4"/>
  <c r="J686" i="4"/>
  <c r="I686" i="4"/>
  <c r="F686" i="4"/>
  <c r="L685" i="4"/>
  <c r="N685" i="4" s="1"/>
  <c r="K685" i="4"/>
  <c r="J685" i="4"/>
  <c r="I685" i="4"/>
  <c r="F685" i="4"/>
  <c r="L684" i="4"/>
  <c r="N684" i="4" s="1"/>
  <c r="K684" i="4"/>
  <c r="J684" i="4"/>
  <c r="I684" i="4"/>
  <c r="F684" i="4"/>
  <c r="L683" i="4"/>
  <c r="M683" i="4" s="1"/>
  <c r="K683" i="4"/>
  <c r="J683" i="4"/>
  <c r="I683" i="4"/>
  <c r="F683" i="4"/>
  <c r="L682" i="4"/>
  <c r="N682" i="4" s="1"/>
  <c r="K682" i="4"/>
  <c r="J682" i="4"/>
  <c r="I682" i="4"/>
  <c r="F682" i="4"/>
  <c r="L681" i="4"/>
  <c r="N681" i="4" s="1"/>
  <c r="K681" i="4"/>
  <c r="J681" i="4"/>
  <c r="I681" i="4"/>
  <c r="F681" i="4"/>
  <c r="L680" i="4"/>
  <c r="N680" i="4" s="1"/>
  <c r="K680" i="4"/>
  <c r="J680" i="4"/>
  <c r="I680" i="4"/>
  <c r="F680" i="4"/>
  <c r="L679" i="4"/>
  <c r="M679" i="4" s="1"/>
  <c r="K679" i="4"/>
  <c r="J679" i="4"/>
  <c r="I679" i="4"/>
  <c r="F679" i="4"/>
  <c r="L678" i="4"/>
  <c r="M678" i="4" s="1"/>
  <c r="K678" i="4"/>
  <c r="J678" i="4"/>
  <c r="I678" i="4"/>
  <c r="F678" i="4"/>
  <c r="L677" i="4"/>
  <c r="K677" i="4"/>
  <c r="J677" i="4"/>
  <c r="I677" i="4"/>
  <c r="F677" i="4"/>
  <c r="L676" i="4"/>
  <c r="N676" i="4" s="1"/>
  <c r="K676" i="4"/>
  <c r="J676" i="4"/>
  <c r="I676" i="4"/>
  <c r="F676" i="4"/>
  <c r="L675" i="4"/>
  <c r="M675" i="4" s="1"/>
  <c r="K675" i="4"/>
  <c r="J675" i="4"/>
  <c r="I675" i="4"/>
  <c r="F675" i="4"/>
  <c r="L674" i="4"/>
  <c r="N674" i="4" s="1"/>
  <c r="K674" i="4"/>
  <c r="J674" i="4"/>
  <c r="I674" i="4"/>
  <c r="F674" i="4"/>
  <c r="L673" i="4"/>
  <c r="N673" i="4" s="1"/>
  <c r="K673" i="4"/>
  <c r="J673" i="4"/>
  <c r="I673" i="4"/>
  <c r="F673" i="4"/>
  <c r="L672" i="4"/>
  <c r="N672" i="4" s="1"/>
  <c r="K672" i="4"/>
  <c r="J672" i="4"/>
  <c r="I672" i="4"/>
  <c r="F672" i="4"/>
  <c r="L671" i="4"/>
  <c r="M671" i="4" s="1"/>
  <c r="K671" i="4"/>
  <c r="J671" i="4"/>
  <c r="I671" i="4"/>
  <c r="F671" i="4"/>
  <c r="L670" i="4"/>
  <c r="M670" i="4" s="1"/>
  <c r="K670" i="4"/>
  <c r="J670" i="4"/>
  <c r="I670" i="4"/>
  <c r="F670" i="4"/>
  <c r="L669" i="4"/>
  <c r="M669" i="4" s="1"/>
  <c r="K669" i="4"/>
  <c r="J669" i="4"/>
  <c r="I669" i="4"/>
  <c r="F669" i="4"/>
  <c r="L668" i="4"/>
  <c r="N668" i="4" s="1"/>
  <c r="K668" i="4"/>
  <c r="J668" i="4"/>
  <c r="I668" i="4"/>
  <c r="F668" i="4"/>
  <c r="L667" i="4"/>
  <c r="K667" i="4"/>
  <c r="J667" i="4"/>
  <c r="I667" i="4"/>
  <c r="F667" i="4"/>
  <c r="L666" i="4"/>
  <c r="N666" i="4" s="1"/>
  <c r="K666" i="4"/>
  <c r="J666" i="4"/>
  <c r="I666" i="4"/>
  <c r="F666" i="4"/>
  <c r="L665" i="4"/>
  <c r="N665" i="4" s="1"/>
  <c r="K665" i="4"/>
  <c r="J665" i="4"/>
  <c r="I665" i="4"/>
  <c r="F665" i="4"/>
  <c r="L664" i="4"/>
  <c r="N664" i="4" s="1"/>
  <c r="K664" i="4"/>
  <c r="J664" i="4"/>
  <c r="I664" i="4"/>
  <c r="F664" i="4"/>
  <c r="L663" i="4"/>
  <c r="M663" i="4" s="1"/>
  <c r="K663" i="4"/>
  <c r="J663" i="4"/>
  <c r="I663" i="4"/>
  <c r="F663" i="4"/>
  <c r="L662" i="4"/>
  <c r="N662" i="4" s="1"/>
  <c r="K662" i="4"/>
  <c r="J662" i="4"/>
  <c r="I662" i="4"/>
  <c r="F662" i="4"/>
  <c r="L661" i="4"/>
  <c r="M661" i="4" s="1"/>
  <c r="K661" i="4"/>
  <c r="J661" i="4"/>
  <c r="I661" i="4"/>
  <c r="F661" i="4"/>
  <c r="L660" i="4"/>
  <c r="N660" i="4" s="1"/>
  <c r="K660" i="4"/>
  <c r="J660" i="4"/>
  <c r="I660" i="4"/>
  <c r="F660" i="4"/>
  <c r="L659" i="4"/>
  <c r="M659" i="4" s="1"/>
  <c r="K659" i="4"/>
  <c r="J659" i="4"/>
  <c r="I659" i="4"/>
  <c r="F659" i="4"/>
  <c r="L658" i="4"/>
  <c r="N658" i="4" s="1"/>
  <c r="K658" i="4"/>
  <c r="J658" i="4"/>
  <c r="I658" i="4"/>
  <c r="F658" i="4"/>
  <c r="L657" i="4"/>
  <c r="K657" i="4"/>
  <c r="J657" i="4"/>
  <c r="I657" i="4"/>
  <c r="F657" i="4"/>
  <c r="L656" i="4"/>
  <c r="N656" i="4" s="1"/>
  <c r="K656" i="4"/>
  <c r="J656" i="4"/>
  <c r="I656" i="4"/>
  <c r="F656" i="4"/>
  <c r="L655" i="4"/>
  <c r="M655" i="4" s="1"/>
  <c r="K655" i="4"/>
  <c r="J655" i="4"/>
  <c r="I655" i="4"/>
  <c r="F655" i="4"/>
  <c r="L654" i="4"/>
  <c r="N654" i="4" s="1"/>
  <c r="K654" i="4"/>
  <c r="J654" i="4"/>
  <c r="I654" i="4"/>
  <c r="F654" i="4"/>
  <c r="L653" i="4"/>
  <c r="N653" i="4" s="1"/>
  <c r="K653" i="4"/>
  <c r="J653" i="4"/>
  <c r="I653" i="4"/>
  <c r="F653" i="4"/>
  <c r="L652" i="4"/>
  <c r="N652" i="4" s="1"/>
  <c r="K652" i="4"/>
  <c r="J652" i="4"/>
  <c r="I652" i="4"/>
  <c r="F652" i="4"/>
  <c r="L651" i="4"/>
  <c r="N651" i="4" s="1"/>
  <c r="K651" i="4"/>
  <c r="J651" i="4"/>
  <c r="I651" i="4"/>
  <c r="F651" i="4"/>
  <c r="L650" i="4"/>
  <c r="N650" i="4" s="1"/>
  <c r="K650" i="4"/>
  <c r="J650" i="4"/>
  <c r="I650" i="4"/>
  <c r="F650" i="4"/>
  <c r="L649" i="4"/>
  <c r="M649" i="4" s="1"/>
  <c r="K649" i="4"/>
  <c r="J649" i="4"/>
  <c r="I649" i="4"/>
  <c r="F649" i="4"/>
  <c r="L648" i="4"/>
  <c r="N648" i="4" s="1"/>
  <c r="K648" i="4"/>
  <c r="J648" i="4"/>
  <c r="I648" i="4"/>
  <c r="F648" i="4"/>
  <c r="L647" i="4"/>
  <c r="M647" i="4" s="1"/>
  <c r="K647" i="4"/>
  <c r="J647" i="4"/>
  <c r="I647" i="4"/>
  <c r="F647" i="4"/>
  <c r="L646" i="4"/>
  <c r="N646" i="4" s="1"/>
  <c r="K646" i="4"/>
  <c r="J646" i="4"/>
  <c r="I646" i="4"/>
  <c r="F646" i="4"/>
  <c r="L645" i="4"/>
  <c r="M645" i="4" s="1"/>
  <c r="K645" i="4"/>
  <c r="J645" i="4"/>
  <c r="I645" i="4"/>
  <c r="F645" i="4"/>
  <c r="L644" i="4"/>
  <c r="N644" i="4" s="1"/>
  <c r="K644" i="4"/>
  <c r="J644" i="4"/>
  <c r="I644" i="4"/>
  <c r="F644" i="4"/>
  <c r="L643" i="4"/>
  <c r="M643" i="4" s="1"/>
  <c r="K643" i="4"/>
  <c r="J643" i="4"/>
  <c r="I643" i="4"/>
  <c r="F643" i="4"/>
  <c r="L642" i="4"/>
  <c r="N642" i="4" s="1"/>
  <c r="K642" i="4"/>
  <c r="J642" i="4"/>
  <c r="I642" i="4"/>
  <c r="F642" i="4"/>
  <c r="L641" i="4"/>
  <c r="M641" i="4" s="1"/>
  <c r="K641" i="4"/>
  <c r="J641" i="4"/>
  <c r="I641" i="4"/>
  <c r="F641" i="4"/>
  <c r="L640" i="4"/>
  <c r="N640" i="4" s="1"/>
  <c r="K640" i="4"/>
  <c r="J640" i="4"/>
  <c r="I640" i="4"/>
  <c r="F640" i="4"/>
  <c r="L639" i="4"/>
  <c r="M639" i="4" s="1"/>
  <c r="K639" i="4"/>
  <c r="J639" i="4"/>
  <c r="I639" i="4"/>
  <c r="F639" i="4"/>
  <c r="L638" i="4"/>
  <c r="N638" i="4" s="1"/>
  <c r="K638" i="4"/>
  <c r="J638" i="4"/>
  <c r="I638" i="4"/>
  <c r="F638" i="4"/>
  <c r="L637" i="4"/>
  <c r="N637" i="4" s="1"/>
  <c r="K637" i="4"/>
  <c r="J637" i="4"/>
  <c r="I637" i="4"/>
  <c r="F637" i="4"/>
  <c r="L636" i="4"/>
  <c r="M636" i="4" s="1"/>
  <c r="K636" i="4"/>
  <c r="J636" i="4"/>
  <c r="I636" i="4"/>
  <c r="F636" i="4"/>
  <c r="L635" i="4"/>
  <c r="M635" i="4" s="1"/>
  <c r="K635" i="4"/>
  <c r="J635" i="4"/>
  <c r="I635" i="4"/>
  <c r="F635" i="4"/>
  <c r="L634" i="4"/>
  <c r="N634" i="4" s="1"/>
  <c r="K634" i="4"/>
  <c r="J634" i="4"/>
  <c r="I634" i="4"/>
  <c r="F634" i="4"/>
  <c r="L633" i="4"/>
  <c r="M633" i="4" s="1"/>
  <c r="K633" i="4"/>
  <c r="J633" i="4"/>
  <c r="I633" i="4"/>
  <c r="F633" i="4"/>
  <c r="L632" i="4"/>
  <c r="N632" i="4" s="1"/>
  <c r="K632" i="4"/>
  <c r="J632" i="4"/>
  <c r="I632" i="4"/>
  <c r="F632" i="4"/>
  <c r="L631" i="4"/>
  <c r="M631" i="4" s="1"/>
  <c r="K631" i="4"/>
  <c r="J631" i="4"/>
  <c r="I631" i="4"/>
  <c r="F631" i="4"/>
  <c r="L630" i="4"/>
  <c r="N630" i="4" s="1"/>
  <c r="K630" i="4"/>
  <c r="J630" i="4"/>
  <c r="I630" i="4"/>
  <c r="F630" i="4"/>
  <c r="L629" i="4"/>
  <c r="M629" i="4" s="1"/>
  <c r="K629" i="4"/>
  <c r="J629" i="4"/>
  <c r="I629" i="4"/>
  <c r="F629" i="4"/>
  <c r="L628" i="4"/>
  <c r="N628" i="4" s="1"/>
  <c r="K628" i="4"/>
  <c r="J628" i="4"/>
  <c r="I628" i="4"/>
  <c r="F628" i="4"/>
  <c r="L627" i="4"/>
  <c r="M627" i="4" s="1"/>
  <c r="K627" i="4"/>
  <c r="J627" i="4"/>
  <c r="I627" i="4"/>
  <c r="F627" i="4"/>
  <c r="L626" i="4"/>
  <c r="N626" i="4" s="1"/>
  <c r="K626" i="4"/>
  <c r="J626" i="4"/>
  <c r="I626" i="4"/>
  <c r="F626" i="4"/>
  <c r="L625" i="4"/>
  <c r="M625" i="4" s="1"/>
  <c r="K625" i="4"/>
  <c r="J625" i="4"/>
  <c r="I625" i="4"/>
  <c r="F625" i="4"/>
  <c r="L624" i="4"/>
  <c r="N624" i="4" s="1"/>
  <c r="K624" i="4"/>
  <c r="J624" i="4"/>
  <c r="I624" i="4"/>
  <c r="F624" i="4"/>
  <c r="L623" i="4"/>
  <c r="N623" i="4" s="1"/>
  <c r="K623" i="4"/>
  <c r="J623" i="4"/>
  <c r="I623" i="4"/>
  <c r="F623" i="4"/>
  <c r="L622" i="4"/>
  <c r="N622" i="4" s="1"/>
  <c r="K622" i="4"/>
  <c r="J622" i="4"/>
  <c r="I622" i="4"/>
  <c r="F622" i="4"/>
  <c r="L621" i="4"/>
  <c r="M621" i="4" s="1"/>
  <c r="K621" i="4"/>
  <c r="J621" i="4"/>
  <c r="I621" i="4"/>
  <c r="F621" i="4"/>
  <c r="L620" i="4"/>
  <c r="N620" i="4" s="1"/>
  <c r="K620" i="4"/>
  <c r="J620" i="4"/>
  <c r="I620" i="4"/>
  <c r="F620" i="4"/>
  <c r="L619" i="4"/>
  <c r="M619" i="4" s="1"/>
  <c r="K619" i="4"/>
  <c r="J619" i="4"/>
  <c r="I619" i="4"/>
  <c r="F619" i="4"/>
  <c r="L618" i="4"/>
  <c r="N618" i="4" s="1"/>
  <c r="K618" i="4"/>
  <c r="J618" i="4"/>
  <c r="I618" i="4"/>
  <c r="F618" i="4"/>
  <c r="L617" i="4"/>
  <c r="M617" i="4" s="1"/>
  <c r="K617" i="4"/>
  <c r="J617" i="4"/>
  <c r="I617" i="4"/>
  <c r="F617" i="4"/>
  <c r="L616" i="4"/>
  <c r="N616" i="4" s="1"/>
  <c r="K616" i="4"/>
  <c r="J616" i="4"/>
  <c r="I616" i="4"/>
  <c r="F616" i="4"/>
  <c r="L615" i="4"/>
  <c r="N615" i="4" s="1"/>
  <c r="K615" i="4"/>
  <c r="J615" i="4"/>
  <c r="I615" i="4"/>
  <c r="F615" i="4"/>
  <c r="L614" i="4"/>
  <c r="N614" i="4" s="1"/>
  <c r="K614" i="4"/>
  <c r="J614" i="4"/>
  <c r="I614" i="4"/>
  <c r="F614" i="4"/>
  <c r="L613" i="4"/>
  <c r="N613" i="4" s="1"/>
  <c r="K613" i="4"/>
  <c r="J613" i="4"/>
  <c r="I613" i="4"/>
  <c r="F613" i="4"/>
  <c r="L612" i="4"/>
  <c r="N612" i="4" s="1"/>
  <c r="K612" i="4"/>
  <c r="J612" i="4"/>
  <c r="I612" i="4"/>
  <c r="F612" i="4"/>
  <c r="L611" i="4"/>
  <c r="M611" i="4" s="1"/>
  <c r="K611" i="4"/>
  <c r="J611" i="4"/>
  <c r="I611" i="4"/>
  <c r="F611" i="4"/>
  <c r="L610" i="4"/>
  <c r="N610" i="4" s="1"/>
  <c r="K610" i="4"/>
  <c r="J610" i="4"/>
  <c r="I610" i="4"/>
  <c r="F610" i="4"/>
  <c r="L609" i="4"/>
  <c r="M609" i="4" s="1"/>
  <c r="K609" i="4"/>
  <c r="J609" i="4"/>
  <c r="I609" i="4"/>
  <c r="F609" i="4"/>
  <c r="L608" i="4"/>
  <c r="N608" i="4" s="1"/>
  <c r="K608" i="4"/>
  <c r="J608" i="4"/>
  <c r="I608" i="4"/>
  <c r="F608" i="4"/>
  <c r="L607" i="4"/>
  <c r="N607" i="4" s="1"/>
  <c r="K607" i="4"/>
  <c r="J607" i="4"/>
  <c r="I607" i="4"/>
  <c r="F607" i="4"/>
  <c r="L606" i="4"/>
  <c r="N606" i="4" s="1"/>
  <c r="K606" i="4"/>
  <c r="J606" i="4"/>
  <c r="I606" i="4"/>
  <c r="F606" i="4"/>
  <c r="L605" i="4"/>
  <c r="M605" i="4" s="1"/>
  <c r="K605" i="4"/>
  <c r="J605" i="4"/>
  <c r="I605" i="4"/>
  <c r="F605" i="4"/>
  <c r="L604" i="4"/>
  <c r="N604" i="4" s="1"/>
  <c r="K604" i="4"/>
  <c r="J604" i="4"/>
  <c r="I604" i="4"/>
  <c r="F604" i="4"/>
  <c r="L603" i="4"/>
  <c r="M603" i="4" s="1"/>
  <c r="K603" i="4"/>
  <c r="J603" i="4"/>
  <c r="I603" i="4"/>
  <c r="F603" i="4"/>
  <c r="L602" i="4"/>
  <c r="N602" i="4" s="1"/>
  <c r="K602" i="4"/>
  <c r="J602" i="4"/>
  <c r="I602" i="4"/>
  <c r="F602" i="4"/>
  <c r="L601" i="4"/>
  <c r="M601" i="4" s="1"/>
  <c r="K601" i="4"/>
  <c r="J601" i="4"/>
  <c r="I601" i="4"/>
  <c r="F601" i="4"/>
  <c r="L600" i="4"/>
  <c r="N600" i="4" s="1"/>
  <c r="K600" i="4"/>
  <c r="J600" i="4"/>
  <c r="I600" i="4"/>
  <c r="F600" i="4"/>
  <c r="L599" i="4"/>
  <c r="N599" i="4" s="1"/>
  <c r="K599" i="4"/>
  <c r="J599" i="4"/>
  <c r="I599" i="4"/>
  <c r="F599" i="4"/>
  <c r="L598" i="4"/>
  <c r="N598" i="4" s="1"/>
  <c r="K598" i="4"/>
  <c r="J598" i="4"/>
  <c r="I598" i="4"/>
  <c r="F598" i="4"/>
  <c r="L597" i="4"/>
  <c r="M597" i="4" s="1"/>
  <c r="K597" i="4"/>
  <c r="J597" i="4"/>
  <c r="I597" i="4"/>
  <c r="F597" i="4"/>
  <c r="L596" i="4"/>
  <c r="N596" i="4" s="1"/>
  <c r="K596" i="4"/>
  <c r="J596" i="4"/>
  <c r="I596" i="4"/>
  <c r="F596" i="4"/>
  <c r="L595" i="4"/>
  <c r="N595" i="4" s="1"/>
  <c r="K595" i="4"/>
  <c r="J595" i="4"/>
  <c r="I595" i="4"/>
  <c r="F595" i="4"/>
  <c r="L594" i="4"/>
  <c r="N594" i="4" s="1"/>
  <c r="K594" i="4"/>
  <c r="J594" i="4"/>
  <c r="I594" i="4"/>
  <c r="F594" i="4"/>
  <c r="L593" i="4"/>
  <c r="M593" i="4" s="1"/>
  <c r="K593" i="4"/>
  <c r="J593" i="4"/>
  <c r="I593" i="4"/>
  <c r="F593" i="4"/>
  <c r="L592" i="4"/>
  <c r="N592" i="4" s="1"/>
  <c r="K592" i="4"/>
  <c r="J592" i="4"/>
  <c r="I592" i="4"/>
  <c r="F592" i="4"/>
  <c r="L591" i="4"/>
  <c r="N591" i="4" s="1"/>
  <c r="K591" i="4"/>
  <c r="J591" i="4"/>
  <c r="I591" i="4"/>
  <c r="F591" i="4"/>
  <c r="L590" i="4"/>
  <c r="N590" i="4" s="1"/>
  <c r="K590" i="4"/>
  <c r="J590" i="4"/>
  <c r="I590" i="4"/>
  <c r="F590" i="4"/>
  <c r="L589" i="4"/>
  <c r="M589" i="4" s="1"/>
  <c r="K589" i="4"/>
  <c r="J589" i="4"/>
  <c r="I589" i="4"/>
  <c r="F589" i="4"/>
  <c r="L588" i="4"/>
  <c r="N588" i="4" s="1"/>
  <c r="K588" i="4"/>
  <c r="J588" i="4"/>
  <c r="I588" i="4"/>
  <c r="F588" i="4"/>
  <c r="L587" i="4"/>
  <c r="N587" i="4" s="1"/>
  <c r="K587" i="4"/>
  <c r="J587" i="4"/>
  <c r="I587" i="4"/>
  <c r="F587" i="4"/>
  <c r="L586" i="4"/>
  <c r="N586" i="4" s="1"/>
  <c r="K586" i="4"/>
  <c r="J586" i="4"/>
  <c r="I586" i="4"/>
  <c r="F586" i="4"/>
  <c r="L585" i="4"/>
  <c r="M585" i="4" s="1"/>
  <c r="K585" i="4"/>
  <c r="J585" i="4"/>
  <c r="I585" i="4"/>
  <c r="F585" i="4"/>
  <c r="L584" i="4"/>
  <c r="N584" i="4" s="1"/>
  <c r="K584" i="4"/>
  <c r="J584" i="4"/>
  <c r="I584" i="4"/>
  <c r="F584" i="4"/>
  <c r="L583" i="4"/>
  <c r="N583" i="4" s="1"/>
  <c r="K583" i="4"/>
  <c r="J583" i="4"/>
  <c r="I583" i="4"/>
  <c r="F583" i="4"/>
  <c r="L582" i="4"/>
  <c r="N582" i="4" s="1"/>
  <c r="K582" i="4"/>
  <c r="J582" i="4"/>
  <c r="I582" i="4"/>
  <c r="F582" i="4"/>
  <c r="L581" i="4"/>
  <c r="M581" i="4" s="1"/>
  <c r="K581" i="4"/>
  <c r="J581" i="4"/>
  <c r="I581" i="4"/>
  <c r="F581" i="4"/>
  <c r="L580" i="4"/>
  <c r="N580" i="4" s="1"/>
  <c r="K580" i="4"/>
  <c r="J580" i="4"/>
  <c r="I580" i="4"/>
  <c r="F580" i="4"/>
  <c r="L579" i="4"/>
  <c r="N579" i="4" s="1"/>
  <c r="K579" i="4"/>
  <c r="J579" i="4"/>
  <c r="I579" i="4"/>
  <c r="F579" i="4"/>
  <c r="L578" i="4"/>
  <c r="N578" i="4" s="1"/>
  <c r="K578" i="4"/>
  <c r="J578" i="4"/>
  <c r="I578" i="4"/>
  <c r="F578" i="4"/>
  <c r="L577" i="4"/>
  <c r="M577" i="4" s="1"/>
  <c r="K577" i="4"/>
  <c r="J577" i="4"/>
  <c r="I577" i="4"/>
  <c r="F577" i="4"/>
  <c r="L576" i="4"/>
  <c r="N576" i="4" s="1"/>
  <c r="K576" i="4"/>
  <c r="J576" i="4"/>
  <c r="I576" i="4"/>
  <c r="F576" i="4"/>
  <c r="L575" i="4"/>
  <c r="N575" i="4" s="1"/>
  <c r="K575" i="4"/>
  <c r="J575" i="4"/>
  <c r="I575" i="4"/>
  <c r="F575" i="4"/>
  <c r="L574" i="4"/>
  <c r="M574" i="4" s="1"/>
  <c r="K574" i="4"/>
  <c r="J574" i="4"/>
  <c r="I574" i="4"/>
  <c r="F574" i="4"/>
  <c r="L573" i="4"/>
  <c r="M573" i="4" s="1"/>
  <c r="K573" i="4"/>
  <c r="J573" i="4"/>
  <c r="I573" i="4"/>
  <c r="F573" i="4"/>
  <c r="L572" i="4"/>
  <c r="N572" i="4" s="1"/>
  <c r="K572" i="4"/>
  <c r="J572" i="4"/>
  <c r="I572" i="4"/>
  <c r="F572" i="4"/>
  <c r="L571" i="4"/>
  <c r="N571" i="4" s="1"/>
  <c r="K571" i="4"/>
  <c r="J571" i="4"/>
  <c r="I571" i="4"/>
  <c r="F571" i="4"/>
  <c r="L570" i="4"/>
  <c r="N570" i="4" s="1"/>
  <c r="K570" i="4"/>
  <c r="J570" i="4"/>
  <c r="I570" i="4"/>
  <c r="F570" i="4"/>
  <c r="L569" i="4"/>
  <c r="M569" i="4" s="1"/>
  <c r="K569" i="4"/>
  <c r="J569" i="4"/>
  <c r="I569" i="4"/>
  <c r="F569" i="4"/>
  <c r="L568" i="4"/>
  <c r="N568" i="4" s="1"/>
  <c r="K568" i="4"/>
  <c r="J568" i="4"/>
  <c r="I568" i="4"/>
  <c r="F568" i="4"/>
  <c r="L567" i="4"/>
  <c r="N567" i="4" s="1"/>
  <c r="K567" i="4"/>
  <c r="J567" i="4"/>
  <c r="I567" i="4"/>
  <c r="F567" i="4"/>
  <c r="L566" i="4"/>
  <c r="N566" i="4" s="1"/>
  <c r="K566" i="4"/>
  <c r="J566" i="4"/>
  <c r="I566" i="4"/>
  <c r="F566" i="4"/>
  <c r="L565" i="4"/>
  <c r="M565" i="4" s="1"/>
  <c r="K565" i="4"/>
  <c r="J565" i="4"/>
  <c r="I565" i="4"/>
  <c r="F565" i="4"/>
  <c r="L564" i="4"/>
  <c r="N564" i="4" s="1"/>
  <c r="K564" i="4"/>
  <c r="J564" i="4"/>
  <c r="I564" i="4"/>
  <c r="F564" i="4"/>
  <c r="L563" i="4"/>
  <c r="N563" i="4" s="1"/>
  <c r="K563" i="4"/>
  <c r="J563" i="4"/>
  <c r="I563" i="4"/>
  <c r="F563" i="4"/>
  <c r="L562" i="4"/>
  <c r="N562" i="4" s="1"/>
  <c r="K562" i="4"/>
  <c r="J562" i="4"/>
  <c r="I562" i="4"/>
  <c r="F562" i="4"/>
  <c r="L561" i="4"/>
  <c r="M561" i="4" s="1"/>
  <c r="K561" i="4"/>
  <c r="J561" i="4"/>
  <c r="I561" i="4"/>
  <c r="F561" i="4"/>
  <c r="L560" i="4"/>
  <c r="N560" i="4" s="1"/>
  <c r="K560" i="4"/>
  <c r="J560" i="4"/>
  <c r="I560" i="4"/>
  <c r="F560" i="4"/>
  <c r="L559" i="4"/>
  <c r="N559" i="4" s="1"/>
  <c r="K559" i="4"/>
  <c r="J559" i="4"/>
  <c r="I559" i="4"/>
  <c r="F559" i="4"/>
  <c r="L558" i="4"/>
  <c r="N558" i="4" s="1"/>
  <c r="K558" i="4"/>
  <c r="J558" i="4"/>
  <c r="I558" i="4"/>
  <c r="F558" i="4"/>
  <c r="L557" i="4"/>
  <c r="M557" i="4" s="1"/>
  <c r="K557" i="4"/>
  <c r="J557" i="4"/>
  <c r="I557" i="4"/>
  <c r="F557" i="4"/>
  <c r="L556" i="4"/>
  <c r="N556" i="4" s="1"/>
  <c r="K556" i="4"/>
  <c r="J556" i="4"/>
  <c r="I556" i="4"/>
  <c r="F556" i="4"/>
  <c r="L555" i="4"/>
  <c r="N555" i="4" s="1"/>
  <c r="K555" i="4"/>
  <c r="J555" i="4"/>
  <c r="I555" i="4"/>
  <c r="F555" i="4"/>
  <c r="L554" i="4"/>
  <c r="N554" i="4" s="1"/>
  <c r="K554" i="4"/>
  <c r="J554" i="4"/>
  <c r="I554" i="4"/>
  <c r="F554" i="4"/>
  <c r="L553" i="4"/>
  <c r="M553" i="4" s="1"/>
  <c r="K553" i="4"/>
  <c r="J553" i="4"/>
  <c r="I553" i="4"/>
  <c r="F553" i="4"/>
  <c r="L552" i="4"/>
  <c r="N552" i="4" s="1"/>
  <c r="K552" i="4"/>
  <c r="J552" i="4"/>
  <c r="I552" i="4"/>
  <c r="F552" i="4"/>
  <c r="L551" i="4"/>
  <c r="N551" i="4" s="1"/>
  <c r="K551" i="4"/>
  <c r="J551" i="4"/>
  <c r="I551" i="4"/>
  <c r="F551" i="4"/>
  <c r="L550" i="4"/>
  <c r="M550" i="4" s="1"/>
  <c r="K550" i="4"/>
  <c r="J550" i="4"/>
  <c r="I550" i="4"/>
  <c r="F550" i="4"/>
  <c r="L549" i="4"/>
  <c r="M549" i="4" s="1"/>
  <c r="K549" i="4"/>
  <c r="J549" i="4"/>
  <c r="I549" i="4"/>
  <c r="F549" i="4"/>
  <c r="L548" i="4"/>
  <c r="N548" i="4" s="1"/>
  <c r="K548" i="4"/>
  <c r="J548" i="4"/>
  <c r="I548" i="4"/>
  <c r="F548" i="4"/>
  <c r="L547" i="4"/>
  <c r="N547" i="4" s="1"/>
  <c r="K547" i="4"/>
  <c r="J547" i="4"/>
  <c r="I547" i="4"/>
  <c r="F547" i="4"/>
  <c r="L546" i="4"/>
  <c r="N546" i="4" s="1"/>
  <c r="K546" i="4"/>
  <c r="J546" i="4"/>
  <c r="I546" i="4"/>
  <c r="F546" i="4"/>
  <c r="L545" i="4"/>
  <c r="M545" i="4" s="1"/>
  <c r="K545" i="4"/>
  <c r="J545" i="4"/>
  <c r="I545" i="4"/>
  <c r="F545" i="4"/>
  <c r="L544" i="4"/>
  <c r="N544" i="4" s="1"/>
  <c r="K544" i="4"/>
  <c r="J544" i="4"/>
  <c r="I544" i="4"/>
  <c r="F544" i="4"/>
  <c r="L543" i="4"/>
  <c r="N543" i="4" s="1"/>
  <c r="K543" i="4"/>
  <c r="J543" i="4"/>
  <c r="I543" i="4"/>
  <c r="F543" i="4"/>
  <c r="L542" i="4"/>
  <c r="N542" i="4" s="1"/>
  <c r="K542" i="4"/>
  <c r="J542" i="4"/>
  <c r="I542" i="4"/>
  <c r="F542" i="4"/>
  <c r="L541" i="4"/>
  <c r="M541" i="4" s="1"/>
  <c r="K541" i="4"/>
  <c r="J541" i="4"/>
  <c r="I541" i="4"/>
  <c r="F541" i="4"/>
  <c r="L540" i="4"/>
  <c r="N540" i="4" s="1"/>
  <c r="K540" i="4"/>
  <c r="J540" i="4"/>
  <c r="I540" i="4"/>
  <c r="F540" i="4"/>
  <c r="L539" i="4"/>
  <c r="N539" i="4" s="1"/>
  <c r="K539" i="4"/>
  <c r="J539" i="4"/>
  <c r="I539" i="4"/>
  <c r="F539" i="4"/>
  <c r="L538" i="4"/>
  <c r="N538" i="4" s="1"/>
  <c r="K538" i="4"/>
  <c r="J538" i="4"/>
  <c r="I538" i="4"/>
  <c r="F538" i="4"/>
  <c r="L537" i="4"/>
  <c r="M537" i="4" s="1"/>
  <c r="K537" i="4"/>
  <c r="J537" i="4"/>
  <c r="I537" i="4"/>
  <c r="F537" i="4"/>
  <c r="L536" i="4"/>
  <c r="N536" i="4" s="1"/>
  <c r="K536" i="4"/>
  <c r="J536" i="4"/>
  <c r="I536" i="4"/>
  <c r="F536" i="4"/>
  <c r="L535" i="4"/>
  <c r="N535" i="4" s="1"/>
  <c r="K535" i="4"/>
  <c r="J535" i="4"/>
  <c r="I535" i="4"/>
  <c r="F535" i="4"/>
  <c r="L534" i="4"/>
  <c r="M534" i="4" s="1"/>
  <c r="K534" i="4"/>
  <c r="J534" i="4"/>
  <c r="I534" i="4"/>
  <c r="F534" i="4"/>
  <c r="L533" i="4"/>
  <c r="M533" i="4" s="1"/>
  <c r="K533" i="4"/>
  <c r="J533" i="4"/>
  <c r="I533" i="4"/>
  <c r="F533" i="4"/>
  <c r="L532" i="4"/>
  <c r="N532" i="4" s="1"/>
  <c r="K532" i="4"/>
  <c r="J532" i="4"/>
  <c r="I532" i="4"/>
  <c r="F532" i="4"/>
  <c r="L531" i="4"/>
  <c r="N531" i="4" s="1"/>
  <c r="K531" i="4"/>
  <c r="J531" i="4"/>
  <c r="I531" i="4"/>
  <c r="F531" i="4"/>
  <c r="L530" i="4"/>
  <c r="N530" i="4" s="1"/>
  <c r="K530" i="4"/>
  <c r="J530" i="4"/>
  <c r="I530" i="4"/>
  <c r="F530" i="4"/>
  <c r="L529" i="4"/>
  <c r="M529" i="4" s="1"/>
  <c r="K529" i="4"/>
  <c r="J529" i="4"/>
  <c r="I529" i="4"/>
  <c r="F529" i="4"/>
  <c r="L528" i="4"/>
  <c r="N528" i="4" s="1"/>
  <c r="K528" i="4"/>
  <c r="J528" i="4"/>
  <c r="I528" i="4"/>
  <c r="F528" i="4"/>
  <c r="L527" i="4"/>
  <c r="N527" i="4" s="1"/>
  <c r="K527" i="4"/>
  <c r="J527" i="4"/>
  <c r="I527" i="4"/>
  <c r="F527" i="4"/>
  <c r="L526" i="4"/>
  <c r="N526" i="4" s="1"/>
  <c r="K526" i="4"/>
  <c r="J526" i="4"/>
  <c r="I526" i="4"/>
  <c r="F526" i="4"/>
  <c r="L525" i="4"/>
  <c r="M525" i="4" s="1"/>
  <c r="K525" i="4"/>
  <c r="J525" i="4"/>
  <c r="I525" i="4"/>
  <c r="F525" i="4"/>
  <c r="L524" i="4"/>
  <c r="N524" i="4" s="1"/>
  <c r="K524" i="4"/>
  <c r="J524" i="4"/>
  <c r="I524" i="4"/>
  <c r="F524" i="4"/>
  <c r="L523" i="4"/>
  <c r="N523" i="4" s="1"/>
  <c r="K523" i="4"/>
  <c r="J523" i="4"/>
  <c r="I523" i="4"/>
  <c r="F523" i="4"/>
  <c r="L522" i="4"/>
  <c r="N522" i="4" s="1"/>
  <c r="K522" i="4"/>
  <c r="J522" i="4"/>
  <c r="I522" i="4"/>
  <c r="F522" i="4"/>
  <c r="L521" i="4"/>
  <c r="M521" i="4" s="1"/>
  <c r="K521" i="4"/>
  <c r="J521" i="4"/>
  <c r="I521" i="4"/>
  <c r="F521" i="4"/>
  <c r="L520" i="4"/>
  <c r="N520" i="4" s="1"/>
  <c r="K520" i="4"/>
  <c r="J520" i="4"/>
  <c r="I520" i="4"/>
  <c r="F520" i="4"/>
  <c r="L519" i="4"/>
  <c r="N519" i="4" s="1"/>
  <c r="K519" i="4"/>
  <c r="J519" i="4"/>
  <c r="I519" i="4"/>
  <c r="F519" i="4"/>
  <c r="L518" i="4"/>
  <c r="M518" i="4" s="1"/>
  <c r="K518" i="4"/>
  <c r="J518" i="4"/>
  <c r="I518" i="4"/>
  <c r="F518" i="4"/>
  <c r="L517" i="4"/>
  <c r="M517" i="4" s="1"/>
  <c r="K517" i="4"/>
  <c r="J517" i="4"/>
  <c r="I517" i="4"/>
  <c r="F517" i="4"/>
  <c r="L516" i="4"/>
  <c r="N516" i="4" s="1"/>
  <c r="K516" i="4"/>
  <c r="J516" i="4"/>
  <c r="I516" i="4"/>
  <c r="F516" i="4"/>
  <c r="L515" i="4"/>
  <c r="N515" i="4" s="1"/>
  <c r="K515" i="4"/>
  <c r="J515" i="4"/>
  <c r="I515" i="4"/>
  <c r="F515" i="4"/>
  <c r="L514" i="4"/>
  <c r="N514" i="4" s="1"/>
  <c r="K514" i="4"/>
  <c r="J514" i="4"/>
  <c r="I514" i="4"/>
  <c r="F514" i="4"/>
  <c r="L513" i="4"/>
  <c r="M513" i="4" s="1"/>
  <c r="K513" i="4"/>
  <c r="J513" i="4"/>
  <c r="I513" i="4"/>
  <c r="F513" i="4"/>
  <c r="L512" i="4"/>
  <c r="N512" i="4" s="1"/>
  <c r="K512" i="4"/>
  <c r="J512" i="4"/>
  <c r="I512" i="4"/>
  <c r="F512" i="4"/>
  <c r="L511" i="4"/>
  <c r="N511" i="4" s="1"/>
  <c r="K511" i="4"/>
  <c r="J511" i="4"/>
  <c r="I511" i="4"/>
  <c r="F511" i="4"/>
  <c r="L510" i="4"/>
  <c r="N510" i="4" s="1"/>
  <c r="K510" i="4"/>
  <c r="J510" i="4"/>
  <c r="I510" i="4"/>
  <c r="F510" i="4"/>
  <c r="L509" i="4"/>
  <c r="M509" i="4" s="1"/>
  <c r="K509" i="4"/>
  <c r="J509" i="4"/>
  <c r="I509" i="4"/>
  <c r="F509" i="4"/>
  <c r="L508" i="4"/>
  <c r="N508" i="4" s="1"/>
  <c r="K508" i="4"/>
  <c r="J508" i="4"/>
  <c r="I508" i="4"/>
  <c r="F508" i="4"/>
  <c r="L507" i="4"/>
  <c r="N507" i="4" s="1"/>
  <c r="K507" i="4"/>
  <c r="J507" i="4"/>
  <c r="I507" i="4"/>
  <c r="F507" i="4"/>
  <c r="L506" i="4"/>
  <c r="N506" i="4" s="1"/>
  <c r="K506" i="4"/>
  <c r="J506" i="4"/>
  <c r="I506" i="4"/>
  <c r="F506" i="4"/>
  <c r="L505" i="4"/>
  <c r="M505" i="4" s="1"/>
  <c r="K505" i="4"/>
  <c r="J505" i="4"/>
  <c r="I505" i="4"/>
  <c r="F505" i="4"/>
  <c r="L504" i="4"/>
  <c r="N504" i="4" s="1"/>
  <c r="K504" i="4"/>
  <c r="J504" i="4"/>
  <c r="I504" i="4"/>
  <c r="F504" i="4"/>
  <c r="L503" i="4"/>
  <c r="N503" i="4" s="1"/>
  <c r="K503" i="4"/>
  <c r="J503" i="4"/>
  <c r="I503" i="4"/>
  <c r="F503" i="4"/>
  <c r="L502" i="4"/>
  <c r="N502" i="4" s="1"/>
  <c r="K502" i="4"/>
  <c r="J502" i="4"/>
  <c r="I502" i="4"/>
  <c r="F502" i="4"/>
  <c r="L501" i="4"/>
  <c r="M501" i="4" s="1"/>
  <c r="K501" i="4"/>
  <c r="J501" i="4"/>
  <c r="I501" i="4"/>
  <c r="F501" i="4"/>
  <c r="L500" i="4"/>
  <c r="N500" i="4" s="1"/>
  <c r="K500" i="4"/>
  <c r="J500" i="4"/>
  <c r="I500" i="4"/>
  <c r="F500" i="4"/>
  <c r="L499" i="4"/>
  <c r="N499" i="4" s="1"/>
  <c r="K499" i="4"/>
  <c r="J499" i="4"/>
  <c r="I499" i="4"/>
  <c r="F499" i="4"/>
  <c r="L498" i="4"/>
  <c r="N498" i="4" s="1"/>
  <c r="K498" i="4"/>
  <c r="J498" i="4"/>
  <c r="I498" i="4"/>
  <c r="F498" i="4"/>
  <c r="L497" i="4"/>
  <c r="M497" i="4" s="1"/>
  <c r="K497" i="4"/>
  <c r="J497" i="4"/>
  <c r="I497" i="4"/>
  <c r="F497" i="4"/>
  <c r="L496" i="4"/>
  <c r="N496" i="4" s="1"/>
  <c r="K496" i="4"/>
  <c r="J496" i="4"/>
  <c r="I496" i="4"/>
  <c r="F496" i="4"/>
  <c r="L495" i="4"/>
  <c r="N495" i="4" s="1"/>
  <c r="K495" i="4"/>
  <c r="J495" i="4"/>
  <c r="I495" i="4"/>
  <c r="F495" i="4"/>
  <c r="L494" i="4"/>
  <c r="N494" i="4" s="1"/>
  <c r="K494" i="4"/>
  <c r="J494" i="4"/>
  <c r="I494" i="4"/>
  <c r="F494" i="4"/>
  <c r="L493" i="4"/>
  <c r="M493" i="4" s="1"/>
  <c r="K493" i="4"/>
  <c r="J493" i="4"/>
  <c r="I493" i="4"/>
  <c r="F493" i="4"/>
  <c r="L492" i="4"/>
  <c r="N492" i="4" s="1"/>
  <c r="K492" i="4"/>
  <c r="J492" i="4"/>
  <c r="I492" i="4"/>
  <c r="F492" i="4"/>
  <c r="L491" i="4"/>
  <c r="N491" i="4" s="1"/>
  <c r="K491" i="4"/>
  <c r="J491" i="4"/>
  <c r="I491" i="4"/>
  <c r="F491" i="4"/>
  <c r="L490" i="4"/>
  <c r="N490" i="4" s="1"/>
  <c r="K490" i="4"/>
  <c r="J490" i="4"/>
  <c r="I490" i="4"/>
  <c r="F490" i="4"/>
  <c r="L489" i="4"/>
  <c r="M489" i="4" s="1"/>
  <c r="K489" i="4"/>
  <c r="J489" i="4"/>
  <c r="I489" i="4"/>
  <c r="F489" i="4"/>
  <c r="L488" i="4"/>
  <c r="N488" i="4" s="1"/>
  <c r="K488" i="4"/>
  <c r="J488" i="4"/>
  <c r="I488" i="4"/>
  <c r="F488" i="4"/>
  <c r="L487" i="4"/>
  <c r="N487" i="4" s="1"/>
  <c r="K487" i="4"/>
  <c r="J487" i="4"/>
  <c r="I487" i="4"/>
  <c r="F487" i="4"/>
  <c r="L486" i="4"/>
  <c r="N486" i="4" s="1"/>
  <c r="K486" i="4"/>
  <c r="J486" i="4"/>
  <c r="I486" i="4"/>
  <c r="F486" i="4"/>
  <c r="L485" i="4"/>
  <c r="M485" i="4" s="1"/>
  <c r="K485" i="4"/>
  <c r="J485" i="4"/>
  <c r="I485" i="4"/>
  <c r="F485" i="4"/>
  <c r="L484" i="4"/>
  <c r="N484" i="4" s="1"/>
  <c r="K484" i="4"/>
  <c r="J484" i="4"/>
  <c r="I484" i="4"/>
  <c r="F484" i="4"/>
  <c r="L483" i="4"/>
  <c r="N483" i="4" s="1"/>
  <c r="K483" i="4"/>
  <c r="J483" i="4"/>
  <c r="I483" i="4"/>
  <c r="F483" i="4"/>
  <c r="L482" i="4"/>
  <c r="N482" i="4" s="1"/>
  <c r="K482" i="4"/>
  <c r="J482" i="4"/>
  <c r="I482" i="4"/>
  <c r="F482" i="4"/>
  <c r="L481" i="4"/>
  <c r="M481" i="4" s="1"/>
  <c r="K481" i="4"/>
  <c r="J481" i="4"/>
  <c r="I481" i="4"/>
  <c r="F481" i="4"/>
  <c r="L480" i="4"/>
  <c r="N480" i="4" s="1"/>
  <c r="K480" i="4"/>
  <c r="J480" i="4"/>
  <c r="I480" i="4"/>
  <c r="F480" i="4"/>
  <c r="L479" i="4"/>
  <c r="N479" i="4" s="1"/>
  <c r="K479" i="4"/>
  <c r="J479" i="4"/>
  <c r="I479" i="4"/>
  <c r="F479" i="4"/>
  <c r="L478" i="4"/>
  <c r="M478" i="4" s="1"/>
  <c r="K478" i="4"/>
  <c r="J478" i="4"/>
  <c r="I478" i="4"/>
  <c r="F478" i="4"/>
  <c r="L477" i="4"/>
  <c r="M477" i="4" s="1"/>
  <c r="K477" i="4"/>
  <c r="J477" i="4"/>
  <c r="I477" i="4"/>
  <c r="F477" i="4"/>
  <c r="L476" i="4"/>
  <c r="N476" i="4" s="1"/>
  <c r="K476" i="4"/>
  <c r="J476" i="4"/>
  <c r="I476" i="4"/>
  <c r="F476" i="4"/>
  <c r="L475" i="4"/>
  <c r="N475" i="4" s="1"/>
  <c r="K475" i="4"/>
  <c r="J475" i="4"/>
  <c r="I475" i="4"/>
  <c r="F475" i="4"/>
  <c r="L474" i="4"/>
  <c r="N474" i="4" s="1"/>
  <c r="K474" i="4"/>
  <c r="J474" i="4"/>
  <c r="I474" i="4"/>
  <c r="F474" i="4"/>
  <c r="L473" i="4"/>
  <c r="M473" i="4" s="1"/>
  <c r="K473" i="4"/>
  <c r="J473" i="4"/>
  <c r="I473" i="4"/>
  <c r="F473" i="4"/>
  <c r="L472" i="4"/>
  <c r="N472" i="4" s="1"/>
  <c r="K472" i="4"/>
  <c r="J472" i="4"/>
  <c r="I472" i="4"/>
  <c r="F472" i="4"/>
  <c r="L471" i="4"/>
  <c r="N471" i="4" s="1"/>
  <c r="K471" i="4"/>
  <c r="J471" i="4"/>
  <c r="I471" i="4"/>
  <c r="F471" i="4"/>
  <c r="L470" i="4"/>
  <c r="M470" i="4" s="1"/>
  <c r="K470" i="4"/>
  <c r="J470" i="4"/>
  <c r="I470" i="4"/>
  <c r="F470" i="4"/>
  <c r="L469" i="4"/>
  <c r="M469" i="4" s="1"/>
  <c r="K469" i="4"/>
  <c r="J469" i="4"/>
  <c r="I469" i="4"/>
  <c r="F469" i="4"/>
  <c r="L468" i="4"/>
  <c r="N468" i="4" s="1"/>
  <c r="K468" i="4"/>
  <c r="J468" i="4"/>
  <c r="I468" i="4"/>
  <c r="F468" i="4"/>
  <c r="L467" i="4"/>
  <c r="N467" i="4" s="1"/>
  <c r="K467" i="4"/>
  <c r="J467" i="4"/>
  <c r="I467" i="4"/>
  <c r="F467" i="4"/>
  <c r="L466" i="4"/>
  <c r="N466" i="4" s="1"/>
  <c r="K466" i="4"/>
  <c r="J466" i="4"/>
  <c r="I466" i="4"/>
  <c r="F466" i="4"/>
  <c r="L465" i="4"/>
  <c r="M465" i="4" s="1"/>
  <c r="K465" i="4"/>
  <c r="J465" i="4"/>
  <c r="I465" i="4"/>
  <c r="F465" i="4"/>
  <c r="L464" i="4"/>
  <c r="N464" i="4" s="1"/>
  <c r="K464" i="4"/>
  <c r="J464" i="4"/>
  <c r="I464" i="4"/>
  <c r="F464" i="4"/>
  <c r="L463" i="4"/>
  <c r="N463" i="4" s="1"/>
  <c r="K463" i="4"/>
  <c r="J463" i="4"/>
  <c r="I463" i="4"/>
  <c r="F463" i="4"/>
  <c r="L462" i="4"/>
  <c r="M462" i="4" s="1"/>
  <c r="K462" i="4"/>
  <c r="J462" i="4"/>
  <c r="I462" i="4"/>
  <c r="F462" i="4"/>
  <c r="L461" i="4"/>
  <c r="M461" i="4" s="1"/>
  <c r="K461" i="4"/>
  <c r="J461" i="4"/>
  <c r="I461" i="4"/>
  <c r="F461" i="4"/>
  <c r="L460" i="4"/>
  <c r="N460" i="4" s="1"/>
  <c r="K460" i="4"/>
  <c r="J460" i="4"/>
  <c r="I460" i="4"/>
  <c r="F460" i="4"/>
  <c r="L459" i="4"/>
  <c r="N459" i="4" s="1"/>
  <c r="K459" i="4"/>
  <c r="J459" i="4"/>
  <c r="I459" i="4"/>
  <c r="F459" i="4"/>
  <c r="L458" i="4"/>
  <c r="N458" i="4" s="1"/>
  <c r="K458" i="4"/>
  <c r="J458" i="4"/>
  <c r="I458" i="4"/>
  <c r="F458" i="4"/>
  <c r="L457" i="4"/>
  <c r="M457" i="4" s="1"/>
  <c r="K457" i="4"/>
  <c r="J457" i="4"/>
  <c r="I457" i="4"/>
  <c r="F457" i="4"/>
  <c r="L456" i="4"/>
  <c r="M456" i="4" s="1"/>
  <c r="K456" i="4"/>
  <c r="J456" i="4"/>
  <c r="I456" i="4"/>
  <c r="F456" i="4"/>
  <c r="L455" i="4"/>
  <c r="N455" i="4" s="1"/>
  <c r="K455" i="4"/>
  <c r="J455" i="4"/>
  <c r="I455" i="4"/>
  <c r="F455" i="4"/>
  <c r="L454" i="4"/>
  <c r="M454" i="4" s="1"/>
  <c r="K454" i="4"/>
  <c r="J454" i="4"/>
  <c r="I454" i="4"/>
  <c r="F454" i="4"/>
  <c r="L453" i="4"/>
  <c r="M453" i="4" s="1"/>
  <c r="K453" i="4"/>
  <c r="J453" i="4"/>
  <c r="I453" i="4"/>
  <c r="F453" i="4"/>
  <c r="L452" i="4"/>
  <c r="N452" i="4" s="1"/>
  <c r="K452" i="4"/>
  <c r="J452" i="4"/>
  <c r="I452" i="4"/>
  <c r="F452" i="4"/>
  <c r="L451" i="4"/>
  <c r="N451" i="4" s="1"/>
  <c r="K451" i="4"/>
  <c r="J451" i="4"/>
  <c r="I451" i="4"/>
  <c r="F451" i="4"/>
  <c r="L450" i="4"/>
  <c r="N450" i="4" s="1"/>
  <c r="K450" i="4"/>
  <c r="J450" i="4"/>
  <c r="I450" i="4"/>
  <c r="F450" i="4"/>
  <c r="L449" i="4"/>
  <c r="M449" i="4" s="1"/>
  <c r="K449" i="4"/>
  <c r="J449" i="4"/>
  <c r="I449" i="4"/>
  <c r="F449" i="4"/>
  <c r="L448" i="4"/>
  <c r="N448" i="4" s="1"/>
  <c r="K448" i="4"/>
  <c r="J448" i="4"/>
  <c r="I448" i="4"/>
  <c r="F448" i="4"/>
  <c r="L447" i="4"/>
  <c r="N447" i="4" s="1"/>
  <c r="K447" i="4"/>
  <c r="J447" i="4"/>
  <c r="I447" i="4"/>
  <c r="F447" i="4"/>
  <c r="L446" i="4"/>
  <c r="M446" i="4" s="1"/>
  <c r="K446" i="4"/>
  <c r="J446" i="4"/>
  <c r="I446" i="4"/>
  <c r="F446" i="4"/>
  <c r="L445" i="4"/>
  <c r="M445" i="4" s="1"/>
  <c r="K445" i="4"/>
  <c r="J445" i="4"/>
  <c r="I445" i="4"/>
  <c r="F445" i="4"/>
  <c r="L444" i="4"/>
  <c r="N444" i="4" s="1"/>
  <c r="K444" i="4"/>
  <c r="J444" i="4"/>
  <c r="I444" i="4"/>
  <c r="F444" i="4"/>
  <c r="L443" i="4"/>
  <c r="N443" i="4" s="1"/>
  <c r="K443" i="4"/>
  <c r="J443" i="4"/>
  <c r="I443" i="4"/>
  <c r="F443" i="4"/>
  <c r="L442" i="4"/>
  <c r="N442" i="4" s="1"/>
  <c r="K442" i="4"/>
  <c r="J442" i="4"/>
  <c r="I442" i="4"/>
  <c r="F442" i="4"/>
  <c r="L441" i="4"/>
  <c r="M441" i="4" s="1"/>
  <c r="K441" i="4"/>
  <c r="J441" i="4"/>
  <c r="I441" i="4"/>
  <c r="F441" i="4"/>
  <c r="L440" i="4"/>
  <c r="M440" i="4" s="1"/>
  <c r="K440" i="4"/>
  <c r="J440" i="4"/>
  <c r="I440" i="4"/>
  <c r="F440" i="4"/>
  <c r="L439" i="4"/>
  <c r="N439" i="4" s="1"/>
  <c r="K439" i="4"/>
  <c r="J439" i="4"/>
  <c r="I439" i="4"/>
  <c r="F439" i="4"/>
  <c r="L438" i="4"/>
  <c r="N438" i="4" s="1"/>
  <c r="K438" i="4"/>
  <c r="J438" i="4"/>
  <c r="I438" i="4"/>
  <c r="F438" i="4"/>
  <c r="L437" i="4"/>
  <c r="M437" i="4" s="1"/>
  <c r="K437" i="4"/>
  <c r="J437" i="4"/>
  <c r="I437" i="4"/>
  <c r="F437" i="4"/>
  <c r="L436" i="4"/>
  <c r="M436" i="4" s="1"/>
  <c r="K436" i="4"/>
  <c r="J436" i="4"/>
  <c r="I436" i="4"/>
  <c r="F436" i="4"/>
  <c r="L435" i="4"/>
  <c r="N435" i="4" s="1"/>
  <c r="K435" i="4"/>
  <c r="J435" i="4"/>
  <c r="I435" i="4"/>
  <c r="F435" i="4"/>
  <c r="L434" i="4"/>
  <c r="N434" i="4" s="1"/>
  <c r="K434" i="4"/>
  <c r="J434" i="4"/>
  <c r="I434" i="4"/>
  <c r="F434" i="4"/>
  <c r="L433" i="4"/>
  <c r="M433" i="4" s="1"/>
  <c r="K433" i="4"/>
  <c r="J433" i="4"/>
  <c r="I433" i="4"/>
  <c r="F433" i="4"/>
  <c r="L432" i="4"/>
  <c r="N432" i="4" s="1"/>
  <c r="K432" i="4"/>
  <c r="J432" i="4"/>
  <c r="I432" i="4"/>
  <c r="F432" i="4"/>
  <c r="L431" i="4"/>
  <c r="N431" i="4" s="1"/>
  <c r="K431" i="4"/>
  <c r="J431" i="4"/>
  <c r="I431" i="4"/>
  <c r="F431" i="4"/>
  <c r="L430" i="4"/>
  <c r="N430" i="4" s="1"/>
  <c r="K430" i="4"/>
  <c r="J430" i="4"/>
  <c r="I430" i="4"/>
  <c r="F430" i="4"/>
  <c r="L429" i="4"/>
  <c r="M429" i="4" s="1"/>
  <c r="K429" i="4"/>
  <c r="J429" i="4"/>
  <c r="I429" i="4"/>
  <c r="F429" i="4"/>
  <c r="L428" i="4"/>
  <c r="M428" i="4" s="1"/>
  <c r="K428" i="4"/>
  <c r="J428" i="4"/>
  <c r="I428" i="4"/>
  <c r="F428" i="4"/>
  <c r="L427" i="4"/>
  <c r="N427" i="4" s="1"/>
  <c r="K427" i="4"/>
  <c r="J427" i="4"/>
  <c r="I427" i="4"/>
  <c r="F427" i="4"/>
  <c r="L426" i="4"/>
  <c r="N426" i="4" s="1"/>
  <c r="K426" i="4"/>
  <c r="J426" i="4"/>
  <c r="I426" i="4"/>
  <c r="F426" i="4"/>
  <c r="L425" i="4"/>
  <c r="M425" i="4" s="1"/>
  <c r="K425" i="4"/>
  <c r="J425" i="4"/>
  <c r="I425" i="4"/>
  <c r="F425" i="4"/>
  <c r="L424" i="4"/>
  <c r="N424" i="4" s="1"/>
  <c r="K424" i="4"/>
  <c r="J424" i="4"/>
  <c r="I424" i="4"/>
  <c r="F424" i="4"/>
  <c r="L423" i="4"/>
  <c r="N423" i="4" s="1"/>
  <c r="K423" i="4"/>
  <c r="J423" i="4"/>
  <c r="I423" i="4"/>
  <c r="F423" i="4"/>
  <c r="L422" i="4"/>
  <c r="N422" i="4" s="1"/>
  <c r="K422" i="4"/>
  <c r="J422" i="4"/>
  <c r="I422" i="4"/>
  <c r="F422" i="4"/>
  <c r="L421" i="4"/>
  <c r="M421" i="4" s="1"/>
  <c r="K421" i="4"/>
  <c r="J421" i="4"/>
  <c r="I421" i="4"/>
  <c r="F421" i="4"/>
  <c r="L420" i="4"/>
  <c r="N420" i="4" s="1"/>
  <c r="K420" i="4"/>
  <c r="J420" i="4"/>
  <c r="I420" i="4"/>
  <c r="F420" i="4"/>
  <c r="L419" i="4"/>
  <c r="N419" i="4" s="1"/>
  <c r="K419" i="4"/>
  <c r="J419" i="4"/>
  <c r="I419" i="4"/>
  <c r="F419" i="4"/>
  <c r="L418" i="4"/>
  <c r="N418" i="4" s="1"/>
  <c r="K418" i="4"/>
  <c r="J418" i="4"/>
  <c r="I418" i="4"/>
  <c r="F418" i="4"/>
  <c r="L417" i="4"/>
  <c r="M417" i="4" s="1"/>
  <c r="K417" i="4"/>
  <c r="J417" i="4"/>
  <c r="I417" i="4"/>
  <c r="F417" i="4"/>
  <c r="L416" i="4"/>
  <c r="M416" i="4" s="1"/>
  <c r="K416" i="4"/>
  <c r="J416" i="4"/>
  <c r="I416" i="4"/>
  <c r="F416" i="4"/>
  <c r="L415" i="4"/>
  <c r="N415" i="4" s="1"/>
  <c r="K415" i="4"/>
  <c r="J415" i="4"/>
  <c r="I415" i="4"/>
  <c r="F415" i="4"/>
  <c r="L414" i="4"/>
  <c r="M414" i="4" s="1"/>
  <c r="K414" i="4"/>
  <c r="J414" i="4"/>
  <c r="I414" i="4"/>
  <c r="F414" i="4"/>
  <c r="L413" i="4"/>
  <c r="N413" i="4" s="1"/>
  <c r="K413" i="4"/>
  <c r="J413" i="4"/>
  <c r="I413" i="4"/>
  <c r="F413" i="4"/>
  <c r="L412" i="4"/>
  <c r="N412" i="4" s="1"/>
  <c r="K412" i="4"/>
  <c r="J412" i="4"/>
  <c r="I412" i="4"/>
  <c r="F412" i="4"/>
  <c r="L411" i="4"/>
  <c r="N411" i="4" s="1"/>
  <c r="K411" i="4"/>
  <c r="J411" i="4"/>
  <c r="I411" i="4"/>
  <c r="F411" i="4"/>
  <c r="L410" i="4"/>
  <c r="N410" i="4" s="1"/>
  <c r="K410" i="4"/>
  <c r="J410" i="4"/>
  <c r="I410" i="4"/>
  <c r="F410" i="4"/>
  <c r="L409" i="4"/>
  <c r="M409" i="4" s="1"/>
  <c r="K409" i="4"/>
  <c r="J409" i="4"/>
  <c r="I409" i="4"/>
  <c r="F409" i="4"/>
  <c r="L408" i="4"/>
  <c r="M408" i="4" s="1"/>
  <c r="K408" i="4"/>
  <c r="J408" i="4"/>
  <c r="I408" i="4"/>
  <c r="F408" i="4"/>
  <c r="L407" i="4"/>
  <c r="N407" i="4" s="1"/>
  <c r="K407" i="4"/>
  <c r="J407" i="4"/>
  <c r="I407" i="4"/>
  <c r="F407" i="4"/>
  <c r="L406" i="4"/>
  <c r="M406" i="4" s="1"/>
  <c r="K406" i="4"/>
  <c r="J406" i="4"/>
  <c r="I406" i="4"/>
  <c r="F406" i="4"/>
  <c r="L405" i="4"/>
  <c r="M405" i="4" s="1"/>
  <c r="K405" i="4"/>
  <c r="J405" i="4"/>
  <c r="I405" i="4"/>
  <c r="F405" i="4"/>
  <c r="L404" i="4"/>
  <c r="N404" i="4" s="1"/>
  <c r="K404" i="4"/>
  <c r="J404" i="4"/>
  <c r="I404" i="4"/>
  <c r="F404" i="4"/>
  <c r="L403" i="4"/>
  <c r="N403" i="4" s="1"/>
  <c r="K403" i="4"/>
  <c r="J403" i="4"/>
  <c r="I403" i="4"/>
  <c r="F403" i="4"/>
  <c r="L402" i="4"/>
  <c r="N402" i="4" s="1"/>
  <c r="K402" i="4"/>
  <c r="J402" i="4"/>
  <c r="I402" i="4"/>
  <c r="F402" i="4"/>
  <c r="L401" i="4"/>
  <c r="M401" i="4" s="1"/>
  <c r="K401" i="4"/>
  <c r="J401" i="4"/>
  <c r="I401" i="4"/>
  <c r="F401" i="4"/>
  <c r="L400" i="4"/>
  <c r="N400" i="4" s="1"/>
  <c r="K400" i="4"/>
  <c r="J400" i="4"/>
  <c r="I400" i="4"/>
  <c r="F400" i="4"/>
  <c r="L399" i="4"/>
  <c r="N399" i="4" s="1"/>
  <c r="K399" i="4"/>
  <c r="J399" i="4"/>
  <c r="I399" i="4"/>
  <c r="F399" i="4"/>
  <c r="L398" i="4"/>
  <c r="M398" i="4" s="1"/>
  <c r="K398" i="4"/>
  <c r="J398" i="4"/>
  <c r="I398" i="4"/>
  <c r="F398" i="4"/>
  <c r="L397" i="4"/>
  <c r="M397" i="4" s="1"/>
  <c r="K397" i="4"/>
  <c r="J397" i="4"/>
  <c r="I397" i="4"/>
  <c r="F397" i="4"/>
  <c r="L396" i="4"/>
  <c r="N396" i="4" s="1"/>
  <c r="K396" i="4"/>
  <c r="J396" i="4"/>
  <c r="I396" i="4"/>
  <c r="F396" i="4"/>
  <c r="L395" i="4"/>
  <c r="N395" i="4" s="1"/>
  <c r="K395" i="4"/>
  <c r="J395" i="4"/>
  <c r="I395" i="4"/>
  <c r="F395" i="4"/>
  <c r="L394" i="4"/>
  <c r="N394" i="4" s="1"/>
  <c r="K394" i="4"/>
  <c r="J394" i="4"/>
  <c r="I394" i="4"/>
  <c r="F394" i="4"/>
  <c r="L393" i="4"/>
  <c r="M393" i="4" s="1"/>
  <c r="K393" i="4"/>
  <c r="J393" i="4"/>
  <c r="I393" i="4"/>
  <c r="F393" i="4"/>
  <c r="L392" i="4"/>
  <c r="N392" i="4" s="1"/>
  <c r="K392" i="4"/>
  <c r="J392" i="4"/>
  <c r="I392" i="4"/>
  <c r="F392" i="4"/>
  <c r="L391" i="4"/>
  <c r="N391" i="4" s="1"/>
  <c r="K391" i="4"/>
  <c r="J391" i="4"/>
  <c r="I391" i="4"/>
  <c r="F391" i="4"/>
  <c r="L390" i="4"/>
  <c r="N390" i="4" s="1"/>
  <c r="K390" i="4"/>
  <c r="J390" i="4"/>
  <c r="I390" i="4"/>
  <c r="F390" i="4"/>
  <c r="L389" i="4"/>
  <c r="M389" i="4" s="1"/>
  <c r="K389" i="4"/>
  <c r="J389" i="4"/>
  <c r="I389" i="4"/>
  <c r="F389" i="4"/>
  <c r="L388" i="4"/>
  <c r="N388" i="4" s="1"/>
  <c r="K388" i="4"/>
  <c r="J388" i="4"/>
  <c r="I388" i="4"/>
  <c r="F388" i="4"/>
  <c r="L387" i="4"/>
  <c r="N387" i="4" s="1"/>
  <c r="K387" i="4"/>
  <c r="J387" i="4"/>
  <c r="I387" i="4"/>
  <c r="F387" i="4"/>
  <c r="L386" i="4"/>
  <c r="N386" i="4" s="1"/>
  <c r="K386" i="4"/>
  <c r="J386" i="4"/>
  <c r="I386" i="4"/>
  <c r="F386" i="4"/>
  <c r="L385" i="4"/>
  <c r="M385" i="4" s="1"/>
  <c r="K385" i="4"/>
  <c r="J385" i="4"/>
  <c r="I385" i="4"/>
  <c r="F385" i="4"/>
  <c r="L384" i="4"/>
  <c r="M384" i="4" s="1"/>
  <c r="K384" i="4"/>
  <c r="J384" i="4"/>
  <c r="I384" i="4"/>
  <c r="F384" i="4"/>
  <c r="L383" i="4"/>
  <c r="N383" i="4" s="1"/>
  <c r="K383" i="4"/>
  <c r="J383" i="4"/>
  <c r="I383" i="4"/>
  <c r="F383" i="4"/>
  <c r="L382" i="4"/>
  <c r="N382" i="4" s="1"/>
  <c r="K382" i="4"/>
  <c r="J382" i="4"/>
  <c r="I382" i="4"/>
  <c r="F382" i="4"/>
  <c r="L381" i="4"/>
  <c r="N381" i="4" s="1"/>
  <c r="K381" i="4"/>
  <c r="J381" i="4"/>
  <c r="I381" i="4"/>
  <c r="F381" i="4"/>
  <c r="L380" i="4"/>
  <c r="N380" i="4" s="1"/>
  <c r="K380" i="4"/>
  <c r="J380" i="4"/>
  <c r="I380" i="4"/>
  <c r="F380" i="4"/>
  <c r="L379" i="4"/>
  <c r="N379" i="4" s="1"/>
  <c r="K379" i="4"/>
  <c r="J379" i="4"/>
  <c r="I379" i="4"/>
  <c r="F379" i="4"/>
  <c r="L378" i="4"/>
  <c r="N378" i="4" s="1"/>
  <c r="K378" i="4"/>
  <c r="J378" i="4"/>
  <c r="I378" i="4"/>
  <c r="F378" i="4"/>
  <c r="L377" i="4"/>
  <c r="M377" i="4" s="1"/>
  <c r="K377" i="4"/>
  <c r="J377" i="4"/>
  <c r="I377" i="4"/>
  <c r="F377" i="4"/>
  <c r="L376" i="4"/>
  <c r="N376" i="4" s="1"/>
  <c r="K376" i="4"/>
  <c r="J376" i="4"/>
  <c r="I376" i="4"/>
  <c r="F376" i="4"/>
  <c r="L375" i="4"/>
  <c r="N375" i="4" s="1"/>
  <c r="K375" i="4"/>
  <c r="J375" i="4"/>
  <c r="I375" i="4"/>
  <c r="F375" i="4"/>
  <c r="L374" i="4"/>
  <c r="M374" i="4" s="1"/>
  <c r="K374" i="4"/>
  <c r="J374" i="4"/>
  <c r="I374" i="4"/>
  <c r="F374" i="4"/>
  <c r="L373" i="4"/>
  <c r="N373" i="4" s="1"/>
  <c r="K373" i="4"/>
  <c r="J373" i="4"/>
  <c r="I373" i="4"/>
  <c r="F373" i="4"/>
  <c r="L372" i="4"/>
  <c r="N372" i="4" s="1"/>
  <c r="K372" i="4"/>
  <c r="J372" i="4"/>
  <c r="I372" i="4"/>
  <c r="F372" i="4"/>
  <c r="L371" i="4"/>
  <c r="N371" i="4" s="1"/>
  <c r="K371" i="4"/>
  <c r="J371" i="4"/>
  <c r="I371" i="4"/>
  <c r="F371" i="4"/>
  <c r="L370" i="4"/>
  <c r="N370" i="4" s="1"/>
  <c r="K370" i="4"/>
  <c r="J370" i="4"/>
  <c r="I370" i="4"/>
  <c r="F370" i="4"/>
  <c r="L369" i="4"/>
  <c r="M369" i="4" s="1"/>
  <c r="K369" i="4"/>
  <c r="J369" i="4"/>
  <c r="I369" i="4"/>
  <c r="F369" i="4"/>
  <c r="L368" i="4"/>
  <c r="M368" i="4" s="1"/>
  <c r="K368" i="4"/>
  <c r="J368" i="4"/>
  <c r="I368" i="4"/>
  <c r="F368" i="4"/>
  <c r="L367" i="4"/>
  <c r="N367" i="4" s="1"/>
  <c r="K367" i="4"/>
  <c r="J367" i="4"/>
  <c r="I367" i="4"/>
  <c r="F367" i="4"/>
  <c r="L366" i="4"/>
  <c r="N366" i="4" s="1"/>
  <c r="K366" i="4"/>
  <c r="J366" i="4"/>
  <c r="I366" i="4"/>
  <c r="F366" i="4"/>
  <c r="L365" i="4"/>
  <c r="M365" i="4" s="1"/>
  <c r="K365" i="4"/>
  <c r="J365" i="4"/>
  <c r="I365" i="4"/>
  <c r="F365" i="4"/>
  <c r="L364" i="4"/>
  <c r="M364" i="4" s="1"/>
  <c r="K364" i="4"/>
  <c r="J364" i="4"/>
  <c r="I364" i="4"/>
  <c r="F364" i="4"/>
  <c r="L363" i="4"/>
  <c r="N363" i="4" s="1"/>
  <c r="K363" i="4"/>
  <c r="J363" i="4"/>
  <c r="I363" i="4"/>
  <c r="F363" i="4"/>
  <c r="L362" i="4"/>
  <c r="N362" i="4" s="1"/>
  <c r="K362" i="4"/>
  <c r="J362" i="4"/>
  <c r="I362" i="4"/>
  <c r="F362" i="4"/>
  <c r="L361" i="4"/>
  <c r="M361" i="4" s="1"/>
  <c r="K361" i="4"/>
  <c r="J361" i="4"/>
  <c r="I361" i="4"/>
  <c r="F361" i="4"/>
  <c r="L360" i="4"/>
  <c r="N360" i="4" s="1"/>
  <c r="K360" i="4"/>
  <c r="J360" i="4"/>
  <c r="I360" i="4"/>
  <c r="F360" i="4"/>
  <c r="L359" i="4"/>
  <c r="N359" i="4" s="1"/>
  <c r="K359" i="4"/>
  <c r="J359" i="4"/>
  <c r="I359" i="4"/>
  <c r="F359" i="4"/>
  <c r="L358" i="4"/>
  <c r="M358" i="4" s="1"/>
  <c r="K358" i="4"/>
  <c r="J358" i="4"/>
  <c r="I358" i="4"/>
  <c r="F358" i="4"/>
  <c r="L357" i="4"/>
  <c r="M357" i="4" s="1"/>
  <c r="K357" i="4"/>
  <c r="J357" i="4"/>
  <c r="I357" i="4"/>
  <c r="F357" i="4"/>
  <c r="L356" i="4"/>
  <c r="N356" i="4" s="1"/>
  <c r="K356" i="4"/>
  <c r="J356" i="4"/>
  <c r="I356" i="4"/>
  <c r="F356" i="4"/>
  <c r="L355" i="4"/>
  <c r="N355" i="4" s="1"/>
  <c r="K355" i="4"/>
  <c r="J355" i="4"/>
  <c r="I355" i="4"/>
  <c r="F355" i="4"/>
  <c r="L354" i="4"/>
  <c r="N354" i="4" s="1"/>
  <c r="K354" i="4"/>
  <c r="J354" i="4"/>
  <c r="I354" i="4"/>
  <c r="F354" i="4"/>
  <c r="L353" i="4"/>
  <c r="M353" i="4" s="1"/>
  <c r="K353" i="4"/>
  <c r="J353" i="4"/>
  <c r="I353" i="4"/>
  <c r="F353" i="4"/>
  <c r="L352" i="4"/>
  <c r="N352" i="4" s="1"/>
  <c r="K352" i="4"/>
  <c r="J352" i="4"/>
  <c r="I352" i="4"/>
  <c r="F352" i="4"/>
  <c r="L351" i="4"/>
  <c r="K351" i="4"/>
  <c r="J351" i="4"/>
  <c r="I351" i="4"/>
  <c r="F351" i="4"/>
  <c r="L350" i="4"/>
  <c r="M350" i="4" s="1"/>
  <c r="K350" i="4"/>
  <c r="J350" i="4"/>
  <c r="I350" i="4"/>
  <c r="F350" i="4"/>
  <c r="L349" i="4"/>
  <c r="N349" i="4" s="1"/>
  <c r="K349" i="4"/>
  <c r="J349" i="4"/>
  <c r="I349" i="4"/>
  <c r="F349" i="4"/>
  <c r="L348" i="4"/>
  <c r="M348" i="4" s="1"/>
  <c r="K348" i="4"/>
  <c r="J348" i="4"/>
  <c r="I348" i="4"/>
  <c r="F348" i="4"/>
  <c r="L347" i="4"/>
  <c r="N347" i="4" s="1"/>
  <c r="K347" i="4"/>
  <c r="J347" i="4"/>
  <c r="I347" i="4"/>
  <c r="F347" i="4"/>
  <c r="L346" i="4"/>
  <c r="N346" i="4" s="1"/>
  <c r="K346" i="4"/>
  <c r="J346" i="4"/>
  <c r="I346" i="4"/>
  <c r="F346" i="4"/>
  <c r="L345" i="4"/>
  <c r="M345" i="4" s="1"/>
  <c r="K345" i="4"/>
  <c r="J345" i="4"/>
  <c r="I345" i="4"/>
  <c r="F345" i="4"/>
  <c r="L344" i="4"/>
  <c r="M344" i="4" s="1"/>
  <c r="K344" i="4"/>
  <c r="J344" i="4"/>
  <c r="I344" i="4"/>
  <c r="F344" i="4"/>
  <c r="L343" i="4"/>
  <c r="K343" i="4"/>
  <c r="J343" i="4"/>
  <c r="I343" i="4"/>
  <c r="F343" i="4"/>
  <c r="L342" i="4"/>
  <c r="M342" i="4" s="1"/>
  <c r="K342" i="4"/>
  <c r="J342" i="4"/>
  <c r="I342" i="4"/>
  <c r="F342" i="4"/>
  <c r="L341" i="4"/>
  <c r="N341" i="4" s="1"/>
  <c r="K341" i="4"/>
  <c r="J341" i="4"/>
  <c r="I341" i="4"/>
  <c r="F341" i="4"/>
  <c r="L340" i="4"/>
  <c r="N340" i="4" s="1"/>
  <c r="K340" i="4"/>
  <c r="J340" i="4"/>
  <c r="I340" i="4"/>
  <c r="F340" i="4"/>
  <c r="L339" i="4"/>
  <c r="N339" i="4" s="1"/>
  <c r="K339" i="4"/>
  <c r="J339" i="4"/>
  <c r="I339" i="4"/>
  <c r="F339" i="4"/>
  <c r="L338" i="4"/>
  <c r="N338" i="4" s="1"/>
  <c r="K338" i="4"/>
  <c r="J338" i="4"/>
  <c r="I338" i="4"/>
  <c r="F338" i="4"/>
  <c r="L337" i="4"/>
  <c r="M337" i="4" s="1"/>
  <c r="K337" i="4"/>
  <c r="J337" i="4"/>
  <c r="I337" i="4"/>
  <c r="F337" i="4"/>
  <c r="L336" i="4"/>
  <c r="N336" i="4" s="1"/>
  <c r="K336" i="4"/>
  <c r="J336" i="4"/>
  <c r="I336" i="4"/>
  <c r="F336" i="4"/>
  <c r="L335" i="4"/>
  <c r="K335" i="4"/>
  <c r="J335" i="4"/>
  <c r="I335" i="4"/>
  <c r="F335" i="4"/>
  <c r="L334" i="4"/>
  <c r="M334" i="4" s="1"/>
  <c r="K334" i="4"/>
  <c r="J334" i="4"/>
  <c r="I334" i="4"/>
  <c r="F334" i="4"/>
  <c r="L333" i="4"/>
  <c r="N333" i="4" s="1"/>
  <c r="K333" i="4"/>
  <c r="J333" i="4"/>
  <c r="I333" i="4"/>
  <c r="F333" i="4"/>
  <c r="L332" i="4"/>
  <c r="N332" i="4" s="1"/>
  <c r="K332" i="4"/>
  <c r="J332" i="4"/>
  <c r="I332" i="4"/>
  <c r="F332" i="4"/>
  <c r="L331" i="4"/>
  <c r="K331" i="4"/>
  <c r="J331" i="4"/>
  <c r="I331" i="4"/>
  <c r="F331" i="4"/>
  <c r="L330" i="4"/>
  <c r="N330" i="4" s="1"/>
  <c r="K330" i="4"/>
  <c r="J330" i="4"/>
  <c r="I330" i="4"/>
  <c r="F330" i="4"/>
  <c r="L329" i="4"/>
  <c r="M329" i="4" s="1"/>
  <c r="K329" i="4"/>
  <c r="J329" i="4"/>
  <c r="I329" i="4"/>
  <c r="F329" i="4"/>
  <c r="L328" i="4"/>
  <c r="M328" i="4" s="1"/>
  <c r="K328" i="4"/>
  <c r="J328" i="4"/>
  <c r="I328" i="4"/>
  <c r="F328" i="4"/>
  <c r="L327" i="4"/>
  <c r="K327" i="4"/>
  <c r="J327" i="4"/>
  <c r="I327" i="4"/>
  <c r="F327" i="4"/>
  <c r="L326" i="4"/>
  <c r="N326" i="4" s="1"/>
  <c r="K326" i="4"/>
  <c r="J326" i="4"/>
  <c r="I326" i="4"/>
  <c r="F326" i="4"/>
  <c r="L325" i="4"/>
  <c r="M325" i="4" s="1"/>
  <c r="K325" i="4"/>
  <c r="J325" i="4"/>
  <c r="I325" i="4"/>
  <c r="F325" i="4"/>
  <c r="L324" i="4"/>
  <c r="N324" i="4" s="1"/>
  <c r="K324" i="4"/>
  <c r="J324" i="4"/>
  <c r="I324" i="4"/>
  <c r="F324" i="4"/>
  <c r="L323" i="4"/>
  <c r="K323" i="4"/>
  <c r="J323" i="4"/>
  <c r="I323" i="4"/>
  <c r="F323" i="4"/>
  <c r="L322" i="4"/>
  <c r="N322" i="4" s="1"/>
  <c r="K322" i="4"/>
  <c r="J322" i="4"/>
  <c r="I322" i="4"/>
  <c r="F322" i="4"/>
  <c r="L321" i="4"/>
  <c r="N321" i="4" s="1"/>
  <c r="K321" i="4"/>
  <c r="J321" i="4"/>
  <c r="I321" i="4"/>
  <c r="F321" i="4"/>
  <c r="L320" i="4"/>
  <c r="N320" i="4" s="1"/>
  <c r="K320" i="4"/>
  <c r="J320" i="4"/>
  <c r="I320" i="4"/>
  <c r="F320" i="4"/>
  <c r="L319" i="4"/>
  <c r="K319" i="4"/>
  <c r="J319" i="4"/>
  <c r="I319" i="4"/>
  <c r="F319" i="4"/>
  <c r="L318" i="4"/>
  <c r="M318" i="4" s="1"/>
  <c r="K318" i="4"/>
  <c r="J318" i="4"/>
  <c r="I318" i="4"/>
  <c r="F318" i="4"/>
  <c r="L317" i="4"/>
  <c r="N317" i="4" s="1"/>
  <c r="K317" i="4"/>
  <c r="J317" i="4"/>
  <c r="I317" i="4"/>
  <c r="F317" i="4"/>
  <c r="L316" i="4"/>
  <c r="N316" i="4" s="1"/>
  <c r="K316" i="4"/>
  <c r="J316" i="4"/>
  <c r="I316" i="4"/>
  <c r="F316" i="4"/>
  <c r="L315" i="4"/>
  <c r="M315" i="4" s="1"/>
  <c r="K315" i="4"/>
  <c r="J315" i="4"/>
  <c r="I315" i="4"/>
  <c r="F315" i="4"/>
  <c r="L314" i="4"/>
  <c r="N314" i="4" s="1"/>
  <c r="K314" i="4"/>
  <c r="J314" i="4"/>
  <c r="I314" i="4"/>
  <c r="F314" i="4"/>
  <c r="L313" i="4"/>
  <c r="M313" i="4" s="1"/>
  <c r="K313" i="4"/>
  <c r="J313" i="4"/>
  <c r="I313" i="4"/>
  <c r="F313" i="4"/>
  <c r="L312" i="4"/>
  <c r="N312" i="4" s="1"/>
  <c r="K312" i="4"/>
  <c r="J312" i="4"/>
  <c r="I312" i="4"/>
  <c r="F312" i="4"/>
  <c r="L311" i="4"/>
  <c r="K311" i="4"/>
  <c r="J311" i="4"/>
  <c r="I311" i="4"/>
  <c r="F311" i="4"/>
  <c r="L310" i="4"/>
  <c r="M310" i="4" s="1"/>
  <c r="K310" i="4"/>
  <c r="J310" i="4"/>
  <c r="I310" i="4"/>
  <c r="F310" i="4"/>
  <c r="L309" i="4"/>
  <c r="N309" i="4" s="1"/>
  <c r="K309" i="4"/>
  <c r="J309" i="4"/>
  <c r="I309" i="4"/>
  <c r="F309" i="4"/>
  <c r="L308" i="4"/>
  <c r="N308" i="4" s="1"/>
  <c r="K308" i="4"/>
  <c r="J308" i="4"/>
  <c r="I308" i="4"/>
  <c r="F308" i="4"/>
  <c r="L307" i="4"/>
  <c r="M307" i="4" s="1"/>
  <c r="K307" i="4"/>
  <c r="J307" i="4"/>
  <c r="I307" i="4"/>
  <c r="F307" i="4"/>
  <c r="L306" i="4"/>
  <c r="N306" i="4" s="1"/>
  <c r="K306" i="4"/>
  <c r="J306" i="4"/>
  <c r="I306" i="4"/>
  <c r="F306" i="4"/>
  <c r="L305" i="4"/>
  <c r="M305" i="4" s="1"/>
  <c r="K305" i="4"/>
  <c r="J305" i="4"/>
  <c r="I305" i="4"/>
  <c r="F305" i="4"/>
  <c r="L304" i="4"/>
  <c r="N304" i="4" s="1"/>
  <c r="K304" i="4"/>
  <c r="J304" i="4"/>
  <c r="I304" i="4"/>
  <c r="F304" i="4"/>
  <c r="L303" i="4"/>
  <c r="N303" i="4" s="1"/>
  <c r="K303" i="4"/>
  <c r="J303" i="4"/>
  <c r="I303" i="4"/>
  <c r="F303" i="4"/>
  <c r="L302" i="4"/>
  <c r="M302" i="4" s="1"/>
  <c r="K302" i="4"/>
  <c r="J302" i="4"/>
  <c r="I302" i="4"/>
  <c r="F302" i="4"/>
  <c r="L301" i="4"/>
  <c r="M301" i="4" s="1"/>
  <c r="K301" i="4"/>
  <c r="J301" i="4"/>
  <c r="I301" i="4"/>
  <c r="F301" i="4"/>
  <c r="L300" i="4"/>
  <c r="M300" i="4" s="1"/>
  <c r="K300" i="4"/>
  <c r="J300" i="4"/>
  <c r="I300" i="4"/>
  <c r="F300" i="4"/>
  <c r="L299" i="4"/>
  <c r="M299" i="4" s="1"/>
  <c r="K299" i="4"/>
  <c r="J299" i="4"/>
  <c r="I299" i="4"/>
  <c r="F299" i="4"/>
  <c r="L298" i="4"/>
  <c r="N298" i="4" s="1"/>
  <c r="K298" i="4"/>
  <c r="J298" i="4"/>
  <c r="I298" i="4"/>
  <c r="F298" i="4"/>
  <c r="L297" i="4"/>
  <c r="M297" i="4" s="1"/>
  <c r="K297" i="4"/>
  <c r="J297" i="4"/>
  <c r="I297" i="4"/>
  <c r="F297" i="4"/>
  <c r="L296" i="4"/>
  <c r="N296" i="4" s="1"/>
  <c r="K296" i="4"/>
  <c r="J296" i="4"/>
  <c r="I296" i="4"/>
  <c r="F296" i="4"/>
  <c r="L295" i="4"/>
  <c r="N295" i="4" s="1"/>
  <c r="K295" i="4"/>
  <c r="J295" i="4"/>
  <c r="I295" i="4"/>
  <c r="F295" i="4"/>
  <c r="L294" i="4"/>
  <c r="M294" i="4" s="1"/>
  <c r="K294" i="4"/>
  <c r="J294" i="4"/>
  <c r="I294" i="4"/>
  <c r="F294" i="4"/>
  <c r="L293" i="4"/>
  <c r="M293" i="4" s="1"/>
  <c r="K293" i="4"/>
  <c r="J293" i="4"/>
  <c r="I293" i="4"/>
  <c r="F293" i="4"/>
  <c r="L292" i="4"/>
  <c r="N292" i="4" s="1"/>
  <c r="K292" i="4"/>
  <c r="J292" i="4"/>
  <c r="I292" i="4"/>
  <c r="F292" i="4"/>
  <c r="L291" i="4"/>
  <c r="M291" i="4" s="1"/>
  <c r="K291" i="4"/>
  <c r="J291" i="4"/>
  <c r="I291" i="4"/>
  <c r="F291" i="4"/>
  <c r="L290" i="4"/>
  <c r="N290" i="4" s="1"/>
  <c r="K290" i="4"/>
  <c r="J290" i="4"/>
  <c r="I290" i="4"/>
  <c r="F290" i="4"/>
  <c r="L289" i="4"/>
  <c r="M289" i="4" s="1"/>
  <c r="K289" i="4"/>
  <c r="J289" i="4"/>
  <c r="I289" i="4"/>
  <c r="F289" i="4"/>
  <c r="L288" i="4"/>
  <c r="M288" i="4" s="1"/>
  <c r="K288" i="4"/>
  <c r="J288" i="4"/>
  <c r="I288" i="4"/>
  <c r="F288" i="4"/>
  <c r="L287" i="4"/>
  <c r="M287" i="4" s="1"/>
  <c r="K287" i="4"/>
  <c r="J287" i="4"/>
  <c r="I287" i="4"/>
  <c r="F287" i="4"/>
  <c r="L286" i="4"/>
  <c r="N286" i="4" s="1"/>
  <c r="K286" i="4"/>
  <c r="J286" i="4"/>
  <c r="I286" i="4"/>
  <c r="F286" i="4"/>
  <c r="L285" i="4"/>
  <c r="M285" i="4" s="1"/>
  <c r="K285" i="4"/>
  <c r="J285" i="4"/>
  <c r="I285" i="4"/>
  <c r="F285" i="4"/>
  <c r="L284" i="4"/>
  <c r="N284" i="4" s="1"/>
  <c r="K284" i="4"/>
  <c r="J284" i="4"/>
  <c r="I284" i="4"/>
  <c r="F284" i="4"/>
  <c r="L283" i="4"/>
  <c r="N283" i="4" s="1"/>
  <c r="K283" i="4"/>
  <c r="J283" i="4"/>
  <c r="I283" i="4"/>
  <c r="F283" i="4"/>
  <c r="L282" i="4"/>
  <c r="N282" i="4" s="1"/>
  <c r="K282" i="4"/>
  <c r="J282" i="4"/>
  <c r="I282" i="4"/>
  <c r="F282" i="4"/>
  <c r="L281" i="4"/>
  <c r="M281" i="4" s="1"/>
  <c r="K281" i="4"/>
  <c r="J281" i="4"/>
  <c r="I281" i="4"/>
  <c r="F281" i="4"/>
  <c r="L280" i="4"/>
  <c r="N280" i="4" s="1"/>
  <c r="K280" i="4"/>
  <c r="J280" i="4"/>
  <c r="I280" i="4"/>
  <c r="F280" i="4"/>
  <c r="L279" i="4"/>
  <c r="M279" i="4" s="1"/>
  <c r="K279" i="4"/>
  <c r="J279" i="4"/>
  <c r="I279" i="4"/>
  <c r="F279" i="4"/>
  <c r="L278" i="4"/>
  <c r="M278" i="4" s="1"/>
  <c r="K278" i="4"/>
  <c r="J278" i="4"/>
  <c r="I278" i="4"/>
  <c r="F278" i="4"/>
  <c r="L277" i="4"/>
  <c r="N277" i="4" s="1"/>
  <c r="K277" i="4"/>
  <c r="J277" i="4"/>
  <c r="I277" i="4"/>
  <c r="F277" i="4"/>
  <c r="L276" i="4"/>
  <c r="N276" i="4" s="1"/>
  <c r="K276" i="4"/>
  <c r="J276" i="4"/>
  <c r="I276" i="4"/>
  <c r="F276" i="4"/>
  <c r="L275" i="4"/>
  <c r="M275" i="4" s="1"/>
  <c r="K275" i="4"/>
  <c r="J275" i="4"/>
  <c r="I275" i="4"/>
  <c r="F275" i="4"/>
  <c r="L274" i="4"/>
  <c r="M274" i="4" s="1"/>
  <c r="K274" i="4"/>
  <c r="J274" i="4"/>
  <c r="I274" i="4"/>
  <c r="F274" i="4"/>
  <c r="L273" i="4"/>
  <c r="M273" i="4" s="1"/>
  <c r="K273" i="4"/>
  <c r="J273" i="4"/>
  <c r="I273" i="4"/>
  <c r="F273" i="4"/>
  <c r="L272" i="4"/>
  <c r="N272" i="4" s="1"/>
  <c r="K272" i="4"/>
  <c r="J272" i="4"/>
  <c r="I272" i="4"/>
  <c r="F272" i="4"/>
  <c r="L271" i="4"/>
  <c r="M271" i="4" s="1"/>
  <c r="K271" i="4"/>
  <c r="J271" i="4"/>
  <c r="I271" i="4"/>
  <c r="F271" i="4"/>
  <c r="L270" i="4"/>
  <c r="N270" i="4" s="1"/>
  <c r="K270" i="4"/>
  <c r="J270" i="4"/>
  <c r="I270" i="4"/>
  <c r="F270" i="4"/>
  <c r="L269" i="4"/>
  <c r="N269" i="4" s="1"/>
  <c r="K269" i="4"/>
  <c r="J269" i="4"/>
  <c r="I269" i="4"/>
  <c r="F269" i="4"/>
  <c r="L268" i="4"/>
  <c r="N268" i="4" s="1"/>
  <c r="K268" i="4"/>
  <c r="J268" i="4"/>
  <c r="I268" i="4"/>
  <c r="F268" i="4"/>
  <c r="L267" i="4"/>
  <c r="M267" i="4" s="1"/>
  <c r="K267" i="4"/>
  <c r="J267" i="4"/>
  <c r="I267" i="4"/>
  <c r="F267" i="4"/>
  <c r="L266" i="4"/>
  <c r="N266" i="4" s="1"/>
  <c r="K266" i="4"/>
  <c r="J266" i="4"/>
  <c r="I266" i="4"/>
  <c r="F266" i="4"/>
  <c r="L265" i="4"/>
  <c r="N265" i="4" s="1"/>
  <c r="K265" i="4"/>
  <c r="J265" i="4"/>
  <c r="I265" i="4"/>
  <c r="F265" i="4"/>
  <c r="L264" i="4"/>
  <c r="N264" i="4" s="1"/>
  <c r="K264" i="4"/>
  <c r="J264" i="4"/>
  <c r="I264" i="4"/>
  <c r="F264" i="4"/>
  <c r="L263" i="4"/>
  <c r="M263" i="4" s="1"/>
  <c r="K263" i="4"/>
  <c r="J263" i="4"/>
  <c r="I263" i="4"/>
  <c r="F263" i="4"/>
  <c r="L262" i="4"/>
  <c r="K262" i="4"/>
  <c r="J262" i="4"/>
  <c r="I262" i="4"/>
  <c r="F262" i="4"/>
  <c r="L261" i="4"/>
  <c r="N261" i="4" s="1"/>
  <c r="K261" i="4"/>
  <c r="J261" i="4"/>
  <c r="I261" i="4"/>
  <c r="F261" i="4"/>
  <c r="L260" i="4"/>
  <c r="N260" i="4" s="1"/>
  <c r="K260" i="4"/>
  <c r="J260" i="4"/>
  <c r="I260" i="4"/>
  <c r="F260" i="4"/>
  <c r="L259" i="4"/>
  <c r="K259" i="4"/>
  <c r="J259" i="4"/>
  <c r="I259" i="4"/>
  <c r="F259" i="4"/>
  <c r="L258" i="4"/>
  <c r="M258" i="4" s="1"/>
  <c r="K258" i="4"/>
  <c r="J258" i="4"/>
  <c r="I258" i="4"/>
  <c r="F258" i="4"/>
  <c r="L257" i="4"/>
  <c r="N257" i="4" s="1"/>
  <c r="K257" i="4"/>
  <c r="J257" i="4"/>
  <c r="I257" i="4"/>
  <c r="F257" i="4"/>
  <c r="L256" i="4"/>
  <c r="N256" i="4" s="1"/>
  <c r="K256" i="4"/>
  <c r="J256" i="4"/>
  <c r="I256" i="4"/>
  <c r="F256" i="4"/>
  <c r="L255" i="4"/>
  <c r="M255" i="4" s="1"/>
  <c r="K255" i="4"/>
  <c r="J255" i="4"/>
  <c r="I255" i="4"/>
  <c r="F255" i="4"/>
  <c r="L254" i="4"/>
  <c r="M254" i="4" s="1"/>
  <c r="K254" i="4"/>
  <c r="J254" i="4"/>
  <c r="I254" i="4"/>
  <c r="F254" i="4"/>
  <c r="L253" i="4"/>
  <c r="N253" i="4" s="1"/>
  <c r="K253" i="4"/>
  <c r="J253" i="4"/>
  <c r="I253" i="4"/>
  <c r="F253" i="4"/>
  <c r="L252" i="4"/>
  <c r="K252" i="4"/>
  <c r="J252" i="4"/>
  <c r="I252" i="4"/>
  <c r="F252" i="4"/>
  <c r="L251" i="4"/>
  <c r="M251" i="4" s="1"/>
  <c r="K251" i="4"/>
  <c r="J251" i="4"/>
  <c r="I251" i="4"/>
  <c r="F251" i="4"/>
  <c r="L250" i="4"/>
  <c r="K250" i="4"/>
  <c r="J250" i="4"/>
  <c r="I250" i="4"/>
  <c r="F250" i="4"/>
  <c r="L249" i="4"/>
  <c r="K249" i="4"/>
  <c r="J249" i="4"/>
  <c r="I249" i="4"/>
  <c r="F249" i="4"/>
  <c r="L248" i="4"/>
  <c r="N248" i="4" s="1"/>
  <c r="K248" i="4"/>
  <c r="J248" i="4"/>
  <c r="I248" i="4"/>
  <c r="F248" i="4"/>
  <c r="L247" i="4"/>
  <c r="M247" i="4" s="1"/>
  <c r="K247" i="4"/>
  <c r="J247" i="4"/>
  <c r="I247" i="4"/>
  <c r="F247" i="4"/>
  <c r="L246" i="4"/>
  <c r="K246" i="4"/>
  <c r="J246" i="4"/>
  <c r="I246" i="4"/>
  <c r="F246" i="4"/>
  <c r="L245" i="4"/>
  <c r="N245" i="4" s="1"/>
  <c r="K245" i="4"/>
  <c r="J245" i="4"/>
  <c r="I245" i="4"/>
  <c r="F245" i="4"/>
  <c r="L244" i="4"/>
  <c r="K244" i="4"/>
  <c r="J244" i="4"/>
  <c r="I244" i="4"/>
  <c r="F244" i="4"/>
  <c r="L243" i="4"/>
  <c r="M243" i="4" s="1"/>
  <c r="K243" i="4"/>
  <c r="J243" i="4"/>
  <c r="I243" i="4"/>
  <c r="F243" i="4"/>
  <c r="L242" i="4"/>
  <c r="M242" i="4" s="1"/>
  <c r="K242" i="4"/>
  <c r="J242" i="4"/>
  <c r="I242" i="4"/>
  <c r="F242" i="4"/>
  <c r="L241" i="4"/>
  <c r="N241" i="4" s="1"/>
  <c r="K241" i="4"/>
  <c r="J241" i="4"/>
  <c r="I241" i="4"/>
  <c r="F241" i="4"/>
  <c r="L240" i="4"/>
  <c r="N240" i="4" s="1"/>
  <c r="K240" i="4"/>
  <c r="J240" i="4"/>
  <c r="I240" i="4"/>
  <c r="F240" i="4"/>
  <c r="L239" i="4"/>
  <c r="M239" i="4" s="1"/>
  <c r="K239" i="4"/>
  <c r="J239" i="4"/>
  <c r="I239" i="4"/>
  <c r="F239" i="4"/>
  <c r="L238" i="4"/>
  <c r="N238" i="4" s="1"/>
  <c r="K238" i="4"/>
  <c r="J238" i="4"/>
  <c r="I238" i="4"/>
  <c r="F238" i="4"/>
  <c r="L237" i="4"/>
  <c r="N237" i="4" s="1"/>
  <c r="K237" i="4"/>
  <c r="J237" i="4"/>
  <c r="I237" i="4"/>
  <c r="F237" i="4"/>
  <c r="L236" i="4"/>
  <c r="K236" i="4"/>
  <c r="J236" i="4"/>
  <c r="I236" i="4"/>
  <c r="F236" i="4"/>
  <c r="L235" i="4"/>
  <c r="M235" i="4" s="1"/>
  <c r="K235" i="4"/>
  <c r="J235" i="4"/>
  <c r="I235" i="4"/>
  <c r="F235" i="4"/>
  <c r="L234" i="4"/>
  <c r="K234" i="4"/>
  <c r="J234" i="4"/>
  <c r="I234" i="4"/>
  <c r="F234" i="4"/>
  <c r="L233" i="4"/>
  <c r="M233" i="4" s="1"/>
  <c r="K233" i="4"/>
  <c r="J233" i="4"/>
  <c r="I233" i="4"/>
  <c r="F233" i="4"/>
  <c r="L232" i="4"/>
  <c r="N232" i="4" s="1"/>
  <c r="K232" i="4"/>
  <c r="J232" i="4"/>
  <c r="I232" i="4"/>
  <c r="F232" i="4"/>
  <c r="L231" i="4"/>
  <c r="K231" i="4"/>
  <c r="J231" i="4"/>
  <c r="I231" i="4"/>
  <c r="F231" i="4"/>
  <c r="L230" i="4"/>
  <c r="N230" i="4" s="1"/>
  <c r="K230" i="4"/>
  <c r="J230" i="4"/>
  <c r="I230" i="4"/>
  <c r="F230" i="4"/>
  <c r="L229" i="4"/>
  <c r="N229" i="4" s="1"/>
  <c r="K229" i="4"/>
  <c r="J229" i="4"/>
  <c r="I229" i="4"/>
  <c r="F229" i="4"/>
  <c r="L228" i="4"/>
  <c r="K228" i="4"/>
  <c r="J228" i="4"/>
  <c r="I228" i="4"/>
  <c r="F228" i="4"/>
  <c r="L227" i="4"/>
  <c r="K227" i="4"/>
  <c r="J227" i="4"/>
  <c r="I227" i="4"/>
  <c r="F227" i="4"/>
  <c r="L226" i="4"/>
  <c r="N226" i="4" s="1"/>
  <c r="K226" i="4"/>
  <c r="J226" i="4"/>
  <c r="I226" i="4"/>
  <c r="F226" i="4"/>
  <c r="L225" i="4"/>
  <c r="N225" i="4" s="1"/>
  <c r="K225" i="4"/>
  <c r="J225" i="4"/>
  <c r="I225" i="4"/>
  <c r="F225" i="4"/>
  <c r="L224" i="4"/>
  <c r="N224" i="4" s="1"/>
  <c r="K224" i="4"/>
  <c r="J224" i="4"/>
  <c r="I224" i="4"/>
  <c r="F224" i="4"/>
  <c r="L223" i="4"/>
  <c r="K223" i="4"/>
  <c r="J223" i="4"/>
  <c r="I223" i="4"/>
  <c r="F223" i="4"/>
  <c r="L222" i="4"/>
  <c r="K222" i="4"/>
  <c r="J222" i="4"/>
  <c r="I222" i="4"/>
  <c r="F222" i="4"/>
  <c r="L221" i="4"/>
  <c r="N221" i="4" s="1"/>
  <c r="K221" i="4"/>
  <c r="J221" i="4"/>
  <c r="I221" i="4"/>
  <c r="F221" i="4"/>
  <c r="L220" i="4"/>
  <c r="N220" i="4" s="1"/>
  <c r="K220" i="4"/>
  <c r="J220" i="4"/>
  <c r="I220" i="4"/>
  <c r="F220" i="4"/>
  <c r="L219" i="4"/>
  <c r="N219" i="4" s="1"/>
  <c r="K219" i="4"/>
  <c r="J219" i="4"/>
  <c r="I219" i="4"/>
  <c r="F219" i="4"/>
  <c r="L218" i="4"/>
  <c r="N218" i="4" s="1"/>
  <c r="K218" i="4"/>
  <c r="J218" i="4"/>
  <c r="I218" i="4"/>
  <c r="F218" i="4"/>
  <c r="L217" i="4"/>
  <c r="M217" i="4" s="1"/>
  <c r="K217" i="4"/>
  <c r="J217" i="4"/>
  <c r="I217" i="4"/>
  <c r="F217" i="4"/>
  <c r="L216" i="4"/>
  <c r="N216" i="4" s="1"/>
  <c r="K216" i="4"/>
  <c r="J216" i="4"/>
  <c r="I216" i="4"/>
  <c r="F216" i="4"/>
  <c r="L215" i="4"/>
  <c r="M215" i="4" s="1"/>
  <c r="K215" i="4"/>
  <c r="J215" i="4"/>
  <c r="I215" i="4"/>
  <c r="F215" i="4"/>
  <c r="L214" i="4"/>
  <c r="K214" i="4"/>
  <c r="J214" i="4"/>
  <c r="I214" i="4"/>
  <c r="F214" i="4"/>
  <c r="L213" i="4"/>
  <c r="N213" i="4" s="1"/>
  <c r="K213" i="4"/>
  <c r="J213" i="4"/>
  <c r="I213" i="4"/>
  <c r="F213" i="4"/>
  <c r="L212" i="4"/>
  <c r="N212" i="4" s="1"/>
  <c r="K212" i="4"/>
  <c r="J212" i="4"/>
  <c r="I212" i="4"/>
  <c r="F212" i="4"/>
  <c r="L211" i="4"/>
  <c r="N211" i="4" s="1"/>
  <c r="K211" i="4"/>
  <c r="J211" i="4"/>
  <c r="I211" i="4"/>
  <c r="F211" i="4"/>
  <c r="L210" i="4"/>
  <c r="N210" i="4" s="1"/>
  <c r="K210" i="4"/>
  <c r="J210" i="4"/>
  <c r="I210" i="4"/>
  <c r="F210" i="4"/>
  <c r="L209" i="4"/>
  <c r="M209" i="4" s="1"/>
  <c r="K209" i="4"/>
  <c r="J209" i="4"/>
  <c r="I209" i="4"/>
  <c r="F209" i="4"/>
  <c r="L208" i="4"/>
  <c r="N208" i="4" s="1"/>
  <c r="K208" i="4"/>
  <c r="J208" i="4"/>
  <c r="I208" i="4"/>
  <c r="F208" i="4"/>
  <c r="L207" i="4"/>
  <c r="K207" i="4"/>
  <c r="J207" i="4"/>
  <c r="I207" i="4"/>
  <c r="F207" i="4"/>
  <c r="L206" i="4"/>
  <c r="N206" i="4" s="1"/>
  <c r="K206" i="4"/>
  <c r="J206" i="4"/>
  <c r="I206" i="4"/>
  <c r="F206" i="4"/>
  <c r="L205" i="4"/>
  <c r="N205" i="4" s="1"/>
  <c r="K205" i="4"/>
  <c r="J205" i="4"/>
  <c r="I205" i="4"/>
  <c r="F205" i="4"/>
  <c r="L204" i="4"/>
  <c r="N204" i="4" s="1"/>
  <c r="K204" i="4"/>
  <c r="J204" i="4"/>
  <c r="I204" i="4"/>
  <c r="F204" i="4"/>
  <c r="L203" i="4"/>
  <c r="N203" i="4" s="1"/>
  <c r="K203" i="4"/>
  <c r="J203" i="4"/>
  <c r="I203" i="4"/>
  <c r="F203" i="4"/>
  <c r="L202" i="4"/>
  <c r="K202" i="4"/>
  <c r="J202" i="4"/>
  <c r="I202" i="4"/>
  <c r="F202" i="4"/>
  <c r="L201" i="4"/>
  <c r="N201" i="4" s="1"/>
  <c r="K201" i="4"/>
  <c r="J201" i="4"/>
  <c r="I201" i="4"/>
  <c r="F201" i="4"/>
  <c r="L200" i="4"/>
  <c r="N200" i="4" s="1"/>
  <c r="K200" i="4"/>
  <c r="J200" i="4"/>
  <c r="I200" i="4"/>
  <c r="F200" i="4"/>
  <c r="L199" i="4"/>
  <c r="K199" i="4"/>
  <c r="J199" i="4"/>
  <c r="I199" i="4"/>
  <c r="F199" i="4"/>
  <c r="L198" i="4"/>
  <c r="N198" i="4" s="1"/>
  <c r="K198" i="4"/>
  <c r="J198" i="4"/>
  <c r="I198" i="4"/>
  <c r="F198" i="4"/>
  <c r="L197" i="4"/>
  <c r="N197" i="4" s="1"/>
  <c r="K197" i="4"/>
  <c r="J197" i="4"/>
  <c r="I197" i="4"/>
  <c r="F197" i="4"/>
  <c r="L196" i="4"/>
  <c r="K196" i="4"/>
  <c r="J196" i="4"/>
  <c r="I196" i="4"/>
  <c r="F196" i="4"/>
  <c r="L195" i="4"/>
  <c r="K195" i="4"/>
  <c r="J195" i="4"/>
  <c r="I195" i="4"/>
  <c r="F195" i="4"/>
  <c r="L194" i="4"/>
  <c r="K194" i="4"/>
  <c r="J194" i="4"/>
  <c r="I194" i="4"/>
  <c r="F194" i="4"/>
  <c r="L193" i="4"/>
  <c r="K193" i="4"/>
  <c r="J193" i="4"/>
  <c r="I193" i="4"/>
  <c r="F193" i="4"/>
  <c r="L192" i="4"/>
  <c r="N192" i="4" s="1"/>
  <c r="K192" i="4"/>
  <c r="J192" i="4"/>
  <c r="I192" i="4"/>
  <c r="F192" i="4"/>
  <c r="L191" i="4"/>
  <c r="K191" i="4"/>
  <c r="J191" i="4"/>
  <c r="I191" i="4"/>
  <c r="F191" i="4"/>
  <c r="L190" i="4"/>
  <c r="N190" i="4" s="1"/>
  <c r="K190" i="4"/>
  <c r="J190" i="4"/>
  <c r="I190" i="4"/>
  <c r="F190" i="4"/>
  <c r="L189" i="4"/>
  <c r="N189" i="4" s="1"/>
  <c r="K189" i="4"/>
  <c r="J189" i="4"/>
  <c r="I189" i="4"/>
  <c r="F189" i="4"/>
  <c r="L188" i="4"/>
  <c r="N188" i="4" s="1"/>
  <c r="K188" i="4"/>
  <c r="J188" i="4"/>
  <c r="I188" i="4"/>
  <c r="F188" i="4"/>
  <c r="L187" i="4"/>
  <c r="K187" i="4"/>
  <c r="J187" i="4"/>
  <c r="I187" i="4"/>
  <c r="F187" i="4"/>
  <c r="L186" i="4"/>
  <c r="M186" i="4" s="1"/>
  <c r="K186" i="4"/>
  <c r="J186" i="4"/>
  <c r="I186" i="4"/>
  <c r="F186" i="4"/>
  <c r="L185" i="4"/>
  <c r="N185" i="4" s="1"/>
  <c r="K185" i="4"/>
  <c r="J185" i="4"/>
  <c r="I185" i="4"/>
  <c r="F185" i="4"/>
  <c r="L184" i="4"/>
  <c r="N184" i="4" s="1"/>
  <c r="K184" i="4"/>
  <c r="J184" i="4"/>
  <c r="I184" i="4"/>
  <c r="F184" i="4"/>
  <c r="L183" i="4"/>
  <c r="M183" i="4" s="1"/>
  <c r="K183" i="4"/>
  <c r="J183" i="4"/>
  <c r="I183" i="4"/>
  <c r="F183" i="4"/>
  <c r="L182" i="4"/>
  <c r="K182" i="4"/>
  <c r="J182" i="4"/>
  <c r="I182" i="4"/>
  <c r="F182" i="4"/>
  <c r="L181" i="4"/>
  <c r="N181" i="4" s="1"/>
  <c r="K181" i="4"/>
  <c r="J181" i="4"/>
  <c r="I181" i="4"/>
  <c r="F181" i="4"/>
  <c r="L180" i="4"/>
  <c r="N180" i="4" s="1"/>
  <c r="K180" i="4"/>
  <c r="J180" i="4"/>
  <c r="I180" i="4"/>
  <c r="F180" i="4"/>
  <c r="L179" i="4"/>
  <c r="M179" i="4" s="1"/>
  <c r="K179" i="4"/>
  <c r="J179" i="4"/>
  <c r="I179" i="4"/>
  <c r="F179" i="4"/>
  <c r="L178" i="4"/>
  <c r="M178" i="4" s="1"/>
  <c r="K178" i="4"/>
  <c r="J178" i="4"/>
  <c r="I178" i="4"/>
  <c r="F178" i="4"/>
  <c r="L177" i="4"/>
  <c r="N177" i="4" s="1"/>
  <c r="K177" i="4"/>
  <c r="J177" i="4"/>
  <c r="I177" i="4"/>
  <c r="F177" i="4"/>
  <c r="L176" i="4"/>
  <c r="N176" i="4" s="1"/>
  <c r="K176" i="4"/>
  <c r="J176" i="4"/>
  <c r="I176" i="4"/>
  <c r="F176" i="4"/>
  <c r="L175" i="4"/>
  <c r="M175" i="4" s="1"/>
  <c r="K175" i="4"/>
  <c r="J175" i="4"/>
  <c r="I175" i="4"/>
  <c r="F175" i="4"/>
  <c r="L174" i="4"/>
  <c r="K174" i="4"/>
  <c r="J174" i="4"/>
  <c r="I174" i="4"/>
  <c r="F174" i="4"/>
  <c r="L173" i="4"/>
  <c r="N173" i="4" s="1"/>
  <c r="K173" i="4"/>
  <c r="J173" i="4"/>
  <c r="I173" i="4"/>
  <c r="F173" i="4"/>
  <c r="L172" i="4"/>
  <c r="N172" i="4" s="1"/>
  <c r="K172" i="4"/>
  <c r="J172" i="4"/>
  <c r="I172" i="4"/>
  <c r="F172" i="4"/>
  <c r="L171" i="4"/>
  <c r="M171" i="4" s="1"/>
  <c r="K171" i="4"/>
  <c r="J171" i="4"/>
  <c r="I171" i="4"/>
  <c r="F171" i="4"/>
  <c r="L170" i="4"/>
  <c r="N170" i="4" s="1"/>
  <c r="K170" i="4"/>
  <c r="J170" i="4"/>
  <c r="I170" i="4"/>
  <c r="F170" i="4"/>
  <c r="L169" i="4"/>
  <c r="K169" i="4"/>
  <c r="J169" i="4"/>
  <c r="I169" i="4"/>
  <c r="F169" i="4"/>
  <c r="L168" i="4"/>
  <c r="N168" i="4" s="1"/>
  <c r="K168" i="4"/>
  <c r="J168" i="4"/>
  <c r="I168" i="4"/>
  <c r="F168" i="4"/>
  <c r="L167" i="4"/>
  <c r="M167" i="4" s="1"/>
  <c r="K167" i="4"/>
  <c r="J167" i="4"/>
  <c r="I167" i="4"/>
  <c r="F167" i="4"/>
  <c r="L166" i="4"/>
  <c r="K166" i="4"/>
  <c r="J166" i="4"/>
  <c r="I166" i="4"/>
  <c r="F166" i="4"/>
  <c r="L165" i="4"/>
  <c r="N165" i="4" s="1"/>
  <c r="K165" i="4"/>
  <c r="J165" i="4"/>
  <c r="I165" i="4"/>
  <c r="F165" i="4"/>
  <c r="L164" i="4"/>
  <c r="N164" i="4" s="1"/>
  <c r="K164" i="4"/>
  <c r="J164" i="4"/>
  <c r="I164" i="4"/>
  <c r="F164" i="4"/>
  <c r="L163" i="4"/>
  <c r="M163" i="4" s="1"/>
  <c r="K163" i="4"/>
  <c r="J163" i="4"/>
  <c r="I163" i="4"/>
  <c r="F163" i="4"/>
  <c r="L162" i="4"/>
  <c r="K162" i="4"/>
  <c r="J162" i="4"/>
  <c r="I162" i="4"/>
  <c r="F162" i="4"/>
  <c r="L161" i="4"/>
  <c r="K161" i="4"/>
  <c r="J161" i="4"/>
  <c r="I161" i="4"/>
  <c r="F161" i="4"/>
  <c r="L160" i="4"/>
  <c r="N160" i="4" s="1"/>
  <c r="K160" i="4"/>
  <c r="J160" i="4"/>
  <c r="I160" i="4"/>
  <c r="F160" i="4"/>
  <c r="L159" i="4"/>
  <c r="M159" i="4" s="1"/>
  <c r="K159" i="4"/>
  <c r="J159" i="4"/>
  <c r="I159" i="4"/>
  <c r="F159" i="4"/>
  <c r="L158" i="4"/>
  <c r="K158" i="4"/>
  <c r="J158" i="4"/>
  <c r="I158" i="4"/>
  <c r="F158" i="4"/>
  <c r="L157" i="4"/>
  <c r="K157" i="4"/>
  <c r="J157" i="4"/>
  <c r="I157" i="4"/>
  <c r="F157" i="4"/>
  <c r="L156" i="4"/>
  <c r="K156" i="4"/>
  <c r="J156" i="4"/>
  <c r="I156" i="4"/>
  <c r="F156" i="4"/>
  <c r="L155" i="4"/>
  <c r="M155" i="4" s="1"/>
  <c r="K155" i="4"/>
  <c r="J155" i="4"/>
  <c r="I155" i="4"/>
  <c r="F155" i="4"/>
  <c r="L154" i="4"/>
  <c r="K154" i="4"/>
  <c r="J154" i="4"/>
  <c r="I154" i="4"/>
  <c r="F154" i="4"/>
  <c r="L153" i="4"/>
  <c r="N153" i="4" s="1"/>
  <c r="K153" i="4"/>
  <c r="J153" i="4"/>
  <c r="I153" i="4"/>
  <c r="F153" i="4"/>
  <c r="L152" i="4"/>
  <c r="N152" i="4" s="1"/>
  <c r="K152" i="4"/>
  <c r="J152" i="4"/>
  <c r="I152" i="4"/>
  <c r="F152" i="4"/>
  <c r="L151" i="4"/>
  <c r="K151" i="4"/>
  <c r="J151" i="4"/>
  <c r="I151" i="4"/>
  <c r="F151" i="4"/>
  <c r="L150" i="4"/>
  <c r="M150" i="4" s="1"/>
  <c r="K150" i="4"/>
  <c r="J150" i="4"/>
  <c r="I150" i="4"/>
  <c r="F150" i="4"/>
  <c r="L149" i="4"/>
  <c r="N149" i="4" s="1"/>
  <c r="K149" i="4"/>
  <c r="J149" i="4"/>
  <c r="I149" i="4"/>
  <c r="F149" i="4"/>
  <c r="L148" i="4"/>
  <c r="N148" i="4" s="1"/>
  <c r="K148" i="4"/>
  <c r="J148" i="4"/>
  <c r="I148" i="4"/>
  <c r="F148" i="4"/>
  <c r="L147" i="4"/>
  <c r="N147" i="4" s="1"/>
  <c r="K147" i="4"/>
  <c r="J147" i="4"/>
  <c r="I147" i="4"/>
  <c r="F147" i="4"/>
  <c r="L146" i="4"/>
  <c r="N146" i="4" s="1"/>
  <c r="K146" i="4"/>
  <c r="J146" i="4"/>
  <c r="I146" i="4"/>
  <c r="F146" i="4"/>
  <c r="L145" i="4"/>
  <c r="K145" i="4"/>
  <c r="J145" i="4"/>
  <c r="I145" i="4"/>
  <c r="F145" i="4"/>
  <c r="L144" i="4"/>
  <c r="N144" i="4" s="1"/>
  <c r="K144" i="4"/>
  <c r="J144" i="4"/>
  <c r="I144" i="4"/>
  <c r="F144" i="4"/>
  <c r="L143" i="4"/>
  <c r="K143" i="4"/>
  <c r="J143" i="4"/>
  <c r="I143" i="4"/>
  <c r="F143" i="4"/>
  <c r="L142" i="4"/>
  <c r="K142" i="4"/>
  <c r="J142" i="4"/>
  <c r="I142" i="4"/>
  <c r="F142" i="4"/>
  <c r="L141" i="4"/>
  <c r="N141" i="4" s="1"/>
  <c r="K141" i="4"/>
  <c r="J141" i="4"/>
  <c r="I141" i="4"/>
  <c r="F141" i="4"/>
  <c r="L140" i="4"/>
  <c r="N140" i="4" s="1"/>
  <c r="K140" i="4"/>
  <c r="J140" i="4"/>
  <c r="I140" i="4"/>
  <c r="F140" i="4"/>
  <c r="L139" i="4"/>
  <c r="N139" i="4" s="1"/>
  <c r="K139" i="4"/>
  <c r="J139" i="4"/>
  <c r="I139" i="4"/>
  <c r="F139" i="4"/>
  <c r="L138" i="4"/>
  <c r="N138" i="4" s="1"/>
  <c r="K138" i="4"/>
  <c r="J138" i="4"/>
  <c r="I138" i="4"/>
  <c r="F138" i="4"/>
  <c r="L137" i="4"/>
  <c r="K137" i="4"/>
  <c r="J137" i="4"/>
  <c r="I137" i="4"/>
  <c r="F137" i="4"/>
  <c r="L136" i="4"/>
  <c r="N136" i="4" s="1"/>
  <c r="K136" i="4"/>
  <c r="J136" i="4"/>
  <c r="I136" i="4"/>
  <c r="F136" i="4"/>
  <c r="L135" i="4"/>
  <c r="K135" i="4"/>
  <c r="J135" i="4"/>
  <c r="I135" i="4"/>
  <c r="F135" i="4"/>
  <c r="L134" i="4"/>
  <c r="M134" i="4" s="1"/>
  <c r="K134" i="4"/>
  <c r="J134" i="4"/>
  <c r="I134" i="4"/>
  <c r="F134" i="4"/>
  <c r="L133" i="4"/>
  <c r="N133" i="4" s="1"/>
  <c r="K133" i="4"/>
  <c r="J133" i="4"/>
  <c r="I133" i="4"/>
  <c r="F133" i="4"/>
  <c r="L132" i="4"/>
  <c r="M132" i="4" s="1"/>
  <c r="K132" i="4"/>
  <c r="J132" i="4"/>
  <c r="I132" i="4"/>
  <c r="F132" i="4"/>
  <c r="L131" i="4"/>
  <c r="N131" i="4" s="1"/>
  <c r="K131" i="4"/>
  <c r="J131" i="4"/>
  <c r="I131" i="4"/>
  <c r="F131" i="4"/>
  <c r="L130" i="4"/>
  <c r="M130" i="4" s="1"/>
  <c r="K130" i="4"/>
  <c r="J130" i="4"/>
  <c r="I130" i="4"/>
  <c r="F130" i="4"/>
  <c r="L129" i="4"/>
  <c r="M129" i="4" s="1"/>
  <c r="K129" i="4"/>
  <c r="J129" i="4"/>
  <c r="I129" i="4"/>
  <c r="F129" i="4"/>
  <c r="L128" i="4"/>
  <c r="K128" i="4"/>
  <c r="J128" i="4"/>
  <c r="I128" i="4"/>
  <c r="F128" i="4"/>
  <c r="L127" i="4"/>
  <c r="N127" i="4" s="1"/>
  <c r="K127" i="4"/>
  <c r="J127" i="4"/>
  <c r="I127" i="4"/>
  <c r="F127" i="4"/>
  <c r="L126" i="4"/>
  <c r="M126" i="4" s="1"/>
  <c r="K126" i="4"/>
  <c r="J126" i="4"/>
  <c r="I126" i="4"/>
  <c r="F126" i="4"/>
  <c r="L125" i="4"/>
  <c r="M125" i="4" s="1"/>
  <c r="K125" i="4"/>
  <c r="J125" i="4"/>
  <c r="I125" i="4"/>
  <c r="F125" i="4"/>
  <c r="L124" i="4"/>
  <c r="M124" i="4" s="1"/>
  <c r="K124" i="4"/>
  <c r="J124" i="4"/>
  <c r="I124" i="4"/>
  <c r="F124" i="4"/>
  <c r="L123" i="4"/>
  <c r="N123" i="4" s="1"/>
  <c r="K123" i="4"/>
  <c r="J123" i="4"/>
  <c r="I123" i="4"/>
  <c r="F123" i="4"/>
  <c r="L122" i="4"/>
  <c r="N122" i="4" s="1"/>
  <c r="K122" i="4"/>
  <c r="J122" i="4"/>
  <c r="I122" i="4"/>
  <c r="F122" i="4"/>
  <c r="L121" i="4"/>
  <c r="M121" i="4" s="1"/>
  <c r="K121" i="4"/>
  <c r="J121" i="4"/>
  <c r="I121" i="4"/>
  <c r="F121" i="4"/>
  <c r="L120" i="4"/>
  <c r="N120" i="4" s="1"/>
  <c r="K120" i="4"/>
  <c r="J120" i="4"/>
  <c r="I120" i="4"/>
  <c r="F120" i="4"/>
  <c r="L119" i="4"/>
  <c r="M119" i="4" s="1"/>
  <c r="K119" i="4"/>
  <c r="J119" i="4"/>
  <c r="I119" i="4"/>
  <c r="F119" i="4"/>
  <c r="L118" i="4"/>
  <c r="N118" i="4" s="1"/>
  <c r="K118" i="4"/>
  <c r="J118" i="4"/>
  <c r="I118" i="4"/>
  <c r="F118" i="4"/>
  <c r="L117" i="4"/>
  <c r="M117" i="4" s="1"/>
  <c r="K117" i="4"/>
  <c r="J117" i="4"/>
  <c r="I117" i="4"/>
  <c r="F117" i="4"/>
  <c r="L116" i="4"/>
  <c r="M116" i="4" s="1"/>
  <c r="K116" i="4"/>
  <c r="J116" i="4"/>
  <c r="I116" i="4"/>
  <c r="F116" i="4"/>
  <c r="L115" i="4"/>
  <c r="N115" i="4" s="1"/>
  <c r="K115" i="4"/>
  <c r="J115" i="4"/>
  <c r="I115" i="4"/>
  <c r="F115" i="4"/>
  <c r="L114" i="4"/>
  <c r="N114" i="4" s="1"/>
  <c r="K114" i="4"/>
  <c r="J114" i="4"/>
  <c r="I114" i="4"/>
  <c r="F114" i="4"/>
  <c r="L113" i="4"/>
  <c r="K113" i="4"/>
  <c r="J113" i="4"/>
  <c r="I113" i="4"/>
  <c r="F113" i="4"/>
  <c r="L112" i="4"/>
  <c r="N112" i="4" s="1"/>
  <c r="K112" i="4"/>
  <c r="J112" i="4"/>
  <c r="I112" i="4"/>
  <c r="F112" i="4"/>
  <c r="L111" i="4"/>
  <c r="M111" i="4" s="1"/>
  <c r="K111" i="4"/>
  <c r="J111" i="4"/>
  <c r="I111" i="4"/>
  <c r="F111" i="4"/>
  <c r="L110" i="4"/>
  <c r="K110" i="4"/>
  <c r="J110" i="4"/>
  <c r="I110" i="4"/>
  <c r="F110" i="4"/>
  <c r="L109" i="4"/>
  <c r="N109" i="4" s="1"/>
  <c r="K109" i="4"/>
  <c r="J109" i="4"/>
  <c r="I109" i="4"/>
  <c r="F109" i="4"/>
  <c r="L108" i="4"/>
  <c r="M108" i="4" s="1"/>
  <c r="K108" i="4"/>
  <c r="J108" i="4"/>
  <c r="I108" i="4"/>
  <c r="F108" i="4"/>
  <c r="L107" i="4"/>
  <c r="N107" i="4" s="1"/>
  <c r="K107" i="4"/>
  <c r="J107" i="4"/>
  <c r="I107" i="4"/>
  <c r="F107" i="4"/>
  <c r="L106" i="4"/>
  <c r="M106" i="4" s="1"/>
  <c r="K106" i="4"/>
  <c r="J106" i="4"/>
  <c r="I106" i="4"/>
  <c r="F106" i="4"/>
  <c r="L105" i="4"/>
  <c r="N105" i="4" s="1"/>
  <c r="K105" i="4"/>
  <c r="J105" i="4"/>
  <c r="I105" i="4"/>
  <c r="F105" i="4"/>
  <c r="L104" i="4"/>
  <c r="N104" i="4" s="1"/>
  <c r="K104" i="4"/>
  <c r="J104" i="4"/>
  <c r="I104" i="4"/>
  <c r="F104" i="4"/>
  <c r="L103" i="4"/>
  <c r="M103" i="4" s="1"/>
  <c r="K103" i="4"/>
  <c r="J103" i="4"/>
  <c r="I103" i="4"/>
  <c r="F103" i="4"/>
  <c r="L102" i="4"/>
  <c r="N102" i="4" s="1"/>
  <c r="K102" i="4"/>
  <c r="J102" i="4"/>
  <c r="I102" i="4"/>
  <c r="F102" i="4"/>
  <c r="L101" i="4"/>
  <c r="M101" i="4" s="1"/>
  <c r="K101" i="4"/>
  <c r="J101" i="4"/>
  <c r="I101" i="4"/>
  <c r="F101" i="4"/>
  <c r="L100" i="4"/>
  <c r="N100" i="4" s="1"/>
  <c r="K100" i="4"/>
  <c r="J100" i="4"/>
  <c r="I100" i="4"/>
  <c r="F100" i="4"/>
  <c r="L99" i="4"/>
  <c r="N99" i="4" s="1"/>
  <c r="K99" i="4"/>
  <c r="J99" i="4"/>
  <c r="I99" i="4"/>
  <c r="F99" i="4"/>
  <c r="L98" i="4"/>
  <c r="M98" i="4" s="1"/>
  <c r="K98" i="4"/>
  <c r="J98" i="4"/>
  <c r="I98" i="4"/>
  <c r="F98" i="4"/>
  <c r="L97" i="4"/>
  <c r="K97" i="4"/>
  <c r="J97" i="4"/>
  <c r="I97" i="4"/>
  <c r="F97" i="4"/>
  <c r="L96" i="4"/>
  <c r="N96" i="4" s="1"/>
  <c r="K96" i="4"/>
  <c r="J96" i="4"/>
  <c r="I96" i="4"/>
  <c r="F96" i="4"/>
  <c r="L95" i="4"/>
  <c r="N95" i="4" s="1"/>
  <c r="K95" i="4"/>
  <c r="J95" i="4"/>
  <c r="I95" i="4"/>
  <c r="F95" i="4"/>
  <c r="L94" i="4"/>
  <c r="M94" i="4" s="1"/>
  <c r="K94" i="4"/>
  <c r="J94" i="4"/>
  <c r="I94" i="4"/>
  <c r="F94" i="4"/>
  <c r="L93" i="4"/>
  <c r="M93" i="4" s="1"/>
  <c r="K93" i="4"/>
  <c r="J93" i="4"/>
  <c r="I93" i="4"/>
  <c r="F93" i="4"/>
  <c r="L92" i="4"/>
  <c r="K92" i="4"/>
  <c r="J92" i="4"/>
  <c r="I92" i="4"/>
  <c r="F92" i="4"/>
  <c r="L91" i="4"/>
  <c r="N91" i="4" s="1"/>
  <c r="K91" i="4"/>
  <c r="J91" i="4"/>
  <c r="I91" i="4"/>
  <c r="F91" i="4"/>
  <c r="L90" i="4"/>
  <c r="M90" i="4" s="1"/>
  <c r="K90" i="4"/>
  <c r="J90" i="4"/>
  <c r="I90" i="4"/>
  <c r="F90" i="4"/>
  <c r="L89" i="4"/>
  <c r="M89" i="4" s="1"/>
  <c r="K89" i="4"/>
  <c r="J89" i="4"/>
  <c r="I89" i="4"/>
  <c r="F89" i="4"/>
  <c r="L88" i="4"/>
  <c r="N88" i="4" s="1"/>
  <c r="K88" i="4"/>
  <c r="J88" i="4"/>
  <c r="I88" i="4"/>
  <c r="F88" i="4"/>
  <c r="L87" i="4"/>
  <c r="N87" i="4" s="1"/>
  <c r="K87" i="4"/>
  <c r="J87" i="4"/>
  <c r="I87" i="4"/>
  <c r="F87" i="4"/>
  <c r="L86" i="4"/>
  <c r="N86" i="4" s="1"/>
  <c r="K86" i="4"/>
  <c r="J86" i="4"/>
  <c r="I86" i="4"/>
  <c r="F86" i="4"/>
  <c r="L85" i="4"/>
  <c r="M85" i="4" s="1"/>
  <c r="K85" i="4"/>
  <c r="J85" i="4"/>
  <c r="I85" i="4"/>
  <c r="F85" i="4"/>
  <c r="L84" i="4"/>
  <c r="N84" i="4" s="1"/>
  <c r="K84" i="4"/>
  <c r="J84" i="4"/>
  <c r="I84" i="4"/>
  <c r="F84" i="4"/>
  <c r="L83" i="4"/>
  <c r="N83" i="4" s="1"/>
  <c r="K83" i="4"/>
  <c r="J83" i="4"/>
  <c r="I83" i="4"/>
  <c r="F83" i="4"/>
  <c r="L82" i="4"/>
  <c r="M82" i="4" s="1"/>
  <c r="K82" i="4"/>
  <c r="J82" i="4"/>
  <c r="I82" i="4"/>
  <c r="F82" i="4"/>
  <c r="L81" i="4"/>
  <c r="M81" i="4" s="1"/>
  <c r="K81" i="4"/>
  <c r="J81" i="4"/>
  <c r="I81" i="4"/>
  <c r="F81" i="4"/>
  <c r="L80" i="4"/>
  <c r="N80" i="4" s="1"/>
  <c r="K80" i="4"/>
  <c r="J80" i="4"/>
  <c r="I80" i="4"/>
  <c r="F80" i="4"/>
  <c r="L79" i="4"/>
  <c r="N79" i="4" s="1"/>
  <c r="K79" i="4"/>
  <c r="J79" i="4"/>
  <c r="I79" i="4"/>
  <c r="F79" i="4"/>
  <c r="L78" i="4"/>
  <c r="N78" i="4" s="1"/>
  <c r="K78" i="4"/>
  <c r="J78" i="4"/>
  <c r="I78" i="4"/>
  <c r="F78" i="4"/>
  <c r="L77" i="4"/>
  <c r="M77" i="4" s="1"/>
  <c r="K77" i="4"/>
  <c r="J77" i="4"/>
  <c r="I77" i="4"/>
  <c r="F77" i="4"/>
  <c r="L76" i="4"/>
  <c r="N76" i="4" s="1"/>
  <c r="K76" i="4"/>
  <c r="J76" i="4"/>
  <c r="I76" i="4"/>
  <c r="F76" i="4"/>
  <c r="L75" i="4"/>
  <c r="N75" i="4" s="1"/>
  <c r="K75" i="4"/>
  <c r="J75" i="4"/>
  <c r="I75" i="4"/>
  <c r="F75" i="4"/>
  <c r="L74" i="4"/>
  <c r="M74" i="4" s="1"/>
  <c r="K74" i="4"/>
  <c r="J74" i="4"/>
  <c r="I74" i="4"/>
  <c r="F74" i="4"/>
  <c r="L73" i="4"/>
  <c r="N73" i="4" s="1"/>
  <c r="K73" i="4"/>
  <c r="J73" i="4"/>
  <c r="I73" i="4"/>
  <c r="F73" i="4"/>
  <c r="L72" i="4"/>
  <c r="N72" i="4" s="1"/>
  <c r="K72" i="4"/>
  <c r="J72" i="4"/>
  <c r="I72" i="4"/>
  <c r="F72" i="4"/>
  <c r="L71" i="4"/>
  <c r="N71" i="4" s="1"/>
  <c r="K71" i="4"/>
  <c r="J71" i="4"/>
  <c r="I71" i="4"/>
  <c r="F71" i="4"/>
  <c r="L70" i="4"/>
  <c r="N70" i="4" s="1"/>
  <c r="K70" i="4"/>
  <c r="J70" i="4"/>
  <c r="I70" i="4"/>
  <c r="F70" i="4"/>
  <c r="L69" i="4"/>
  <c r="M69" i="4" s="1"/>
  <c r="K69" i="4"/>
  <c r="J69" i="4"/>
  <c r="I69" i="4"/>
  <c r="F69" i="4"/>
  <c r="L68" i="4"/>
  <c r="M68" i="4" s="1"/>
  <c r="K68" i="4"/>
  <c r="J68" i="4"/>
  <c r="I68" i="4"/>
  <c r="F68" i="4"/>
  <c r="L67" i="4"/>
  <c r="N67" i="4" s="1"/>
  <c r="K67" i="4"/>
  <c r="J67" i="4"/>
  <c r="I67" i="4"/>
  <c r="F67" i="4"/>
  <c r="L66" i="4"/>
  <c r="M66" i="4" s="1"/>
  <c r="K66" i="4"/>
  <c r="J66" i="4"/>
  <c r="I66" i="4"/>
  <c r="F66" i="4"/>
  <c r="L65" i="4"/>
  <c r="M65" i="4" s="1"/>
  <c r="K65" i="4"/>
  <c r="J65" i="4"/>
  <c r="I65" i="4"/>
  <c r="F65" i="4"/>
  <c r="L64" i="4"/>
  <c r="N64" i="4" s="1"/>
  <c r="K64" i="4"/>
  <c r="J64" i="4"/>
  <c r="I64" i="4"/>
  <c r="F64" i="4"/>
  <c r="L63" i="4"/>
  <c r="N63" i="4" s="1"/>
  <c r="K63" i="4"/>
  <c r="J63" i="4"/>
  <c r="I63" i="4"/>
  <c r="F63" i="4"/>
  <c r="L62" i="4"/>
  <c r="N62" i="4" s="1"/>
  <c r="K62" i="4"/>
  <c r="J62" i="4"/>
  <c r="I62" i="4"/>
  <c r="F62" i="4"/>
  <c r="L61" i="4"/>
  <c r="N61" i="4" s="1"/>
  <c r="K61" i="4"/>
  <c r="J61" i="4"/>
  <c r="I61" i="4"/>
  <c r="F61" i="4"/>
  <c r="L60" i="4"/>
  <c r="N60" i="4" s="1"/>
  <c r="K60" i="4"/>
  <c r="J60" i="4"/>
  <c r="I60" i="4"/>
  <c r="F60" i="4"/>
  <c r="L59" i="4"/>
  <c r="N59" i="4" s="1"/>
  <c r="K59" i="4"/>
  <c r="J59" i="4"/>
  <c r="I59" i="4"/>
  <c r="F59" i="4"/>
  <c r="L58" i="4"/>
  <c r="K58" i="4"/>
  <c r="J58" i="4"/>
  <c r="I58" i="4"/>
  <c r="F58" i="4"/>
  <c r="L57" i="4"/>
  <c r="M57" i="4" s="1"/>
  <c r="K57" i="4"/>
  <c r="J57" i="4"/>
  <c r="I57" i="4"/>
  <c r="F57" i="4"/>
  <c r="L56" i="4"/>
  <c r="N56" i="4" s="1"/>
  <c r="K56" i="4"/>
  <c r="J56" i="4"/>
  <c r="I56" i="4"/>
  <c r="F56" i="4"/>
  <c r="L55" i="4"/>
  <c r="N55" i="4" s="1"/>
  <c r="K55" i="4"/>
  <c r="J55" i="4"/>
  <c r="I55" i="4"/>
  <c r="F55" i="4"/>
  <c r="L54" i="4"/>
  <c r="N54" i="4" s="1"/>
  <c r="K54" i="4"/>
  <c r="J54" i="4"/>
  <c r="I54" i="4"/>
  <c r="F54" i="4"/>
  <c r="L53" i="4"/>
  <c r="M53" i="4" s="1"/>
  <c r="K53" i="4"/>
  <c r="J53" i="4"/>
  <c r="I53" i="4"/>
  <c r="F53" i="4"/>
  <c r="L52" i="4"/>
  <c r="K52" i="4"/>
  <c r="J52" i="4"/>
  <c r="I52" i="4"/>
  <c r="F52" i="4"/>
  <c r="L51" i="4"/>
  <c r="N51" i="4" s="1"/>
  <c r="K51" i="4"/>
  <c r="J51" i="4"/>
  <c r="I51" i="4"/>
  <c r="F51" i="4"/>
  <c r="L50" i="4"/>
  <c r="M50" i="4" s="1"/>
  <c r="K50" i="4"/>
  <c r="J50" i="4"/>
  <c r="I50" i="4"/>
  <c r="F50" i="4"/>
  <c r="L49" i="4"/>
  <c r="M49" i="4" s="1"/>
  <c r="K49" i="4"/>
  <c r="J49" i="4"/>
  <c r="I49" i="4"/>
  <c r="F49" i="4"/>
  <c r="L48" i="4"/>
  <c r="N48" i="4" s="1"/>
  <c r="K48" i="4"/>
  <c r="J48" i="4"/>
  <c r="I48" i="4"/>
  <c r="F48" i="4"/>
  <c r="L47" i="4"/>
  <c r="N47" i="4" s="1"/>
  <c r="K47" i="4"/>
  <c r="J47" i="4"/>
  <c r="I47" i="4"/>
  <c r="F47" i="4"/>
  <c r="L46" i="4"/>
  <c r="N46" i="4" s="1"/>
  <c r="K46" i="4"/>
  <c r="J46" i="4"/>
  <c r="I46" i="4"/>
  <c r="F46" i="4"/>
  <c r="L45" i="4"/>
  <c r="N45" i="4" s="1"/>
  <c r="K45" i="4"/>
  <c r="J45" i="4"/>
  <c r="I45" i="4"/>
  <c r="F45" i="4"/>
  <c r="L44" i="4"/>
  <c r="N44" i="4" s="1"/>
  <c r="K44" i="4"/>
  <c r="J44" i="4"/>
  <c r="I44" i="4"/>
  <c r="F44" i="4"/>
  <c r="L43" i="4"/>
  <c r="N43" i="4" s="1"/>
  <c r="K43" i="4"/>
  <c r="J43" i="4"/>
  <c r="I43" i="4"/>
  <c r="F43" i="4"/>
  <c r="L42" i="4"/>
  <c r="M42" i="4" s="1"/>
  <c r="K42" i="4"/>
  <c r="J42" i="4"/>
  <c r="I42" i="4"/>
  <c r="F42" i="4"/>
  <c r="L41" i="4"/>
  <c r="N41" i="4" s="1"/>
  <c r="K41" i="4"/>
  <c r="J41" i="4"/>
  <c r="I41" i="4"/>
  <c r="F41" i="4"/>
  <c r="L40" i="4"/>
  <c r="N40" i="4" s="1"/>
  <c r="K40" i="4"/>
  <c r="J40" i="4"/>
  <c r="I40" i="4"/>
  <c r="F40" i="4"/>
  <c r="L39" i="4"/>
  <c r="N39" i="4" s="1"/>
  <c r="K39" i="4"/>
  <c r="J39" i="4"/>
  <c r="I39" i="4"/>
  <c r="F39" i="4"/>
  <c r="L38" i="4"/>
  <c r="N38" i="4" s="1"/>
  <c r="K38" i="4"/>
  <c r="J38" i="4"/>
  <c r="I38" i="4"/>
  <c r="F38" i="4"/>
  <c r="L37" i="4"/>
  <c r="N37" i="4" s="1"/>
  <c r="K37" i="4"/>
  <c r="J37" i="4"/>
  <c r="I37" i="4"/>
  <c r="F37" i="4"/>
  <c r="L36" i="4"/>
  <c r="N36" i="4" s="1"/>
  <c r="K36" i="4"/>
  <c r="J36" i="4"/>
  <c r="I36" i="4"/>
  <c r="F36" i="4"/>
  <c r="L35" i="4"/>
  <c r="N35" i="4" s="1"/>
  <c r="K35" i="4"/>
  <c r="J35" i="4"/>
  <c r="I35" i="4"/>
  <c r="F35" i="4"/>
  <c r="L34" i="4"/>
  <c r="M34" i="4" s="1"/>
  <c r="K34" i="4"/>
  <c r="J34" i="4"/>
  <c r="I34" i="4"/>
  <c r="F34" i="4"/>
  <c r="L33" i="4"/>
  <c r="K33" i="4"/>
  <c r="J33" i="4"/>
  <c r="I33" i="4"/>
  <c r="F33" i="4"/>
  <c r="L32" i="4"/>
  <c r="K32" i="4"/>
  <c r="J32" i="4"/>
  <c r="I32" i="4"/>
  <c r="F32" i="4"/>
  <c r="L31" i="4"/>
  <c r="K31" i="4"/>
  <c r="J31" i="4"/>
  <c r="I31" i="4"/>
  <c r="F31" i="4"/>
  <c r="L30" i="4"/>
  <c r="K30" i="4"/>
  <c r="J30" i="4"/>
  <c r="I30" i="4"/>
  <c r="F30" i="4"/>
  <c r="L29" i="4"/>
  <c r="K29" i="4"/>
  <c r="J29" i="4"/>
  <c r="I29" i="4"/>
  <c r="F29" i="4"/>
  <c r="L28" i="4"/>
  <c r="M28" i="4" s="1"/>
  <c r="K28" i="4"/>
  <c r="J28" i="4"/>
  <c r="I28" i="4"/>
  <c r="F28" i="4"/>
  <c r="L27" i="4"/>
  <c r="K27" i="4"/>
  <c r="J27" i="4"/>
  <c r="I27" i="4"/>
  <c r="F27" i="4"/>
  <c r="L26" i="4"/>
  <c r="K26" i="4"/>
  <c r="J26" i="4"/>
  <c r="I26" i="4"/>
  <c r="F26" i="4"/>
  <c r="L25" i="4"/>
  <c r="K25" i="4"/>
  <c r="J25" i="4"/>
  <c r="I25" i="4"/>
  <c r="F25" i="4"/>
  <c r="L24" i="4"/>
  <c r="N24" i="4" s="1"/>
  <c r="K24" i="4"/>
  <c r="J24" i="4"/>
  <c r="I24" i="4"/>
  <c r="F24" i="4"/>
  <c r="L23" i="4"/>
  <c r="K23" i="4"/>
  <c r="J23" i="4"/>
  <c r="I23" i="4"/>
  <c r="F23" i="4"/>
  <c r="L22" i="4"/>
  <c r="K22" i="4"/>
  <c r="J22" i="4"/>
  <c r="I22" i="4"/>
  <c r="F22" i="4"/>
  <c r="L21" i="4"/>
  <c r="K21" i="4"/>
  <c r="J21" i="4"/>
  <c r="I21" i="4"/>
  <c r="F21" i="4"/>
  <c r="L20" i="4"/>
  <c r="K20" i="4"/>
  <c r="J20" i="4"/>
  <c r="I20" i="4"/>
  <c r="F20" i="4"/>
  <c r="L19" i="4"/>
  <c r="K19" i="4"/>
  <c r="J19" i="4"/>
  <c r="I19" i="4"/>
  <c r="F19" i="4"/>
  <c r="L18" i="4"/>
  <c r="M18" i="4" s="1"/>
  <c r="K18" i="4"/>
  <c r="J18" i="4"/>
  <c r="I18" i="4"/>
  <c r="F18" i="4"/>
  <c r="L17" i="4"/>
  <c r="M17" i="4" s="1"/>
  <c r="K17" i="4"/>
  <c r="J17" i="4"/>
  <c r="I17" i="4"/>
  <c r="F17" i="4"/>
  <c r="L16" i="4"/>
  <c r="K16" i="4"/>
  <c r="J16" i="4"/>
  <c r="I16" i="4"/>
  <c r="F16" i="4"/>
  <c r="L15" i="4"/>
  <c r="K15" i="4"/>
  <c r="J15" i="4"/>
  <c r="I15" i="4"/>
  <c r="F15" i="4"/>
  <c r="L14" i="4"/>
  <c r="K14" i="4"/>
  <c r="J14" i="4"/>
  <c r="I14" i="4"/>
  <c r="F14" i="4"/>
  <c r="L13" i="4"/>
  <c r="M13" i="4" s="1"/>
  <c r="K13" i="4"/>
  <c r="J13" i="4"/>
  <c r="I13" i="4"/>
  <c r="F13" i="4"/>
  <c r="L12" i="4"/>
  <c r="M12" i="4" s="1"/>
  <c r="K12" i="4"/>
  <c r="J12" i="4"/>
  <c r="I12" i="4"/>
  <c r="F12" i="4"/>
  <c r="L11" i="4"/>
  <c r="K11" i="4"/>
  <c r="J11" i="4"/>
  <c r="I11" i="4"/>
  <c r="F11" i="4"/>
  <c r="L10" i="4"/>
  <c r="K10" i="4"/>
  <c r="J10" i="4"/>
  <c r="I10" i="4"/>
  <c r="F10" i="4"/>
  <c r="L9" i="4"/>
  <c r="K9" i="4"/>
  <c r="J9" i="4"/>
  <c r="I9" i="4"/>
  <c r="F9" i="4"/>
  <c r="L8" i="4"/>
  <c r="K8" i="4"/>
  <c r="J8" i="4"/>
  <c r="I8" i="4"/>
  <c r="F8" i="4"/>
  <c r="L7" i="4"/>
  <c r="K7" i="4"/>
  <c r="J7" i="4"/>
  <c r="I7" i="4"/>
  <c r="F7" i="4"/>
  <c r="L6" i="4"/>
  <c r="K6" i="4"/>
  <c r="J6" i="4"/>
  <c r="I6" i="4"/>
  <c r="F6" i="4"/>
  <c r="L5" i="4"/>
  <c r="K5" i="4"/>
  <c r="J5" i="4"/>
  <c r="I5" i="4"/>
  <c r="F5" i="4"/>
  <c r="L4" i="4"/>
  <c r="N4" i="4" s="1"/>
  <c r="K4" i="4"/>
  <c r="J4" i="4"/>
  <c r="I4" i="4"/>
  <c r="F4" i="4"/>
  <c r="L3" i="4"/>
  <c r="K3" i="4"/>
  <c r="J3" i="4"/>
  <c r="I3" i="4"/>
  <c r="F3" i="4"/>
  <c r="L2" i="4"/>
  <c r="K2" i="4"/>
  <c r="J2" i="4"/>
  <c r="I2" i="4"/>
  <c r="F2" i="4"/>
  <c r="M2301" i="3"/>
  <c r="N2301" i="3" s="1"/>
  <c r="O2301" i="3" s="1"/>
  <c r="M2300" i="3"/>
  <c r="N2300" i="3" s="1"/>
  <c r="O2300" i="3" s="1"/>
  <c r="M2299" i="3"/>
  <c r="N2299" i="3" s="1"/>
  <c r="O2299" i="3" s="1"/>
  <c r="M2298" i="3"/>
  <c r="N2298" i="3" s="1"/>
  <c r="O2298" i="3" s="1"/>
  <c r="M2297" i="3"/>
  <c r="N2297" i="3" s="1"/>
  <c r="O2297" i="3" s="1"/>
  <c r="M2296" i="3"/>
  <c r="N2296" i="3" s="1"/>
  <c r="O2296" i="3" s="1"/>
  <c r="M2295" i="3"/>
  <c r="N2295" i="3" s="1"/>
  <c r="O2295" i="3" s="1"/>
  <c r="M2294" i="3"/>
  <c r="N2294" i="3" s="1"/>
  <c r="O2294" i="3" s="1"/>
  <c r="M2293" i="3"/>
  <c r="N2293" i="3" s="1"/>
  <c r="O2293" i="3" s="1"/>
  <c r="M2292" i="3"/>
  <c r="N2292" i="3" s="1"/>
  <c r="O2292" i="3" s="1"/>
  <c r="M2291" i="3"/>
  <c r="N2291" i="3" s="1"/>
  <c r="O2291" i="3" s="1"/>
  <c r="M2290" i="3"/>
  <c r="N2290" i="3" s="1"/>
  <c r="O2290" i="3" s="1"/>
  <c r="M2289" i="3"/>
  <c r="N2289" i="3" s="1"/>
  <c r="O2289" i="3" s="1"/>
  <c r="M2288" i="3"/>
  <c r="N2288" i="3" s="1"/>
  <c r="O2288" i="3" s="1"/>
  <c r="M2287" i="3"/>
  <c r="N2287" i="3" s="1"/>
  <c r="O2287" i="3" s="1"/>
  <c r="M2286" i="3"/>
  <c r="N2286" i="3" s="1"/>
  <c r="O2286" i="3" s="1"/>
  <c r="M2285" i="3"/>
  <c r="N2285" i="3" s="1"/>
  <c r="O2285" i="3" s="1"/>
  <c r="M2284" i="3"/>
  <c r="N2284" i="3" s="1"/>
  <c r="O2284" i="3" s="1"/>
  <c r="M2283" i="3"/>
  <c r="N2283" i="3" s="1"/>
  <c r="O2283" i="3" s="1"/>
  <c r="M2282" i="3"/>
  <c r="N2282" i="3" s="1"/>
  <c r="O2282" i="3" s="1"/>
  <c r="M2281" i="3"/>
  <c r="N2281" i="3" s="1"/>
  <c r="O2281" i="3" s="1"/>
  <c r="M2280" i="3"/>
  <c r="N2280" i="3" s="1"/>
  <c r="O2280" i="3" s="1"/>
  <c r="M2279" i="3"/>
  <c r="N2279" i="3" s="1"/>
  <c r="O2279" i="3" s="1"/>
  <c r="M2278" i="3"/>
  <c r="N2278" i="3" s="1"/>
  <c r="O2278" i="3" s="1"/>
  <c r="M2277" i="3"/>
  <c r="N2277" i="3" s="1"/>
  <c r="O2277" i="3" s="1"/>
  <c r="M2276" i="3"/>
  <c r="N2276" i="3" s="1"/>
  <c r="O2276" i="3" s="1"/>
  <c r="M2275" i="3"/>
  <c r="N2275" i="3" s="1"/>
  <c r="O2275" i="3" s="1"/>
  <c r="M2274" i="3"/>
  <c r="N2274" i="3" s="1"/>
  <c r="O2274" i="3" s="1"/>
  <c r="M2273" i="3"/>
  <c r="N2273" i="3" s="1"/>
  <c r="O2273" i="3" s="1"/>
  <c r="M2272" i="3"/>
  <c r="N2272" i="3" s="1"/>
  <c r="O2272" i="3" s="1"/>
  <c r="M2271" i="3"/>
  <c r="N2271" i="3" s="1"/>
  <c r="O2271" i="3" s="1"/>
  <c r="M2270" i="3"/>
  <c r="N2270" i="3" s="1"/>
  <c r="O2270" i="3" s="1"/>
  <c r="M2269" i="3"/>
  <c r="N2269" i="3" s="1"/>
  <c r="O2269" i="3" s="1"/>
  <c r="M2268" i="3"/>
  <c r="N2268" i="3" s="1"/>
  <c r="O2268" i="3" s="1"/>
  <c r="M2267" i="3"/>
  <c r="N2267" i="3" s="1"/>
  <c r="O2267" i="3" s="1"/>
  <c r="M2266" i="3"/>
  <c r="N2266" i="3" s="1"/>
  <c r="O2266" i="3" s="1"/>
  <c r="M2265" i="3"/>
  <c r="N2265" i="3" s="1"/>
  <c r="O2265" i="3" s="1"/>
  <c r="M2264" i="3"/>
  <c r="N2264" i="3" s="1"/>
  <c r="O2264" i="3" s="1"/>
  <c r="M2263" i="3"/>
  <c r="N2263" i="3" s="1"/>
  <c r="O2263" i="3" s="1"/>
  <c r="M2262" i="3"/>
  <c r="N2262" i="3" s="1"/>
  <c r="O2262" i="3" s="1"/>
  <c r="M2261" i="3"/>
  <c r="N2261" i="3" s="1"/>
  <c r="O2261" i="3" s="1"/>
  <c r="M2260" i="3"/>
  <c r="N2260" i="3" s="1"/>
  <c r="O2260" i="3" s="1"/>
  <c r="M2259" i="3"/>
  <c r="N2259" i="3" s="1"/>
  <c r="O2259" i="3" s="1"/>
  <c r="M2258" i="3"/>
  <c r="N2258" i="3" s="1"/>
  <c r="O2258" i="3" s="1"/>
  <c r="M2257" i="3"/>
  <c r="N2257" i="3" s="1"/>
  <c r="O2257" i="3" s="1"/>
  <c r="M2256" i="3"/>
  <c r="N2256" i="3" s="1"/>
  <c r="O2256" i="3" s="1"/>
  <c r="M2255" i="3"/>
  <c r="N2255" i="3" s="1"/>
  <c r="O2255" i="3" s="1"/>
  <c r="M2254" i="3"/>
  <c r="N2254" i="3" s="1"/>
  <c r="O2254" i="3" s="1"/>
  <c r="M2253" i="3"/>
  <c r="N2253" i="3" s="1"/>
  <c r="O2253" i="3" s="1"/>
  <c r="M2252" i="3"/>
  <c r="N2252" i="3" s="1"/>
  <c r="O2252" i="3" s="1"/>
  <c r="M2251" i="3"/>
  <c r="N2251" i="3" s="1"/>
  <c r="O2251" i="3" s="1"/>
  <c r="M2250" i="3"/>
  <c r="N2250" i="3" s="1"/>
  <c r="O2250" i="3" s="1"/>
  <c r="M2249" i="3"/>
  <c r="N2249" i="3" s="1"/>
  <c r="O2249" i="3" s="1"/>
  <c r="M2248" i="3"/>
  <c r="N2248" i="3" s="1"/>
  <c r="O2248" i="3" s="1"/>
  <c r="M2247" i="3"/>
  <c r="N2247" i="3" s="1"/>
  <c r="O2247" i="3" s="1"/>
  <c r="M2246" i="3"/>
  <c r="N2246" i="3" s="1"/>
  <c r="O2246" i="3" s="1"/>
  <c r="M2245" i="3"/>
  <c r="N2245" i="3" s="1"/>
  <c r="O2245" i="3" s="1"/>
  <c r="M2244" i="3"/>
  <c r="N2244" i="3" s="1"/>
  <c r="O2244" i="3" s="1"/>
  <c r="M2243" i="3"/>
  <c r="N2243" i="3" s="1"/>
  <c r="O2243" i="3" s="1"/>
  <c r="M2242" i="3"/>
  <c r="N2242" i="3" s="1"/>
  <c r="O2242" i="3" s="1"/>
  <c r="M2241" i="3"/>
  <c r="N2241" i="3" s="1"/>
  <c r="O2241" i="3" s="1"/>
  <c r="M2240" i="3"/>
  <c r="N2240" i="3" s="1"/>
  <c r="O2240" i="3" s="1"/>
  <c r="M2239" i="3"/>
  <c r="N2239" i="3" s="1"/>
  <c r="O2239" i="3" s="1"/>
  <c r="M2238" i="3"/>
  <c r="N2238" i="3" s="1"/>
  <c r="O2238" i="3" s="1"/>
  <c r="M2237" i="3"/>
  <c r="N2237" i="3" s="1"/>
  <c r="O2237" i="3" s="1"/>
  <c r="M2236" i="3"/>
  <c r="N2236" i="3" s="1"/>
  <c r="O2236" i="3" s="1"/>
  <c r="M2235" i="3"/>
  <c r="N2235" i="3" s="1"/>
  <c r="O2235" i="3" s="1"/>
  <c r="M2234" i="3"/>
  <c r="N2234" i="3" s="1"/>
  <c r="O2234" i="3" s="1"/>
  <c r="M2233" i="3"/>
  <c r="N2233" i="3" s="1"/>
  <c r="O2233" i="3" s="1"/>
  <c r="M2232" i="3"/>
  <c r="N2232" i="3" s="1"/>
  <c r="O2232" i="3" s="1"/>
  <c r="M2231" i="3"/>
  <c r="N2231" i="3" s="1"/>
  <c r="O2231" i="3" s="1"/>
  <c r="M2230" i="3"/>
  <c r="N2230" i="3" s="1"/>
  <c r="O2230" i="3" s="1"/>
  <c r="M2229" i="3"/>
  <c r="N2229" i="3" s="1"/>
  <c r="O2229" i="3" s="1"/>
  <c r="M2228" i="3"/>
  <c r="N2228" i="3" s="1"/>
  <c r="O2228" i="3" s="1"/>
  <c r="M2227" i="3"/>
  <c r="N2227" i="3" s="1"/>
  <c r="O2227" i="3" s="1"/>
  <c r="M2226" i="3"/>
  <c r="N2226" i="3" s="1"/>
  <c r="O2226" i="3" s="1"/>
  <c r="M2225" i="3"/>
  <c r="N2225" i="3" s="1"/>
  <c r="O2225" i="3" s="1"/>
  <c r="M2224" i="3"/>
  <c r="N2224" i="3" s="1"/>
  <c r="O2224" i="3" s="1"/>
  <c r="M2223" i="3"/>
  <c r="N2223" i="3" s="1"/>
  <c r="O2223" i="3" s="1"/>
  <c r="M2222" i="3"/>
  <c r="N2222" i="3" s="1"/>
  <c r="O2222" i="3" s="1"/>
  <c r="M2221" i="3"/>
  <c r="N2221" i="3" s="1"/>
  <c r="O2221" i="3" s="1"/>
  <c r="M2220" i="3"/>
  <c r="N2220" i="3" s="1"/>
  <c r="O2220" i="3" s="1"/>
  <c r="M2219" i="3"/>
  <c r="N2219" i="3" s="1"/>
  <c r="O2219" i="3" s="1"/>
  <c r="M2218" i="3"/>
  <c r="N2218" i="3" s="1"/>
  <c r="O2218" i="3" s="1"/>
  <c r="M2217" i="3"/>
  <c r="N2217" i="3" s="1"/>
  <c r="O2217" i="3" s="1"/>
  <c r="M2216" i="3"/>
  <c r="N2216" i="3" s="1"/>
  <c r="O2216" i="3" s="1"/>
  <c r="M2215" i="3"/>
  <c r="N2215" i="3" s="1"/>
  <c r="O2215" i="3" s="1"/>
  <c r="M2214" i="3"/>
  <c r="N2214" i="3" s="1"/>
  <c r="O2214" i="3" s="1"/>
  <c r="M2213" i="3"/>
  <c r="N2213" i="3" s="1"/>
  <c r="O2213" i="3" s="1"/>
  <c r="M2212" i="3"/>
  <c r="N2212" i="3" s="1"/>
  <c r="O2212" i="3" s="1"/>
  <c r="M2211" i="3"/>
  <c r="N2211" i="3" s="1"/>
  <c r="O2211" i="3" s="1"/>
  <c r="M2210" i="3"/>
  <c r="N2210" i="3" s="1"/>
  <c r="O2210" i="3" s="1"/>
  <c r="M2209" i="3"/>
  <c r="N2209" i="3" s="1"/>
  <c r="O2209" i="3" s="1"/>
  <c r="M2208" i="3"/>
  <c r="N2208" i="3" s="1"/>
  <c r="O2208" i="3" s="1"/>
  <c r="M2207" i="3"/>
  <c r="N2207" i="3" s="1"/>
  <c r="O2207" i="3" s="1"/>
  <c r="M2206" i="3"/>
  <c r="N2206" i="3" s="1"/>
  <c r="O2206" i="3" s="1"/>
  <c r="M2205" i="3"/>
  <c r="N2205" i="3" s="1"/>
  <c r="O2205" i="3" s="1"/>
  <c r="M2204" i="3"/>
  <c r="N2204" i="3" s="1"/>
  <c r="O2204" i="3" s="1"/>
  <c r="M2203" i="3"/>
  <c r="N2203" i="3" s="1"/>
  <c r="O2203" i="3" s="1"/>
  <c r="M2202" i="3"/>
  <c r="N2202" i="3" s="1"/>
  <c r="O2202" i="3" s="1"/>
  <c r="M2201" i="3"/>
  <c r="N2201" i="3" s="1"/>
  <c r="O2201" i="3" s="1"/>
  <c r="M2200" i="3"/>
  <c r="N2200" i="3" s="1"/>
  <c r="O2200" i="3" s="1"/>
  <c r="M2199" i="3"/>
  <c r="N2199" i="3" s="1"/>
  <c r="O2199" i="3" s="1"/>
  <c r="M2198" i="3"/>
  <c r="N2198" i="3" s="1"/>
  <c r="O2198" i="3" s="1"/>
  <c r="M2197" i="3"/>
  <c r="N2197" i="3" s="1"/>
  <c r="O2197" i="3" s="1"/>
  <c r="M2196" i="3"/>
  <c r="N2196" i="3" s="1"/>
  <c r="O2196" i="3" s="1"/>
  <c r="M2195" i="3"/>
  <c r="N2195" i="3" s="1"/>
  <c r="O2195" i="3" s="1"/>
  <c r="M2194" i="3"/>
  <c r="N2194" i="3" s="1"/>
  <c r="O2194" i="3" s="1"/>
  <c r="M2193" i="3"/>
  <c r="N2193" i="3" s="1"/>
  <c r="O2193" i="3" s="1"/>
  <c r="M2192" i="3"/>
  <c r="N2192" i="3" s="1"/>
  <c r="O2192" i="3" s="1"/>
  <c r="M2191" i="3"/>
  <c r="N2191" i="3" s="1"/>
  <c r="O2191" i="3" s="1"/>
  <c r="M2190" i="3"/>
  <c r="N2190" i="3" s="1"/>
  <c r="O2190" i="3" s="1"/>
  <c r="M2189" i="3"/>
  <c r="N2189" i="3" s="1"/>
  <c r="O2189" i="3" s="1"/>
  <c r="M2188" i="3"/>
  <c r="N2188" i="3" s="1"/>
  <c r="O2188" i="3" s="1"/>
  <c r="M2187" i="3"/>
  <c r="N2187" i="3" s="1"/>
  <c r="O2187" i="3" s="1"/>
  <c r="M2186" i="3"/>
  <c r="N2186" i="3" s="1"/>
  <c r="O2186" i="3" s="1"/>
  <c r="M2185" i="3"/>
  <c r="N2185" i="3" s="1"/>
  <c r="O2185" i="3" s="1"/>
  <c r="M2184" i="3"/>
  <c r="N2184" i="3" s="1"/>
  <c r="O2184" i="3" s="1"/>
  <c r="M2183" i="3"/>
  <c r="N2183" i="3" s="1"/>
  <c r="O2183" i="3" s="1"/>
  <c r="M2182" i="3"/>
  <c r="N2182" i="3" s="1"/>
  <c r="O2182" i="3" s="1"/>
  <c r="M2181" i="3"/>
  <c r="N2181" i="3" s="1"/>
  <c r="O2181" i="3" s="1"/>
  <c r="M2180" i="3"/>
  <c r="N2180" i="3" s="1"/>
  <c r="O2180" i="3" s="1"/>
  <c r="M2179" i="3"/>
  <c r="N2179" i="3" s="1"/>
  <c r="O2179" i="3" s="1"/>
  <c r="M2178" i="3"/>
  <c r="N2178" i="3" s="1"/>
  <c r="O2178" i="3" s="1"/>
  <c r="M2177" i="3"/>
  <c r="N2177" i="3" s="1"/>
  <c r="O2177" i="3" s="1"/>
  <c r="M2176" i="3"/>
  <c r="N2176" i="3" s="1"/>
  <c r="O2176" i="3" s="1"/>
  <c r="M2175" i="3"/>
  <c r="N2175" i="3" s="1"/>
  <c r="O2175" i="3" s="1"/>
  <c r="M2174" i="3"/>
  <c r="N2174" i="3" s="1"/>
  <c r="O2174" i="3" s="1"/>
  <c r="M2173" i="3"/>
  <c r="N2173" i="3" s="1"/>
  <c r="O2173" i="3" s="1"/>
  <c r="M2172" i="3"/>
  <c r="N2172" i="3" s="1"/>
  <c r="O2172" i="3" s="1"/>
  <c r="M2171" i="3"/>
  <c r="N2171" i="3" s="1"/>
  <c r="O2171" i="3" s="1"/>
  <c r="M2170" i="3"/>
  <c r="N2170" i="3" s="1"/>
  <c r="O2170" i="3" s="1"/>
  <c r="M2169" i="3"/>
  <c r="N2169" i="3" s="1"/>
  <c r="O2169" i="3" s="1"/>
  <c r="M2168" i="3"/>
  <c r="N2168" i="3" s="1"/>
  <c r="O2168" i="3" s="1"/>
  <c r="M2167" i="3"/>
  <c r="N2167" i="3" s="1"/>
  <c r="O2167" i="3" s="1"/>
  <c r="M2166" i="3"/>
  <c r="N2166" i="3" s="1"/>
  <c r="O2166" i="3" s="1"/>
  <c r="M2165" i="3"/>
  <c r="N2165" i="3" s="1"/>
  <c r="O2165" i="3" s="1"/>
  <c r="M2164" i="3"/>
  <c r="N2164" i="3" s="1"/>
  <c r="O2164" i="3" s="1"/>
  <c r="M2163" i="3"/>
  <c r="N2163" i="3" s="1"/>
  <c r="O2163" i="3" s="1"/>
  <c r="M2162" i="3"/>
  <c r="N2162" i="3" s="1"/>
  <c r="O2162" i="3" s="1"/>
  <c r="M2161" i="3"/>
  <c r="N2161" i="3" s="1"/>
  <c r="O2161" i="3" s="1"/>
  <c r="M2160" i="3"/>
  <c r="N2160" i="3" s="1"/>
  <c r="O2160" i="3" s="1"/>
  <c r="M2159" i="3"/>
  <c r="N2159" i="3" s="1"/>
  <c r="O2159" i="3" s="1"/>
  <c r="M2158" i="3"/>
  <c r="N2158" i="3" s="1"/>
  <c r="O2158" i="3" s="1"/>
  <c r="M2157" i="3"/>
  <c r="N2157" i="3" s="1"/>
  <c r="O2157" i="3" s="1"/>
  <c r="M2156" i="3"/>
  <c r="N2156" i="3" s="1"/>
  <c r="O2156" i="3" s="1"/>
  <c r="M2155" i="3"/>
  <c r="N2155" i="3" s="1"/>
  <c r="O2155" i="3" s="1"/>
  <c r="M2154" i="3"/>
  <c r="N2154" i="3" s="1"/>
  <c r="O2154" i="3" s="1"/>
  <c r="M2153" i="3"/>
  <c r="N2153" i="3" s="1"/>
  <c r="O2153" i="3" s="1"/>
  <c r="M2152" i="3"/>
  <c r="N2152" i="3" s="1"/>
  <c r="O2152" i="3" s="1"/>
  <c r="M2151" i="3"/>
  <c r="N2151" i="3" s="1"/>
  <c r="O2151" i="3" s="1"/>
  <c r="M2150" i="3"/>
  <c r="N2150" i="3" s="1"/>
  <c r="O2150" i="3" s="1"/>
  <c r="M2149" i="3"/>
  <c r="N2149" i="3" s="1"/>
  <c r="O2149" i="3" s="1"/>
  <c r="M2148" i="3"/>
  <c r="N2148" i="3" s="1"/>
  <c r="O2148" i="3" s="1"/>
  <c r="M2147" i="3"/>
  <c r="N2147" i="3" s="1"/>
  <c r="O2147" i="3" s="1"/>
  <c r="M2146" i="3"/>
  <c r="N2146" i="3" s="1"/>
  <c r="O2146" i="3" s="1"/>
  <c r="M2145" i="3"/>
  <c r="N2145" i="3" s="1"/>
  <c r="O2145" i="3" s="1"/>
  <c r="M2144" i="3"/>
  <c r="N2144" i="3" s="1"/>
  <c r="O2144" i="3" s="1"/>
  <c r="M2143" i="3"/>
  <c r="N2143" i="3" s="1"/>
  <c r="O2143" i="3" s="1"/>
  <c r="M2142" i="3"/>
  <c r="N2142" i="3" s="1"/>
  <c r="O2142" i="3" s="1"/>
  <c r="M2141" i="3"/>
  <c r="N2141" i="3" s="1"/>
  <c r="O2141" i="3" s="1"/>
  <c r="M2140" i="3"/>
  <c r="N2140" i="3" s="1"/>
  <c r="O2140" i="3" s="1"/>
  <c r="M2139" i="3"/>
  <c r="N2139" i="3" s="1"/>
  <c r="O2139" i="3" s="1"/>
  <c r="M2138" i="3"/>
  <c r="N2138" i="3" s="1"/>
  <c r="O2138" i="3" s="1"/>
  <c r="M2137" i="3"/>
  <c r="N2137" i="3" s="1"/>
  <c r="O2137" i="3" s="1"/>
  <c r="M2136" i="3"/>
  <c r="N2136" i="3" s="1"/>
  <c r="O2136" i="3" s="1"/>
  <c r="M2135" i="3"/>
  <c r="N2135" i="3" s="1"/>
  <c r="O2135" i="3" s="1"/>
  <c r="M2134" i="3"/>
  <c r="N2134" i="3" s="1"/>
  <c r="O2134" i="3" s="1"/>
  <c r="M2133" i="3"/>
  <c r="N2133" i="3" s="1"/>
  <c r="O2133" i="3" s="1"/>
  <c r="M2132" i="3"/>
  <c r="N2132" i="3" s="1"/>
  <c r="O2132" i="3" s="1"/>
  <c r="M2131" i="3"/>
  <c r="N2131" i="3" s="1"/>
  <c r="O2131" i="3" s="1"/>
  <c r="M2130" i="3"/>
  <c r="N2130" i="3" s="1"/>
  <c r="O2130" i="3" s="1"/>
  <c r="M2129" i="3"/>
  <c r="N2129" i="3" s="1"/>
  <c r="O2129" i="3" s="1"/>
  <c r="M2128" i="3"/>
  <c r="N2128" i="3" s="1"/>
  <c r="O2128" i="3" s="1"/>
  <c r="M2127" i="3"/>
  <c r="N2127" i="3" s="1"/>
  <c r="O2127" i="3" s="1"/>
  <c r="M2126" i="3"/>
  <c r="N2126" i="3" s="1"/>
  <c r="O2126" i="3" s="1"/>
  <c r="M2125" i="3"/>
  <c r="N2125" i="3" s="1"/>
  <c r="O2125" i="3" s="1"/>
  <c r="M2124" i="3"/>
  <c r="N2124" i="3" s="1"/>
  <c r="O2124" i="3" s="1"/>
  <c r="M2123" i="3"/>
  <c r="N2123" i="3" s="1"/>
  <c r="O2123" i="3" s="1"/>
  <c r="M2122" i="3"/>
  <c r="N2122" i="3" s="1"/>
  <c r="O2122" i="3" s="1"/>
  <c r="M2121" i="3"/>
  <c r="N2121" i="3" s="1"/>
  <c r="O2121" i="3" s="1"/>
  <c r="M2120" i="3"/>
  <c r="N2120" i="3" s="1"/>
  <c r="O2120" i="3" s="1"/>
  <c r="M2119" i="3"/>
  <c r="N2119" i="3" s="1"/>
  <c r="O2119" i="3" s="1"/>
  <c r="M2118" i="3"/>
  <c r="N2118" i="3" s="1"/>
  <c r="O2118" i="3" s="1"/>
  <c r="M2117" i="3"/>
  <c r="N2117" i="3" s="1"/>
  <c r="O2117" i="3" s="1"/>
  <c r="M2116" i="3"/>
  <c r="N2116" i="3" s="1"/>
  <c r="O2116" i="3" s="1"/>
  <c r="M2115" i="3"/>
  <c r="N2115" i="3" s="1"/>
  <c r="O2115" i="3" s="1"/>
  <c r="M2114" i="3"/>
  <c r="N2114" i="3" s="1"/>
  <c r="O2114" i="3" s="1"/>
  <c r="M2113" i="3"/>
  <c r="N2113" i="3" s="1"/>
  <c r="O2113" i="3" s="1"/>
  <c r="M2112" i="3"/>
  <c r="N2112" i="3" s="1"/>
  <c r="O2112" i="3" s="1"/>
  <c r="M2111" i="3"/>
  <c r="N2111" i="3" s="1"/>
  <c r="O2111" i="3" s="1"/>
  <c r="M2110" i="3"/>
  <c r="N2110" i="3" s="1"/>
  <c r="O2110" i="3" s="1"/>
  <c r="M2109" i="3"/>
  <c r="N2109" i="3" s="1"/>
  <c r="O2109" i="3" s="1"/>
  <c r="M2108" i="3"/>
  <c r="N2108" i="3" s="1"/>
  <c r="O2108" i="3" s="1"/>
  <c r="M2107" i="3"/>
  <c r="N2107" i="3" s="1"/>
  <c r="O2107" i="3" s="1"/>
  <c r="M2106" i="3"/>
  <c r="N2106" i="3" s="1"/>
  <c r="O2106" i="3" s="1"/>
  <c r="M2105" i="3"/>
  <c r="N2105" i="3" s="1"/>
  <c r="O2105" i="3" s="1"/>
  <c r="M2104" i="3"/>
  <c r="N2104" i="3" s="1"/>
  <c r="O2104" i="3" s="1"/>
  <c r="M2103" i="3"/>
  <c r="N2103" i="3" s="1"/>
  <c r="O2103" i="3" s="1"/>
  <c r="M2102" i="3"/>
  <c r="N2102" i="3" s="1"/>
  <c r="O2102" i="3" s="1"/>
  <c r="M2101" i="3"/>
  <c r="N2101" i="3" s="1"/>
  <c r="O2101" i="3" s="1"/>
  <c r="M2100" i="3"/>
  <c r="N2100" i="3" s="1"/>
  <c r="O2100" i="3" s="1"/>
  <c r="M2099" i="3"/>
  <c r="N2099" i="3" s="1"/>
  <c r="O2099" i="3" s="1"/>
  <c r="M2098" i="3"/>
  <c r="N2098" i="3" s="1"/>
  <c r="O2098" i="3" s="1"/>
  <c r="M2097" i="3"/>
  <c r="N2097" i="3" s="1"/>
  <c r="O2097" i="3" s="1"/>
  <c r="M2096" i="3"/>
  <c r="N2096" i="3" s="1"/>
  <c r="O2096" i="3" s="1"/>
  <c r="M2095" i="3"/>
  <c r="N2095" i="3" s="1"/>
  <c r="O2095" i="3" s="1"/>
  <c r="M2094" i="3"/>
  <c r="N2094" i="3" s="1"/>
  <c r="O2094" i="3" s="1"/>
  <c r="M2093" i="3"/>
  <c r="N2093" i="3" s="1"/>
  <c r="O2093" i="3" s="1"/>
  <c r="M2092" i="3"/>
  <c r="N2092" i="3" s="1"/>
  <c r="O2092" i="3" s="1"/>
  <c r="M2091" i="3"/>
  <c r="N2091" i="3" s="1"/>
  <c r="O2091" i="3" s="1"/>
  <c r="M2090" i="3"/>
  <c r="N2090" i="3" s="1"/>
  <c r="O2090" i="3" s="1"/>
  <c r="M2089" i="3"/>
  <c r="N2089" i="3" s="1"/>
  <c r="O2089" i="3" s="1"/>
  <c r="M2088" i="3"/>
  <c r="N2088" i="3" s="1"/>
  <c r="O2088" i="3" s="1"/>
  <c r="M2087" i="3"/>
  <c r="N2087" i="3" s="1"/>
  <c r="O2087" i="3" s="1"/>
  <c r="M2086" i="3"/>
  <c r="N2086" i="3" s="1"/>
  <c r="O2086" i="3" s="1"/>
  <c r="M2085" i="3"/>
  <c r="N2085" i="3" s="1"/>
  <c r="O2085" i="3" s="1"/>
  <c r="M2084" i="3"/>
  <c r="N2084" i="3" s="1"/>
  <c r="O2084" i="3" s="1"/>
  <c r="M2083" i="3"/>
  <c r="N2083" i="3" s="1"/>
  <c r="O2083" i="3" s="1"/>
  <c r="M2082" i="3"/>
  <c r="N2082" i="3" s="1"/>
  <c r="O2082" i="3" s="1"/>
  <c r="M2081" i="3"/>
  <c r="N2081" i="3" s="1"/>
  <c r="O2081" i="3" s="1"/>
  <c r="M2080" i="3"/>
  <c r="N2080" i="3" s="1"/>
  <c r="O2080" i="3" s="1"/>
  <c r="M2079" i="3"/>
  <c r="N2079" i="3" s="1"/>
  <c r="O2079" i="3" s="1"/>
  <c r="M2078" i="3"/>
  <c r="N2078" i="3" s="1"/>
  <c r="O2078" i="3" s="1"/>
  <c r="M2077" i="3"/>
  <c r="N2077" i="3" s="1"/>
  <c r="O2077" i="3" s="1"/>
  <c r="M2076" i="3"/>
  <c r="N2076" i="3" s="1"/>
  <c r="O2076" i="3" s="1"/>
  <c r="M2075" i="3"/>
  <c r="N2075" i="3" s="1"/>
  <c r="O2075" i="3" s="1"/>
  <c r="M2074" i="3"/>
  <c r="N2074" i="3" s="1"/>
  <c r="O2074" i="3" s="1"/>
  <c r="M2073" i="3"/>
  <c r="N2073" i="3" s="1"/>
  <c r="O2073" i="3" s="1"/>
  <c r="M2072" i="3"/>
  <c r="N2072" i="3" s="1"/>
  <c r="O2072" i="3" s="1"/>
  <c r="M2071" i="3"/>
  <c r="N2071" i="3" s="1"/>
  <c r="O2071" i="3" s="1"/>
  <c r="M2070" i="3"/>
  <c r="N2070" i="3" s="1"/>
  <c r="O2070" i="3" s="1"/>
  <c r="M2069" i="3"/>
  <c r="N2069" i="3" s="1"/>
  <c r="O2069" i="3" s="1"/>
  <c r="M2068" i="3"/>
  <c r="N2068" i="3" s="1"/>
  <c r="O2068" i="3" s="1"/>
  <c r="M2067" i="3"/>
  <c r="N2067" i="3" s="1"/>
  <c r="O2067" i="3" s="1"/>
  <c r="M2066" i="3"/>
  <c r="N2066" i="3" s="1"/>
  <c r="O2066" i="3" s="1"/>
  <c r="M2065" i="3"/>
  <c r="N2065" i="3" s="1"/>
  <c r="O2065" i="3" s="1"/>
  <c r="M2064" i="3"/>
  <c r="N2064" i="3" s="1"/>
  <c r="O2064" i="3" s="1"/>
  <c r="M2063" i="3"/>
  <c r="N2063" i="3" s="1"/>
  <c r="O2063" i="3" s="1"/>
  <c r="M2062" i="3"/>
  <c r="N2062" i="3" s="1"/>
  <c r="O2062" i="3" s="1"/>
  <c r="M2061" i="3"/>
  <c r="N2061" i="3" s="1"/>
  <c r="O2061" i="3" s="1"/>
  <c r="M2060" i="3"/>
  <c r="N2060" i="3" s="1"/>
  <c r="O2060" i="3" s="1"/>
  <c r="M2059" i="3"/>
  <c r="N2059" i="3" s="1"/>
  <c r="O2059" i="3" s="1"/>
  <c r="M2058" i="3"/>
  <c r="N2058" i="3" s="1"/>
  <c r="O2058" i="3" s="1"/>
  <c r="M2057" i="3"/>
  <c r="N2057" i="3" s="1"/>
  <c r="O2057" i="3" s="1"/>
  <c r="M2056" i="3"/>
  <c r="N2056" i="3" s="1"/>
  <c r="O2056" i="3" s="1"/>
  <c r="M2055" i="3"/>
  <c r="N2055" i="3" s="1"/>
  <c r="O2055" i="3" s="1"/>
  <c r="M2054" i="3"/>
  <c r="N2054" i="3" s="1"/>
  <c r="O2054" i="3" s="1"/>
  <c r="M2053" i="3"/>
  <c r="N2053" i="3" s="1"/>
  <c r="O2053" i="3" s="1"/>
  <c r="M2052" i="3"/>
  <c r="N2052" i="3" s="1"/>
  <c r="O2052" i="3" s="1"/>
  <c r="M2051" i="3"/>
  <c r="N2051" i="3" s="1"/>
  <c r="O2051" i="3" s="1"/>
  <c r="M2050" i="3"/>
  <c r="N2050" i="3" s="1"/>
  <c r="O2050" i="3" s="1"/>
  <c r="M2049" i="3"/>
  <c r="N2049" i="3" s="1"/>
  <c r="O2049" i="3" s="1"/>
  <c r="M2048" i="3"/>
  <c r="N2048" i="3" s="1"/>
  <c r="O2048" i="3" s="1"/>
  <c r="M2047" i="3"/>
  <c r="N2047" i="3" s="1"/>
  <c r="O2047" i="3" s="1"/>
  <c r="M2046" i="3"/>
  <c r="N2046" i="3" s="1"/>
  <c r="O2046" i="3" s="1"/>
  <c r="M2045" i="3"/>
  <c r="N2045" i="3" s="1"/>
  <c r="O2045" i="3" s="1"/>
  <c r="M2044" i="3"/>
  <c r="N2044" i="3" s="1"/>
  <c r="O2044" i="3" s="1"/>
  <c r="M2043" i="3"/>
  <c r="N2043" i="3" s="1"/>
  <c r="O2043" i="3" s="1"/>
  <c r="M2042" i="3"/>
  <c r="N2042" i="3" s="1"/>
  <c r="O2042" i="3" s="1"/>
  <c r="M2041" i="3"/>
  <c r="N2041" i="3" s="1"/>
  <c r="O2041" i="3" s="1"/>
  <c r="M2040" i="3"/>
  <c r="N2040" i="3" s="1"/>
  <c r="O2040" i="3" s="1"/>
  <c r="M2039" i="3"/>
  <c r="N2039" i="3" s="1"/>
  <c r="O2039" i="3" s="1"/>
  <c r="M2038" i="3"/>
  <c r="N2038" i="3" s="1"/>
  <c r="O2038" i="3" s="1"/>
  <c r="M2037" i="3"/>
  <c r="N2037" i="3" s="1"/>
  <c r="O2037" i="3" s="1"/>
  <c r="M2036" i="3"/>
  <c r="N2036" i="3" s="1"/>
  <c r="O2036" i="3" s="1"/>
  <c r="M2035" i="3"/>
  <c r="N2035" i="3" s="1"/>
  <c r="O2035" i="3" s="1"/>
  <c r="M2034" i="3"/>
  <c r="N2034" i="3" s="1"/>
  <c r="O2034" i="3" s="1"/>
  <c r="M2033" i="3"/>
  <c r="N2033" i="3" s="1"/>
  <c r="O2033" i="3" s="1"/>
  <c r="M2032" i="3"/>
  <c r="N2032" i="3" s="1"/>
  <c r="O2032" i="3" s="1"/>
  <c r="M2031" i="3"/>
  <c r="N2031" i="3" s="1"/>
  <c r="O2031" i="3" s="1"/>
  <c r="M2030" i="3"/>
  <c r="N2030" i="3" s="1"/>
  <c r="O2030" i="3" s="1"/>
  <c r="M2029" i="3"/>
  <c r="N2029" i="3" s="1"/>
  <c r="O2029" i="3" s="1"/>
  <c r="M2028" i="3"/>
  <c r="N2028" i="3" s="1"/>
  <c r="O2028" i="3" s="1"/>
  <c r="M2027" i="3"/>
  <c r="N2027" i="3" s="1"/>
  <c r="O2027" i="3" s="1"/>
  <c r="M2026" i="3"/>
  <c r="N2026" i="3" s="1"/>
  <c r="O2026" i="3" s="1"/>
  <c r="M2025" i="3"/>
  <c r="N2025" i="3" s="1"/>
  <c r="O2025" i="3" s="1"/>
  <c r="M2024" i="3"/>
  <c r="N2024" i="3" s="1"/>
  <c r="O2024" i="3" s="1"/>
  <c r="M2023" i="3"/>
  <c r="N2023" i="3" s="1"/>
  <c r="O2023" i="3" s="1"/>
  <c r="M2022" i="3"/>
  <c r="N2022" i="3" s="1"/>
  <c r="O2022" i="3" s="1"/>
  <c r="M2021" i="3"/>
  <c r="N2021" i="3" s="1"/>
  <c r="O2021" i="3" s="1"/>
  <c r="M2020" i="3"/>
  <c r="N2020" i="3" s="1"/>
  <c r="O2020" i="3" s="1"/>
  <c r="M2019" i="3"/>
  <c r="N2019" i="3" s="1"/>
  <c r="O2019" i="3" s="1"/>
  <c r="M2018" i="3"/>
  <c r="N2018" i="3" s="1"/>
  <c r="O2018" i="3" s="1"/>
  <c r="M2017" i="3"/>
  <c r="N2017" i="3" s="1"/>
  <c r="O2017" i="3" s="1"/>
  <c r="M2016" i="3"/>
  <c r="N2016" i="3" s="1"/>
  <c r="O2016" i="3" s="1"/>
  <c r="M2015" i="3"/>
  <c r="N2015" i="3" s="1"/>
  <c r="O2015" i="3" s="1"/>
  <c r="M2014" i="3"/>
  <c r="N2014" i="3" s="1"/>
  <c r="O2014" i="3" s="1"/>
  <c r="M2013" i="3"/>
  <c r="N2013" i="3" s="1"/>
  <c r="O2013" i="3" s="1"/>
  <c r="M2012" i="3"/>
  <c r="N2012" i="3" s="1"/>
  <c r="O2012" i="3" s="1"/>
  <c r="M2011" i="3"/>
  <c r="N2011" i="3" s="1"/>
  <c r="O2011" i="3" s="1"/>
  <c r="M2010" i="3"/>
  <c r="N2010" i="3" s="1"/>
  <c r="O2010" i="3" s="1"/>
  <c r="M2009" i="3"/>
  <c r="N2009" i="3" s="1"/>
  <c r="O2009" i="3" s="1"/>
  <c r="M2008" i="3"/>
  <c r="N2008" i="3" s="1"/>
  <c r="O2008" i="3" s="1"/>
  <c r="M2007" i="3"/>
  <c r="N2007" i="3" s="1"/>
  <c r="O2007" i="3" s="1"/>
  <c r="M2006" i="3"/>
  <c r="N2006" i="3" s="1"/>
  <c r="O2006" i="3" s="1"/>
  <c r="M2005" i="3"/>
  <c r="N2005" i="3" s="1"/>
  <c r="O2005" i="3" s="1"/>
  <c r="M2004" i="3"/>
  <c r="N2004" i="3" s="1"/>
  <c r="O2004" i="3" s="1"/>
  <c r="M2003" i="3"/>
  <c r="N2003" i="3" s="1"/>
  <c r="O2003" i="3" s="1"/>
  <c r="M2002" i="3"/>
  <c r="N2002" i="3" s="1"/>
  <c r="O2002" i="3" s="1"/>
  <c r="M2001" i="3"/>
  <c r="N2001" i="3" s="1"/>
  <c r="O2001" i="3" s="1"/>
  <c r="M2000" i="3"/>
  <c r="N2000" i="3" s="1"/>
  <c r="O2000" i="3" s="1"/>
  <c r="M1999" i="3"/>
  <c r="N1999" i="3" s="1"/>
  <c r="O1999" i="3" s="1"/>
  <c r="M1998" i="3"/>
  <c r="N1998" i="3" s="1"/>
  <c r="O1998" i="3" s="1"/>
  <c r="M1997" i="3"/>
  <c r="N1997" i="3" s="1"/>
  <c r="O1997" i="3" s="1"/>
  <c r="M1996" i="3"/>
  <c r="N1996" i="3" s="1"/>
  <c r="O1996" i="3" s="1"/>
  <c r="M1995" i="3"/>
  <c r="N1995" i="3" s="1"/>
  <c r="O1995" i="3" s="1"/>
  <c r="M1994" i="3"/>
  <c r="N1994" i="3" s="1"/>
  <c r="O1994" i="3" s="1"/>
  <c r="M1993" i="3"/>
  <c r="N1993" i="3" s="1"/>
  <c r="O1993" i="3" s="1"/>
  <c r="M1992" i="3"/>
  <c r="N1992" i="3" s="1"/>
  <c r="O1992" i="3" s="1"/>
  <c r="M1991" i="3"/>
  <c r="N1991" i="3" s="1"/>
  <c r="O1991" i="3" s="1"/>
  <c r="M1990" i="3"/>
  <c r="N1990" i="3" s="1"/>
  <c r="O1990" i="3" s="1"/>
  <c r="M1989" i="3"/>
  <c r="N1989" i="3" s="1"/>
  <c r="O1989" i="3" s="1"/>
  <c r="M1988" i="3"/>
  <c r="N1988" i="3" s="1"/>
  <c r="O1988" i="3" s="1"/>
  <c r="M1987" i="3"/>
  <c r="N1987" i="3" s="1"/>
  <c r="O1987" i="3" s="1"/>
  <c r="M1986" i="3"/>
  <c r="N1986" i="3" s="1"/>
  <c r="O1986" i="3" s="1"/>
  <c r="M1985" i="3"/>
  <c r="N1985" i="3" s="1"/>
  <c r="O1985" i="3" s="1"/>
  <c r="M1984" i="3"/>
  <c r="N1984" i="3" s="1"/>
  <c r="O1984" i="3" s="1"/>
  <c r="M1983" i="3"/>
  <c r="N1983" i="3" s="1"/>
  <c r="O1983" i="3" s="1"/>
  <c r="M1982" i="3"/>
  <c r="N1982" i="3" s="1"/>
  <c r="O1982" i="3" s="1"/>
  <c r="M1981" i="3"/>
  <c r="N1981" i="3" s="1"/>
  <c r="O1981" i="3" s="1"/>
  <c r="M1980" i="3"/>
  <c r="N1980" i="3" s="1"/>
  <c r="O1980" i="3" s="1"/>
  <c r="M1979" i="3"/>
  <c r="N1979" i="3" s="1"/>
  <c r="O1979" i="3" s="1"/>
  <c r="M1978" i="3"/>
  <c r="N1978" i="3" s="1"/>
  <c r="O1978" i="3" s="1"/>
  <c r="M1977" i="3"/>
  <c r="N1977" i="3" s="1"/>
  <c r="O1977" i="3" s="1"/>
  <c r="M1976" i="3"/>
  <c r="N1976" i="3" s="1"/>
  <c r="O1976" i="3" s="1"/>
  <c r="M1975" i="3"/>
  <c r="N1975" i="3" s="1"/>
  <c r="O1975" i="3" s="1"/>
  <c r="M1974" i="3"/>
  <c r="N1974" i="3" s="1"/>
  <c r="O1974" i="3" s="1"/>
  <c r="M1973" i="3"/>
  <c r="N1973" i="3" s="1"/>
  <c r="O1973" i="3" s="1"/>
  <c r="M1972" i="3"/>
  <c r="N1972" i="3" s="1"/>
  <c r="O1972" i="3" s="1"/>
  <c r="M1971" i="3"/>
  <c r="N1971" i="3" s="1"/>
  <c r="O1971" i="3" s="1"/>
  <c r="M1970" i="3"/>
  <c r="N1970" i="3" s="1"/>
  <c r="O1970" i="3" s="1"/>
  <c r="M1969" i="3"/>
  <c r="N1969" i="3" s="1"/>
  <c r="O1969" i="3" s="1"/>
  <c r="M1968" i="3"/>
  <c r="N1968" i="3" s="1"/>
  <c r="O1968" i="3" s="1"/>
  <c r="M1967" i="3"/>
  <c r="N1967" i="3" s="1"/>
  <c r="O1967" i="3" s="1"/>
  <c r="M1966" i="3"/>
  <c r="N1966" i="3" s="1"/>
  <c r="O1966" i="3" s="1"/>
  <c r="M1965" i="3"/>
  <c r="N1965" i="3" s="1"/>
  <c r="O1965" i="3" s="1"/>
  <c r="M1964" i="3"/>
  <c r="N1964" i="3" s="1"/>
  <c r="O1964" i="3" s="1"/>
  <c r="M1963" i="3"/>
  <c r="N1963" i="3" s="1"/>
  <c r="O1963" i="3" s="1"/>
  <c r="M1962" i="3"/>
  <c r="N1962" i="3" s="1"/>
  <c r="O1962" i="3" s="1"/>
  <c r="M1961" i="3"/>
  <c r="N1961" i="3" s="1"/>
  <c r="O1961" i="3" s="1"/>
  <c r="M1960" i="3"/>
  <c r="N1960" i="3" s="1"/>
  <c r="O1960" i="3" s="1"/>
  <c r="M1959" i="3"/>
  <c r="N1959" i="3" s="1"/>
  <c r="O1959" i="3" s="1"/>
  <c r="M1958" i="3"/>
  <c r="N1958" i="3" s="1"/>
  <c r="O1958" i="3" s="1"/>
  <c r="M1957" i="3"/>
  <c r="N1957" i="3" s="1"/>
  <c r="O1957" i="3" s="1"/>
  <c r="M1956" i="3"/>
  <c r="N1956" i="3" s="1"/>
  <c r="O1956" i="3" s="1"/>
  <c r="M1955" i="3"/>
  <c r="N1955" i="3" s="1"/>
  <c r="O1955" i="3" s="1"/>
  <c r="M1954" i="3"/>
  <c r="N1954" i="3" s="1"/>
  <c r="O1954" i="3" s="1"/>
  <c r="M1953" i="3"/>
  <c r="N1953" i="3" s="1"/>
  <c r="O1953" i="3" s="1"/>
  <c r="M1952" i="3"/>
  <c r="N1952" i="3" s="1"/>
  <c r="O1952" i="3" s="1"/>
  <c r="M1951" i="3"/>
  <c r="N1951" i="3" s="1"/>
  <c r="O1951" i="3" s="1"/>
  <c r="M1950" i="3"/>
  <c r="N1950" i="3" s="1"/>
  <c r="O1950" i="3" s="1"/>
  <c r="M1949" i="3"/>
  <c r="N1949" i="3" s="1"/>
  <c r="O1949" i="3" s="1"/>
  <c r="M1948" i="3"/>
  <c r="N1948" i="3" s="1"/>
  <c r="O1948" i="3" s="1"/>
  <c r="M1947" i="3"/>
  <c r="N1947" i="3" s="1"/>
  <c r="O1947" i="3" s="1"/>
  <c r="M1946" i="3"/>
  <c r="N1946" i="3" s="1"/>
  <c r="O1946" i="3" s="1"/>
  <c r="M1945" i="3"/>
  <c r="N1945" i="3" s="1"/>
  <c r="O1945" i="3" s="1"/>
  <c r="M1944" i="3"/>
  <c r="N1944" i="3" s="1"/>
  <c r="O1944" i="3" s="1"/>
  <c r="M1943" i="3"/>
  <c r="N1943" i="3" s="1"/>
  <c r="O1943" i="3" s="1"/>
  <c r="M1942" i="3"/>
  <c r="N1942" i="3" s="1"/>
  <c r="O1942" i="3" s="1"/>
  <c r="M1941" i="3"/>
  <c r="N1941" i="3" s="1"/>
  <c r="O1941" i="3" s="1"/>
  <c r="M1940" i="3"/>
  <c r="N1940" i="3" s="1"/>
  <c r="O1940" i="3" s="1"/>
  <c r="M1939" i="3"/>
  <c r="N1939" i="3" s="1"/>
  <c r="O1939" i="3" s="1"/>
  <c r="M1938" i="3"/>
  <c r="N1938" i="3" s="1"/>
  <c r="O1938" i="3" s="1"/>
  <c r="M1937" i="3"/>
  <c r="N1937" i="3" s="1"/>
  <c r="O1937" i="3" s="1"/>
  <c r="M1936" i="3"/>
  <c r="N1936" i="3" s="1"/>
  <c r="O1936" i="3" s="1"/>
  <c r="M1935" i="3"/>
  <c r="N1935" i="3" s="1"/>
  <c r="O1935" i="3" s="1"/>
  <c r="M1934" i="3"/>
  <c r="N1934" i="3" s="1"/>
  <c r="O1934" i="3" s="1"/>
  <c r="M1933" i="3"/>
  <c r="N1933" i="3" s="1"/>
  <c r="O1933" i="3" s="1"/>
  <c r="M1932" i="3"/>
  <c r="N1932" i="3" s="1"/>
  <c r="O1932" i="3" s="1"/>
  <c r="M1931" i="3"/>
  <c r="N1931" i="3" s="1"/>
  <c r="O1931" i="3" s="1"/>
  <c r="M1930" i="3"/>
  <c r="N1930" i="3" s="1"/>
  <c r="O1930" i="3" s="1"/>
  <c r="M1929" i="3"/>
  <c r="N1929" i="3" s="1"/>
  <c r="O1929" i="3" s="1"/>
  <c r="M1928" i="3"/>
  <c r="N1928" i="3" s="1"/>
  <c r="O1928" i="3" s="1"/>
  <c r="M1927" i="3"/>
  <c r="N1927" i="3" s="1"/>
  <c r="O1927" i="3" s="1"/>
  <c r="M1926" i="3"/>
  <c r="N1926" i="3" s="1"/>
  <c r="O1926" i="3" s="1"/>
  <c r="M1925" i="3"/>
  <c r="N1925" i="3" s="1"/>
  <c r="O1925" i="3" s="1"/>
  <c r="M1924" i="3"/>
  <c r="N1924" i="3" s="1"/>
  <c r="O1924" i="3" s="1"/>
  <c r="M1923" i="3"/>
  <c r="N1923" i="3" s="1"/>
  <c r="O1923" i="3" s="1"/>
  <c r="M1922" i="3"/>
  <c r="N1922" i="3" s="1"/>
  <c r="O1922" i="3" s="1"/>
  <c r="M1921" i="3"/>
  <c r="N1921" i="3" s="1"/>
  <c r="O1921" i="3" s="1"/>
  <c r="M1920" i="3"/>
  <c r="N1920" i="3" s="1"/>
  <c r="O1920" i="3" s="1"/>
  <c r="M1919" i="3"/>
  <c r="N1919" i="3" s="1"/>
  <c r="O1919" i="3" s="1"/>
  <c r="M1918" i="3"/>
  <c r="N1918" i="3" s="1"/>
  <c r="O1918" i="3" s="1"/>
  <c r="M1917" i="3"/>
  <c r="N1917" i="3" s="1"/>
  <c r="O1917" i="3" s="1"/>
  <c r="M1916" i="3"/>
  <c r="N1916" i="3" s="1"/>
  <c r="O1916" i="3" s="1"/>
  <c r="M1915" i="3"/>
  <c r="N1915" i="3" s="1"/>
  <c r="O1915" i="3" s="1"/>
  <c r="M1914" i="3"/>
  <c r="N1914" i="3" s="1"/>
  <c r="O1914" i="3" s="1"/>
  <c r="M1913" i="3"/>
  <c r="N1913" i="3" s="1"/>
  <c r="O1913" i="3" s="1"/>
  <c r="M1912" i="3"/>
  <c r="N1912" i="3" s="1"/>
  <c r="O1912" i="3" s="1"/>
  <c r="M1911" i="3"/>
  <c r="N1911" i="3" s="1"/>
  <c r="O1911" i="3" s="1"/>
  <c r="M1910" i="3"/>
  <c r="N1910" i="3" s="1"/>
  <c r="O1910" i="3" s="1"/>
  <c r="M1909" i="3"/>
  <c r="N1909" i="3" s="1"/>
  <c r="O1909" i="3" s="1"/>
  <c r="M1908" i="3"/>
  <c r="N1908" i="3" s="1"/>
  <c r="O1908" i="3" s="1"/>
  <c r="M1907" i="3"/>
  <c r="N1907" i="3" s="1"/>
  <c r="O1907" i="3" s="1"/>
  <c r="M1906" i="3"/>
  <c r="N1906" i="3" s="1"/>
  <c r="O1906" i="3" s="1"/>
  <c r="M1905" i="3"/>
  <c r="N1905" i="3" s="1"/>
  <c r="O1905" i="3" s="1"/>
  <c r="M1904" i="3"/>
  <c r="N1904" i="3" s="1"/>
  <c r="O1904" i="3" s="1"/>
  <c r="M1903" i="3"/>
  <c r="N1903" i="3" s="1"/>
  <c r="O1903" i="3" s="1"/>
  <c r="M1902" i="3"/>
  <c r="N1902" i="3" s="1"/>
  <c r="O1902" i="3" s="1"/>
  <c r="M1901" i="3"/>
  <c r="N1901" i="3" s="1"/>
  <c r="O1901" i="3" s="1"/>
  <c r="M1900" i="3"/>
  <c r="N1900" i="3" s="1"/>
  <c r="O1900" i="3" s="1"/>
  <c r="M1899" i="3"/>
  <c r="N1899" i="3" s="1"/>
  <c r="O1899" i="3" s="1"/>
  <c r="M1898" i="3"/>
  <c r="N1898" i="3" s="1"/>
  <c r="O1898" i="3" s="1"/>
  <c r="M1897" i="3"/>
  <c r="N1897" i="3" s="1"/>
  <c r="O1897" i="3" s="1"/>
  <c r="M1896" i="3"/>
  <c r="N1896" i="3" s="1"/>
  <c r="O1896" i="3" s="1"/>
  <c r="M1895" i="3"/>
  <c r="N1895" i="3" s="1"/>
  <c r="O1895" i="3" s="1"/>
  <c r="M1894" i="3"/>
  <c r="N1894" i="3" s="1"/>
  <c r="O1894" i="3" s="1"/>
  <c r="M1893" i="3"/>
  <c r="N1893" i="3" s="1"/>
  <c r="O1893" i="3" s="1"/>
  <c r="M1892" i="3"/>
  <c r="N1892" i="3" s="1"/>
  <c r="O1892" i="3" s="1"/>
  <c r="M1891" i="3"/>
  <c r="N1891" i="3" s="1"/>
  <c r="O1891" i="3" s="1"/>
  <c r="M1890" i="3"/>
  <c r="N1890" i="3" s="1"/>
  <c r="O1890" i="3" s="1"/>
  <c r="M1889" i="3"/>
  <c r="N1889" i="3" s="1"/>
  <c r="O1889" i="3" s="1"/>
  <c r="M1888" i="3"/>
  <c r="N1888" i="3" s="1"/>
  <c r="O1888" i="3" s="1"/>
  <c r="M1887" i="3"/>
  <c r="N1887" i="3" s="1"/>
  <c r="O1887" i="3" s="1"/>
  <c r="M1886" i="3"/>
  <c r="N1886" i="3" s="1"/>
  <c r="O1886" i="3" s="1"/>
  <c r="M1885" i="3"/>
  <c r="N1885" i="3" s="1"/>
  <c r="O1885" i="3" s="1"/>
  <c r="M1884" i="3"/>
  <c r="N1884" i="3" s="1"/>
  <c r="O1884" i="3" s="1"/>
  <c r="M1883" i="3"/>
  <c r="N1883" i="3" s="1"/>
  <c r="O1883" i="3" s="1"/>
  <c r="M1882" i="3"/>
  <c r="N1882" i="3" s="1"/>
  <c r="O1882" i="3" s="1"/>
  <c r="M1881" i="3"/>
  <c r="N1881" i="3" s="1"/>
  <c r="O1881" i="3" s="1"/>
  <c r="M1880" i="3"/>
  <c r="N1880" i="3" s="1"/>
  <c r="O1880" i="3" s="1"/>
  <c r="M1879" i="3"/>
  <c r="N1879" i="3" s="1"/>
  <c r="O1879" i="3" s="1"/>
  <c r="M1878" i="3"/>
  <c r="N1878" i="3" s="1"/>
  <c r="O1878" i="3" s="1"/>
  <c r="M1877" i="3"/>
  <c r="N1877" i="3" s="1"/>
  <c r="O1877" i="3" s="1"/>
  <c r="M1876" i="3"/>
  <c r="N1876" i="3" s="1"/>
  <c r="O1876" i="3" s="1"/>
  <c r="M1875" i="3"/>
  <c r="N1875" i="3" s="1"/>
  <c r="O1875" i="3" s="1"/>
  <c r="M1874" i="3"/>
  <c r="N1874" i="3" s="1"/>
  <c r="O1874" i="3" s="1"/>
  <c r="M1873" i="3"/>
  <c r="N1873" i="3" s="1"/>
  <c r="O1873" i="3" s="1"/>
  <c r="M1872" i="3"/>
  <c r="N1872" i="3" s="1"/>
  <c r="O1872" i="3" s="1"/>
  <c r="M1871" i="3"/>
  <c r="N1871" i="3" s="1"/>
  <c r="O1871" i="3" s="1"/>
  <c r="M1870" i="3"/>
  <c r="N1870" i="3" s="1"/>
  <c r="O1870" i="3" s="1"/>
  <c r="M1869" i="3"/>
  <c r="N1869" i="3" s="1"/>
  <c r="O1869" i="3" s="1"/>
  <c r="M1868" i="3"/>
  <c r="N1868" i="3" s="1"/>
  <c r="O1868" i="3" s="1"/>
  <c r="M1867" i="3"/>
  <c r="N1867" i="3" s="1"/>
  <c r="O1867" i="3" s="1"/>
  <c r="M1866" i="3"/>
  <c r="N1866" i="3" s="1"/>
  <c r="O1866" i="3" s="1"/>
  <c r="M1865" i="3"/>
  <c r="N1865" i="3" s="1"/>
  <c r="O1865" i="3" s="1"/>
  <c r="M1864" i="3"/>
  <c r="N1864" i="3" s="1"/>
  <c r="O1864" i="3" s="1"/>
  <c r="M1863" i="3"/>
  <c r="N1863" i="3" s="1"/>
  <c r="O1863" i="3" s="1"/>
  <c r="M1862" i="3"/>
  <c r="N1862" i="3" s="1"/>
  <c r="O1862" i="3" s="1"/>
  <c r="M1861" i="3"/>
  <c r="N1861" i="3" s="1"/>
  <c r="O1861" i="3" s="1"/>
  <c r="M1860" i="3"/>
  <c r="N1860" i="3" s="1"/>
  <c r="O1860" i="3" s="1"/>
  <c r="M1859" i="3"/>
  <c r="N1859" i="3" s="1"/>
  <c r="O1859" i="3" s="1"/>
  <c r="M1858" i="3"/>
  <c r="N1858" i="3" s="1"/>
  <c r="O1858" i="3" s="1"/>
  <c r="M1857" i="3"/>
  <c r="N1857" i="3" s="1"/>
  <c r="O1857" i="3" s="1"/>
  <c r="M1856" i="3"/>
  <c r="N1856" i="3" s="1"/>
  <c r="O1856" i="3" s="1"/>
  <c r="M1855" i="3"/>
  <c r="N1855" i="3" s="1"/>
  <c r="O1855" i="3" s="1"/>
  <c r="M1854" i="3"/>
  <c r="N1854" i="3" s="1"/>
  <c r="O1854" i="3" s="1"/>
  <c r="M1853" i="3"/>
  <c r="N1853" i="3" s="1"/>
  <c r="O1853" i="3" s="1"/>
  <c r="M1852" i="3"/>
  <c r="N1852" i="3" s="1"/>
  <c r="O1852" i="3" s="1"/>
  <c r="M1851" i="3"/>
  <c r="N1851" i="3" s="1"/>
  <c r="O1851" i="3" s="1"/>
  <c r="M1850" i="3"/>
  <c r="N1850" i="3" s="1"/>
  <c r="O1850" i="3" s="1"/>
  <c r="M1849" i="3"/>
  <c r="N1849" i="3" s="1"/>
  <c r="O1849" i="3" s="1"/>
  <c r="M1848" i="3"/>
  <c r="N1848" i="3" s="1"/>
  <c r="O1848" i="3" s="1"/>
  <c r="M1847" i="3"/>
  <c r="N1847" i="3" s="1"/>
  <c r="O1847" i="3" s="1"/>
  <c r="M1846" i="3"/>
  <c r="N1846" i="3" s="1"/>
  <c r="O1846" i="3" s="1"/>
  <c r="M1845" i="3"/>
  <c r="N1845" i="3" s="1"/>
  <c r="O1845" i="3" s="1"/>
  <c r="M1844" i="3"/>
  <c r="N1844" i="3" s="1"/>
  <c r="O1844" i="3" s="1"/>
  <c r="M1843" i="3"/>
  <c r="N1843" i="3" s="1"/>
  <c r="O1843" i="3" s="1"/>
  <c r="M1842" i="3"/>
  <c r="N1842" i="3" s="1"/>
  <c r="O1842" i="3" s="1"/>
  <c r="M1841" i="3"/>
  <c r="N1841" i="3" s="1"/>
  <c r="O1841" i="3" s="1"/>
  <c r="M1840" i="3"/>
  <c r="N1840" i="3" s="1"/>
  <c r="O1840" i="3" s="1"/>
  <c r="M1839" i="3"/>
  <c r="N1839" i="3" s="1"/>
  <c r="O1839" i="3" s="1"/>
  <c r="M1838" i="3"/>
  <c r="N1838" i="3" s="1"/>
  <c r="O1838" i="3" s="1"/>
  <c r="M1837" i="3"/>
  <c r="N1837" i="3" s="1"/>
  <c r="O1837" i="3" s="1"/>
  <c r="M1836" i="3"/>
  <c r="N1836" i="3" s="1"/>
  <c r="O1836" i="3" s="1"/>
  <c r="M1835" i="3"/>
  <c r="N1835" i="3" s="1"/>
  <c r="O1835" i="3" s="1"/>
  <c r="M1834" i="3"/>
  <c r="N1834" i="3" s="1"/>
  <c r="O1834" i="3" s="1"/>
  <c r="M1833" i="3"/>
  <c r="N1833" i="3" s="1"/>
  <c r="O1833" i="3" s="1"/>
  <c r="M1832" i="3"/>
  <c r="N1832" i="3" s="1"/>
  <c r="O1832" i="3" s="1"/>
  <c r="M1831" i="3"/>
  <c r="N1831" i="3" s="1"/>
  <c r="O1831" i="3" s="1"/>
  <c r="M1830" i="3"/>
  <c r="N1830" i="3" s="1"/>
  <c r="O1830" i="3" s="1"/>
  <c r="M1829" i="3"/>
  <c r="N1829" i="3" s="1"/>
  <c r="O1829" i="3" s="1"/>
  <c r="M1828" i="3"/>
  <c r="N1828" i="3" s="1"/>
  <c r="O1828" i="3" s="1"/>
  <c r="M1827" i="3"/>
  <c r="N1827" i="3" s="1"/>
  <c r="O1827" i="3" s="1"/>
  <c r="M1826" i="3"/>
  <c r="N1826" i="3" s="1"/>
  <c r="O1826" i="3" s="1"/>
  <c r="M1825" i="3"/>
  <c r="N1825" i="3" s="1"/>
  <c r="O1825" i="3" s="1"/>
  <c r="M1824" i="3"/>
  <c r="N1824" i="3" s="1"/>
  <c r="O1824" i="3" s="1"/>
  <c r="M1823" i="3"/>
  <c r="N1823" i="3" s="1"/>
  <c r="O1823" i="3" s="1"/>
  <c r="M1822" i="3"/>
  <c r="N1822" i="3" s="1"/>
  <c r="O1822" i="3" s="1"/>
  <c r="M1821" i="3"/>
  <c r="N1821" i="3" s="1"/>
  <c r="O1821" i="3" s="1"/>
  <c r="M1820" i="3"/>
  <c r="N1820" i="3" s="1"/>
  <c r="O1820" i="3" s="1"/>
  <c r="M1819" i="3"/>
  <c r="N1819" i="3" s="1"/>
  <c r="O1819" i="3" s="1"/>
  <c r="M1818" i="3"/>
  <c r="N1818" i="3" s="1"/>
  <c r="O1818" i="3" s="1"/>
  <c r="M1817" i="3"/>
  <c r="N1817" i="3" s="1"/>
  <c r="O1817" i="3" s="1"/>
  <c r="M1816" i="3"/>
  <c r="N1816" i="3" s="1"/>
  <c r="O1816" i="3" s="1"/>
  <c r="M1815" i="3"/>
  <c r="N1815" i="3" s="1"/>
  <c r="O1815" i="3" s="1"/>
  <c r="M1814" i="3"/>
  <c r="N1814" i="3" s="1"/>
  <c r="O1814" i="3" s="1"/>
  <c r="M1813" i="3"/>
  <c r="N1813" i="3" s="1"/>
  <c r="O1813" i="3" s="1"/>
  <c r="M1812" i="3"/>
  <c r="N1812" i="3" s="1"/>
  <c r="O1812" i="3" s="1"/>
  <c r="M1811" i="3"/>
  <c r="N1811" i="3" s="1"/>
  <c r="O1811" i="3" s="1"/>
  <c r="M1810" i="3"/>
  <c r="N1810" i="3" s="1"/>
  <c r="O1810" i="3" s="1"/>
  <c r="M1809" i="3"/>
  <c r="N1809" i="3" s="1"/>
  <c r="O1809" i="3" s="1"/>
  <c r="M1808" i="3"/>
  <c r="N1808" i="3" s="1"/>
  <c r="O1808" i="3" s="1"/>
  <c r="M1807" i="3"/>
  <c r="N1807" i="3" s="1"/>
  <c r="O1807" i="3" s="1"/>
  <c r="M1806" i="3"/>
  <c r="N1806" i="3" s="1"/>
  <c r="O1806" i="3" s="1"/>
  <c r="M1805" i="3"/>
  <c r="N1805" i="3" s="1"/>
  <c r="O1805" i="3" s="1"/>
  <c r="M1804" i="3"/>
  <c r="N1804" i="3" s="1"/>
  <c r="O1804" i="3" s="1"/>
  <c r="M1803" i="3"/>
  <c r="N1803" i="3" s="1"/>
  <c r="O1803" i="3" s="1"/>
  <c r="M1802" i="3"/>
  <c r="N1802" i="3" s="1"/>
  <c r="O1802" i="3" s="1"/>
  <c r="M1801" i="3"/>
  <c r="N1801" i="3" s="1"/>
  <c r="O1801" i="3" s="1"/>
  <c r="M1800" i="3"/>
  <c r="N1800" i="3" s="1"/>
  <c r="O1800" i="3" s="1"/>
  <c r="M1799" i="3"/>
  <c r="N1799" i="3" s="1"/>
  <c r="O1799" i="3" s="1"/>
  <c r="M1798" i="3"/>
  <c r="N1798" i="3" s="1"/>
  <c r="O1798" i="3" s="1"/>
  <c r="M1797" i="3"/>
  <c r="N1797" i="3" s="1"/>
  <c r="O1797" i="3" s="1"/>
  <c r="M1796" i="3"/>
  <c r="N1796" i="3" s="1"/>
  <c r="O1796" i="3" s="1"/>
  <c r="M1795" i="3"/>
  <c r="N1795" i="3" s="1"/>
  <c r="O1795" i="3" s="1"/>
  <c r="M1794" i="3"/>
  <c r="N1794" i="3" s="1"/>
  <c r="O1794" i="3" s="1"/>
  <c r="M1793" i="3"/>
  <c r="N1793" i="3" s="1"/>
  <c r="O1793" i="3" s="1"/>
  <c r="M1792" i="3"/>
  <c r="N1792" i="3" s="1"/>
  <c r="O1792" i="3" s="1"/>
  <c r="M1791" i="3"/>
  <c r="N1791" i="3" s="1"/>
  <c r="O1791" i="3" s="1"/>
  <c r="M1790" i="3"/>
  <c r="N1790" i="3" s="1"/>
  <c r="O1790" i="3" s="1"/>
  <c r="M1789" i="3"/>
  <c r="N1789" i="3" s="1"/>
  <c r="O1789" i="3" s="1"/>
  <c r="M1788" i="3"/>
  <c r="N1788" i="3" s="1"/>
  <c r="O1788" i="3" s="1"/>
  <c r="M1787" i="3"/>
  <c r="N1787" i="3" s="1"/>
  <c r="O1787" i="3" s="1"/>
  <c r="M1786" i="3"/>
  <c r="N1786" i="3" s="1"/>
  <c r="O1786" i="3" s="1"/>
  <c r="M1785" i="3"/>
  <c r="N1785" i="3" s="1"/>
  <c r="O1785" i="3" s="1"/>
  <c r="M1784" i="3"/>
  <c r="N1784" i="3" s="1"/>
  <c r="O1784" i="3" s="1"/>
  <c r="M1783" i="3"/>
  <c r="N1783" i="3" s="1"/>
  <c r="O1783" i="3" s="1"/>
  <c r="M1782" i="3"/>
  <c r="N1782" i="3" s="1"/>
  <c r="O1782" i="3" s="1"/>
  <c r="M1781" i="3"/>
  <c r="N1781" i="3" s="1"/>
  <c r="O1781" i="3" s="1"/>
  <c r="M1780" i="3"/>
  <c r="N1780" i="3" s="1"/>
  <c r="O1780" i="3" s="1"/>
  <c r="M1779" i="3"/>
  <c r="N1779" i="3" s="1"/>
  <c r="O1779" i="3" s="1"/>
  <c r="M1778" i="3"/>
  <c r="N1778" i="3" s="1"/>
  <c r="O1778" i="3" s="1"/>
  <c r="M1777" i="3"/>
  <c r="N1777" i="3" s="1"/>
  <c r="O1777" i="3" s="1"/>
  <c r="M1776" i="3"/>
  <c r="N1776" i="3" s="1"/>
  <c r="O1776" i="3" s="1"/>
  <c r="M1775" i="3"/>
  <c r="N1775" i="3" s="1"/>
  <c r="O1775" i="3" s="1"/>
  <c r="M1774" i="3"/>
  <c r="N1774" i="3" s="1"/>
  <c r="O1774" i="3" s="1"/>
  <c r="M1773" i="3"/>
  <c r="N1773" i="3" s="1"/>
  <c r="O1773" i="3" s="1"/>
  <c r="M1772" i="3"/>
  <c r="N1772" i="3" s="1"/>
  <c r="O1772" i="3" s="1"/>
  <c r="M1771" i="3"/>
  <c r="N1771" i="3" s="1"/>
  <c r="O1771" i="3" s="1"/>
  <c r="M1770" i="3"/>
  <c r="N1770" i="3" s="1"/>
  <c r="O1770" i="3" s="1"/>
  <c r="M1769" i="3"/>
  <c r="N1769" i="3" s="1"/>
  <c r="O1769" i="3" s="1"/>
  <c r="M1768" i="3"/>
  <c r="N1768" i="3" s="1"/>
  <c r="O1768" i="3" s="1"/>
  <c r="M1767" i="3"/>
  <c r="N1767" i="3" s="1"/>
  <c r="O1767" i="3" s="1"/>
  <c r="M1766" i="3"/>
  <c r="N1766" i="3" s="1"/>
  <c r="O1766" i="3" s="1"/>
  <c r="M1765" i="3"/>
  <c r="N1765" i="3" s="1"/>
  <c r="O1765" i="3" s="1"/>
  <c r="M1764" i="3"/>
  <c r="N1764" i="3" s="1"/>
  <c r="O1764" i="3" s="1"/>
  <c r="M1763" i="3"/>
  <c r="N1763" i="3" s="1"/>
  <c r="O1763" i="3" s="1"/>
  <c r="M1762" i="3"/>
  <c r="N1762" i="3" s="1"/>
  <c r="O1762" i="3" s="1"/>
  <c r="M1761" i="3"/>
  <c r="N1761" i="3" s="1"/>
  <c r="O1761" i="3" s="1"/>
  <c r="M1760" i="3"/>
  <c r="N1760" i="3" s="1"/>
  <c r="O1760" i="3" s="1"/>
  <c r="M1759" i="3"/>
  <c r="N1759" i="3" s="1"/>
  <c r="O1759" i="3" s="1"/>
  <c r="M1758" i="3"/>
  <c r="N1758" i="3" s="1"/>
  <c r="O1758" i="3" s="1"/>
  <c r="M1757" i="3"/>
  <c r="N1757" i="3" s="1"/>
  <c r="O1757" i="3" s="1"/>
  <c r="M1756" i="3"/>
  <c r="N1756" i="3" s="1"/>
  <c r="O1756" i="3" s="1"/>
  <c r="M1755" i="3"/>
  <c r="N1755" i="3" s="1"/>
  <c r="O1755" i="3" s="1"/>
  <c r="M1754" i="3"/>
  <c r="N1754" i="3" s="1"/>
  <c r="O1754" i="3" s="1"/>
  <c r="M1753" i="3"/>
  <c r="N1753" i="3" s="1"/>
  <c r="O1753" i="3" s="1"/>
  <c r="M1752" i="3"/>
  <c r="N1752" i="3" s="1"/>
  <c r="O1752" i="3" s="1"/>
  <c r="M1751" i="3"/>
  <c r="N1751" i="3" s="1"/>
  <c r="O1751" i="3" s="1"/>
  <c r="M1750" i="3"/>
  <c r="N1750" i="3" s="1"/>
  <c r="O1750" i="3" s="1"/>
  <c r="M1749" i="3"/>
  <c r="N1749" i="3" s="1"/>
  <c r="O1749" i="3" s="1"/>
  <c r="M1748" i="3"/>
  <c r="N1748" i="3" s="1"/>
  <c r="O1748" i="3" s="1"/>
  <c r="M1747" i="3"/>
  <c r="N1747" i="3" s="1"/>
  <c r="O1747" i="3" s="1"/>
  <c r="M1746" i="3"/>
  <c r="N1746" i="3" s="1"/>
  <c r="O1746" i="3" s="1"/>
  <c r="M1745" i="3"/>
  <c r="N1745" i="3" s="1"/>
  <c r="O1745" i="3" s="1"/>
  <c r="M1744" i="3"/>
  <c r="N1744" i="3" s="1"/>
  <c r="O1744" i="3" s="1"/>
  <c r="M1743" i="3"/>
  <c r="N1743" i="3" s="1"/>
  <c r="O1743" i="3" s="1"/>
  <c r="M1742" i="3"/>
  <c r="N1742" i="3" s="1"/>
  <c r="O1742" i="3" s="1"/>
  <c r="M1741" i="3"/>
  <c r="N1741" i="3" s="1"/>
  <c r="O1741" i="3" s="1"/>
  <c r="M1740" i="3"/>
  <c r="N1740" i="3" s="1"/>
  <c r="O1740" i="3" s="1"/>
  <c r="M1739" i="3"/>
  <c r="N1739" i="3" s="1"/>
  <c r="O1739" i="3" s="1"/>
  <c r="M1738" i="3"/>
  <c r="N1738" i="3" s="1"/>
  <c r="O1738" i="3" s="1"/>
  <c r="M1737" i="3"/>
  <c r="N1737" i="3" s="1"/>
  <c r="O1737" i="3" s="1"/>
  <c r="M1736" i="3"/>
  <c r="N1736" i="3" s="1"/>
  <c r="O1736" i="3" s="1"/>
  <c r="M1735" i="3"/>
  <c r="N1735" i="3" s="1"/>
  <c r="O1735" i="3" s="1"/>
  <c r="M1734" i="3"/>
  <c r="N1734" i="3" s="1"/>
  <c r="O1734" i="3" s="1"/>
  <c r="M1733" i="3"/>
  <c r="N1733" i="3" s="1"/>
  <c r="O1733" i="3" s="1"/>
  <c r="M1732" i="3"/>
  <c r="N1732" i="3" s="1"/>
  <c r="O1732" i="3" s="1"/>
  <c r="M1731" i="3"/>
  <c r="N1731" i="3" s="1"/>
  <c r="O1731" i="3" s="1"/>
  <c r="M1730" i="3"/>
  <c r="N1730" i="3" s="1"/>
  <c r="O1730" i="3" s="1"/>
  <c r="M1729" i="3"/>
  <c r="N1729" i="3" s="1"/>
  <c r="O1729" i="3" s="1"/>
  <c r="M1728" i="3"/>
  <c r="N1728" i="3" s="1"/>
  <c r="O1728" i="3" s="1"/>
  <c r="M1727" i="3"/>
  <c r="N1727" i="3" s="1"/>
  <c r="O1727" i="3" s="1"/>
  <c r="M1726" i="3"/>
  <c r="N1726" i="3" s="1"/>
  <c r="O1726" i="3" s="1"/>
  <c r="M1725" i="3"/>
  <c r="N1725" i="3" s="1"/>
  <c r="O1725" i="3" s="1"/>
  <c r="M1724" i="3"/>
  <c r="N1724" i="3" s="1"/>
  <c r="O1724" i="3" s="1"/>
  <c r="M1723" i="3"/>
  <c r="N1723" i="3" s="1"/>
  <c r="O1723" i="3" s="1"/>
  <c r="M1722" i="3"/>
  <c r="N1722" i="3" s="1"/>
  <c r="O1722" i="3" s="1"/>
  <c r="M1721" i="3"/>
  <c r="N1721" i="3" s="1"/>
  <c r="O1721" i="3" s="1"/>
  <c r="M1720" i="3"/>
  <c r="N1720" i="3" s="1"/>
  <c r="O1720" i="3" s="1"/>
  <c r="M1719" i="3"/>
  <c r="N1719" i="3" s="1"/>
  <c r="O1719" i="3" s="1"/>
  <c r="M1718" i="3"/>
  <c r="N1718" i="3" s="1"/>
  <c r="O1718" i="3" s="1"/>
  <c r="M1717" i="3"/>
  <c r="N1717" i="3" s="1"/>
  <c r="O1717" i="3" s="1"/>
  <c r="M1716" i="3"/>
  <c r="N1716" i="3" s="1"/>
  <c r="O1716" i="3" s="1"/>
  <c r="M1715" i="3"/>
  <c r="N1715" i="3" s="1"/>
  <c r="O1715" i="3" s="1"/>
  <c r="M1714" i="3"/>
  <c r="N1714" i="3" s="1"/>
  <c r="O1714" i="3" s="1"/>
  <c r="M1713" i="3"/>
  <c r="N1713" i="3" s="1"/>
  <c r="O1713" i="3" s="1"/>
  <c r="M1712" i="3"/>
  <c r="N1712" i="3" s="1"/>
  <c r="O1712" i="3" s="1"/>
  <c r="M1711" i="3"/>
  <c r="N1711" i="3" s="1"/>
  <c r="O1711" i="3" s="1"/>
  <c r="M1710" i="3"/>
  <c r="N1710" i="3" s="1"/>
  <c r="O1710" i="3" s="1"/>
  <c r="M1709" i="3"/>
  <c r="N1709" i="3" s="1"/>
  <c r="O1709" i="3" s="1"/>
  <c r="M1708" i="3"/>
  <c r="N1708" i="3" s="1"/>
  <c r="O1708" i="3" s="1"/>
  <c r="M1707" i="3"/>
  <c r="N1707" i="3" s="1"/>
  <c r="O1707" i="3" s="1"/>
  <c r="M1706" i="3"/>
  <c r="N1706" i="3" s="1"/>
  <c r="O1706" i="3" s="1"/>
  <c r="M1705" i="3"/>
  <c r="N1705" i="3" s="1"/>
  <c r="O1705" i="3" s="1"/>
  <c r="M1704" i="3"/>
  <c r="N1704" i="3" s="1"/>
  <c r="O1704" i="3" s="1"/>
  <c r="M1703" i="3"/>
  <c r="N1703" i="3" s="1"/>
  <c r="O1703" i="3" s="1"/>
  <c r="M1702" i="3"/>
  <c r="N1702" i="3" s="1"/>
  <c r="O1702" i="3" s="1"/>
  <c r="M1701" i="3"/>
  <c r="N1701" i="3" s="1"/>
  <c r="O1701" i="3" s="1"/>
  <c r="M1700" i="3"/>
  <c r="N1700" i="3" s="1"/>
  <c r="O1700" i="3" s="1"/>
  <c r="M1699" i="3"/>
  <c r="N1699" i="3" s="1"/>
  <c r="O1699" i="3" s="1"/>
  <c r="M1698" i="3"/>
  <c r="N1698" i="3" s="1"/>
  <c r="O1698" i="3" s="1"/>
  <c r="M1697" i="3"/>
  <c r="N1697" i="3" s="1"/>
  <c r="O1697" i="3" s="1"/>
  <c r="M1696" i="3"/>
  <c r="N1696" i="3" s="1"/>
  <c r="O1696" i="3" s="1"/>
  <c r="M1695" i="3"/>
  <c r="N1695" i="3" s="1"/>
  <c r="O1695" i="3" s="1"/>
  <c r="M1694" i="3"/>
  <c r="N1694" i="3" s="1"/>
  <c r="O1694" i="3" s="1"/>
  <c r="M1693" i="3"/>
  <c r="N1693" i="3" s="1"/>
  <c r="O1693" i="3" s="1"/>
  <c r="M1692" i="3"/>
  <c r="N1692" i="3" s="1"/>
  <c r="O1692" i="3" s="1"/>
  <c r="M1691" i="3"/>
  <c r="N1691" i="3" s="1"/>
  <c r="O1691" i="3" s="1"/>
  <c r="M1690" i="3"/>
  <c r="N1690" i="3" s="1"/>
  <c r="O1690" i="3" s="1"/>
  <c r="M1689" i="3"/>
  <c r="N1689" i="3" s="1"/>
  <c r="O1689" i="3" s="1"/>
  <c r="M1688" i="3"/>
  <c r="N1688" i="3" s="1"/>
  <c r="O1688" i="3" s="1"/>
  <c r="M1687" i="3"/>
  <c r="N1687" i="3" s="1"/>
  <c r="O1687" i="3" s="1"/>
  <c r="M1686" i="3"/>
  <c r="N1686" i="3" s="1"/>
  <c r="O1686" i="3" s="1"/>
  <c r="M1685" i="3"/>
  <c r="N1685" i="3" s="1"/>
  <c r="O1685" i="3" s="1"/>
  <c r="M1684" i="3"/>
  <c r="N1684" i="3" s="1"/>
  <c r="O1684" i="3" s="1"/>
  <c r="M1683" i="3"/>
  <c r="N1683" i="3" s="1"/>
  <c r="O1683" i="3" s="1"/>
  <c r="M1682" i="3"/>
  <c r="N1682" i="3" s="1"/>
  <c r="O1682" i="3" s="1"/>
  <c r="M1681" i="3"/>
  <c r="N1681" i="3" s="1"/>
  <c r="O1681" i="3" s="1"/>
  <c r="M1680" i="3"/>
  <c r="N1680" i="3" s="1"/>
  <c r="O1680" i="3" s="1"/>
  <c r="M1679" i="3"/>
  <c r="N1679" i="3" s="1"/>
  <c r="O1679" i="3" s="1"/>
  <c r="M1678" i="3"/>
  <c r="N1678" i="3" s="1"/>
  <c r="O1678" i="3" s="1"/>
  <c r="M1677" i="3"/>
  <c r="N1677" i="3" s="1"/>
  <c r="O1677" i="3" s="1"/>
  <c r="M1676" i="3"/>
  <c r="N1676" i="3" s="1"/>
  <c r="O1676" i="3" s="1"/>
  <c r="M1675" i="3"/>
  <c r="N1675" i="3" s="1"/>
  <c r="O1675" i="3" s="1"/>
  <c r="M1674" i="3"/>
  <c r="N1674" i="3" s="1"/>
  <c r="O1674" i="3" s="1"/>
  <c r="M1673" i="3"/>
  <c r="N1673" i="3" s="1"/>
  <c r="O1673" i="3" s="1"/>
  <c r="M1672" i="3"/>
  <c r="N1672" i="3" s="1"/>
  <c r="O1672" i="3" s="1"/>
  <c r="M1671" i="3"/>
  <c r="N1671" i="3" s="1"/>
  <c r="O1671" i="3" s="1"/>
  <c r="M1670" i="3"/>
  <c r="N1670" i="3" s="1"/>
  <c r="O1670" i="3" s="1"/>
  <c r="M1669" i="3"/>
  <c r="N1669" i="3" s="1"/>
  <c r="O1669" i="3" s="1"/>
  <c r="M1668" i="3"/>
  <c r="N1668" i="3" s="1"/>
  <c r="O1668" i="3" s="1"/>
  <c r="M1667" i="3"/>
  <c r="N1667" i="3" s="1"/>
  <c r="O1667" i="3" s="1"/>
  <c r="M1666" i="3"/>
  <c r="N1666" i="3" s="1"/>
  <c r="O1666" i="3" s="1"/>
  <c r="M1665" i="3"/>
  <c r="N1665" i="3" s="1"/>
  <c r="O1665" i="3" s="1"/>
  <c r="M1664" i="3"/>
  <c r="N1664" i="3" s="1"/>
  <c r="O1664" i="3" s="1"/>
  <c r="M1663" i="3"/>
  <c r="N1663" i="3" s="1"/>
  <c r="O1663" i="3" s="1"/>
  <c r="M1662" i="3"/>
  <c r="N1662" i="3" s="1"/>
  <c r="O1662" i="3" s="1"/>
  <c r="M1661" i="3"/>
  <c r="N1661" i="3" s="1"/>
  <c r="O1661" i="3" s="1"/>
  <c r="M1660" i="3"/>
  <c r="N1660" i="3" s="1"/>
  <c r="O1660" i="3" s="1"/>
  <c r="M1659" i="3"/>
  <c r="N1659" i="3" s="1"/>
  <c r="O1659" i="3" s="1"/>
  <c r="M1658" i="3"/>
  <c r="N1658" i="3" s="1"/>
  <c r="O1658" i="3" s="1"/>
  <c r="M1657" i="3"/>
  <c r="N1657" i="3" s="1"/>
  <c r="O1657" i="3" s="1"/>
  <c r="M1656" i="3"/>
  <c r="N1656" i="3" s="1"/>
  <c r="O1656" i="3" s="1"/>
  <c r="M1655" i="3"/>
  <c r="N1655" i="3" s="1"/>
  <c r="O1655" i="3" s="1"/>
  <c r="M1654" i="3"/>
  <c r="N1654" i="3" s="1"/>
  <c r="O1654" i="3" s="1"/>
  <c r="M1653" i="3"/>
  <c r="N1653" i="3" s="1"/>
  <c r="O1653" i="3" s="1"/>
  <c r="M1652" i="3"/>
  <c r="N1652" i="3" s="1"/>
  <c r="O1652" i="3" s="1"/>
  <c r="M1651" i="3"/>
  <c r="N1651" i="3" s="1"/>
  <c r="O1651" i="3" s="1"/>
  <c r="M1650" i="3"/>
  <c r="N1650" i="3" s="1"/>
  <c r="O1650" i="3" s="1"/>
  <c r="M1649" i="3"/>
  <c r="N1649" i="3" s="1"/>
  <c r="O1649" i="3" s="1"/>
  <c r="M1648" i="3"/>
  <c r="N1648" i="3" s="1"/>
  <c r="O1648" i="3" s="1"/>
  <c r="M1647" i="3"/>
  <c r="N1647" i="3" s="1"/>
  <c r="O1647" i="3" s="1"/>
  <c r="M1646" i="3"/>
  <c r="N1646" i="3" s="1"/>
  <c r="O1646" i="3" s="1"/>
  <c r="M1645" i="3"/>
  <c r="N1645" i="3" s="1"/>
  <c r="O1645" i="3" s="1"/>
  <c r="M1644" i="3"/>
  <c r="N1644" i="3" s="1"/>
  <c r="O1644" i="3" s="1"/>
  <c r="M1643" i="3"/>
  <c r="N1643" i="3" s="1"/>
  <c r="O1643" i="3" s="1"/>
  <c r="M1642" i="3"/>
  <c r="N1642" i="3" s="1"/>
  <c r="O1642" i="3" s="1"/>
  <c r="M1641" i="3"/>
  <c r="N1641" i="3" s="1"/>
  <c r="O1641" i="3" s="1"/>
  <c r="M1640" i="3"/>
  <c r="N1640" i="3" s="1"/>
  <c r="O1640" i="3" s="1"/>
  <c r="M1639" i="3"/>
  <c r="N1639" i="3" s="1"/>
  <c r="O1639" i="3" s="1"/>
  <c r="M1638" i="3"/>
  <c r="N1638" i="3" s="1"/>
  <c r="O1638" i="3" s="1"/>
  <c r="M1637" i="3"/>
  <c r="N1637" i="3" s="1"/>
  <c r="O1637" i="3" s="1"/>
  <c r="M1636" i="3"/>
  <c r="N1636" i="3" s="1"/>
  <c r="O1636" i="3" s="1"/>
  <c r="M1635" i="3"/>
  <c r="N1635" i="3" s="1"/>
  <c r="O1635" i="3" s="1"/>
  <c r="M1634" i="3"/>
  <c r="N1634" i="3" s="1"/>
  <c r="O1634" i="3" s="1"/>
  <c r="M1633" i="3"/>
  <c r="N1633" i="3" s="1"/>
  <c r="O1633" i="3" s="1"/>
  <c r="M1632" i="3"/>
  <c r="N1632" i="3" s="1"/>
  <c r="O1632" i="3" s="1"/>
  <c r="M1631" i="3"/>
  <c r="N1631" i="3" s="1"/>
  <c r="O1631" i="3" s="1"/>
  <c r="M1630" i="3"/>
  <c r="N1630" i="3" s="1"/>
  <c r="O1630" i="3" s="1"/>
  <c r="M1629" i="3"/>
  <c r="N1629" i="3" s="1"/>
  <c r="O1629" i="3" s="1"/>
  <c r="M1628" i="3"/>
  <c r="N1628" i="3" s="1"/>
  <c r="O1628" i="3" s="1"/>
  <c r="M1627" i="3"/>
  <c r="N1627" i="3" s="1"/>
  <c r="O1627" i="3" s="1"/>
  <c r="M1626" i="3"/>
  <c r="N1626" i="3" s="1"/>
  <c r="O1626" i="3" s="1"/>
  <c r="M1625" i="3"/>
  <c r="N1625" i="3" s="1"/>
  <c r="O1625" i="3" s="1"/>
  <c r="M1624" i="3"/>
  <c r="N1624" i="3" s="1"/>
  <c r="O1624" i="3" s="1"/>
  <c r="M1623" i="3"/>
  <c r="N1623" i="3" s="1"/>
  <c r="O1623" i="3" s="1"/>
  <c r="M1622" i="3"/>
  <c r="N1622" i="3" s="1"/>
  <c r="O1622" i="3" s="1"/>
  <c r="M1621" i="3"/>
  <c r="N1621" i="3" s="1"/>
  <c r="O1621" i="3" s="1"/>
  <c r="M1620" i="3"/>
  <c r="N1620" i="3" s="1"/>
  <c r="O1620" i="3" s="1"/>
  <c r="M1619" i="3"/>
  <c r="N1619" i="3" s="1"/>
  <c r="O1619" i="3" s="1"/>
  <c r="M1618" i="3"/>
  <c r="N1618" i="3" s="1"/>
  <c r="O1618" i="3" s="1"/>
  <c r="M1617" i="3"/>
  <c r="N1617" i="3" s="1"/>
  <c r="O1617" i="3" s="1"/>
  <c r="M1616" i="3"/>
  <c r="N1616" i="3" s="1"/>
  <c r="O1616" i="3" s="1"/>
  <c r="M1615" i="3"/>
  <c r="N1615" i="3" s="1"/>
  <c r="O1615" i="3" s="1"/>
  <c r="M1614" i="3"/>
  <c r="N1614" i="3" s="1"/>
  <c r="O1614" i="3" s="1"/>
  <c r="M1613" i="3"/>
  <c r="N1613" i="3" s="1"/>
  <c r="O1613" i="3" s="1"/>
  <c r="M1612" i="3"/>
  <c r="N1612" i="3" s="1"/>
  <c r="O1612" i="3" s="1"/>
  <c r="M1611" i="3"/>
  <c r="N1611" i="3" s="1"/>
  <c r="O1611" i="3" s="1"/>
  <c r="M1610" i="3"/>
  <c r="N1610" i="3" s="1"/>
  <c r="O1610" i="3" s="1"/>
  <c r="M1609" i="3"/>
  <c r="N1609" i="3" s="1"/>
  <c r="O1609" i="3" s="1"/>
  <c r="M1608" i="3"/>
  <c r="N1608" i="3" s="1"/>
  <c r="O1608" i="3" s="1"/>
  <c r="M1607" i="3"/>
  <c r="N1607" i="3" s="1"/>
  <c r="O1607" i="3" s="1"/>
  <c r="M1606" i="3"/>
  <c r="N1606" i="3" s="1"/>
  <c r="O1606" i="3" s="1"/>
  <c r="M1605" i="3"/>
  <c r="N1605" i="3" s="1"/>
  <c r="O1605" i="3" s="1"/>
  <c r="M1604" i="3"/>
  <c r="N1604" i="3" s="1"/>
  <c r="O1604" i="3" s="1"/>
  <c r="M1603" i="3"/>
  <c r="N1603" i="3" s="1"/>
  <c r="O1603" i="3" s="1"/>
  <c r="M1602" i="3"/>
  <c r="N1602" i="3" s="1"/>
  <c r="O1602" i="3" s="1"/>
  <c r="M1601" i="3"/>
  <c r="N1601" i="3" s="1"/>
  <c r="O1601" i="3" s="1"/>
  <c r="M1600" i="3"/>
  <c r="N1600" i="3" s="1"/>
  <c r="O1600" i="3" s="1"/>
  <c r="M1599" i="3"/>
  <c r="N1599" i="3" s="1"/>
  <c r="O1599" i="3" s="1"/>
  <c r="M1598" i="3"/>
  <c r="N1598" i="3" s="1"/>
  <c r="O1598" i="3" s="1"/>
  <c r="M1597" i="3"/>
  <c r="N1597" i="3" s="1"/>
  <c r="O1597" i="3" s="1"/>
  <c r="M1596" i="3"/>
  <c r="N1596" i="3" s="1"/>
  <c r="O1596" i="3" s="1"/>
  <c r="M1595" i="3"/>
  <c r="N1595" i="3" s="1"/>
  <c r="O1595" i="3" s="1"/>
  <c r="M1594" i="3"/>
  <c r="N1594" i="3" s="1"/>
  <c r="O1594" i="3" s="1"/>
  <c r="M1593" i="3"/>
  <c r="N1593" i="3" s="1"/>
  <c r="O1593" i="3" s="1"/>
  <c r="M1592" i="3"/>
  <c r="N1592" i="3" s="1"/>
  <c r="O1592" i="3" s="1"/>
  <c r="M1591" i="3"/>
  <c r="N1591" i="3" s="1"/>
  <c r="O1591" i="3" s="1"/>
  <c r="M1590" i="3"/>
  <c r="N1590" i="3" s="1"/>
  <c r="O1590" i="3" s="1"/>
  <c r="M1589" i="3"/>
  <c r="N1589" i="3" s="1"/>
  <c r="O1589" i="3" s="1"/>
  <c r="M1588" i="3"/>
  <c r="N1588" i="3" s="1"/>
  <c r="O1588" i="3" s="1"/>
  <c r="M1587" i="3"/>
  <c r="N1587" i="3" s="1"/>
  <c r="O1587" i="3" s="1"/>
  <c r="M1586" i="3"/>
  <c r="N1586" i="3" s="1"/>
  <c r="O1586" i="3" s="1"/>
  <c r="M1585" i="3"/>
  <c r="N1585" i="3" s="1"/>
  <c r="O1585" i="3" s="1"/>
  <c r="M1584" i="3"/>
  <c r="N1584" i="3" s="1"/>
  <c r="O1584" i="3" s="1"/>
  <c r="M1583" i="3"/>
  <c r="N1583" i="3" s="1"/>
  <c r="O1583" i="3" s="1"/>
  <c r="M1582" i="3"/>
  <c r="N1582" i="3" s="1"/>
  <c r="O1582" i="3" s="1"/>
  <c r="M1581" i="3"/>
  <c r="N1581" i="3" s="1"/>
  <c r="O1581" i="3" s="1"/>
  <c r="M1580" i="3"/>
  <c r="N1580" i="3" s="1"/>
  <c r="O1580" i="3" s="1"/>
  <c r="M1579" i="3"/>
  <c r="N1579" i="3" s="1"/>
  <c r="O1579" i="3" s="1"/>
  <c r="M1578" i="3"/>
  <c r="N1578" i="3" s="1"/>
  <c r="O1578" i="3" s="1"/>
  <c r="M1577" i="3"/>
  <c r="N1577" i="3" s="1"/>
  <c r="O1577" i="3" s="1"/>
  <c r="M1576" i="3"/>
  <c r="N1576" i="3" s="1"/>
  <c r="O1576" i="3" s="1"/>
  <c r="M1575" i="3"/>
  <c r="N1575" i="3" s="1"/>
  <c r="O1575" i="3" s="1"/>
  <c r="M1574" i="3"/>
  <c r="N1574" i="3" s="1"/>
  <c r="O1574" i="3" s="1"/>
  <c r="M1573" i="3"/>
  <c r="N1573" i="3" s="1"/>
  <c r="O1573" i="3" s="1"/>
  <c r="M1572" i="3"/>
  <c r="N1572" i="3" s="1"/>
  <c r="O1572" i="3" s="1"/>
  <c r="M1571" i="3"/>
  <c r="N1571" i="3" s="1"/>
  <c r="O1571" i="3" s="1"/>
  <c r="M1570" i="3"/>
  <c r="N1570" i="3" s="1"/>
  <c r="O1570" i="3" s="1"/>
  <c r="M1569" i="3"/>
  <c r="N1569" i="3" s="1"/>
  <c r="O1569" i="3" s="1"/>
  <c r="M1568" i="3"/>
  <c r="N1568" i="3" s="1"/>
  <c r="O1568" i="3" s="1"/>
  <c r="M1567" i="3"/>
  <c r="N1567" i="3" s="1"/>
  <c r="O1567" i="3" s="1"/>
  <c r="M1566" i="3"/>
  <c r="N1566" i="3" s="1"/>
  <c r="O1566" i="3" s="1"/>
  <c r="M1565" i="3"/>
  <c r="N1565" i="3" s="1"/>
  <c r="O1565" i="3" s="1"/>
  <c r="M1564" i="3"/>
  <c r="N1564" i="3" s="1"/>
  <c r="O1564" i="3" s="1"/>
  <c r="M1563" i="3"/>
  <c r="N1563" i="3" s="1"/>
  <c r="O1563" i="3" s="1"/>
  <c r="M1562" i="3"/>
  <c r="N1562" i="3" s="1"/>
  <c r="O1562" i="3" s="1"/>
  <c r="M1561" i="3"/>
  <c r="N1561" i="3" s="1"/>
  <c r="O1561" i="3" s="1"/>
  <c r="M1560" i="3"/>
  <c r="N1560" i="3" s="1"/>
  <c r="O1560" i="3" s="1"/>
  <c r="M1559" i="3"/>
  <c r="N1559" i="3" s="1"/>
  <c r="O1559" i="3" s="1"/>
  <c r="M1558" i="3"/>
  <c r="N1558" i="3" s="1"/>
  <c r="O1558" i="3" s="1"/>
  <c r="M1557" i="3"/>
  <c r="N1557" i="3" s="1"/>
  <c r="O1557" i="3" s="1"/>
  <c r="M1556" i="3"/>
  <c r="N1556" i="3" s="1"/>
  <c r="O1556" i="3" s="1"/>
  <c r="M1555" i="3"/>
  <c r="N1555" i="3" s="1"/>
  <c r="O1555" i="3" s="1"/>
  <c r="M1554" i="3"/>
  <c r="N1554" i="3" s="1"/>
  <c r="O1554" i="3" s="1"/>
  <c r="M1553" i="3"/>
  <c r="N1553" i="3" s="1"/>
  <c r="O1553" i="3" s="1"/>
  <c r="M1552" i="3"/>
  <c r="N1552" i="3" s="1"/>
  <c r="O1552" i="3" s="1"/>
  <c r="M1551" i="3"/>
  <c r="N1551" i="3" s="1"/>
  <c r="O1551" i="3" s="1"/>
  <c r="M1550" i="3"/>
  <c r="N1550" i="3" s="1"/>
  <c r="O1550" i="3" s="1"/>
  <c r="M1549" i="3"/>
  <c r="N1549" i="3" s="1"/>
  <c r="O1549" i="3" s="1"/>
  <c r="M1548" i="3"/>
  <c r="N1548" i="3" s="1"/>
  <c r="O1548" i="3" s="1"/>
  <c r="M1547" i="3"/>
  <c r="N1547" i="3" s="1"/>
  <c r="O1547" i="3" s="1"/>
  <c r="M1546" i="3"/>
  <c r="N1546" i="3" s="1"/>
  <c r="O1546" i="3" s="1"/>
  <c r="M1545" i="3"/>
  <c r="N1545" i="3" s="1"/>
  <c r="O1545" i="3" s="1"/>
  <c r="M1544" i="3"/>
  <c r="N1544" i="3" s="1"/>
  <c r="O1544" i="3" s="1"/>
  <c r="M1543" i="3"/>
  <c r="N1543" i="3" s="1"/>
  <c r="O1543" i="3" s="1"/>
  <c r="M1542" i="3"/>
  <c r="N1542" i="3" s="1"/>
  <c r="O1542" i="3" s="1"/>
  <c r="M1541" i="3"/>
  <c r="N1541" i="3" s="1"/>
  <c r="O1541" i="3" s="1"/>
  <c r="M1540" i="3"/>
  <c r="N1540" i="3" s="1"/>
  <c r="O1540" i="3" s="1"/>
  <c r="M1539" i="3"/>
  <c r="N1539" i="3" s="1"/>
  <c r="O1539" i="3" s="1"/>
  <c r="M1538" i="3"/>
  <c r="N1538" i="3" s="1"/>
  <c r="O1538" i="3" s="1"/>
  <c r="M1537" i="3"/>
  <c r="N1537" i="3" s="1"/>
  <c r="O1537" i="3" s="1"/>
  <c r="M1536" i="3"/>
  <c r="N1536" i="3" s="1"/>
  <c r="O1536" i="3" s="1"/>
  <c r="M1535" i="3"/>
  <c r="N1535" i="3" s="1"/>
  <c r="O1535" i="3" s="1"/>
  <c r="M1534" i="3"/>
  <c r="N1534" i="3" s="1"/>
  <c r="O1534" i="3" s="1"/>
  <c r="M1533" i="3"/>
  <c r="N1533" i="3" s="1"/>
  <c r="O1533" i="3" s="1"/>
  <c r="M1532" i="3"/>
  <c r="N1532" i="3" s="1"/>
  <c r="O1532" i="3" s="1"/>
  <c r="M1531" i="3"/>
  <c r="N1531" i="3" s="1"/>
  <c r="O1531" i="3" s="1"/>
  <c r="M1530" i="3"/>
  <c r="N1530" i="3" s="1"/>
  <c r="O1530" i="3" s="1"/>
  <c r="M1529" i="3"/>
  <c r="N1529" i="3" s="1"/>
  <c r="O1529" i="3" s="1"/>
  <c r="M1528" i="3"/>
  <c r="N1528" i="3" s="1"/>
  <c r="O1528" i="3" s="1"/>
  <c r="M1527" i="3"/>
  <c r="N1527" i="3" s="1"/>
  <c r="O1527" i="3" s="1"/>
  <c r="M1526" i="3"/>
  <c r="N1526" i="3" s="1"/>
  <c r="O1526" i="3" s="1"/>
  <c r="M1525" i="3"/>
  <c r="N1525" i="3" s="1"/>
  <c r="O1525" i="3" s="1"/>
  <c r="M1524" i="3"/>
  <c r="N1524" i="3" s="1"/>
  <c r="O1524" i="3" s="1"/>
  <c r="M1523" i="3"/>
  <c r="N1523" i="3" s="1"/>
  <c r="O1523" i="3" s="1"/>
  <c r="M1522" i="3"/>
  <c r="N1522" i="3" s="1"/>
  <c r="O1522" i="3" s="1"/>
  <c r="M1521" i="3"/>
  <c r="N1521" i="3" s="1"/>
  <c r="O1521" i="3" s="1"/>
  <c r="M1520" i="3"/>
  <c r="N1520" i="3" s="1"/>
  <c r="O1520" i="3" s="1"/>
  <c r="M1519" i="3"/>
  <c r="N1519" i="3" s="1"/>
  <c r="O1519" i="3" s="1"/>
  <c r="M1518" i="3"/>
  <c r="N1518" i="3" s="1"/>
  <c r="O1518" i="3" s="1"/>
  <c r="M1517" i="3"/>
  <c r="N1517" i="3" s="1"/>
  <c r="O1517" i="3" s="1"/>
  <c r="M1516" i="3"/>
  <c r="N1516" i="3" s="1"/>
  <c r="O1516" i="3" s="1"/>
  <c r="M1515" i="3"/>
  <c r="N1515" i="3" s="1"/>
  <c r="O1515" i="3" s="1"/>
  <c r="M1514" i="3"/>
  <c r="N1514" i="3" s="1"/>
  <c r="O1514" i="3" s="1"/>
  <c r="M1513" i="3"/>
  <c r="N1513" i="3" s="1"/>
  <c r="O1513" i="3" s="1"/>
  <c r="M1512" i="3"/>
  <c r="N1512" i="3" s="1"/>
  <c r="O1512" i="3" s="1"/>
  <c r="M1511" i="3"/>
  <c r="N1511" i="3" s="1"/>
  <c r="O1511" i="3" s="1"/>
  <c r="M1510" i="3"/>
  <c r="N1510" i="3" s="1"/>
  <c r="O1510" i="3" s="1"/>
  <c r="M1509" i="3"/>
  <c r="N1509" i="3" s="1"/>
  <c r="O1509" i="3" s="1"/>
  <c r="M1508" i="3"/>
  <c r="N1508" i="3" s="1"/>
  <c r="O1508" i="3" s="1"/>
  <c r="M1507" i="3"/>
  <c r="N1507" i="3" s="1"/>
  <c r="O1507" i="3" s="1"/>
  <c r="M1506" i="3"/>
  <c r="N1506" i="3" s="1"/>
  <c r="O1506" i="3" s="1"/>
  <c r="M1505" i="3"/>
  <c r="N1505" i="3" s="1"/>
  <c r="O1505" i="3" s="1"/>
  <c r="M1504" i="3"/>
  <c r="N1504" i="3" s="1"/>
  <c r="O1504" i="3" s="1"/>
  <c r="M1503" i="3"/>
  <c r="N1503" i="3" s="1"/>
  <c r="O1503" i="3" s="1"/>
  <c r="M1502" i="3"/>
  <c r="N1502" i="3" s="1"/>
  <c r="O1502" i="3" s="1"/>
  <c r="M1501" i="3"/>
  <c r="N1501" i="3" s="1"/>
  <c r="O1501" i="3" s="1"/>
  <c r="M1500" i="3"/>
  <c r="N1500" i="3" s="1"/>
  <c r="O1500" i="3" s="1"/>
  <c r="M1499" i="3"/>
  <c r="N1499" i="3" s="1"/>
  <c r="O1499" i="3" s="1"/>
  <c r="M1498" i="3"/>
  <c r="N1498" i="3" s="1"/>
  <c r="O1498" i="3" s="1"/>
  <c r="M1497" i="3"/>
  <c r="N1497" i="3" s="1"/>
  <c r="O1497" i="3" s="1"/>
  <c r="M1496" i="3"/>
  <c r="N1496" i="3" s="1"/>
  <c r="O1496" i="3" s="1"/>
  <c r="M1495" i="3"/>
  <c r="N1495" i="3" s="1"/>
  <c r="O1495" i="3" s="1"/>
  <c r="M1494" i="3"/>
  <c r="N1494" i="3" s="1"/>
  <c r="O1494" i="3" s="1"/>
  <c r="M1493" i="3"/>
  <c r="N1493" i="3" s="1"/>
  <c r="O1493" i="3" s="1"/>
  <c r="M1492" i="3"/>
  <c r="N1492" i="3" s="1"/>
  <c r="O1492" i="3" s="1"/>
  <c r="M1491" i="3"/>
  <c r="N1491" i="3" s="1"/>
  <c r="O1491" i="3" s="1"/>
  <c r="M1490" i="3"/>
  <c r="N1490" i="3" s="1"/>
  <c r="O1490" i="3" s="1"/>
  <c r="M1489" i="3"/>
  <c r="N1489" i="3" s="1"/>
  <c r="O1489" i="3" s="1"/>
  <c r="M1488" i="3"/>
  <c r="N1488" i="3" s="1"/>
  <c r="O1488" i="3" s="1"/>
  <c r="M1487" i="3"/>
  <c r="N1487" i="3" s="1"/>
  <c r="O1487" i="3" s="1"/>
  <c r="M1486" i="3"/>
  <c r="N1486" i="3" s="1"/>
  <c r="O1486" i="3" s="1"/>
  <c r="M1485" i="3"/>
  <c r="N1485" i="3" s="1"/>
  <c r="O1485" i="3" s="1"/>
  <c r="M1484" i="3"/>
  <c r="N1484" i="3" s="1"/>
  <c r="O1484" i="3" s="1"/>
  <c r="M1483" i="3"/>
  <c r="N1483" i="3" s="1"/>
  <c r="O1483" i="3" s="1"/>
  <c r="M1482" i="3"/>
  <c r="N1482" i="3" s="1"/>
  <c r="O1482" i="3" s="1"/>
  <c r="M1481" i="3"/>
  <c r="N1481" i="3" s="1"/>
  <c r="O1481" i="3" s="1"/>
  <c r="M1480" i="3"/>
  <c r="N1480" i="3" s="1"/>
  <c r="O1480" i="3" s="1"/>
  <c r="M1479" i="3"/>
  <c r="N1479" i="3" s="1"/>
  <c r="O1479" i="3" s="1"/>
  <c r="M1478" i="3"/>
  <c r="N1478" i="3" s="1"/>
  <c r="O1478" i="3" s="1"/>
  <c r="M1477" i="3"/>
  <c r="N1477" i="3" s="1"/>
  <c r="O1477" i="3" s="1"/>
  <c r="M1476" i="3"/>
  <c r="N1476" i="3" s="1"/>
  <c r="O1476" i="3" s="1"/>
  <c r="M1475" i="3"/>
  <c r="N1475" i="3" s="1"/>
  <c r="O1475" i="3" s="1"/>
  <c r="M1474" i="3"/>
  <c r="N1474" i="3" s="1"/>
  <c r="O1474" i="3" s="1"/>
  <c r="M1473" i="3"/>
  <c r="N1473" i="3" s="1"/>
  <c r="O1473" i="3" s="1"/>
  <c r="M1472" i="3"/>
  <c r="N1472" i="3" s="1"/>
  <c r="O1472" i="3" s="1"/>
  <c r="M1471" i="3"/>
  <c r="N1471" i="3" s="1"/>
  <c r="O1471" i="3" s="1"/>
  <c r="M1470" i="3"/>
  <c r="N1470" i="3" s="1"/>
  <c r="O1470" i="3" s="1"/>
  <c r="M1469" i="3"/>
  <c r="N1469" i="3" s="1"/>
  <c r="O1469" i="3" s="1"/>
  <c r="M1468" i="3"/>
  <c r="N1468" i="3" s="1"/>
  <c r="O1468" i="3" s="1"/>
  <c r="M1467" i="3"/>
  <c r="N1467" i="3" s="1"/>
  <c r="O1467" i="3" s="1"/>
  <c r="M1466" i="3"/>
  <c r="N1466" i="3" s="1"/>
  <c r="O1466" i="3" s="1"/>
  <c r="M1465" i="3"/>
  <c r="N1465" i="3" s="1"/>
  <c r="O1465" i="3" s="1"/>
  <c r="M1464" i="3"/>
  <c r="N1464" i="3" s="1"/>
  <c r="O1464" i="3" s="1"/>
  <c r="M1463" i="3"/>
  <c r="N1463" i="3" s="1"/>
  <c r="O1463" i="3" s="1"/>
  <c r="M1462" i="3"/>
  <c r="N1462" i="3" s="1"/>
  <c r="O1462" i="3" s="1"/>
  <c r="M1461" i="3"/>
  <c r="N1461" i="3" s="1"/>
  <c r="O1461" i="3" s="1"/>
  <c r="M1460" i="3"/>
  <c r="N1460" i="3" s="1"/>
  <c r="O1460" i="3" s="1"/>
  <c r="M1459" i="3"/>
  <c r="N1459" i="3" s="1"/>
  <c r="O1459" i="3" s="1"/>
  <c r="M1458" i="3"/>
  <c r="N1458" i="3" s="1"/>
  <c r="O1458" i="3" s="1"/>
  <c r="M1457" i="3"/>
  <c r="N1457" i="3" s="1"/>
  <c r="O1457" i="3" s="1"/>
  <c r="M1456" i="3"/>
  <c r="N1456" i="3" s="1"/>
  <c r="O1456" i="3" s="1"/>
  <c r="M1455" i="3"/>
  <c r="N1455" i="3" s="1"/>
  <c r="O1455" i="3" s="1"/>
  <c r="M1454" i="3"/>
  <c r="N1454" i="3" s="1"/>
  <c r="O1454" i="3" s="1"/>
  <c r="M1453" i="3"/>
  <c r="N1453" i="3" s="1"/>
  <c r="O1453" i="3" s="1"/>
  <c r="M1452" i="3"/>
  <c r="N1452" i="3" s="1"/>
  <c r="O1452" i="3" s="1"/>
  <c r="M1451" i="3"/>
  <c r="N1451" i="3" s="1"/>
  <c r="O1451" i="3" s="1"/>
  <c r="M1450" i="3"/>
  <c r="N1450" i="3" s="1"/>
  <c r="O1450" i="3" s="1"/>
  <c r="M1449" i="3"/>
  <c r="N1449" i="3" s="1"/>
  <c r="O1449" i="3" s="1"/>
  <c r="M1448" i="3"/>
  <c r="N1448" i="3" s="1"/>
  <c r="O1448" i="3" s="1"/>
  <c r="M1447" i="3"/>
  <c r="N1447" i="3" s="1"/>
  <c r="O1447" i="3" s="1"/>
  <c r="M1446" i="3"/>
  <c r="N1446" i="3" s="1"/>
  <c r="O1446" i="3" s="1"/>
  <c r="M1445" i="3"/>
  <c r="N1445" i="3" s="1"/>
  <c r="O1445" i="3" s="1"/>
  <c r="M1444" i="3"/>
  <c r="N1444" i="3" s="1"/>
  <c r="O1444" i="3" s="1"/>
  <c r="M1443" i="3"/>
  <c r="N1443" i="3" s="1"/>
  <c r="O1443" i="3" s="1"/>
  <c r="M1442" i="3"/>
  <c r="N1442" i="3" s="1"/>
  <c r="O1442" i="3" s="1"/>
  <c r="M1441" i="3"/>
  <c r="N1441" i="3" s="1"/>
  <c r="O1441" i="3" s="1"/>
  <c r="M1440" i="3"/>
  <c r="N1440" i="3" s="1"/>
  <c r="O1440" i="3" s="1"/>
  <c r="M1439" i="3"/>
  <c r="N1439" i="3" s="1"/>
  <c r="O1439" i="3" s="1"/>
  <c r="M1438" i="3"/>
  <c r="N1438" i="3" s="1"/>
  <c r="O1438" i="3" s="1"/>
  <c r="M1437" i="3"/>
  <c r="N1437" i="3" s="1"/>
  <c r="O1437" i="3" s="1"/>
  <c r="M1436" i="3"/>
  <c r="N1436" i="3" s="1"/>
  <c r="O1436" i="3" s="1"/>
  <c r="M1435" i="3"/>
  <c r="N1435" i="3" s="1"/>
  <c r="O1435" i="3" s="1"/>
  <c r="M1434" i="3"/>
  <c r="N1434" i="3" s="1"/>
  <c r="O1434" i="3" s="1"/>
  <c r="M1433" i="3"/>
  <c r="N1433" i="3" s="1"/>
  <c r="O1433" i="3" s="1"/>
  <c r="M1432" i="3"/>
  <c r="N1432" i="3" s="1"/>
  <c r="O1432" i="3" s="1"/>
  <c r="M1431" i="3"/>
  <c r="N1431" i="3" s="1"/>
  <c r="O1431" i="3" s="1"/>
  <c r="M1430" i="3"/>
  <c r="N1430" i="3" s="1"/>
  <c r="O1430" i="3" s="1"/>
  <c r="M1429" i="3"/>
  <c r="N1429" i="3" s="1"/>
  <c r="O1429" i="3" s="1"/>
  <c r="M1428" i="3"/>
  <c r="N1428" i="3" s="1"/>
  <c r="O1428" i="3" s="1"/>
  <c r="M1427" i="3"/>
  <c r="N1427" i="3" s="1"/>
  <c r="O1427" i="3" s="1"/>
  <c r="M1426" i="3"/>
  <c r="N1426" i="3" s="1"/>
  <c r="O1426" i="3" s="1"/>
  <c r="M1425" i="3"/>
  <c r="N1425" i="3" s="1"/>
  <c r="O1425" i="3" s="1"/>
  <c r="M1424" i="3"/>
  <c r="N1424" i="3" s="1"/>
  <c r="O1424" i="3" s="1"/>
  <c r="M1423" i="3"/>
  <c r="N1423" i="3" s="1"/>
  <c r="O1423" i="3" s="1"/>
  <c r="M1422" i="3"/>
  <c r="N1422" i="3" s="1"/>
  <c r="O1422" i="3" s="1"/>
  <c r="M1421" i="3"/>
  <c r="N1421" i="3" s="1"/>
  <c r="O1421" i="3" s="1"/>
  <c r="M1420" i="3"/>
  <c r="N1420" i="3" s="1"/>
  <c r="O1420" i="3" s="1"/>
  <c r="M1419" i="3"/>
  <c r="N1419" i="3" s="1"/>
  <c r="O1419" i="3" s="1"/>
  <c r="M1418" i="3"/>
  <c r="N1418" i="3" s="1"/>
  <c r="O1418" i="3" s="1"/>
  <c r="M1417" i="3"/>
  <c r="N1417" i="3" s="1"/>
  <c r="O1417" i="3" s="1"/>
  <c r="M1416" i="3"/>
  <c r="N1416" i="3" s="1"/>
  <c r="O1416" i="3" s="1"/>
  <c r="M1415" i="3"/>
  <c r="N1415" i="3" s="1"/>
  <c r="O1415" i="3" s="1"/>
  <c r="M1414" i="3"/>
  <c r="N1414" i="3" s="1"/>
  <c r="O1414" i="3" s="1"/>
  <c r="M1413" i="3"/>
  <c r="N1413" i="3" s="1"/>
  <c r="O1413" i="3" s="1"/>
  <c r="M1412" i="3"/>
  <c r="N1412" i="3" s="1"/>
  <c r="O1412" i="3" s="1"/>
  <c r="M1411" i="3"/>
  <c r="N1411" i="3" s="1"/>
  <c r="O1411" i="3" s="1"/>
  <c r="M1410" i="3"/>
  <c r="N1410" i="3" s="1"/>
  <c r="O1410" i="3" s="1"/>
  <c r="M1409" i="3"/>
  <c r="N1409" i="3" s="1"/>
  <c r="O1409" i="3" s="1"/>
  <c r="M1408" i="3"/>
  <c r="N1408" i="3" s="1"/>
  <c r="O1408" i="3" s="1"/>
  <c r="M1407" i="3"/>
  <c r="N1407" i="3" s="1"/>
  <c r="O1407" i="3" s="1"/>
  <c r="M1406" i="3"/>
  <c r="N1406" i="3" s="1"/>
  <c r="O1406" i="3" s="1"/>
  <c r="M1405" i="3"/>
  <c r="N1405" i="3" s="1"/>
  <c r="O1405" i="3" s="1"/>
  <c r="M1404" i="3"/>
  <c r="N1404" i="3" s="1"/>
  <c r="O1404" i="3" s="1"/>
  <c r="M1403" i="3"/>
  <c r="N1403" i="3" s="1"/>
  <c r="O1403" i="3" s="1"/>
  <c r="M1402" i="3"/>
  <c r="N1402" i="3" s="1"/>
  <c r="O1402" i="3" s="1"/>
  <c r="M1401" i="3"/>
  <c r="N1401" i="3" s="1"/>
  <c r="O1401" i="3" s="1"/>
  <c r="M1400" i="3"/>
  <c r="N1400" i="3" s="1"/>
  <c r="O1400" i="3" s="1"/>
  <c r="M1399" i="3"/>
  <c r="N1399" i="3" s="1"/>
  <c r="O1399" i="3" s="1"/>
  <c r="M1398" i="3"/>
  <c r="N1398" i="3" s="1"/>
  <c r="O1398" i="3" s="1"/>
  <c r="M1397" i="3"/>
  <c r="N1397" i="3" s="1"/>
  <c r="O1397" i="3" s="1"/>
  <c r="M1396" i="3"/>
  <c r="N1396" i="3" s="1"/>
  <c r="O1396" i="3" s="1"/>
  <c r="M1395" i="3"/>
  <c r="N1395" i="3" s="1"/>
  <c r="O1395" i="3" s="1"/>
  <c r="M1394" i="3"/>
  <c r="N1394" i="3" s="1"/>
  <c r="O1394" i="3" s="1"/>
  <c r="M1393" i="3"/>
  <c r="N1393" i="3" s="1"/>
  <c r="O1393" i="3" s="1"/>
  <c r="M1392" i="3"/>
  <c r="N1392" i="3" s="1"/>
  <c r="O1392" i="3" s="1"/>
  <c r="M1391" i="3"/>
  <c r="N1391" i="3" s="1"/>
  <c r="O1391" i="3" s="1"/>
  <c r="M1390" i="3"/>
  <c r="N1390" i="3" s="1"/>
  <c r="O1390" i="3" s="1"/>
  <c r="M1389" i="3"/>
  <c r="N1389" i="3" s="1"/>
  <c r="O1389" i="3" s="1"/>
  <c r="M1388" i="3"/>
  <c r="N1388" i="3" s="1"/>
  <c r="O1388" i="3" s="1"/>
  <c r="M1387" i="3"/>
  <c r="N1387" i="3" s="1"/>
  <c r="O1387" i="3" s="1"/>
  <c r="M1386" i="3"/>
  <c r="N1386" i="3" s="1"/>
  <c r="O1386" i="3" s="1"/>
  <c r="M1385" i="3"/>
  <c r="N1385" i="3" s="1"/>
  <c r="O1385" i="3" s="1"/>
  <c r="M1384" i="3"/>
  <c r="N1384" i="3" s="1"/>
  <c r="O1384" i="3" s="1"/>
  <c r="M1383" i="3"/>
  <c r="N1383" i="3" s="1"/>
  <c r="O1383" i="3" s="1"/>
  <c r="M1382" i="3"/>
  <c r="N1382" i="3" s="1"/>
  <c r="O1382" i="3" s="1"/>
  <c r="M1381" i="3"/>
  <c r="N1381" i="3" s="1"/>
  <c r="O1381" i="3" s="1"/>
  <c r="M1380" i="3"/>
  <c r="N1380" i="3" s="1"/>
  <c r="O1380" i="3" s="1"/>
  <c r="M1379" i="3"/>
  <c r="N1379" i="3" s="1"/>
  <c r="O1379" i="3" s="1"/>
  <c r="M1378" i="3"/>
  <c r="N1378" i="3" s="1"/>
  <c r="O1378" i="3" s="1"/>
  <c r="M1377" i="3"/>
  <c r="N1377" i="3" s="1"/>
  <c r="O1377" i="3" s="1"/>
  <c r="M1376" i="3"/>
  <c r="N1376" i="3" s="1"/>
  <c r="O1376" i="3" s="1"/>
  <c r="M1375" i="3"/>
  <c r="N1375" i="3" s="1"/>
  <c r="O1375" i="3" s="1"/>
  <c r="M1374" i="3"/>
  <c r="N1374" i="3" s="1"/>
  <c r="O1374" i="3" s="1"/>
  <c r="M1373" i="3"/>
  <c r="N1373" i="3" s="1"/>
  <c r="O1373" i="3" s="1"/>
  <c r="M1372" i="3"/>
  <c r="N1372" i="3" s="1"/>
  <c r="O1372" i="3" s="1"/>
  <c r="M1371" i="3"/>
  <c r="N1371" i="3" s="1"/>
  <c r="O1371" i="3" s="1"/>
  <c r="M1370" i="3"/>
  <c r="N1370" i="3" s="1"/>
  <c r="O1370" i="3" s="1"/>
  <c r="M1369" i="3"/>
  <c r="N1369" i="3" s="1"/>
  <c r="O1369" i="3" s="1"/>
  <c r="M1368" i="3"/>
  <c r="N1368" i="3" s="1"/>
  <c r="O1368" i="3" s="1"/>
  <c r="M1367" i="3"/>
  <c r="N1367" i="3" s="1"/>
  <c r="O1367" i="3" s="1"/>
  <c r="M1366" i="3"/>
  <c r="N1366" i="3" s="1"/>
  <c r="O1366" i="3" s="1"/>
  <c r="M1365" i="3"/>
  <c r="N1365" i="3" s="1"/>
  <c r="O1365" i="3" s="1"/>
  <c r="M1364" i="3"/>
  <c r="N1364" i="3" s="1"/>
  <c r="O1364" i="3" s="1"/>
  <c r="M1363" i="3"/>
  <c r="N1363" i="3" s="1"/>
  <c r="O1363" i="3" s="1"/>
  <c r="M1362" i="3"/>
  <c r="N1362" i="3" s="1"/>
  <c r="O1362" i="3" s="1"/>
  <c r="M1361" i="3"/>
  <c r="N1361" i="3" s="1"/>
  <c r="O1361" i="3" s="1"/>
  <c r="M1360" i="3"/>
  <c r="N1360" i="3" s="1"/>
  <c r="O1360" i="3" s="1"/>
  <c r="M1359" i="3"/>
  <c r="N1359" i="3" s="1"/>
  <c r="O1359" i="3" s="1"/>
  <c r="M1358" i="3"/>
  <c r="N1358" i="3" s="1"/>
  <c r="O1358" i="3" s="1"/>
  <c r="M1357" i="3"/>
  <c r="N1357" i="3" s="1"/>
  <c r="O1357" i="3" s="1"/>
  <c r="M1356" i="3"/>
  <c r="N1356" i="3" s="1"/>
  <c r="O1356" i="3" s="1"/>
  <c r="M1355" i="3"/>
  <c r="N1355" i="3" s="1"/>
  <c r="O1355" i="3" s="1"/>
  <c r="M1354" i="3"/>
  <c r="N1354" i="3" s="1"/>
  <c r="O1354" i="3" s="1"/>
  <c r="M1353" i="3"/>
  <c r="N1353" i="3" s="1"/>
  <c r="O1353" i="3" s="1"/>
  <c r="M1352" i="3"/>
  <c r="N1352" i="3" s="1"/>
  <c r="O1352" i="3" s="1"/>
  <c r="M1351" i="3"/>
  <c r="N1351" i="3" s="1"/>
  <c r="O1351" i="3" s="1"/>
  <c r="M1350" i="3"/>
  <c r="N1350" i="3" s="1"/>
  <c r="O1350" i="3" s="1"/>
  <c r="M1349" i="3"/>
  <c r="N1349" i="3" s="1"/>
  <c r="O1349" i="3" s="1"/>
  <c r="M1348" i="3"/>
  <c r="N1348" i="3" s="1"/>
  <c r="O1348" i="3" s="1"/>
  <c r="M1347" i="3"/>
  <c r="N1347" i="3" s="1"/>
  <c r="O1347" i="3" s="1"/>
  <c r="M1346" i="3"/>
  <c r="N1346" i="3" s="1"/>
  <c r="O1346" i="3" s="1"/>
  <c r="M1345" i="3"/>
  <c r="N1345" i="3" s="1"/>
  <c r="O1345" i="3" s="1"/>
  <c r="M1344" i="3"/>
  <c r="N1344" i="3" s="1"/>
  <c r="O1344" i="3" s="1"/>
  <c r="M1343" i="3"/>
  <c r="N1343" i="3" s="1"/>
  <c r="O1343" i="3" s="1"/>
  <c r="M1342" i="3"/>
  <c r="N1342" i="3" s="1"/>
  <c r="O1342" i="3" s="1"/>
  <c r="M1341" i="3"/>
  <c r="N1341" i="3" s="1"/>
  <c r="O1341" i="3" s="1"/>
  <c r="M1340" i="3"/>
  <c r="N1340" i="3" s="1"/>
  <c r="O1340" i="3" s="1"/>
  <c r="M1339" i="3"/>
  <c r="N1339" i="3" s="1"/>
  <c r="O1339" i="3" s="1"/>
  <c r="M1338" i="3"/>
  <c r="N1338" i="3" s="1"/>
  <c r="O1338" i="3" s="1"/>
  <c r="M1337" i="3"/>
  <c r="N1337" i="3" s="1"/>
  <c r="O1337" i="3" s="1"/>
  <c r="M1336" i="3"/>
  <c r="N1336" i="3" s="1"/>
  <c r="O1336" i="3" s="1"/>
  <c r="M1335" i="3"/>
  <c r="N1335" i="3" s="1"/>
  <c r="O1335" i="3" s="1"/>
  <c r="M1334" i="3"/>
  <c r="N1334" i="3" s="1"/>
  <c r="O1334" i="3" s="1"/>
  <c r="M1333" i="3"/>
  <c r="N1333" i="3" s="1"/>
  <c r="O1333" i="3" s="1"/>
  <c r="M1332" i="3"/>
  <c r="N1332" i="3" s="1"/>
  <c r="O1332" i="3" s="1"/>
  <c r="M1331" i="3"/>
  <c r="N1331" i="3" s="1"/>
  <c r="O1331" i="3" s="1"/>
  <c r="M1330" i="3"/>
  <c r="N1330" i="3" s="1"/>
  <c r="O1330" i="3" s="1"/>
  <c r="M1329" i="3"/>
  <c r="N1329" i="3" s="1"/>
  <c r="O1329" i="3" s="1"/>
  <c r="M1328" i="3"/>
  <c r="N1328" i="3" s="1"/>
  <c r="O1328" i="3" s="1"/>
  <c r="M1327" i="3"/>
  <c r="N1327" i="3" s="1"/>
  <c r="O1327" i="3" s="1"/>
  <c r="M1326" i="3"/>
  <c r="N1326" i="3" s="1"/>
  <c r="O1326" i="3" s="1"/>
  <c r="M1325" i="3"/>
  <c r="N1325" i="3" s="1"/>
  <c r="O1325" i="3" s="1"/>
  <c r="M1324" i="3"/>
  <c r="N1324" i="3" s="1"/>
  <c r="O1324" i="3" s="1"/>
  <c r="M1323" i="3"/>
  <c r="N1323" i="3" s="1"/>
  <c r="O1323" i="3" s="1"/>
  <c r="M1322" i="3"/>
  <c r="N1322" i="3" s="1"/>
  <c r="O1322" i="3" s="1"/>
  <c r="M1321" i="3"/>
  <c r="N1321" i="3" s="1"/>
  <c r="O1321" i="3" s="1"/>
  <c r="M1320" i="3"/>
  <c r="N1320" i="3" s="1"/>
  <c r="O1320" i="3" s="1"/>
  <c r="M1319" i="3"/>
  <c r="N1319" i="3" s="1"/>
  <c r="O1319" i="3" s="1"/>
  <c r="M1318" i="3"/>
  <c r="N1318" i="3" s="1"/>
  <c r="O1318" i="3" s="1"/>
  <c r="M1317" i="3"/>
  <c r="N1317" i="3" s="1"/>
  <c r="O1317" i="3" s="1"/>
  <c r="M1316" i="3"/>
  <c r="N1316" i="3" s="1"/>
  <c r="O1316" i="3" s="1"/>
  <c r="M1315" i="3"/>
  <c r="N1315" i="3" s="1"/>
  <c r="O1315" i="3" s="1"/>
  <c r="M1314" i="3"/>
  <c r="N1314" i="3" s="1"/>
  <c r="O1314" i="3" s="1"/>
  <c r="M1313" i="3"/>
  <c r="N1313" i="3" s="1"/>
  <c r="O1313" i="3" s="1"/>
  <c r="M1312" i="3"/>
  <c r="N1312" i="3" s="1"/>
  <c r="O1312" i="3" s="1"/>
  <c r="M1311" i="3"/>
  <c r="N1311" i="3" s="1"/>
  <c r="O1311" i="3" s="1"/>
  <c r="M1310" i="3"/>
  <c r="N1310" i="3" s="1"/>
  <c r="O1310" i="3" s="1"/>
  <c r="M1309" i="3"/>
  <c r="N1309" i="3" s="1"/>
  <c r="O1309" i="3" s="1"/>
  <c r="M1308" i="3"/>
  <c r="N1308" i="3" s="1"/>
  <c r="O1308" i="3" s="1"/>
  <c r="M1307" i="3"/>
  <c r="N1307" i="3" s="1"/>
  <c r="O1307" i="3" s="1"/>
  <c r="M1306" i="3"/>
  <c r="N1306" i="3" s="1"/>
  <c r="O1306" i="3" s="1"/>
  <c r="M1305" i="3"/>
  <c r="N1305" i="3" s="1"/>
  <c r="O1305" i="3" s="1"/>
  <c r="M1304" i="3"/>
  <c r="N1304" i="3" s="1"/>
  <c r="O1304" i="3" s="1"/>
  <c r="M1303" i="3"/>
  <c r="N1303" i="3" s="1"/>
  <c r="O1303" i="3" s="1"/>
  <c r="M1302" i="3"/>
  <c r="N1302" i="3" s="1"/>
  <c r="O1302" i="3" s="1"/>
  <c r="M1301" i="3"/>
  <c r="N1301" i="3" s="1"/>
  <c r="O1301" i="3" s="1"/>
  <c r="M1300" i="3"/>
  <c r="N1300" i="3" s="1"/>
  <c r="O1300" i="3" s="1"/>
  <c r="M1299" i="3"/>
  <c r="N1299" i="3" s="1"/>
  <c r="O1299" i="3" s="1"/>
  <c r="M1298" i="3"/>
  <c r="N1298" i="3" s="1"/>
  <c r="O1298" i="3" s="1"/>
  <c r="M1297" i="3"/>
  <c r="N1297" i="3" s="1"/>
  <c r="O1297" i="3" s="1"/>
  <c r="M1296" i="3"/>
  <c r="N1296" i="3" s="1"/>
  <c r="O1296" i="3" s="1"/>
  <c r="M1295" i="3"/>
  <c r="N1295" i="3" s="1"/>
  <c r="O1295" i="3" s="1"/>
  <c r="M1294" i="3"/>
  <c r="N1294" i="3" s="1"/>
  <c r="O1294" i="3" s="1"/>
  <c r="M1293" i="3"/>
  <c r="N1293" i="3" s="1"/>
  <c r="O1293" i="3" s="1"/>
  <c r="M1292" i="3"/>
  <c r="N1292" i="3" s="1"/>
  <c r="O1292" i="3" s="1"/>
  <c r="M1291" i="3"/>
  <c r="N1291" i="3" s="1"/>
  <c r="O1291" i="3" s="1"/>
  <c r="M1290" i="3"/>
  <c r="N1290" i="3" s="1"/>
  <c r="O1290" i="3" s="1"/>
  <c r="M1289" i="3"/>
  <c r="N1289" i="3" s="1"/>
  <c r="O1289" i="3" s="1"/>
  <c r="M1288" i="3"/>
  <c r="N1288" i="3" s="1"/>
  <c r="O1288" i="3" s="1"/>
  <c r="M1287" i="3"/>
  <c r="N1287" i="3" s="1"/>
  <c r="O1287" i="3" s="1"/>
  <c r="M1286" i="3"/>
  <c r="N1286" i="3" s="1"/>
  <c r="O1286" i="3" s="1"/>
  <c r="M1285" i="3"/>
  <c r="N1285" i="3" s="1"/>
  <c r="O1285" i="3" s="1"/>
  <c r="M1284" i="3"/>
  <c r="N1284" i="3" s="1"/>
  <c r="O1284" i="3" s="1"/>
  <c r="M1283" i="3"/>
  <c r="N1283" i="3" s="1"/>
  <c r="O1283" i="3" s="1"/>
  <c r="M1282" i="3"/>
  <c r="N1282" i="3" s="1"/>
  <c r="O1282" i="3" s="1"/>
  <c r="M1281" i="3"/>
  <c r="N1281" i="3" s="1"/>
  <c r="O1281" i="3" s="1"/>
  <c r="M1280" i="3"/>
  <c r="N1280" i="3" s="1"/>
  <c r="O1280" i="3" s="1"/>
  <c r="M1279" i="3"/>
  <c r="N1279" i="3" s="1"/>
  <c r="O1279" i="3" s="1"/>
  <c r="M1278" i="3"/>
  <c r="N1278" i="3" s="1"/>
  <c r="O1278" i="3" s="1"/>
  <c r="M1277" i="3"/>
  <c r="N1277" i="3" s="1"/>
  <c r="O1277" i="3" s="1"/>
  <c r="M1276" i="3"/>
  <c r="N1276" i="3" s="1"/>
  <c r="O1276" i="3" s="1"/>
  <c r="M1275" i="3"/>
  <c r="N1275" i="3" s="1"/>
  <c r="O1275" i="3" s="1"/>
  <c r="M1274" i="3"/>
  <c r="N1274" i="3" s="1"/>
  <c r="O1274" i="3" s="1"/>
  <c r="M1273" i="3"/>
  <c r="N1273" i="3" s="1"/>
  <c r="O1273" i="3" s="1"/>
  <c r="M1272" i="3"/>
  <c r="N1272" i="3" s="1"/>
  <c r="O1272" i="3" s="1"/>
  <c r="M1271" i="3"/>
  <c r="N1271" i="3" s="1"/>
  <c r="O1271" i="3" s="1"/>
  <c r="M1270" i="3"/>
  <c r="N1270" i="3" s="1"/>
  <c r="O1270" i="3" s="1"/>
  <c r="M1269" i="3"/>
  <c r="N1269" i="3" s="1"/>
  <c r="O1269" i="3" s="1"/>
  <c r="M1268" i="3"/>
  <c r="N1268" i="3" s="1"/>
  <c r="O1268" i="3" s="1"/>
  <c r="M1267" i="3"/>
  <c r="N1267" i="3" s="1"/>
  <c r="O1267" i="3" s="1"/>
  <c r="M1266" i="3"/>
  <c r="N1266" i="3" s="1"/>
  <c r="O1266" i="3" s="1"/>
  <c r="M1265" i="3"/>
  <c r="N1265" i="3" s="1"/>
  <c r="O1265" i="3" s="1"/>
  <c r="M1264" i="3"/>
  <c r="N1264" i="3" s="1"/>
  <c r="O1264" i="3" s="1"/>
  <c r="M1263" i="3"/>
  <c r="N1263" i="3" s="1"/>
  <c r="O1263" i="3" s="1"/>
  <c r="M1262" i="3"/>
  <c r="N1262" i="3" s="1"/>
  <c r="O1262" i="3" s="1"/>
  <c r="M1261" i="3"/>
  <c r="N1261" i="3" s="1"/>
  <c r="O1261" i="3" s="1"/>
  <c r="M1260" i="3"/>
  <c r="N1260" i="3" s="1"/>
  <c r="O1260" i="3" s="1"/>
  <c r="M1259" i="3"/>
  <c r="N1259" i="3" s="1"/>
  <c r="O1259" i="3" s="1"/>
  <c r="M1258" i="3"/>
  <c r="N1258" i="3" s="1"/>
  <c r="O1258" i="3" s="1"/>
  <c r="M1257" i="3"/>
  <c r="N1257" i="3" s="1"/>
  <c r="O1257" i="3" s="1"/>
  <c r="M1256" i="3"/>
  <c r="N1256" i="3" s="1"/>
  <c r="O1256" i="3" s="1"/>
  <c r="M1255" i="3"/>
  <c r="N1255" i="3" s="1"/>
  <c r="O1255" i="3" s="1"/>
  <c r="M1254" i="3"/>
  <c r="N1254" i="3" s="1"/>
  <c r="O1254" i="3" s="1"/>
  <c r="M1253" i="3"/>
  <c r="N1253" i="3" s="1"/>
  <c r="O1253" i="3" s="1"/>
  <c r="M1252" i="3"/>
  <c r="N1252" i="3" s="1"/>
  <c r="O1252" i="3" s="1"/>
  <c r="M1251" i="3"/>
  <c r="N1251" i="3" s="1"/>
  <c r="O1251" i="3" s="1"/>
  <c r="M1250" i="3"/>
  <c r="N1250" i="3" s="1"/>
  <c r="O1250" i="3" s="1"/>
  <c r="M1249" i="3"/>
  <c r="N1249" i="3" s="1"/>
  <c r="O1249" i="3" s="1"/>
  <c r="M1248" i="3"/>
  <c r="N1248" i="3" s="1"/>
  <c r="O1248" i="3" s="1"/>
  <c r="M1247" i="3"/>
  <c r="N1247" i="3" s="1"/>
  <c r="O1247" i="3" s="1"/>
  <c r="M1246" i="3"/>
  <c r="N1246" i="3" s="1"/>
  <c r="O1246" i="3" s="1"/>
  <c r="M1245" i="3"/>
  <c r="N1245" i="3" s="1"/>
  <c r="O1245" i="3" s="1"/>
  <c r="M1244" i="3"/>
  <c r="N1244" i="3" s="1"/>
  <c r="O1244" i="3" s="1"/>
  <c r="M1243" i="3"/>
  <c r="N1243" i="3" s="1"/>
  <c r="O1243" i="3" s="1"/>
  <c r="M1242" i="3"/>
  <c r="N1242" i="3" s="1"/>
  <c r="O1242" i="3" s="1"/>
  <c r="M1241" i="3"/>
  <c r="N1241" i="3" s="1"/>
  <c r="O1241" i="3" s="1"/>
  <c r="M1240" i="3"/>
  <c r="N1240" i="3" s="1"/>
  <c r="O1240" i="3" s="1"/>
  <c r="M1239" i="3"/>
  <c r="N1239" i="3" s="1"/>
  <c r="O1239" i="3" s="1"/>
  <c r="M1238" i="3"/>
  <c r="N1238" i="3" s="1"/>
  <c r="O1238" i="3" s="1"/>
  <c r="M1237" i="3"/>
  <c r="N1237" i="3" s="1"/>
  <c r="O1237" i="3" s="1"/>
  <c r="M1236" i="3"/>
  <c r="N1236" i="3" s="1"/>
  <c r="O1236" i="3" s="1"/>
  <c r="M1235" i="3"/>
  <c r="N1235" i="3" s="1"/>
  <c r="O1235" i="3" s="1"/>
  <c r="M1234" i="3"/>
  <c r="N1234" i="3" s="1"/>
  <c r="O1234" i="3" s="1"/>
  <c r="M1233" i="3"/>
  <c r="N1233" i="3" s="1"/>
  <c r="O1233" i="3" s="1"/>
  <c r="M1232" i="3"/>
  <c r="N1232" i="3" s="1"/>
  <c r="O1232" i="3" s="1"/>
  <c r="M1231" i="3"/>
  <c r="N1231" i="3" s="1"/>
  <c r="O1231" i="3" s="1"/>
  <c r="M1230" i="3"/>
  <c r="N1230" i="3" s="1"/>
  <c r="O1230" i="3" s="1"/>
  <c r="M1229" i="3"/>
  <c r="N1229" i="3" s="1"/>
  <c r="O1229" i="3" s="1"/>
  <c r="M1228" i="3"/>
  <c r="N1228" i="3" s="1"/>
  <c r="O1228" i="3" s="1"/>
  <c r="M1227" i="3"/>
  <c r="N1227" i="3" s="1"/>
  <c r="O1227" i="3" s="1"/>
  <c r="M1226" i="3"/>
  <c r="N1226" i="3" s="1"/>
  <c r="O1226" i="3" s="1"/>
  <c r="M1225" i="3"/>
  <c r="N1225" i="3" s="1"/>
  <c r="O1225" i="3" s="1"/>
  <c r="M1224" i="3"/>
  <c r="N1224" i="3" s="1"/>
  <c r="O1224" i="3" s="1"/>
  <c r="M1223" i="3"/>
  <c r="N1223" i="3" s="1"/>
  <c r="O1223" i="3" s="1"/>
  <c r="M1222" i="3"/>
  <c r="N1222" i="3" s="1"/>
  <c r="O1222" i="3" s="1"/>
  <c r="M1221" i="3"/>
  <c r="N1221" i="3" s="1"/>
  <c r="O1221" i="3" s="1"/>
  <c r="M1220" i="3"/>
  <c r="N1220" i="3" s="1"/>
  <c r="O1220" i="3" s="1"/>
  <c r="M1219" i="3"/>
  <c r="N1219" i="3" s="1"/>
  <c r="O1219" i="3" s="1"/>
  <c r="M1218" i="3"/>
  <c r="N1218" i="3" s="1"/>
  <c r="O1218" i="3" s="1"/>
  <c r="M1217" i="3"/>
  <c r="N1217" i="3" s="1"/>
  <c r="O1217" i="3" s="1"/>
  <c r="M1216" i="3"/>
  <c r="N1216" i="3" s="1"/>
  <c r="O1216" i="3" s="1"/>
  <c r="M1215" i="3"/>
  <c r="N1215" i="3" s="1"/>
  <c r="O1215" i="3" s="1"/>
  <c r="M1214" i="3"/>
  <c r="N1214" i="3" s="1"/>
  <c r="O1214" i="3" s="1"/>
  <c r="M1213" i="3"/>
  <c r="N1213" i="3" s="1"/>
  <c r="O1213" i="3" s="1"/>
  <c r="M1212" i="3"/>
  <c r="N1212" i="3" s="1"/>
  <c r="O1212" i="3" s="1"/>
  <c r="M1211" i="3"/>
  <c r="N1211" i="3" s="1"/>
  <c r="O1211" i="3" s="1"/>
  <c r="M1210" i="3"/>
  <c r="N1210" i="3" s="1"/>
  <c r="O1210" i="3" s="1"/>
  <c r="M1209" i="3"/>
  <c r="N1209" i="3" s="1"/>
  <c r="O1209" i="3" s="1"/>
  <c r="M1208" i="3"/>
  <c r="N1208" i="3" s="1"/>
  <c r="O1208" i="3" s="1"/>
  <c r="M1207" i="3"/>
  <c r="N1207" i="3" s="1"/>
  <c r="O1207" i="3" s="1"/>
  <c r="M1206" i="3"/>
  <c r="N1206" i="3" s="1"/>
  <c r="O1206" i="3" s="1"/>
  <c r="M1205" i="3"/>
  <c r="N1205" i="3" s="1"/>
  <c r="O1205" i="3" s="1"/>
  <c r="M1204" i="3"/>
  <c r="N1204" i="3" s="1"/>
  <c r="O1204" i="3" s="1"/>
  <c r="M1203" i="3"/>
  <c r="N1203" i="3" s="1"/>
  <c r="O1203" i="3" s="1"/>
  <c r="M1202" i="3"/>
  <c r="N1202" i="3" s="1"/>
  <c r="O1202" i="3" s="1"/>
  <c r="M1201" i="3"/>
  <c r="N1201" i="3" s="1"/>
  <c r="O1201" i="3" s="1"/>
  <c r="M1200" i="3"/>
  <c r="N1200" i="3" s="1"/>
  <c r="O1200" i="3" s="1"/>
  <c r="M1199" i="3"/>
  <c r="N1199" i="3" s="1"/>
  <c r="O1199" i="3" s="1"/>
  <c r="M1198" i="3"/>
  <c r="N1198" i="3" s="1"/>
  <c r="O1198" i="3" s="1"/>
  <c r="M1197" i="3"/>
  <c r="N1197" i="3" s="1"/>
  <c r="O1197" i="3" s="1"/>
  <c r="M1196" i="3"/>
  <c r="N1196" i="3" s="1"/>
  <c r="O1196" i="3" s="1"/>
  <c r="M1195" i="3"/>
  <c r="N1195" i="3" s="1"/>
  <c r="O1195" i="3" s="1"/>
  <c r="M1194" i="3"/>
  <c r="N1194" i="3" s="1"/>
  <c r="O1194" i="3" s="1"/>
  <c r="M1193" i="3"/>
  <c r="N1193" i="3" s="1"/>
  <c r="O1193" i="3" s="1"/>
  <c r="M1192" i="3"/>
  <c r="N1192" i="3" s="1"/>
  <c r="O1192" i="3" s="1"/>
  <c r="M1191" i="3"/>
  <c r="N1191" i="3" s="1"/>
  <c r="O1191" i="3" s="1"/>
  <c r="M1190" i="3"/>
  <c r="N1190" i="3" s="1"/>
  <c r="O1190" i="3" s="1"/>
  <c r="M1189" i="3"/>
  <c r="N1189" i="3" s="1"/>
  <c r="O1189" i="3" s="1"/>
  <c r="M1188" i="3"/>
  <c r="N1188" i="3" s="1"/>
  <c r="O1188" i="3" s="1"/>
  <c r="M1187" i="3"/>
  <c r="N1187" i="3" s="1"/>
  <c r="O1187" i="3" s="1"/>
  <c r="M1186" i="3"/>
  <c r="N1186" i="3" s="1"/>
  <c r="O1186" i="3" s="1"/>
  <c r="M1185" i="3"/>
  <c r="N1185" i="3" s="1"/>
  <c r="O1185" i="3" s="1"/>
  <c r="M1184" i="3"/>
  <c r="N1184" i="3" s="1"/>
  <c r="O1184" i="3" s="1"/>
  <c r="M1183" i="3"/>
  <c r="N1183" i="3" s="1"/>
  <c r="O1183" i="3" s="1"/>
  <c r="M1182" i="3"/>
  <c r="N1182" i="3" s="1"/>
  <c r="O1182" i="3" s="1"/>
  <c r="M1181" i="3"/>
  <c r="N1181" i="3" s="1"/>
  <c r="O1181" i="3" s="1"/>
  <c r="M1180" i="3"/>
  <c r="N1180" i="3" s="1"/>
  <c r="O1180" i="3" s="1"/>
  <c r="M1179" i="3"/>
  <c r="N1179" i="3" s="1"/>
  <c r="O1179" i="3" s="1"/>
  <c r="M1178" i="3"/>
  <c r="N1178" i="3" s="1"/>
  <c r="O1178" i="3" s="1"/>
  <c r="M1177" i="3"/>
  <c r="N1177" i="3" s="1"/>
  <c r="O1177" i="3" s="1"/>
  <c r="M1176" i="3"/>
  <c r="N1176" i="3" s="1"/>
  <c r="O1176" i="3" s="1"/>
  <c r="M1175" i="3"/>
  <c r="N1175" i="3" s="1"/>
  <c r="O1175" i="3" s="1"/>
  <c r="M1174" i="3"/>
  <c r="N1174" i="3" s="1"/>
  <c r="O1174" i="3" s="1"/>
  <c r="M1173" i="3"/>
  <c r="N1173" i="3" s="1"/>
  <c r="O1173" i="3" s="1"/>
  <c r="M1172" i="3"/>
  <c r="N1172" i="3" s="1"/>
  <c r="O1172" i="3" s="1"/>
  <c r="M1171" i="3"/>
  <c r="N1171" i="3" s="1"/>
  <c r="O1171" i="3" s="1"/>
  <c r="M1170" i="3"/>
  <c r="N1170" i="3" s="1"/>
  <c r="O1170" i="3" s="1"/>
  <c r="M1169" i="3"/>
  <c r="N1169" i="3" s="1"/>
  <c r="O1169" i="3" s="1"/>
  <c r="M1168" i="3"/>
  <c r="N1168" i="3" s="1"/>
  <c r="O1168" i="3" s="1"/>
  <c r="M1167" i="3"/>
  <c r="N1167" i="3" s="1"/>
  <c r="O1167" i="3" s="1"/>
  <c r="M1166" i="3"/>
  <c r="N1166" i="3" s="1"/>
  <c r="O1166" i="3" s="1"/>
  <c r="M1165" i="3"/>
  <c r="N1165" i="3" s="1"/>
  <c r="O1165" i="3" s="1"/>
  <c r="M1164" i="3"/>
  <c r="N1164" i="3" s="1"/>
  <c r="O1164" i="3" s="1"/>
  <c r="M1163" i="3"/>
  <c r="N1163" i="3" s="1"/>
  <c r="O1163" i="3" s="1"/>
  <c r="M1162" i="3"/>
  <c r="N1162" i="3" s="1"/>
  <c r="O1162" i="3" s="1"/>
  <c r="M1161" i="3"/>
  <c r="N1161" i="3" s="1"/>
  <c r="O1161" i="3" s="1"/>
  <c r="M1160" i="3"/>
  <c r="N1160" i="3" s="1"/>
  <c r="O1160" i="3" s="1"/>
  <c r="M1159" i="3"/>
  <c r="N1159" i="3" s="1"/>
  <c r="O1159" i="3" s="1"/>
  <c r="M1158" i="3"/>
  <c r="N1158" i="3" s="1"/>
  <c r="O1158" i="3" s="1"/>
  <c r="M1157" i="3"/>
  <c r="N1157" i="3" s="1"/>
  <c r="O1157" i="3" s="1"/>
  <c r="M1156" i="3"/>
  <c r="N1156" i="3" s="1"/>
  <c r="O1156" i="3" s="1"/>
  <c r="M1155" i="3"/>
  <c r="N1155" i="3" s="1"/>
  <c r="O1155" i="3" s="1"/>
  <c r="M1154" i="3"/>
  <c r="N1154" i="3" s="1"/>
  <c r="O1154" i="3" s="1"/>
  <c r="M1153" i="3"/>
  <c r="N1153" i="3" s="1"/>
  <c r="O1153" i="3" s="1"/>
  <c r="M1152" i="3"/>
  <c r="N1152" i="3" s="1"/>
  <c r="O1152" i="3" s="1"/>
  <c r="M1151" i="3"/>
  <c r="N1151" i="3" s="1"/>
  <c r="O1151" i="3" s="1"/>
  <c r="M1150" i="3"/>
  <c r="N1150" i="3" s="1"/>
  <c r="O1150" i="3" s="1"/>
  <c r="M1149" i="3"/>
  <c r="N1149" i="3" s="1"/>
  <c r="O1149" i="3" s="1"/>
  <c r="M1148" i="3"/>
  <c r="N1148" i="3" s="1"/>
  <c r="O1148" i="3" s="1"/>
  <c r="M1147" i="3"/>
  <c r="N1147" i="3" s="1"/>
  <c r="O1147" i="3" s="1"/>
  <c r="M1146" i="3"/>
  <c r="N1146" i="3" s="1"/>
  <c r="O1146" i="3" s="1"/>
  <c r="M1145" i="3"/>
  <c r="N1145" i="3" s="1"/>
  <c r="O1145" i="3" s="1"/>
  <c r="M1144" i="3"/>
  <c r="N1144" i="3" s="1"/>
  <c r="O1144" i="3" s="1"/>
  <c r="M1143" i="3"/>
  <c r="N1143" i="3" s="1"/>
  <c r="O1143" i="3" s="1"/>
  <c r="M1142" i="3"/>
  <c r="N1142" i="3" s="1"/>
  <c r="O1142" i="3" s="1"/>
  <c r="M1141" i="3"/>
  <c r="N1141" i="3" s="1"/>
  <c r="O1141" i="3" s="1"/>
  <c r="M1140" i="3"/>
  <c r="N1140" i="3" s="1"/>
  <c r="O1140" i="3" s="1"/>
  <c r="M1139" i="3"/>
  <c r="N1139" i="3" s="1"/>
  <c r="O1139" i="3" s="1"/>
  <c r="M1138" i="3"/>
  <c r="N1138" i="3" s="1"/>
  <c r="O1138" i="3" s="1"/>
  <c r="M1137" i="3"/>
  <c r="N1137" i="3" s="1"/>
  <c r="O1137" i="3" s="1"/>
  <c r="M1136" i="3"/>
  <c r="N1136" i="3" s="1"/>
  <c r="O1136" i="3" s="1"/>
  <c r="M1135" i="3"/>
  <c r="N1135" i="3" s="1"/>
  <c r="O1135" i="3" s="1"/>
  <c r="M1134" i="3"/>
  <c r="N1134" i="3" s="1"/>
  <c r="O1134" i="3" s="1"/>
  <c r="M1133" i="3"/>
  <c r="N1133" i="3" s="1"/>
  <c r="O1133" i="3" s="1"/>
  <c r="M1132" i="3"/>
  <c r="N1132" i="3" s="1"/>
  <c r="O1132" i="3" s="1"/>
  <c r="M1131" i="3"/>
  <c r="N1131" i="3" s="1"/>
  <c r="O1131" i="3" s="1"/>
  <c r="M1130" i="3"/>
  <c r="N1130" i="3" s="1"/>
  <c r="O1130" i="3" s="1"/>
  <c r="M1129" i="3"/>
  <c r="N1129" i="3" s="1"/>
  <c r="O1129" i="3" s="1"/>
  <c r="M1128" i="3"/>
  <c r="N1128" i="3" s="1"/>
  <c r="O1128" i="3" s="1"/>
  <c r="M1127" i="3"/>
  <c r="N1127" i="3" s="1"/>
  <c r="O1127" i="3" s="1"/>
  <c r="M1126" i="3"/>
  <c r="N1126" i="3" s="1"/>
  <c r="O1126" i="3" s="1"/>
  <c r="M1125" i="3"/>
  <c r="N1125" i="3" s="1"/>
  <c r="O1125" i="3" s="1"/>
  <c r="M1124" i="3"/>
  <c r="N1124" i="3" s="1"/>
  <c r="O1124" i="3" s="1"/>
  <c r="M1123" i="3"/>
  <c r="N1123" i="3" s="1"/>
  <c r="O1123" i="3" s="1"/>
  <c r="M1122" i="3"/>
  <c r="N1122" i="3" s="1"/>
  <c r="O1122" i="3" s="1"/>
  <c r="M1121" i="3"/>
  <c r="N1121" i="3" s="1"/>
  <c r="O1121" i="3" s="1"/>
  <c r="M1120" i="3"/>
  <c r="N1120" i="3" s="1"/>
  <c r="O1120" i="3" s="1"/>
  <c r="M1119" i="3"/>
  <c r="N1119" i="3" s="1"/>
  <c r="O1119" i="3" s="1"/>
  <c r="M1118" i="3"/>
  <c r="N1118" i="3" s="1"/>
  <c r="O1118" i="3" s="1"/>
  <c r="M1117" i="3"/>
  <c r="N1117" i="3" s="1"/>
  <c r="O1117" i="3" s="1"/>
  <c r="M1116" i="3"/>
  <c r="N1116" i="3" s="1"/>
  <c r="O1116" i="3" s="1"/>
  <c r="M1115" i="3"/>
  <c r="N1115" i="3" s="1"/>
  <c r="O1115" i="3" s="1"/>
  <c r="M1114" i="3"/>
  <c r="N1114" i="3" s="1"/>
  <c r="O1114" i="3" s="1"/>
  <c r="M1113" i="3"/>
  <c r="N1113" i="3" s="1"/>
  <c r="O1113" i="3" s="1"/>
  <c r="M1112" i="3"/>
  <c r="N1112" i="3" s="1"/>
  <c r="O1112" i="3" s="1"/>
  <c r="M1111" i="3"/>
  <c r="N1111" i="3" s="1"/>
  <c r="O1111" i="3" s="1"/>
  <c r="M1110" i="3"/>
  <c r="N1110" i="3" s="1"/>
  <c r="O1110" i="3" s="1"/>
  <c r="M1109" i="3"/>
  <c r="N1109" i="3" s="1"/>
  <c r="O1109" i="3" s="1"/>
  <c r="M1108" i="3"/>
  <c r="N1108" i="3" s="1"/>
  <c r="O1108" i="3" s="1"/>
  <c r="M1107" i="3"/>
  <c r="N1107" i="3" s="1"/>
  <c r="O1107" i="3" s="1"/>
  <c r="M1106" i="3"/>
  <c r="N1106" i="3" s="1"/>
  <c r="O1106" i="3" s="1"/>
  <c r="M1105" i="3"/>
  <c r="N1105" i="3" s="1"/>
  <c r="O1105" i="3" s="1"/>
  <c r="M1104" i="3"/>
  <c r="N1104" i="3" s="1"/>
  <c r="O1104" i="3" s="1"/>
  <c r="M1103" i="3"/>
  <c r="N1103" i="3" s="1"/>
  <c r="O1103" i="3" s="1"/>
  <c r="M1102" i="3"/>
  <c r="N1102" i="3" s="1"/>
  <c r="O1102" i="3" s="1"/>
  <c r="M1101" i="3"/>
  <c r="N1101" i="3" s="1"/>
  <c r="O1101" i="3" s="1"/>
  <c r="M1100" i="3"/>
  <c r="N1100" i="3" s="1"/>
  <c r="O1100" i="3" s="1"/>
  <c r="M1099" i="3"/>
  <c r="N1099" i="3" s="1"/>
  <c r="O1099" i="3" s="1"/>
  <c r="M1098" i="3"/>
  <c r="N1098" i="3" s="1"/>
  <c r="O1098" i="3" s="1"/>
  <c r="M1097" i="3"/>
  <c r="N1097" i="3" s="1"/>
  <c r="O1097" i="3" s="1"/>
  <c r="M1096" i="3"/>
  <c r="N1096" i="3" s="1"/>
  <c r="O1096" i="3" s="1"/>
  <c r="M1095" i="3"/>
  <c r="N1095" i="3" s="1"/>
  <c r="O1095" i="3" s="1"/>
  <c r="M1094" i="3"/>
  <c r="N1094" i="3" s="1"/>
  <c r="O1094" i="3" s="1"/>
  <c r="M1093" i="3"/>
  <c r="N1093" i="3" s="1"/>
  <c r="O1093" i="3" s="1"/>
  <c r="M1092" i="3"/>
  <c r="N1092" i="3" s="1"/>
  <c r="O1092" i="3" s="1"/>
  <c r="M1091" i="3"/>
  <c r="N1091" i="3" s="1"/>
  <c r="O1091" i="3" s="1"/>
  <c r="M1090" i="3"/>
  <c r="N1090" i="3" s="1"/>
  <c r="O1090" i="3" s="1"/>
  <c r="M1089" i="3"/>
  <c r="N1089" i="3" s="1"/>
  <c r="O1089" i="3" s="1"/>
  <c r="M1088" i="3"/>
  <c r="N1088" i="3" s="1"/>
  <c r="O1088" i="3" s="1"/>
  <c r="M1087" i="3"/>
  <c r="N1087" i="3" s="1"/>
  <c r="O1087" i="3" s="1"/>
  <c r="M1086" i="3"/>
  <c r="N1086" i="3" s="1"/>
  <c r="O1086" i="3" s="1"/>
  <c r="M1085" i="3"/>
  <c r="N1085" i="3" s="1"/>
  <c r="O1085" i="3" s="1"/>
  <c r="M1084" i="3"/>
  <c r="N1084" i="3" s="1"/>
  <c r="O1084" i="3" s="1"/>
  <c r="M1083" i="3"/>
  <c r="N1083" i="3" s="1"/>
  <c r="O1083" i="3" s="1"/>
  <c r="M1082" i="3"/>
  <c r="N1082" i="3" s="1"/>
  <c r="O1082" i="3" s="1"/>
  <c r="M1081" i="3"/>
  <c r="N1081" i="3" s="1"/>
  <c r="O1081" i="3" s="1"/>
  <c r="M1080" i="3"/>
  <c r="N1080" i="3" s="1"/>
  <c r="O1080" i="3" s="1"/>
  <c r="M1079" i="3"/>
  <c r="N1079" i="3" s="1"/>
  <c r="O1079" i="3" s="1"/>
  <c r="M1078" i="3"/>
  <c r="N1078" i="3" s="1"/>
  <c r="O1078" i="3" s="1"/>
  <c r="M1077" i="3"/>
  <c r="N1077" i="3" s="1"/>
  <c r="O1077" i="3" s="1"/>
  <c r="M1076" i="3"/>
  <c r="N1076" i="3" s="1"/>
  <c r="O1076" i="3" s="1"/>
  <c r="M1075" i="3"/>
  <c r="N1075" i="3" s="1"/>
  <c r="O1075" i="3" s="1"/>
  <c r="M1074" i="3"/>
  <c r="N1074" i="3" s="1"/>
  <c r="O1074" i="3" s="1"/>
  <c r="M1073" i="3"/>
  <c r="N1073" i="3" s="1"/>
  <c r="O1073" i="3" s="1"/>
  <c r="M1072" i="3"/>
  <c r="N1072" i="3" s="1"/>
  <c r="O1072" i="3" s="1"/>
  <c r="M1071" i="3"/>
  <c r="N1071" i="3" s="1"/>
  <c r="O1071" i="3" s="1"/>
  <c r="M1070" i="3"/>
  <c r="N1070" i="3" s="1"/>
  <c r="O1070" i="3" s="1"/>
  <c r="M1069" i="3"/>
  <c r="N1069" i="3" s="1"/>
  <c r="O1069" i="3" s="1"/>
  <c r="M1068" i="3"/>
  <c r="N1068" i="3" s="1"/>
  <c r="O1068" i="3" s="1"/>
  <c r="M1067" i="3"/>
  <c r="N1067" i="3" s="1"/>
  <c r="O1067" i="3" s="1"/>
  <c r="M1066" i="3"/>
  <c r="N1066" i="3" s="1"/>
  <c r="O1066" i="3" s="1"/>
  <c r="M1065" i="3"/>
  <c r="N1065" i="3" s="1"/>
  <c r="O1065" i="3" s="1"/>
  <c r="M1064" i="3"/>
  <c r="N1064" i="3" s="1"/>
  <c r="O1064" i="3" s="1"/>
  <c r="M1063" i="3"/>
  <c r="N1063" i="3" s="1"/>
  <c r="O1063" i="3" s="1"/>
  <c r="M1062" i="3"/>
  <c r="N1062" i="3" s="1"/>
  <c r="O1062" i="3" s="1"/>
  <c r="M1061" i="3"/>
  <c r="N1061" i="3" s="1"/>
  <c r="O1061" i="3" s="1"/>
  <c r="M1060" i="3"/>
  <c r="N1060" i="3" s="1"/>
  <c r="O1060" i="3" s="1"/>
  <c r="M1059" i="3"/>
  <c r="N1059" i="3" s="1"/>
  <c r="O1059" i="3" s="1"/>
  <c r="M1058" i="3"/>
  <c r="N1058" i="3" s="1"/>
  <c r="O1058" i="3" s="1"/>
  <c r="M1057" i="3"/>
  <c r="N1057" i="3" s="1"/>
  <c r="O1057" i="3" s="1"/>
  <c r="M1056" i="3"/>
  <c r="N1056" i="3" s="1"/>
  <c r="O1056" i="3" s="1"/>
  <c r="M1055" i="3"/>
  <c r="N1055" i="3" s="1"/>
  <c r="O1055" i="3" s="1"/>
  <c r="M1054" i="3"/>
  <c r="N1054" i="3" s="1"/>
  <c r="O1054" i="3" s="1"/>
  <c r="M1053" i="3"/>
  <c r="N1053" i="3" s="1"/>
  <c r="O1053" i="3" s="1"/>
  <c r="M1052" i="3"/>
  <c r="N1052" i="3" s="1"/>
  <c r="O1052" i="3" s="1"/>
  <c r="M1051" i="3"/>
  <c r="N1051" i="3" s="1"/>
  <c r="O1051" i="3" s="1"/>
  <c r="M1050" i="3"/>
  <c r="N1050" i="3" s="1"/>
  <c r="O1050" i="3" s="1"/>
  <c r="M1049" i="3"/>
  <c r="N1049" i="3" s="1"/>
  <c r="O1049" i="3" s="1"/>
  <c r="M1048" i="3"/>
  <c r="N1048" i="3" s="1"/>
  <c r="O1048" i="3" s="1"/>
  <c r="M1047" i="3"/>
  <c r="N1047" i="3" s="1"/>
  <c r="O1047" i="3" s="1"/>
  <c r="M1046" i="3"/>
  <c r="N1046" i="3" s="1"/>
  <c r="O1046" i="3" s="1"/>
  <c r="M1045" i="3"/>
  <c r="N1045" i="3" s="1"/>
  <c r="O1045" i="3" s="1"/>
  <c r="M1044" i="3"/>
  <c r="N1044" i="3" s="1"/>
  <c r="O1044" i="3" s="1"/>
  <c r="M1043" i="3"/>
  <c r="N1043" i="3" s="1"/>
  <c r="O1043" i="3" s="1"/>
  <c r="M1042" i="3"/>
  <c r="N1042" i="3" s="1"/>
  <c r="O1042" i="3" s="1"/>
  <c r="M1041" i="3"/>
  <c r="N1041" i="3" s="1"/>
  <c r="O1041" i="3" s="1"/>
  <c r="M1040" i="3"/>
  <c r="N1040" i="3" s="1"/>
  <c r="O1040" i="3" s="1"/>
  <c r="M1039" i="3"/>
  <c r="N1039" i="3" s="1"/>
  <c r="O1039" i="3" s="1"/>
  <c r="M1038" i="3"/>
  <c r="N1038" i="3" s="1"/>
  <c r="O1038" i="3" s="1"/>
  <c r="M1037" i="3"/>
  <c r="N1037" i="3" s="1"/>
  <c r="O1037" i="3" s="1"/>
  <c r="M1036" i="3"/>
  <c r="N1036" i="3" s="1"/>
  <c r="O1036" i="3" s="1"/>
  <c r="M1035" i="3"/>
  <c r="N1035" i="3" s="1"/>
  <c r="O1035" i="3" s="1"/>
  <c r="M1034" i="3"/>
  <c r="N1034" i="3" s="1"/>
  <c r="O1034" i="3" s="1"/>
  <c r="M1033" i="3"/>
  <c r="N1033" i="3" s="1"/>
  <c r="O1033" i="3" s="1"/>
  <c r="M1032" i="3"/>
  <c r="N1032" i="3" s="1"/>
  <c r="O1032" i="3" s="1"/>
  <c r="M1031" i="3"/>
  <c r="N1031" i="3" s="1"/>
  <c r="O1031" i="3" s="1"/>
  <c r="M1030" i="3"/>
  <c r="N1030" i="3" s="1"/>
  <c r="O1030" i="3" s="1"/>
  <c r="M1029" i="3"/>
  <c r="N1029" i="3" s="1"/>
  <c r="O1029" i="3" s="1"/>
  <c r="M1028" i="3"/>
  <c r="N1028" i="3" s="1"/>
  <c r="O1028" i="3" s="1"/>
  <c r="M1027" i="3"/>
  <c r="N1027" i="3" s="1"/>
  <c r="O1027" i="3" s="1"/>
  <c r="M1026" i="3"/>
  <c r="N1026" i="3" s="1"/>
  <c r="O1026" i="3" s="1"/>
  <c r="M1025" i="3"/>
  <c r="N1025" i="3" s="1"/>
  <c r="O1025" i="3" s="1"/>
  <c r="M1024" i="3"/>
  <c r="N1024" i="3" s="1"/>
  <c r="O1024" i="3" s="1"/>
  <c r="M1023" i="3"/>
  <c r="N1023" i="3" s="1"/>
  <c r="O1023" i="3" s="1"/>
  <c r="M1022" i="3"/>
  <c r="N1022" i="3" s="1"/>
  <c r="O1022" i="3" s="1"/>
  <c r="M1021" i="3"/>
  <c r="N1021" i="3" s="1"/>
  <c r="O1021" i="3" s="1"/>
  <c r="M1020" i="3"/>
  <c r="N1020" i="3" s="1"/>
  <c r="O1020" i="3" s="1"/>
  <c r="M1019" i="3"/>
  <c r="N1019" i="3" s="1"/>
  <c r="O1019" i="3" s="1"/>
  <c r="M1018" i="3"/>
  <c r="N1018" i="3" s="1"/>
  <c r="O1018" i="3" s="1"/>
  <c r="M1017" i="3"/>
  <c r="N1017" i="3" s="1"/>
  <c r="O1017" i="3" s="1"/>
  <c r="M1016" i="3"/>
  <c r="N1016" i="3" s="1"/>
  <c r="O1016" i="3" s="1"/>
  <c r="M1015" i="3"/>
  <c r="N1015" i="3" s="1"/>
  <c r="O1015" i="3" s="1"/>
  <c r="M1014" i="3"/>
  <c r="N1014" i="3" s="1"/>
  <c r="O1014" i="3" s="1"/>
  <c r="M1013" i="3"/>
  <c r="N1013" i="3" s="1"/>
  <c r="O1013" i="3" s="1"/>
  <c r="M1012" i="3"/>
  <c r="N1012" i="3" s="1"/>
  <c r="O1012" i="3" s="1"/>
  <c r="M1011" i="3"/>
  <c r="N1011" i="3" s="1"/>
  <c r="O1011" i="3" s="1"/>
  <c r="M1010" i="3"/>
  <c r="N1010" i="3" s="1"/>
  <c r="O1010" i="3" s="1"/>
  <c r="M1009" i="3"/>
  <c r="N1009" i="3" s="1"/>
  <c r="O1009" i="3" s="1"/>
  <c r="M1008" i="3"/>
  <c r="N1008" i="3" s="1"/>
  <c r="O1008" i="3" s="1"/>
  <c r="M1007" i="3"/>
  <c r="N1007" i="3" s="1"/>
  <c r="O1007" i="3" s="1"/>
  <c r="M1006" i="3"/>
  <c r="N1006" i="3" s="1"/>
  <c r="O1006" i="3" s="1"/>
  <c r="M1005" i="3"/>
  <c r="N1005" i="3" s="1"/>
  <c r="O1005" i="3" s="1"/>
  <c r="M1004" i="3"/>
  <c r="N1004" i="3" s="1"/>
  <c r="O1004" i="3" s="1"/>
  <c r="M1003" i="3"/>
  <c r="N1003" i="3" s="1"/>
  <c r="O1003" i="3" s="1"/>
  <c r="M1002" i="3"/>
  <c r="N1002" i="3" s="1"/>
  <c r="O1002" i="3" s="1"/>
  <c r="M1001" i="3"/>
  <c r="N1001" i="3" s="1"/>
  <c r="O1001" i="3" s="1"/>
  <c r="M1000" i="3"/>
  <c r="N1000" i="3" s="1"/>
  <c r="O1000" i="3" s="1"/>
  <c r="M999" i="3"/>
  <c r="N999" i="3" s="1"/>
  <c r="O999" i="3" s="1"/>
  <c r="M998" i="3"/>
  <c r="N998" i="3" s="1"/>
  <c r="O998" i="3" s="1"/>
  <c r="M997" i="3"/>
  <c r="N997" i="3" s="1"/>
  <c r="O997" i="3" s="1"/>
  <c r="M996" i="3"/>
  <c r="N996" i="3" s="1"/>
  <c r="O996" i="3" s="1"/>
  <c r="M995" i="3"/>
  <c r="N995" i="3" s="1"/>
  <c r="O995" i="3" s="1"/>
  <c r="M994" i="3"/>
  <c r="N994" i="3" s="1"/>
  <c r="O994" i="3" s="1"/>
  <c r="M993" i="3"/>
  <c r="N993" i="3" s="1"/>
  <c r="O993" i="3" s="1"/>
  <c r="M992" i="3"/>
  <c r="N992" i="3" s="1"/>
  <c r="O992" i="3" s="1"/>
  <c r="M991" i="3"/>
  <c r="N991" i="3" s="1"/>
  <c r="O991" i="3" s="1"/>
  <c r="M990" i="3"/>
  <c r="N990" i="3" s="1"/>
  <c r="O990" i="3" s="1"/>
  <c r="M989" i="3"/>
  <c r="N989" i="3" s="1"/>
  <c r="O989" i="3" s="1"/>
  <c r="M988" i="3"/>
  <c r="N988" i="3" s="1"/>
  <c r="O988" i="3" s="1"/>
  <c r="M987" i="3"/>
  <c r="N987" i="3" s="1"/>
  <c r="O987" i="3" s="1"/>
  <c r="M986" i="3"/>
  <c r="N986" i="3" s="1"/>
  <c r="O986" i="3" s="1"/>
  <c r="M985" i="3"/>
  <c r="N985" i="3" s="1"/>
  <c r="O985" i="3" s="1"/>
  <c r="M984" i="3"/>
  <c r="N984" i="3" s="1"/>
  <c r="O984" i="3" s="1"/>
  <c r="M983" i="3"/>
  <c r="N983" i="3" s="1"/>
  <c r="O983" i="3" s="1"/>
  <c r="M982" i="3"/>
  <c r="N982" i="3" s="1"/>
  <c r="O982" i="3" s="1"/>
  <c r="M981" i="3"/>
  <c r="N981" i="3" s="1"/>
  <c r="O981" i="3" s="1"/>
  <c r="M980" i="3"/>
  <c r="N980" i="3" s="1"/>
  <c r="O980" i="3" s="1"/>
  <c r="M979" i="3"/>
  <c r="N979" i="3" s="1"/>
  <c r="O979" i="3" s="1"/>
  <c r="M978" i="3"/>
  <c r="N978" i="3" s="1"/>
  <c r="O978" i="3" s="1"/>
  <c r="M977" i="3"/>
  <c r="N977" i="3" s="1"/>
  <c r="O977" i="3" s="1"/>
  <c r="M976" i="3"/>
  <c r="N976" i="3" s="1"/>
  <c r="O976" i="3" s="1"/>
  <c r="M975" i="3"/>
  <c r="N975" i="3" s="1"/>
  <c r="O975" i="3" s="1"/>
  <c r="M974" i="3"/>
  <c r="N974" i="3" s="1"/>
  <c r="O974" i="3" s="1"/>
  <c r="M973" i="3"/>
  <c r="N973" i="3" s="1"/>
  <c r="O973" i="3" s="1"/>
  <c r="M972" i="3"/>
  <c r="N972" i="3" s="1"/>
  <c r="O972" i="3" s="1"/>
  <c r="M971" i="3"/>
  <c r="N971" i="3" s="1"/>
  <c r="O971" i="3" s="1"/>
  <c r="M970" i="3"/>
  <c r="N970" i="3" s="1"/>
  <c r="O970" i="3" s="1"/>
  <c r="M969" i="3"/>
  <c r="N969" i="3" s="1"/>
  <c r="O969" i="3" s="1"/>
  <c r="M968" i="3"/>
  <c r="N968" i="3" s="1"/>
  <c r="O968" i="3" s="1"/>
  <c r="M967" i="3"/>
  <c r="N967" i="3" s="1"/>
  <c r="O967" i="3" s="1"/>
  <c r="M966" i="3"/>
  <c r="N966" i="3" s="1"/>
  <c r="O966" i="3" s="1"/>
  <c r="M965" i="3"/>
  <c r="N965" i="3" s="1"/>
  <c r="O965" i="3" s="1"/>
  <c r="M964" i="3"/>
  <c r="N964" i="3" s="1"/>
  <c r="O964" i="3" s="1"/>
  <c r="M963" i="3"/>
  <c r="N963" i="3" s="1"/>
  <c r="O963" i="3" s="1"/>
  <c r="M962" i="3"/>
  <c r="N962" i="3" s="1"/>
  <c r="O962" i="3" s="1"/>
  <c r="M961" i="3"/>
  <c r="N961" i="3" s="1"/>
  <c r="O961" i="3" s="1"/>
  <c r="M960" i="3"/>
  <c r="N960" i="3" s="1"/>
  <c r="O960" i="3" s="1"/>
  <c r="M959" i="3"/>
  <c r="N959" i="3" s="1"/>
  <c r="O959" i="3" s="1"/>
  <c r="M958" i="3"/>
  <c r="N958" i="3" s="1"/>
  <c r="O958" i="3" s="1"/>
  <c r="M957" i="3"/>
  <c r="N957" i="3" s="1"/>
  <c r="O957" i="3" s="1"/>
  <c r="M956" i="3"/>
  <c r="N956" i="3" s="1"/>
  <c r="O956" i="3" s="1"/>
  <c r="M955" i="3"/>
  <c r="N955" i="3" s="1"/>
  <c r="O955" i="3" s="1"/>
  <c r="M954" i="3"/>
  <c r="N954" i="3" s="1"/>
  <c r="O954" i="3" s="1"/>
  <c r="M953" i="3"/>
  <c r="N953" i="3" s="1"/>
  <c r="O953" i="3" s="1"/>
  <c r="M952" i="3"/>
  <c r="N952" i="3" s="1"/>
  <c r="O952" i="3" s="1"/>
  <c r="M951" i="3"/>
  <c r="N951" i="3" s="1"/>
  <c r="O951" i="3" s="1"/>
  <c r="M950" i="3"/>
  <c r="N950" i="3" s="1"/>
  <c r="O950" i="3" s="1"/>
  <c r="M949" i="3"/>
  <c r="N949" i="3" s="1"/>
  <c r="O949" i="3" s="1"/>
  <c r="M948" i="3"/>
  <c r="N948" i="3" s="1"/>
  <c r="O948" i="3" s="1"/>
  <c r="M947" i="3"/>
  <c r="N947" i="3" s="1"/>
  <c r="O947" i="3" s="1"/>
  <c r="M946" i="3"/>
  <c r="N946" i="3" s="1"/>
  <c r="O946" i="3" s="1"/>
  <c r="M945" i="3"/>
  <c r="N945" i="3" s="1"/>
  <c r="O945" i="3" s="1"/>
  <c r="M944" i="3"/>
  <c r="N944" i="3" s="1"/>
  <c r="O944" i="3" s="1"/>
  <c r="M943" i="3"/>
  <c r="N943" i="3" s="1"/>
  <c r="O943" i="3" s="1"/>
  <c r="M942" i="3"/>
  <c r="N942" i="3" s="1"/>
  <c r="O942" i="3" s="1"/>
  <c r="M941" i="3"/>
  <c r="N941" i="3" s="1"/>
  <c r="O941" i="3" s="1"/>
  <c r="M940" i="3"/>
  <c r="N940" i="3" s="1"/>
  <c r="O940" i="3" s="1"/>
  <c r="M939" i="3"/>
  <c r="N939" i="3" s="1"/>
  <c r="O939" i="3" s="1"/>
  <c r="M938" i="3"/>
  <c r="N938" i="3" s="1"/>
  <c r="O938" i="3" s="1"/>
  <c r="M937" i="3"/>
  <c r="N937" i="3" s="1"/>
  <c r="O937" i="3" s="1"/>
  <c r="M936" i="3"/>
  <c r="N936" i="3" s="1"/>
  <c r="O936" i="3" s="1"/>
  <c r="M935" i="3"/>
  <c r="N935" i="3" s="1"/>
  <c r="O935" i="3" s="1"/>
  <c r="M934" i="3"/>
  <c r="N934" i="3" s="1"/>
  <c r="O934" i="3" s="1"/>
  <c r="M933" i="3"/>
  <c r="N933" i="3" s="1"/>
  <c r="O933" i="3" s="1"/>
  <c r="M932" i="3"/>
  <c r="N932" i="3" s="1"/>
  <c r="O932" i="3" s="1"/>
  <c r="M931" i="3"/>
  <c r="N931" i="3" s="1"/>
  <c r="O931" i="3" s="1"/>
  <c r="M930" i="3"/>
  <c r="N930" i="3" s="1"/>
  <c r="O930" i="3" s="1"/>
  <c r="M929" i="3"/>
  <c r="N929" i="3" s="1"/>
  <c r="O929" i="3" s="1"/>
  <c r="M928" i="3"/>
  <c r="N928" i="3" s="1"/>
  <c r="O928" i="3" s="1"/>
  <c r="M927" i="3"/>
  <c r="N927" i="3" s="1"/>
  <c r="O927" i="3" s="1"/>
  <c r="M926" i="3"/>
  <c r="N926" i="3" s="1"/>
  <c r="O926" i="3" s="1"/>
  <c r="M925" i="3"/>
  <c r="N925" i="3" s="1"/>
  <c r="O925" i="3" s="1"/>
  <c r="M924" i="3"/>
  <c r="N924" i="3" s="1"/>
  <c r="O924" i="3" s="1"/>
  <c r="M923" i="3"/>
  <c r="N923" i="3" s="1"/>
  <c r="O923" i="3" s="1"/>
  <c r="M922" i="3"/>
  <c r="N922" i="3" s="1"/>
  <c r="O922" i="3" s="1"/>
  <c r="M921" i="3"/>
  <c r="N921" i="3" s="1"/>
  <c r="O921" i="3" s="1"/>
  <c r="M920" i="3"/>
  <c r="N920" i="3" s="1"/>
  <c r="O920" i="3" s="1"/>
  <c r="M919" i="3"/>
  <c r="N919" i="3" s="1"/>
  <c r="O919" i="3" s="1"/>
  <c r="M918" i="3"/>
  <c r="N918" i="3" s="1"/>
  <c r="O918" i="3" s="1"/>
  <c r="M917" i="3"/>
  <c r="N917" i="3" s="1"/>
  <c r="O917" i="3" s="1"/>
  <c r="M916" i="3"/>
  <c r="N916" i="3" s="1"/>
  <c r="O916" i="3" s="1"/>
  <c r="M915" i="3"/>
  <c r="N915" i="3" s="1"/>
  <c r="O915" i="3" s="1"/>
  <c r="M914" i="3"/>
  <c r="N914" i="3" s="1"/>
  <c r="O914" i="3" s="1"/>
  <c r="M913" i="3"/>
  <c r="N913" i="3" s="1"/>
  <c r="O913" i="3" s="1"/>
  <c r="M912" i="3"/>
  <c r="N912" i="3" s="1"/>
  <c r="O912" i="3" s="1"/>
  <c r="M911" i="3"/>
  <c r="N911" i="3" s="1"/>
  <c r="O911" i="3" s="1"/>
  <c r="M910" i="3"/>
  <c r="N910" i="3" s="1"/>
  <c r="O910" i="3" s="1"/>
  <c r="M909" i="3"/>
  <c r="N909" i="3" s="1"/>
  <c r="O909" i="3" s="1"/>
  <c r="M908" i="3"/>
  <c r="N908" i="3" s="1"/>
  <c r="O908" i="3" s="1"/>
  <c r="M907" i="3"/>
  <c r="N907" i="3" s="1"/>
  <c r="O907" i="3" s="1"/>
  <c r="M906" i="3"/>
  <c r="N906" i="3" s="1"/>
  <c r="O906" i="3" s="1"/>
  <c r="M905" i="3"/>
  <c r="N905" i="3" s="1"/>
  <c r="O905" i="3" s="1"/>
  <c r="M904" i="3"/>
  <c r="N904" i="3" s="1"/>
  <c r="O904" i="3" s="1"/>
  <c r="M903" i="3"/>
  <c r="N903" i="3" s="1"/>
  <c r="O903" i="3" s="1"/>
  <c r="M902" i="3"/>
  <c r="N902" i="3" s="1"/>
  <c r="O902" i="3" s="1"/>
  <c r="M901" i="3"/>
  <c r="N901" i="3" s="1"/>
  <c r="O901" i="3" s="1"/>
  <c r="M900" i="3"/>
  <c r="N900" i="3" s="1"/>
  <c r="O900" i="3" s="1"/>
  <c r="M899" i="3"/>
  <c r="N899" i="3" s="1"/>
  <c r="O899" i="3" s="1"/>
  <c r="M898" i="3"/>
  <c r="N898" i="3" s="1"/>
  <c r="O898" i="3" s="1"/>
  <c r="M897" i="3"/>
  <c r="N897" i="3" s="1"/>
  <c r="O897" i="3" s="1"/>
  <c r="M896" i="3"/>
  <c r="N896" i="3" s="1"/>
  <c r="O896" i="3" s="1"/>
  <c r="M895" i="3"/>
  <c r="N895" i="3" s="1"/>
  <c r="O895" i="3" s="1"/>
  <c r="M894" i="3"/>
  <c r="N894" i="3" s="1"/>
  <c r="O894" i="3" s="1"/>
  <c r="M893" i="3"/>
  <c r="N893" i="3" s="1"/>
  <c r="O893" i="3" s="1"/>
  <c r="M892" i="3"/>
  <c r="N892" i="3" s="1"/>
  <c r="O892" i="3" s="1"/>
  <c r="M891" i="3"/>
  <c r="N891" i="3" s="1"/>
  <c r="O891" i="3" s="1"/>
  <c r="M890" i="3"/>
  <c r="N890" i="3" s="1"/>
  <c r="O890" i="3" s="1"/>
  <c r="M889" i="3"/>
  <c r="N889" i="3" s="1"/>
  <c r="O889" i="3" s="1"/>
  <c r="M888" i="3"/>
  <c r="N888" i="3" s="1"/>
  <c r="O888" i="3" s="1"/>
  <c r="M887" i="3"/>
  <c r="N887" i="3" s="1"/>
  <c r="O887" i="3" s="1"/>
  <c r="M886" i="3"/>
  <c r="N886" i="3" s="1"/>
  <c r="O886" i="3" s="1"/>
  <c r="M885" i="3"/>
  <c r="N885" i="3" s="1"/>
  <c r="O885" i="3" s="1"/>
  <c r="M884" i="3"/>
  <c r="N884" i="3" s="1"/>
  <c r="O884" i="3" s="1"/>
  <c r="M883" i="3"/>
  <c r="N883" i="3" s="1"/>
  <c r="O883" i="3" s="1"/>
  <c r="M882" i="3"/>
  <c r="N882" i="3" s="1"/>
  <c r="O882" i="3" s="1"/>
  <c r="M881" i="3"/>
  <c r="N881" i="3" s="1"/>
  <c r="O881" i="3" s="1"/>
  <c r="M880" i="3"/>
  <c r="N880" i="3" s="1"/>
  <c r="O880" i="3" s="1"/>
  <c r="M879" i="3"/>
  <c r="N879" i="3" s="1"/>
  <c r="O879" i="3" s="1"/>
  <c r="M878" i="3"/>
  <c r="N878" i="3" s="1"/>
  <c r="O878" i="3" s="1"/>
  <c r="M877" i="3"/>
  <c r="N877" i="3" s="1"/>
  <c r="O877" i="3" s="1"/>
  <c r="M876" i="3"/>
  <c r="N876" i="3" s="1"/>
  <c r="O876" i="3" s="1"/>
  <c r="M875" i="3"/>
  <c r="N875" i="3" s="1"/>
  <c r="O875" i="3" s="1"/>
  <c r="M874" i="3"/>
  <c r="N874" i="3" s="1"/>
  <c r="O874" i="3" s="1"/>
  <c r="M873" i="3"/>
  <c r="N873" i="3" s="1"/>
  <c r="O873" i="3" s="1"/>
  <c r="M872" i="3"/>
  <c r="N872" i="3" s="1"/>
  <c r="O872" i="3" s="1"/>
  <c r="M871" i="3"/>
  <c r="N871" i="3" s="1"/>
  <c r="O871" i="3" s="1"/>
  <c r="M870" i="3"/>
  <c r="N870" i="3" s="1"/>
  <c r="O870" i="3" s="1"/>
  <c r="M869" i="3"/>
  <c r="N869" i="3" s="1"/>
  <c r="O869" i="3" s="1"/>
  <c r="M868" i="3"/>
  <c r="N868" i="3" s="1"/>
  <c r="O868" i="3" s="1"/>
  <c r="M867" i="3"/>
  <c r="N867" i="3" s="1"/>
  <c r="O867" i="3" s="1"/>
  <c r="M866" i="3"/>
  <c r="N866" i="3" s="1"/>
  <c r="O866" i="3" s="1"/>
  <c r="M865" i="3"/>
  <c r="N865" i="3" s="1"/>
  <c r="O865" i="3" s="1"/>
  <c r="M864" i="3"/>
  <c r="N864" i="3" s="1"/>
  <c r="O864" i="3" s="1"/>
  <c r="M863" i="3"/>
  <c r="N863" i="3" s="1"/>
  <c r="O863" i="3" s="1"/>
  <c r="M862" i="3"/>
  <c r="N862" i="3" s="1"/>
  <c r="O862" i="3" s="1"/>
  <c r="M861" i="3"/>
  <c r="N861" i="3" s="1"/>
  <c r="O861" i="3" s="1"/>
  <c r="M860" i="3"/>
  <c r="N860" i="3" s="1"/>
  <c r="O860" i="3" s="1"/>
  <c r="M859" i="3"/>
  <c r="N859" i="3" s="1"/>
  <c r="O859" i="3" s="1"/>
  <c r="M858" i="3"/>
  <c r="N858" i="3" s="1"/>
  <c r="O858" i="3" s="1"/>
  <c r="M857" i="3"/>
  <c r="N857" i="3" s="1"/>
  <c r="O857" i="3" s="1"/>
  <c r="M856" i="3"/>
  <c r="N856" i="3" s="1"/>
  <c r="O856" i="3" s="1"/>
  <c r="M855" i="3"/>
  <c r="N855" i="3" s="1"/>
  <c r="O855" i="3" s="1"/>
  <c r="M854" i="3"/>
  <c r="N854" i="3" s="1"/>
  <c r="O854" i="3" s="1"/>
  <c r="M853" i="3"/>
  <c r="N853" i="3" s="1"/>
  <c r="O853" i="3" s="1"/>
  <c r="M852" i="3"/>
  <c r="N852" i="3" s="1"/>
  <c r="O852" i="3" s="1"/>
  <c r="M851" i="3"/>
  <c r="N851" i="3" s="1"/>
  <c r="O851" i="3" s="1"/>
  <c r="M850" i="3"/>
  <c r="N850" i="3" s="1"/>
  <c r="O850" i="3" s="1"/>
  <c r="M849" i="3"/>
  <c r="N849" i="3" s="1"/>
  <c r="O849" i="3" s="1"/>
  <c r="M848" i="3"/>
  <c r="N848" i="3" s="1"/>
  <c r="O848" i="3" s="1"/>
  <c r="M847" i="3"/>
  <c r="N847" i="3" s="1"/>
  <c r="O847" i="3" s="1"/>
  <c r="M846" i="3"/>
  <c r="N846" i="3" s="1"/>
  <c r="O846" i="3" s="1"/>
  <c r="M845" i="3"/>
  <c r="N845" i="3" s="1"/>
  <c r="O845" i="3" s="1"/>
  <c r="M844" i="3"/>
  <c r="N844" i="3" s="1"/>
  <c r="O844" i="3" s="1"/>
  <c r="M843" i="3"/>
  <c r="N843" i="3" s="1"/>
  <c r="O843" i="3" s="1"/>
  <c r="M842" i="3"/>
  <c r="N842" i="3" s="1"/>
  <c r="O842" i="3" s="1"/>
  <c r="M841" i="3"/>
  <c r="N841" i="3" s="1"/>
  <c r="O841" i="3" s="1"/>
  <c r="M840" i="3"/>
  <c r="N840" i="3" s="1"/>
  <c r="O840" i="3" s="1"/>
  <c r="M839" i="3"/>
  <c r="N839" i="3" s="1"/>
  <c r="O839" i="3" s="1"/>
  <c r="M838" i="3"/>
  <c r="N838" i="3" s="1"/>
  <c r="O838" i="3" s="1"/>
  <c r="M837" i="3"/>
  <c r="N837" i="3" s="1"/>
  <c r="O837" i="3" s="1"/>
  <c r="M836" i="3"/>
  <c r="N836" i="3" s="1"/>
  <c r="O836" i="3" s="1"/>
  <c r="M835" i="3"/>
  <c r="N835" i="3" s="1"/>
  <c r="O835" i="3" s="1"/>
  <c r="M834" i="3"/>
  <c r="N834" i="3" s="1"/>
  <c r="O834" i="3" s="1"/>
  <c r="M833" i="3"/>
  <c r="N833" i="3" s="1"/>
  <c r="O833" i="3" s="1"/>
  <c r="M832" i="3"/>
  <c r="N832" i="3" s="1"/>
  <c r="O832" i="3" s="1"/>
  <c r="M831" i="3"/>
  <c r="N831" i="3" s="1"/>
  <c r="O831" i="3" s="1"/>
  <c r="M830" i="3"/>
  <c r="N830" i="3" s="1"/>
  <c r="O830" i="3" s="1"/>
  <c r="M829" i="3"/>
  <c r="N829" i="3" s="1"/>
  <c r="O829" i="3" s="1"/>
  <c r="M828" i="3"/>
  <c r="N828" i="3" s="1"/>
  <c r="O828" i="3" s="1"/>
  <c r="M827" i="3"/>
  <c r="N827" i="3" s="1"/>
  <c r="O827" i="3" s="1"/>
  <c r="M826" i="3"/>
  <c r="N826" i="3" s="1"/>
  <c r="O826" i="3" s="1"/>
  <c r="M825" i="3"/>
  <c r="N825" i="3" s="1"/>
  <c r="O825" i="3" s="1"/>
  <c r="M824" i="3"/>
  <c r="N824" i="3" s="1"/>
  <c r="O824" i="3" s="1"/>
  <c r="M823" i="3"/>
  <c r="N823" i="3" s="1"/>
  <c r="O823" i="3" s="1"/>
  <c r="M822" i="3"/>
  <c r="N822" i="3" s="1"/>
  <c r="O822" i="3" s="1"/>
  <c r="M821" i="3"/>
  <c r="N821" i="3" s="1"/>
  <c r="O821" i="3" s="1"/>
  <c r="M820" i="3"/>
  <c r="N820" i="3" s="1"/>
  <c r="O820" i="3" s="1"/>
  <c r="M819" i="3"/>
  <c r="N819" i="3" s="1"/>
  <c r="O819" i="3" s="1"/>
  <c r="M818" i="3"/>
  <c r="N818" i="3" s="1"/>
  <c r="O818" i="3" s="1"/>
  <c r="M817" i="3"/>
  <c r="N817" i="3" s="1"/>
  <c r="O817" i="3" s="1"/>
  <c r="M816" i="3"/>
  <c r="N816" i="3" s="1"/>
  <c r="O816" i="3" s="1"/>
  <c r="M815" i="3"/>
  <c r="N815" i="3" s="1"/>
  <c r="O815" i="3" s="1"/>
  <c r="M814" i="3"/>
  <c r="N814" i="3" s="1"/>
  <c r="O814" i="3" s="1"/>
  <c r="M813" i="3"/>
  <c r="N813" i="3" s="1"/>
  <c r="O813" i="3" s="1"/>
  <c r="M812" i="3"/>
  <c r="N812" i="3" s="1"/>
  <c r="O812" i="3" s="1"/>
  <c r="M811" i="3"/>
  <c r="N811" i="3" s="1"/>
  <c r="O811" i="3" s="1"/>
  <c r="M810" i="3"/>
  <c r="N810" i="3" s="1"/>
  <c r="O810" i="3" s="1"/>
  <c r="M809" i="3"/>
  <c r="N809" i="3" s="1"/>
  <c r="O809" i="3" s="1"/>
  <c r="M808" i="3"/>
  <c r="N808" i="3" s="1"/>
  <c r="O808" i="3" s="1"/>
  <c r="M807" i="3"/>
  <c r="N807" i="3" s="1"/>
  <c r="O807" i="3" s="1"/>
  <c r="M806" i="3"/>
  <c r="N806" i="3" s="1"/>
  <c r="O806" i="3" s="1"/>
  <c r="M805" i="3"/>
  <c r="N805" i="3" s="1"/>
  <c r="O805" i="3" s="1"/>
  <c r="M804" i="3"/>
  <c r="N804" i="3" s="1"/>
  <c r="O804" i="3" s="1"/>
  <c r="M803" i="3"/>
  <c r="N803" i="3" s="1"/>
  <c r="O803" i="3" s="1"/>
  <c r="M802" i="3"/>
  <c r="N802" i="3" s="1"/>
  <c r="O802" i="3" s="1"/>
  <c r="M801" i="3"/>
  <c r="N801" i="3" s="1"/>
  <c r="O801" i="3" s="1"/>
  <c r="M800" i="3"/>
  <c r="N800" i="3" s="1"/>
  <c r="O800" i="3" s="1"/>
  <c r="M799" i="3"/>
  <c r="N799" i="3" s="1"/>
  <c r="O799" i="3" s="1"/>
  <c r="M798" i="3"/>
  <c r="N798" i="3" s="1"/>
  <c r="O798" i="3" s="1"/>
  <c r="M797" i="3"/>
  <c r="N797" i="3" s="1"/>
  <c r="O797" i="3" s="1"/>
  <c r="M796" i="3"/>
  <c r="N796" i="3" s="1"/>
  <c r="O796" i="3" s="1"/>
  <c r="M795" i="3"/>
  <c r="N795" i="3" s="1"/>
  <c r="O795" i="3" s="1"/>
  <c r="M794" i="3"/>
  <c r="N794" i="3" s="1"/>
  <c r="O794" i="3" s="1"/>
  <c r="M793" i="3"/>
  <c r="N793" i="3" s="1"/>
  <c r="O793" i="3" s="1"/>
  <c r="M792" i="3"/>
  <c r="N792" i="3" s="1"/>
  <c r="O792" i="3" s="1"/>
  <c r="M791" i="3"/>
  <c r="N791" i="3" s="1"/>
  <c r="O791" i="3" s="1"/>
  <c r="M790" i="3"/>
  <c r="N790" i="3" s="1"/>
  <c r="O790" i="3" s="1"/>
  <c r="M789" i="3"/>
  <c r="N789" i="3" s="1"/>
  <c r="O789" i="3" s="1"/>
  <c r="M788" i="3"/>
  <c r="N788" i="3" s="1"/>
  <c r="O788" i="3" s="1"/>
  <c r="M787" i="3"/>
  <c r="N787" i="3" s="1"/>
  <c r="O787" i="3" s="1"/>
  <c r="M786" i="3"/>
  <c r="N786" i="3" s="1"/>
  <c r="O786" i="3" s="1"/>
  <c r="M785" i="3"/>
  <c r="N785" i="3" s="1"/>
  <c r="O785" i="3" s="1"/>
  <c r="M784" i="3"/>
  <c r="N784" i="3" s="1"/>
  <c r="O784" i="3" s="1"/>
  <c r="M783" i="3"/>
  <c r="N783" i="3" s="1"/>
  <c r="O783" i="3" s="1"/>
  <c r="M782" i="3"/>
  <c r="N782" i="3" s="1"/>
  <c r="O782" i="3" s="1"/>
  <c r="M781" i="3"/>
  <c r="N781" i="3" s="1"/>
  <c r="O781" i="3" s="1"/>
  <c r="M780" i="3"/>
  <c r="N780" i="3" s="1"/>
  <c r="O780" i="3" s="1"/>
  <c r="M779" i="3"/>
  <c r="N779" i="3" s="1"/>
  <c r="O779" i="3" s="1"/>
  <c r="M778" i="3"/>
  <c r="N778" i="3" s="1"/>
  <c r="O778" i="3" s="1"/>
  <c r="M777" i="3"/>
  <c r="N777" i="3" s="1"/>
  <c r="O777" i="3" s="1"/>
  <c r="M776" i="3"/>
  <c r="N776" i="3" s="1"/>
  <c r="O776" i="3" s="1"/>
  <c r="M775" i="3"/>
  <c r="N775" i="3" s="1"/>
  <c r="O775" i="3" s="1"/>
  <c r="M774" i="3"/>
  <c r="N774" i="3" s="1"/>
  <c r="O774" i="3" s="1"/>
  <c r="M773" i="3"/>
  <c r="N773" i="3" s="1"/>
  <c r="O773" i="3" s="1"/>
  <c r="M772" i="3"/>
  <c r="N772" i="3" s="1"/>
  <c r="O772" i="3" s="1"/>
  <c r="M771" i="3"/>
  <c r="N771" i="3" s="1"/>
  <c r="O771" i="3" s="1"/>
  <c r="M770" i="3"/>
  <c r="N770" i="3" s="1"/>
  <c r="O770" i="3" s="1"/>
  <c r="M769" i="3"/>
  <c r="N769" i="3" s="1"/>
  <c r="O769" i="3" s="1"/>
  <c r="M768" i="3"/>
  <c r="N768" i="3" s="1"/>
  <c r="O768" i="3" s="1"/>
  <c r="M767" i="3"/>
  <c r="N767" i="3" s="1"/>
  <c r="O767" i="3" s="1"/>
  <c r="M766" i="3"/>
  <c r="N766" i="3" s="1"/>
  <c r="O766" i="3" s="1"/>
  <c r="M765" i="3"/>
  <c r="N765" i="3" s="1"/>
  <c r="O765" i="3" s="1"/>
  <c r="M764" i="3"/>
  <c r="N764" i="3" s="1"/>
  <c r="O764" i="3" s="1"/>
  <c r="M763" i="3"/>
  <c r="N763" i="3" s="1"/>
  <c r="O763" i="3" s="1"/>
  <c r="M762" i="3"/>
  <c r="N762" i="3" s="1"/>
  <c r="O762" i="3" s="1"/>
  <c r="M761" i="3"/>
  <c r="N761" i="3" s="1"/>
  <c r="O761" i="3" s="1"/>
  <c r="M760" i="3"/>
  <c r="N760" i="3" s="1"/>
  <c r="O760" i="3" s="1"/>
  <c r="M759" i="3"/>
  <c r="N759" i="3" s="1"/>
  <c r="O759" i="3" s="1"/>
  <c r="M758" i="3"/>
  <c r="N758" i="3" s="1"/>
  <c r="O758" i="3" s="1"/>
  <c r="M757" i="3"/>
  <c r="N757" i="3" s="1"/>
  <c r="O757" i="3" s="1"/>
  <c r="M756" i="3"/>
  <c r="N756" i="3" s="1"/>
  <c r="O756" i="3" s="1"/>
  <c r="M755" i="3"/>
  <c r="N755" i="3" s="1"/>
  <c r="O755" i="3" s="1"/>
  <c r="M754" i="3"/>
  <c r="N754" i="3" s="1"/>
  <c r="O754" i="3" s="1"/>
  <c r="M753" i="3"/>
  <c r="N753" i="3" s="1"/>
  <c r="O753" i="3" s="1"/>
  <c r="M752" i="3"/>
  <c r="N752" i="3" s="1"/>
  <c r="O752" i="3" s="1"/>
  <c r="M751" i="3"/>
  <c r="N751" i="3" s="1"/>
  <c r="O751" i="3" s="1"/>
  <c r="M750" i="3"/>
  <c r="N750" i="3" s="1"/>
  <c r="O750" i="3" s="1"/>
  <c r="M749" i="3"/>
  <c r="N749" i="3" s="1"/>
  <c r="O749" i="3" s="1"/>
  <c r="M748" i="3"/>
  <c r="N748" i="3" s="1"/>
  <c r="O748" i="3" s="1"/>
  <c r="M747" i="3"/>
  <c r="N747" i="3" s="1"/>
  <c r="O747" i="3" s="1"/>
  <c r="M746" i="3"/>
  <c r="N746" i="3" s="1"/>
  <c r="O746" i="3" s="1"/>
  <c r="M745" i="3"/>
  <c r="N745" i="3" s="1"/>
  <c r="O745" i="3" s="1"/>
  <c r="M744" i="3"/>
  <c r="N744" i="3" s="1"/>
  <c r="O744" i="3" s="1"/>
  <c r="M743" i="3"/>
  <c r="N743" i="3" s="1"/>
  <c r="O743" i="3" s="1"/>
  <c r="M742" i="3"/>
  <c r="N742" i="3" s="1"/>
  <c r="O742" i="3" s="1"/>
  <c r="M741" i="3"/>
  <c r="N741" i="3" s="1"/>
  <c r="O741" i="3" s="1"/>
  <c r="M740" i="3"/>
  <c r="N740" i="3" s="1"/>
  <c r="O740" i="3" s="1"/>
  <c r="M739" i="3"/>
  <c r="N739" i="3" s="1"/>
  <c r="O739" i="3" s="1"/>
  <c r="M738" i="3"/>
  <c r="N738" i="3" s="1"/>
  <c r="O738" i="3" s="1"/>
  <c r="M737" i="3"/>
  <c r="N737" i="3" s="1"/>
  <c r="O737" i="3" s="1"/>
  <c r="M736" i="3"/>
  <c r="N736" i="3" s="1"/>
  <c r="O736" i="3" s="1"/>
  <c r="M735" i="3"/>
  <c r="N735" i="3" s="1"/>
  <c r="O735" i="3" s="1"/>
  <c r="M734" i="3"/>
  <c r="N734" i="3" s="1"/>
  <c r="O734" i="3" s="1"/>
  <c r="M733" i="3"/>
  <c r="N733" i="3" s="1"/>
  <c r="O733" i="3" s="1"/>
  <c r="M732" i="3"/>
  <c r="N732" i="3" s="1"/>
  <c r="O732" i="3" s="1"/>
  <c r="M731" i="3"/>
  <c r="N731" i="3" s="1"/>
  <c r="O731" i="3" s="1"/>
  <c r="M730" i="3"/>
  <c r="N730" i="3" s="1"/>
  <c r="O730" i="3" s="1"/>
  <c r="M729" i="3"/>
  <c r="N729" i="3" s="1"/>
  <c r="O729" i="3" s="1"/>
  <c r="M728" i="3"/>
  <c r="N728" i="3" s="1"/>
  <c r="O728" i="3" s="1"/>
  <c r="M727" i="3"/>
  <c r="N727" i="3" s="1"/>
  <c r="O727" i="3" s="1"/>
  <c r="M726" i="3"/>
  <c r="N726" i="3" s="1"/>
  <c r="O726" i="3" s="1"/>
  <c r="M725" i="3"/>
  <c r="N725" i="3" s="1"/>
  <c r="O725" i="3" s="1"/>
  <c r="M724" i="3"/>
  <c r="N724" i="3" s="1"/>
  <c r="O724" i="3" s="1"/>
  <c r="M723" i="3"/>
  <c r="N723" i="3" s="1"/>
  <c r="O723" i="3" s="1"/>
  <c r="M722" i="3"/>
  <c r="N722" i="3" s="1"/>
  <c r="O722" i="3" s="1"/>
  <c r="M721" i="3"/>
  <c r="N721" i="3" s="1"/>
  <c r="O721" i="3" s="1"/>
  <c r="M720" i="3"/>
  <c r="N720" i="3" s="1"/>
  <c r="O720" i="3" s="1"/>
  <c r="M719" i="3"/>
  <c r="N719" i="3" s="1"/>
  <c r="O719" i="3" s="1"/>
  <c r="M718" i="3"/>
  <c r="N718" i="3" s="1"/>
  <c r="O718" i="3" s="1"/>
  <c r="M717" i="3"/>
  <c r="N717" i="3" s="1"/>
  <c r="O717" i="3" s="1"/>
  <c r="M716" i="3"/>
  <c r="N716" i="3" s="1"/>
  <c r="O716" i="3" s="1"/>
  <c r="M715" i="3"/>
  <c r="N715" i="3" s="1"/>
  <c r="O715" i="3" s="1"/>
  <c r="M714" i="3"/>
  <c r="N714" i="3" s="1"/>
  <c r="O714" i="3" s="1"/>
  <c r="M713" i="3"/>
  <c r="N713" i="3" s="1"/>
  <c r="O713" i="3" s="1"/>
  <c r="M712" i="3"/>
  <c r="N712" i="3" s="1"/>
  <c r="O712" i="3" s="1"/>
  <c r="M711" i="3"/>
  <c r="N711" i="3" s="1"/>
  <c r="O711" i="3" s="1"/>
  <c r="M710" i="3"/>
  <c r="N710" i="3" s="1"/>
  <c r="O710" i="3" s="1"/>
  <c r="M709" i="3"/>
  <c r="N709" i="3" s="1"/>
  <c r="O709" i="3" s="1"/>
  <c r="M708" i="3"/>
  <c r="N708" i="3" s="1"/>
  <c r="O708" i="3" s="1"/>
  <c r="M707" i="3"/>
  <c r="N707" i="3" s="1"/>
  <c r="O707" i="3" s="1"/>
  <c r="M706" i="3"/>
  <c r="N706" i="3" s="1"/>
  <c r="O706" i="3" s="1"/>
  <c r="M705" i="3"/>
  <c r="N705" i="3" s="1"/>
  <c r="O705" i="3" s="1"/>
  <c r="M704" i="3"/>
  <c r="N704" i="3" s="1"/>
  <c r="O704" i="3" s="1"/>
  <c r="M703" i="3"/>
  <c r="N703" i="3" s="1"/>
  <c r="O703" i="3" s="1"/>
  <c r="M702" i="3"/>
  <c r="N702" i="3" s="1"/>
  <c r="O702" i="3" s="1"/>
  <c r="M701" i="3"/>
  <c r="N701" i="3" s="1"/>
  <c r="O701" i="3" s="1"/>
  <c r="M700" i="3"/>
  <c r="N700" i="3" s="1"/>
  <c r="O700" i="3" s="1"/>
  <c r="M699" i="3"/>
  <c r="N699" i="3" s="1"/>
  <c r="O699" i="3" s="1"/>
  <c r="M698" i="3"/>
  <c r="N698" i="3" s="1"/>
  <c r="O698" i="3" s="1"/>
  <c r="M697" i="3"/>
  <c r="N697" i="3" s="1"/>
  <c r="O697" i="3" s="1"/>
  <c r="M696" i="3"/>
  <c r="N696" i="3" s="1"/>
  <c r="O696" i="3" s="1"/>
  <c r="M695" i="3"/>
  <c r="N695" i="3" s="1"/>
  <c r="O695" i="3" s="1"/>
  <c r="M694" i="3"/>
  <c r="N694" i="3" s="1"/>
  <c r="O694" i="3" s="1"/>
  <c r="M693" i="3"/>
  <c r="N693" i="3" s="1"/>
  <c r="O693" i="3" s="1"/>
  <c r="M692" i="3"/>
  <c r="N692" i="3" s="1"/>
  <c r="O692" i="3" s="1"/>
  <c r="M691" i="3"/>
  <c r="N691" i="3" s="1"/>
  <c r="O691" i="3" s="1"/>
  <c r="M690" i="3"/>
  <c r="N690" i="3" s="1"/>
  <c r="O690" i="3" s="1"/>
  <c r="M689" i="3"/>
  <c r="N689" i="3" s="1"/>
  <c r="O689" i="3" s="1"/>
  <c r="M688" i="3"/>
  <c r="N688" i="3" s="1"/>
  <c r="O688" i="3" s="1"/>
  <c r="M687" i="3"/>
  <c r="N687" i="3" s="1"/>
  <c r="O687" i="3" s="1"/>
  <c r="M686" i="3"/>
  <c r="N686" i="3" s="1"/>
  <c r="O686" i="3" s="1"/>
  <c r="M685" i="3"/>
  <c r="N685" i="3" s="1"/>
  <c r="O685" i="3" s="1"/>
  <c r="M684" i="3"/>
  <c r="N684" i="3" s="1"/>
  <c r="O684" i="3" s="1"/>
  <c r="M683" i="3"/>
  <c r="N683" i="3" s="1"/>
  <c r="O683" i="3" s="1"/>
  <c r="M682" i="3"/>
  <c r="N682" i="3" s="1"/>
  <c r="O682" i="3" s="1"/>
  <c r="M681" i="3"/>
  <c r="N681" i="3" s="1"/>
  <c r="O681" i="3" s="1"/>
  <c r="M680" i="3"/>
  <c r="N680" i="3" s="1"/>
  <c r="O680" i="3" s="1"/>
  <c r="M679" i="3"/>
  <c r="N679" i="3" s="1"/>
  <c r="O679" i="3" s="1"/>
  <c r="M678" i="3"/>
  <c r="N678" i="3" s="1"/>
  <c r="O678" i="3" s="1"/>
  <c r="M677" i="3"/>
  <c r="N677" i="3" s="1"/>
  <c r="O677" i="3" s="1"/>
  <c r="M676" i="3"/>
  <c r="N676" i="3" s="1"/>
  <c r="O676" i="3" s="1"/>
  <c r="M675" i="3"/>
  <c r="N675" i="3" s="1"/>
  <c r="O675" i="3" s="1"/>
  <c r="M674" i="3"/>
  <c r="N674" i="3" s="1"/>
  <c r="O674" i="3" s="1"/>
  <c r="M673" i="3"/>
  <c r="N673" i="3" s="1"/>
  <c r="O673" i="3" s="1"/>
  <c r="M672" i="3"/>
  <c r="N672" i="3" s="1"/>
  <c r="O672" i="3" s="1"/>
  <c r="M671" i="3"/>
  <c r="N671" i="3" s="1"/>
  <c r="O671" i="3" s="1"/>
  <c r="M670" i="3"/>
  <c r="N670" i="3" s="1"/>
  <c r="O670" i="3" s="1"/>
  <c r="M669" i="3"/>
  <c r="N669" i="3" s="1"/>
  <c r="O669" i="3" s="1"/>
  <c r="M668" i="3"/>
  <c r="N668" i="3" s="1"/>
  <c r="O668" i="3" s="1"/>
  <c r="M667" i="3"/>
  <c r="N667" i="3" s="1"/>
  <c r="O667" i="3" s="1"/>
  <c r="M666" i="3"/>
  <c r="N666" i="3" s="1"/>
  <c r="O666" i="3" s="1"/>
  <c r="M665" i="3"/>
  <c r="N665" i="3" s="1"/>
  <c r="O665" i="3" s="1"/>
  <c r="M664" i="3"/>
  <c r="N664" i="3" s="1"/>
  <c r="O664" i="3" s="1"/>
  <c r="M663" i="3"/>
  <c r="N663" i="3" s="1"/>
  <c r="O663" i="3" s="1"/>
  <c r="M662" i="3"/>
  <c r="N662" i="3" s="1"/>
  <c r="O662" i="3" s="1"/>
  <c r="M661" i="3"/>
  <c r="N661" i="3" s="1"/>
  <c r="O661" i="3" s="1"/>
  <c r="M660" i="3"/>
  <c r="N660" i="3" s="1"/>
  <c r="O660" i="3" s="1"/>
  <c r="M659" i="3"/>
  <c r="N659" i="3" s="1"/>
  <c r="O659" i="3" s="1"/>
  <c r="M658" i="3"/>
  <c r="N658" i="3" s="1"/>
  <c r="O658" i="3" s="1"/>
  <c r="M657" i="3"/>
  <c r="N657" i="3" s="1"/>
  <c r="O657" i="3" s="1"/>
  <c r="M656" i="3"/>
  <c r="N656" i="3" s="1"/>
  <c r="O656" i="3" s="1"/>
  <c r="M655" i="3"/>
  <c r="N655" i="3" s="1"/>
  <c r="O655" i="3" s="1"/>
  <c r="M654" i="3"/>
  <c r="N654" i="3" s="1"/>
  <c r="O654" i="3" s="1"/>
  <c r="M653" i="3"/>
  <c r="N653" i="3" s="1"/>
  <c r="O653" i="3" s="1"/>
  <c r="M652" i="3"/>
  <c r="N652" i="3" s="1"/>
  <c r="O652" i="3" s="1"/>
  <c r="M651" i="3"/>
  <c r="N651" i="3" s="1"/>
  <c r="O651" i="3" s="1"/>
  <c r="M650" i="3"/>
  <c r="N650" i="3" s="1"/>
  <c r="O650" i="3" s="1"/>
  <c r="M649" i="3"/>
  <c r="N649" i="3" s="1"/>
  <c r="O649" i="3" s="1"/>
  <c r="M648" i="3"/>
  <c r="N648" i="3" s="1"/>
  <c r="O648" i="3" s="1"/>
  <c r="M647" i="3"/>
  <c r="N647" i="3" s="1"/>
  <c r="O647" i="3" s="1"/>
  <c r="M646" i="3"/>
  <c r="N646" i="3" s="1"/>
  <c r="O646" i="3" s="1"/>
  <c r="M645" i="3"/>
  <c r="N645" i="3" s="1"/>
  <c r="O645" i="3" s="1"/>
  <c r="M644" i="3"/>
  <c r="N644" i="3" s="1"/>
  <c r="O644" i="3" s="1"/>
  <c r="M643" i="3"/>
  <c r="N643" i="3" s="1"/>
  <c r="O643" i="3" s="1"/>
  <c r="M642" i="3"/>
  <c r="N642" i="3" s="1"/>
  <c r="O642" i="3" s="1"/>
  <c r="M641" i="3"/>
  <c r="N641" i="3" s="1"/>
  <c r="O641" i="3" s="1"/>
  <c r="M640" i="3"/>
  <c r="N640" i="3" s="1"/>
  <c r="O640" i="3" s="1"/>
  <c r="M639" i="3"/>
  <c r="N639" i="3" s="1"/>
  <c r="O639" i="3" s="1"/>
  <c r="M638" i="3"/>
  <c r="N638" i="3" s="1"/>
  <c r="O638" i="3" s="1"/>
  <c r="M637" i="3"/>
  <c r="N637" i="3" s="1"/>
  <c r="O637" i="3" s="1"/>
  <c r="M636" i="3"/>
  <c r="N636" i="3" s="1"/>
  <c r="O636" i="3" s="1"/>
  <c r="M635" i="3"/>
  <c r="N635" i="3" s="1"/>
  <c r="O635" i="3" s="1"/>
  <c r="M634" i="3"/>
  <c r="N634" i="3" s="1"/>
  <c r="O634" i="3" s="1"/>
  <c r="M633" i="3"/>
  <c r="N633" i="3" s="1"/>
  <c r="O633" i="3" s="1"/>
  <c r="M632" i="3"/>
  <c r="N632" i="3" s="1"/>
  <c r="O632" i="3" s="1"/>
  <c r="M631" i="3"/>
  <c r="N631" i="3" s="1"/>
  <c r="O631" i="3" s="1"/>
  <c r="M630" i="3"/>
  <c r="N630" i="3" s="1"/>
  <c r="O630" i="3" s="1"/>
  <c r="M629" i="3"/>
  <c r="N629" i="3" s="1"/>
  <c r="O629" i="3" s="1"/>
  <c r="M628" i="3"/>
  <c r="N628" i="3" s="1"/>
  <c r="O628" i="3" s="1"/>
  <c r="M627" i="3"/>
  <c r="N627" i="3" s="1"/>
  <c r="O627" i="3" s="1"/>
  <c r="M626" i="3"/>
  <c r="N626" i="3" s="1"/>
  <c r="O626" i="3" s="1"/>
  <c r="M625" i="3"/>
  <c r="N625" i="3" s="1"/>
  <c r="O625" i="3" s="1"/>
  <c r="M624" i="3"/>
  <c r="N624" i="3" s="1"/>
  <c r="O624" i="3" s="1"/>
  <c r="M623" i="3"/>
  <c r="N623" i="3" s="1"/>
  <c r="O623" i="3" s="1"/>
  <c r="M622" i="3"/>
  <c r="N622" i="3" s="1"/>
  <c r="O622" i="3" s="1"/>
  <c r="M621" i="3"/>
  <c r="N621" i="3" s="1"/>
  <c r="O621" i="3" s="1"/>
  <c r="M620" i="3"/>
  <c r="N620" i="3" s="1"/>
  <c r="O620" i="3" s="1"/>
  <c r="M619" i="3"/>
  <c r="N619" i="3" s="1"/>
  <c r="O619" i="3" s="1"/>
  <c r="M618" i="3"/>
  <c r="N618" i="3" s="1"/>
  <c r="O618" i="3" s="1"/>
  <c r="M617" i="3"/>
  <c r="N617" i="3" s="1"/>
  <c r="O617" i="3" s="1"/>
  <c r="M616" i="3"/>
  <c r="N616" i="3" s="1"/>
  <c r="O616" i="3" s="1"/>
  <c r="M615" i="3"/>
  <c r="N615" i="3" s="1"/>
  <c r="O615" i="3" s="1"/>
  <c r="M614" i="3"/>
  <c r="N614" i="3" s="1"/>
  <c r="O614" i="3" s="1"/>
  <c r="M613" i="3"/>
  <c r="N613" i="3" s="1"/>
  <c r="O613" i="3" s="1"/>
  <c r="M612" i="3"/>
  <c r="N612" i="3" s="1"/>
  <c r="O612" i="3" s="1"/>
  <c r="M611" i="3"/>
  <c r="N611" i="3" s="1"/>
  <c r="O611" i="3" s="1"/>
  <c r="M610" i="3"/>
  <c r="N610" i="3" s="1"/>
  <c r="O610" i="3" s="1"/>
  <c r="M609" i="3"/>
  <c r="N609" i="3" s="1"/>
  <c r="O609" i="3" s="1"/>
  <c r="M608" i="3"/>
  <c r="N608" i="3" s="1"/>
  <c r="O608" i="3" s="1"/>
  <c r="M607" i="3"/>
  <c r="N607" i="3" s="1"/>
  <c r="O607" i="3" s="1"/>
  <c r="M606" i="3"/>
  <c r="N606" i="3" s="1"/>
  <c r="O606" i="3" s="1"/>
  <c r="M605" i="3"/>
  <c r="N605" i="3" s="1"/>
  <c r="O605" i="3" s="1"/>
  <c r="M604" i="3"/>
  <c r="N604" i="3" s="1"/>
  <c r="O604" i="3" s="1"/>
  <c r="M603" i="3"/>
  <c r="N603" i="3" s="1"/>
  <c r="O603" i="3" s="1"/>
  <c r="M602" i="3"/>
  <c r="N602" i="3" s="1"/>
  <c r="O602" i="3" s="1"/>
  <c r="M601" i="3"/>
  <c r="N601" i="3" s="1"/>
  <c r="O601" i="3" s="1"/>
  <c r="M600" i="3"/>
  <c r="N600" i="3" s="1"/>
  <c r="O600" i="3" s="1"/>
  <c r="M599" i="3"/>
  <c r="N599" i="3" s="1"/>
  <c r="O599" i="3" s="1"/>
  <c r="M598" i="3"/>
  <c r="N598" i="3" s="1"/>
  <c r="O598" i="3" s="1"/>
  <c r="M597" i="3"/>
  <c r="N597" i="3" s="1"/>
  <c r="O597" i="3" s="1"/>
  <c r="M596" i="3"/>
  <c r="N596" i="3" s="1"/>
  <c r="O596" i="3" s="1"/>
  <c r="M595" i="3"/>
  <c r="N595" i="3" s="1"/>
  <c r="O595" i="3" s="1"/>
  <c r="M594" i="3"/>
  <c r="N594" i="3" s="1"/>
  <c r="O594" i="3" s="1"/>
  <c r="M593" i="3"/>
  <c r="N593" i="3" s="1"/>
  <c r="O593" i="3" s="1"/>
  <c r="M592" i="3"/>
  <c r="N592" i="3" s="1"/>
  <c r="O592" i="3" s="1"/>
  <c r="M591" i="3"/>
  <c r="N591" i="3" s="1"/>
  <c r="O591" i="3" s="1"/>
  <c r="M590" i="3"/>
  <c r="N590" i="3" s="1"/>
  <c r="O590" i="3" s="1"/>
  <c r="M589" i="3"/>
  <c r="N589" i="3" s="1"/>
  <c r="O589" i="3" s="1"/>
  <c r="M588" i="3"/>
  <c r="N588" i="3" s="1"/>
  <c r="O588" i="3" s="1"/>
  <c r="M587" i="3"/>
  <c r="N587" i="3" s="1"/>
  <c r="O587" i="3" s="1"/>
  <c r="M586" i="3"/>
  <c r="N586" i="3" s="1"/>
  <c r="O586" i="3" s="1"/>
  <c r="M585" i="3"/>
  <c r="N585" i="3" s="1"/>
  <c r="O585" i="3" s="1"/>
  <c r="M584" i="3"/>
  <c r="N584" i="3" s="1"/>
  <c r="O584" i="3" s="1"/>
  <c r="M583" i="3"/>
  <c r="N583" i="3" s="1"/>
  <c r="O583" i="3" s="1"/>
  <c r="M582" i="3"/>
  <c r="N582" i="3" s="1"/>
  <c r="O582" i="3" s="1"/>
  <c r="M581" i="3"/>
  <c r="N581" i="3" s="1"/>
  <c r="O581" i="3" s="1"/>
  <c r="M580" i="3"/>
  <c r="N580" i="3" s="1"/>
  <c r="O580" i="3" s="1"/>
  <c r="M579" i="3"/>
  <c r="N579" i="3" s="1"/>
  <c r="O579" i="3" s="1"/>
  <c r="M578" i="3"/>
  <c r="N578" i="3" s="1"/>
  <c r="O578" i="3" s="1"/>
  <c r="M577" i="3"/>
  <c r="N577" i="3" s="1"/>
  <c r="O577" i="3" s="1"/>
  <c r="M576" i="3"/>
  <c r="N576" i="3" s="1"/>
  <c r="O576" i="3" s="1"/>
  <c r="M575" i="3"/>
  <c r="N575" i="3" s="1"/>
  <c r="O575" i="3" s="1"/>
  <c r="M574" i="3"/>
  <c r="N574" i="3" s="1"/>
  <c r="O574" i="3" s="1"/>
  <c r="M573" i="3"/>
  <c r="N573" i="3" s="1"/>
  <c r="O573" i="3" s="1"/>
  <c r="M572" i="3"/>
  <c r="N572" i="3" s="1"/>
  <c r="O572" i="3" s="1"/>
  <c r="M571" i="3"/>
  <c r="N571" i="3" s="1"/>
  <c r="O571" i="3" s="1"/>
  <c r="M570" i="3"/>
  <c r="N570" i="3" s="1"/>
  <c r="O570" i="3" s="1"/>
  <c r="M569" i="3"/>
  <c r="N569" i="3" s="1"/>
  <c r="O569" i="3" s="1"/>
  <c r="M568" i="3"/>
  <c r="N568" i="3" s="1"/>
  <c r="O568" i="3" s="1"/>
  <c r="M567" i="3"/>
  <c r="N567" i="3" s="1"/>
  <c r="O567" i="3" s="1"/>
  <c r="M566" i="3"/>
  <c r="N566" i="3" s="1"/>
  <c r="O566" i="3" s="1"/>
  <c r="M565" i="3"/>
  <c r="N565" i="3" s="1"/>
  <c r="O565" i="3" s="1"/>
  <c r="M564" i="3"/>
  <c r="N564" i="3" s="1"/>
  <c r="O564" i="3" s="1"/>
  <c r="M563" i="3"/>
  <c r="N563" i="3" s="1"/>
  <c r="O563" i="3" s="1"/>
  <c r="M562" i="3"/>
  <c r="N562" i="3" s="1"/>
  <c r="O562" i="3" s="1"/>
  <c r="M561" i="3"/>
  <c r="N561" i="3" s="1"/>
  <c r="O561" i="3" s="1"/>
  <c r="M560" i="3"/>
  <c r="N560" i="3" s="1"/>
  <c r="O560" i="3" s="1"/>
  <c r="M559" i="3"/>
  <c r="N559" i="3" s="1"/>
  <c r="O559" i="3" s="1"/>
  <c r="M558" i="3"/>
  <c r="N558" i="3" s="1"/>
  <c r="O558" i="3" s="1"/>
  <c r="M557" i="3"/>
  <c r="N557" i="3" s="1"/>
  <c r="O557" i="3" s="1"/>
  <c r="M556" i="3"/>
  <c r="N556" i="3" s="1"/>
  <c r="O556" i="3" s="1"/>
  <c r="M555" i="3"/>
  <c r="N555" i="3" s="1"/>
  <c r="O555" i="3" s="1"/>
  <c r="M554" i="3"/>
  <c r="N554" i="3" s="1"/>
  <c r="O554" i="3" s="1"/>
  <c r="M553" i="3"/>
  <c r="N553" i="3" s="1"/>
  <c r="O553" i="3" s="1"/>
  <c r="M552" i="3"/>
  <c r="N552" i="3" s="1"/>
  <c r="O552" i="3" s="1"/>
  <c r="M551" i="3"/>
  <c r="N551" i="3" s="1"/>
  <c r="O551" i="3" s="1"/>
  <c r="M550" i="3"/>
  <c r="N550" i="3" s="1"/>
  <c r="O550" i="3" s="1"/>
  <c r="M549" i="3"/>
  <c r="N549" i="3" s="1"/>
  <c r="O549" i="3" s="1"/>
  <c r="M548" i="3"/>
  <c r="N548" i="3" s="1"/>
  <c r="O548" i="3" s="1"/>
  <c r="M547" i="3"/>
  <c r="N547" i="3" s="1"/>
  <c r="O547" i="3" s="1"/>
  <c r="M546" i="3"/>
  <c r="N546" i="3" s="1"/>
  <c r="O546" i="3" s="1"/>
  <c r="M545" i="3"/>
  <c r="N545" i="3" s="1"/>
  <c r="O545" i="3" s="1"/>
  <c r="M544" i="3"/>
  <c r="N544" i="3" s="1"/>
  <c r="O544" i="3" s="1"/>
  <c r="M543" i="3"/>
  <c r="N543" i="3" s="1"/>
  <c r="O543" i="3" s="1"/>
  <c r="M542" i="3"/>
  <c r="N542" i="3" s="1"/>
  <c r="O542" i="3" s="1"/>
  <c r="M541" i="3"/>
  <c r="N541" i="3" s="1"/>
  <c r="O541" i="3" s="1"/>
  <c r="M540" i="3"/>
  <c r="N540" i="3" s="1"/>
  <c r="O540" i="3" s="1"/>
  <c r="M539" i="3"/>
  <c r="N539" i="3" s="1"/>
  <c r="O539" i="3" s="1"/>
  <c r="M538" i="3"/>
  <c r="N538" i="3" s="1"/>
  <c r="O538" i="3" s="1"/>
  <c r="M537" i="3"/>
  <c r="N537" i="3" s="1"/>
  <c r="O537" i="3" s="1"/>
  <c r="M536" i="3"/>
  <c r="N536" i="3" s="1"/>
  <c r="O536" i="3" s="1"/>
  <c r="M535" i="3"/>
  <c r="N535" i="3" s="1"/>
  <c r="O535" i="3" s="1"/>
  <c r="M534" i="3"/>
  <c r="N534" i="3" s="1"/>
  <c r="O534" i="3" s="1"/>
  <c r="M533" i="3"/>
  <c r="N533" i="3" s="1"/>
  <c r="O533" i="3" s="1"/>
  <c r="M532" i="3"/>
  <c r="N532" i="3" s="1"/>
  <c r="O532" i="3" s="1"/>
  <c r="M531" i="3"/>
  <c r="N531" i="3" s="1"/>
  <c r="O531" i="3" s="1"/>
  <c r="M530" i="3"/>
  <c r="N530" i="3" s="1"/>
  <c r="O530" i="3" s="1"/>
  <c r="M529" i="3"/>
  <c r="N529" i="3" s="1"/>
  <c r="O529" i="3" s="1"/>
  <c r="M528" i="3"/>
  <c r="N528" i="3" s="1"/>
  <c r="O528" i="3" s="1"/>
  <c r="M527" i="3"/>
  <c r="N527" i="3" s="1"/>
  <c r="O527" i="3" s="1"/>
  <c r="M526" i="3"/>
  <c r="N526" i="3" s="1"/>
  <c r="O526" i="3" s="1"/>
  <c r="M525" i="3"/>
  <c r="N525" i="3" s="1"/>
  <c r="O525" i="3" s="1"/>
  <c r="M524" i="3"/>
  <c r="N524" i="3" s="1"/>
  <c r="O524" i="3" s="1"/>
  <c r="M523" i="3"/>
  <c r="N523" i="3" s="1"/>
  <c r="O523" i="3" s="1"/>
  <c r="M522" i="3"/>
  <c r="N522" i="3" s="1"/>
  <c r="O522" i="3" s="1"/>
  <c r="M521" i="3"/>
  <c r="N521" i="3" s="1"/>
  <c r="O521" i="3" s="1"/>
  <c r="M520" i="3"/>
  <c r="N520" i="3" s="1"/>
  <c r="O520" i="3" s="1"/>
  <c r="M519" i="3"/>
  <c r="N519" i="3" s="1"/>
  <c r="O519" i="3" s="1"/>
  <c r="M518" i="3"/>
  <c r="N518" i="3" s="1"/>
  <c r="O518" i="3" s="1"/>
  <c r="M517" i="3"/>
  <c r="N517" i="3" s="1"/>
  <c r="O517" i="3" s="1"/>
  <c r="M516" i="3"/>
  <c r="N516" i="3" s="1"/>
  <c r="O516" i="3" s="1"/>
  <c r="M515" i="3"/>
  <c r="N515" i="3" s="1"/>
  <c r="O515" i="3" s="1"/>
  <c r="M514" i="3"/>
  <c r="N514" i="3" s="1"/>
  <c r="O514" i="3" s="1"/>
  <c r="M513" i="3"/>
  <c r="N513" i="3" s="1"/>
  <c r="O513" i="3" s="1"/>
  <c r="M512" i="3"/>
  <c r="N512" i="3" s="1"/>
  <c r="O512" i="3" s="1"/>
  <c r="M511" i="3"/>
  <c r="N511" i="3" s="1"/>
  <c r="O511" i="3" s="1"/>
  <c r="M510" i="3"/>
  <c r="N510" i="3" s="1"/>
  <c r="O510" i="3" s="1"/>
  <c r="M509" i="3"/>
  <c r="N509" i="3" s="1"/>
  <c r="O509" i="3" s="1"/>
  <c r="M508" i="3"/>
  <c r="N508" i="3" s="1"/>
  <c r="O508" i="3" s="1"/>
  <c r="M507" i="3"/>
  <c r="N507" i="3" s="1"/>
  <c r="O507" i="3" s="1"/>
  <c r="M506" i="3"/>
  <c r="N506" i="3" s="1"/>
  <c r="O506" i="3" s="1"/>
  <c r="M505" i="3"/>
  <c r="N505" i="3" s="1"/>
  <c r="O505" i="3" s="1"/>
  <c r="M504" i="3"/>
  <c r="N504" i="3" s="1"/>
  <c r="O504" i="3" s="1"/>
  <c r="M503" i="3"/>
  <c r="N503" i="3" s="1"/>
  <c r="O503" i="3" s="1"/>
  <c r="M502" i="3"/>
  <c r="N502" i="3" s="1"/>
  <c r="O502" i="3" s="1"/>
  <c r="M501" i="3"/>
  <c r="N501" i="3" s="1"/>
  <c r="O501" i="3" s="1"/>
  <c r="M500" i="3"/>
  <c r="N500" i="3" s="1"/>
  <c r="O500" i="3" s="1"/>
  <c r="M499" i="3"/>
  <c r="N499" i="3" s="1"/>
  <c r="O499" i="3" s="1"/>
  <c r="M498" i="3"/>
  <c r="N498" i="3" s="1"/>
  <c r="O498" i="3" s="1"/>
  <c r="M497" i="3"/>
  <c r="N497" i="3" s="1"/>
  <c r="O497" i="3" s="1"/>
  <c r="M496" i="3"/>
  <c r="N496" i="3" s="1"/>
  <c r="O496" i="3" s="1"/>
  <c r="M495" i="3"/>
  <c r="N495" i="3" s="1"/>
  <c r="O495" i="3" s="1"/>
  <c r="M494" i="3"/>
  <c r="N494" i="3" s="1"/>
  <c r="O494" i="3" s="1"/>
  <c r="M493" i="3"/>
  <c r="N493" i="3" s="1"/>
  <c r="O493" i="3" s="1"/>
  <c r="M492" i="3"/>
  <c r="N492" i="3" s="1"/>
  <c r="O492" i="3" s="1"/>
  <c r="M491" i="3"/>
  <c r="N491" i="3" s="1"/>
  <c r="O491" i="3" s="1"/>
  <c r="M490" i="3"/>
  <c r="N490" i="3" s="1"/>
  <c r="O490" i="3" s="1"/>
  <c r="M489" i="3"/>
  <c r="N489" i="3" s="1"/>
  <c r="O489" i="3" s="1"/>
  <c r="M488" i="3"/>
  <c r="N488" i="3" s="1"/>
  <c r="O488" i="3" s="1"/>
  <c r="M487" i="3"/>
  <c r="N487" i="3" s="1"/>
  <c r="O487" i="3" s="1"/>
  <c r="M486" i="3"/>
  <c r="N486" i="3" s="1"/>
  <c r="O486" i="3" s="1"/>
  <c r="M485" i="3"/>
  <c r="N485" i="3" s="1"/>
  <c r="O485" i="3" s="1"/>
  <c r="M484" i="3"/>
  <c r="N484" i="3" s="1"/>
  <c r="O484" i="3" s="1"/>
  <c r="M483" i="3"/>
  <c r="N483" i="3" s="1"/>
  <c r="O483" i="3" s="1"/>
  <c r="M482" i="3"/>
  <c r="N482" i="3" s="1"/>
  <c r="O482" i="3" s="1"/>
  <c r="M481" i="3"/>
  <c r="N481" i="3" s="1"/>
  <c r="O481" i="3" s="1"/>
  <c r="M480" i="3"/>
  <c r="N480" i="3" s="1"/>
  <c r="O480" i="3" s="1"/>
  <c r="M479" i="3"/>
  <c r="N479" i="3" s="1"/>
  <c r="O479" i="3" s="1"/>
  <c r="M478" i="3"/>
  <c r="N478" i="3" s="1"/>
  <c r="O478" i="3" s="1"/>
  <c r="M477" i="3"/>
  <c r="N477" i="3" s="1"/>
  <c r="O477" i="3" s="1"/>
  <c r="M476" i="3"/>
  <c r="N476" i="3" s="1"/>
  <c r="O476" i="3" s="1"/>
  <c r="M475" i="3"/>
  <c r="N475" i="3" s="1"/>
  <c r="O475" i="3" s="1"/>
  <c r="M474" i="3"/>
  <c r="N474" i="3" s="1"/>
  <c r="O474" i="3" s="1"/>
  <c r="M473" i="3"/>
  <c r="N473" i="3" s="1"/>
  <c r="O473" i="3" s="1"/>
  <c r="M472" i="3"/>
  <c r="N472" i="3" s="1"/>
  <c r="O472" i="3" s="1"/>
  <c r="M471" i="3"/>
  <c r="N471" i="3" s="1"/>
  <c r="O471" i="3" s="1"/>
  <c r="M470" i="3"/>
  <c r="N470" i="3" s="1"/>
  <c r="O470" i="3" s="1"/>
  <c r="M469" i="3"/>
  <c r="N469" i="3" s="1"/>
  <c r="O469" i="3" s="1"/>
  <c r="M468" i="3"/>
  <c r="N468" i="3" s="1"/>
  <c r="O468" i="3" s="1"/>
  <c r="M467" i="3"/>
  <c r="N467" i="3" s="1"/>
  <c r="O467" i="3" s="1"/>
  <c r="M466" i="3"/>
  <c r="N466" i="3" s="1"/>
  <c r="O466" i="3" s="1"/>
  <c r="M465" i="3"/>
  <c r="N465" i="3" s="1"/>
  <c r="O465" i="3" s="1"/>
  <c r="M464" i="3"/>
  <c r="N464" i="3" s="1"/>
  <c r="O464" i="3" s="1"/>
  <c r="M463" i="3"/>
  <c r="N463" i="3" s="1"/>
  <c r="O463" i="3" s="1"/>
  <c r="M462" i="3"/>
  <c r="N462" i="3" s="1"/>
  <c r="O462" i="3" s="1"/>
  <c r="M461" i="3"/>
  <c r="N461" i="3" s="1"/>
  <c r="O461" i="3" s="1"/>
  <c r="M460" i="3"/>
  <c r="N460" i="3" s="1"/>
  <c r="O460" i="3" s="1"/>
  <c r="M459" i="3"/>
  <c r="N459" i="3" s="1"/>
  <c r="O459" i="3" s="1"/>
  <c r="M458" i="3"/>
  <c r="N458" i="3" s="1"/>
  <c r="O458" i="3" s="1"/>
  <c r="M457" i="3"/>
  <c r="N457" i="3" s="1"/>
  <c r="O457" i="3" s="1"/>
  <c r="M456" i="3"/>
  <c r="N456" i="3" s="1"/>
  <c r="O456" i="3" s="1"/>
  <c r="M455" i="3"/>
  <c r="N455" i="3" s="1"/>
  <c r="O455" i="3" s="1"/>
  <c r="M454" i="3"/>
  <c r="N454" i="3" s="1"/>
  <c r="O454" i="3" s="1"/>
  <c r="M453" i="3"/>
  <c r="N453" i="3" s="1"/>
  <c r="O453" i="3" s="1"/>
  <c r="M452" i="3"/>
  <c r="N452" i="3" s="1"/>
  <c r="O452" i="3" s="1"/>
  <c r="M451" i="3"/>
  <c r="N451" i="3" s="1"/>
  <c r="O451" i="3" s="1"/>
  <c r="M450" i="3"/>
  <c r="N450" i="3" s="1"/>
  <c r="O450" i="3" s="1"/>
  <c r="M449" i="3"/>
  <c r="N449" i="3" s="1"/>
  <c r="O449" i="3" s="1"/>
  <c r="M448" i="3"/>
  <c r="N448" i="3" s="1"/>
  <c r="O448" i="3" s="1"/>
  <c r="M447" i="3"/>
  <c r="N447" i="3" s="1"/>
  <c r="O447" i="3" s="1"/>
  <c r="M446" i="3"/>
  <c r="N446" i="3" s="1"/>
  <c r="O446" i="3" s="1"/>
  <c r="M445" i="3"/>
  <c r="N445" i="3" s="1"/>
  <c r="O445" i="3" s="1"/>
  <c r="M444" i="3"/>
  <c r="N444" i="3" s="1"/>
  <c r="O444" i="3" s="1"/>
  <c r="M443" i="3"/>
  <c r="N443" i="3" s="1"/>
  <c r="O443" i="3" s="1"/>
  <c r="M442" i="3"/>
  <c r="N442" i="3" s="1"/>
  <c r="O442" i="3" s="1"/>
  <c r="M441" i="3"/>
  <c r="N441" i="3" s="1"/>
  <c r="O441" i="3" s="1"/>
  <c r="M440" i="3"/>
  <c r="N440" i="3" s="1"/>
  <c r="O440" i="3" s="1"/>
  <c r="M439" i="3"/>
  <c r="N439" i="3" s="1"/>
  <c r="O439" i="3" s="1"/>
  <c r="M438" i="3"/>
  <c r="N438" i="3" s="1"/>
  <c r="O438" i="3" s="1"/>
  <c r="M437" i="3"/>
  <c r="N437" i="3" s="1"/>
  <c r="O437" i="3" s="1"/>
  <c r="M436" i="3"/>
  <c r="N436" i="3" s="1"/>
  <c r="O436" i="3" s="1"/>
  <c r="M435" i="3"/>
  <c r="N435" i="3" s="1"/>
  <c r="O435" i="3" s="1"/>
  <c r="M434" i="3"/>
  <c r="N434" i="3" s="1"/>
  <c r="O434" i="3" s="1"/>
  <c r="M433" i="3"/>
  <c r="N433" i="3" s="1"/>
  <c r="O433" i="3" s="1"/>
  <c r="M432" i="3"/>
  <c r="N432" i="3" s="1"/>
  <c r="O432" i="3" s="1"/>
  <c r="M431" i="3"/>
  <c r="N431" i="3" s="1"/>
  <c r="O431" i="3" s="1"/>
  <c r="M430" i="3"/>
  <c r="N430" i="3" s="1"/>
  <c r="O430" i="3" s="1"/>
  <c r="M429" i="3"/>
  <c r="N429" i="3" s="1"/>
  <c r="O429" i="3" s="1"/>
  <c r="M428" i="3"/>
  <c r="N428" i="3" s="1"/>
  <c r="O428" i="3" s="1"/>
  <c r="M427" i="3"/>
  <c r="N427" i="3" s="1"/>
  <c r="O427" i="3" s="1"/>
  <c r="M426" i="3"/>
  <c r="N426" i="3" s="1"/>
  <c r="O426" i="3" s="1"/>
  <c r="M425" i="3"/>
  <c r="N425" i="3" s="1"/>
  <c r="O425" i="3" s="1"/>
  <c r="M424" i="3"/>
  <c r="N424" i="3" s="1"/>
  <c r="O424" i="3" s="1"/>
  <c r="M423" i="3"/>
  <c r="N423" i="3" s="1"/>
  <c r="O423" i="3" s="1"/>
  <c r="M422" i="3"/>
  <c r="N422" i="3" s="1"/>
  <c r="O422" i="3" s="1"/>
  <c r="M421" i="3"/>
  <c r="N421" i="3" s="1"/>
  <c r="O421" i="3" s="1"/>
  <c r="M420" i="3"/>
  <c r="N420" i="3" s="1"/>
  <c r="O420" i="3" s="1"/>
  <c r="M419" i="3"/>
  <c r="N419" i="3" s="1"/>
  <c r="O419" i="3" s="1"/>
  <c r="M418" i="3"/>
  <c r="N418" i="3" s="1"/>
  <c r="O418" i="3" s="1"/>
  <c r="M417" i="3"/>
  <c r="N417" i="3" s="1"/>
  <c r="O417" i="3" s="1"/>
  <c r="M416" i="3"/>
  <c r="N416" i="3" s="1"/>
  <c r="O416" i="3" s="1"/>
  <c r="M415" i="3"/>
  <c r="N415" i="3" s="1"/>
  <c r="O415" i="3" s="1"/>
  <c r="M414" i="3"/>
  <c r="N414" i="3" s="1"/>
  <c r="O414" i="3" s="1"/>
  <c r="M413" i="3"/>
  <c r="N413" i="3" s="1"/>
  <c r="O413" i="3" s="1"/>
  <c r="M412" i="3"/>
  <c r="N412" i="3" s="1"/>
  <c r="O412" i="3" s="1"/>
  <c r="M411" i="3"/>
  <c r="N411" i="3" s="1"/>
  <c r="O411" i="3" s="1"/>
  <c r="M410" i="3"/>
  <c r="N410" i="3" s="1"/>
  <c r="O410" i="3" s="1"/>
  <c r="M409" i="3"/>
  <c r="N409" i="3" s="1"/>
  <c r="O409" i="3" s="1"/>
  <c r="M408" i="3"/>
  <c r="N408" i="3" s="1"/>
  <c r="O408" i="3" s="1"/>
  <c r="M407" i="3"/>
  <c r="N407" i="3" s="1"/>
  <c r="O407" i="3" s="1"/>
  <c r="M406" i="3"/>
  <c r="N406" i="3" s="1"/>
  <c r="O406" i="3" s="1"/>
  <c r="M405" i="3"/>
  <c r="N405" i="3" s="1"/>
  <c r="O405" i="3" s="1"/>
  <c r="M404" i="3"/>
  <c r="N404" i="3" s="1"/>
  <c r="O404" i="3" s="1"/>
  <c r="M403" i="3"/>
  <c r="N403" i="3" s="1"/>
  <c r="O403" i="3" s="1"/>
  <c r="M402" i="3"/>
  <c r="N402" i="3" s="1"/>
  <c r="O402" i="3" s="1"/>
  <c r="M401" i="3"/>
  <c r="N401" i="3" s="1"/>
  <c r="O401" i="3" s="1"/>
  <c r="M400" i="3"/>
  <c r="N400" i="3" s="1"/>
  <c r="O400" i="3" s="1"/>
  <c r="M399" i="3"/>
  <c r="N399" i="3" s="1"/>
  <c r="O399" i="3" s="1"/>
  <c r="M398" i="3"/>
  <c r="N398" i="3" s="1"/>
  <c r="O398" i="3" s="1"/>
  <c r="M397" i="3"/>
  <c r="N397" i="3" s="1"/>
  <c r="O397" i="3" s="1"/>
  <c r="M396" i="3"/>
  <c r="N396" i="3" s="1"/>
  <c r="O396" i="3" s="1"/>
  <c r="M395" i="3"/>
  <c r="N395" i="3" s="1"/>
  <c r="O395" i="3" s="1"/>
  <c r="M394" i="3"/>
  <c r="N394" i="3" s="1"/>
  <c r="O394" i="3" s="1"/>
  <c r="M393" i="3"/>
  <c r="N393" i="3" s="1"/>
  <c r="O393" i="3" s="1"/>
  <c r="M392" i="3"/>
  <c r="N392" i="3" s="1"/>
  <c r="O392" i="3" s="1"/>
  <c r="M391" i="3"/>
  <c r="N391" i="3" s="1"/>
  <c r="O391" i="3" s="1"/>
  <c r="M390" i="3"/>
  <c r="N390" i="3" s="1"/>
  <c r="O390" i="3" s="1"/>
  <c r="M389" i="3"/>
  <c r="N389" i="3" s="1"/>
  <c r="O389" i="3" s="1"/>
  <c r="M388" i="3"/>
  <c r="N388" i="3" s="1"/>
  <c r="O388" i="3" s="1"/>
  <c r="M387" i="3"/>
  <c r="N387" i="3" s="1"/>
  <c r="O387" i="3" s="1"/>
  <c r="M386" i="3"/>
  <c r="N386" i="3" s="1"/>
  <c r="O386" i="3" s="1"/>
  <c r="M385" i="3"/>
  <c r="N385" i="3" s="1"/>
  <c r="O385" i="3" s="1"/>
  <c r="M384" i="3"/>
  <c r="N384" i="3" s="1"/>
  <c r="O384" i="3" s="1"/>
  <c r="M383" i="3"/>
  <c r="N383" i="3" s="1"/>
  <c r="O383" i="3" s="1"/>
  <c r="M382" i="3"/>
  <c r="N382" i="3" s="1"/>
  <c r="O382" i="3" s="1"/>
  <c r="M381" i="3"/>
  <c r="N381" i="3" s="1"/>
  <c r="O381" i="3" s="1"/>
  <c r="M380" i="3"/>
  <c r="N380" i="3" s="1"/>
  <c r="O380" i="3" s="1"/>
  <c r="M379" i="3"/>
  <c r="N379" i="3" s="1"/>
  <c r="O379" i="3" s="1"/>
  <c r="M378" i="3"/>
  <c r="N378" i="3" s="1"/>
  <c r="O378" i="3" s="1"/>
  <c r="M377" i="3"/>
  <c r="N377" i="3" s="1"/>
  <c r="O377" i="3" s="1"/>
  <c r="M376" i="3"/>
  <c r="N376" i="3" s="1"/>
  <c r="O376" i="3" s="1"/>
  <c r="M375" i="3"/>
  <c r="N375" i="3" s="1"/>
  <c r="O375" i="3" s="1"/>
  <c r="M374" i="3"/>
  <c r="N374" i="3" s="1"/>
  <c r="O374" i="3" s="1"/>
  <c r="M373" i="3"/>
  <c r="N373" i="3" s="1"/>
  <c r="O373" i="3" s="1"/>
  <c r="M372" i="3"/>
  <c r="N372" i="3" s="1"/>
  <c r="O372" i="3" s="1"/>
  <c r="M371" i="3"/>
  <c r="N371" i="3" s="1"/>
  <c r="O371" i="3" s="1"/>
  <c r="M370" i="3"/>
  <c r="N370" i="3" s="1"/>
  <c r="O370" i="3" s="1"/>
  <c r="M369" i="3"/>
  <c r="N369" i="3" s="1"/>
  <c r="O369" i="3" s="1"/>
  <c r="M368" i="3"/>
  <c r="N368" i="3" s="1"/>
  <c r="O368" i="3" s="1"/>
  <c r="M367" i="3"/>
  <c r="N367" i="3" s="1"/>
  <c r="O367" i="3" s="1"/>
  <c r="M366" i="3"/>
  <c r="N366" i="3" s="1"/>
  <c r="O366" i="3" s="1"/>
  <c r="M365" i="3"/>
  <c r="N365" i="3" s="1"/>
  <c r="O365" i="3" s="1"/>
  <c r="M364" i="3"/>
  <c r="N364" i="3" s="1"/>
  <c r="O364" i="3" s="1"/>
  <c r="M363" i="3"/>
  <c r="N363" i="3" s="1"/>
  <c r="O363" i="3" s="1"/>
  <c r="M362" i="3"/>
  <c r="N362" i="3" s="1"/>
  <c r="O362" i="3" s="1"/>
  <c r="M361" i="3"/>
  <c r="N361" i="3" s="1"/>
  <c r="O361" i="3" s="1"/>
  <c r="M360" i="3"/>
  <c r="N360" i="3" s="1"/>
  <c r="O360" i="3" s="1"/>
  <c r="M359" i="3"/>
  <c r="N359" i="3" s="1"/>
  <c r="O359" i="3" s="1"/>
  <c r="M358" i="3"/>
  <c r="N358" i="3" s="1"/>
  <c r="O358" i="3" s="1"/>
  <c r="M357" i="3"/>
  <c r="N357" i="3" s="1"/>
  <c r="O357" i="3" s="1"/>
  <c r="M356" i="3"/>
  <c r="N356" i="3" s="1"/>
  <c r="O356" i="3" s="1"/>
  <c r="M355" i="3"/>
  <c r="N355" i="3" s="1"/>
  <c r="O355" i="3" s="1"/>
  <c r="M354" i="3"/>
  <c r="N354" i="3" s="1"/>
  <c r="O354" i="3" s="1"/>
  <c r="M353" i="3"/>
  <c r="N353" i="3" s="1"/>
  <c r="O353" i="3" s="1"/>
  <c r="M352" i="3"/>
  <c r="N352" i="3" s="1"/>
  <c r="O352" i="3" s="1"/>
  <c r="M351" i="3"/>
  <c r="N351" i="3" s="1"/>
  <c r="O351" i="3" s="1"/>
  <c r="M350" i="3"/>
  <c r="N350" i="3" s="1"/>
  <c r="O350" i="3" s="1"/>
  <c r="M349" i="3"/>
  <c r="N349" i="3" s="1"/>
  <c r="O349" i="3" s="1"/>
  <c r="M348" i="3"/>
  <c r="N348" i="3" s="1"/>
  <c r="O348" i="3" s="1"/>
  <c r="M347" i="3"/>
  <c r="N347" i="3" s="1"/>
  <c r="O347" i="3" s="1"/>
  <c r="M346" i="3"/>
  <c r="N346" i="3" s="1"/>
  <c r="O346" i="3" s="1"/>
  <c r="M345" i="3"/>
  <c r="N345" i="3" s="1"/>
  <c r="O345" i="3" s="1"/>
  <c r="M344" i="3"/>
  <c r="N344" i="3" s="1"/>
  <c r="O344" i="3" s="1"/>
  <c r="M343" i="3"/>
  <c r="N343" i="3" s="1"/>
  <c r="O343" i="3" s="1"/>
  <c r="M342" i="3"/>
  <c r="N342" i="3" s="1"/>
  <c r="O342" i="3" s="1"/>
  <c r="M341" i="3"/>
  <c r="N341" i="3" s="1"/>
  <c r="O341" i="3" s="1"/>
  <c r="M340" i="3"/>
  <c r="N340" i="3" s="1"/>
  <c r="O340" i="3" s="1"/>
  <c r="M339" i="3"/>
  <c r="N339" i="3" s="1"/>
  <c r="O339" i="3" s="1"/>
  <c r="M338" i="3"/>
  <c r="N338" i="3" s="1"/>
  <c r="O338" i="3" s="1"/>
  <c r="M337" i="3"/>
  <c r="N337" i="3" s="1"/>
  <c r="O337" i="3" s="1"/>
  <c r="M336" i="3"/>
  <c r="N336" i="3" s="1"/>
  <c r="O336" i="3" s="1"/>
  <c r="M335" i="3"/>
  <c r="N335" i="3" s="1"/>
  <c r="O335" i="3" s="1"/>
  <c r="M334" i="3"/>
  <c r="N334" i="3" s="1"/>
  <c r="O334" i="3" s="1"/>
  <c r="M333" i="3"/>
  <c r="N333" i="3" s="1"/>
  <c r="O333" i="3" s="1"/>
  <c r="M332" i="3"/>
  <c r="N332" i="3" s="1"/>
  <c r="O332" i="3" s="1"/>
  <c r="M331" i="3"/>
  <c r="N331" i="3" s="1"/>
  <c r="O331" i="3" s="1"/>
  <c r="M330" i="3"/>
  <c r="N330" i="3" s="1"/>
  <c r="O330" i="3" s="1"/>
  <c r="M329" i="3"/>
  <c r="N329" i="3" s="1"/>
  <c r="O329" i="3" s="1"/>
  <c r="M328" i="3"/>
  <c r="N328" i="3" s="1"/>
  <c r="O328" i="3" s="1"/>
  <c r="M327" i="3"/>
  <c r="N327" i="3" s="1"/>
  <c r="O327" i="3" s="1"/>
  <c r="M326" i="3"/>
  <c r="N326" i="3" s="1"/>
  <c r="O326" i="3" s="1"/>
  <c r="M325" i="3"/>
  <c r="N325" i="3" s="1"/>
  <c r="O325" i="3" s="1"/>
  <c r="M324" i="3"/>
  <c r="N324" i="3" s="1"/>
  <c r="O324" i="3" s="1"/>
  <c r="M323" i="3"/>
  <c r="N323" i="3" s="1"/>
  <c r="O323" i="3" s="1"/>
  <c r="M322" i="3"/>
  <c r="N322" i="3" s="1"/>
  <c r="O322" i="3" s="1"/>
  <c r="M321" i="3"/>
  <c r="N321" i="3" s="1"/>
  <c r="O321" i="3" s="1"/>
  <c r="M320" i="3"/>
  <c r="N320" i="3" s="1"/>
  <c r="O320" i="3" s="1"/>
  <c r="M319" i="3"/>
  <c r="N319" i="3" s="1"/>
  <c r="O319" i="3" s="1"/>
  <c r="M318" i="3"/>
  <c r="N318" i="3" s="1"/>
  <c r="O318" i="3" s="1"/>
  <c r="M317" i="3"/>
  <c r="N317" i="3" s="1"/>
  <c r="O317" i="3" s="1"/>
  <c r="M316" i="3"/>
  <c r="N316" i="3" s="1"/>
  <c r="O316" i="3" s="1"/>
  <c r="M315" i="3"/>
  <c r="N315" i="3" s="1"/>
  <c r="O315" i="3" s="1"/>
  <c r="M314" i="3"/>
  <c r="N314" i="3" s="1"/>
  <c r="O314" i="3" s="1"/>
  <c r="M313" i="3"/>
  <c r="N313" i="3" s="1"/>
  <c r="O313" i="3" s="1"/>
  <c r="M312" i="3"/>
  <c r="N312" i="3" s="1"/>
  <c r="O312" i="3" s="1"/>
  <c r="M311" i="3"/>
  <c r="N311" i="3" s="1"/>
  <c r="O311" i="3" s="1"/>
  <c r="M310" i="3"/>
  <c r="N310" i="3" s="1"/>
  <c r="O310" i="3" s="1"/>
  <c r="M309" i="3"/>
  <c r="N309" i="3" s="1"/>
  <c r="O309" i="3" s="1"/>
  <c r="M308" i="3"/>
  <c r="N308" i="3" s="1"/>
  <c r="O308" i="3" s="1"/>
  <c r="M307" i="3"/>
  <c r="N307" i="3" s="1"/>
  <c r="O307" i="3" s="1"/>
  <c r="M306" i="3"/>
  <c r="N306" i="3" s="1"/>
  <c r="O306" i="3" s="1"/>
  <c r="M305" i="3"/>
  <c r="N305" i="3" s="1"/>
  <c r="O305" i="3" s="1"/>
  <c r="M304" i="3"/>
  <c r="N304" i="3" s="1"/>
  <c r="O304" i="3" s="1"/>
  <c r="M303" i="3"/>
  <c r="N303" i="3" s="1"/>
  <c r="O303" i="3" s="1"/>
  <c r="M302" i="3"/>
  <c r="N302" i="3" s="1"/>
  <c r="O302" i="3" s="1"/>
  <c r="M301" i="3"/>
  <c r="N301" i="3" s="1"/>
  <c r="O301" i="3" s="1"/>
  <c r="M300" i="3"/>
  <c r="N300" i="3" s="1"/>
  <c r="O300" i="3" s="1"/>
  <c r="M299" i="3"/>
  <c r="N299" i="3" s="1"/>
  <c r="O299" i="3" s="1"/>
  <c r="M298" i="3"/>
  <c r="N298" i="3" s="1"/>
  <c r="O298" i="3" s="1"/>
  <c r="M297" i="3"/>
  <c r="N297" i="3" s="1"/>
  <c r="O297" i="3" s="1"/>
  <c r="M296" i="3"/>
  <c r="N296" i="3" s="1"/>
  <c r="O296" i="3" s="1"/>
  <c r="M295" i="3"/>
  <c r="N295" i="3" s="1"/>
  <c r="O295" i="3" s="1"/>
  <c r="M294" i="3"/>
  <c r="N294" i="3" s="1"/>
  <c r="O294" i="3" s="1"/>
  <c r="M293" i="3"/>
  <c r="N293" i="3" s="1"/>
  <c r="O293" i="3" s="1"/>
  <c r="M292" i="3"/>
  <c r="N292" i="3" s="1"/>
  <c r="O292" i="3" s="1"/>
  <c r="M291" i="3"/>
  <c r="N291" i="3" s="1"/>
  <c r="O291" i="3" s="1"/>
  <c r="M290" i="3"/>
  <c r="N290" i="3" s="1"/>
  <c r="O290" i="3" s="1"/>
  <c r="M289" i="3"/>
  <c r="N289" i="3" s="1"/>
  <c r="O289" i="3" s="1"/>
  <c r="M288" i="3"/>
  <c r="N288" i="3" s="1"/>
  <c r="O288" i="3" s="1"/>
  <c r="M287" i="3"/>
  <c r="N287" i="3" s="1"/>
  <c r="O287" i="3" s="1"/>
  <c r="M286" i="3"/>
  <c r="N286" i="3" s="1"/>
  <c r="O286" i="3" s="1"/>
  <c r="M285" i="3"/>
  <c r="N285" i="3" s="1"/>
  <c r="O285" i="3" s="1"/>
  <c r="M284" i="3"/>
  <c r="N284" i="3" s="1"/>
  <c r="O284" i="3" s="1"/>
  <c r="M283" i="3"/>
  <c r="N283" i="3" s="1"/>
  <c r="O283" i="3" s="1"/>
  <c r="M282" i="3"/>
  <c r="N282" i="3" s="1"/>
  <c r="O282" i="3" s="1"/>
  <c r="M281" i="3"/>
  <c r="N281" i="3" s="1"/>
  <c r="O281" i="3" s="1"/>
  <c r="M280" i="3"/>
  <c r="N280" i="3" s="1"/>
  <c r="O280" i="3" s="1"/>
  <c r="M279" i="3"/>
  <c r="N279" i="3" s="1"/>
  <c r="O279" i="3" s="1"/>
  <c r="M278" i="3"/>
  <c r="N278" i="3" s="1"/>
  <c r="O278" i="3" s="1"/>
  <c r="M277" i="3"/>
  <c r="N277" i="3" s="1"/>
  <c r="O277" i="3" s="1"/>
  <c r="M276" i="3"/>
  <c r="N276" i="3" s="1"/>
  <c r="O276" i="3" s="1"/>
  <c r="M275" i="3"/>
  <c r="N275" i="3" s="1"/>
  <c r="O275" i="3" s="1"/>
  <c r="M274" i="3"/>
  <c r="N274" i="3" s="1"/>
  <c r="O274" i="3" s="1"/>
  <c r="M273" i="3"/>
  <c r="N273" i="3" s="1"/>
  <c r="O273" i="3" s="1"/>
  <c r="M272" i="3"/>
  <c r="N272" i="3" s="1"/>
  <c r="O272" i="3" s="1"/>
  <c r="M271" i="3"/>
  <c r="N271" i="3" s="1"/>
  <c r="O271" i="3" s="1"/>
  <c r="M270" i="3"/>
  <c r="N270" i="3" s="1"/>
  <c r="O270" i="3" s="1"/>
  <c r="M269" i="3"/>
  <c r="N269" i="3" s="1"/>
  <c r="O269" i="3" s="1"/>
  <c r="M268" i="3"/>
  <c r="N268" i="3" s="1"/>
  <c r="O268" i="3" s="1"/>
  <c r="M267" i="3"/>
  <c r="N267" i="3" s="1"/>
  <c r="O267" i="3" s="1"/>
  <c r="M266" i="3"/>
  <c r="N266" i="3" s="1"/>
  <c r="O266" i="3" s="1"/>
  <c r="M265" i="3"/>
  <c r="N265" i="3" s="1"/>
  <c r="O265" i="3" s="1"/>
  <c r="M264" i="3"/>
  <c r="N264" i="3" s="1"/>
  <c r="O264" i="3" s="1"/>
  <c r="M263" i="3"/>
  <c r="N263" i="3" s="1"/>
  <c r="O263" i="3" s="1"/>
  <c r="M262" i="3"/>
  <c r="N262" i="3" s="1"/>
  <c r="O262" i="3" s="1"/>
  <c r="M261" i="3"/>
  <c r="N261" i="3" s="1"/>
  <c r="O261" i="3" s="1"/>
  <c r="M260" i="3"/>
  <c r="N260" i="3" s="1"/>
  <c r="O260" i="3" s="1"/>
  <c r="M259" i="3"/>
  <c r="N259" i="3" s="1"/>
  <c r="O259" i="3" s="1"/>
  <c r="M258" i="3"/>
  <c r="N258" i="3" s="1"/>
  <c r="O258" i="3" s="1"/>
  <c r="M257" i="3"/>
  <c r="N257" i="3" s="1"/>
  <c r="O257" i="3" s="1"/>
  <c r="M256" i="3"/>
  <c r="N256" i="3" s="1"/>
  <c r="O256" i="3" s="1"/>
  <c r="M255" i="3"/>
  <c r="N255" i="3" s="1"/>
  <c r="O255" i="3" s="1"/>
  <c r="M254" i="3"/>
  <c r="N254" i="3" s="1"/>
  <c r="O254" i="3" s="1"/>
  <c r="M253" i="3"/>
  <c r="N253" i="3" s="1"/>
  <c r="O253" i="3" s="1"/>
  <c r="M252" i="3"/>
  <c r="N252" i="3" s="1"/>
  <c r="O252" i="3" s="1"/>
  <c r="M251" i="3"/>
  <c r="N251" i="3" s="1"/>
  <c r="O251" i="3" s="1"/>
  <c r="M250" i="3"/>
  <c r="N250" i="3" s="1"/>
  <c r="O250" i="3" s="1"/>
  <c r="M249" i="3"/>
  <c r="N249" i="3" s="1"/>
  <c r="O249" i="3" s="1"/>
  <c r="M248" i="3"/>
  <c r="N248" i="3" s="1"/>
  <c r="O248" i="3" s="1"/>
  <c r="M247" i="3"/>
  <c r="N247" i="3" s="1"/>
  <c r="O247" i="3" s="1"/>
  <c r="M246" i="3"/>
  <c r="N246" i="3" s="1"/>
  <c r="O246" i="3" s="1"/>
  <c r="M245" i="3"/>
  <c r="N245" i="3" s="1"/>
  <c r="O245" i="3" s="1"/>
  <c r="M244" i="3"/>
  <c r="N244" i="3" s="1"/>
  <c r="O244" i="3" s="1"/>
  <c r="M243" i="3"/>
  <c r="N243" i="3" s="1"/>
  <c r="O243" i="3" s="1"/>
  <c r="M242" i="3"/>
  <c r="N242" i="3" s="1"/>
  <c r="O242" i="3" s="1"/>
  <c r="M241" i="3"/>
  <c r="N241" i="3" s="1"/>
  <c r="O241" i="3" s="1"/>
  <c r="M240" i="3"/>
  <c r="N240" i="3" s="1"/>
  <c r="O240" i="3" s="1"/>
  <c r="M239" i="3"/>
  <c r="N239" i="3" s="1"/>
  <c r="O239" i="3" s="1"/>
  <c r="M238" i="3"/>
  <c r="N238" i="3" s="1"/>
  <c r="O238" i="3" s="1"/>
  <c r="M237" i="3"/>
  <c r="N237" i="3" s="1"/>
  <c r="O237" i="3" s="1"/>
  <c r="M236" i="3"/>
  <c r="N236" i="3" s="1"/>
  <c r="O236" i="3" s="1"/>
  <c r="M235" i="3"/>
  <c r="N235" i="3" s="1"/>
  <c r="O235" i="3" s="1"/>
  <c r="M234" i="3"/>
  <c r="N234" i="3" s="1"/>
  <c r="O234" i="3" s="1"/>
  <c r="M233" i="3"/>
  <c r="N233" i="3" s="1"/>
  <c r="O233" i="3" s="1"/>
  <c r="M232" i="3"/>
  <c r="N232" i="3" s="1"/>
  <c r="O232" i="3" s="1"/>
  <c r="M231" i="3"/>
  <c r="N231" i="3" s="1"/>
  <c r="O231" i="3" s="1"/>
  <c r="M230" i="3"/>
  <c r="N230" i="3" s="1"/>
  <c r="O230" i="3" s="1"/>
  <c r="M229" i="3"/>
  <c r="N229" i="3" s="1"/>
  <c r="O229" i="3" s="1"/>
  <c r="M228" i="3"/>
  <c r="N228" i="3" s="1"/>
  <c r="O228" i="3" s="1"/>
  <c r="M227" i="3"/>
  <c r="N227" i="3" s="1"/>
  <c r="O227" i="3" s="1"/>
  <c r="M226" i="3"/>
  <c r="N226" i="3" s="1"/>
  <c r="O226" i="3" s="1"/>
  <c r="M225" i="3"/>
  <c r="N225" i="3" s="1"/>
  <c r="O225" i="3" s="1"/>
  <c r="M224" i="3"/>
  <c r="N224" i="3" s="1"/>
  <c r="O224" i="3" s="1"/>
  <c r="M223" i="3"/>
  <c r="N223" i="3" s="1"/>
  <c r="O223" i="3" s="1"/>
  <c r="M222" i="3"/>
  <c r="N222" i="3" s="1"/>
  <c r="O222" i="3" s="1"/>
  <c r="M221" i="3"/>
  <c r="N221" i="3" s="1"/>
  <c r="O221" i="3" s="1"/>
  <c r="M220" i="3"/>
  <c r="N220" i="3" s="1"/>
  <c r="O220" i="3" s="1"/>
  <c r="M219" i="3"/>
  <c r="N219" i="3" s="1"/>
  <c r="O219" i="3" s="1"/>
  <c r="M218" i="3"/>
  <c r="N218" i="3" s="1"/>
  <c r="O218" i="3" s="1"/>
  <c r="M217" i="3"/>
  <c r="N217" i="3" s="1"/>
  <c r="O217" i="3" s="1"/>
  <c r="M216" i="3"/>
  <c r="N216" i="3" s="1"/>
  <c r="O216" i="3" s="1"/>
  <c r="M215" i="3"/>
  <c r="N215" i="3" s="1"/>
  <c r="O215" i="3" s="1"/>
  <c r="M214" i="3"/>
  <c r="N214" i="3" s="1"/>
  <c r="O214" i="3" s="1"/>
  <c r="M213" i="3"/>
  <c r="N213" i="3" s="1"/>
  <c r="O213" i="3" s="1"/>
  <c r="M212" i="3"/>
  <c r="N212" i="3" s="1"/>
  <c r="O212" i="3" s="1"/>
  <c r="M211" i="3"/>
  <c r="N211" i="3" s="1"/>
  <c r="O211" i="3" s="1"/>
  <c r="M210" i="3"/>
  <c r="N210" i="3" s="1"/>
  <c r="O210" i="3" s="1"/>
  <c r="M209" i="3"/>
  <c r="N209" i="3" s="1"/>
  <c r="O209" i="3" s="1"/>
  <c r="M208" i="3"/>
  <c r="N208" i="3" s="1"/>
  <c r="O208" i="3" s="1"/>
  <c r="M207" i="3"/>
  <c r="N207" i="3" s="1"/>
  <c r="O207" i="3" s="1"/>
  <c r="M206" i="3"/>
  <c r="N206" i="3" s="1"/>
  <c r="O206" i="3" s="1"/>
  <c r="M205" i="3"/>
  <c r="N205" i="3" s="1"/>
  <c r="O205" i="3" s="1"/>
  <c r="M204" i="3"/>
  <c r="N204" i="3" s="1"/>
  <c r="O204" i="3" s="1"/>
  <c r="M203" i="3"/>
  <c r="N203" i="3" s="1"/>
  <c r="O203" i="3" s="1"/>
  <c r="M202" i="3"/>
  <c r="N202" i="3" s="1"/>
  <c r="O202" i="3" s="1"/>
  <c r="M201" i="3"/>
  <c r="N201" i="3" s="1"/>
  <c r="O201" i="3" s="1"/>
  <c r="M200" i="3"/>
  <c r="N200" i="3" s="1"/>
  <c r="O200" i="3" s="1"/>
  <c r="M199" i="3"/>
  <c r="N199" i="3" s="1"/>
  <c r="O199" i="3" s="1"/>
  <c r="M198" i="3"/>
  <c r="N198" i="3" s="1"/>
  <c r="O198" i="3" s="1"/>
  <c r="M197" i="3"/>
  <c r="N197" i="3" s="1"/>
  <c r="O197" i="3" s="1"/>
  <c r="M196" i="3"/>
  <c r="N196" i="3" s="1"/>
  <c r="O196" i="3" s="1"/>
  <c r="M195" i="3"/>
  <c r="N195" i="3" s="1"/>
  <c r="O195" i="3" s="1"/>
  <c r="M194" i="3"/>
  <c r="N194" i="3" s="1"/>
  <c r="O194" i="3" s="1"/>
  <c r="M193" i="3"/>
  <c r="N193" i="3" s="1"/>
  <c r="O193" i="3" s="1"/>
  <c r="M192" i="3"/>
  <c r="N192" i="3" s="1"/>
  <c r="O192" i="3" s="1"/>
  <c r="M191" i="3"/>
  <c r="N191" i="3" s="1"/>
  <c r="O191" i="3" s="1"/>
  <c r="M190" i="3"/>
  <c r="N190" i="3" s="1"/>
  <c r="O190" i="3" s="1"/>
  <c r="M189" i="3"/>
  <c r="N189" i="3" s="1"/>
  <c r="O189" i="3" s="1"/>
  <c r="M188" i="3"/>
  <c r="N188" i="3" s="1"/>
  <c r="O188" i="3" s="1"/>
  <c r="M187" i="3"/>
  <c r="N187" i="3" s="1"/>
  <c r="O187" i="3" s="1"/>
  <c r="M186" i="3"/>
  <c r="N186" i="3" s="1"/>
  <c r="O186" i="3" s="1"/>
  <c r="M185" i="3"/>
  <c r="N185" i="3" s="1"/>
  <c r="O185" i="3" s="1"/>
  <c r="M184" i="3"/>
  <c r="N184" i="3" s="1"/>
  <c r="O184" i="3" s="1"/>
  <c r="M183" i="3"/>
  <c r="N183" i="3" s="1"/>
  <c r="O183" i="3" s="1"/>
  <c r="M182" i="3"/>
  <c r="N182" i="3" s="1"/>
  <c r="O182" i="3" s="1"/>
  <c r="M181" i="3"/>
  <c r="N181" i="3" s="1"/>
  <c r="O181" i="3" s="1"/>
  <c r="M180" i="3"/>
  <c r="N180" i="3" s="1"/>
  <c r="O180" i="3" s="1"/>
  <c r="M179" i="3"/>
  <c r="N179" i="3" s="1"/>
  <c r="O179" i="3" s="1"/>
  <c r="M178" i="3"/>
  <c r="N178" i="3" s="1"/>
  <c r="O178" i="3" s="1"/>
  <c r="M177" i="3"/>
  <c r="N177" i="3" s="1"/>
  <c r="O177" i="3" s="1"/>
  <c r="M176" i="3"/>
  <c r="N176" i="3" s="1"/>
  <c r="O176" i="3" s="1"/>
  <c r="M175" i="3"/>
  <c r="N175" i="3" s="1"/>
  <c r="O175" i="3" s="1"/>
  <c r="M174" i="3"/>
  <c r="N174" i="3" s="1"/>
  <c r="O174" i="3" s="1"/>
  <c r="M173" i="3"/>
  <c r="N173" i="3" s="1"/>
  <c r="O173" i="3" s="1"/>
  <c r="M172" i="3"/>
  <c r="N172" i="3" s="1"/>
  <c r="O172" i="3" s="1"/>
  <c r="M171" i="3"/>
  <c r="N171" i="3" s="1"/>
  <c r="O171" i="3" s="1"/>
  <c r="M170" i="3"/>
  <c r="N170" i="3" s="1"/>
  <c r="O170" i="3" s="1"/>
  <c r="M169" i="3"/>
  <c r="N169" i="3" s="1"/>
  <c r="O169" i="3" s="1"/>
  <c r="M168" i="3"/>
  <c r="N168" i="3" s="1"/>
  <c r="O168" i="3" s="1"/>
  <c r="M167" i="3"/>
  <c r="N167" i="3" s="1"/>
  <c r="O167" i="3" s="1"/>
  <c r="M166" i="3"/>
  <c r="N166" i="3" s="1"/>
  <c r="O166" i="3" s="1"/>
  <c r="M165" i="3"/>
  <c r="N165" i="3" s="1"/>
  <c r="O165" i="3" s="1"/>
  <c r="M164" i="3"/>
  <c r="N164" i="3" s="1"/>
  <c r="O164" i="3" s="1"/>
  <c r="M163" i="3"/>
  <c r="N163" i="3" s="1"/>
  <c r="O163" i="3" s="1"/>
  <c r="M162" i="3"/>
  <c r="N162" i="3" s="1"/>
  <c r="O162" i="3" s="1"/>
  <c r="M161" i="3"/>
  <c r="N161" i="3" s="1"/>
  <c r="O161" i="3" s="1"/>
  <c r="M160" i="3"/>
  <c r="N160" i="3" s="1"/>
  <c r="O160" i="3" s="1"/>
  <c r="M159" i="3"/>
  <c r="N159" i="3" s="1"/>
  <c r="O159" i="3" s="1"/>
  <c r="M158" i="3"/>
  <c r="N158" i="3" s="1"/>
  <c r="O158" i="3" s="1"/>
  <c r="M157" i="3"/>
  <c r="N157" i="3" s="1"/>
  <c r="O157" i="3" s="1"/>
  <c r="M156" i="3"/>
  <c r="N156" i="3" s="1"/>
  <c r="O156" i="3" s="1"/>
  <c r="M155" i="3"/>
  <c r="N155" i="3" s="1"/>
  <c r="O155" i="3" s="1"/>
  <c r="M154" i="3"/>
  <c r="N154" i="3" s="1"/>
  <c r="O154" i="3" s="1"/>
  <c r="M153" i="3"/>
  <c r="N153" i="3" s="1"/>
  <c r="O153" i="3" s="1"/>
  <c r="M152" i="3"/>
  <c r="N152" i="3" s="1"/>
  <c r="O152" i="3" s="1"/>
  <c r="M151" i="3"/>
  <c r="N151" i="3" s="1"/>
  <c r="O151" i="3" s="1"/>
  <c r="M150" i="3"/>
  <c r="N150" i="3" s="1"/>
  <c r="O150" i="3" s="1"/>
  <c r="M149" i="3"/>
  <c r="N149" i="3" s="1"/>
  <c r="O149" i="3" s="1"/>
  <c r="M148" i="3"/>
  <c r="N148" i="3" s="1"/>
  <c r="O148" i="3" s="1"/>
  <c r="M147" i="3"/>
  <c r="N147" i="3" s="1"/>
  <c r="O147" i="3" s="1"/>
  <c r="M146" i="3"/>
  <c r="N146" i="3" s="1"/>
  <c r="O146" i="3" s="1"/>
  <c r="M145" i="3"/>
  <c r="N145" i="3" s="1"/>
  <c r="O145" i="3" s="1"/>
  <c r="M144" i="3"/>
  <c r="N144" i="3" s="1"/>
  <c r="O144" i="3" s="1"/>
  <c r="M143" i="3"/>
  <c r="N143" i="3" s="1"/>
  <c r="O143" i="3" s="1"/>
  <c r="M142" i="3"/>
  <c r="N142" i="3" s="1"/>
  <c r="O142" i="3" s="1"/>
  <c r="M141" i="3"/>
  <c r="N141" i="3" s="1"/>
  <c r="O141" i="3" s="1"/>
  <c r="M140" i="3"/>
  <c r="N140" i="3" s="1"/>
  <c r="O140" i="3" s="1"/>
  <c r="M139" i="3"/>
  <c r="N139" i="3" s="1"/>
  <c r="O139" i="3" s="1"/>
  <c r="M138" i="3"/>
  <c r="N138" i="3" s="1"/>
  <c r="O138" i="3" s="1"/>
  <c r="M137" i="3"/>
  <c r="N137" i="3" s="1"/>
  <c r="O137" i="3" s="1"/>
  <c r="M136" i="3"/>
  <c r="N136" i="3" s="1"/>
  <c r="O136" i="3" s="1"/>
  <c r="M135" i="3"/>
  <c r="N135" i="3" s="1"/>
  <c r="O135" i="3" s="1"/>
  <c r="M134" i="3"/>
  <c r="N134" i="3" s="1"/>
  <c r="O134" i="3" s="1"/>
  <c r="M133" i="3"/>
  <c r="N133" i="3" s="1"/>
  <c r="O133" i="3" s="1"/>
  <c r="M132" i="3"/>
  <c r="N132" i="3" s="1"/>
  <c r="O132" i="3" s="1"/>
  <c r="M131" i="3"/>
  <c r="N131" i="3" s="1"/>
  <c r="O131" i="3" s="1"/>
  <c r="M130" i="3"/>
  <c r="N130" i="3" s="1"/>
  <c r="O130" i="3" s="1"/>
  <c r="M129" i="3"/>
  <c r="N129" i="3" s="1"/>
  <c r="O129" i="3" s="1"/>
  <c r="M128" i="3"/>
  <c r="N128" i="3" s="1"/>
  <c r="O128" i="3" s="1"/>
  <c r="M127" i="3"/>
  <c r="N127" i="3" s="1"/>
  <c r="O127" i="3" s="1"/>
  <c r="M126" i="3"/>
  <c r="N126" i="3" s="1"/>
  <c r="O126" i="3" s="1"/>
  <c r="M125" i="3"/>
  <c r="N125" i="3" s="1"/>
  <c r="O125" i="3" s="1"/>
  <c r="M124" i="3"/>
  <c r="N124" i="3" s="1"/>
  <c r="O124" i="3" s="1"/>
  <c r="M123" i="3"/>
  <c r="N123" i="3" s="1"/>
  <c r="O123" i="3" s="1"/>
  <c r="M122" i="3"/>
  <c r="N122" i="3" s="1"/>
  <c r="O122" i="3" s="1"/>
  <c r="M121" i="3"/>
  <c r="N121" i="3" s="1"/>
  <c r="O121" i="3" s="1"/>
  <c r="M120" i="3"/>
  <c r="N120" i="3" s="1"/>
  <c r="O120" i="3" s="1"/>
  <c r="M119" i="3"/>
  <c r="N119" i="3" s="1"/>
  <c r="O119" i="3" s="1"/>
  <c r="M118" i="3"/>
  <c r="N118" i="3" s="1"/>
  <c r="O118" i="3" s="1"/>
  <c r="M117" i="3"/>
  <c r="N117" i="3" s="1"/>
  <c r="O117" i="3" s="1"/>
  <c r="M116" i="3"/>
  <c r="N116" i="3" s="1"/>
  <c r="O116" i="3" s="1"/>
  <c r="M115" i="3"/>
  <c r="N115" i="3" s="1"/>
  <c r="O115" i="3" s="1"/>
  <c r="M114" i="3"/>
  <c r="N114" i="3" s="1"/>
  <c r="O114" i="3" s="1"/>
  <c r="M113" i="3"/>
  <c r="N113" i="3" s="1"/>
  <c r="O113" i="3" s="1"/>
  <c r="M112" i="3"/>
  <c r="N112" i="3" s="1"/>
  <c r="O112" i="3" s="1"/>
  <c r="M111" i="3"/>
  <c r="N111" i="3" s="1"/>
  <c r="O111" i="3" s="1"/>
  <c r="M110" i="3"/>
  <c r="N110" i="3" s="1"/>
  <c r="O110" i="3" s="1"/>
  <c r="M109" i="3"/>
  <c r="N109" i="3" s="1"/>
  <c r="O109" i="3" s="1"/>
  <c r="M108" i="3"/>
  <c r="N108" i="3" s="1"/>
  <c r="O108" i="3" s="1"/>
  <c r="M107" i="3"/>
  <c r="N107" i="3" s="1"/>
  <c r="O107" i="3" s="1"/>
  <c r="M106" i="3"/>
  <c r="N106" i="3" s="1"/>
  <c r="O106" i="3" s="1"/>
  <c r="M105" i="3"/>
  <c r="N105" i="3" s="1"/>
  <c r="O105" i="3" s="1"/>
  <c r="M104" i="3"/>
  <c r="N104" i="3" s="1"/>
  <c r="O104" i="3" s="1"/>
  <c r="M103" i="3"/>
  <c r="N103" i="3" s="1"/>
  <c r="O103" i="3" s="1"/>
  <c r="M102" i="3"/>
  <c r="N102" i="3" s="1"/>
  <c r="O102" i="3" s="1"/>
  <c r="M101" i="3"/>
  <c r="N101" i="3" s="1"/>
  <c r="O101" i="3" s="1"/>
  <c r="M100" i="3"/>
  <c r="N100" i="3" s="1"/>
  <c r="O100" i="3" s="1"/>
  <c r="M99" i="3"/>
  <c r="N99" i="3" s="1"/>
  <c r="O99" i="3" s="1"/>
  <c r="M98" i="3"/>
  <c r="N98" i="3" s="1"/>
  <c r="O98" i="3" s="1"/>
  <c r="M97" i="3"/>
  <c r="N97" i="3" s="1"/>
  <c r="O97" i="3" s="1"/>
  <c r="M96" i="3"/>
  <c r="N96" i="3" s="1"/>
  <c r="O96" i="3" s="1"/>
  <c r="M95" i="3"/>
  <c r="N95" i="3" s="1"/>
  <c r="O95" i="3" s="1"/>
  <c r="M94" i="3"/>
  <c r="N94" i="3" s="1"/>
  <c r="O94" i="3" s="1"/>
  <c r="M93" i="3"/>
  <c r="N93" i="3" s="1"/>
  <c r="O93" i="3" s="1"/>
  <c r="M92" i="3"/>
  <c r="N92" i="3" s="1"/>
  <c r="O92" i="3" s="1"/>
  <c r="M91" i="3"/>
  <c r="N91" i="3" s="1"/>
  <c r="O91" i="3" s="1"/>
  <c r="M90" i="3"/>
  <c r="N90" i="3" s="1"/>
  <c r="O90" i="3" s="1"/>
  <c r="M89" i="3"/>
  <c r="N89" i="3" s="1"/>
  <c r="O89" i="3" s="1"/>
  <c r="M88" i="3"/>
  <c r="N88" i="3" s="1"/>
  <c r="O88" i="3" s="1"/>
  <c r="M87" i="3"/>
  <c r="N87" i="3" s="1"/>
  <c r="O87" i="3" s="1"/>
  <c r="M86" i="3"/>
  <c r="N86" i="3" s="1"/>
  <c r="O86" i="3" s="1"/>
  <c r="M85" i="3"/>
  <c r="N85" i="3" s="1"/>
  <c r="O85" i="3" s="1"/>
  <c r="M84" i="3"/>
  <c r="N84" i="3" s="1"/>
  <c r="O84" i="3" s="1"/>
  <c r="M83" i="3"/>
  <c r="N83" i="3" s="1"/>
  <c r="O83" i="3" s="1"/>
  <c r="M82" i="3"/>
  <c r="N82" i="3" s="1"/>
  <c r="O82" i="3" s="1"/>
  <c r="M81" i="3"/>
  <c r="N81" i="3" s="1"/>
  <c r="O81" i="3" s="1"/>
  <c r="M80" i="3"/>
  <c r="N80" i="3" s="1"/>
  <c r="O80" i="3" s="1"/>
  <c r="M79" i="3"/>
  <c r="N79" i="3" s="1"/>
  <c r="O79" i="3" s="1"/>
  <c r="M78" i="3"/>
  <c r="N78" i="3" s="1"/>
  <c r="O78" i="3" s="1"/>
  <c r="M77" i="3"/>
  <c r="N77" i="3" s="1"/>
  <c r="O77" i="3" s="1"/>
  <c r="M76" i="3"/>
  <c r="N76" i="3" s="1"/>
  <c r="O76" i="3" s="1"/>
  <c r="M75" i="3"/>
  <c r="N75" i="3" s="1"/>
  <c r="O75" i="3" s="1"/>
  <c r="M74" i="3"/>
  <c r="N74" i="3" s="1"/>
  <c r="O74" i="3" s="1"/>
  <c r="M73" i="3"/>
  <c r="N73" i="3" s="1"/>
  <c r="O73" i="3" s="1"/>
  <c r="M72" i="3"/>
  <c r="N72" i="3" s="1"/>
  <c r="O72" i="3" s="1"/>
  <c r="M71" i="3"/>
  <c r="N71" i="3" s="1"/>
  <c r="O71" i="3" s="1"/>
  <c r="M70" i="3"/>
  <c r="N70" i="3" s="1"/>
  <c r="O70" i="3" s="1"/>
  <c r="M69" i="3"/>
  <c r="N69" i="3" s="1"/>
  <c r="O69" i="3" s="1"/>
  <c r="M68" i="3"/>
  <c r="N68" i="3" s="1"/>
  <c r="O68" i="3" s="1"/>
  <c r="M67" i="3"/>
  <c r="N67" i="3" s="1"/>
  <c r="O67" i="3" s="1"/>
  <c r="M66" i="3"/>
  <c r="N66" i="3" s="1"/>
  <c r="O66" i="3" s="1"/>
  <c r="M65" i="3"/>
  <c r="N65" i="3" s="1"/>
  <c r="O65" i="3" s="1"/>
  <c r="M64" i="3"/>
  <c r="N64" i="3" s="1"/>
  <c r="O64" i="3" s="1"/>
  <c r="M63" i="3"/>
  <c r="N63" i="3" s="1"/>
  <c r="O63" i="3" s="1"/>
  <c r="M62" i="3"/>
  <c r="N62" i="3" s="1"/>
  <c r="O62" i="3" s="1"/>
  <c r="M61" i="3"/>
  <c r="N61" i="3" s="1"/>
  <c r="O61" i="3" s="1"/>
  <c r="M60" i="3"/>
  <c r="N60" i="3" s="1"/>
  <c r="O60" i="3" s="1"/>
  <c r="M59" i="3"/>
  <c r="N59" i="3" s="1"/>
  <c r="O59" i="3" s="1"/>
  <c r="M58" i="3"/>
  <c r="N58" i="3" s="1"/>
  <c r="O58" i="3" s="1"/>
  <c r="M57" i="3"/>
  <c r="N57" i="3" s="1"/>
  <c r="O57" i="3" s="1"/>
  <c r="M56" i="3"/>
  <c r="N56" i="3" s="1"/>
  <c r="O56" i="3" s="1"/>
  <c r="M55" i="3"/>
  <c r="N55" i="3" s="1"/>
  <c r="O55" i="3" s="1"/>
  <c r="M54" i="3"/>
  <c r="N54" i="3" s="1"/>
  <c r="O54" i="3" s="1"/>
  <c r="M53" i="3"/>
  <c r="N53" i="3" s="1"/>
  <c r="O53" i="3" s="1"/>
  <c r="M52" i="3"/>
  <c r="N52" i="3" s="1"/>
  <c r="O52" i="3" s="1"/>
  <c r="M51" i="3"/>
  <c r="N51" i="3" s="1"/>
  <c r="O51" i="3" s="1"/>
  <c r="M50" i="3"/>
  <c r="N50" i="3" s="1"/>
  <c r="O50" i="3" s="1"/>
  <c r="M49" i="3"/>
  <c r="N49" i="3" s="1"/>
  <c r="O49" i="3" s="1"/>
  <c r="M48" i="3"/>
  <c r="N48" i="3" s="1"/>
  <c r="O48" i="3" s="1"/>
  <c r="M47" i="3"/>
  <c r="N47" i="3" s="1"/>
  <c r="O47" i="3" s="1"/>
  <c r="M46" i="3"/>
  <c r="N46" i="3" s="1"/>
  <c r="O46" i="3" s="1"/>
  <c r="M45" i="3"/>
  <c r="N45" i="3" s="1"/>
  <c r="O45" i="3" s="1"/>
  <c r="M44" i="3"/>
  <c r="N44" i="3" s="1"/>
  <c r="O44" i="3" s="1"/>
  <c r="M43" i="3"/>
  <c r="N43" i="3" s="1"/>
  <c r="O43" i="3" s="1"/>
  <c r="M42" i="3"/>
  <c r="N42" i="3" s="1"/>
  <c r="O42" i="3" s="1"/>
  <c r="M41" i="3"/>
  <c r="N41" i="3" s="1"/>
  <c r="O41" i="3" s="1"/>
  <c r="M40" i="3"/>
  <c r="N40" i="3" s="1"/>
  <c r="O40" i="3" s="1"/>
  <c r="M39" i="3"/>
  <c r="N39" i="3" s="1"/>
  <c r="O39" i="3" s="1"/>
  <c r="M38" i="3"/>
  <c r="N38" i="3" s="1"/>
  <c r="O38" i="3" s="1"/>
  <c r="M37" i="3"/>
  <c r="N37" i="3" s="1"/>
  <c r="O37" i="3" s="1"/>
  <c r="M36" i="3"/>
  <c r="N36" i="3" s="1"/>
  <c r="O36" i="3" s="1"/>
  <c r="M35" i="3"/>
  <c r="N35" i="3" s="1"/>
  <c r="O35" i="3" s="1"/>
  <c r="M34" i="3"/>
  <c r="N34" i="3" s="1"/>
  <c r="O34" i="3" s="1"/>
  <c r="M33" i="3"/>
  <c r="N33" i="3" s="1"/>
  <c r="O33" i="3" s="1"/>
  <c r="M32" i="3"/>
  <c r="N32" i="3" s="1"/>
  <c r="O32" i="3" s="1"/>
  <c r="M31" i="3"/>
  <c r="N31" i="3" s="1"/>
  <c r="O31" i="3" s="1"/>
  <c r="M30" i="3"/>
  <c r="N30" i="3" s="1"/>
  <c r="O30" i="3" s="1"/>
  <c r="M29" i="3"/>
  <c r="N29" i="3" s="1"/>
  <c r="O29" i="3" s="1"/>
  <c r="M28" i="3"/>
  <c r="N28" i="3" s="1"/>
  <c r="O28" i="3" s="1"/>
  <c r="M27" i="3"/>
  <c r="N27" i="3" s="1"/>
  <c r="O27" i="3" s="1"/>
  <c r="M26" i="3"/>
  <c r="N26" i="3" s="1"/>
  <c r="O26" i="3" s="1"/>
  <c r="M25" i="3"/>
  <c r="N25" i="3" s="1"/>
  <c r="O25" i="3" s="1"/>
  <c r="M24" i="3"/>
  <c r="N24" i="3" s="1"/>
  <c r="O24" i="3" s="1"/>
  <c r="M23" i="3"/>
  <c r="N23" i="3" s="1"/>
  <c r="O23" i="3" s="1"/>
  <c r="M22" i="3"/>
  <c r="N22" i="3" s="1"/>
  <c r="O22" i="3" s="1"/>
  <c r="M21" i="3"/>
  <c r="N21" i="3" s="1"/>
  <c r="O21" i="3" s="1"/>
  <c r="M20" i="3"/>
  <c r="N20" i="3" s="1"/>
  <c r="O20" i="3" s="1"/>
  <c r="M19" i="3"/>
  <c r="N19" i="3" s="1"/>
  <c r="O19" i="3" s="1"/>
  <c r="M18" i="3"/>
  <c r="N18" i="3" s="1"/>
  <c r="O18" i="3" s="1"/>
  <c r="M17" i="3"/>
  <c r="N17" i="3" s="1"/>
  <c r="O17" i="3" s="1"/>
  <c r="M16" i="3"/>
  <c r="N16" i="3" s="1"/>
  <c r="O16" i="3" s="1"/>
  <c r="M15" i="3"/>
  <c r="N15" i="3" s="1"/>
  <c r="O15" i="3" s="1"/>
  <c r="M14" i="3"/>
  <c r="N14" i="3" s="1"/>
  <c r="O14" i="3" s="1"/>
  <c r="M13" i="3"/>
  <c r="N13" i="3" s="1"/>
  <c r="O13" i="3" s="1"/>
  <c r="M12" i="3"/>
  <c r="N12" i="3" s="1"/>
  <c r="O12" i="3" s="1"/>
  <c r="M11" i="3"/>
  <c r="N11" i="3" s="1"/>
  <c r="O11" i="3" s="1"/>
  <c r="M10" i="3"/>
  <c r="N10" i="3" s="1"/>
  <c r="O10" i="3" s="1"/>
  <c r="M9" i="3"/>
  <c r="N9" i="3" s="1"/>
  <c r="O9" i="3" s="1"/>
  <c r="M8" i="3"/>
  <c r="N8" i="3" s="1"/>
  <c r="O8" i="3" s="1"/>
  <c r="M7" i="3"/>
  <c r="N7" i="3" s="1"/>
  <c r="O7" i="3" s="1"/>
  <c r="M6" i="3"/>
  <c r="N6" i="3" s="1"/>
  <c r="O6" i="3" s="1"/>
  <c r="M5" i="3"/>
  <c r="N5" i="3" s="1"/>
  <c r="O5" i="3" s="1"/>
  <c r="M4" i="3"/>
  <c r="N4" i="3" s="1"/>
  <c r="O4" i="3" s="1"/>
  <c r="M3" i="3"/>
  <c r="N3" i="3" s="1"/>
  <c r="O3" i="3" s="1"/>
  <c r="M2" i="3"/>
  <c r="N2" i="3" s="1"/>
  <c r="O2" i="3" s="1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1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K1197" i="2"/>
  <c r="K1196" i="2"/>
  <c r="K1195" i="2"/>
  <c r="K1194" i="2"/>
  <c r="K1193" i="2"/>
  <c r="K1192" i="2"/>
  <c r="K1191" i="2"/>
  <c r="K1190" i="2"/>
  <c r="K1189" i="2"/>
  <c r="K1188" i="2"/>
  <c r="K1187" i="2"/>
  <c r="K1186" i="2"/>
  <c r="K1185" i="2"/>
  <c r="K1184" i="2"/>
  <c r="K1183" i="2"/>
  <c r="K1182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  <c r="K1102" i="2"/>
  <c r="K1101" i="2"/>
  <c r="K1100" i="2"/>
  <c r="K1099" i="2"/>
  <c r="K1098" i="2"/>
  <c r="K1097" i="2"/>
  <c r="K1096" i="2"/>
  <c r="K1095" i="2"/>
  <c r="K1094" i="2"/>
  <c r="K1093" i="2"/>
  <c r="K1092" i="2"/>
  <c r="K1091" i="2"/>
  <c r="K1090" i="2"/>
  <c r="K1089" i="2"/>
  <c r="K1088" i="2"/>
  <c r="K1087" i="2"/>
  <c r="K1086" i="2"/>
  <c r="K1085" i="2"/>
  <c r="K1084" i="2"/>
  <c r="K1083" i="2"/>
  <c r="K1082" i="2"/>
  <c r="K1081" i="2"/>
  <c r="K1080" i="2"/>
  <c r="K1079" i="2"/>
  <c r="K1078" i="2"/>
  <c r="K1077" i="2"/>
  <c r="K1076" i="2"/>
  <c r="K1075" i="2"/>
  <c r="K1074" i="2"/>
  <c r="K1073" i="2"/>
  <c r="K1072" i="2"/>
  <c r="K1071" i="2"/>
  <c r="K1070" i="2"/>
  <c r="K1069" i="2"/>
  <c r="K1068" i="2"/>
  <c r="K1067" i="2"/>
  <c r="K1066" i="2"/>
  <c r="K1065" i="2"/>
  <c r="K1064" i="2"/>
  <c r="K1063" i="2"/>
  <c r="K1062" i="2"/>
  <c r="K1061" i="2"/>
  <c r="K1060" i="2"/>
  <c r="K1059" i="2"/>
  <c r="K1058" i="2"/>
  <c r="K1057" i="2"/>
  <c r="K1056" i="2"/>
  <c r="K1055" i="2"/>
  <c r="K1054" i="2"/>
  <c r="K1053" i="2"/>
  <c r="K1052" i="2"/>
  <c r="K1051" i="2"/>
  <c r="K1050" i="2"/>
  <c r="K1049" i="2"/>
  <c r="K1048" i="2"/>
  <c r="K1047" i="2"/>
  <c r="K1046" i="2"/>
  <c r="K1045" i="2"/>
  <c r="K1044" i="2"/>
  <c r="K1043" i="2"/>
  <c r="K1042" i="2"/>
  <c r="K1041" i="2"/>
  <c r="K1040" i="2"/>
  <c r="K1039" i="2"/>
  <c r="K1038" i="2"/>
  <c r="K1037" i="2"/>
  <c r="K1036" i="2"/>
  <c r="K1035" i="2"/>
  <c r="K1034" i="2"/>
  <c r="K1033" i="2"/>
  <c r="K1032" i="2"/>
  <c r="K1031" i="2"/>
  <c r="K1030" i="2"/>
  <c r="K1029" i="2"/>
  <c r="K1028" i="2"/>
  <c r="K1027" i="2"/>
  <c r="K1026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C40" i="1"/>
  <c r="C38" i="1"/>
  <c r="F12" i="1"/>
  <c r="F11" i="1"/>
  <c r="F10" i="1"/>
  <c r="F9" i="1"/>
  <c r="F8" i="1"/>
  <c r="F7" i="1"/>
  <c r="C41" i="1" l="1"/>
  <c r="C44" i="11"/>
  <c r="N815" i="4"/>
  <c r="M818" i="4"/>
  <c r="N1136" i="4"/>
  <c r="N550" i="4"/>
  <c r="N809" i="4"/>
  <c r="N1141" i="4"/>
  <c r="N1152" i="4"/>
  <c r="N807" i="4"/>
  <c r="N813" i="4"/>
  <c r="N310" i="4"/>
  <c r="G22" i="11"/>
  <c r="J22" i="11" s="1"/>
  <c r="K22" i="11" s="1"/>
  <c r="N1585" i="4"/>
  <c r="N1119" i="4"/>
  <c r="N233" i="4"/>
  <c r="N1112" i="4"/>
  <c r="M1188" i="4"/>
  <c r="N1479" i="4"/>
  <c r="N406" i="4"/>
  <c r="M46" i="4"/>
  <c r="M105" i="4"/>
  <c r="N108" i="4"/>
  <c r="N408" i="4"/>
  <c r="N670" i="4"/>
  <c r="M1096" i="4"/>
  <c r="N1099" i="4"/>
  <c r="M317" i="4"/>
  <c r="N825" i="4"/>
  <c r="M828" i="4"/>
  <c r="N831" i="4"/>
  <c r="M941" i="4"/>
  <c r="M944" i="4"/>
  <c r="M349" i="4"/>
  <c r="N1117" i="4"/>
  <c r="M1172" i="4"/>
  <c r="N1421" i="4"/>
  <c r="M1543" i="4"/>
  <c r="M1567" i="4"/>
  <c r="N1080" i="4"/>
  <c r="N1083" i="4"/>
  <c r="M1423" i="4"/>
  <c r="M1442" i="4"/>
  <c r="N1469" i="4"/>
  <c r="M1472" i="4"/>
  <c r="M122" i="4"/>
  <c r="N733" i="4"/>
  <c r="N936" i="4"/>
  <c r="M1076" i="4"/>
  <c r="N1331" i="4"/>
  <c r="N505" i="4"/>
  <c r="M782" i="4"/>
  <c r="N855" i="4"/>
  <c r="N1060" i="4"/>
  <c r="N1559" i="4"/>
  <c r="M596" i="4"/>
  <c r="N798" i="4"/>
  <c r="M824" i="4"/>
  <c r="N895" i="4"/>
  <c r="M1583" i="4"/>
  <c r="N711" i="4"/>
  <c r="M630" i="4"/>
  <c r="N1552" i="4"/>
  <c r="N385" i="4"/>
  <c r="M1064" i="4"/>
  <c r="M1092" i="4"/>
  <c r="M118" i="4"/>
  <c r="N255" i="4"/>
  <c r="N258" i="4"/>
  <c r="N983" i="4"/>
  <c r="N12" i="4"/>
  <c r="N175" i="4"/>
  <c r="N186" i="4"/>
  <c r="N294" i="4"/>
  <c r="M316" i="4"/>
  <c r="M322" i="4"/>
  <c r="N325" i="4"/>
  <c r="M520" i="4"/>
  <c r="M558" i="4"/>
  <c r="M572" i="4"/>
  <c r="M586" i="4"/>
  <c r="N928" i="4"/>
  <c r="N1104" i="4"/>
  <c r="N1157" i="4"/>
  <c r="M1160" i="4"/>
  <c r="N1163" i="4"/>
  <c r="N1244" i="4"/>
  <c r="M1397" i="4"/>
  <c r="M1575" i="4"/>
  <c r="N17" i="4"/>
  <c r="N28" i="4"/>
  <c r="M48" i="4"/>
  <c r="M84" i="4"/>
  <c r="N134" i="4"/>
  <c r="N365" i="4"/>
  <c r="M672" i="4"/>
  <c r="N726" i="4"/>
  <c r="M848" i="4"/>
  <c r="M41" i="4"/>
  <c r="M1519" i="4"/>
  <c r="N66" i="4"/>
  <c r="N69" i="4"/>
  <c r="M80" i="4"/>
  <c r="N130" i="4"/>
  <c r="M424" i="4"/>
  <c r="M510" i="4"/>
  <c r="M570" i="4"/>
  <c r="N861" i="4"/>
  <c r="N864" i="4"/>
  <c r="M968" i="4"/>
  <c r="M1046" i="4"/>
  <c r="N1248" i="4"/>
  <c r="N1251" i="4"/>
  <c r="N904" i="4"/>
  <c r="M1414" i="4"/>
  <c r="N150" i="4"/>
  <c r="M206" i="4"/>
  <c r="N209" i="4"/>
  <c r="N247" i="4"/>
  <c r="M272" i="4"/>
  <c r="M484" i="4"/>
  <c r="M526" i="4"/>
  <c r="M556" i="4"/>
  <c r="N574" i="4"/>
  <c r="N655" i="4"/>
  <c r="N718" i="4"/>
  <c r="N953" i="4"/>
  <c r="M956" i="4"/>
  <c r="M1055" i="4"/>
  <c r="M1070" i="4"/>
  <c r="N1536" i="4"/>
  <c r="N769" i="4"/>
  <c r="M772" i="4"/>
  <c r="N1252" i="4"/>
  <c r="N1301" i="4"/>
  <c r="M1448" i="4"/>
  <c r="N124" i="4"/>
  <c r="M188" i="4"/>
  <c r="M333" i="4"/>
  <c r="M336" i="4"/>
  <c r="N342" i="4"/>
  <c r="N345" i="4"/>
  <c r="M442" i="4"/>
  <c r="M448" i="4"/>
  <c r="M588" i="4"/>
  <c r="M638" i="4"/>
  <c r="N880" i="4"/>
  <c r="M1084" i="4"/>
  <c r="M1344" i="4"/>
  <c r="M146" i="4"/>
  <c r="N274" i="4"/>
  <c r="N285" i="4"/>
  <c r="N364" i="4"/>
  <c r="N397" i="4"/>
  <c r="N428" i="4"/>
  <c r="M486" i="4"/>
  <c r="N489" i="4"/>
  <c r="M576" i="4"/>
  <c r="M626" i="4"/>
  <c r="N703" i="4"/>
  <c r="N753" i="4"/>
  <c r="M756" i="4"/>
  <c r="N759" i="4"/>
  <c r="M989" i="4"/>
  <c r="N992" i="4"/>
  <c r="M1174" i="4"/>
  <c r="M1196" i="4"/>
  <c r="N1502" i="4"/>
  <c r="M170" i="4"/>
  <c r="M190" i="4"/>
  <c r="M201" i="4"/>
  <c r="N416" i="4"/>
  <c r="M444" i="4"/>
  <c r="M482" i="4"/>
  <c r="M590" i="4"/>
  <c r="N799" i="4"/>
  <c r="M802" i="4"/>
  <c r="N840" i="4"/>
  <c r="M920" i="4"/>
  <c r="M960" i="4"/>
  <c r="M578" i="4"/>
  <c r="M628" i="4"/>
  <c r="N719" i="4"/>
  <c r="N761" i="4"/>
  <c r="M764" i="4"/>
  <c r="N767" i="4"/>
  <c r="M790" i="4"/>
  <c r="N1272" i="4"/>
  <c r="N1299" i="4"/>
  <c r="N1383" i="4"/>
  <c r="N166" i="4"/>
  <c r="M166" i="4"/>
  <c r="N53" i="4"/>
  <c r="M174" i="4"/>
  <c r="N174" i="4"/>
  <c r="M92" i="4"/>
  <c r="N92" i="4"/>
  <c r="N106" i="4"/>
  <c r="N129" i="4"/>
  <c r="M138" i="4"/>
  <c r="M199" i="4"/>
  <c r="N199" i="4"/>
  <c r="M246" i="4"/>
  <c r="N246" i="4"/>
  <c r="N25" i="4"/>
  <c r="M25" i="4"/>
  <c r="M10" i="4"/>
  <c r="N10" i="4"/>
  <c r="N97" i="4"/>
  <c r="M97" i="4"/>
  <c r="M143" i="4"/>
  <c r="N143" i="4"/>
  <c r="N196" i="4"/>
  <c r="M196" i="4"/>
  <c r="N162" i="4"/>
  <c r="M162" i="4"/>
  <c r="N49" i="4"/>
  <c r="M145" i="4"/>
  <c r="N145" i="4"/>
  <c r="N113" i="4"/>
  <c r="M113" i="4"/>
  <c r="N234" i="4"/>
  <c r="M234" i="4"/>
  <c r="N16" i="4"/>
  <c r="M16" i="4"/>
  <c r="N93" i="4"/>
  <c r="N110" i="4"/>
  <c r="M110" i="4"/>
  <c r="N169" i="4"/>
  <c r="M169" i="4"/>
  <c r="N242" i="4"/>
  <c r="M354" i="4"/>
  <c r="N357" i="4"/>
  <c r="M360" i="4"/>
  <c r="M460" i="4"/>
  <c r="M480" i="4"/>
  <c r="N518" i="4"/>
  <c r="M602" i="4"/>
  <c r="N679" i="4"/>
  <c r="N701" i="4"/>
  <c r="N745" i="4"/>
  <c r="M748" i="4"/>
  <c r="N751" i="4"/>
  <c r="M778" i="4"/>
  <c r="M781" i="4"/>
  <c r="N1068" i="4"/>
  <c r="N1165" i="4"/>
  <c r="M1168" i="4"/>
  <c r="N1208" i="4"/>
  <c r="M1360" i="4"/>
  <c r="N1440" i="4"/>
  <c r="N1446" i="4"/>
  <c r="N1455" i="4"/>
  <c r="N1487" i="4"/>
  <c r="N1501" i="4"/>
  <c r="N1518" i="4"/>
  <c r="N1527" i="4"/>
  <c r="M1530" i="4"/>
  <c r="M1533" i="4"/>
  <c r="N1542" i="4"/>
  <c r="N389" i="4"/>
  <c r="M392" i="4"/>
  <c r="M820" i="4"/>
  <c r="N833" i="4"/>
  <c r="M836" i="4"/>
  <c r="M842" i="4"/>
  <c r="M845" i="4"/>
  <c r="M854" i="4"/>
  <c r="N897" i="4"/>
  <c r="M238" i="4"/>
  <c r="M241" i="4"/>
  <c r="M303" i="4"/>
  <c r="N353" i="4"/>
  <c r="N374" i="4"/>
  <c r="N398" i="4"/>
  <c r="M418" i="4"/>
  <c r="M430" i="4"/>
  <c r="N436" i="4"/>
  <c r="N633" i="4"/>
  <c r="N661" i="4"/>
  <c r="M692" i="4"/>
  <c r="N735" i="4"/>
  <c r="M1008" i="4"/>
  <c r="N1101" i="4"/>
  <c r="N1213" i="4"/>
  <c r="M1216" i="4"/>
  <c r="M1228" i="4"/>
  <c r="N1356" i="4"/>
  <c r="N1359" i="4"/>
  <c r="N1376" i="4"/>
  <c r="M1454" i="4"/>
  <c r="M1486" i="4"/>
  <c r="M822" i="4"/>
  <c r="N905" i="4"/>
  <c r="M952" i="4"/>
  <c r="M971" i="4"/>
  <c r="N1007" i="4"/>
  <c r="M1016" i="4"/>
  <c r="N1036" i="4"/>
  <c r="M1042" i="4"/>
  <c r="M1100" i="4"/>
  <c r="M1176" i="4"/>
  <c r="N1197" i="4"/>
  <c r="M1200" i="4"/>
  <c r="M1224" i="4"/>
  <c r="N1355" i="4"/>
  <c r="N1367" i="4"/>
  <c r="M1398" i="4"/>
  <c r="N1520" i="4"/>
  <c r="N1576" i="4"/>
  <c r="N305" i="4"/>
  <c r="M376" i="4"/>
  <c r="M432" i="4"/>
  <c r="M458" i="4"/>
  <c r="M464" i="4"/>
  <c r="N478" i="4"/>
  <c r="M516" i="4"/>
  <c r="N525" i="4"/>
  <c r="N625" i="4"/>
  <c r="N663" i="4"/>
  <c r="N737" i="4"/>
  <c r="M740" i="4"/>
  <c r="N743" i="4"/>
  <c r="N783" i="4"/>
  <c r="N913" i="4"/>
  <c r="N1075" i="4"/>
  <c r="N1109" i="4"/>
  <c r="M1230" i="4"/>
  <c r="N1236" i="4"/>
  <c r="M1407" i="4"/>
  <c r="N1430" i="4"/>
  <c r="M1462" i="4"/>
  <c r="N1590" i="4"/>
  <c r="M1593" i="4"/>
  <c r="M886" i="4"/>
  <c r="N889" i="4"/>
  <c r="N935" i="4"/>
  <c r="N945" i="4"/>
  <c r="M948" i="4"/>
  <c r="N961" i="4"/>
  <c r="N1012" i="4"/>
  <c r="N1021" i="4"/>
  <c r="M1024" i="4"/>
  <c r="M1038" i="4"/>
  <c r="N1087" i="4"/>
  <c r="N1181" i="4"/>
  <c r="N1205" i="4"/>
  <c r="M1220" i="4"/>
  <c r="N1235" i="4"/>
  <c r="M1310" i="4"/>
  <c r="M1391" i="4"/>
  <c r="N1403" i="4"/>
  <c r="N1406" i="4"/>
  <c r="N1461" i="4"/>
  <c r="N1510" i="4"/>
  <c r="M1560" i="4"/>
  <c r="M1569" i="4"/>
  <c r="N8" i="4"/>
  <c r="M8" i="4"/>
  <c r="N11" i="4"/>
  <c r="M11" i="4"/>
  <c r="N14" i="4"/>
  <c r="M14" i="4"/>
  <c r="N32" i="4"/>
  <c r="M32" i="4"/>
  <c r="N20" i="4"/>
  <c r="M20" i="4"/>
  <c r="M22" i="4"/>
  <c r="N22" i="4"/>
  <c r="M15" i="4"/>
  <c r="N15" i="4"/>
  <c r="M33" i="4"/>
  <c r="N33" i="4"/>
  <c r="M29" i="4"/>
  <c r="N29" i="4"/>
  <c r="M58" i="4"/>
  <c r="N58" i="4"/>
  <c r="N52" i="4"/>
  <c r="M52" i="4"/>
  <c r="M35" i="4"/>
  <c r="M54" i="4"/>
  <c r="N57" i="4"/>
  <c r="M70" i="4"/>
  <c r="M73" i="4"/>
  <c r="N82" i="4"/>
  <c r="M262" i="4"/>
  <c r="N262" i="4"/>
  <c r="M24" i="4"/>
  <c r="N50" i="4"/>
  <c r="N89" i="4"/>
  <c r="M112" i="4"/>
  <c r="N128" i="4"/>
  <c r="M128" i="4"/>
  <c r="M137" i="4"/>
  <c r="N137" i="4"/>
  <c r="M195" i="4"/>
  <c r="N195" i="4"/>
  <c r="M259" i="4"/>
  <c r="N259" i="4"/>
  <c r="M207" i="4"/>
  <c r="N207" i="4"/>
  <c r="M250" i="4"/>
  <c r="N250" i="4"/>
  <c r="N85" i="4"/>
  <c r="M88" i="4"/>
  <c r="N101" i="4"/>
  <c r="M142" i="4"/>
  <c r="N142" i="4"/>
  <c r="N154" i="4"/>
  <c r="M154" i="4"/>
  <c r="M59" i="4"/>
  <c r="M62" i="4"/>
  <c r="N65" i="4"/>
  <c r="N117" i="4"/>
  <c r="M151" i="4"/>
  <c r="N151" i="4"/>
  <c r="N194" i="4"/>
  <c r="M194" i="4"/>
  <c r="M223" i="4"/>
  <c r="N223" i="4"/>
  <c r="N156" i="4"/>
  <c r="M156" i="4"/>
  <c r="M182" i="4"/>
  <c r="N182" i="4"/>
  <c r="N249" i="4"/>
  <c r="M249" i="4"/>
  <c r="M83" i="4"/>
  <c r="N161" i="4"/>
  <c r="M161" i="4"/>
  <c r="N217" i="4"/>
  <c r="M135" i="4"/>
  <c r="N135" i="4"/>
  <c r="N158" i="4"/>
  <c r="M158" i="4"/>
  <c r="N236" i="4"/>
  <c r="M236" i="4"/>
  <c r="N251" i="4"/>
  <c r="N254" i="4"/>
  <c r="M270" i="4"/>
  <c r="N301" i="4"/>
  <c r="M314" i="4"/>
  <c r="N318" i="4"/>
  <c r="N334" i="4"/>
  <c r="M382" i="4"/>
  <c r="M402" i="4"/>
  <c r="M422" i="4"/>
  <c r="N440" i="4"/>
  <c r="N456" i="4"/>
  <c r="M472" i="4"/>
  <c r="M476" i="4"/>
  <c r="N493" i="4"/>
  <c r="M514" i="4"/>
  <c r="M530" i="4"/>
  <c r="N545" i="4"/>
  <c r="M554" i="4"/>
  <c r="M564" i="4"/>
  <c r="M568" i="4"/>
  <c r="M582" i="4"/>
  <c r="M600" i="4"/>
  <c r="M622" i="4"/>
  <c r="N636" i="4"/>
  <c r="N645" i="4"/>
  <c r="N659" i="4"/>
  <c r="M668" i="4"/>
  <c r="M704" i="4"/>
  <c r="M710" i="4"/>
  <c r="M716" i="4"/>
  <c r="N741" i="4"/>
  <c r="N757" i="4"/>
  <c r="M773" i="4"/>
  <c r="M806" i="4"/>
  <c r="M816" i="4"/>
  <c r="M846" i="4"/>
  <c r="M850" i="4"/>
  <c r="M853" i="4"/>
  <c r="N869" i="4"/>
  <c r="M872" i="4"/>
  <c r="N902" i="4"/>
  <c r="M909" i="4"/>
  <c r="N912" i="4"/>
  <c r="M984" i="4"/>
  <c r="N991" i="4"/>
  <c r="M1029" i="4"/>
  <c r="M1063" i="4"/>
  <c r="N1095" i="4"/>
  <c r="M1108" i="4"/>
  <c r="N1144" i="4"/>
  <c r="M1180" i="4"/>
  <c r="M1184" i="4"/>
  <c r="M1204" i="4"/>
  <c r="N1240" i="4"/>
  <c r="N1243" i="4"/>
  <c r="N1256" i="4"/>
  <c r="M1262" i="4"/>
  <c r="N1268" i="4"/>
  <c r="M1358" i="4"/>
  <c r="M1378" i="4"/>
  <c r="M1384" i="4"/>
  <c r="M1415" i="4"/>
  <c r="M1431" i="4"/>
  <c r="N1463" i="4"/>
  <c r="M1466" i="4"/>
  <c r="M1470" i="4"/>
  <c r="M1584" i="4"/>
  <c r="M1591" i="4"/>
  <c r="N688" i="4"/>
  <c r="M694" i="4"/>
  <c r="N776" i="4"/>
  <c r="N857" i="4"/>
  <c r="N887" i="4"/>
  <c r="M915" i="4"/>
  <c r="M918" i="4"/>
  <c r="N927" i="4"/>
  <c r="N937" i="4"/>
  <c r="M940" i="4"/>
  <c r="M990" i="4"/>
  <c r="M1000" i="4"/>
  <c r="M1028" i="4"/>
  <c r="M1032" i="4"/>
  <c r="M1035" i="4"/>
  <c r="M1052" i="4"/>
  <c r="M1056" i="4"/>
  <c r="N1085" i="4"/>
  <c r="N1091" i="4"/>
  <c r="N1125" i="4"/>
  <c r="M1134" i="4"/>
  <c r="N1140" i="4"/>
  <c r="M1150" i="4"/>
  <c r="M1162" i="4"/>
  <c r="M1166" i="4"/>
  <c r="N1173" i="4"/>
  <c r="N1227" i="4"/>
  <c r="M1246" i="4"/>
  <c r="N1280" i="4"/>
  <c r="N1309" i="4"/>
  <c r="M1318" i="4"/>
  <c r="N1327" i="4"/>
  <c r="M1330" i="4"/>
  <c r="M1402" i="4"/>
  <c r="M1434" i="4"/>
  <c r="N1459" i="4"/>
  <c r="M1498" i="4"/>
  <c r="M1525" i="4"/>
  <c r="N1535" i="4"/>
  <c r="N1558" i="4"/>
  <c r="N1568" i="4"/>
  <c r="N263" i="4"/>
  <c r="M266" i="4"/>
  <c r="N279" i="4"/>
  <c r="N288" i="4"/>
  <c r="N291" i="4"/>
  <c r="M340" i="4"/>
  <c r="N350" i="4"/>
  <c r="N368" i="4"/>
  <c r="M378" i="4"/>
  <c r="N401" i="4"/>
  <c r="M452" i="4"/>
  <c r="M468" i="4"/>
  <c r="N501" i="4"/>
  <c r="N529" i="4"/>
  <c r="N541" i="4"/>
  <c r="M544" i="4"/>
  <c r="M592" i="4"/>
  <c r="N609" i="4"/>
  <c r="N621" i="4"/>
  <c r="N999" i="4"/>
  <c r="N1051" i="4"/>
  <c r="M1066" i="4"/>
  <c r="M1124" i="4"/>
  <c r="N1133" i="4"/>
  <c r="N1149" i="4"/>
  <c r="M1226" i="4"/>
  <c r="N1264" i="4"/>
  <c r="M1270" i="4"/>
  <c r="N1276" i="4"/>
  <c r="N1288" i="4"/>
  <c r="N1317" i="4"/>
  <c r="M1326" i="4"/>
  <c r="N1364" i="4"/>
  <c r="M1386" i="4"/>
  <c r="M1429" i="4"/>
  <c r="M1439" i="4"/>
  <c r="M1468" i="4"/>
  <c r="M1478" i="4"/>
  <c r="M1488" i="4"/>
  <c r="M1494" i="4"/>
  <c r="N1511" i="4"/>
  <c r="M1514" i="4"/>
  <c r="M1517" i="4"/>
  <c r="M1554" i="4"/>
  <c r="N275" i="4"/>
  <c r="N278" i="4"/>
  <c r="M306" i="4"/>
  <c r="M309" i="4"/>
  <c r="M326" i="4"/>
  <c r="M356" i="4"/>
  <c r="M373" i="4"/>
  <c r="M396" i="4"/>
  <c r="M400" i="4"/>
  <c r="M413" i="4"/>
  <c r="M420" i="4"/>
  <c r="M438" i="4"/>
  <c r="M512" i="4"/>
  <c r="M540" i="4"/>
  <c r="M566" i="4"/>
  <c r="M584" i="4"/>
  <c r="M598" i="4"/>
  <c r="N605" i="4"/>
  <c r="M608" i="4"/>
  <c r="M736" i="4"/>
  <c r="N749" i="4"/>
  <c r="N765" i="4"/>
  <c r="M1500" i="4"/>
  <c r="N1566" i="4"/>
  <c r="M1573" i="4"/>
  <c r="N1582" i="4"/>
  <c r="M1589" i="4"/>
  <c r="N215" i="4"/>
  <c r="M268" i="4"/>
  <c r="N293" i="4"/>
  <c r="N299" i="4"/>
  <c r="M352" i="4"/>
  <c r="M380" i="4"/>
  <c r="M434" i="4"/>
  <c r="N470" i="4"/>
  <c r="M474" i="4"/>
  <c r="N481" i="4"/>
  <c r="N485" i="4"/>
  <c r="N497" i="4"/>
  <c r="N534" i="4"/>
  <c r="M562" i="4"/>
  <c r="M580" i="4"/>
  <c r="M594" i="4"/>
  <c r="N611" i="4"/>
  <c r="N617" i="4"/>
  <c r="M634" i="4"/>
  <c r="N678" i="4"/>
  <c r="M696" i="4"/>
  <c r="M732" i="4"/>
  <c r="N785" i="4"/>
  <c r="M794" i="4"/>
  <c r="M797" i="4"/>
  <c r="M804" i="4"/>
  <c r="M837" i="4"/>
  <c r="N879" i="4"/>
  <c r="M907" i="4"/>
  <c r="M976" i="4"/>
  <c r="M998" i="4"/>
  <c r="M1020" i="4"/>
  <c r="M1037" i="4"/>
  <c r="M1050" i="4"/>
  <c r="M1072" i="4"/>
  <c r="N1079" i="4"/>
  <c r="N1093" i="4"/>
  <c r="M1116" i="4"/>
  <c r="M1120" i="4"/>
  <c r="N1123" i="4"/>
  <c r="N1132" i="4"/>
  <c r="M1142" i="4"/>
  <c r="N1148" i="4"/>
  <c r="M1164" i="4"/>
  <c r="M1182" i="4"/>
  <c r="N1189" i="4"/>
  <c r="M1192" i="4"/>
  <c r="M1212" i="4"/>
  <c r="M1238" i="4"/>
  <c r="M1254" i="4"/>
  <c r="N1260" i="4"/>
  <c r="M1302" i="4"/>
  <c r="N1325" i="4"/>
  <c r="M1332" i="4"/>
  <c r="M1278" i="4"/>
  <c r="N1284" i="4"/>
  <c r="M1298" i="4"/>
  <c r="N1340" i="4"/>
  <c r="N1343" i="4"/>
  <c r="N1352" i="4"/>
  <c r="M1366" i="4"/>
  <c r="N1375" i="4"/>
  <c r="M1400" i="4"/>
  <c r="N1422" i="4"/>
  <c r="M1496" i="4"/>
  <c r="N1509" i="4"/>
  <c r="N1546" i="4"/>
  <c r="M1549" i="4"/>
  <c r="M286" i="4"/>
  <c r="N328" i="4"/>
  <c r="M338" i="4"/>
  <c r="M362" i="4"/>
  <c r="M366" i="4"/>
  <c r="N409" i="4"/>
  <c r="M426" i="4"/>
  <c r="M450" i="4"/>
  <c r="M466" i="4"/>
  <c r="N473" i="4"/>
  <c r="C45" i="11"/>
  <c r="N6" i="4"/>
  <c r="M6" i="4"/>
  <c r="N5" i="4"/>
  <c r="M5" i="4"/>
  <c r="C39" i="1"/>
  <c r="M21" i="4"/>
  <c r="N21" i="4"/>
  <c r="N9" i="4"/>
  <c r="M9" i="4"/>
  <c r="M23" i="4"/>
  <c r="N23" i="4"/>
  <c r="N30" i="4"/>
  <c r="M30" i="4"/>
  <c r="M26" i="4"/>
  <c r="N26" i="4"/>
  <c r="M36" i="4"/>
  <c r="M40" i="4"/>
  <c r="M44" i="4"/>
  <c r="M60" i="4"/>
  <c r="N68" i="4"/>
  <c r="M72" i="4"/>
  <c r="M76" i="4"/>
  <c r="N81" i="4"/>
  <c r="N94" i="4"/>
  <c r="N98" i="4"/>
  <c r="M102" i="4"/>
  <c r="N111" i="4"/>
  <c r="N116" i="4"/>
  <c r="N121" i="4"/>
  <c r="N126" i="4"/>
  <c r="M131" i="4"/>
  <c r="N132" i="4"/>
  <c r="M140" i="4"/>
  <c r="M148" i="4"/>
  <c r="N183" i="4"/>
  <c r="N193" i="4"/>
  <c r="M193" i="4"/>
  <c r="M220" i="4"/>
  <c r="M231" i="4"/>
  <c r="N231" i="4"/>
  <c r="N244" i="4"/>
  <c r="M244" i="4"/>
  <c r="N13" i="4"/>
  <c r="N18" i="4"/>
  <c r="M120" i="4"/>
  <c r="N125" i="4"/>
  <c r="M164" i="4"/>
  <c r="M172" i="4"/>
  <c r="N179" i="4"/>
  <c r="N228" i="4"/>
  <c r="M228" i="4"/>
  <c r="M222" i="4"/>
  <c r="N222" i="4"/>
  <c r="M96" i="4"/>
  <c r="M100" i="4"/>
  <c r="M114" i="4"/>
  <c r="N119" i="4"/>
  <c r="N155" i="4"/>
  <c r="N159" i="4"/>
  <c r="N163" i="4"/>
  <c r="N167" i="4"/>
  <c r="N171" i="4"/>
  <c r="N178" i="4"/>
  <c r="M185" i="4"/>
  <c r="N34" i="4"/>
  <c r="M38" i="4"/>
  <c r="N202" i="4"/>
  <c r="M202" i="4"/>
  <c r="M212" i="4"/>
  <c r="M227" i="4"/>
  <c r="N227" i="4"/>
  <c r="N42" i="4"/>
  <c r="N74" i="4"/>
  <c r="M78" i="4"/>
  <c r="M153" i="4"/>
  <c r="M177" i="4"/>
  <c r="M198" i="4"/>
  <c r="N252" i="4"/>
  <c r="M252" i="4"/>
  <c r="M191" i="4"/>
  <c r="N191" i="4"/>
  <c r="M214" i="4"/>
  <c r="N214" i="4"/>
  <c r="M56" i="4"/>
  <c r="M64" i="4"/>
  <c r="N77" i="4"/>
  <c r="M86" i="4"/>
  <c r="N90" i="4"/>
  <c r="N103" i="4"/>
  <c r="M107" i="4"/>
  <c r="M180" i="4"/>
  <c r="M187" i="4"/>
  <c r="N187" i="4"/>
  <c r="M204" i="4"/>
  <c r="M210" i="4"/>
  <c r="M218" i="4"/>
  <c r="M226" i="4"/>
  <c r="M230" i="4"/>
  <c r="N235" i="4"/>
  <c r="N239" i="4"/>
  <c r="N267" i="4"/>
  <c r="N271" i="4"/>
  <c r="N344" i="4"/>
  <c r="N348" i="4"/>
  <c r="N358" i="4"/>
  <c r="N384" i="4"/>
  <c r="N405" i="4"/>
  <c r="N414" i="4"/>
  <c r="N446" i="4"/>
  <c r="N454" i="4"/>
  <c r="N462" i="4"/>
  <c r="M604" i="4"/>
  <c r="M644" i="4"/>
  <c r="M652" i="4"/>
  <c r="N858" i="4"/>
  <c r="M858" i="4"/>
  <c r="N917" i="4"/>
  <c r="M917" i="4"/>
  <c r="M225" i="4"/>
  <c r="N243" i="4"/>
  <c r="M404" i="4"/>
  <c r="N445" i="4"/>
  <c r="N453" i="4"/>
  <c r="N461" i="4"/>
  <c r="N469" i="4"/>
  <c r="N477" i="4"/>
  <c r="M490" i="4"/>
  <c r="M494" i="4"/>
  <c r="M498" i="4"/>
  <c r="M502" i="4"/>
  <c r="M506" i="4"/>
  <c r="N517" i="4"/>
  <c r="N521" i="4"/>
  <c r="M532" i="4"/>
  <c r="M536" i="4"/>
  <c r="M612" i="4"/>
  <c r="M616" i="4"/>
  <c r="N629" i="4"/>
  <c r="M648" i="4"/>
  <c r="M651" i="4"/>
  <c r="M656" i="4"/>
  <c r="M664" i="4"/>
  <c r="N671" i="4"/>
  <c r="M702" i="4"/>
  <c r="N717" i="4"/>
  <c r="M724" i="4"/>
  <c r="M744" i="4"/>
  <c r="M752" i="4"/>
  <c r="M760" i="4"/>
  <c r="M768" i="4"/>
  <c r="N777" i="4"/>
  <c r="M786" i="4"/>
  <c r="M789" i="4"/>
  <c r="M805" i="4"/>
  <c r="M810" i="4"/>
  <c r="M814" i="4"/>
  <c r="M832" i="4"/>
  <c r="N841" i="4"/>
  <c r="N865" i="4"/>
  <c r="M896" i="4"/>
  <c r="M910" i="4"/>
  <c r="N974" i="4"/>
  <c r="M974" i="4"/>
  <c r="M330" i="4"/>
  <c r="N361" i="4"/>
  <c r="M370" i="4"/>
  <c r="M412" i="4"/>
  <c r="N417" i="4"/>
  <c r="N421" i="4"/>
  <c r="N425" i="4"/>
  <c r="N429" i="4"/>
  <c r="N433" i="4"/>
  <c r="N437" i="4"/>
  <c r="N441" i="4"/>
  <c r="N449" i="4"/>
  <c r="N457" i="4"/>
  <c r="N465" i="4"/>
  <c r="N509" i="4"/>
  <c r="N513" i="4"/>
  <c r="M524" i="4"/>
  <c r="M528" i="4"/>
  <c r="N603" i="4"/>
  <c r="M620" i="4"/>
  <c r="M624" i="4"/>
  <c r="M640" i="4"/>
  <c r="N643" i="4"/>
  <c r="M684" i="4"/>
  <c r="N695" i="4"/>
  <c r="N709" i="4"/>
  <c r="M728" i="4"/>
  <c r="M780" i="4"/>
  <c r="N801" i="4"/>
  <c r="N823" i="4"/>
  <c r="N849" i="4"/>
  <c r="N871" i="4"/>
  <c r="M878" i="4"/>
  <c r="N885" i="4"/>
  <c r="M926" i="4"/>
  <c r="N273" i="4"/>
  <c r="M284" i="4"/>
  <c r="M292" i="4"/>
  <c r="M296" i="4"/>
  <c r="N300" i="4"/>
  <c r="M304" i="4"/>
  <c r="M312" i="4"/>
  <c r="M320" i="4"/>
  <c r="M324" i="4"/>
  <c r="N329" i="4"/>
  <c r="M341" i="4"/>
  <c r="M346" i="4"/>
  <c r="N369" i="4"/>
  <c r="M381" i="4"/>
  <c r="M386" i="4"/>
  <c r="M390" i="4"/>
  <c r="M488" i="4"/>
  <c r="M492" i="4"/>
  <c r="M496" i="4"/>
  <c r="M500" i="4"/>
  <c r="M504" i="4"/>
  <c r="M508" i="4"/>
  <c r="M542" i="4"/>
  <c r="M546" i="4"/>
  <c r="M606" i="4"/>
  <c r="M610" i="4"/>
  <c r="N619" i="4"/>
  <c r="N635" i="4"/>
  <c r="M654" i="4"/>
  <c r="M658" i="4"/>
  <c r="M662" i="4"/>
  <c r="N669" i="4"/>
  <c r="M676" i="4"/>
  <c r="M680" i="4"/>
  <c r="N687" i="4"/>
  <c r="M708" i="4"/>
  <c r="M720" i="4"/>
  <c r="N727" i="4"/>
  <c r="M734" i="4"/>
  <c r="M742" i="4"/>
  <c r="M750" i="4"/>
  <c r="M758" i="4"/>
  <c r="M766" i="4"/>
  <c r="N775" i="4"/>
  <c r="M784" i="4"/>
  <c r="M800" i="4"/>
  <c r="M812" i="4"/>
  <c r="M821" i="4"/>
  <c r="M826" i="4"/>
  <c r="M830" i="4"/>
  <c r="N839" i="4"/>
  <c r="M856" i="4"/>
  <c r="N863" i="4"/>
  <c r="M870" i="4"/>
  <c r="N877" i="4"/>
  <c r="M888" i="4"/>
  <c r="M901" i="4"/>
  <c r="N919" i="4"/>
  <c r="N925" i="4"/>
  <c r="M925" i="4"/>
  <c r="M982" i="4"/>
  <c r="M332" i="4"/>
  <c r="N337" i="4"/>
  <c r="M372" i="4"/>
  <c r="N377" i="4"/>
  <c r="M394" i="4"/>
  <c r="M538" i="4"/>
  <c r="N549" i="4"/>
  <c r="N553" i="4"/>
  <c r="N557" i="4"/>
  <c r="N561" i="4"/>
  <c r="N565" i="4"/>
  <c r="N569" i="4"/>
  <c r="N573" i="4"/>
  <c r="N577" i="4"/>
  <c r="N581" i="4"/>
  <c r="N585" i="4"/>
  <c r="N589" i="4"/>
  <c r="N593" i="4"/>
  <c r="N597" i="4"/>
  <c r="N601" i="4"/>
  <c r="M614" i="4"/>
  <c r="M618" i="4"/>
  <c r="N627" i="4"/>
  <c r="M646" i="4"/>
  <c r="M686" i="4"/>
  <c r="M700" i="4"/>
  <c r="M712" i="4"/>
  <c r="M730" i="4"/>
  <c r="M762" i="4"/>
  <c r="M770" i="4"/>
  <c r="M774" i="4"/>
  <c r="M792" i="4"/>
  <c r="M808" i="4"/>
  <c r="N817" i="4"/>
  <c r="M829" i="4"/>
  <c r="M834" i="4"/>
  <c r="M838" i="4"/>
  <c r="N847" i="4"/>
  <c r="N881" i="4"/>
  <c r="M894" i="4"/>
  <c r="N922" i="4"/>
  <c r="M922" i="4"/>
  <c r="N934" i="4"/>
  <c r="M934" i="4"/>
  <c r="M862" i="4"/>
  <c r="N966" i="4"/>
  <c r="M966" i="4"/>
  <c r="N981" i="4"/>
  <c r="M981" i="4"/>
  <c r="M256" i="4"/>
  <c r="M260" i="4"/>
  <c r="M276" i="4"/>
  <c r="M280" i="4"/>
  <c r="N287" i="4"/>
  <c r="M388" i="4"/>
  <c r="N393" i="4"/>
  <c r="M410" i="4"/>
  <c r="M522" i="4"/>
  <c r="N533" i="4"/>
  <c r="N537" i="4"/>
  <c r="M548" i="4"/>
  <c r="M552" i="4"/>
  <c r="M560" i="4"/>
  <c r="N725" i="4"/>
  <c r="N791" i="4"/>
  <c r="N873" i="4"/>
  <c r="N893" i="4"/>
  <c r="M893" i="4"/>
  <c r="N1128" i="4"/>
  <c r="M1286" i="4"/>
  <c r="M1342" i="4"/>
  <c r="M1349" i="4"/>
  <c r="N1350" i="4"/>
  <c r="N1438" i="4"/>
  <c r="N1447" i="4"/>
  <c r="N1451" i="4"/>
  <c r="N1456" i="4"/>
  <c r="M1474" i="4"/>
  <c r="M1495" i="4"/>
  <c r="M1557" i="4"/>
  <c r="M1592" i="4"/>
  <c r="M997" i="4"/>
  <c r="M1006" i="4"/>
  <c r="N1015" i="4"/>
  <c r="M1040" i="4"/>
  <c r="N1045" i="4"/>
  <c r="M1058" i="4"/>
  <c r="M1074" i="4"/>
  <c r="M1078" i="4"/>
  <c r="M1082" i="4"/>
  <c r="M1106" i="4"/>
  <c r="M1114" i="4"/>
  <c r="N1127" i="4"/>
  <c r="N1131" i="4"/>
  <c r="N1139" i="4"/>
  <c r="N1147" i="4"/>
  <c r="N1155" i="4"/>
  <c r="M1170" i="4"/>
  <c r="M1178" i="4"/>
  <c r="M1186" i="4"/>
  <c r="M1194" i="4"/>
  <c r="M1202" i="4"/>
  <c r="M1210" i="4"/>
  <c r="M1218" i="4"/>
  <c r="M1222" i="4"/>
  <c r="N1293" i="4"/>
  <c r="M1304" i="4"/>
  <c r="M1308" i="4"/>
  <c r="M1312" i="4"/>
  <c r="M1316" i="4"/>
  <c r="M1320" i="4"/>
  <c r="M1324" i="4"/>
  <c r="N1333" i="4"/>
  <c r="M1370" i="4"/>
  <c r="M1373" i="4"/>
  <c r="M1392" i="4"/>
  <c r="M1416" i="4"/>
  <c r="D12" i="5"/>
  <c r="K12" i="5" s="1"/>
  <c r="N1477" i="4"/>
  <c r="M1482" i="4"/>
  <c r="M1485" i="4"/>
  <c r="M1504" i="4"/>
  <c r="M1544" i="4"/>
  <c r="N1553" i="4"/>
  <c r="M1565" i="4"/>
  <c r="N1574" i="4"/>
  <c r="G26" i="11"/>
  <c r="J26" i="11" s="1"/>
  <c r="K26" i="11" s="1"/>
  <c r="M933" i="4"/>
  <c r="M942" i="4"/>
  <c r="M950" i="4"/>
  <c r="M958" i="4"/>
  <c r="M965" i="4"/>
  <c r="M973" i="4"/>
  <c r="M996" i="4"/>
  <c r="M1005" i="4"/>
  <c r="M1014" i="4"/>
  <c r="N1023" i="4"/>
  <c r="N1031" i="4"/>
  <c r="M1044" i="4"/>
  <c r="N1049" i="4"/>
  <c r="M1086" i="4"/>
  <c r="M1090" i="4"/>
  <c r="M1094" i="4"/>
  <c r="M1098" i="4"/>
  <c r="M1102" i="4"/>
  <c r="M1110" i="4"/>
  <c r="M1118" i="4"/>
  <c r="M1122" i="4"/>
  <c r="M1190" i="4"/>
  <c r="M1198" i="4"/>
  <c r="M1206" i="4"/>
  <c r="M1214" i="4"/>
  <c r="N1229" i="4"/>
  <c r="N1237" i="4"/>
  <c r="N1245" i="4"/>
  <c r="N1253" i="4"/>
  <c r="N1261" i="4"/>
  <c r="N1269" i="4"/>
  <c r="N1277" i="4"/>
  <c r="N1285" i="4"/>
  <c r="M1296" i="4"/>
  <c r="M1300" i="4"/>
  <c r="M1328" i="4"/>
  <c r="N1341" i="4"/>
  <c r="N1365" i="4"/>
  <c r="M1445" i="4"/>
  <c r="M1450" i="4"/>
  <c r="M1464" i="4"/>
  <c r="M1490" i="4"/>
  <c r="M1493" i="4"/>
  <c r="M1503" i="4"/>
  <c r="M1512" i="4"/>
  <c r="M1528" i="4"/>
  <c r="M1581" i="4"/>
  <c r="M949" i="4"/>
  <c r="M957" i="4"/>
  <c r="M1004" i="4"/>
  <c r="M1013" i="4"/>
  <c r="M1022" i="4"/>
  <c r="M1030" i="4"/>
  <c r="N1039" i="4"/>
  <c r="M1043" i="4"/>
  <c r="M1048" i="4"/>
  <c r="N1057" i="4"/>
  <c r="N1073" i="4"/>
  <c r="M1126" i="4"/>
  <c r="M1130" i="4"/>
  <c r="M1138" i="4"/>
  <c r="M1146" i="4"/>
  <c r="M1154" i="4"/>
  <c r="M1158" i="4"/>
  <c r="N1221" i="4"/>
  <c r="M1232" i="4"/>
  <c r="M1292" i="4"/>
  <c r="N1307" i="4"/>
  <c r="N1315" i="4"/>
  <c r="N1323" i="4"/>
  <c r="M1336" i="4"/>
  <c r="N1361" i="4"/>
  <c r="M1390" i="4"/>
  <c r="N1395" i="4"/>
  <c r="M1399" i="4"/>
  <c r="M1408" i="4"/>
  <c r="N1419" i="4"/>
  <c r="M1424" i="4"/>
  <c r="M1453" i="4"/>
  <c r="M1458" i="4"/>
  <c r="M1476" i="4"/>
  <c r="M1551" i="4"/>
  <c r="M1561" i="4"/>
  <c r="N929" i="4"/>
  <c r="M932" i="4"/>
  <c r="N969" i="4"/>
  <c r="N977" i="4"/>
  <c r="M1577" i="4"/>
  <c r="G28" i="11"/>
  <c r="J28" i="11" s="1"/>
  <c r="K28" i="11" s="1"/>
  <c r="N1259" i="4"/>
  <c r="N1267" i="4"/>
  <c r="N1275" i="4"/>
  <c r="N1283" i="4"/>
  <c r="N1291" i="4"/>
  <c r="M1306" i="4"/>
  <c r="M1314" i="4"/>
  <c r="M1322" i="4"/>
  <c r="N1335" i="4"/>
  <c r="N1339" i="4"/>
  <c r="N1347" i="4"/>
  <c r="M1368" i="4"/>
  <c r="M1382" i="4"/>
  <c r="M1394" i="4"/>
  <c r="M1418" i="4"/>
  <c r="N1427" i="4"/>
  <c r="M1432" i="4"/>
  <c r="M1471" i="4"/>
  <c r="M1480" i="4"/>
  <c r="M1506" i="4"/>
  <c r="N1526" i="4"/>
  <c r="N1534" i="4"/>
  <c r="M1541" i="4"/>
  <c r="N1550" i="4"/>
  <c r="N1067" i="4"/>
  <c r="N1071" i="4"/>
  <c r="M1088" i="4"/>
  <c r="C18" i="5"/>
  <c r="G24" i="11"/>
  <c r="J24" i="11" s="1"/>
  <c r="K24" i="11" s="1"/>
  <c r="N1107" i="4"/>
  <c r="N1115" i="4"/>
  <c r="M1156" i="4"/>
  <c r="N1171" i="4"/>
  <c r="N1179" i="4"/>
  <c r="N1187" i="4"/>
  <c r="N1195" i="4"/>
  <c r="N1203" i="4"/>
  <c r="N1211" i="4"/>
  <c r="N1219" i="4"/>
  <c r="M1234" i="4"/>
  <c r="M1242" i="4"/>
  <c r="M1250" i="4"/>
  <c r="M1258" i="4"/>
  <c r="M1266" i="4"/>
  <c r="M1274" i="4"/>
  <c r="M1282" i="4"/>
  <c r="M1290" i="4"/>
  <c r="M1294" i="4"/>
  <c r="M1334" i="4"/>
  <c r="M1338" i="4"/>
  <c r="M1405" i="4"/>
  <c r="M1410" i="4"/>
  <c r="M1426" i="4"/>
  <c r="N1435" i="4"/>
  <c r="N1443" i="4"/>
  <c r="M1460" i="4"/>
  <c r="D15" i="10"/>
  <c r="F16" i="11"/>
  <c r="D9" i="10"/>
  <c r="E6" i="10"/>
  <c r="E7" i="10"/>
  <c r="E8" i="10"/>
  <c r="E4" i="10"/>
  <c r="E6" i="5"/>
  <c r="I6" i="5" s="1"/>
  <c r="E9" i="10"/>
  <c r="E5" i="10"/>
  <c r="D6" i="5"/>
  <c r="M2" i="4"/>
  <c r="N2" i="4"/>
  <c r="F11" i="11"/>
  <c r="D10" i="10"/>
  <c r="D4" i="10"/>
  <c r="F12" i="11"/>
  <c r="D11" i="10"/>
  <c r="D5" i="10"/>
  <c r="D6" i="10"/>
  <c r="D12" i="10"/>
  <c r="F13" i="11"/>
  <c r="F14" i="11"/>
  <c r="D7" i="10"/>
  <c r="D13" i="10"/>
  <c r="D14" i="10"/>
  <c r="F15" i="11"/>
  <c r="D8" i="10"/>
  <c r="N19" i="4"/>
  <c r="M19" i="4"/>
  <c r="M4" i="4"/>
  <c r="N3" i="4"/>
  <c r="M3" i="4"/>
  <c r="M7" i="4"/>
  <c r="N7" i="4"/>
  <c r="N27" i="4"/>
  <c r="M27" i="4"/>
  <c r="N31" i="4"/>
  <c r="M31" i="4"/>
  <c r="M257" i="4"/>
  <c r="M265" i="4"/>
  <c r="N281" i="4"/>
  <c r="N327" i="4"/>
  <c r="M327" i="4"/>
  <c r="N331" i="4"/>
  <c r="M331" i="4"/>
  <c r="M104" i="4"/>
  <c r="E8" i="5"/>
  <c r="I8" i="5" s="1"/>
  <c r="D8" i="5"/>
  <c r="M136" i="4"/>
  <c r="M144" i="4"/>
  <c r="M152" i="4"/>
  <c r="M160" i="4"/>
  <c r="M168" i="4"/>
  <c r="M176" i="4"/>
  <c r="M184" i="4"/>
  <c r="M192" i="4"/>
  <c r="M200" i="4"/>
  <c r="M208" i="4"/>
  <c r="M216" i="4"/>
  <c r="M224" i="4"/>
  <c r="M232" i="4"/>
  <c r="M240" i="4"/>
  <c r="M248" i="4"/>
  <c r="M264" i="4"/>
  <c r="N335" i="4"/>
  <c r="M335" i="4"/>
  <c r="M39" i="4"/>
  <c r="M47" i="4"/>
  <c r="M55" i="4"/>
  <c r="M63" i="4"/>
  <c r="M71" i="4"/>
  <c r="M79" i="4"/>
  <c r="M87" i="4"/>
  <c r="M95" i="4"/>
  <c r="M127" i="4"/>
  <c r="D4" i="5"/>
  <c r="E4" i="5"/>
  <c r="M298" i="4"/>
  <c r="M308" i="4"/>
  <c r="N313" i="4"/>
  <c r="N343" i="4"/>
  <c r="M343" i="4"/>
  <c r="E9" i="5"/>
  <c r="I9" i="5" s="1"/>
  <c r="D9" i="5"/>
  <c r="M37" i="4"/>
  <c r="M45" i="4"/>
  <c r="M61" i="4"/>
  <c r="E7" i="5"/>
  <c r="I7" i="5" s="1"/>
  <c r="D7" i="5"/>
  <c r="M109" i="4"/>
  <c r="M133" i="4"/>
  <c r="M141" i="4"/>
  <c r="M149" i="4"/>
  <c r="M157" i="4"/>
  <c r="M165" i="4"/>
  <c r="M173" i="4"/>
  <c r="M181" i="4"/>
  <c r="M189" i="4"/>
  <c r="M197" i="4"/>
  <c r="M205" i="4"/>
  <c r="M213" i="4"/>
  <c r="M221" i="4"/>
  <c r="M229" i="4"/>
  <c r="M237" i="4"/>
  <c r="M245" i="4"/>
  <c r="M253" i="4"/>
  <c r="M261" i="4"/>
  <c r="M269" i="4"/>
  <c r="M277" i="4"/>
  <c r="M283" i="4"/>
  <c r="M290" i="4"/>
  <c r="N297" i="4"/>
  <c r="N307" i="4"/>
  <c r="N351" i="4"/>
  <c r="M351" i="4"/>
  <c r="N157" i="4"/>
  <c r="N302" i="4"/>
  <c r="N311" i="4"/>
  <c r="M311" i="4"/>
  <c r="M43" i="4"/>
  <c r="M51" i="4"/>
  <c r="M67" i="4"/>
  <c r="M75" i="4"/>
  <c r="M91" i="4"/>
  <c r="M99" i="4"/>
  <c r="M115" i="4"/>
  <c r="M123" i="4"/>
  <c r="M139" i="4"/>
  <c r="M147" i="4"/>
  <c r="M203" i="4"/>
  <c r="M211" i="4"/>
  <c r="M219" i="4"/>
  <c r="M282" i="4"/>
  <c r="N289" i="4"/>
  <c r="M295" i="4"/>
  <c r="N315" i="4"/>
  <c r="N319" i="4"/>
  <c r="M319" i="4"/>
  <c r="N323" i="4"/>
  <c r="M323" i="4"/>
  <c r="M339" i="4"/>
  <c r="M347" i="4"/>
  <c r="M355" i="4"/>
  <c r="M363" i="4"/>
  <c r="M371" i="4"/>
  <c r="M379" i="4"/>
  <c r="M387" i="4"/>
  <c r="M395" i="4"/>
  <c r="M403" i="4"/>
  <c r="M411" i="4"/>
  <c r="M419" i="4"/>
  <c r="M427" i="4"/>
  <c r="M435" i="4"/>
  <c r="M443" i="4"/>
  <c r="M451" i="4"/>
  <c r="M459" i="4"/>
  <c r="M467" i="4"/>
  <c r="M475" i="4"/>
  <c r="M483" i="4"/>
  <c r="M491" i="4"/>
  <c r="M499" i="4"/>
  <c r="M507" i="4"/>
  <c r="M515" i="4"/>
  <c r="M523" i="4"/>
  <c r="M531" i="4"/>
  <c r="M539" i="4"/>
  <c r="M547" i="4"/>
  <c r="M555" i="4"/>
  <c r="M563" i="4"/>
  <c r="M571" i="4"/>
  <c r="M579" i="4"/>
  <c r="M587" i="4"/>
  <c r="M595" i="4"/>
  <c r="M650" i="4"/>
  <c r="M660" i="4"/>
  <c r="E10" i="5"/>
  <c r="D10" i="5"/>
  <c r="M667" i="4"/>
  <c r="N667" i="4"/>
  <c r="M321" i="4"/>
  <c r="M632" i="4"/>
  <c r="N639" i="4"/>
  <c r="N649" i="4"/>
  <c r="N677" i="4"/>
  <c r="M677" i="4"/>
  <c r="M359" i="4"/>
  <c r="M367" i="4"/>
  <c r="M375" i="4"/>
  <c r="M383" i="4"/>
  <c r="M391" i="4"/>
  <c r="M399" i="4"/>
  <c r="M407" i="4"/>
  <c r="M415" i="4"/>
  <c r="M423" i="4"/>
  <c r="M431" i="4"/>
  <c r="M439" i="4"/>
  <c r="M447" i="4"/>
  <c r="M455" i="4"/>
  <c r="M463" i="4"/>
  <c r="M471" i="4"/>
  <c r="M479" i="4"/>
  <c r="M487" i="4"/>
  <c r="M495" i="4"/>
  <c r="M503" i="4"/>
  <c r="M511" i="4"/>
  <c r="M519" i="4"/>
  <c r="M527" i="4"/>
  <c r="M535" i="4"/>
  <c r="M543" i="4"/>
  <c r="M551" i="4"/>
  <c r="M559" i="4"/>
  <c r="M567" i="4"/>
  <c r="M575" i="4"/>
  <c r="M583" i="4"/>
  <c r="M591" i="4"/>
  <c r="M599" i="4"/>
  <c r="M607" i="4"/>
  <c r="M615" i="4"/>
  <c r="M623" i="4"/>
  <c r="N631" i="4"/>
  <c r="M637" i="4"/>
  <c r="M642" i="4"/>
  <c r="M653" i="4"/>
  <c r="E5" i="5"/>
  <c r="D5" i="5"/>
  <c r="N657" i="4"/>
  <c r="M657" i="4"/>
  <c r="M613" i="4"/>
  <c r="N641" i="4"/>
  <c r="N647" i="4"/>
  <c r="M666" i="4"/>
  <c r="M674" i="4"/>
  <c r="N675" i="4"/>
  <c r="M682" i="4"/>
  <c r="N683" i="4"/>
  <c r="M690" i="4"/>
  <c r="N691" i="4"/>
  <c r="M698" i="4"/>
  <c r="N699" i="4"/>
  <c r="M706" i="4"/>
  <c r="N707" i="4"/>
  <c r="M714" i="4"/>
  <c r="N715" i="4"/>
  <c r="M722" i="4"/>
  <c r="N723" i="4"/>
  <c r="N731" i="4"/>
  <c r="M738" i="4"/>
  <c r="N739" i="4"/>
  <c r="M746" i="4"/>
  <c r="N747" i="4"/>
  <c r="M754" i="4"/>
  <c r="N755" i="4"/>
  <c r="N763" i="4"/>
  <c r="N771" i="4"/>
  <c r="N779" i="4"/>
  <c r="N787" i="4"/>
  <c r="N795" i="4"/>
  <c r="N803" i="4"/>
  <c r="N811" i="4"/>
  <c r="N819" i="4"/>
  <c r="N827" i="4"/>
  <c r="N835" i="4"/>
  <c r="N843" i="4"/>
  <c r="N851" i="4"/>
  <c r="N859" i="4"/>
  <c r="M866" i="4"/>
  <c r="N867" i="4"/>
  <c r="M874" i="4"/>
  <c r="N875" i="4"/>
  <c r="M882" i="4"/>
  <c r="N883" i="4"/>
  <c r="M890" i="4"/>
  <c r="N891" i="4"/>
  <c r="M898" i="4"/>
  <c r="N899" i="4"/>
  <c r="M906" i="4"/>
  <c r="M914" i="4"/>
  <c r="N923" i="4"/>
  <c r="M930" i="4"/>
  <c r="N931" i="4"/>
  <c r="F15" i="5" s="1"/>
  <c r="H15" i="5" s="1"/>
  <c r="M938" i="4"/>
  <c r="N939" i="4"/>
  <c r="M946" i="4"/>
  <c r="N947" i="4"/>
  <c r="M954" i="4"/>
  <c r="N955" i="4"/>
  <c r="M962" i="4"/>
  <c r="M970" i="4"/>
  <c r="M978" i="4"/>
  <c r="N979" i="4"/>
  <c r="M986" i="4"/>
  <c r="N987" i="4"/>
  <c r="M994" i="4"/>
  <c r="N995" i="4"/>
  <c r="M1002" i="4"/>
  <c r="N1003" i="4"/>
  <c r="M1010" i="4"/>
  <c r="N1011" i="4"/>
  <c r="M1018" i="4"/>
  <c r="N1019" i="4"/>
  <c r="M1026" i="4"/>
  <c r="N1027" i="4"/>
  <c r="M1034" i="4"/>
  <c r="M1054" i="4"/>
  <c r="N1065" i="4"/>
  <c r="M665" i="4"/>
  <c r="M673" i="4"/>
  <c r="M681" i="4"/>
  <c r="M689" i="4"/>
  <c r="M697" i="4"/>
  <c r="M705" i="4"/>
  <c r="M713" i="4"/>
  <c r="M721" i="4"/>
  <c r="M729" i="4"/>
  <c r="M793" i="4"/>
  <c r="M921" i="4"/>
  <c r="E16" i="5"/>
  <c r="I16" i="5" s="1"/>
  <c r="D16" i="5"/>
  <c r="M985" i="4"/>
  <c r="M993" i="4"/>
  <c r="M1001" i="4"/>
  <c r="M1009" i="4"/>
  <c r="M1017" i="4"/>
  <c r="M1025" i="4"/>
  <c r="M1033" i="4"/>
  <c r="N1041" i="4"/>
  <c r="M1047" i="4"/>
  <c r="M1053" i="4"/>
  <c r="N1059" i="4"/>
  <c r="N1069" i="4"/>
  <c r="E14" i="10"/>
  <c r="E10" i="10"/>
  <c r="E15" i="10"/>
  <c r="E11" i="10"/>
  <c r="E12" i="10"/>
  <c r="E13" i="10"/>
  <c r="E13" i="5"/>
  <c r="I13" i="5" s="1"/>
  <c r="D13" i="5"/>
  <c r="M903" i="4"/>
  <c r="M911" i="4"/>
  <c r="E15" i="5"/>
  <c r="I15" i="5" s="1"/>
  <c r="D15" i="5"/>
  <c r="M943" i="4"/>
  <c r="M951" i="4"/>
  <c r="M959" i="4"/>
  <c r="M967" i="4"/>
  <c r="M975" i="4"/>
  <c r="N1077" i="4"/>
  <c r="N1081" i="4"/>
  <c r="M1081" i="4"/>
  <c r="N1105" i="4"/>
  <c r="M1105" i="4"/>
  <c r="N1113" i="4"/>
  <c r="M1113" i="4"/>
  <c r="M1062" i="4"/>
  <c r="N1089" i="4"/>
  <c r="M1089" i="4"/>
  <c r="N1097" i="4"/>
  <c r="M1097" i="4"/>
  <c r="M685" i="4"/>
  <c r="M693" i="4"/>
  <c r="E14" i="5"/>
  <c r="I14" i="5" s="1"/>
  <c r="D14" i="5"/>
  <c r="M788" i="4"/>
  <c r="M796" i="4"/>
  <c r="M844" i="4"/>
  <c r="M852" i="4"/>
  <c r="M860" i="4"/>
  <c r="M868" i="4"/>
  <c r="M876" i="4"/>
  <c r="M884" i="4"/>
  <c r="M892" i="4"/>
  <c r="M900" i="4"/>
  <c r="M908" i="4"/>
  <c r="M916" i="4"/>
  <c r="M924" i="4"/>
  <c r="E11" i="5"/>
  <c r="D11" i="5"/>
  <c r="M964" i="4"/>
  <c r="M972" i="4"/>
  <c r="M980" i="4"/>
  <c r="M988" i="4"/>
  <c r="N1061" i="4"/>
  <c r="N868" i="4"/>
  <c r="M963" i="4"/>
  <c r="M1121" i="4"/>
  <c r="M1129" i="4"/>
  <c r="M1137" i="4"/>
  <c r="M1145" i="4"/>
  <c r="M1153" i="4"/>
  <c r="M1161" i="4"/>
  <c r="M1169" i="4"/>
  <c r="M1177" i="4"/>
  <c r="M1185" i="4"/>
  <c r="M1193" i="4"/>
  <c r="M1201" i="4"/>
  <c r="M1209" i="4"/>
  <c r="M1217" i="4"/>
  <c r="M1225" i="4"/>
  <c r="M1233" i="4"/>
  <c r="M1241" i="4"/>
  <c r="M1249" i="4"/>
  <c r="M1257" i="4"/>
  <c r="M1265" i="4"/>
  <c r="M1273" i="4"/>
  <c r="M1281" i="4"/>
  <c r="M1289" i="4"/>
  <c r="M1297" i="4"/>
  <c r="M1305" i="4"/>
  <c r="M1313" i="4"/>
  <c r="M1321" i="4"/>
  <c r="M1329" i="4"/>
  <c r="M1337" i="4"/>
  <c r="N1345" i="4"/>
  <c r="M1351" i="4"/>
  <c r="M1357" i="4"/>
  <c r="M1363" i="4"/>
  <c r="M1374" i="4"/>
  <c r="N1379" i="4"/>
  <c r="J21" i="11"/>
  <c r="H21" i="11"/>
  <c r="E17" i="5"/>
  <c r="I17" i="5" s="1"/>
  <c r="D17" i="5"/>
  <c r="N1369" i="4"/>
  <c r="M1369" i="4"/>
  <c r="J27" i="11"/>
  <c r="K27" i="11" s="1"/>
  <c r="H27" i="11"/>
  <c r="M1103" i="4"/>
  <c r="M1111" i="4"/>
  <c r="M1135" i="4"/>
  <c r="M1143" i="4"/>
  <c r="M1151" i="4"/>
  <c r="M1159" i="4"/>
  <c r="M1167" i="4"/>
  <c r="M1175" i="4"/>
  <c r="M1183" i="4"/>
  <c r="M1191" i="4"/>
  <c r="M1199" i="4"/>
  <c r="M1207" i="4"/>
  <c r="M1215" i="4"/>
  <c r="M1223" i="4"/>
  <c r="M1231" i="4"/>
  <c r="M1239" i="4"/>
  <c r="M1247" i="4"/>
  <c r="M1255" i="4"/>
  <c r="M1263" i="4"/>
  <c r="M1271" i="4"/>
  <c r="M1279" i="4"/>
  <c r="M1287" i="4"/>
  <c r="M1295" i="4"/>
  <c r="M1303" i="4"/>
  <c r="M1311" i="4"/>
  <c r="M1319" i="4"/>
  <c r="M1362" i="4"/>
  <c r="N1111" i="4"/>
  <c r="M1348" i="4"/>
  <c r="M1372" i="4"/>
  <c r="J23" i="11"/>
  <c r="K23" i="11" s="1"/>
  <c r="H23" i="11"/>
  <c r="M1354" i="4"/>
  <c r="N1377" i="4"/>
  <c r="M1377" i="4"/>
  <c r="M1381" i="4"/>
  <c r="N1389" i="4"/>
  <c r="M1389" i="4"/>
  <c r="N1371" i="4"/>
  <c r="M1346" i="4"/>
  <c r="N1353" i="4"/>
  <c r="M1380" i="4"/>
  <c r="J25" i="11"/>
  <c r="K25" i="11" s="1"/>
  <c r="H25" i="11"/>
  <c r="E12" i="5"/>
  <c r="M1413" i="4"/>
  <c r="M1437" i="4"/>
  <c r="M1388" i="4"/>
  <c r="M1396" i="4"/>
  <c r="M1404" i="4"/>
  <c r="M1412" i="4"/>
  <c r="M1420" i="4"/>
  <c r="M1428" i="4"/>
  <c r="M1436" i="4"/>
  <c r="M1444" i="4"/>
  <c r="M1452" i="4"/>
  <c r="M1484" i="4"/>
  <c r="M1492" i="4"/>
  <c r="M1508" i="4"/>
  <c r="M1516" i="4"/>
  <c r="M1524" i="4"/>
  <c r="M1532" i="4"/>
  <c r="M1540" i="4"/>
  <c r="M1548" i="4"/>
  <c r="M1556" i="4"/>
  <c r="M1564" i="4"/>
  <c r="M1572" i="4"/>
  <c r="M1580" i="4"/>
  <c r="M1588" i="4"/>
  <c r="F21" i="11"/>
  <c r="H22" i="11"/>
  <c r="F25" i="11"/>
  <c r="H26" i="11"/>
  <c r="M1387" i="4"/>
  <c r="M1411" i="4"/>
  <c r="M1467" i="4"/>
  <c r="M1475" i="4"/>
  <c r="M1483" i="4"/>
  <c r="M1491" i="4"/>
  <c r="M1499" i="4"/>
  <c r="M1507" i="4"/>
  <c r="M1515" i="4"/>
  <c r="M1523" i="4"/>
  <c r="M1531" i="4"/>
  <c r="M1539" i="4"/>
  <c r="M1547" i="4"/>
  <c r="M1555" i="4"/>
  <c r="M1563" i="4"/>
  <c r="M1571" i="4"/>
  <c r="M1579" i="4"/>
  <c r="M1587" i="4"/>
  <c r="M1522" i="4"/>
  <c r="M1538" i="4"/>
  <c r="M1562" i="4"/>
  <c r="M1570" i="4"/>
  <c r="M1578" i="4"/>
  <c r="M1586" i="4"/>
  <c r="M1594" i="4"/>
  <c r="M1385" i="4"/>
  <c r="M1393" i="4"/>
  <c r="M1401" i="4"/>
  <c r="M1409" i="4"/>
  <c r="M1417" i="4"/>
  <c r="M1425" i="4"/>
  <c r="M1433" i="4"/>
  <c r="M1441" i="4"/>
  <c r="M1449" i="4"/>
  <c r="M1457" i="4"/>
  <c r="M1465" i="4"/>
  <c r="M1473" i="4"/>
  <c r="M1481" i="4"/>
  <c r="M1489" i="4"/>
  <c r="M1497" i="4"/>
  <c r="M1505" i="4"/>
  <c r="M1513" i="4"/>
  <c r="M1521" i="4"/>
  <c r="M1529" i="4"/>
  <c r="M1537" i="4"/>
  <c r="M1545" i="4"/>
  <c r="N1425" i="4"/>
  <c r="F23" i="11"/>
  <c r="H24" i="11"/>
  <c r="F27" i="11"/>
  <c r="H28" i="11"/>
  <c r="F12" i="5" l="1"/>
  <c r="H12" i="5" s="1"/>
  <c r="G6" i="5"/>
  <c r="G14" i="5"/>
  <c r="G8" i="5"/>
  <c r="F8" i="5"/>
  <c r="H8" i="5" s="1"/>
  <c r="F7" i="5"/>
  <c r="H7" i="5" s="1"/>
  <c r="G16" i="5"/>
  <c r="F9" i="5"/>
  <c r="H9" i="5" s="1"/>
  <c r="G7" i="5"/>
  <c r="F16" i="5"/>
  <c r="H16" i="5" s="1"/>
  <c r="F10" i="5"/>
  <c r="H10" i="5" s="1"/>
  <c r="F13" i="5"/>
  <c r="H13" i="5" s="1"/>
  <c r="F4" i="5"/>
  <c r="H4" i="5" s="1"/>
  <c r="F11" i="5"/>
  <c r="H11" i="5" s="1"/>
  <c r="F5" i="5"/>
  <c r="H5" i="5" s="1"/>
  <c r="G11" i="10"/>
  <c r="F11" i="10"/>
  <c r="H11" i="10"/>
  <c r="K21" i="11"/>
  <c r="K29" i="11" s="1"/>
  <c r="J29" i="11"/>
  <c r="J14" i="5"/>
  <c r="K14" i="5"/>
  <c r="K17" i="5"/>
  <c r="J17" i="5"/>
  <c r="H13" i="10"/>
  <c r="G13" i="10"/>
  <c r="F13" i="10"/>
  <c r="H4" i="10"/>
  <c r="G4" i="10"/>
  <c r="F4" i="10"/>
  <c r="H12" i="10"/>
  <c r="G12" i="10"/>
  <c r="F12" i="10"/>
  <c r="K5" i="5"/>
  <c r="K10" i="5"/>
  <c r="K9" i="5"/>
  <c r="J9" i="5"/>
  <c r="E18" i="5"/>
  <c r="I4" i="5"/>
  <c r="J4" i="5" s="1"/>
  <c r="G4" i="5"/>
  <c r="H8" i="10"/>
  <c r="G8" i="10"/>
  <c r="F8" i="10"/>
  <c r="I5" i="5"/>
  <c r="J5" i="5" s="1"/>
  <c r="G5" i="5"/>
  <c r="I10" i="5"/>
  <c r="J10" i="5" s="1"/>
  <c r="G10" i="5"/>
  <c r="K4" i="5"/>
  <c r="D18" i="5"/>
  <c r="K18" i="5" s="1"/>
  <c r="F6" i="5"/>
  <c r="H6" i="5" s="1"/>
  <c r="G7" i="10"/>
  <c r="F7" i="10"/>
  <c r="H7" i="10"/>
  <c r="H6" i="10"/>
  <c r="G6" i="10"/>
  <c r="F6" i="10"/>
  <c r="K15" i="5"/>
  <c r="J15" i="5"/>
  <c r="K16" i="5"/>
  <c r="J16" i="5"/>
  <c r="K11" i="5"/>
  <c r="I11" i="5"/>
  <c r="J11" i="5" s="1"/>
  <c r="G11" i="5"/>
  <c r="H10" i="10"/>
  <c r="G10" i="10"/>
  <c r="F10" i="10"/>
  <c r="K7" i="5"/>
  <c r="J7" i="5"/>
  <c r="J6" i="5"/>
  <c r="K6" i="5"/>
  <c r="G15" i="10"/>
  <c r="F15" i="10"/>
  <c r="H15" i="10"/>
  <c r="H14" i="10"/>
  <c r="G14" i="10"/>
  <c r="F14" i="10"/>
  <c r="H5" i="10"/>
  <c r="G5" i="10"/>
  <c r="F5" i="10"/>
  <c r="F17" i="5"/>
  <c r="H17" i="5" s="1"/>
  <c r="G15" i="5"/>
  <c r="G13" i="5"/>
  <c r="G17" i="5"/>
  <c r="F14" i="5"/>
  <c r="H14" i="5" s="1"/>
  <c r="I12" i="5"/>
  <c r="J12" i="5" s="1"/>
  <c r="G12" i="5"/>
  <c r="G9" i="5"/>
  <c r="K13" i="5"/>
  <c r="J13" i="5"/>
  <c r="K8" i="5"/>
  <c r="J8" i="5"/>
  <c r="H9" i="10"/>
  <c r="G9" i="10"/>
  <c r="F9" i="10"/>
  <c r="J18" i="5" l="1"/>
  <c r="I18" i="5"/>
  <c r="F18" i="5"/>
</calcChain>
</file>

<file path=xl/connections.xml><?xml version="1.0" encoding="utf-8"?>
<connections xmlns="http://schemas.openxmlformats.org/spreadsheetml/2006/main">
  <connection id="1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Consolidado_HC!$A$1:$N$1594" type="102" refreshedVersion="6" minRefreshableVersion="5">
    <extLst>
      <ext xmlns:x15="http://schemas.microsoft.com/office/spreadsheetml/2010/11/main" uri="{DE250136-89BD-433C-8126-D09CA5730AF9}">
        <x15:connection id="Intervalo" autoDelete="1">
          <x15:rangePr sourceName="_xlcn.WorksheetConnection_Consolidado_HCA1N15941"/>
        </x15:connection>
      </ext>
    </extLst>
  </connection>
</connections>
</file>

<file path=xl/sharedStrings.xml><?xml version="1.0" encoding="utf-8"?>
<sst xmlns="http://schemas.openxmlformats.org/spreadsheetml/2006/main" count="54621" uniqueCount="4987">
  <si>
    <t>MODELO INCENTIVO PRODUTIVIDADE — JULHO E AGOSTO | GPA | MENSAL + DIÁRIO</t>
  </si>
  <si>
    <t>PARÂMETROS EDITÁVEIS</t>
  </si>
  <si>
    <t>Faixa</t>
  </si>
  <si>
    <t>Fator mín</t>
  </si>
  <si>
    <t>Fator máx</t>
  </si>
  <si>
    <t>Valor MENSAL</t>
  </si>
  <si>
    <t>Valor DIÁRIO</t>
  </si>
  <si>
    <t>Não atingiu</t>
  </si>
  <si>
    <t>1,00 – 1,19</t>
  </si>
  <si>
    <t>1,20 – 1,39</t>
  </si>
  <si>
    <t>1,40 – 1,59</t>
  </si>
  <si>
    <t>1,60 – 1,99</t>
  </si>
  <si>
    <t>≥ 2,00 (teto)</t>
  </si>
  <si>
    <t>Dias úteis</t>
  </si>
  <si>
    <t>Teto mensal HC</t>
  </si>
  <si>
    <t>METAS CD1942</t>
  </si>
  <si>
    <t>Atividade</t>
  </si>
  <si>
    <t>Meta</t>
  </si>
  <si>
    <t>CARREGAMENTO</t>
  </si>
  <si>
    <t>RECEBIMENTO</t>
  </si>
  <si>
    <t>PUXADA RECEB</t>
  </si>
  <si>
    <t>ATIVIDADE OP. EMP.</t>
  </si>
  <si>
    <t>REGRAS</t>
  </si>
  <si>
    <t>1. Empresa: se EMPRESA preenchida usa o valor; se em branco: =SE(ESQUERDA(USUÁRIO;1)="T";"TERCEIRA";"GPA").</t>
  </si>
  <si>
    <t>2. Elegível: EMPRESA_AJUSTADA = GPA. Exclui TERCEIRA/TERCEIRO e SEPARAÇÃO.</t>
  </si>
  <si>
    <t>3. Fator = PRODUTIVIDADE/META. Consolidação = melhor fator do HC no MÊS.</t>
  </si>
  <si>
    <t>4. Pagamento MENSAL pela faixa. Valor DIÁRIO = mensal ÷ dias úteis (B13).</t>
  </si>
  <si>
    <t>5. Meta em branco/zero → meta padrão CD1942. Teto = B14.</t>
  </si>
  <si>
    <t>6. Simulação JULHO e AGOSTO. Base original completa na aba Base.</t>
  </si>
  <si>
    <t>7. Amarelo + azul = editável. Demais células = fórmulas.</t>
  </si>
  <si>
    <t>CONTROLE</t>
  </si>
  <si>
    <t>HCs Jul</t>
  </si>
  <si>
    <t>Custo Jul</t>
  </si>
  <si>
    <t>HCs Ago</t>
  </si>
  <si>
    <t>Custo Ago</t>
  </si>
  <si>
    <t>MES</t>
  </si>
  <si>
    <t>CD</t>
  </si>
  <si>
    <t>ATIVIDADE</t>
  </si>
  <si>
    <t>USUÁRIO</t>
  </si>
  <si>
    <t>COLABORADOR</t>
  </si>
  <si>
    <t>QUANTIDADE</t>
  </si>
  <si>
    <t>HORAS</t>
  </si>
  <si>
    <t>PRODUTIVIDADE</t>
  </si>
  <si>
    <t>META</t>
  </si>
  <si>
    <t>EMPRESA</t>
  </si>
  <si>
    <t>EMPRESA_AJUSTADA</t>
  </si>
  <si>
    <t>182403</t>
  </si>
  <si>
    <t>Reginaldo Alves Araujo</t>
  </si>
  <si>
    <t>GPA</t>
  </si>
  <si>
    <t>250187</t>
  </si>
  <si>
    <t>Marcio Da Silva Rodrigues</t>
  </si>
  <si>
    <t>250896</t>
  </si>
  <si>
    <t>Hugo Clementino Nunes</t>
  </si>
  <si>
    <t>SEPARACAO</t>
  </si>
  <si>
    <t>251239</t>
  </si>
  <si>
    <t>Mauricio Rodrigues</t>
  </si>
  <si>
    <t>251240</t>
  </si>
  <si>
    <t>Gildo Antonio Barbosa</t>
  </si>
  <si>
    <t>255199</t>
  </si>
  <si>
    <t>Gilberton Santana De Moura</t>
  </si>
  <si>
    <t>264318</t>
  </si>
  <si>
    <t>Flavio Soares Da Silva</t>
  </si>
  <si>
    <t>264446</t>
  </si>
  <si>
    <t>HUMBERTO DE ANDRADE SILVA</t>
  </si>
  <si>
    <t>265139</t>
  </si>
  <si>
    <t>Ronieles Junior Vasconcelos</t>
  </si>
  <si>
    <t>273174</t>
  </si>
  <si>
    <t>Josean Ferreira De Souza</t>
  </si>
  <si>
    <t>284457</t>
  </si>
  <si>
    <t>Valdeci Da Conceicao Araujo</t>
  </si>
  <si>
    <t>295290</t>
  </si>
  <si>
    <t>Onofre Rodrigues De Souza</t>
  </si>
  <si>
    <t>303225</t>
  </si>
  <si>
    <t>Marco Aurelio Barboza Mariano</t>
  </si>
  <si>
    <t>303558</t>
  </si>
  <si>
    <t>Flavio Jeane Pinto Concei?O</t>
  </si>
  <si>
    <t>304988</t>
  </si>
  <si>
    <t>Jorge Reis Francisco</t>
  </si>
  <si>
    <t>305144</t>
  </si>
  <si>
    <t>Charles  Fernandes Basto</t>
  </si>
  <si>
    <t>306147</t>
  </si>
  <si>
    <t>Sebastiao Ramos De Souza Filho</t>
  </si>
  <si>
    <t>321527</t>
  </si>
  <si>
    <t>WEYDSON S. SANTANA DO NASCIMENTO</t>
  </si>
  <si>
    <t>332891</t>
  </si>
  <si>
    <t>Fabiano Jose Lima Lira Ferreira</t>
  </si>
  <si>
    <t>335434</t>
  </si>
  <si>
    <t>Gilvan Da Conceicao Nascimento</t>
  </si>
  <si>
    <t>337748</t>
  </si>
  <si>
    <t>Cristiane Faria Teodoro</t>
  </si>
  <si>
    <t>343076</t>
  </si>
  <si>
    <t>Tatiana Candido</t>
  </si>
  <si>
    <t>3753786</t>
  </si>
  <si>
    <t>Marcelo Da Silva Adriano Junior</t>
  </si>
  <si>
    <t>3758249</t>
  </si>
  <si>
    <t>Carlos Alexandre Motta</t>
  </si>
  <si>
    <t>379547</t>
  </si>
  <si>
    <t>Claudia Cristina dos Santos Silva Dias</t>
  </si>
  <si>
    <t>3796914</t>
  </si>
  <si>
    <t>Gilson De Oliveira Mota</t>
  </si>
  <si>
    <t>3809072</t>
  </si>
  <si>
    <t>Eduardo Vinicius Batista</t>
  </si>
  <si>
    <t>3811905</t>
  </si>
  <si>
    <t>David da Silva Bonelles</t>
  </si>
  <si>
    <t>382819</t>
  </si>
  <si>
    <t>Valmir Dias Paredes Junior</t>
  </si>
  <si>
    <t>400144</t>
  </si>
  <si>
    <t>Alvaro Marques De Paula</t>
  </si>
  <si>
    <t>418991</t>
  </si>
  <si>
    <t>Luis Fernando De Olivieira Costa</t>
  </si>
  <si>
    <t>431395</t>
  </si>
  <si>
    <t>Marcelo De Oliveira Domicioli</t>
  </si>
  <si>
    <t>434642</t>
  </si>
  <si>
    <t>Vanessa Leandro Alves</t>
  </si>
  <si>
    <t>434975</t>
  </si>
  <si>
    <t>Reinaldo Ferreira Da Silva</t>
  </si>
  <si>
    <t>443800</t>
  </si>
  <si>
    <t>Clayton Rodrigues Tiburcio</t>
  </si>
  <si>
    <t>4500946</t>
  </si>
  <si>
    <t>Samuel Lopes Florencio</t>
  </si>
  <si>
    <t>4534450</t>
  </si>
  <si>
    <t>Edeilson Batista da Cruz</t>
  </si>
  <si>
    <t>4546245</t>
  </si>
  <si>
    <t>Gilmar De Souza Rodrigues</t>
  </si>
  <si>
    <t>4547128</t>
  </si>
  <si>
    <t>Rafael Alves Da Silva</t>
  </si>
  <si>
    <t>4567633</t>
  </si>
  <si>
    <t>Vinicius Oliveira Muniz</t>
  </si>
  <si>
    <t>491277</t>
  </si>
  <si>
    <t>Allan Chaves Da Cruz Da Rocha</t>
  </si>
  <si>
    <t>5027608</t>
  </si>
  <si>
    <t>Douglas Lima da Silva</t>
  </si>
  <si>
    <t>5040612</t>
  </si>
  <si>
    <t>Alexsandro Mois? dos Santos</t>
  </si>
  <si>
    <t>508667</t>
  </si>
  <si>
    <t>Luis Dos Santos Neto</t>
  </si>
  <si>
    <t>5096049</t>
  </si>
  <si>
    <t>Fernando Braz Da Silva Junior</t>
  </si>
  <si>
    <t>5096782</t>
  </si>
  <si>
    <t>Sheila Rodrigues Fraga De Araujo</t>
  </si>
  <si>
    <t>5097312</t>
  </si>
  <si>
    <t>Matheus Lins</t>
  </si>
  <si>
    <t>5099161</t>
  </si>
  <si>
    <t>Moises Andrade Moreira</t>
  </si>
  <si>
    <t>5103355</t>
  </si>
  <si>
    <t>Fabio Ferreira Lopes</t>
  </si>
  <si>
    <t>5104432</t>
  </si>
  <si>
    <t>William Conceicao Evangelista</t>
  </si>
  <si>
    <t>5107245</t>
  </si>
  <si>
    <t>Bruno  Alves da Silva</t>
  </si>
  <si>
    <t>5107490</t>
  </si>
  <si>
    <t>Josue Camilo da Silva</t>
  </si>
  <si>
    <t>5110050</t>
  </si>
  <si>
    <t>Ronaldo Adriano Silva de Lima</t>
  </si>
  <si>
    <t>5131464</t>
  </si>
  <si>
    <t>MARLON DA CONCEIÇÃO LIMA</t>
  </si>
  <si>
    <t>5149754</t>
  </si>
  <si>
    <t>Leonardo Ferreira de Souza</t>
  </si>
  <si>
    <t>5149959</t>
  </si>
  <si>
    <t>Charles D'avila Ferreira</t>
  </si>
  <si>
    <t>515778</t>
  </si>
  <si>
    <t>Jorge Gustavo Mota Santos De Menezes</t>
  </si>
  <si>
    <t>5194040</t>
  </si>
  <si>
    <t>Caio Cezar Silva De Medeiros</t>
  </si>
  <si>
    <t>5194334</t>
  </si>
  <si>
    <t>Rogerio De Jesus Rosa</t>
  </si>
  <si>
    <t>5194555</t>
  </si>
  <si>
    <t>Sergio Antonio Goncalves</t>
  </si>
  <si>
    <t>522668</t>
  </si>
  <si>
    <t>Giovani Belarmino Borges</t>
  </si>
  <si>
    <t>525291</t>
  </si>
  <si>
    <t>Luis Herrera Lozano</t>
  </si>
  <si>
    <t>5289793</t>
  </si>
  <si>
    <t>Felipe Duarte Do Nascimento</t>
  </si>
  <si>
    <t>5305047</t>
  </si>
  <si>
    <t>Glauco Silveira Ramos</t>
  </si>
  <si>
    <t>533846</t>
  </si>
  <si>
    <t>Bruno Sousa Silva</t>
  </si>
  <si>
    <t>534568</t>
  </si>
  <si>
    <t>Antonio Carlos Da Silva Guerra</t>
  </si>
  <si>
    <t>536290</t>
  </si>
  <si>
    <t>Lincoln Freire Soares</t>
  </si>
  <si>
    <t>540917</t>
  </si>
  <si>
    <t>Rafael Jose da Silva</t>
  </si>
  <si>
    <t>5442230</t>
  </si>
  <si>
    <t>Anderson Marcos Dos Reis Matta</t>
  </si>
  <si>
    <t>5445523</t>
  </si>
  <si>
    <t>Renato Cajazeira Da Silva</t>
  </si>
  <si>
    <t>5446082</t>
  </si>
  <si>
    <t>Aleandro Oliveira Da Silva</t>
  </si>
  <si>
    <t>5446384</t>
  </si>
  <si>
    <t>Leonardo Montezuma Ferreira</t>
  </si>
  <si>
    <t>5447798</t>
  </si>
  <si>
    <t>Gustavo Da Silva Rodrigues</t>
  </si>
  <si>
    <t>5448140</t>
  </si>
  <si>
    <t>Washington Alves Da Silva</t>
  </si>
  <si>
    <t>5448352</t>
  </si>
  <si>
    <t>Kaique Diogo Lopes Vidal Gomes</t>
  </si>
  <si>
    <t>5448360</t>
  </si>
  <si>
    <t>Lucas Da Silva Venceslau</t>
  </si>
  <si>
    <t>5448379</t>
  </si>
  <si>
    <t>Matheus Henrique De Souza</t>
  </si>
  <si>
    <t>5448409</t>
  </si>
  <si>
    <t>Allan Adao Da Silva</t>
  </si>
  <si>
    <t>5448417</t>
  </si>
  <si>
    <t>Andre Lemos Dos Santos</t>
  </si>
  <si>
    <t>5449111</t>
  </si>
  <si>
    <t>Andrey Teixeira Coutinho</t>
  </si>
  <si>
    <t>5449189</t>
  </si>
  <si>
    <t>Victor Hugo Coelho Galdino Da Silva</t>
  </si>
  <si>
    <t>5449219</t>
  </si>
  <si>
    <t>Aristides Ribeiro Pinheiro</t>
  </si>
  <si>
    <t>5449251</t>
  </si>
  <si>
    <t>Alexandre Roberto Geraldo</t>
  </si>
  <si>
    <t>5449421</t>
  </si>
  <si>
    <t>Yan Barbosa Rosa</t>
  </si>
  <si>
    <t>5449480</t>
  </si>
  <si>
    <t>Alex Vasco Santos</t>
  </si>
  <si>
    <t>5449626</t>
  </si>
  <si>
    <t>Jose Roberto Ferreira De Lima</t>
  </si>
  <si>
    <t>5450268</t>
  </si>
  <si>
    <t>Wanderson Bernardo De Carvalho</t>
  </si>
  <si>
    <t>5450780</t>
  </si>
  <si>
    <t>Matheus Philipe Da Silva Dantas</t>
  </si>
  <si>
    <t>5451108</t>
  </si>
  <si>
    <t>Alexandre Machado Tosca</t>
  </si>
  <si>
    <t>5452155</t>
  </si>
  <si>
    <t>Leandro Teixeira Soares</t>
  </si>
  <si>
    <t>5452210</t>
  </si>
  <si>
    <t>Isabel Nascimento Dos Santos Gouvea</t>
  </si>
  <si>
    <t>5455650</t>
  </si>
  <si>
    <t>Joao Victor Fernandes Alves</t>
  </si>
  <si>
    <t>5455766</t>
  </si>
  <si>
    <t>Thiago Pessoa Mendonca Dos Santos</t>
  </si>
  <si>
    <t>5456339</t>
  </si>
  <si>
    <t>Willian Alves</t>
  </si>
  <si>
    <t>5456762</t>
  </si>
  <si>
    <t>Bruno Germano Da Silva Carvalho</t>
  </si>
  <si>
    <t>5457050</t>
  </si>
  <si>
    <t>Leandro Dos Santos Gomes</t>
  </si>
  <si>
    <t>5457360</t>
  </si>
  <si>
    <t>Leonardo De Souza Lima</t>
  </si>
  <si>
    <t>5457475</t>
  </si>
  <si>
    <t>Renand Voltaire</t>
  </si>
  <si>
    <t>5457513</t>
  </si>
  <si>
    <t>Fabio De Oliveira Da Silva</t>
  </si>
  <si>
    <t>5457734</t>
  </si>
  <si>
    <t>Luciano Mello Ramos</t>
  </si>
  <si>
    <t>5458498</t>
  </si>
  <si>
    <t>Wanderlei Da Silva Castro</t>
  </si>
  <si>
    <t>5461626</t>
  </si>
  <si>
    <t>Denis Da Cruz Batista</t>
  </si>
  <si>
    <t>5461685</t>
  </si>
  <si>
    <t>Joao Vitor De Souza Orlando</t>
  </si>
  <si>
    <t>5464285</t>
  </si>
  <si>
    <t>Adriano Monteiro Da Silva</t>
  </si>
  <si>
    <t>5467624</t>
  </si>
  <si>
    <t>Yan Pestana Da Silva</t>
  </si>
  <si>
    <t>5522030</t>
  </si>
  <si>
    <t>Matheus Da Silva Ribeiro</t>
  </si>
  <si>
    <t>5531195</t>
  </si>
  <si>
    <t>Brendo Bernardo Da Silva Santiago</t>
  </si>
  <si>
    <t>5600537</t>
  </si>
  <si>
    <t>Heitor Luiz Fernandes Prazeres</t>
  </si>
  <si>
    <t>5634938</t>
  </si>
  <si>
    <t>Bruna Leticia Messias Goncalves</t>
  </si>
  <si>
    <t>5636540</t>
  </si>
  <si>
    <t>Emanuel Jose Pinheiro Barbosa Filho</t>
  </si>
  <si>
    <t>5637597</t>
  </si>
  <si>
    <t>Alexander Alves Dos Santos</t>
  </si>
  <si>
    <t>5655080</t>
  </si>
  <si>
    <t>Geanderson Da Silva Dutra</t>
  </si>
  <si>
    <t>5684510</t>
  </si>
  <si>
    <t>Filipe Matheus Mudesto Monte Mor</t>
  </si>
  <si>
    <t>5689007</t>
  </si>
  <si>
    <t>Gabriel Da Conceicao Silva</t>
  </si>
  <si>
    <t>5690773</t>
  </si>
  <si>
    <t>Lucas Paulino Batista Barbosa</t>
  </si>
  <si>
    <t>5704960</t>
  </si>
  <si>
    <t>Athilson Oliveira Silva</t>
  </si>
  <si>
    <t>5707366</t>
  </si>
  <si>
    <t>Gabriela Da Costa Silva</t>
  </si>
  <si>
    <t>5708150</t>
  </si>
  <si>
    <t>Samuel Dias Do Val</t>
  </si>
  <si>
    <t>5711819</t>
  </si>
  <si>
    <t>Rubem Pinheiro Leite</t>
  </si>
  <si>
    <t>5785669</t>
  </si>
  <si>
    <t>Cleiton Francisco Oliveira</t>
  </si>
  <si>
    <t>5785677</t>
  </si>
  <si>
    <t>Ewerton Cortez Dos Santos Coelho</t>
  </si>
  <si>
    <t>5799830</t>
  </si>
  <si>
    <t>Leandro De Oliveira Guilherme</t>
  </si>
  <si>
    <t>5799953</t>
  </si>
  <si>
    <t>Keven Gomes Da Silva</t>
  </si>
  <si>
    <t>5800102</t>
  </si>
  <si>
    <t>Ryan De Oliveira Heinzelmann Santos</t>
  </si>
  <si>
    <t>5800200</t>
  </si>
  <si>
    <t>Leonardo Eduardo Do Nascimento</t>
  </si>
  <si>
    <t>5800404</t>
  </si>
  <si>
    <t>Carlos Henrique Silva Dos Santos</t>
  </si>
  <si>
    <t>5800536</t>
  </si>
  <si>
    <t>Matheus Henrique Siqueira Neves Da Silva</t>
  </si>
  <si>
    <t>5800609</t>
  </si>
  <si>
    <t>Adriano Brito De Sa Fernandes</t>
  </si>
  <si>
    <t>5800650</t>
  </si>
  <si>
    <t>Brayan Nogueira Veloso</t>
  </si>
  <si>
    <t>5800668</t>
  </si>
  <si>
    <t>Washington Rodrigues De Souza</t>
  </si>
  <si>
    <t>5801150</t>
  </si>
  <si>
    <t>Felipe Pinto Cabral</t>
  </si>
  <si>
    <t>5801931</t>
  </si>
  <si>
    <t>Gilmar Fraga Pincano</t>
  </si>
  <si>
    <t>5801958</t>
  </si>
  <si>
    <t>Marcos Lazaro Da Silva</t>
  </si>
  <si>
    <t>5801982</t>
  </si>
  <si>
    <t>Ryan Nilton Ferreira Dos Santos</t>
  </si>
  <si>
    <t>5802040</t>
  </si>
  <si>
    <t>Adriano Da Luz Maria</t>
  </si>
  <si>
    <t>5802164</t>
  </si>
  <si>
    <t>Vagner Serafim Rodrigues</t>
  </si>
  <si>
    <t>5802199</t>
  </si>
  <si>
    <t>Luciano Siqueira</t>
  </si>
  <si>
    <t>5802229</t>
  </si>
  <si>
    <t>Yuri Henrique Lamartine Monteiro Da Silva</t>
  </si>
  <si>
    <t>5802296</t>
  </si>
  <si>
    <t>Douglas Aurelio Cardoso</t>
  </si>
  <si>
    <t>5802342</t>
  </si>
  <si>
    <t>Bruno Da Silva Rocha</t>
  </si>
  <si>
    <t>5803446</t>
  </si>
  <si>
    <t>Carlos Eduardo Borges De Santana</t>
  </si>
  <si>
    <t>5803659</t>
  </si>
  <si>
    <t>Luiz Felipe De Assis Macedo</t>
  </si>
  <si>
    <t>5803667</t>
  </si>
  <si>
    <t>Paulo Henrique De Oliveira Chagas</t>
  </si>
  <si>
    <t>5803683</t>
  </si>
  <si>
    <t>Rodrigo Bruno Junior</t>
  </si>
  <si>
    <t>5804175</t>
  </si>
  <si>
    <t>Tiago Da Conceicao Filho</t>
  </si>
  <si>
    <t>5804396</t>
  </si>
  <si>
    <t>Claudomiro Pereira Da Silva</t>
  </si>
  <si>
    <t>5805805</t>
  </si>
  <si>
    <t>Jonathan De Souza Antonio Dutra</t>
  </si>
  <si>
    <t>5807042</t>
  </si>
  <si>
    <t>Jhonathan Santana Da Silva Lima</t>
  </si>
  <si>
    <t>5807077</t>
  </si>
  <si>
    <t>Rogerio Rodrigues Rosa</t>
  </si>
  <si>
    <t>5809002</t>
  </si>
  <si>
    <t>Alex De Oliveira Bomfim</t>
  </si>
  <si>
    <t>5817080</t>
  </si>
  <si>
    <t>Luiz Felipe Dos Santos Candido</t>
  </si>
  <si>
    <t>5817161</t>
  </si>
  <si>
    <t>Lucio Wagner De Aguiar De Castro</t>
  </si>
  <si>
    <t>5817170</t>
  </si>
  <si>
    <t>Joao Paulo Mendes Dos Santos</t>
  </si>
  <si>
    <t>5817196</t>
  </si>
  <si>
    <t>Guilherme Clayton Matos Dos Santos</t>
  </si>
  <si>
    <t>5817277</t>
  </si>
  <si>
    <t>Maximiliano Goncalves De Lima</t>
  </si>
  <si>
    <t>5817293</t>
  </si>
  <si>
    <t>Thiago Alves Marinho</t>
  </si>
  <si>
    <t>5817382</t>
  </si>
  <si>
    <t>Michel Cleber Pappacena Ramos</t>
  </si>
  <si>
    <t>5817412</t>
  </si>
  <si>
    <t>Junior Santos De Oliveira</t>
  </si>
  <si>
    <t>5817447</t>
  </si>
  <si>
    <t>Anderson Da Costa Guedes</t>
  </si>
  <si>
    <t>5819636</t>
  </si>
  <si>
    <t>Wellington De Souza Silva</t>
  </si>
  <si>
    <t>5819644</t>
  </si>
  <si>
    <t>Michel Da Costa Silva</t>
  </si>
  <si>
    <t>5819717</t>
  </si>
  <si>
    <t>Felipe Feitoza De Souza</t>
  </si>
  <si>
    <t>5819750</t>
  </si>
  <si>
    <t>Genison Da Silva Dutra</t>
  </si>
  <si>
    <t>5819830</t>
  </si>
  <si>
    <t>Marcos Roberto Ramos Dos Santos</t>
  </si>
  <si>
    <t>5819873</t>
  </si>
  <si>
    <t>Matheus Cunha Da Silva</t>
  </si>
  <si>
    <t>5823471</t>
  </si>
  <si>
    <t>Caua Carvalho De Souza Pires</t>
  </si>
  <si>
    <t>582683</t>
  </si>
  <si>
    <t>Fernando Andre Verdini Junior</t>
  </si>
  <si>
    <t>5828686</t>
  </si>
  <si>
    <t>Kelvin Bernardo De Carvalho</t>
  </si>
  <si>
    <t>5828872</t>
  </si>
  <si>
    <t>Pablo Tavares Dos Santos Junior</t>
  </si>
  <si>
    <t>583092</t>
  </si>
  <si>
    <t>Leonardo Da Silva Soriano De Lima</t>
  </si>
  <si>
    <t>5831750</t>
  </si>
  <si>
    <t>Cleber Maia Mendonca De Souza</t>
  </si>
  <si>
    <t>586043</t>
  </si>
  <si>
    <t>Joao Antunes Correia</t>
  </si>
  <si>
    <t>5891949</t>
  </si>
  <si>
    <t>Gustavo Santos Neves</t>
  </si>
  <si>
    <t>5892430</t>
  </si>
  <si>
    <t>Joao Victor Braz Dos Santos Da Silva</t>
  </si>
  <si>
    <t>5906229</t>
  </si>
  <si>
    <t>Nicolas Machado De Souza</t>
  </si>
  <si>
    <t>5909198</t>
  </si>
  <si>
    <t>Sandro Jeronimo Vidal</t>
  </si>
  <si>
    <t>5911850</t>
  </si>
  <si>
    <t>Patrick Do Nascimento Trugilho</t>
  </si>
  <si>
    <t>5911885</t>
  </si>
  <si>
    <t>Arthur Teixeira Pereira</t>
  </si>
  <si>
    <t>5932971</t>
  </si>
  <si>
    <t>Wallace Da Silva Gomes</t>
  </si>
  <si>
    <t>5933080</t>
  </si>
  <si>
    <t>Carlos Gabriel De Oliveira Chagas</t>
  </si>
  <si>
    <t>5933137</t>
  </si>
  <si>
    <t>Robson De Carvalho</t>
  </si>
  <si>
    <t>5933170</t>
  </si>
  <si>
    <t>Rafael Da Silva Lucinda</t>
  </si>
  <si>
    <t>5944260</t>
  </si>
  <si>
    <t>Natalia Nascimento Dos Santos Gouvea</t>
  </si>
  <si>
    <t>5944376</t>
  </si>
  <si>
    <t>Rinaldo Dos Santos Silva</t>
  </si>
  <si>
    <t>5944457</t>
  </si>
  <si>
    <t>Alison Ribeiro</t>
  </si>
  <si>
    <t>5944767</t>
  </si>
  <si>
    <t>Anyelly Bomfim Da Costa</t>
  </si>
  <si>
    <t>5944864</t>
  </si>
  <si>
    <t>Yuri Xavier Da Silva Barros</t>
  </si>
  <si>
    <t>5952360</t>
  </si>
  <si>
    <t>Vitor Goncalves Costa</t>
  </si>
  <si>
    <t>596145</t>
  </si>
  <si>
    <t>Tiago Gabriel Leandro</t>
  </si>
  <si>
    <t>5963680</t>
  </si>
  <si>
    <t>Jonatas Florencio Ribeiro</t>
  </si>
  <si>
    <t>5966809</t>
  </si>
  <si>
    <t>Princiane Dos Santos Da Rocha</t>
  </si>
  <si>
    <t>597530</t>
  </si>
  <si>
    <t>Fabio De Almeida</t>
  </si>
  <si>
    <t>5978602</t>
  </si>
  <si>
    <t>Alexsandro Silva Martins</t>
  </si>
  <si>
    <t>5978874</t>
  </si>
  <si>
    <t>Lucas De Oliveira Santana</t>
  </si>
  <si>
    <t>5982472</t>
  </si>
  <si>
    <t>Jose Leonardo Goncalves Da Silva</t>
  </si>
  <si>
    <t>5996597</t>
  </si>
  <si>
    <t>Thiago Dos Santos Silva</t>
  </si>
  <si>
    <t>5999430</t>
  </si>
  <si>
    <t>Vitor Hugo De Faria Liberto</t>
  </si>
  <si>
    <t>6002463</t>
  </si>
  <si>
    <t>Luiz Gustavo De Souza De Moura</t>
  </si>
  <si>
    <t>6005390</t>
  </si>
  <si>
    <t>Matheus Vinicius De Miranda</t>
  </si>
  <si>
    <t>6005411</t>
  </si>
  <si>
    <t>Kristyan Lopes Da Silva</t>
  </si>
  <si>
    <t>6011527</t>
  </si>
  <si>
    <t>Gabriel Souza De Assumpcao</t>
  </si>
  <si>
    <t>6011594</t>
  </si>
  <si>
    <t>Wendell De Medeiros Lins</t>
  </si>
  <si>
    <t>6012710</t>
  </si>
  <si>
    <t>Francisco Kleberson Ferreira Pinto</t>
  </si>
  <si>
    <t>604089</t>
  </si>
  <si>
    <t>Marlon Oliveira da Silva</t>
  </si>
  <si>
    <t>606031</t>
  </si>
  <si>
    <t>Antonio Jose Dias Filho</t>
  </si>
  <si>
    <t>615970</t>
  </si>
  <si>
    <t>Filipe Santos De Melo</t>
  </si>
  <si>
    <t>619775</t>
  </si>
  <si>
    <t>Mauricio Gomes Da Silva</t>
  </si>
  <si>
    <t>661168</t>
  </si>
  <si>
    <t>Jorge Alberto Correa Leite</t>
  </si>
  <si>
    <t>667423</t>
  </si>
  <si>
    <t>Laercio Alves Muniz Ximenes</t>
  </si>
  <si>
    <t>671247</t>
  </si>
  <si>
    <t>Marlon Valerio Da Silva Carvalho</t>
  </si>
  <si>
    <t>689587</t>
  </si>
  <si>
    <t>Marcos Cezar Roma</t>
  </si>
  <si>
    <t>689924</t>
  </si>
  <si>
    <t>Rafael Amaro De Freitas</t>
  </si>
  <si>
    <t>692659</t>
  </si>
  <si>
    <t>Wallace Soares Dos Santos</t>
  </si>
  <si>
    <t>694443</t>
  </si>
  <si>
    <t>Luiz Alberto Da Silva</t>
  </si>
  <si>
    <t>144295</t>
  </si>
  <si>
    <t>WAGNNO DE SOUSA VELOSO</t>
  </si>
  <si>
    <t>288530</t>
  </si>
  <si>
    <t>SERGIO APARECIDO RIBEIRO</t>
  </si>
  <si>
    <t>3060969</t>
  </si>
  <si>
    <t>Vinicius Campos da Silva</t>
  </si>
  <si>
    <t>341984</t>
  </si>
  <si>
    <t>TADEU JOSE SOARES DE CARVALHO</t>
  </si>
  <si>
    <t>3470822</t>
  </si>
  <si>
    <t>Lidiano Costa Santos</t>
  </si>
  <si>
    <t>358806</t>
  </si>
  <si>
    <t>CELSO BARBOSA</t>
  </si>
  <si>
    <t>3701417</t>
  </si>
  <si>
    <t>Jefferson De Oliveira Albunio</t>
  </si>
  <si>
    <t>3814319</t>
  </si>
  <si>
    <t>CARLOS ALEXANDRE DE ALMEIDA FERREIRA</t>
  </si>
  <si>
    <t>394394</t>
  </si>
  <si>
    <t>GENIVALDO MATOS DOS SANTOS</t>
  </si>
  <si>
    <t>5346894</t>
  </si>
  <si>
    <t>Walison Cunha De Carvalho</t>
  </si>
  <si>
    <t>403334</t>
  </si>
  <si>
    <t>JANIO WELLINGTON CORDEIRO GOMES</t>
  </si>
  <si>
    <t>434905</t>
  </si>
  <si>
    <t>ROBSON LUIZ ALVES SANCHES MADUENHA</t>
  </si>
  <si>
    <t>4398637</t>
  </si>
  <si>
    <t>CARLOS ALEXANDRE OLIVEIRA SILVA</t>
  </si>
  <si>
    <t>4505697</t>
  </si>
  <si>
    <t>WELLINCTON ALMEIDA JULIÃO</t>
  </si>
  <si>
    <t>46632</t>
  </si>
  <si>
    <t>ARTHUR PEREIRA</t>
  </si>
  <si>
    <t>482457</t>
  </si>
  <si>
    <t>WALA SONAI DOS SANTOS PONCIO</t>
  </si>
  <si>
    <t>4918797</t>
  </si>
  <si>
    <t>MOISES SANTOS DE MOURA</t>
  </si>
  <si>
    <t>5204879</t>
  </si>
  <si>
    <t>TIAGO HERMES DE SOUZA</t>
  </si>
  <si>
    <t>5026148</t>
  </si>
  <si>
    <t>Emerson Batista</t>
  </si>
  <si>
    <t>5030994</t>
  </si>
  <si>
    <t>Aron Ribeiro Pereira</t>
  </si>
  <si>
    <t>5052823</t>
  </si>
  <si>
    <t>IVANIA ROCHA DOS SANTOS</t>
  </si>
  <si>
    <t>5066085</t>
  </si>
  <si>
    <t>MAYCON DA CONCEICAO</t>
  </si>
  <si>
    <t>5308917</t>
  </si>
  <si>
    <t>LEON GUILHERME LESSA DOS SANTOS ALMEIDA</t>
  </si>
  <si>
    <t>5113164</t>
  </si>
  <si>
    <t>Gabriel Henrique Lima Rodrigues</t>
  </si>
  <si>
    <t>642339</t>
  </si>
  <si>
    <t>MARDONIO DE SOUZA SILVA</t>
  </si>
  <si>
    <t>5114292</t>
  </si>
  <si>
    <t>MATHUES MIRANDA</t>
  </si>
  <si>
    <t>5116104</t>
  </si>
  <si>
    <t>VALDEMIR MACEDO</t>
  </si>
  <si>
    <t>5912652</t>
  </si>
  <si>
    <t>Kevin Martins Araujo Dos Santos</t>
  </si>
  <si>
    <t>5221838</t>
  </si>
  <si>
    <t>WESLEY DOS SANTOS TUOZZO</t>
  </si>
  <si>
    <t>5222109</t>
  </si>
  <si>
    <t>IJOVANO FERNANDES PINHO</t>
  </si>
  <si>
    <t>5224055</t>
  </si>
  <si>
    <t>Jose Carlos Da Silva</t>
  </si>
  <si>
    <t>5463920</t>
  </si>
  <si>
    <t>FERNANDO ROBERTO LIMA</t>
  </si>
  <si>
    <t>5224624</t>
  </si>
  <si>
    <t>LUIS FERNANDO DE JESUS CHAVES</t>
  </si>
  <si>
    <t>5346371</t>
  </si>
  <si>
    <t>Matheus Alexandre Carbonieri Da Silva</t>
  </si>
  <si>
    <t>5227321</t>
  </si>
  <si>
    <t>ANILTON APARECIDO DE CAMPOS</t>
  </si>
  <si>
    <t>5288029</t>
  </si>
  <si>
    <t>JOAO BATISTA BARROS</t>
  </si>
  <si>
    <t>5448530</t>
  </si>
  <si>
    <t>Alef Paixao do Nascimento</t>
  </si>
  <si>
    <t>5328730</t>
  </si>
  <si>
    <t>Deusimario Souza Barros</t>
  </si>
  <si>
    <t>5801320</t>
  </si>
  <si>
    <t>Joao Vitor Ferreira Pais</t>
  </si>
  <si>
    <t>5450462</t>
  </si>
  <si>
    <t>Juliano Nunes Cabral</t>
  </si>
  <si>
    <t>5365406</t>
  </si>
  <si>
    <t>ERICK ALVES</t>
  </si>
  <si>
    <t>537252</t>
  </si>
  <si>
    <t>Leonardo Pereira Dos Santos</t>
  </si>
  <si>
    <t>5402042</t>
  </si>
  <si>
    <t>Jefferson ferreira da silva</t>
  </si>
  <si>
    <t>5430488</t>
  </si>
  <si>
    <t>CASSIO HENRIQUE DE SOUZA SANTOS</t>
  </si>
  <si>
    <t>5430577</t>
  </si>
  <si>
    <t>PAULO GEOVANI LEOPOLDINO</t>
  </si>
  <si>
    <t>5432979</t>
  </si>
  <si>
    <t>ALEXANDRE FERREIRA</t>
  </si>
  <si>
    <t>5433045</t>
  </si>
  <si>
    <t>JOEL MARTIM SILVEIRA</t>
  </si>
  <si>
    <t>5433452</t>
  </si>
  <si>
    <t>Joel dos Santos Iago</t>
  </si>
  <si>
    <t>5445892</t>
  </si>
  <si>
    <t>ROMARIO MACEDO</t>
  </si>
  <si>
    <t>5434181</t>
  </si>
  <si>
    <t>Claudio Roberto Dos Santos Brito</t>
  </si>
  <si>
    <t>5439655</t>
  </si>
  <si>
    <t>MIQUEIAS MENDES</t>
  </si>
  <si>
    <t>5439698</t>
  </si>
  <si>
    <t xml:space="preserve"> GABRIEL RODRIGUES DE VASCONCELOS</t>
  </si>
  <si>
    <t>5439728</t>
  </si>
  <si>
    <t>Murilo Richard</t>
  </si>
  <si>
    <t>5441420</t>
  </si>
  <si>
    <t>Bruno Esteves</t>
  </si>
  <si>
    <t>5745578</t>
  </si>
  <si>
    <t>David Da Silva Franco</t>
  </si>
  <si>
    <t>5447291</t>
  </si>
  <si>
    <t>EMANOEL BERTOLINO</t>
  </si>
  <si>
    <t>5449081</t>
  </si>
  <si>
    <t>Kleber Eduardo Silva</t>
  </si>
  <si>
    <t>5662176</t>
  </si>
  <si>
    <t>Uildson Reis Santana Silva</t>
  </si>
  <si>
    <t>5450888</t>
  </si>
  <si>
    <t>FRANCISCO PEREIRA DE SOUZA</t>
  </si>
  <si>
    <t>5452228</t>
  </si>
  <si>
    <t>RODRIGO SOUZA RODRIGUES</t>
  </si>
  <si>
    <t>5452686</t>
  </si>
  <si>
    <t>Leonardo Mertiliano de Souza</t>
  </si>
  <si>
    <t>5453100</t>
  </si>
  <si>
    <t>FABIANO SANTINO DE FARIAS</t>
  </si>
  <si>
    <t>5554527</t>
  </si>
  <si>
    <t>Luis Eduardo Rocha Camargo</t>
  </si>
  <si>
    <t>5454298</t>
  </si>
  <si>
    <t>Gabriel Silva Carvalho</t>
  </si>
  <si>
    <t>5458773</t>
  </si>
  <si>
    <t>Marcio Correia de Lima</t>
  </si>
  <si>
    <t>5455871</t>
  </si>
  <si>
    <t>CELSO PEREIRA DA SILVA</t>
  </si>
  <si>
    <t>5456827</t>
  </si>
  <si>
    <t>MATHEUS FARIAS DUTRA</t>
  </si>
  <si>
    <t>5463823</t>
  </si>
  <si>
    <t>FELIPE MARINHO DE OLIVEIRA</t>
  </si>
  <si>
    <t>5469600</t>
  </si>
  <si>
    <t>wellington Anselmo</t>
  </si>
  <si>
    <t>5496152</t>
  </si>
  <si>
    <t>Marcelo Vicente Pereira Junior</t>
  </si>
  <si>
    <t>5515319</t>
  </si>
  <si>
    <t>Jackson Da Silva Santos</t>
  </si>
  <si>
    <t>5517508</t>
  </si>
  <si>
    <t>Jhonathan Lucas Dantas Guedes</t>
  </si>
  <si>
    <t>5523621</t>
  </si>
  <si>
    <t>Lucas Santana Sena</t>
  </si>
  <si>
    <t>5553334</t>
  </si>
  <si>
    <t>Rogerio Rodrigues Pinheiro</t>
  </si>
  <si>
    <t>5555914</t>
  </si>
  <si>
    <t>Daniel Elias Freire Da Silva</t>
  </si>
  <si>
    <t>5569168</t>
  </si>
  <si>
    <t>Pedro Lucas Silva Marinho</t>
  </si>
  <si>
    <t>5575788</t>
  </si>
  <si>
    <t>Williams Da Silva Freitas</t>
  </si>
  <si>
    <t>5598630</t>
  </si>
  <si>
    <t>Lucas Gabriel Dos Santos Dantas</t>
  </si>
  <si>
    <t>5606403</t>
  </si>
  <si>
    <t>Damiao De Jesus Lourenco Da Costa</t>
  </si>
  <si>
    <t>5612900</t>
  </si>
  <si>
    <t>Gustavo Vinicius Monteiro Ferreira</t>
  </si>
  <si>
    <t>5627923</t>
  </si>
  <si>
    <t>Ronaldo Santos Campos</t>
  </si>
  <si>
    <t>5633028</t>
  </si>
  <si>
    <t>Vitor Emanuel Carneiro Dos Santos</t>
  </si>
  <si>
    <t>563666</t>
  </si>
  <si>
    <t>Felipe Matinez Oliveira Souza</t>
  </si>
  <si>
    <t>564288</t>
  </si>
  <si>
    <t>REGINALDO URIAS PEDROSO</t>
  </si>
  <si>
    <t>5653851</t>
  </si>
  <si>
    <t>Joao Henrique Alkmin Das Neves</t>
  </si>
  <si>
    <t>5662427</t>
  </si>
  <si>
    <t>Joao Vitor Do Nascimento Martins</t>
  </si>
  <si>
    <t>5665884</t>
  </si>
  <si>
    <t>Leandro De Oliveira Rocha</t>
  </si>
  <si>
    <t>5670098</t>
  </si>
  <si>
    <t>Gustavo Borges Silva</t>
  </si>
  <si>
    <t>5675979</t>
  </si>
  <si>
    <t>Kelvin Almeida Da Costa</t>
  </si>
  <si>
    <t>5682886</t>
  </si>
  <si>
    <t>Said Marreiros</t>
  </si>
  <si>
    <t>5685230</t>
  </si>
  <si>
    <t>Murilo Henrique Dos Santos Lopes</t>
  </si>
  <si>
    <t>5690005</t>
  </si>
  <si>
    <t>Nelson Henrique Gomes Alves</t>
  </si>
  <si>
    <t>5692822</t>
  </si>
  <si>
    <t>Rafael Carneiro</t>
  </si>
  <si>
    <t>570046</t>
  </si>
  <si>
    <t>ADRIANO PEREIRA DE SOUSA</t>
  </si>
  <si>
    <t>5704510</t>
  </si>
  <si>
    <t>Matheus Pereira Souza</t>
  </si>
  <si>
    <t>5736668</t>
  </si>
  <si>
    <t>Frede Henrique Farias Dos Santos</t>
  </si>
  <si>
    <t>5759161</t>
  </si>
  <si>
    <t>Carlos Alberto De Novais</t>
  </si>
  <si>
    <t>5781469</t>
  </si>
  <si>
    <t>Igor Liberato Cossich</t>
  </si>
  <si>
    <t>5797322</t>
  </si>
  <si>
    <t>Iago Rian Aragao Souza</t>
  </si>
  <si>
    <t>5812267</t>
  </si>
  <si>
    <t>Kaique Rossi Da Silva</t>
  </si>
  <si>
    <t>5805970</t>
  </si>
  <si>
    <t>Kevin Barros Da Silva</t>
  </si>
  <si>
    <t>5854709</t>
  </si>
  <si>
    <t>Arthur Filho Barbosa Ribeiro Junior</t>
  </si>
  <si>
    <t>5862191</t>
  </si>
  <si>
    <t>Juarez Rodrigues Lincoln</t>
  </si>
  <si>
    <t>5864720</t>
  </si>
  <si>
    <t>Charles Deodato Da Costa Lima</t>
  </si>
  <si>
    <t>587354</t>
  </si>
  <si>
    <t>ARLINDO CARDOSO DA SILVA JUNIOR</t>
  </si>
  <si>
    <t>5874700</t>
  </si>
  <si>
    <t>Bryan Matheus Coler Caprari</t>
  </si>
  <si>
    <t>5910471</t>
  </si>
  <si>
    <t>Caique Luiz Do Nascimento</t>
  </si>
  <si>
    <t>5915210</t>
  </si>
  <si>
    <t>Vinicius Dos Santos Cavalcante</t>
  </si>
  <si>
    <t>5921023</t>
  </si>
  <si>
    <t>Renato Santos Da Costa</t>
  </si>
  <si>
    <t>5921325</t>
  </si>
  <si>
    <t>Wellington De Aguiar Costa</t>
  </si>
  <si>
    <t>5926858</t>
  </si>
  <si>
    <t>Andre Mateus Da Silva De Oliveira</t>
  </si>
  <si>
    <t>5934460</t>
  </si>
  <si>
    <t>Rychard Lima Navarro</t>
  </si>
  <si>
    <t>5936160</t>
  </si>
  <si>
    <t>Alan Carlos De Oliveira Santos</t>
  </si>
  <si>
    <t>5938767</t>
  </si>
  <si>
    <t>Misael Jose Rondon Romero</t>
  </si>
  <si>
    <t>5938899</t>
  </si>
  <si>
    <t>Amilcar Alejandro Martinez Hidrogo</t>
  </si>
  <si>
    <t>5941075</t>
  </si>
  <si>
    <t>Eduardo Cecilio Sizilio</t>
  </si>
  <si>
    <t>5942381</t>
  </si>
  <si>
    <t>Elber De Jesus Santos</t>
  </si>
  <si>
    <t>5946492</t>
  </si>
  <si>
    <t>Lucas Henrique Vanderlei Da Silva</t>
  </si>
  <si>
    <t>5946859</t>
  </si>
  <si>
    <t>Alison Alexandre De Fegueredo</t>
  </si>
  <si>
    <t>5947618</t>
  </si>
  <si>
    <t>Thiago De Aguilar Teixeira</t>
  </si>
  <si>
    <t>5948410</t>
  </si>
  <si>
    <t>Helton John Araujo Lins</t>
  </si>
  <si>
    <t>5949157</t>
  </si>
  <si>
    <t>Ed Carlos Pereira De Andrade</t>
  </si>
  <si>
    <t>5951321</t>
  </si>
  <si>
    <t>Renato Claudino De Moura Annibal</t>
  </si>
  <si>
    <t>5952476</t>
  </si>
  <si>
    <t>Caio Goncalves</t>
  </si>
  <si>
    <t>5954894</t>
  </si>
  <si>
    <t>Vitor Manoel De Araujo</t>
  </si>
  <si>
    <t>5955190</t>
  </si>
  <si>
    <t>Bryan Leite De Souza</t>
  </si>
  <si>
    <t>5957893</t>
  </si>
  <si>
    <t>Paulo Dos Santos Stefano</t>
  </si>
  <si>
    <t>5965004</t>
  </si>
  <si>
    <t>Paulo Ubiratan Moreira Delucio</t>
  </si>
  <si>
    <t>5968704</t>
  </si>
  <si>
    <t>Rafael De Jesus Silva</t>
  </si>
  <si>
    <t>5971152</t>
  </si>
  <si>
    <t>Pedro Henrique Goncalves Lopes</t>
  </si>
  <si>
    <t>5973589</t>
  </si>
  <si>
    <t>Gabriel Henrique De Jesus</t>
  </si>
  <si>
    <t>5977495</t>
  </si>
  <si>
    <t>Caua David Lopes</t>
  </si>
  <si>
    <t>5977606</t>
  </si>
  <si>
    <t>Silvanez De Oliveira</t>
  </si>
  <si>
    <t>5980500</t>
  </si>
  <si>
    <t>Jean Lucas Dos Santos Correia</t>
  </si>
  <si>
    <t>5983479</t>
  </si>
  <si>
    <t>Caio Giovanni Alves De Oliveira</t>
  </si>
  <si>
    <t>5984149</t>
  </si>
  <si>
    <t>Victor De Oliveira Mota</t>
  </si>
  <si>
    <t>5984742</t>
  </si>
  <si>
    <t>Diogo Lopes Cerqueira</t>
  </si>
  <si>
    <t>5990327</t>
  </si>
  <si>
    <t>Guilherme Costa Marcelino</t>
  </si>
  <si>
    <t>5990653</t>
  </si>
  <si>
    <t>Alan Da Silva Veras</t>
  </si>
  <si>
    <t>5991757</t>
  </si>
  <si>
    <t>Gustavo Lima Da Silva</t>
  </si>
  <si>
    <t>5992567</t>
  </si>
  <si>
    <t>Luiz Sergio Ribeiro Gaspar Doble</t>
  </si>
  <si>
    <t>5994373</t>
  </si>
  <si>
    <t>Victor Vinicius Junqueira</t>
  </si>
  <si>
    <t>5995795</t>
  </si>
  <si>
    <t>Jorge Antonio Quijada Perez</t>
  </si>
  <si>
    <t>5996848</t>
  </si>
  <si>
    <t>Bruno Rodrigues Anaia</t>
  </si>
  <si>
    <t>5997216</t>
  </si>
  <si>
    <t>Marcio Vinicius Barboza De Lima</t>
  </si>
  <si>
    <t>5997291</t>
  </si>
  <si>
    <t>Carlos Henrique Pinheiro De Souza</t>
  </si>
  <si>
    <t>5997909</t>
  </si>
  <si>
    <t>Matheus Roberto Ferreira</t>
  </si>
  <si>
    <t>5998034</t>
  </si>
  <si>
    <t>Rodrigo De Matos</t>
  </si>
  <si>
    <t>5998204</t>
  </si>
  <si>
    <t>Paulo Henrique Rodrigues Dos Santos</t>
  </si>
  <si>
    <t>5998301</t>
  </si>
  <si>
    <t>Weslley Henrique Santino De Atayde</t>
  </si>
  <si>
    <t>5998611</t>
  </si>
  <si>
    <t>Jose Guilherme Oliveira Da Silva</t>
  </si>
  <si>
    <t>6000975</t>
  </si>
  <si>
    <t>Gustavo Da Silva Martineli</t>
  </si>
  <si>
    <t>6004032</t>
  </si>
  <si>
    <t>Gabriel Theodoro Da Silva</t>
  </si>
  <si>
    <t>6005195</t>
  </si>
  <si>
    <t>Lucas Daniel Santos Moura</t>
  </si>
  <si>
    <t>6005225</t>
  </si>
  <si>
    <t>Alan Correia Queiroz</t>
  </si>
  <si>
    <t>6005365</t>
  </si>
  <si>
    <t>Ingrid Franciele Dos Santos Costa</t>
  </si>
  <si>
    <t>6008526</t>
  </si>
  <si>
    <t>Keldryn Victor Jose De Souza</t>
  </si>
  <si>
    <t>6010474</t>
  </si>
  <si>
    <t>Wendew Luiz Franco Campos</t>
  </si>
  <si>
    <t>6011080</t>
  </si>
  <si>
    <t>Felipe Santos Da Silva</t>
  </si>
  <si>
    <t>6012310</t>
  </si>
  <si>
    <t>Rayane Cristina Pupulin Martins Oliveira</t>
  </si>
  <si>
    <t>6014410</t>
  </si>
  <si>
    <t>Victor Hugo Rodrigues Da Silva</t>
  </si>
  <si>
    <t>687013</t>
  </si>
  <si>
    <t>ALESSANDRO DE SOUSA BINA</t>
  </si>
  <si>
    <t>690554</t>
  </si>
  <si>
    <t>Andre Gomes Lima</t>
  </si>
  <si>
    <t>696054</t>
  </si>
  <si>
    <t>AILTON MANGUEIRA DE ARAUJO</t>
  </si>
  <si>
    <t>85456</t>
  </si>
  <si>
    <t>GENIVALDO MANOEL</t>
  </si>
  <si>
    <t>T10184</t>
  </si>
  <si>
    <t>BRUNO SANTOS DA SILVA</t>
  </si>
  <si>
    <t>TERCEIRO</t>
  </si>
  <si>
    <t>T10185</t>
  </si>
  <si>
    <t>RICARDO JOSE DA SILVA</t>
  </si>
  <si>
    <t>T10217</t>
  </si>
  <si>
    <t>Gildevam Campo</t>
  </si>
  <si>
    <t>T10274</t>
  </si>
  <si>
    <t>JHONY ELBERT SILVA DOS SANTOS</t>
  </si>
  <si>
    <t>T10292</t>
  </si>
  <si>
    <t>MARCOS VINICIUS FELIX VALIM</t>
  </si>
  <si>
    <t>T10312</t>
  </si>
  <si>
    <t>Marcio da Cunha</t>
  </si>
  <si>
    <t>T10324</t>
  </si>
  <si>
    <t>GLEISON DE SOUSA SILVA</t>
  </si>
  <si>
    <t>T10329</t>
  </si>
  <si>
    <t>ERIK OLIVEIRA DE MORAIS</t>
  </si>
  <si>
    <t>T10333</t>
  </si>
  <si>
    <t>CARLOS DANIEL MATOS SILVA</t>
  </si>
  <si>
    <t>T10353</t>
  </si>
  <si>
    <t>ISRAEL MANUEL DA SILVA</t>
  </si>
  <si>
    <t>T10371</t>
  </si>
  <si>
    <t>GABRIEL AMORIM JESUS DA SILVA</t>
  </si>
  <si>
    <t>T10377</t>
  </si>
  <si>
    <t>Vinicius Silva Cabra</t>
  </si>
  <si>
    <t>T10402</t>
  </si>
  <si>
    <t>ANDERSON SANTANA DE SOUZA</t>
  </si>
  <si>
    <t>T10408</t>
  </si>
  <si>
    <t>DANILO DAMASCENO DA SILVA</t>
  </si>
  <si>
    <t>T10425</t>
  </si>
  <si>
    <t>GABRIEL ESPINDOLA DA SILVA GOMES</t>
  </si>
  <si>
    <t>T10470</t>
  </si>
  <si>
    <t>GABRIEL WHALAS NUNES DE SOUZA</t>
  </si>
  <si>
    <t>T10499</t>
  </si>
  <si>
    <t>Kaio Lucas Cardoso Nogueira</t>
  </si>
  <si>
    <t>T10517</t>
  </si>
  <si>
    <t>JOAO VITOR SANTOS MARTINS</t>
  </si>
  <si>
    <t>T10542</t>
  </si>
  <si>
    <t>ANDERSON DE FARIAS MACHADO</t>
  </si>
  <si>
    <t>T10563</t>
  </si>
  <si>
    <t>Alessandro Farias</t>
  </si>
  <si>
    <t>T10566</t>
  </si>
  <si>
    <t>Jailson de Sousa Ferreira</t>
  </si>
  <si>
    <t>T10568</t>
  </si>
  <si>
    <t>Murilo Carvalho</t>
  </si>
  <si>
    <t>T10575</t>
  </si>
  <si>
    <t>Gabriel Rodrigo Lourenco da Silva</t>
  </si>
  <si>
    <t>T10580</t>
  </si>
  <si>
    <t>Erik Jullian da Silva Goncalves</t>
  </si>
  <si>
    <t>T10584</t>
  </si>
  <si>
    <t>Vinicius dos Santos Rezende</t>
  </si>
  <si>
    <t>T10587</t>
  </si>
  <si>
    <t>Vitor Gabriel Castro da Cruz</t>
  </si>
  <si>
    <t>T10588</t>
  </si>
  <si>
    <t>Emanuel de Lucas Conceicao</t>
  </si>
  <si>
    <t>T10597</t>
  </si>
  <si>
    <t>Pedro Henrique</t>
  </si>
  <si>
    <t>T10612</t>
  </si>
  <si>
    <t>Renan Dias Barbosa dos Santos</t>
  </si>
  <si>
    <t>T10615</t>
  </si>
  <si>
    <t>Emanoel dos Santos Silva</t>
  </si>
  <si>
    <t>T10617</t>
  </si>
  <si>
    <t>Ryan Yuri</t>
  </si>
  <si>
    <t>T10618</t>
  </si>
  <si>
    <t>Vailson Brito</t>
  </si>
  <si>
    <t>T10620</t>
  </si>
  <si>
    <t>Pedro Moreira</t>
  </si>
  <si>
    <t>T10622</t>
  </si>
  <si>
    <t>Matheus de Oliveira</t>
  </si>
  <si>
    <t>T10623</t>
  </si>
  <si>
    <t>Alex Sandro Cordeiro dos Santos</t>
  </si>
  <si>
    <t>T10624</t>
  </si>
  <si>
    <t>Brayan Wilian Pereira</t>
  </si>
  <si>
    <t>T10625</t>
  </si>
  <si>
    <t>Marcos Silva Queiros</t>
  </si>
  <si>
    <t>T10626</t>
  </si>
  <si>
    <t>Felipe Cardoso de Almeida</t>
  </si>
  <si>
    <t>T10631</t>
  </si>
  <si>
    <t>IGOR MOITINHO DE OLIVEIRA</t>
  </si>
  <si>
    <t>T10632</t>
  </si>
  <si>
    <t>VICTOR ALVES DE SOUZA</t>
  </si>
  <si>
    <t>T10633</t>
  </si>
  <si>
    <t>CAIO GABRIEL JESUS DA SILVA</t>
  </si>
  <si>
    <t>T10637</t>
  </si>
  <si>
    <t>Renato Augusto de Souza</t>
  </si>
  <si>
    <t>T10638</t>
  </si>
  <si>
    <t>Jorge Washington Maia</t>
  </si>
  <si>
    <t>195365</t>
  </si>
  <si>
    <t>LUCAS DOS SANTOS COSME</t>
  </si>
  <si>
    <t>2019122</t>
  </si>
  <si>
    <t xml:space="preserve">Wyllamar Silva </t>
  </si>
  <si>
    <t>202125</t>
  </si>
  <si>
    <t>RODRIGO SILVA</t>
  </si>
  <si>
    <t>202219</t>
  </si>
  <si>
    <t>Rudson  Pablo Santos da Silva</t>
  </si>
  <si>
    <t>202301</t>
  </si>
  <si>
    <t>CARLOS CLEYTON TEIXEIRA</t>
  </si>
  <si>
    <t>202320</t>
  </si>
  <si>
    <t>ALEX MATOS FERREIRA</t>
  </si>
  <si>
    <t>2504499</t>
  </si>
  <si>
    <t>WEBHERGTE JOSE DE SOUZA</t>
  </si>
  <si>
    <t>281502</t>
  </si>
  <si>
    <t>CARLOS ANTONIO DE SOUZA</t>
  </si>
  <si>
    <t>283294</t>
  </si>
  <si>
    <t>THIAGO DA SILVA BARROS</t>
  </si>
  <si>
    <t>2899035</t>
  </si>
  <si>
    <t>LUIZ FLAVIO DA SILVA XAVIER</t>
  </si>
  <si>
    <t>386642</t>
  </si>
  <si>
    <t>JEFFERSON LUIZ COSTA DE ANDRADE</t>
  </si>
  <si>
    <t>416009</t>
  </si>
  <si>
    <t>EDSON PEREIRA GOMES</t>
  </si>
  <si>
    <t>421207</t>
  </si>
  <si>
    <t>THYAGO HENRIQUE DAMAZIO</t>
  </si>
  <si>
    <t>427528</t>
  </si>
  <si>
    <t>RUI SIQUEIRA DA SILVA FILHO</t>
  </si>
  <si>
    <t>433439</t>
  </si>
  <si>
    <t>ABEL SANTOS OLIVEIRA</t>
  </si>
  <si>
    <t>487287</t>
  </si>
  <si>
    <t>CRISTIANO DA SILVA AGUIAR</t>
  </si>
  <si>
    <t>5015979</t>
  </si>
  <si>
    <t>HARY GOMES DOS SANTOS</t>
  </si>
  <si>
    <t>5033020</t>
  </si>
  <si>
    <t>DIMAS FELIPE GOMES</t>
  </si>
  <si>
    <t>5050570</t>
  </si>
  <si>
    <t>ADEILDO PEREIRA DA SILVA</t>
  </si>
  <si>
    <t>5067545</t>
  </si>
  <si>
    <t>IVAN MARTINS BARBOZA</t>
  </si>
  <si>
    <t>5130271</t>
  </si>
  <si>
    <t>MATEUS EDSON DE MOURA ARRUDA</t>
  </si>
  <si>
    <t>5135761</t>
  </si>
  <si>
    <t>Jailson Tavares Da Silva</t>
  </si>
  <si>
    <t>5141737</t>
  </si>
  <si>
    <t>ONILDO RODRIGUES DOS SANTOS</t>
  </si>
  <si>
    <t>514787</t>
  </si>
  <si>
    <t>EDUARDO FRANCA DOS SANTOS</t>
  </si>
  <si>
    <t>5414172</t>
  </si>
  <si>
    <t>Eleandro Franca De Paula</t>
  </si>
  <si>
    <t>5430518</t>
  </si>
  <si>
    <t>Robson De Oliveira Lima</t>
  </si>
  <si>
    <t>5439299</t>
  </si>
  <si>
    <t>Jose Adriano Dos Prazeres</t>
  </si>
  <si>
    <t>5452031</t>
  </si>
  <si>
    <t>Diego Thiago Da Costa Silva</t>
  </si>
  <si>
    <t>5469287</t>
  </si>
  <si>
    <t>Gilberto Francisco Da Silva</t>
  </si>
  <si>
    <t>5469627</t>
  </si>
  <si>
    <t>Ruandson Silva De Lima</t>
  </si>
  <si>
    <t>5469635</t>
  </si>
  <si>
    <t>Aldir Fernando Do Nascimento</t>
  </si>
  <si>
    <t>5475112</t>
  </si>
  <si>
    <t>Adeilton Jose Dos Santos</t>
  </si>
  <si>
    <t>5501512</t>
  </si>
  <si>
    <t>Pedro Jose De Souza</t>
  </si>
  <si>
    <t>5502632</t>
  </si>
  <si>
    <t>Aelson Epifanio</t>
  </si>
  <si>
    <t>565083</t>
  </si>
  <si>
    <t>RENATO IVO MENDES DA SILVA</t>
  </si>
  <si>
    <t>5684773</t>
  </si>
  <si>
    <t>Davi Guilherme Monteiro Da Silva</t>
  </si>
  <si>
    <t>5751888</t>
  </si>
  <si>
    <t>Leliton Marcelo Leao Ramos</t>
  </si>
  <si>
    <t>5752817</t>
  </si>
  <si>
    <t>Gilson Fernandes De Medeiros</t>
  </si>
  <si>
    <t>5770840</t>
  </si>
  <si>
    <t>Cicero Da Conceicao Pelagio</t>
  </si>
  <si>
    <t>581458</t>
  </si>
  <si>
    <t>JOAO JOAQUIM DO NASCIMENTO FILHO</t>
  </si>
  <si>
    <t>5843537</t>
  </si>
  <si>
    <t>Pedro Vinicius Da Silva Gomes</t>
  </si>
  <si>
    <t>587504</t>
  </si>
  <si>
    <t>LEANDRO FERREIRA DA SILVA</t>
  </si>
  <si>
    <t>5892490</t>
  </si>
  <si>
    <t>Otavio William De Oliveira</t>
  </si>
  <si>
    <t>5913772</t>
  </si>
  <si>
    <t>Ricardo Andre Avelino</t>
  </si>
  <si>
    <t>5964270</t>
  </si>
  <si>
    <t>Lailson Silva Galdino De Oliveira</t>
  </si>
  <si>
    <t>5968283</t>
  </si>
  <si>
    <t>Davi Ferreira De Vasconcelos Silva</t>
  </si>
  <si>
    <t>5976278</t>
  </si>
  <si>
    <t>Luiz Felipe Jose Valerio Da Silva</t>
  </si>
  <si>
    <t>5997011</t>
  </si>
  <si>
    <t>Mateus De Souza Candido</t>
  </si>
  <si>
    <t>5999731</t>
  </si>
  <si>
    <t>Ricardo Gabriel Camara Xavier</t>
  </si>
  <si>
    <t>6000673</t>
  </si>
  <si>
    <t>Gleibson Weverton Silva De Oliveira</t>
  </si>
  <si>
    <t>6001386</t>
  </si>
  <si>
    <t>Lucas Gabriel Ribeiro De Lima</t>
  </si>
  <si>
    <t>6002838</t>
  </si>
  <si>
    <t>Wagner Ryan Do Nascimento Silva</t>
  </si>
  <si>
    <t>6003109</t>
  </si>
  <si>
    <t>Yago Rodrigues Pereira Lopes</t>
  </si>
  <si>
    <t>6004300</t>
  </si>
  <si>
    <t>Makel Douglas Da Silva Souza</t>
  </si>
  <si>
    <t>6004512</t>
  </si>
  <si>
    <t>Leandro Vinicius Medeiros Lima</t>
  </si>
  <si>
    <t>6004563</t>
  </si>
  <si>
    <t>Jose Jonathas Da Silva Lira</t>
  </si>
  <si>
    <t>6004601</t>
  </si>
  <si>
    <t>Guilherme Kaic Arcelino Bezerra</t>
  </si>
  <si>
    <t>6004628</t>
  </si>
  <si>
    <t>Vanderley Santana Da Silva</t>
  </si>
  <si>
    <t>6004849</t>
  </si>
  <si>
    <t>Leandro Lins De Albuquerque</t>
  </si>
  <si>
    <t>6004970</t>
  </si>
  <si>
    <t>Rodrigo Silva</t>
  </si>
  <si>
    <t>6005713</t>
  </si>
  <si>
    <t>Pedro Henrique Lima Dos Santos</t>
  </si>
  <si>
    <t>6005799</t>
  </si>
  <si>
    <t>Rudson Pablo Santos Da Silva</t>
  </si>
  <si>
    <t>6005934</t>
  </si>
  <si>
    <t>Josiel Terto Da Silva</t>
  </si>
  <si>
    <t>6005950</t>
  </si>
  <si>
    <t>Guilherme Henrique Francelino Dos Santos</t>
  </si>
  <si>
    <t>6006035</t>
  </si>
  <si>
    <t>Carlos Alberto Pereira Gomes Sobrinho</t>
  </si>
  <si>
    <t>6006043</t>
  </si>
  <si>
    <t>Robson Rodrigues Da Silva</t>
  </si>
  <si>
    <t>6006132</t>
  </si>
  <si>
    <t>Albert Luiz Nascimento Da Silva</t>
  </si>
  <si>
    <t>6006540</t>
  </si>
  <si>
    <t>Wellington Da Silva Januario</t>
  </si>
  <si>
    <t>6006590</t>
  </si>
  <si>
    <t>Jose Diogo Da Silva</t>
  </si>
  <si>
    <t>6007023</t>
  </si>
  <si>
    <t>Jonny Jonshonn Silva De Sousa</t>
  </si>
  <si>
    <t>6012663</t>
  </si>
  <si>
    <t>Carlos Kleyton Teixeira Cavalcanti</t>
  </si>
  <si>
    <t>6013287</t>
  </si>
  <si>
    <t>Ivison Lucas Dos Santos Silva</t>
  </si>
  <si>
    <t>6013902</t>
  </si>
  <si>
    <t>Samuel Henrique De Souza Candido</t>
  </si>
  <si>
    <t>634064</t>
  </si>
  <si>
    <t>GIVANILDO RIBEIRO DA SILVA</t>
  </si>
  <si>
    <t>650416</t>
  </si>
  <si>
    <t>JORGE DANILO REIS GOMES</t>
  </si>
  <si>
    <t>654254</t>
  </si>
  <si>
    <t>CLAUDEMIR JOSE DE LIMA</t>
  </si>
  <si>
    <t>654255</t>
  </si>
  <si>
    <t>Elvis Ferraz De Albuquerque</t>
  </si>
  <si>
    <t>693121</t>
  </si>
  <si>
    <t>JORGE HENRIQUE FERREIRA</t>
  </si>
  <si>
    <t>700842</t>
  </si>
  <si>
    <t>VITOR BERTO DIAS DA SILVA</t>
  </si>
  <si>
    <t>T1953105</t>
  </si>
  <si>
    <t>PEDRO HENRIQUE LIMA</t>
  </si>
  <si>
    <t>T1953156</t>
  </si>
  <si>
    <t>KLEBER DE OLIVEIRA PELAGIO</t>
  </si>
  <si>
    <t>T1953158</t>
  </si>
  <si>
    <t>JOSIEL TERTO DA SILVA</t>
  </si>
  <si>
    <t>T1953176</t>
  </si>
  <si>
    <t>GUILHERME HENRIQUE F. DOS SANTOS</t>
  </si>
  <si>
    <t>T198430</t>
  </si>
  <si>
    <t>BRIVALDO FELIPE ALVES DOS SANTOS</t>
  </si>
  <si>
    <t>T198432</t>
  </si>
  <si>
    <t>GILBERTO TALLES DE LIRA MESQUITA</t>
  </si>
  <si>
    <t>T198433</t>
  </si>
  <si>
    <t>ROBSON VELOZO CAVALCANTI</t>
  </si>
  <si>
    <t>T198438</t>
  </si>
  <si>
    <t>DAYVISSON XAVIER DE ARANTES</t>
  </si>
  <si>
    <t>T198441</t>
  </si>
  <si>
    <t>GABRIEL NASCIMENTO DA SILVA</t>
  </si>
  <si>
    <t>T198448</t>
  </si>
  <si>
    <t>CAUA VICTOR CAETANO DA SILVA</t>
  </si>
  <si>
    <t>T198449</t>
  </si>
  <si>
    <t>ELIELTON PLACIDO DA SILVA</t>
  </si>
  <si>
    <t>T198450</t>
  </si>
  <si>
    <t>JONATAS ROBERTO DE LIMA SANTOS</t>
  </si>
  <si>
    <t>128339</t>
  </si>
  <si>
    <t>NILSON DA SILVA BATISTA</t>
  </si>
  <si>
    <t>143573</t>
  </si>
  <si>
    <t>ALEXANDRE GLEYSON GOMES TEIXEIRA</t>
  </si>
  <si>
    <t>149952</t>
  </si>
  <si>
    <t>RONALD NUNES DOS SANTOS</t>
  </si>
  <si>
    <t>157110</t>
  </si>
  <si>
    <t>FRANCISCO JEAN MOURA</t>
  </si>
  <si>
    <t>157789</t>
  </si>
  <si>
    <t>FRANCISCO DAS CHAGAS ALVES RODRIGUES</t>
  </si>
  <si>
    <t>286911</t>
  </si>
  <si>
    <t>ANTONIO CARLOS DOS SANTOS SOUZA</t>
  </si>
  <si>
    <t>2984822</t>
  </si>
  <si>
    <t>SAMIA SOUZA NOGUEIRA</t>
  </si>
  <si>
    <t>299065</t>
  </si>
  <si>
    <t>PAULO VITOR SOARES MAIA</t>
  </si>
  <si>
    <t>316536</t>
  </si>
  <si>
    <t>JOSE HORMANDO SOARES DOS SANTOS</t>
  </si>
  <si>
    <t>365615</t>
  </si>
  <si>
    <t>FIRMINO NETO DE SOUSA SILVA</t>
  </si>
  <si>
    <t>5425590</t>
  </si>
  <si>
    <t>Thiago Igor Soares Vieira</t>
  </si>
  <si>
    <t>5426251</t>
  </si>
  <si>
    <t>Alisson Vitor Vieira Diniz</t>
  </si>
  <si>
    <t>5440050</t>
  </si>
  <si>
    <t>Daniel Diogo Moraes</t>
  </si>
  <si>
    <t>5440114</t>
  </si>
  <si>
    <t>Antonio Lucas De Oliveira Matos</t>
  </si>
  <si>
    <t>5441927</t>
  </si>
  <si>
    <t>Cicero Manoel Da Silva</t>
  </si>
  <si>
    <t>5443148</t>
  </si>
  <si>
    <t>Danilson Paulino De Sousa</t>
  </si>
  <si>
    <t>5443571</t>
  </si>
  <si>
    <t>Isaac Marques Do Nascimento</t>
  </si>
  <si>
    <t>5451671</t>
  </si>
  <si>
    <t>Fabio Mota De Sousa</t>
  </si>
  <si>
    <t>5464170</t>
  </si>
  <si>
    <t>Cicero Ricardo Da Silva</t>
  </si>
  <si>
    <t>5499585</t>
  </si>
  <si>
    <t>Alexandre Victor Da Silva Moura</t>
  </si>
  <si>
    <t>5570735</t>
  </si>
  <si>
    <t>Alef Bruno Rodrigues Marques</t>
  </si>
  <si>
    <t>5579147</t>
  </si>
  <si>
    <t>JOSE EDSON DA SILVA DO NASCIMENTO</t>
  </si>
  <si>
    <t>5579287</t>
  </si>
  <si>
    <t>Thiago Estevao Moura</t>
  </si>
  <si>
    <t>5588219</t>
  </si>
  <si>
    <t>Denzel Wellington Do Nascimento Marques</t>
  </si>
  <si>
    <t>5595274</t>
  </si>
  <si>
    <t>Edmilson Gabriel Do Nascimento Filho</t>
  </si>
  <si>
    <t>5635683</t>
  </si>
  <si>
    <t>Riquelme Alves Araujo</t>
  </si>
  <si>
    <t>5688779</t>
  </si>
  <si>
    <t>Emanuel Ferreira De Vasconcelos</t>
  </si>
  <si>
    <t>5709911</t>
  </si>
  <si>
    <t>Joao Victor Mendes Da Silva</t>
  </si>
  <si>
    <t>5748020</t>
  </si>
  <si>
    <t>Vitembergue De Paula Costa</t>
  </si>
  <si>
    <t>5748194</t>
  </si>
  <si>
    <t>Frederico Silva De Almeida</t>
  </si>
  <si>
    <t>5749140</t>
  </si>
  <si>
    <t>Keven Levi Lima Rodrigues</t>
  </si>
  <si>
    <t>5952883</t>
  </si>
  <si>
    <t>Lailson Crispim Flor Barroso</t>
  </si>
  <si>
    <t>103569</t>
  </si>
  <si>
    <t>Jose N Nilson Martins da Rocha</t>
  </si>
  <si>
    <t>302691</t>
  </si>
  <si>
    <t>Evandro Soares Naves</t>
  </si>
  <si>
    <t>431493</t>
  </si>
  <si>
    <t>LEONARDO BARBOSA DE MOURA</t>
  </si>
  <si>
    <t>453156</t>
  </si>
  <si>
    <t>Sarah Vieira de Melo</t>
  </si>
  <si>
    <t>519447</t>
  </si>
  <si>
    <t>FRANCISCO ALMEIDA SANTANA FILHO</t>
  </si>
  <si>
    <t>531566</t>
  </si>
  <si>
    <t>ANGELINO DA SILVA</t>
  </si>
  <si>
    <t>5316197</t>
  </si>
  <si>
    <t>GRAZIELE ALBUQUERQUE RESPLANDES DOS SANTOS</t>
  </si>
  <si>
    <t>5319846</t>
  </si>
  <si>
    <t>Helder Rodrigues Carneiro</t>
  </si>
  <si>
    <t>532865</t>
  </si>
  <si>
    <t>Laylson Da Silva Andrade</t>
  </si>
  <si>
    <t>5442370</t>
  </si>
  <si>
    <t>Josue Ferreira Araujo</t>
  </si>
  <si>
    <t>5443407</t>
  </si>
  <si>
    <t>Ronaldo Damasceno Miranda</t>
  </si>
  <si>
    <t>5445388</t>
  </si>
  <si>
    <t>Eduardo Da Cruz Souza Da Cunha</t>
  </si>
  <si>
    <t>5449154</t>
  </si>
  <si>
    <t>Fabio William Oliveira De Souza</t>
  </si>
  <si>
    <t>5539889</t>
  </si>
  <si>
    <t>Railton Da Silva Alves</t>
  </si>
  <si>
    <t>561262</t>
  </si>
  <si>
    <t>LUIS C CARLOS MAGALHAES SOUSA</t>
  </si>
  <si>
    <t>5656575</t>
  </si>
  <si>
    <t>Wesley Rodrigues Dos Santos</t>
  </si>
  <si>
    <t>5661862</t>
  </si>
  <si>
    <t>Francisco Barboza De Sousa</t>
  </si>
  <si>
    <t>568002</t>
  </si>
  <si>
    <t>Jefferson Rodrigues Santos</t>
  </si>
  <si>
    <t>5692857</t>
  </si>
  <si>
    <t>Lucas Dias Noronha</t>
  </si>
  <si>
    <t>5693365</t>
  </si>
  <si>
    <t>Didns Fernandes Brito</t>
  </si>
  <si>
    <t>569885</t>
  </si>
  <si>
    <t>Eduardo dos Santos Rocha</t>
  </si>
  <si>
    <t>5769698</t>
  </si>
  <si>
    <t>Guilherme Rodrigues Dos Santos Silva</t>
  </si>
  <si>
    <t>597537</t>
  </si>
  <si>
    <t>Sabrina Vieira de Melo</t>
  </si>
  <si>
    <t>5982910</t>
  </si>
  <si>
    <t>Nathally Alves De Araujo</t>
  </si>
  <si>
    <t>5986060</t>
  </si>
  <si>
    <t>Ryan Dos Santos Reis</t>
  </si>
  <si>
    <t>6002293</t>
  </si>
  <si>
    <t>Alessandro Pereira Silva</t>
  </si>
  <si>
    <t>6003001</t>
  </si>
  <si>
    <t>Ian Jhonata Da Silva Viana</t>
  </si>
  <si>
    <t>600573</t>
  </si>
  <si>
    <t>Lucivaldo Carneiro Araujo</t>
  </si>
  <si>
    <t>101339</t>
  </si>
  <si>
    <t>SERGIO JOSE DA SILVA</t>
  </si>
  <si>
    <t>10181</t>
  </si>
  <si>
    <t>Raimundo Alves</t>
  </si>
  <si>
    <t>123922</t>
  </si>
  <si>
    <t>Marciel Francisco Da Silva</t>
  </si>
  <si>
    <t>124438</t>
  </si>
  <si>
    <t>JAIR DIAS DOS SANTOS</t>
  </si>
  <si>
    <t>138654</t>
  </si>
  <si>
    <t>Pedro Pereira Da Silva Neto</t>
  </si>
  <si>
    <t>153174</t>
  </si>
  <si>
    <t>JOSE ADRIANO OLIVEIRA DOS SANTOS</t>
  </si>
  <si>
    <t>156823</t>
  </si>
  <si>
    <t>MARCIO PAIXAO DE SOUZA</t>
  </si>
  <si>
    <t>159790</t>
  </si>
  <si>
    <t>Sergio SOARES COSTA</t>
  </si>
  <si>
    <t>162817</t>
  </si>
  <si>
    <t>Ivanil Augusto De Souza</t>
  </si>
  <si>
    <t>162825</t>
  </si>
  <si>
    <t>Antonio Tenorio Da Silva Soares</t>
  </si>
  <si>
    <t>166942</t>
  </si>
  <si>
    <t>Renato Gobo</t>
  </si>
  <si>
    <t>171600</t>
  </si>
  <si>
    <t>Wellington Inacio De Oliveira</t>
  </si>
  <si>
    <t>175780</t>
  </si>
  <si>
    <t>FERNANDO CIRILO DE LACERDA</t>
  </si>
  <si>
    <t>175793</t>
  </si>
  <si>
    <t>SILO PEREIRA DOS SANTOS</t>
  </si>
  <si>
    <t>185081</t>
  </si>
  <si>
    <t>JODELMAR DA SILVA ARAUJO</t>
  </si>
  <si>
    <t>186365</t>
  </si>
  <si>
    <t>Marcelo Cardoso Dos Santos</t>
  </si>
  <si>
    <t>186509</t>
  </si>
  <si>
    <t>RONALDO RONALDO GONCALVES LEITE</t>
  </si>
  <si>
    <t>20296</t>
  </si>
  <si>
    <t>MIGUEL DE SOUSA OLIVEIRA</t>
  </si>
  <si>
    <t>205508</t>
  </si>
  <si>
    <t>Jose Lopes Dos Santos</t>
  </si>
  <si>
    <t>207050</t>
  </si>
  <si>
    <t>Gildo Souza Da Silva</t>
  </si>
  <si>
    <t>21719</t>
  </si>
  <si>
    <t>Deomilton Moreira Da Silva</t>
  </si>
  <si>
    <t>2508192</t>
  </si>
  <si>
    <t>RONALDO BARBOSA DE FARIAS</t>
  </si>
  <si>
    <t>266704</t>
  </si>
  <si>
    <t>Francisco Das Chagas Neto</t>
  </si>
  <si>
    <t>2796422</t>
  </si>
  <si>
    <t>ROZANGELA DA SILVA MELO</t>
  </si>
  <si>
    <t>30307</t>
  </si>
  <si>
    <t>MARIA VANDA DOS ANJOS CRUZ</t>
  </si>
  <si>
    <t>308129</t>
  </si>
  <si>
    <t>Silvio Rodrigues Da Macena</t>
  </si>
  <si>
    <t>3088758</t>
  </si>
  <si>
    <t>JESSE BORGES DA SILVA</t>
  </si>
  <si>
    <t>308965</t>
  </si>
  <si>
    <t>ANDRE FERREIRA APOLINARIO</t>
  </si>
  <si>
    <t>3116476</t>
  </si>
  <si>
    <t>Rodrigo Tavares De Faria</t>
  </si>
  <si>
    <t>3155196</t>
  </si>
  <si>
    <t>CLAUDIO ROBERTO OTAVIO</t>
  </si>
  <si>
    <t>316516</t>
  </si>
  <si>
    <t>EDMAR AGUIAR VIANA</t>
  </si>
  <si>
    <t>322452</t>
  </si>
  <si>
    <t>Givaldo Moreira Silva</t>
  </si>
  <si>
    <t>324132</t>
  </si>
  <si>
    <t>ARIEL SOUZA OLIVEIRA</t>
  </si>
  <si>
    <t>328080</t>
  </si>
  <si>
    <t>Jane Isidoria Dos Santos</t>
  </si>
  <si>
    <t>3353583</t>
  </si>
  <si>
    <t>GILBERTO NOVAES DOS SANTOS</t>
  </si>
  <si>
    <t>335416</t>
  </si>
  <si>
    <t>Dourivaldo Dias De Oliveira</t>
  </si>
  <si>
    <t>33664</t>
  </si>
  <si>
    <t>Genivar Da Silva Muniz</t>
  </si>
  <si>
    <t>339769</t>
  </si>
  <si>
    <t>CRISTIANO ANDRADE QUIRINO</t>
  </si>
  <si>
    <t>344003</t>
  </si>
  <si>
    <t>ELIOMAR BARBOSA DA SILVA</t>
  </si>
  <si>
    <t>346537</t>
  </si>
  <si>
    <t>MARISA APARECIDA DE MEIRA BARRETO</t>
  </si>
  <si>
    <t>346641</t>
  </si>
  <si>
    <t>Edson Jose Do Nascimento</t>
  </si>
  <si>
    <t>349712</t>
  </si>
  <si>
    <t>RENE ALVES DE MORAIS</t>
  </si>
  <si>
    <t>352220</t>
  </si>
  <si>
    <t>MONICA FERNANDES ARAUJO CARNEIRO DE BARROS</t>
  </si>
  <si>
    <t>352458</t>
  </si>
  <si>
    <t>Jose Antonio Mendes</t>
  </si>
  <si>
    <t>3534685</t>
  </si>
  <si>
    <t>CEZAR AMORIM SOUSA</t>
  </si>
  <si>
    <t>3536254</t>
  </si>
  <si>
    <t>Lucas Cruz Caldas</t>
  </si>
  <si>
    <t>3536572</t>
  </si>
  <si>
    <t>Marcelo De Sousa Nunes</t>
  </si>
  <si>
    <t>3546160</t>
  </si>
  <si>
    <t>BRUNO PAES RODRIGUES</t>
  </si>
  <si>
    <t>3582680</t>
  </si>
  <si>
    <t>Felipe Da Silva Oliveira</t>
  </si>
  <si>
    <t>368799</t>
  </si>
  <si>
    <t>Romildo Barrozo Da Silva</t>
  </si>
  <si>
    <t>369506</t>
  </si>
  <si>
    <t>Laurentino Araujo De Sousa</t>
  </si>
  <si>
    <t>372460</t>
  </si>
  <si>
    <t>Jose Junior Gomes Dias</t>
  </si>
  <si>
    <t>372484</t>
  </si>
  <si>
    <t>Marcio Duarte Lucena</t>
  </si>
  <si>
    <t>372534</t>
  </si>
  <si>
    <t>HELIO HELIO TORRES NOGUEIRA</t>
  </si>
  <si>
    <t>3733661</t>
  </si>
  <si>
    <t>Bruno Dias Pereira</t>
  </si>
  <si>
    <t>377972</t>
  </si>
  <si>
    <t>Paulo Duarte Pereira</t>
  </si>
  <si>
    <t>379145</t>
  </si>
  <si>
    <t>Valmir Da Mota Pinheiro</t>
  </si>
  <si>
    <t>3802728</t>
  </si>
  <si>
    <t>Demetrios Goncalves De Souza</t>
  </si>
  <si>
    <t>384213</t>
  </si>
  <si>
    <t>Antonio Carlos Dos Santos Do Bomfim Alves</t>
  </si>
  <si>
    <t>392080</t>
  </si>
  <si>
    <t>Maria Jose Ferreira Lima</t>
  </si>
  <si>
    <t>392172</t>
  </si>
  <si>
    <t>Francilon Izidio Da Silva</t>
  </si>
  <si>
    <t>3931820</t>
  </si>
  <si>
    <t>Emerson Vitor De Araujo</t>
  </si>
  <si>
    <t>398208</t>
  </si>
  <si>
    <t>Jardel Dos Santos Reis</t>
  </si>
  <si>
    <t>40010899</t>
  </si>
  <si>
    <t>Rafael Dos Santos Clementino</t>
  </si>
  <si>
    <t>40017117</t>
  </si>
  <si>
    <t>Jose Elenilson De Sousa</t>
  </si>
  <si>
    <t>402947</t>
  </si>
  <si>
    <t>Dayane Lima De Souza</t>
  </si>
  <si>
    <t>4049144</t>
  </si>
  <si>
    <t>JOSE OLIVEIRA</t>
  </si>
  <si>
    <t>410092</t>
  </si>
  <si>
    <t>Edinei Rodrigues Pereira</t>
  </si>
  <si>
    <t>4115902</t>
  </si>
  <si>
    <t>NOEL GOMES DA SILVA</t>
  </si>
  <si>
    <t>4116852</t>
  </si>
  <si>
    <t>Alecandra De Melo De Oliveira</t>
  </si>
  <si>
    <t>41205</t>
  </si>
  <si>
    <t>Sergio Reis Andrade</t>
  </si>
  <si>
    <t>4143434</t>
  </si>
  <si>
    <t>LEANDRO GONCALVES DE SALES</t>
  </si>
  <si>
    <t>414798</t>
  </si>
  <si>
    <t>HENDRIX RENAN TIAGO DE SOUSA</t>
  </si>
  <si>
    <t>4151712</t>
  </si>
  <si>
    <t>REGINALDO SOUZA LACERDA</t>
  </si>
  <si>
    <t>4163060</t>
  </si>
  <si>
    <t>WALLISON JONH COSTA SOUSA</t>
  </si>
  <si>
    <t>416364</t>
  </si>
  <si>
    <t>Luciano Alves De Barros</t>
  </si>
  <si>
    <t>419854</t>
  </si>
  <si>
    <t>Edson Araujo Da Silva</t>
  </si>
  <si>
    <t>4199260</t>
  </si>
  <si>
    <t>MARCIO SOUSA DA SILVA</t>
  </si>
  <si>
    <t>4200152</t>
  </si>
  <si>
    <t>Fernando Aparecido Santos Ferreira</t>
  </si>
  <si>
    <t>422119</t>
  </si>
  <si>
    <t>Tatiana De Jesus Prado Silva</t>
  </si>
  <si>
    <t>422170</t>
  </si>
  <si>
    <t>Joselina Maria Dos Santos Viana</t>
  </si>
  <si>
    <t>425610</t>
  </si>
  <si>
    <t>Tatiane Assis De Santana</t>
  </si>
  <si>
    <t>4256786</t>
  </si>
  <si>
    <t>Leonardo Batista Da Silva</t>
  </si>
  <si>
    <t>4257901</t>
  </si>
  <si>
    <t>Jefferson Luiz Araujo Da Silva</t>
  </si>
  <si>
    <t>4258355</t>
  </si>
  <si>
    <t>ERICO APARECIDO DE SOUZA</t>
  </si>
  <si>
    <t>427308</t>
  </si>
  <si>
    <t>Jilson Stankievicz</t>
  </si>
  <si>
    <t>439035</t>
  </si>
  <si>
    <t>CRISTINA DA SILVA MATTOS</t>
  </si>
  <si>
    <t>440094</t>
  </si>
  <si>
    <t>Adao De Jesus Rodrigues Da Silva</t>
  </si>
  <si>
    <t>442548</t>
  </si>
  <si>
    <t>FRANCILENE RODRIGUES DE SOUSA</t>
  </si>
  <si>
    <t>4456297</t>
  </si>
  <si>
    <t>Claudinei Luna Diniz</t>
  </si>
  <si>
    <t>4463714</t>
  </si>
  <si>
    <t>GILBERTO GIL SOARES CLEMENTE</t>
  </si>
  <si>
    <t>4478452</t>
  </si>
  <si>
    <t>FERNANDO ANTONIO DA SILVA</t>
  </si>
  <si>
    <t>449713</t>
  </si>
  <si>
    <t>Osmar Francisco Da Cunha</t>
  </si>
  <si>
    <t>4527739</t>
  </si>
  <si>
    <t>ELANE CRISTINA DA SILVA MELO</t>
  </si>
  <si>
    <t>454854</t>
  </si>
  <si>
    <t>Valquiria Da Silva Ribeiro</t>
  </si>
  <si>
    <t>4549597</t>
  </si>
  <si>
    <t>Joao Felipe Lima Dos Santos</t>
  </si>
  <si>
    <t>456332</t>
  </si>
  <si>
    <t>DAMIAO RUFINO</t>
  </si>
  <si>
    <t>4566017</t>
  </si>
  <si>
    <t>ADILSON GOMES DOS SANTOS</t>
  </si>
  <si>
    <t>4576837</t>
  </si>
  <si>
    <t>Elias Jose De Araujo</t>
  </si>
  <si>
    <t>4577418</t>
  </si>
  <si>
    <t>Edgar Veras Santos</t>
  </si>
  <si>
    <t>4578775</t>
  </si>
  <si>
    <t>JOSE INACIO SANTOS DE OLIVEIRA</t>
  </si>
  <si>
    <t>4596943</t>
  </si>
  <si>
    <t>Bruno Alves Dos Santos</t>
  </si>
  <si>
    <t>4864905</t>
  </si>
  <si>
    <t>EDIMAR DE OLIVEIRA DA SILVA</t>
  </si>
  <si>
    <t>4979559</t>
  </si>
  <si>
    <t>WILLIAM DOS SANTOS CAETANO</t>
  </si>
  <si>
    <t>4989040</t>
  </si>
  <si>
    <t>RAFAEL DE CASTRO PEREIRA</t>
  </si>
  <si>
    <t>4990137</t>
  </si>
  <si>
    <t>Erivaldo Oliveira Da Silva</t>
  </si>
  <si>
    <t>499047</t>
  </si>
  <si>
    <t>WELITON DOS SANTOS</t>
  </si>
  <si>
    <t>500233</t>
  </si>
  <si>
    <t>Sidenilton Santos Da Conceicao</t>
  </si>
  <si>
    <t>5011175</t>
  </si>
  <si>
    <t>Clevisson Santos Do Nascimento</t>
  </si>
  <si>
    <t>5041880</t>
  </si>
  <si>
    <t>RAFAEL ALVARENGA DOS ANJOS</t>
  </si>
  <si>
    <t>5047935</t>
  </si>
  <si>
    <t>Jose Helto Almeida Da Silva</t>
  </si>
  <si>
    <t>5055172</t>
  </si>
  <si>
    <t>Rodrigo Da Silva Fernandes</t>
  </si>
  <si>
    <t>5061148</t>
  </si>
  <si>
    <t>EDUARDO HENRIQUE BORGES</t>
  </si>
  <si>
    <t>5066190</t>
  </si>
  <si>
    <t>Iderval Dias Feitosa</t>
  </si>
  <si>
    <t>5081696</t>
  </si>
  <si>
    <t>CELIO JOSE DOS SANTOS</t>
  </si>
  <si>
    <t>5087864</t>
  </si>
  <si>
    <t>WILIAN PIMENTEL PEREIRA</t>
  </si>
  <si>
    <t>509890</t>
  </si>
  <si>
    <t>Rafael De Melo Antonio</t>
  </si>
  <si>
    <t>5113687</t>
  </si>
  <si>
    <t>Kawan Dickson Jesus Dos Santos</t>
  </si>
  <si>
    <t>5115418</t>
  </si>
  <si>
    <t>Diego Rodrigues Hidalgo</t>
  </si>
  <si>
    <t>5121060</t>
  </si>
  <si>
    <t>Ricardo De Sousa Silva</t>
  </si>
  <si>
    <t>5122490</t>
  </si>
  <si>
    <t>Luciano Silva Lopes</t>
  </si>
  <si>
    <t>5125600</t>
  </si>
  <si>
    <t>Alexandre Luis Viana Privado</t>
  </si>
  <si>
    <t>5128552</t>
  </si>
  <si>
    <t>Vinicius Azevedo Do Carmo</t>
  </si>
  <si>
    <t>5132606</t>
  </si>
  <si>
    <t>Anderson Kenedy De Oliveira</t>
  </si>
  <si>
    <t>513395</t>
  </si>
  <si>
    <t>Uberlandia De Lima E Silva</t>
  </si>
  <si>
    <t>5144280</t>
  </si>
  <si>
    <t>Tiago Farias Da Costa</t>
  </si>
  <si>
    <t>5209404</t>
  </si>
  <si>
    <t>Luanderson Da Silva Barros</t>
  </si>
  <si>
    <t>5235588</t>
  </si>
  <si>
    <t>WELLINGTON LUIZ DE OLIVEIRA</t>
  </si>
  <si>
    <t>5235723</t>
  </si>
  <si>
    <t>Daniel Gomes Da Silva</t>
  </si>
  <si>
    <t>5262496</t>
  </si>
  <si>
    <t>Daniel De Santana</t>
  </si>
  <si>
    <t>5273862</t>
  </si>
  <si>
    <t>Reinilson Santos Conceicao</t>
  </si>
  <si>
    <t>5321450</t>
  </si>
  <si>
    <t>FELIPE COPE CAMPOS</t>
  </si>
  <si>
    <t>5332095</t>
  </si>
  <si>
    <t>Lucas Da Silva Gaspar Lopes</t>
  </si>
  <si>
    <t>5342112</t>
  </si>
  <si>
    <t>Marcio Francisco De Souza</t>
  </si>
  <si>
    <t>5351545</t>
  </si>
  <si>
    <t>GUSTAVO GUSTAVO MONTEIRO ARRUDAS</t>
  </si>
  <si>
    <t>5356768</t>
  </si>
  <si>
    <t>Daniel Santos Soares</t>
  </si>
  <si>
    <t>5360463</t>
  </si>
  <si>
    <t>Wesley Magalhaes Braga</t>
  </si>
  <si>
    <t>5369266</t>
  </si>
  <si>
    <t>Jose Daniel Pereira De Figueiredo</t>
  </si>
  <si>
    <t>537071</t>
  </si>
  <si>
    <t>Gilmar De Azevedo Matos</t>
  </si>
  <si>
    <t>5370868</t>
  </si>
  <si>
    <t>GUSTAVO HENRIQUE FERREIRA DOS SANTOS</t>
  </si>
  <si>
    <t>5399564</t>
  </si>
  <si>
    <t>ERICK VASCONCELOS FRANCO DE SA</t>
  </si>
  <si>
    <t>5406498</t>
  </si>
  <si>
    <t>FELIPE Ferreira dos Anjos Lima</t>
  </si>
  <si>
    <t>5408075</t>
  </si>
  <si>
    <t>LEIDE CLEA DO SACRAMENTO</t>
  </si>
  <si>
    <t>5409420</t>
  </si>
  <si>
    <t>SILAS DE OLIVEIRA VIANA</t>
  </si>
  <si>
    <t>5410339</t>
  </si>
  <si>
    <t>Gustavo Pereira Araujo Leite</t>
  </si>
  <si>
    <t>5411017</t>
  </si>
  <si>
    <t>Edson Araujo Rosa</t>
  </si>
  <si>
    <t>5420768</t>
  </si>
  <si>
    <t>Rafael Tadeu Da Silva</t>
  </si>
  <si>
    <t>5421004</t>
  </si>
  <si>
    <t>Thatyane Dos Santos Marinho</t>
  </si>
  <si>
    <t>5421063</t>
  </si>
  <si>
    <t>BRUNO ALVES DE CASTRO</t>
  </si>
  <si>
    <t>5421268</t>
  </si>
  <si>
    <t>Higor Barbosa Santos</t>
  </si>
  <si>
    <t>5421470</t>
  </si>
  <si>
    <t>JOSE DOMINGOS RODRIGUES</t>
  </si>
  <si>
    <t>5422086</t>
  </si>
  <si>
    <t>Taiane Helena Piro De Lima</t>
  </si>
  <si>
    <t>542716</t>
  </si>
  <si>
    <t>Rodolfo Rodrigues Arantes</t>
  </si>
  <si>
    <t>5435820</t>
  </si>
  <si>
    <t>Vitor Santos Araujo</t>
  </si>
  <si>
    <t>5437466</t>
  </si>
  <si>
    <t>Caua Ribeiro Da Silva</t>
  </si>
  <si>
    <t>5441218</t>
  </si>
  <si>
    <t>IAGO MATHEUS PEREIRA DOS SANTOS</t>
  </si>
  <si>
    <t>5443652</t>
  </si>
  <si>
    <t>Diego Alves De Capua</t>
  </si>
  <si>
    <t>5443938</t>
  </si>
  <si>
    <t>Samuel Gaspar Lopes</t>
  </si>
  <si>
    <t>5444055</t>
  </si>
  <si>
    <t>Tiago Ferreira Da Costa De Oliveira</t>
  </si>
  <si>
    <t>5448433</t>
  </si>
  <si>
    <t>Saudelia Ferreira Bezerra</t>
  </si>
  <si>
    <t>5449120</t>
  </si>
  <si>
    <t>Antonia Alcione De Sousa Nunes</t>
  </si>
  <si>
    <t>5449367</t>
  </si>
  <si>
    <t>Thiago Souza Vieira</t>
  </si>
  <si>
    <t>5449570</t>
  </si>
  <si>
    <t>Ana Beatriz Dos Santos Silva</t>
  </si>
  <si>
    <t>5450403</t>
  </si>
  <si>
    <t>Thiago De Lima Lucas</t>
  </si>
  <si>
    <t>5451949</t>
  </si>
  <si>
    <t>Edson Fernando Paulino</t>
  </si>
  <si>
    <t>5452201</t>
  </si>
  <si>
    <t>DANIEL DA SILVA SERAFIM</t>
  </si>
  <si>
    <t>5452260</t>
  </si>
  <si>
    <t>BRUNO REIS RIBEIRO</t>
  </si>
  <si>
    <t>5452295</t>
  </si>
  <si>
    <t>ANDRE TORRES</t>
  </si>
  <si>
    <t>5453364</t>
  </si>
  <si>
    <t>LUIZ FERNANDO TEIXEIRA</t>
  </si>
  <si>
    <t>5453496</t>
  </si>
  <si>
    <t>DOUGLAS LUIZ</t>
  </si>
  <si>
    <t>5453690</t>
  </si>
  <si>
    <t>Joao Victor Marques De Souza</t>
  </si>
  <si>
    <t>5454344</t>
  </si>
  <si>
    <t>Uelveston Ribeiro De Sousa</t>
  </si>
  <si>
    <t>5454557</t>
  </si>
  <si>
    <t>Henrique Souza Baatsck</t>
  </si>
  <si>
    <t>5454654</t>
  </si>
  <si>
    <t>IVAN   MELO DA CUNHA</t>
  </si>
  <si>
    <t>5455170</t>
  </si>
  <si>
    <t>VINICIUS EDUARDO DA SILVA SENA</t>
  </si>
  <si>
    <t>5456649</t>
  </si>
  <si>
    <t>Jorge Felipe Evangelista Cardoso</t>
  </si>
  <si>
    <t>5456908</t>
  </si>
  <si>
    <t>KAIQUE BASTOS MACHADO</t>
  </si>
  <si>
    <t>5458072</t>
  </si>
  <si>
    <t>Eliel Farias Da Conceição</t>
  </si>
  <si>
    <t>5461456</t>
  </si>
  <si>
    <t>YGOR DE OLIVEIRA VIEIRA</t>
  </si>
  <si>
    <t>5463238</t>
  </si>
  <si>
    <t>GABRIEL KELVIN DA SILVA</t>
  </si>
  <si>
    <t>5463858</t>
  </si>
  <si>
    <t>MARIA JOSE MENESES DA SILVA</t>
  </si>
  <si>
    <t>546620</t>
  </si>
  <si>
    <t>REINILTON SANTOS CONCEICAO</t>
  </si>
  <si>
    <t>5470609</t>
  </si>
  <si>
    <t>Francisco Manoel Dos Santos</t>
  </si>
  <si>
    <t>5484588</t>
  </si>
  <si>
    <t>Wandemberg De Castro Abreu</t>
  </si>
  <si>
    <t>5487587</t>
  </si>
  <si>
    <t>Fernanda Clementino</t>
  </si>
  <si>
    <t>5488877</t>
  </si>
  <si>
    <t>Kaua Gomes Dos Santos</t>
  </si>
  <si>
    <t>5489300</t>
  </si>
  <si>
    <t>Erica Barbosa Soares</t>
  </si>
  <si>
    <t>5510074</t>
  </si>
  <si>
    <t>GABRIEL HENRIQUE DE SOUZA OLIVEIRA</t>
  </si>
  <si>
    <t>5522595</t>
  </si>
  <si>
    <t>Joseneto Queiroz De Souza</t>
  </si>
  <si>
    <t>5530172</t>
  </si>
  <si>
    <t>Lucas Dias Ribeiro</t>
  </si>
  <si>
    <t>5530407</t>
  </si>
  <si>
    <t>Carlos Eduardo Ribeiro Goulart De Andrade</t>
  </si>
  <si>
    <t>5535344</t>
  </si>
  <si>
    <t>WESLEY ALVES DE OLIVEIRA</t>
  </si>
  <si>
    <t>5535930</t>
  </si>
  <si>
    <t>Guilherme Henrique De Miranda</t>
  </si>
  <si>
    <t>5535964</t>
  </si>
  <si>
    <t>Keven Gustavo Rodrigues Pereira</t>
  </si>
  <si>
    <t>5540461</t>
  </si>
  <si>
    <t>FERNANDO ALONSO DA SILVA</t>
  </si>
  <si>
    <t>5556406</t>
  </si>
  <si>
    <t>Marcos Antonio Pereira</t>
  </si>
  <si>
    <t>5557925</t>
  </si>
  <si>
    <t>LUCIA CLEIDE VIANA DOS SANTOS</t>
  </si>
  <si>
    <t>5567238</t>
  </si>
  <si>
    <t>WILMAR SERGIO</t>
  </si>
  <si>
    <t>5568897</t>
  </si>
  <si>
    <t>Everton Oliveira Da Silva</t>
  </si>
  <si>
    <t>5579155</t>
  </si>
  <si>
    <t>SUELDA DA SILVA DE SOUZA</t>
  </si>
  <si>
    <t>5584914</t>
  </si>
  <si>
    <t>CLEONICE CAMPOS DE JESUS</t>
  </si>
  <si>
    <t>5590221</t>
  </si>
  <si>
    <t>LUANA SANTOS MIRANDA</t>
  </si>
  <si>
    <t>5592887</t>
  </si>
  <si>
    <t>Sabrina Santos Miranda</t>
  </si>
  <si>
    <t>5593867</t>
  </si>
  <si>
    <t>Nubia Rodrigues Dos Santos</t>
  </si>
  <si>
    <t>559507</t>
  </si>
  <si>
    <t>Josivaldo Antonio Da Silva</t>
  </si>
  <si>
    <t>5600740</t>
  </si>
  <si>
    <t>PALOMA DIAS</t>
  </si>
  <si>
    <t>5608775</t>
  </si>
  <si>
    <t>RACHEL CAETANO DOS SANTOS</t>
  </si>
  <si>
    <t>5609674</t>
  </si>
  <si>
    <t>AUGUSTO DE MORAES CELIO</t>
  </si>
  <si>
    <t>5613329</t>
  </si>
  <si>
    <t>Jose Orlando Dos Santos Silva</t>
  </si>
  <si>
    <t>5613922</t>
  </si>
  <si>
    <t>DIEGO DIEGO ARMANDO</t>
  </si>
  <si>
    <t>5614392</t>
  </si>
  <si>
    <t>Joseane Dos Santos Castro Boffo</t>
  </si>
  <si>
    <t>5633451</t>
  </si>
  <si>
    <t>Jessica Amanda Santos Constantino Da Silva</t>
  </si>
  <si>
    <t>5634806</t>
  </si>
  <si>
    <t>KEYTH LIMA DE FONSECA</t>
  </si>
  <si>
    <t>5639026</t>
  </si>
  <si>
    <t>Guiveline Faustin</t>
  </si>
  <si>
    <t>5646367</t>
  </si>
  <si>
    <t>Niuma Cabral Pereira</t>
  </si>
  <si>
    <t>5646456</t>
  </si>
  <si>
    <t>ANA CAROLINE REIS FERREIRA</t>
  </si>
  <si>
    <t>5648904</t>
  </si>
  <si>
    <t>Jorge Luis Pineiro Lezcano</t>
  </si>
  <si>
    <t>5650690</t>
  </si>
  <si>
    <t>ANDRE LUIZ</t>
  </si>
  <si>
    <t>565732</t>
  </si>
  <si>
    <t>TIAGO RODRIGUES MADUREIRA</t>
  </si>
  <si>
    <t>5659060</t>
  </si>
  <si>
    <t>Natalia Biscaro Jose</t>
  </si>
  <si>
    <t>5659817</t>
  </si>
  <si>
    <t>FELIPE ALVES</t>
  </si>
  <si>
    <t>5659850</t>
  </si>
  <si>
    <t>Soraya Correa Araujo</t>
  </si>
  <si>
    <t>5660793</t>
  </si>
  <si>
    <t>JAMILE DE QUEIROZ</t>
  </si>
  <si>
    <t>5662508</t>
  </si>
  <si>
    <t>RIAN ALVES</t>
  </si>
  <si>
    <t>5665426</t>
  </si>
  <si>
    <t>GLEIIN DIAS</t>
  </si>
  <si>
    <t>5665469</t>
  </si>
  <si>
    <t>Fagner Santana Nogueira</t>
  </si>
  <si>
    <t>5666082</t>
  </si>
  <si>
    <t>Marcos Antonio De Oliveira</t>
  </si>
  <si>
    <t>5667178</t>
  </si>
  <si>
    <t>Thaina De Sousa Santos Menezes</t>
  </si>
  <si>
    <t>5667453</t>
  </si>
  <si>
    <t>CAIO JULIO</t>
  </si>
  <si>
    <t>5667640</t>
  </si>
  <si>
    <t>ROSANGELA RIBEIRO</t>
  </si>
  <si>
    <t>5667941</t>
  </si>
  <si>
    <t>UMBERTO UMBERTO IORIO FILHO</t>
  </si>
  <si>
    <t>5670640</t>
  </si>
  <si>
    <t>Ricardo Matheus Santos Souza</t>
  </si>
  <si>
    <t>5672937</t>
  </si>
  <si>
    <t>ALESSANDRO KRETZSCHMAR</t>
  </si>
  <si>
    <t>5673259</t>
  </si>
  <si>
    <t>Priscila DOS SANTOS</t>
  </si>
  <si>
    <t>5673267</t>
  </si>
  <si>
    <t>ESTER PEREIRA</t>
  </si>
  <si>
    <t>5675260</t>
  </si>
  <si>
    <t>CAMILA LIMA</t>
  </si>
  <si>
    <t>5676959</t>
  </si>
  <si>
    <t>Luis Carlos Gomes Correia</t>
  </si>
  <si>
    <t>5677181</t>
  </si>
  <si>
    <t>Larissa Dias De Oliveira</t>
  </si>
  <si>
    <t>5681235</t>
  </si>
  <si>
    <t>Francisco Xavier Ferreira De Carvalho</t>
  </si>
  <si>
    <t>5687721</t>
  </si>
  <si>
    <t>DALILA RIBERIO</t>
  </si>
  <si>
    <t>5692741</t>
  </si>
  <si>
    <t>Leticia Ferreira De Queiroz</t>
  </si>
  <si>
    <t>5693411</t>
  </si>
  <si>
    <t>Lais Cristina De Sousa Cabral</t>
  </si>
  <si>
    <t>5695198</t>
  </si>
  <si>
    <t>Elizabete Cristina Da Silva Djegov Pinto</t>
  </si>
  <si>
    <t>5699509</t>
  </si>
  <si>
    <t>Rita De Cassia Amador</t>
  </si>
  <si>
    <t>5699983</t>
  </si>
  <si>
    <t>GABRIEL OLIVEIRA ANDRADE</t>
  </si>
  <si>
    <t>5700019</t>
  </si>
  <si>
    <t>Raquel Teles Dos Santos</t>
  </si>
  <si>
    <t>5702011</t>
  </si>
  <si>
    <t>WILIAN CRISPIM DA SILVA</t>
  </si>
  <si>
    <t>5702356</t>
  </si>
  <si>
    <t>Aldirene Da Silva Torres</t>
  </si>
  <si>
    <t>5709180</t>
  </si>
  <si>
    <t>Rafael Alves Farias</t>
  </si>
  <si>
    <t>5711010</t>
  </si>
  <si>
    <t>Lucas Silva Oliveira</t>
  </si>
  <si>
    <t>5713986</t>
  </si>
  <si>
    <t>Allex Macedo Silva</t>
  </si>
  <si>
    <t>5714320</t>
  </si>
  <si>
    <t>Thauana Silva Dos Santos</t>
  </si>
  <si>
    <t>5714370</t>
  </si>
  <si>
    <t>Poliana Araujo Barradas</t>
  </si>
  <si>
    <t>5729335</t>
  </si>
  <si>
    <t>CELIO SANTANA</t>
  </si>
  <si>
    <t>5729882</t>
  </si>
  <si>
    <t>NYCOLAS DE JESUS GOMES</t>
  </si>
  <si>
    <t>5730260</t>
  </si>
  <si>
    <t>WANDERSON NUNES</t>
  </si>
  <si>
    <t>5730341</t>
  </si>
  <si>
    <t>David Trindade De Souza</t>
  </si>
  <si>
    <t>5731801</t>
  </si>
  <si>
    <t>Akila Tabita Goncalves Cordeiro</t>
  </si>
  <si>
    <t>5731992</t>
  </si>
  <si>
    <t>Gabriele Dos Santos Miranda</t>
  </si>
  <si>
    <t>5732352</t>
  </si>
  <si>
    <t>Cintia Dos Santos Soares</t>
  </si>
  <si>
    <t>5733294</t>
  </si>
  <si>
    <t>OSCAR EDUARDO ZUNIGA</t>
  </si>
  <si>
    <t>5733677</t>
  </si>
  <si>
    <t>GEOVANNA SARAIVA</t>
  </si>
  <si>
    <t>5734851</t>
  </si>
  <si>
    <t>LUCAS VIEIRA</t>
  </si>
  <si>
    <t>5736471</t>
  </si>
  <si>
    <t>Camilly Daniela Ferreira Nunes</t>
  </si>
  <si>
    <t>5739977</t>
  </si>
  <si>
    <t>Renato MOREIRA DA SILVA</t>
  </si>
  <si>
    <t>5740240</t>
  </si>
  <si>
    <t>ANDRE BARBOSA LOURENCO</t>
  </si>
  <si>
    <t>5747163</t>
  </si>
  <si>
    <t>BHASANA MASHABA</t>
  </si>
  <si>
    <t>5750059</t>
  </si>
  <si>
    <t>Francisco Kaique De Souza</t>
  </si>
  <si>
    <t>5755263</t>
  </si>
  <si>
    <t>LUCAS SOUZA CORDEIRO</t>
  </si>
  <si>
    <t>5758866</t>
  </si>
  <si>
    <t>Henryque Estacio De Sousa Siqueira</t>
  </si>
  <si>
    <t>5759030</t>
  </si>
  <si>
    <t>Enzo Venancio Da Silva Ribeiro</t>
  </si>
  <si>
    <t>5759170</t>
  </si>
  <si>
    <t>WELLINGTON PRATES</t>
  </si>
  <si>
    <t>5760097</t>
  </si>
  <si>
    <t>GIRLANE MARIA</t>
  </si>
  <si>
    <t>5768454</t>
  </si>
  <si>
    <t>Gisele Araujo Lopes</t>
  </si>
  <si>
    <t>5782490</t>
  </si>
  <si>
    <t>Wesley Correia Gomes</t>
  </si>
  <si>
    <t>5785740</t>
  </si>
  <si>
    <t>MARCOS DA SILVA PEREIRA</t>
  </si>
  <si>
    <t>5791251</t>
  </si>
  <si>
    <t>Hugo Dos Santos Pereira Motta</t>
  </si>
  <si>
    <t>5791316</t>
  </si>
  <si>
    <t>HENRY KAUAN FREITAS GALINDO</t>
  </si>
  <si>
    <t>5793300</t>
  </si>
  <si>
    <t>Rodrigo Moreira Alves Da Silva</t>
  </si>
  <si>
    <t>5794536</t>
  </si>
  <si>
    <t>MAICON FRANCISCO ALVES DE LIMA</t>
  </si>
  <si>
    <t>579589</t>
  </si>
  <si>
    <t>Sebastiao Americo Da Silva Filho</t>
  </si>
  <si>
    <t>5795923</t>
  </si>
  <si>
    <t>Anderson Houck</t>
  </si>
  <si>
    <t>5803896</t>
  </si>
  <si>
    <t>RONALDO MIRANDA</t>
  </si>
  <si>
    <t>5804329</t>
  </si>
  <si>
    <t>Jeferson André</t>
  </si>
  <si>
    <t>5805279</t>
  </si>
  <si>
    <t>VINICIUS CORREA</t>
  </si>
  <si>
    <t>5805899</t>
  </si>
  <si>
    <t>JACKSON SOARES</t>
  </si>
  <si>
    <t>5809380</t>
  </si>
  <si>
    <t>WAGNER DAS CHAGAS DANTAS</t>
  </si>
  <si>
    <t>5814723</t>
  </si>
  <si>
    <t>Elaine Cristina Moura Sampaio Ribeiro</t>
  </si>
  <si>
    <t>5814820</t>
  </si>
  <si>
    <t>VAGNER FERREIRA</t>
  </si>
  <si>
    <t>5816912</t>
  </si>
  <si>
    <t>LUIZ ANTONIO</t>
  </si>
  <si>
    <t>5817390</t>
  </si>
  <si>
    <t>RAUAN DOS SANTOS</t>
  </si>
  <si>
    <t>5820588</t>
  </si>
  <si>
    <t>LUCAS DE OLIVEIRA</t>
  </si>
  <si>
    <t>5822467</t>
  </si>
  <si>
    <t>LAURENI TORRES</t>
  </si>
  <si>
    <t>5828902</t>
  </si>
  <si>
    <t>PERICLES JESUS</t>
  </si>
  <si>
    <t>5832748</t>
  </si>
  <si>
    <t>ADRIANO DA SILVA</t>
  </si>
  <si>
    <t>5833280</t>
  </si>
  <si>
    <t>WILLIAN GOMES</t>
  </si>
  <si>
    <t>5833698</t>
  </si>
  <si>
    <t>Moussa Mariame Camara</t>
  </si>
  <si>
    <t>5834791</t>
  </si>
  <si>
    <t>Micheal Nyiawung Lebebeh</t>
  </si>
  <si>
    <t>5836360</t>
  </si>
  <si>
    <t>GABRIEL PEREIRA</t>
  </si>
  <si>
    <t>5839300</t>
  </si>
  <si>
    <t>Murillo Tosta Ferreira</t>
  </si>
  <si>
    <t>5840147</t>
  </si>
  <si>
    <t>VITALIS MBAKOU</t>
  </si>
  <si>
    <t>5840708</t>
  </si>
  <si>
    <t>Eugene Anangmeje</t>
  </si>
  <si>
    <t>5840848</t>
  </si>
  <si>
    <t>PAULO ALEXANDRE G. FONSECA</t>
  </si>
  <si>
    <t>584688</t>
  </si>
  <si>
    <t>Fernando Firmino Da Silva</t>
  </si>
  <si>
    <t>5849381</t>
  </si>
  <si>
    <t>JOAO SUNGO</t>
  </si>
  <si>
    <t>5850622</t>
  </si>
  <si>
    <t>Alcebiades Araujo De Lima</t>
  </si>
  <si>
    <t>5852692</t>
  </si>
  <si>
    <t>Maria Eduarda Cavalcanti De Oliveira</t>
  </si>
  <si>
    <t>5853230</t>
  </si>
  <si>
    <t>Deivid Jacson Martins Silva</t>
  </si>
  <si>
    <t>5853249</t>
  </si>
  <si>
    <t>Michelle Aparecida Pinto Vieira</t>
  </si>
  <si>
    <t>5853265</t>
  </si>
  <si>
    <t>Gerson Dos Santos Florentino</t>
  </si>
  <si>
    <t>5853290</t>
  </si>
  <si>
    <t>RAFAELA NERI FERREIRA</t>
  </si>
  <si>
    <t>5853788</t>
  </si>
  <si>
    <t>RENILDA PEREIRA</t>
  </si>
  <si>
    <t>5853877</t>
  </si>
  <si>
    <t>Julio Cesar Martinho De Andrade</t>
  </si>
  <si>
    <t>5854210</t>
  </si>
  <si>
    <t>Dayane Aparecida Da Silva Pinto</t>
  </si>
  <si>
    <t>5854822</t>
  </si>
  <si>
    <t>SONITA ASHU</t>
  </si>
  <si>
    <t>5854997</t>
  </si>
  <si>
    <t>Loveline Nyiawung Atemnkeng</t>
  </si>
  <si>
    <t>5858070</t>
  </si>
  <si>
    <t>GEORGES NLANKEU</t>
  </si>
  <si>
    <t>5861624</t>
  </si>
  <si>
    <t>FABRICIO SILVA</t>
  </si>
  <si>
    <t>5862540</t>
  </si>
  <si>
    <t>ALAN DOS SANTOS CUNHA</t>
  </si>
  <si>
    <t>5862914</t>
  </si>
  <si>
    <t>SAMARA ALVES</t>
  </si>
  <si>
    <t>5865085</t>
  </si>
  <si>
    <t>THAMIRES KELLY SANTOS</t>
  </si>
  <si>
    <t>5865522</t>
  </si>
  <si>
    <t>William Matos Correia</t>
  </si>
  <si>
    <t>5877067</t>
  </si>
  <si>
    <t>EDLANE SANTOS MORAES</t>
  </si>
  <si>
    <t>5877202</t>
  </si>
  <si>
    <t>SARA MUKANO MBONGO PEDRO</t>
  </si>
  <si>
    <t>5880742</t>
  </si>
  <si>
    <t>DEBORA SANTOS</t>
  </si>
  <si>
    <t>5882400</t>
  </si>
  <si>
    <t>Kaique Silva Pereira Do Val</t>
  </si>
  <si>
    <t>5885264</t>
  </si>
  <si>
    <t>Maycon Douglas Alves De Oliveira</t>
  </si>
  <si>
    <t>5885337</t>
  </si>
  <si>
    <t>WAGNER ESTEVAM</t>
  </si>
  <si>
    <t>5886708</t>
  </si>
  <si>
    <t>MIDACHKA LOUIRANVIL</t>
  </si>
  <si>
    <t>5886864</t>
  </si>
  <si>
    <t>RIAN APARECIDO PACHECO</t>
  </si>
  <si>
    <t>5890276</t>
  </si>
  <si>
    <t>Daniel Rodrigues Lavezzo</t>
  </si>
  <si>
    <t>5895561</t>
  </si>
  <si>
    <t>Alessandra Fatima Souza Silva</t>
  </si>
  <si>
    <t>5900840</t>
  </si>
  <si>
    <t>Gislene Pereira Da Silva</t>
  </si>
  <si>
    <t>5901359</t>
  </si>
  <si>
    <t>Joane Val</t>
  </si>
  <si>
    <t>5902932</t>
  </si>
  <si>
    <t>Lutatala Sebastiao Simao Ndombaxi</t>
  </si>
  <si>
    <t>5904765</t>
  </si>
  <si>
    <t xml:space="preserve">NICOLAS OLIVEIRA </t>
  </si>
  <si>
    <t>5904919</t>
  </si>
  <si>
    <t>DAIANE CRISTINA</t>
  </si>
  <si>
    <t>590764</t>
  </si>
  <si>
    <t>Walber Gleithon Bezerra Da Silva</t>
  </si>
  <si>
    <t>5913543</t>
  </si>
  <si>
    <t>Beatriz Campos De Souza</t>
  </si>
  <si>
    <t>5916615</t>
  </si>
  <si>
    <t>Gilmar Pires</t>
  </si>
  <si>
    <t>5919355</t>
  </si>
  <si>
    <t>ISRAEL BRITTO</t>
  </si>
  <si>
    <t>5919746</t>
  </si>
  <si>
    <t>Guilherme Bezerra De Farias</t>
  </si>
  <si>
    <t>5922216</t>
  </si>
  <si>
    <t>Thiago Batista Alvares Paulino</t>
  </si>
  <si>
    <t>5922240</t>
  </si>
  <si>
    <t>Vicente Jacinto De Oliveira</t>
  </si>
  <si>
    <t>5926017</t>
  </si>
  <si>
    <t>Gustavo Rodrigues De Farias</t>
  </si>
  <si>
    <t>5927234</t>
  </si>
  <si>
    <t>Wilbert Augustin</t>
  </si>
  <si>
    <t>592760</t>
  </si>
  <si>
    <t>Renato Lopes Da Rocha</t>
  </si>
  <si>
    <t>5927820</t>
  </si>
  <si>
    <t>Alisson Rocha Vieira</t>
  </si>
  <si>
    <t>592865</t>
  </si>
  <si>
    <t>Leandro De Jesus Pereira</t>
  </si>
  <si>
    <t>5929288</t>
  </si>
  <si>
    <t>Pedro Henrique Ferreira Da Silva</t>
  </si>
  <si>
    <t>5929989</t>
  </si>
  <si>
    <t>Deniel Lucas Matos Da Silva</t>
  </si>
  <si>
    <t>5931487</t>
  </si>
  <si>
    <t>Pedro Henrique Barbosa Da Silva</t>
  </si>
  <si>
    <t>5937671</t>
  </si>
  <si>
    <t>Andre Reis Da Mata Rodrigues</t>
  </si>
  <si>
    <t>5939003</t>
  </si>
  <si>
    <t>Gisele Sabino Candido Silva</t>
  </si>
  <si>
    <t>5945259</t>
  </si>
  <si>
    <t>Matheus Bittencourt Santos</t>
  </si>
  <si>
    <t>5945933</t>
  </si>
  <si>
    <t>Jair De Franca Souza Junior</t>
  </si>
  <si>
    <t>5946948</t>
  </si>
  <si>
    <t>Dumel Louis Jacques</t>
  </si>
  <si>
    <t>5954231</t>
  </si>
  <si>
    <t>Kayke Reis Lima</t>
  </si>
  <si>
    <t>5957699</t>
  </si>
  <si>
    <t>Erick Nascimento De Oliveira</t>
  </si>
  <si>
    <t>5957702</t>
  </si>
  <si>
    <t>Sandra Caseus</t>
  </si>
  <si>
    <t>5957761</t>
  </si>
  <si>
    <t>Fernanda Ribeiro Marques</t>
  </si>
  <si>
    <t>5958067</t>
  </si>
  <si>
    <t>Elizandra Dos Santos Feitoza</t>
  </si>
  <si>
    <t>5958083</t>
  </si>
  <si>
    <t>Lovelie Alphonse</t>
  </si>
  <si>
    <t>5958946</t>
  </si>
  <si>
    <t>Igor Gabriel Franca Da Silva</t>
  </si>
  <si>
    <t>5962722</t>
  </si>
  <si>
    <t>Vitor De Proenca Santos</t>
  </si>
  <si>
    <t>5964407</t>
  </si>
  <si>
    <t>Carlos Henrique Bernardes Da Silva</t>
  </si>
  <si>
    <t>5964890</t>
  </si>
  <si>
    <t>Fellipe Miguel Guimaraes Mauad</t>
  </si>
  <si>
    <t>5968240</t>
  </si>
  <si>
    <t>Jailton Hercilio Da Silva</t>
  </si>
  <si>
    <t>5968364</t>
  </si>
  <si>
    <t>Kaue Fernando Hodato Lima Da Silva</t>
  </si>
  <si>
    <t>5968372</t>
  </si>
  <si>
    <t>Reginaldo Da Conceicao Souza</t>
  </si>
  <si>
    <t>5968380</t>
  </si>
  <si>
    <t>Edvan Nascimento Silva</t>
  </si>
  <si>
    <t>5968569</t>
  </si>
  <si>
    <t>Bruno Dos Santos Souza</t>
  </si>
  <si>
    <t>5968887</t>
  </si>
  <si>
    <t>Wesley Nascimento Cardoso</t>
  </si>
  <si>
    <t>5971438</t>
  </si>
  <si>
    <t>Ana Claudia De Lima</t>
  </si>
  <si>
    <t>5971470</t>
  </si>
  <si>
    <t>Fernando Magalhaes</t>
  </si>
  <si>
    <t>5974054</t>
  </si>
  <si>
    <t>Larissa Fernanda Alves Rodrigues</t>
  </si>
  <si>
    <t>5974356</t>
  </si>
  <si>
    <t>Antonia Luiza Morais De Aguiar</t>
  </si>
  <si>
    <t>5974623</t>
  </si>
  <si>
    <t>Marcos Aurelio Monteiro Godinho</t>
  </si>
  <si>
    <t>5977584</t>
  </si>
  <si>
    <t>Ramon Goncalves Silva</t>
  </si>
  <si>
    <t>5978572</t>
  </si>
  <si>
    <t>Matheus Henrique Barbosa Santos</t>
  </si>
  <si>
    <t>5980119</t>
  </si>
  <si>
    <t>Pablo Henrique Oliveira De Jesus</t>
  </si>
  <si>
    <t>5980313</t>
  </si>
  <si>
    <t>Gabriela Da Silva Diniz</t>
  </si>
  <si>
    <t>5981395</t>
  </si>
  <si>
    <t>Nathan De Almeida</t>
  </si>
  <si>
    <t>5983592</t>
  </si>
  <si>
    <t>Luana Vitoria Pereira De Souza</t>
  </si>
  <si>
    <t>5983851</t>
  </si>
  <si>
    <t>Charlie Gabriel Jaracevskis Rozendo De Souza</t>
  </si>
  <si>
    <t>5984882</t>
  </si>
  <si>
    <t>Obinna Nduchegwo</t>
  </si>
  <si>
    <t>5984971</t>
  </si>
  <si>
    <t>Vagner Silvano Souza Junior</t>
  </si>
  <si>
    <t>5985005</t>
  </si>
  <si>
    <t>Marie Juline Francois</t>
  </si>
  <si>
    <t>5986680</t>
  </si>
  <si>
    <t>Geovana Vitoria Ferreira Dos Santos</t>
  </si>
  <si>
    <t>5987881</t>
  </si>
  <si>
    <t>Ruth Gracia Mpangui Okito</t>
  </si>
  <si>
    <t>5988837</t>
  </si>
  <si>
    <t>Chinedu Victor Ujam</t>
  </si>
  <si>
    <t>5992354</t>
  </si>
  <si>
    <t>Micaelly Ferreira De Oliveira</t>
  </si>
  <si>
    <t>599373</t>
  </si>
  <si>
    <t>MARIA MARIA IZIDIO DE LIMA</t>
  </si>
  <si>
    <t>5994454</t>
  </si>
  <si>
    <t>Rafael Ferreira Da Silva</t>
  </si>
  <si>
    <t>5994977</t>
  </si>
  <si>
    <t>Fernanda Carolyne Freitas De Queiroz</t>
  </si>
  <si>
    <t>5995000</t>
  </si>
  <si>
    <t>Fabio Felipe</t>
  </si>
  <si>
    <t>5995027</t>
  </si>
  <si>
    <t>Otavio Bueno De Almeida</t>
  </si>
  <si>
    <t>5995035</t>
  </si>
  <si>
    <t>Matheus Da Silva Reis</t>
  </si>
  <si>
    <t>5995060</t>
  </si>
  <si>
    <t>Thaise Rocha Barbosa</t>
  </si>
  <si>
    <t>5995086</t>
  </si>
  <si>
    <t>Guilherme Fernando Goncalves De Andrade Marques</t>
  </si>
  <si>
    <t>5995213</t>
  </si>
  <si>
    <t>Ellen Cristiny Hilario Da Silva</t>
  </si>
  <si>
    <t>5995884</t>
  </si>
  <si>
    <t>Geovana Dos Santos Pereira</t>
  </si>
  <si>
    <t>5995922</t>
  </si>
  <si>
    <t>Marcos Alexandre De Oliveira Feitosa</t>
  </si>
  <si>
    <t>5996058</t>
  </si>
  <si>
    <t>Alexandre Geraso Carazai</t>
  </si>
  <si>
    <t>5996082</t>
  </si>
  <si>
    <t>Abuchukwu Stanley Anyanwu</t>
  </si>
  <si>
    <t>5996090</t>
  </si>
  <si>
    <t>Lawrenta Adubu</t>
  </si>
  <si>
    <t>5996163</t>
  </si>
  <si>
    <t>Andressa Jeronymo Xavier</t>
  </si>
  <si>
    <t>5997020</t>
  </si>
  <si>
    <t>Welber Alvino Gama</t>
  </si>
  <si>
    <t>5997194</t>
  </si>
  <si>
    <t>Sabrina Santos De Almeida Ferreira</t>
  </si>
  <si>
    <t>5998328</t>
  </si>
  <si>
    <t>Edielson Matheus Santos Souza</t>
  </si>
  <si>
    <t>5998581</t>
  </si>
  <si>
    <t>Anayochukwu Bobby Onyewuchi</t>
  </si>
  <si>
    <t>5998603</t>
  </si>
  <si>
    <t>Chibuike Simon Anaekwe</t>
  </si>
  <si>
    <t>599869</t>
  </si>
  <si>
    <t>Pedro Hissao Yano</t>
  </si>
  <si>
    <t>5998719</t>
  </si>
  <si>
    <t>Matheus Souza Santos</t>
  </si>
  <si>
    <t>5998816</t>
  </si>
  <si>
    <t>Gustavo De Oliveira Reis Da Silva</t>
  </si>
  <si>
    <t>5998824</t>
  </si>
  <si>
    <t>Rafaela Cristine Brito Da Silva</t>
  </si>
  <si>
    <t>5998999</t>
  </si>
  <si>
    <t>Samuel Udoka Godwin</t>
  </si>
  <si>
    <t>5999197</t>
  </si>
  <si>
    <t>Marcelo Takao Ono</t>
  </si>
  <si>
    <t>5999367</t>
  </si>
  <si>
    <t>Stephen Emeka</t>
  </si>
  <si>
    <t>5999383</t>
  </si>
  <si>
    <t>Onome Ogo Ovwigho</t>
  </si>
  <si>
    <t>5999553</t>
  </si>
  <si>
    <t>Maria Valdelene Dos Santos Souza</t>
  </si>
  <si>
    <t>5999588</t>
  </si>
  <si>
    <t>Roberia Maria Pereira</t>
  </si>
  <si>
    <t>5999650</t>
  </si>
  <si>
    <t>Edvania Andrade De Oliveira</t>
  </si>
  <si>
    <t>5999790</t>
  </si>
  <si>
    <t>Chukwudi Ikechukwu Obidi</t>
  </si>
  <si>
    <t>6000398</t>
  </si>
  <si>
    <t>Andre Luiz Silva Cardoso</t>
  </si>
  <si>
    <t>6001025</t>
  </si>
  <si>
    <t>Brenda Alexandre De Lima Brito</t>
  </si>
  <si>
    <t>6001130</t>
  </si>
  <si>
    <t>Gustavo Jardim Pereira</t>
  </si>
  <si>
    <t>6001173</t>
  </si>
  <si>
    <t>Thalia Dos Santos Genuino</t>
  </si>
  <si>
    <t>6001181</t>
  </si>
  <si>
    <t>Innocent Emeka Okolo</t>
  </si>
  <si>
    <t>6001203</t>
  </si>
  <si>
    <t>Marcelo Sousa Dos Santos</t>
  </si>
  <si>
    <t>6001238</t>
  </si>
  <si>
    <t>Karine Da Silva Ferreira</t>
  </si>
  <si>
    <t>6001300</t>
  </si>
  <si>
    <t>Andre Silva Castro</t>
  </si>
  <si>
    <t>6001335</t>
  </si>
  <si>
    <t>Marcelo Adriano De Oliveira</t>
  </si>
  <si>
    <t>6001360</t>
  </si>
  <si>
    <t>Karen Cristina Santana Souza</t>
  </si>
  <si>
    <t>6001572</t>
  </si>
  <si>
    <t>Grasiele Barbosa Dos Santos</t>
  </si>
  <si>
    <t>6001742</t>
  </si>
  <si>
    <t>Milena Alves Rodrigues</t>
  </si>
  <si>
    <t>6001947</t>
  </si>
  <si>
    <t>Tassiane De Barros Oliveira</t>
  </si>
  <si>
    <t>6002854</t>
  </si>
  <si>
    <t>Bruno Miro Da Silva</t>
  </si>
  <si>
    <t>6003753</t>
  </si>
  <si>
    <t>Vitoria Beatriz De Oliveira Andrade</t>
  </si>
  <si>
    <t>6003850</t>
  </si>
  <si>
    <t>Reginaldo Domingos Dos Santos</t>
  </si>
  <si>
    <t>6004547</t>
  </si>
  <si>
    <t>Lucilia Maria Amorim</t>
  </si>
  <si>
    <t>6005535</t>
  </si>
  <si>
    <t>Karla Cavalcanti Silva</t>
  </si>
  <si>
    <t>6005764</t>
  </si>
  <si>
    <t>Chinonso Stephen Onuegbu</t>
  </si>
  <si>
    <t>6005802</t>
  </si>
  <si>
    <t>Susana Mangueira De Sousa</t>
  </si>
  <si>
    <t>6006175</t>
  </si>
  <si>
    <t>Leandro Andrade</t>
  </si>
  <si>
    <t>6006833</t>
  </si>
  <si>
    <t>Misael Gomes</t>
  </si>
  <si>
    <t>6006884</t>
  </si>
  <si>
    <t>Vinicius Marcelino Da Silva</t>
  </si>
  <si>
    <t>6007260</t>
  </si>
  <si>
    <t>Caua Pereira Nogueira</t>
  </si>
  <si>
    <t>6008089</t>
  </si>
  <si>
    <t>Isaias De Freitas De Jesus</t>
  </si>
  <si>
    <t>6008224</t>
  </si>
  <si>
    <t>Ikenna Edward Okorie</t>
  </si>
  <si>
    <t>6010539</t>
  </si>
  <si>
    <t>Paul Madueke Nwatu</t>
  </si>
  <si>
    <t>6010660</t>
  </si>
  <si>
    <t>Kenneth Emenike Atuh</t>
  </si>
  <si>
    <t>6010725</t>
  </si>
  <si>
    <t>Chidi Okere</t>
  </si>
  <si>
    <t>601139</t>
  </si>
  <si>
    <t>LUIZ DE SOUSA ALVES PEREIRA</t>
  </si>
  <si>
    <t>6012213</t>
  </si>
  <si>
    <t>Maria Alaide Pereira Nogueira Santos</t>
  </si>
  <si>
    <t>6012221</t>
  </si>
  <si>
    <t>Kamilly Costa Do Rosario Borges</t>
  </si>
  <si>
    <t>6012256</t>
  </si>
  <si>
    <t>Thamires Jordana Barros Rosa</t>
  </si>
  <si>
    <t>6012280</t>
  </si>
  <si>
    <t>Moroni Siqueira Inacio</t>
  </si>
  <si>
    <t>6012680</t>
  </si>
  <si>
    <t>Cristiane Aparecida Comerce</t>
  </si>
  <si>
    <t>6013163</t>
  </si>
  <si>
    <t>Joseph Abuchi Anyanwu</t>
  </si>
  <si>
    <t>6013260</t>
  </si>
  <si>
    <t>Marcel Robson Zelenkovas</t>
  </si>
  <si>
    <t>6013457</t>
  </si>
  <si>
    <t>Beatriz De Sales Dos Santos</t>
  </si>
  <si>
    <t>6013805</t>
  </si>
  <si>
    <t>Rafael Dos Santos Alves</t>
  </si>
  <si>
    <t>6014267</t>
  </si>
  <si>
    <t>Leonardo Da Silva Campos</t>
  </si>
  <si>
    <t>6014330</t>
  </si>
  <si>
    <t>Okechukwu Chigbu</t>
  </si>
  <si>
    <t>6014356</t>
  </si>
  <si>
    <t>Nonso Kenneth Mcalfred</t>
  </si>
  <si>
    <t>6014550</t>
  </si>
  <si>
    <t>Exthar Cherlie Soulouque</t>
  </si>
  <si>
    <t>6014674</t>
  </si>
  <si>
    <t>Anthony Ikechukwu Emeka</t>
  </si>
  <si>
    <t>6014879</t>
  </si>
  <si>
    <t>Anayochukwu Emmanuel Azi</t>
  </si>
  <si>
    <t>6016120</t>
  </si>
  <si>
    <t>Ubiratan De Moraes E Oliveira</t>
  </si>
  <si>
    <t>6016286</t>
  </si>
  <si>
    <t>Onwubiko Uzochukwu Michael</t>
  </si>
  <si>
    <t>6017312</t>
  </si>
  <si>
    <t>Amanda Napoleao De Oliveira</t>
  </si>
  <si>
    <t>6018831</t>
  </si>
  <si>
    <t>Thiago De Oliveira Camargo</t>
  </si>
  <si>
    <t>6019021</t>
  </si>
  <si>
    <t>Rayssa Sabino De Lima</t>
  </si>
  <si>
    <t>6019358</t>
  </si>
  <si>
    <t>Temitope Agbola</t>
  </si>
  <si>
    <t>6019609</t>
  </si>
  <si>
    <t>Ijioma Ibemgbulam David</t>
  </si>
  <si>
    <t>603996</t>
  </si>
  <si>
    <t>DANIEL RICARDO DA COSTA DEUS</t>
  </si>
  <si>
    <t>605531</t>
  </si>
  <si>
    <t>AILTON ROBERTO PEREIRA</t>
  </si>
  <si>
    <t>612990</t>
  </si>
  <si>
    <t>BEATRIZ RODRIGUES DE CARVALHO</t>
  </si>
  <si>
    <t>613274</t>
  </si>
  <si>
    <t>Carlos Eduardo Da Piedade Silva</t>
  </si>
  <si>
    <t>6150</t>
  </si>
  <si>
    <t>Francisco Lopes Braga</t>
  </si>
  <si>
    <t>617148</t>
  </si>
  <si>
    <t>Paulo Afonso De Farias</t>
  </si>
  <si>
    <t>625438</t>
  </si>
  <si>
    <t>ELAYNE CRISTINA RODRIGUES</t>
  </si>
  <si>
    <t>631834</t>
  </si>
  <si>
    <t>DIONIZA MARIA DOS SANTOS</t>
  </si>
  <si>
    <t>633940</t>
  </si>
  <si>
    <t>Maria Betania Alves Vicente</t>
  </si>
  <si>
    <t>664473</t>
  </si>
  <si>
    <t>Gilmar Macedo Pires</t>
  </si>
  <si>
    <t>667361</t>
  </si>
  <si>
    <t>Orlando Vieira De Sa</t>
  </si>
  <si>
    <t>670624</t>
  </si>
  <si>
    <t>Gardenia Silva Neves Dos Santos</t>
  </si>
  <si>
    <t>677430</t>
  </si>
  <si>
    <t>Claudiceia Maria Silva</t>
  </si>
  <si>
    <t>68168</t>
  </si>
  <si>
    <t>Mario Marcio Moraes De Azevedo</t>
  </si>
  <si>
    <t>688778</t>
  </si>
  <si>
    <t>Jose Vagner Faustino</t>
  </si>
  <si>
    <t>695728</t>
  </si>
  <si>
    <t>Vanusa Da Silva</t>
  </si>
  <si>
    <t>701827</t>
  </si>
  <si>
    <t>GILVAN DA SILVA CRUZ</t>
  </si>
  <si>
    <t>75361</t>
  </si>
  <si>
    <t>JANILSON DE GOES ARAUJO</t>
  </si>
  <si>
    <t>86952</t>
  </si>
  <si>
    <t>Aderso Amando Agra</t>
  </si>
  <si>
    <t>91943</t>
  </si>
  <si>
    <t>Antao Jorge Barreto</t>
  </si>
  <si>
    <t>T11000017</t>
  </si>
  <si>
    <t>RICARDO VIEIRA RODRIGUES DA SILVA</t>
  </si>
  <si>
    <t>T11000022</t>
  </si>
  <si>
    <t>PEDRO HENRIQUE RABELO</t>
  </si>
  <si>
    <t>T11000035</t>
  </si>
  <si>
    <t>DEMERSOM MACEDO DE ASSIS</t>
  </si>
  <si>
    <t>T11000140</t>
  </si>
  <si>
    <t>GABRIEL OLIVEIRA ALMEIDA RAMOS</t>
  </si>
  <si>
    <t>T11000151</t>
  </si>
  <si>
    <t>THATIANY ALVES LOPES DE OLIVEIRA</t>
  </si>
  <si>
    <t>T11000161</t>
  </si>
  <si>
    <t>LILIANE GALVAO DA SILVA</t>
  </si>
  <si>
    <t>T11000165</t>
  </si>
  <si>
    <t>FLAVIO SOARES RAMOS DE JESUS</t>
  </si>
  <si>
    <t>T11000178</t>
  </si>
  <si>
    <t>KEVIN ARNALD BANEDICTO FIGUEIREDO</t>
  </si>
  <si>
    <t>T11000184</t>
  </si>
  <si>
    <t>NICOLAS DA SILVA MARCAL</t>
  </si>
  <si>
    <t>T11000213</t>
  </si>
  <si>
    <t>VITOR SILVA DE OLIVEIRA</t>
  </si>
  <si>
    <t>T11000236</t>
  </si>
  <si>
    <t>LEANDRO HENRIQUE DO CARMO SILVA</t>
  </si>
  <si>
    <t>T11000253</t>
  </si>
  <si>
    <t>MARIA EDUARDA RAMOS DA SILVA</t>
  </si>
  <si>
    <t>T11000272</t>
  </si>
  <si>
    <t>ANGELO SURIN</t>
  </si>
  <si>
    <t>T11000282</t>
  </si>
  <si>
    <t>ALEXSANDER RAMON GOMES</t>
  </si>
  <si>
    <t>T11000293</t>
  </si>
  <si>
    <t>SHLERVINS BOSSE</t>
  </si>
  <si>
    <t>T11000294</t>
  </si>
  <si>
    <t>FRED JOSEPH</t>
  </si>
  <si>
    <t>T11000308</t>
  </si>
  <si>
    <t>GUSTAVO SILVA DE SOUZA</t>
  </si>
  <si>
    <t>T11000309</t>
  </si>
  <si>
    <t>FABRICIO SANTANA</t>
  </si>
  <si>
    <t>T11000339</t>
  </si>
  <si>
    <t>VINICIUS CORREIA</t>
  </si>
  <si>
    <t>T11000352</t>
  </si>
  <si>
    <t>GUILHERME LINS DO ROZARIO</t>
  </si>
  <si>
    <t>T11000362</t>
  </si>
  <si>
    <t>MAYCON RIBEIRO DE LIMA</t>
  </si>
  <si>
    <t>T11000364</t>
  </si>
  <si>
    <t>HIGOR DOS SANTOS FARIA</t>
  </si>
  <si>
    <t>T11000374</t>
  </si>
  <si>
    <t>HAILTON JOSE SANTOS</t>
  </si>
  <si>
    <t>T11000375</t>
  </si>
  <si>
    <t>WALLACE HEMILTON</t>
  </si>
  <si>
    <t>T11000397</t>
  </si>
  <si>
    <t>LEONARDO BERTOLUCCI</t>
  </si>
  <si>
    <t>T11000400</t>
  </si>
  <si>
    <t>VICTOR REIS DO SACRAMENTO</t>
  </si>
  <si>
    <t>T11000403</t>
  </si>
  <si>
    <t>JEFERSON DA SILVA CRUZ</t>
  </si>
  <si>
    <t>T11000412</t>
  </si>
  <si>
    <t>MARCOS SANTOS</t>
  </si>
  <si>
    <t>T11000414</t>
  </si>
  <si>
    <t>ALCIDESIO DA SILVA</t>
  </si>
  <si>
    <t>T11000422</t>
  </si>
  <si>
    <t>LUCAS PEREIRA LIMA</t>
  </si>
  <si>
    <t>T11000424</t>
  </si>
  <si>
    <t>MARCO ANTONIO FERREIRA NASCIMENTO</t>
  </si>
  <si>
    <t>T11000427</t>
  </si>
  <si>
    <t>PEDRO HENRIQUE BRITO</t>
  </si>
  <si>
    <t>T11000429</t>
  </si>
  <si>
    <t>DANILO BARBOSA RIBEIRO</t>
  </si>
  <si>
    <t>T11000438</t>
  </si>
  <si>
    <t>VICTOR HUGO MONTEIRO BORGES</t>
  </si>
  <si>
    <t>T11000439</t>
  </si>
  <si>
    <t>WILLIAM DE SOUZA AUGUSTO</t>
  </si>
  <si>
    <t>T11000441</t>
  </si>
  <si>
    <t>Wermesson Alves</t>
  </si>
  <si>
    <t>T11000445</t>
  </si>
  <si>
    <t>PEDRO AUGUSTO ALVES DA SILVA</t>
  </si>
  <si>
    <t>T11000447</t>
  </si>
  <si>
    <t>NTOH PEYER AYUK</t>
  </si>
  <si>
    <t>T11000448</t>
  </si>
  <si>
    <t>Lucas Aquino Nunes do Carmo</t>
  </si>
  <si>
    <t>T11000450</t>
  </si>
  <si>
    <t>MARCOS DE SOUZA DE CARVALHO</t>
  </si>
  <si>
    <t>T11000451</t>
  </si>
  <si>
    <t>ANDRE SOARES REIS</t>
  </si>
  <si>
    <t>T11000453</t>
  </si>
  <si>
    <t>VITOR GABRIEL RODRIGUES DA SILVA</t>
  </si>
  <si>
    <t>T11000455</t>
  </si>
  <si>
    <t>ALEX PEREIRA DE ARAUJO</t>
  </si>
  <si>
    <t>T11000456</t>
  </si>
  <si>
    <t>JHONATHAM MIKE</t>
  </si>
  <si>
    <t>T11000457</t>
  </si>
  <si>
    <t>DIEGO ERNESTO</t>
  </si>
  <si>
    <t>T11000459</t>
  </si>
  <si>
    <t>NICOLAS GABRIEL SOUSA</t>
  </si>
  <si>
    <t>T11000460</t>
  </si>
  <si>
    <t>GABRIEL APARECIDO NAVA DIAS</t>
  </si>
  <si>
    <t>T11000461</t>
  </si>
  <si>
    <t>JOAO PAULO FONTANA DE SOUZA</t>
  </si>
  <si>
    <t>T11000463</t>
  </si>
  <si>
    <t>LEONARDO ALVES FANTIN</t>
  </si>
  <si>
    <t>T11000467</t>
  </si>
  <si>
    <t>LUIZ GUSTAVO ALVES</t>
  </si>
  <si>
    <t>T11000468</t>
  </si>
  <si>
    <t>Eronildes dos santos junior</t>
  </si>
  <si>
    <t>T11000469</t>
  </si>
  <si>
    <t>WILDER GABRIEL CARVALHO CLARA</t>
  </si>
  <si>
    <t>T11000470</t>
  </si>
  <si>
    <t>JOAO VICTOR DE SOUZA VENANCIO</t>
  </si>
  <si>
    <t>T11000471</t>
  </si>
  <si>
    <t>RENAN LUCAS DE JESUS ANDRADE</t>
  </si>
  <si>
    <t>T11000472</t>
  </si>
  <si>
    <t>LUCIANO WENDER</t>
  </si>
  <si>
    <t>T11000474</t>
  </si>
  <si>
    <t>LIVYA CRISTINA LEMOS NASCIMENTO</t>
  </si>
  <si>
    <t>T11000475</t>
  </si>
  <si>
    <t>CRISTIANO PEREIRA</t>
  </si>
  <si>
    <t>T11000476</t>
  </si>
  <si>
    <t>JULIO CESAR ALVES</t>
  </si>
  <si>
    <t>T11000477</t>
  </si>
  <si>
    <t>DAVID GOMES DA SILVA</t>
  </si>
  <si>
    <t>T11000478</t>
  </si>
  <si>
    <t>Alan Silva</t>
  </si>
  <si>
    <t>T11000479</t>
  </si>
  <si>
    <t>KAREN VITORIA DA SILVA</t>
  </si>
  <si>
    <t>T11000480</t>
  </si>
  <si>
    <t>WESLEY MAIA DA SILVA</t>
  </si>
  <si>
    <t>T11000481</t>
  </si>
  <si>
    <t>MATHEUS CHORBAN DE SOUZA</t>
  </si>
  <si>
    <t>T11000482</t>
  </si>
  <si>
    <t>GUSTAVO LOPES FERNANDES DA SILVA</t>
  </si>
  <si>
    <t>T11000483</t>
  </si>
  <si>
    <t>DAVI LUIZ LIMA DAS NEVES</t>
  </si>
  <si>
    <t>T11000484</t>
  </si>
  <si>
    <t>DAVI RODRIGUES CARVALHO</t>
  </si>
  <si>
    <t>T11000485</t>
  </si>
  <si>
    <t>EROLD ALOUINOR</t>
  </si>
  <si>
    <t>T11000486</t>
  </si>
  <si>
    <t>ADIVALDO SOARES</t>
  </si>
  <si>
    <t>T11000487</t>
  </si>
  <si>
    <t>RAFAEL MOTOLLO</t>
  </si>
  <si>
    <t>T11000488</t>
  </si>
  <si>
    <t>ROBERT SOARES OLIVEIRA</t>
  </si>
  <si>
    <t>T11000490</t>
  </si>
  <si>
    <t>Pedro Henrique Oliveira de Melo</t>
  </si>
  <si>
    <t>T11000491</t>
  </si>
  <si>
    <t>LUCAS NONATO ANDRANDE CORREA</t>
  </si>
  <si>
    <t>T11000492</t>
  </si>
  <si>
    <t>CASSIANO ROCHA DE FREITA UNGER</t>
  </si>
  <si>
    <t>T11000493</t>
  </si>
  <si>
    <t>ANDERSON DA SILVA</t>
  </si>
  <si>
    <t>T11000494</t>
  </si>
  <si>
    <t>ANTONIO SILVA ALMEIDA</t>
  </si>
  <si>
    <t>T11000496</t>
  </si>
  <si>
    <t>RAMON FERNANDO DA SILVA MAGDANELO</t>
  </si>
  <si>
    <t>T40000044</t>
  </si>
  <si>
    <t>ALBERT HENRIQUE BRITO DO NASCIMENTO</t>
  </si>
  <si>
    <t>T40000086</t>
  </si>
  <si>
    <t>LEANDRO BALBINO DA SILVA JUNIOR</t>
  </si>
  <si>
    <t>T40000096</t>
  </si>
  <si>
    <t>ADRIANO LIMA BORGES</t>
  </si>
  <si>
    <t>T40000099</t>
  </si>
  <si>
    <t>GILIARDE PAULO DA SILVA</t>
  </si>
  <si>
    <t>T40000102</t>
  </si>
  <si>
    <t>LUIS CARLOS DOS SANTOS SILVA</t>
  </si>
  <si>
    <t>T40000130</t>
  </si>
  <si>
    <t>MARCOS VINICIUS OLIVEIRA</t>
  </si>
  <si>
    <t>T40000154</t>
  </si>
  <si>
    <t>DENISE MONTEIRO DA SILVA</t>
  </si>
  <si>
    <t>T40000187</t>
  </si>
  <si>
    <t>JESSICA DA CRUZ ARAUJO</t>
  </si>
  <si>
    <t>T40000194</t>
  </si>
  <si>
    <t>FRANCIELI DE ASSUNCAO SILVA</t>
  </si>
  <si>
    <t>T40000197</t>
  </si>
  <si>
    <t>MARCIO ROBERTO DE LIMA CASTRO</t>
  </si>
  <si>
    <t>T40000229</t>
  </si>
  <si>
    <t>SAMUEL NUNES DA SILVA</t>
  </si>
  <si>
    <t>T40000244</t>
  </si>
  <si>
    <t>VINICIUS LOURENCO DOS SANTOS</t>
  </si>
  <si>
    <t>T40000261</t>
  </si>
  <si>
    <t>ANTONIO ADILINO SANTOS TERTO</t>
  </si>
  <si>
    <t>T40000292</t>
  </si>
  <si>
    <t>Jose Costa de Assis</t>
  </si>
  <si>
    <t>T40000303</t>
  </si>
  <si>
    <t>SIDINEI DECIO APARECIDO DOS SANTOS</t>
  </si>
  <si>
    <t>T40000345</t>
  </si>
  <si>
    <t>WASHINGTON PEREIRA DA SILVA</t>
  </si>
  <si>
    <t>T40000394</t>
  </si>
  <si>
    <t>EBERTON DA SILVA MACHADO</t>
  </si>
  <si>
    <t>T40000416</t>
  </si>
  <si>
    <t>Mayala Almeida Antonio</t>
  </si>
  <si>
    <t>T40000428</t>
  </si>
  <si>
    <t>ANTONIO ARAUJO SILVA</t>
  </si>
  <si>
    <t>T40000444</t>
  </si>
  <si>
    <t>JONATAM AGOSTINHO</t>
  </si>
  <si>
    <t>T40000491</t>
  </si>
  <si>
    <t>PEDRO HENRIQUE NUNES DE OLIVEIRA</t>
  </si>
  <si>
    <t>T40000619</t>
  </si>
  <si>
    <t>Genivaldo Jordao da Silva</t>
  </si>
  <si>
    <t>T40000736</t>
  </si>
  <si>
    <t>MAURICIO ANTONIO DA SILVA</t>
  </si>
  <si>
    <t>T40000772</t>
  </si>
  <si>
    <t>CARLOS EDUARDO LIMA PEREIRA</t>
  </si>
  <si>
    <t>T40000842</t>
  </si>
  <si>
    <t>IVAN JOSE ARROYO LUCENA</t>
  </si>
  <si>
    <t>T40001023</t>
  </si>
  <si>
    <t>Gislaine Oliveira  da Silva</t>
  </si>
  <si>
    <t>T40001032</t>
  </si>
  <si>
    <t>CLEYTON DIAS SILVA</t>
  </si>
  <si>
    <t>T40001051</t>
  </si>
  <si>
    <t>JONATHAN ARAUJO BATISTA</t>
  </si>
  <si>
    <t>T40001087</t>
  </si>
  <si>
    <t>Ariston Sousa de Oliveira</t>
  </si>
  <si>
    <t>T40001098</t>
  </si>
  <si>
    <t>GERALDINO ALEXANDRE RODRIGUES</t>
  </si>
  <si>
    <t>T40001099</t>
  </si>
  <si>
    <t>RICARDO OLIVEIRA SANTOS</t>
  </si>
  <si>
    <t>T40001130</t>
  </si>
  <si>
    <t>JORGE LUIZ OLIVEIRA</t>
  </si>
  <si>
    <t>T40001153</t>
  </si>
  <si>
    <t>ALYSSON VIEIRA SANTANA</t>
  </si>
  <si>
    <t>T40001181</t>
  </si>
  <si>
    <t>KLEIDISON RODRIGUES DE PAULA</t>
  </si>
  <si>
    <t>T40001189</t>
  </si>
  <si>
    <t>NICOLAS BRITTO RIBEIRO</t>
  </si>
  <si>
    <t>T40001196</t>
  </si>
  <si>
    <t>ELTON BORGES DE SOUSA</t>
  </si>
  <si>
    <t>T40001198</t>
  </si>
  <si>
    <t>MANOEL WELITON BARROS LIMA</t>
  </si>
  <si>
    <t>T40001218</t>
  </si>
  <si>
    <t>GUILHERME SOUZA MENDES</t>
  </si>
  <si>
    <t>T40001220</t>
  </si>
  <si>
    <t>MANUEL KIBALA</t>
  </si>
  <si>
    <t>T40001222</t>
  </si>
  <si>
    <t>EDSON ARAUJO DA SILVA</t>
  </si>
  <si>
    <t>T40001226</t>
  </si>
  <si>
    <t>GUSTAVO JOSE MIRANDA SARAIVA</t>
  </si>
  <si>
    <t>T40001252</t>
  </si>
  <si>
    <t>JOAO KLEBER CAMPOS DA SILVA</t>
  </si>
  <si>
    <t>T40001255</t>
  </si>
  <si>
    <t>DAVID MISAEL CHAMORRA BENITEZ</t>
  </si>
  <si>
    <t>T40001265</t>
  </si>
  <si>
    <t>Gustavo Ribeiro Batista</t>
  </si>
  <si>
    <t>T40001283</t>
  </si>
  <si>
    <t>LUCAS PEREIRA ARAUJO</t>
  </si>
  <si>
    <t>T40001394</t>
  </si>
  <si>
    <t>PAOLA FUENTES DE CARVALHO</t>
  </si>
  <si>
    <t>T40001420</t>
  </si>
  <si>
    <t>ANDERSON BATISTA</t>
  </si>
  <si>
    <t>T40001423</t>
  </si>
  <si>
    <t>ISAIAS PEREIRA</t>
  </si>
  <si>
    <t>T40001426</t>
  </si>
  <si>
    <t>ERICK BARBOSA</t>
  </si>
  <si>
    <t>T40001473</t>
  </si>
  <si>
    <t>DANILO OLIVEIRA BARROS</t>
  </si>
  <si>
    <t>T40001487</t>
  </si>
  <si>
    <t>RENATO SOUSA AMORIM</t>
  </si>
  <si>
    <t>T40001494</t>
  </si>
  <si>
    <t>DOUGLAS HEBERT SARAIVA</t>
  </si>
  <si>
    <t>T40001508</t>
  </si>
  <si>
    <t>JOAO BATISTA CORDEIRO DOS SANTOS LEITE</t>
  </si>
  <si>
    <t>T40001518</t>
  </si>
  <si>
    <t>RICARDO GONCALVES ALEXANDRINO LEITE</t>
  </si>
  <si>
    <t>T40001523</t>
  </si>
  <si>
    <t>EDICARLOS TORRES</t>
  </si>
  <si>
    <t>T40001552</t>
  </si>
  <si>
    <t>DIEGO DA SILVA OLIVEIRA</t>
  </si>
  <si>
    <t>T40001574</t>
  </si>
  <si>
    <t>THIAGO HENRIQUE SILVA</t>
  </si>
  <si>
    <t>T40001625</t>
  </si>
  <si>
    <t>JOEL MITSRAEL MALQUI NOGALES</t>
  </si>
  <si>
    <t>T40001640</t>
  </si>
  <si>
    <t>ANA CAROLINA P. E SILVA</t>
  </si>
  <si>
    <t>T40001670</t>
  </si>
  <si>
    <t>WANDERSON SODRE</t>
  </si>
  <si>
    <t>T40001690</t>
  </si>
  <si>
    <t>KATHLEEN MARCELY ALVES</t>
  </si>
  <si>
    <t>T40001701</t>
  </si>
  <si>
    <t>HIAGO GOMES DOS SANTOS</t>
  </si>
  <si>
    <t>T40001751</t>
  </si>
  <si>
    <t>DANIEL MARKI BARRETO</t>
  </si>
  <si>
    <t>T40001782</t>
  </si>
  <si>
    <t>GUSTAVO MOREIRA</t>
  </si>
  <si>
    <t>T40001788</t>
  </si>
  <si>
    <t>ROBERT SOARES OLIVEIRA DE SOUZA</t>
  </si>
  <si>
    <t>T40001796</t>
  </si>
  <si>
    <t>JOAO VITOR CHAVES GUEDES</t>
  </si>
  <si>
    <t>T40001798</t>
  </si>
  <si>
    <t>DIEGO DA CUNHA</t>
  </si>
  <si>
    <t>T40001812</t>
  </si>
  <si>
    <t>ERICK SILVA DO NASCIMENTO</t>
  </si>
  <si>
    <t>T40001823</t>
  </si>
  <si>
    <t>PABLO DOMINGOS RODRIGUES</t>
  </si>
  <si>
    <t>T40001833</t>
  </si>
  <si>
    <t>RICARDO CARVALHO MOREIRA DOS SANTOS</t>
  </si>
  <si>
    <t>T40001839</t>
  </si>
  <si>
    <t>LUIS HENRIQUE DOS SANTOS</t>
  </si>
  <si>
    <t>T40001855</t>
  </si>
  <si>
    <t>Mateus Faria Medeiros</t>
  </si>
  <si>
    <t>T40001859</t>
  </si>
  <si>
    <t>ANDRE LUIZ BARBOSA</t>
  </si>
  <si>
    <t>T40001866</t>
  </si>
  <si>
    <t>JOSE RODRIGUES DE SOUSA</t>
  </si>
  <si>
    <t>T40001876</t>
  </si>
  <si>
    <t>JEFFERSON DOS SANTOS RODRIGUES</t>
  </si>
  <si>
    <t>T40001883</t>
  </si>
  <si>
    <t>HIGOR MEDEIROS DE OLIVEIRA</t>
  </si>
  <si>
    <t>T40001900</t>
  </si>
  <si>
    <t>Marlofran Silva Rodrigues</t>
  </si>
  <si>
    <t>T40001901</t>
  </si>
  <si>
    <t>ADILSON SANTOS DE JESUS</t>
  </si>
  <si>
    <t>T40001906</t>
  </si>
  <si>
    <t>CLAYTON COSME DA SILVA</t>
  </si>
  <si>
    <t>T40001907</t>
  </si>
  <si>
    <t>ISMAEL MENDES DOS SANTOS</t>
  </si>
  <si>
    <t>T40001908</t>
  </si>
  <si>
    <t>LUCAS FELIX DE SOUSA</t>
  </si>
  <si>
    <t>T40001929</t>
  </si>
  <si>
    <t>JAMES WILLY CARDOSO DA SILVA</t>
  </si>
  <si>
    <t>T40001938</t>
  </si>
  <si>
    <t>HUGO LEONARDO DA SILVA FLOR</t>
  </si>
  <si>
    <t>T40001948</t>
  </si>
  <si>
    <t>GABRIEL LUIS BARROS</t>
  </si>
  <si>
    <t>T40001953</t>
  </si>
  <si>
    <t>ANDRE LUIZ NOGUEIRA FILICIANO</t>
  </si>
  <si>
    <t>T40001966</t>
  </si>
  <si>
    <t>Alexsander Pereira Mota</t>
  </si>
  <si>
    <t>T40001968</t>
  </si>
  <si>
    <t>EDIMAR ALMEIDA MOTA</t>
  </si>
  <si>
    <t>T40001974</t>
  </si>
  <si>
    <t>EDILIO NUNES BATISTA</t>
  </si>
  <si>
    <t>T40001977</t>
  </si>
  <si>
    <t>WALTER FERNANDO NETO</t>
  </si>
  <si>
    <t>T40001979</t>
  </si>
  <si>
    <t>MICHEL DA SILVA OLIVEIRA</t>
  </si>
  <si>
    <t>T40001985</t>
  </si>
  <si>
    <t>ERICK VINICIUS DO NASCIMENTO</t>
  </si>
  <si>
    <t>T40002013</t>
  </si>
  <si>
    <t>ALESSANDRA CARDOSO</t>
  </si>
  <si>
    <t>T40002015</t>
  </si>
  <si>
    <t>MAYSA MACHADO FRANCOSO</t>
  </si>
  <si>
    <t>T40002020</t>
  </si>
  <si>
    <t>MILCA PAULA</t>
  </si>
  <si>
    <t>T40002022</t>
  </si>
  <si>
    <t>PATRICIA RODRIGUES</t>
  </si>
  <si>
    <t>T40002024</t>
  </si>
  <si>
    <t>Sergio de Jesus</t>
  </si>
  <si>
    <t>T40002025</t>
  </si>
  <si>
    <t>EBUKA AUSTINE OZOAGU</t>
  </si>
  <si>
    <t>T40002027</t>
  </si>
  <si>
    <t>Marcos Carvalho de Oliveira</t>
  </si>
  <si>
    <t>T40002029</t>
  </si>
  <si>
    <t>LUCAS RIBEIRO</t>
  </si>
  <si>
    <t>T40002037</t>
  </si>
  <si>
    <t>WILIAS MARQUES DE OLIVEIRA</t>
  </si>
  <si>
    <t>T40002043</t>
  </si>
  <si>
    <t>JOAO VICTOR DA SILVA FELIX</t>
  </si>
  <si>
    <t>T40002045</t>
  </si>
  <si>
    <t>MAICON RYAN OLIVEIRA</t>
  </si>
  <si>
    <t>T40002046</t>
  </si>
  <si>
    <t>JOAO RICARDO DA SILVA</t>
  </si>
  <si>
    <t>T40002049</t>
  </si>
  <si>
    <t>ANDRE LUCAS DA SILVA</t>
  </si>
  <si>
    <t>T40002054</t>
  </si>
  <si>
    <t>CARLOS EDUARDO PAGNOZZI</t>
  </si>
  <si>
    <t>T40002058</t>
  </si>
  <si>
    <t>FABIANO DOS SANTOS</t>
  </si>
  <si>
    <t>T40002062</t>
  </si>
  <si>
    <t>CAIQUE MENDONCA PEREIRA</t>
  </si>
  <si>
    <t>T40002078</t>
  </si>
  <si>
    <t>Franklin Gustavo Luiz Gonzaga</t>
  </si>
  <si>
    <t>T40002079</t>
  </si>
  <si>
    <t>ROBSON WILLIAN GOMES DE LIMA</t>
  </si>
  <si>
    <t>T40002083</t>
  </si>
  <si>
    <t>ALESSANDRO DE MIRANDA LAUREANO</t>
  </si>
  <si>
    <t>T40002084</t>
  </si>
  <si>
    <t>UCHENNA KINSGLEY EGBO</t>
  </si>
  <si>
    <t>T40002089</t>
  </si>
  <si>
    <t>ROGERIO DOS SANTOS</t>
  </si>
  <si>
    <t>T40002090</t>
  </si>
  <si>
    <t>PAULO SERGIO RODRIGUES</t>
  </si>
  <si>
    <t>T40002092</t>
  </si>
  <si>
    <t>Kaique Souza Ferreira</t>
  </si>
  <si>
    <t>T40002096</t>
  </si>
  <si>
    <t>PAULO HENRIQUE C. DE SOUSA</t>
  </si>
  <si>
    <t>T40002099</t>
  </si>
  <si>
    <t>JAKSON LOPES DE FRANCA</t>
  </si>
  <si>
    <t>T40002101</t>
  </si>
  <si>
    <t>Igor Rodrigues de Souza</t>
  </si>
  <si>
    <t>T40002109</t>
  </si>
  <si>
    <t>JEFERSON FERREIRA SENA</t>
  </si>
  <si>
    <t>T40002110</t>
  </si>
  <si>
    <t>FABIANO SILVA RODRIGUES</t>
  </si>
  <si>
    <t>T40002111</t>
  </si>
  <si>
    <t>MARCELO MIGUEL TORRES</t>
  </si>
  <si>
    <t>T40002120</t>
  </si>
  <si>
    <t>Bonifacio Gomes</t>
  </si>
  <si>
    <t>T40002122</t>
  </si>
  <si>
    <t>LUCAIAN SANTOS ATAIDE</t>
  </si>
  <si>
    <t>T40002126</t>
  </si>
  <si>
    <t>LEANDRO ROBERTO GONCALVES</t>
  </si>
  <si>
    <t>T40002133</t>
  </si>
  <si>
    <t>ANDERSON APARECIDO NEVES DA SILVA</t>
  </si>
  <si>
    <t>T40002134</t>
  </si>
  <si>
    <t>GABRIEL MARCOLINO DE ANDRADE</t>
  </si>
  <si>
    <t>T40002136</t>
  </si>
  <si>
    <t>ILAN DUARTE ALVES</t>
  </si>
  <si>
    <t>T40002137</t>
  </si>
  <si>
    <t>TARCISIO MOREIRA GODOI</t>
  </si>
  <si>
    <t>T40002140</t>
  </si>
  <si>
    <t>VALMIR CRISTIANO OLIVEIRA</t>
  </si>
  <si>
    <t>T40002142</t>
  </si>
  <si>
    <t>KHEEL MARKS RODRIGUES</t>
  </si>
  <si>
    <t>T40002143</t>
  </si>
  <si>
    <t>TAILSON OLIVEIRA BARROS</t>
  </si>
  <si>
    <t>T40002144</t>
  </si>
  <si>
    <t>MARCOS ROBERTO DE OLIVEIRA</t>
  </si>
  <si>
    <t>T40002145</t>
  </si>
  <si>
    <t>JONATHAN BORGES</t>
  </si>
  <si>
    <t>T40002146</t>
  </si>
  <si>
    <t>ANDERSON PINTO PERNOMIAN</t>
  </si>
  <si>
    <t>T40002148</t>
  </si>
  <si>
    <t>EDER HENRIQUE DA SILVA</t>
  </si>
  <si>
    <t>T40002153</t>
  </si>
  <si>
    <t>Vanderley Souza Almeida</t>
  </si>
  <si>
    <t>T40002157</t>
  </si>
  <si>
    <t>ANTHONY STEVEN</t>
  </si>
  <si>
    <t>T40002160</t>
  </si>
  <si>
    <t>EDSON OLIVEIRA DE JESUS</t>
  </si>
  <si>
    <t>T40002161</t>
  </si>
  <si>
    <t>DANILO CORREIA CAMPOS</t>
  </si>
  <si>
    <t>T40002162</t>
  </si>
  <si>
    <t>GUSTAVO MENDES DOS ANJOS</t>
  </si>
  <si>
    <t>T40002164</t>
  </si>
  <si>
    <t>MBALA MOREINO</t>
  </si>
  <si>
    <t>T40002167</t>
  </si>
  <si>
    <t>EDGAR SANTANA DUARTE</t>
  </si>
  <si>
    <t>T40002172</t>
  </si>
  <si>
    <t>MAXUEL PEREIRA MARTINS</t>
  </si>
  <si>
    <t>T40002174</t>
  </si>
  <si>
    <t>MAGNO QUINTO</t>
  </si>
  <si>
    <t>T40002175</t>
  </si>
  <si>
    <t>REINALDO DE SOUSA BRITO</t>
  </si>
  <si>
    <t>T40002176</t>
  </si>
  <si>
    <t>BRUNO GONCALVES SILVANO</t>
  </si>
  <si>
    <t>T40002177</t>
  </si>
  <si>
    <t>KAUA ALVES DE OLIVEIRA</t>
  </si>
  <si>
    <t>T40002178</t>
  </si>
  <si>
    <t>OZOANIJI OBINNA</t>
  </si>
  <si>
    <t>T40002179</t>
  </si>
  <si>
    <t>Igor Fernando Estevao</t>
  </si>
  <si>
    <t>T40002180</t>
  </si>
  <si>
    <t>FELIPE GOES</t>
  </si>
  <si>
    <t>T40002181</t>
  </si>
  <si>
    <t>Socrates Nunes Marinho</t>
  </si>
  <si>
    <t>T40002182</t>
  </si>
  <si>
    <t>CRSTHIAN LUCAS DE CARVALHO ALVES</t>
  </si>
  <si>
    <t>T40002183</t>
  </si>
  <si>
    <t>WILTON RODRIGUES DOS SANTOS</t>
  </si>
  <si>
    <t>T40002184</t>
  </si>
  <si>
    <t>MARIVAL NUNES DE OLIVEIRA</t>
  </si>
  <si>
    <t>T40002185</t>
  </si>
  <si>
    <t>OZOCHUKWU ENEMCHUKWU</t>
  </si>
  <si>
    <t>T40002186</t>
  </si>
  <si>
    <t>CHETACHUCKWU JHON</t>
  </si>
  <si>
    <t>T40002187</t>
  </si>
  <si>
    <t>LUCAS DOS SANTOS MATIAS</t>
  </si>
  <si>
    <t>T40002188</t>
  </si>
  <si>
    <t>WELLINGTON LOPES PEREIRA</t>
  </si>
  <si>
    <t>T40002189</t>
  </si>
  <si>
    <t>THAMIRES DE PAIVA SOARES</t>
  </si>
  <si>
    <t>T40002192</t>
  </si>
  <si>
    <t>ALEXANDRE RODRIGUES LISBOA</t>
  </si>
  <si>
    <t>T40002193</t>
  </si>
  <si>
    <t>ALISSON MELO SAMPAIO</t>
  </si>
  <si>
    <t>T40002194</t>
  </si>
  <si>
    <t>JONH EBERE IWUNZE</t>
  </si>
  <si>
    <t>T40002195</t>
  </si>
  <si>
    <t>GUSTAVO AZEVEDO DE ATAIDE</t>
  </si>
  <si>
    <t>T40002197</t>
  </si>
  <si>
    <t>WESLEY THAILITON ANDRADE</t>
  </si>
  <si>
    <t>T40002198</t>
  </si>
  <si>
    <t>ALBERT FELIPE FERREIRA KOURTHY</t>
  </si>
  <si>
    <t>T40002199</t>
  </si>
  <si>
    <t>EVERTON DA SILVA FERREIRA DO NASCIMENTO</t>
  </si>
  <si>
    <t>T40002200</t>
  </si>
  <si>
    <t>ALEX ALVES DA SILVA</t>
  </si>
  <si>
    <t>T40002201</t>
  </si>
  <si>
    <t>DANIEL AUGUSTO OLIVEIRA BARRETO</t>
  </si>
  <si>
    <t>T40002202</t>
  </si>
  <si>
    <t>HENRIQUE RODRIGUES</t>
  </si>
  <si>
    <t>T40002203</t>
  </si>
  <si>
    <t>LUCAS GONVALVES</t>
  </si>
  <si>
    <t>T40002204</t>
  </si>
  <si>
    <t>DOUGLAS JESUS</t>
  </si>
  <si>
    <t>T40002206</t>
  </si>
  <si>
    <t>WILLIAN DA SILVA SOUZA</t>
  </si>
  <si>
    <t>T40002215</t>
  </si>
  <si>
    <t>Dario Novaes Dias</t>
  </si>
  <si>
    <t>T40002216</t>
  </si>
  <si>
    <t>THIAGO VIANA DE SOUSA</t>
  </si>
  <si>
    <t>T40002218</t>
  </si>
  <si>
    <t>WALMIR MARQUES</t>
  </si>
  <si>
    <t>T40002220</t>
  </si>
  <si>
    <t>RAFAEL GOES DA PAZ</t>
  </si>
  <si>
    <t>T40002221</t>
  </si>
  <si>
    <t>ALEXANDRE DE JESUS</t>
  </si>
  <si>
    <t>T40002222</t>
  </si>
  <si>
    <t>WELINTON PEREIRA</t>
  </si>
  <si>
    <t>T40002223</t>
  </si>
  <si>
    <t>RICHARD RODRIGUES DO NASCIMENTO</t>
  </si>
  <si>
    <t>T40002224</t>
  </si>
  <si>
    <t>VINICIUS DOS ANJOS RIBEIRO</t>
  </si>
  <si>
    <t>T40002226</t>
  </si>
  <si>
    <t>IKECHUKWU CHINKWE</t>
  </si>
  <si>
    <t>T40002227</t>
  </si>
  <si>
    <t>Rafael Augusto Fiuza</t>
  </si>
  <si>
    <t>T40002228</t>
  </si>
  <si>
    <t>WANDERSON CARODOSO DE MORAIS SILVA</t>
  </si>
  <si>
    <t>T40002229</t>
  </si>
  <si>
    <t>KAIQUE ALMEIDA PAIVA</t>
  </si>
  <si>
    <t>T40002231</t>
  </si>
  <si>
    <t>FABRICE ABANDA MBAH</t>
  </si>
  <si>
    <t>T40002232</t>
  </si>
  <si>
    <t>DIEGO PACHEGO</t>
  </si>
  <si>
    <t>T40002233</t>
  </si>
  <si>
    <t>LEANDRO NOVAIS</t>
  </si>
  <si>
    <t>T40002234</t>
  </si>
  <si>
    <t>Luan Duvaizan</t>
  </si>
  <si>
    <t>T40002235</t>
  </si>
  <si>
    <t>JHONNY MANUEL SANTOS DA SILVA</t>
  </si>
  <si>
    <t>T40002236</t>
  </si>
  <si>
    <t>UBIRAJARA DA SILVA NUNES LOPES</t>
  </si>
  <si>
    <t>T40002238</t>
  </si>
  <si>
    <t>VITORIA RAFAEL E SILVA</t>
  </si>
  <si>
    <t>T40002239</t>
  </si>
  <si>
    <t>VINICIUS FERREIRA DA SILVA</t>
  </si>
  <si>
    <t>T40002241</t>
  </si>
  <si>
    <t>MAURICIO SOARES PADUN</t>
  </si>
  <si>
    <t>T40002242</t>
  </si>
  <si>
    <t>JULIANE MONTEIRO ARANHA</t>
  </si>
  <si>
    <t>T40002243</t>
  </si>
  <si>
    <t>REGIANE MARQUES DA SILVA</t>
  </si>
  <si>
    <t>T40002244</t>
  </si>
  <si>
    <t>ANDRESSA PEREIRA DE AMORIM</t>
  </si>
  <si>
    <t>T40002245</t>
  </si>
  <si>
    <t>GRAZIELLY SILVA RODRIGUES</t>
  </si>
  <si>
    <t>T40002246</t>
  </si>
  <si>
    <t>KATIA SIMONE PEREIRA FERNANDES</t>
  </si>
  <si>
    <t>T40002248</t>
  </si>
  <si>
    <t>MARIANY NASCIMENTO MONTEIRO</t>
  </si>
  <si>
    <t>T40002250</t>
  </si>
  <si>
    <t>JONAS GABRIEL DE PAULO AMADEO</t>
  </si>
  <si>
    <t>T40002257</t>
  </si>
  <si>
    <t>LUCAS RAYLAN DA SILVA MOURA</t>
  </si>
  <si>
    <t>T40002258</t>
  </si>
  <si>
    <t>Bruno Henrique Rodrigues Oliveira</t>
  </si>
  <si>
    <t>T40002259</t>
  </si>
  <si>
    <t>ROTECHILDE ELIAS NOGUEIRA</t>
  </si>
  <si>
    <t>T40002260</t>
  </si>
  <si>
    <t>HIGOR MOURA PIMENTEL</t>
  </si>
  <si>
    <t>T40002261</t>
  </si>
  <si>
    <t>ISABELA DE OLIVEIRA</t>
  </si>
  <si>
    <t>T40002262</t>
  </si>
  <si>
    <t>LUCAS CORREIA DA SILVA</t>
  </si>
  <si>
    <t>T40002264</t>
  </si>
  <si>
    <t>DELIENE GOMES SANTOS</t>
  </si>
  <si>
    <t>T40002265</t>
  </si>
  <si>
    <t>ANNY VICTORIA LISBOA DOS SANTOS</t>
  </si>
  <si>
    <t>T40002268</t>
  </si>
  <si>
    <t>NAYARA VARGAS</t>
  </si>
  <si>
    <t>T40002269</t>
  </si>
  <si>
    <t>FELIPE DOS SANTOS SILVA</t>
  </si>
  <si>
    <t>T40002270</t>
  </si>
  <si>
    <t>WALLACY PEREIRA DA SILVA</t>
  </si>
  <si>
    <t>T40002271</t>
  </si>
  <si>
    <t>Marcos Alves Ferreira</t>
  </si>
  <si>
    <t>T40002273</t>
  </si>
  <si>
    <t>JAQUELINE DEL REI VARGAS SILVAS</t>
  </si>
  <si>
    <t>T40002274</t>
  </si>
  <si>
    <t>KARINE DA SILVA ALENCAR</t>
  </si>
  <si>
    <t>T40002275</t>
  </si>
  <si>
    <t>Kamily Rocha Silva</t>
  </si>
  <si>
    <t>T40002276</t>
  </si>
  <si>
    <t>SUSY LOURRANE ALVES DOS SANTOS</t>
  </si>
  <si>
    <t>T40002278</t>
  </si>
  <si>
    <t>KAUAN DIOZINIO</t>
  </si>
  <si>
    <t>T40002279</t>
  </si>
  <si>
    <t>WESLEY HENRIQUE RIBEIRO</t>
  </si>
  <si>
    <t>T40002280</t>
  </si>
  <si>
    <t>CAUAN RODRIGUES DE MENEZES</t>
  </si>
  <si>
    <t>T40002281</t>
  </si>
  <si>
    <t>GENIVALDO DA SILVA</t>
  </si>
  <si>
    <t>T40002284</t>
  </si>
  <si>
    <t>Rodolfo Martins Bento de Souza</t>
  </si>
  <si>
    <t>T40002285</t>
  </si>
  <si>
    <t>Kaue Igor Nascimento de Oliveira</t>
  </si>
  <si>
    <t>T40002286</t>
  </si>
  <si>
    <t>Richard Mikeias Cipriano Duarte</t>
  </si>
  <si>
    <t>T40002288</t>
  </si>
  <si>
    <t>JOSE ENRIQUE OLIVEIRA</t>
  </si>
  <si>
    <t>T40002289</t>
  </si>
  <si>
    <t>MANUEL NETO ALMEIDA</t>
  </si>
  <si>
    <t>T40002291</t>
  </si>
  <si>
    <t>RONALD GOMES</t>
  </si>
  <si>
    <t>T40002292</t>
  </si>
  <si>
    <t>DANTIELI LIMA GARCIA</t>
  </si>
  <si>
    <t>T40002294</t>
  </si>
  <si>
    <t>FABIO LUIS RIBEIRO DA SILVA</t>
  </si>
  <si>
    <t>T40002295</t>
  </si>
  <si>
    <t>Rafael Costa Duarte</t>
  </si>
  <si>
    <t>T40002296</t>
  </si>
  <si>
    <t>CRISTIANO ARISTILDES DOS SANTOS IZIDRO</t>
  </si>
  <si>
    <t>T40002297</t>
  </si>
  <si>
    <t>EMERSON SILVA OLIVEIRA</t>
  </si>
  <si>
    <t>T40002298</t>
  </si>
  <si>
    <t>Rafael Alves Silva</t>
  </si>
  <si>
    <t>T40002299</t>
  </si>
  <si>
    <t>Wildma Medrado Silva</t>
  </si>
  <si>
    <t>T40002300</t>
  </si>
  <si>
    <t>JAQUELINE DE OLIVEIRA COIMBRA</t>
  </si>
  <si>
    <t>T40002301</t>
  </si>
  <si>
    <t>SABRINA ALVES AMARAL</t>
  </si>
  <si>
    <t>T40002302</t>
  </si>
  <si>
    <t>HELCIO CECCHETTO NETTO</t>
  </si>
  <si>
    <t>T40002303</t>
  </si>
  <si>
    <t>MARIA RIZONIA PEREIRA</t>
  </si>
  <si>
    <t>T40002307</t>
  </si>
  <si>
    <t>JAINE DE JESUS</t>
  </si>
  <si>
    <t>T40002308</t>
  </si>
  <si>
    <t>LEONARDO DOS SANTOS RICO</t>
  </si>
  <si>
    <t>T40002310</t>
  </si>
  <si>
    <t>Diogo Graciliano Maia</t>
  </si>
  <si>
    <t>T40002311</t>
  </si>
  <si>
    <t>Guilherme Samuel Grilo da Silva</t>
  </si>
  <si>
    <t>T40002312</t>
  </si>
  <si>
    <t>Matheus Augusto Goncalves da Silva</t>
  </si>
  <si>
    <t>T40002313</t>
  </si>
  <si>
    <t>Mayara de Fatima Goncalves</t>
  </si>
  <si>
    <t>T40002314</t>
  </si>
  <si>
    <t>Wendell Barbosa dos Santos</t>
  </si>
  <si>
    <t>T40002320</t>
  </si>
  <si>
    <t>IVA ELLEN DA SILVA</t>
  </si>
  <si>
    <t>T40002325</t>
  </si>
  <si>
    <t>Vinicius Matheus dos Santos</t>
  </si>
  <si>
    <t>T90004484</t>
  </si>
  <si>
    <t>WELLINGTON SILVA DE ALBUQUERQUE</t>
  </si>
  <si>
    <t>T90004492</t>
  </si>
  <si>
    <t>RUAN DA ROCHA DA SILVA</t>
  </si>
  <si>
    <t>T90004581</t>
  </si>
  <si>
    <t>DIOGO GABRIEL DE SOUZA SILVA</t>
  </si>
  <si>
    <t>T90004675</t>
  </si>
  <si>
    <t>MARIA PEREIRA DE OLIVEIRA</t>
  </si>
  <si>
    <t>T90004685</t>
  </si>
  <si>
    <t>JORGE HERCULES PEREIRA DE SOUSA</t>
  </si>
  <si>
    <t>T90004691</t>
  </si>
  <si>
    <t>JULIANA DA SILVA</t>
  </si>
  <si>
    <t>T90004698</t>
  </si>
  <si>
    <t>JULIO CESAR</t>
  </si>
  <si>
    <t>T90004746</t>
  </si>
  <si>
    <t>MARCIA REGINA SILVA MARQUES</t>
  </si>
  <si>
    <t>T90004811</t>
  </si>
  <si>
    <t>VILDETE FIGUEIREDO NEVES</t>
  </si>
  <si>
    <t>T90004830</t>
  </si>
  <si>
    <t>MARCUS VINICIUS PRAZERES DOS SANTOS</t>
  </si>
  <si>
    <t>T90004859</t>
  </si>
  <si>
    <t>MARIA DE FATIMA</t>
  </si>
  <si>
    <t>T90004882</t>
  </si>
  <si>
    <t>ROBSON GONCALVES</t>
  </si>
  <si>
    <t>T90004895</t>
  </si>
  <si>
    <t>DAIANE COSTA DE ABREU</t>
  </si>
  <si>
    <t>T90004901</t>
  </si>
  <si>
    <t>MARCOS NELSON DO NASCIMENTO</t>
  </si>
  <si>
    <t>T90004954</t>
  </si>
  <si>
    <t>CARLOS EDUARDO LOURENCO SANTOS</t>
  </si>
  <si>
    <t>T90004990</t>
  </si>
  <si>
    <t>IGOR NOBRE MENEZES</t>
  </si>
  <si>
    <t>T90005017</t>
  </si>
  <si>
    <t>MELVIM MARQUES</t>
  </si>
  <si>
    <t>T90005024</t>
  </si>
  <si>
    <t>TIAGO BATISTA DA SILVA</t>
  </si>
  <si>
    <t>T90005030</t>
  </si>
  <si>
    <t>RYAN BERNADO SALATINO</t>
  </si>
  <si>
    <t>T90005033</t>
  </si>
  <si>
    <t>MATHEUS FRANCISCO DOS SANTOS</t>
  </si>
  <si>
    <t>T90005035</t>
  </si>
  <si>
    <t>ANTONIO WESLEY FLORENCO DE SOUSA</t>
  </si>
  <si>
    <t>T90005050</t>
  </si>
  <si>
    <t>LEIDIANE GOMES RIBEIRO</t>
  </si>
  <si>
    <t>T90005059</t>
  </si>
  <si>
    <t>CRISTIAN DE GOUVEIA BOLIVAR</t>
  </si>
  <si>
    <t>T90005065</t>
  </si>
  <si>
    <t>BRUNO SIRQUEIRA</t>
  </si>
  <si>
    <t>T90005071</t>
  </si>
  <si>
    <t>ALAILTON PEREIRA DA SILVA</t>
  </si>
  <si>
    <t>T90005072</t>
  </si>
  <si>
    <t>KAUE NASCIMENTO BORGES</t>
  </si>
  <si>
    <t>T90005073</t>
  </si>
  <si>
    <t>ALLAN LUIZ DOS SANTOS</t>
  </si>
  <si>
    <t>T90005076</t>
  </si>
  <si>
    <t>FELIPE GOMES GUIMARAES</t>
  </si>
  <si>
    <t>T90005086</t>
  </si>
  <si>
    <t>JULIANA FRANCISCA DE LIMA SANTANA</t>
  </si>
  <si>
    <t>T90005087</t>
  </si>
  <si>
    <t>KARINA CINTIA C. DOS SANTOS</t>
  </si>
  <si>
    <t>T90005089</t>
  </si>
  <si>
    <t>PALOMA MONTEIRO DE LIMA</t>
  </si>
  <si>
    <t>T90005094</t>
  </si>
  <si>
    <t>VALDETE PEREIRA DA COSTA</t>
  </si>
  <si>
    <t>T90005095</t>
  </si>
  <si>
    <t>CRISTIAN PEREIRA DOS SANTOS</t>
  </si>
  <si>
    <t>T90005096</t>
  </si>
  <si>
    <t>DIOGO AFONSO DE OLIVEIRA</t>
  </si>
  <si>
    <t>T90005098</t>
  </si>
  <si>
    <t>PHELLIP MEIRELES DE CAMPOS</t>
  </si>
  <si>
    <t>T90005108</t>
  </si>
  <si>
    <t>SONIA MARIA OLIVEIRA CASTRO</t>
  </si>
  <si>
    <t>T90005109</t>
  </si>
  <si>
    <t>JOAO VITOR BEZERRA DA SILVA</t>
  </si>
  <si>
    <t>T90005116</t>
  </si>
  <si>
    <t>MAYLANA OLIVEIRA DA SILVA</t>
  </si>
  <si>
    <t>T90005132</t>
  </si>
  <si>
    <t>Michel Fagundes Bezerra</t>
  </si>
  <si>
    <t>T90005133</t>
  </si>
  <si>
    <t>LUIZ FERNANDO G OLIVEIRA</t>
  </si>
  <si>
    <t>T90005134</t>
  </si>
  <si>
    <t>MARCIEL APARECIDO DA SILVA</t>
  </si>
  <si>
    <t>T90005139</t>
  </si>
  <si>
    <t>KAICCY BRITO</t>
  </si>
  <si>
    <t>T90005140</t>
  </si>
  <si>
    <t>GUILHERME DE ALMEIDA</t>
  </si>
  <si>
    <t>T90005142</t>
  </si>
  <si>
    <t>LUIZ GUSTAVO SENA DOS SANTOS</t>
  </si>
  <si>
    <t>T90005143</t>
  </si>
  <si>
    <t>MAYCON DE ALMEIDA DOS SANTOS</t>
  </si>
  <si>
    <t>T90005144</t>
  </si>
  <si>
    <t>EDMILSON SOBREIRA</t>
  </si>
  <si>
    <t>T90005147</t>
  </si>
  <si>
    <t>NATHALY PIRES DE OLIVEIRA</t>
  </si>
  <si>
    <t>T90005149</t>
  </si>
  <si>
    <t>CAIQUE COSTA DE SOUZA</t>
  </si>
  <si>
    <t>T90005156</t>
  </si>
  <si>
    <t>KAIQUE SILVA FREIRE</t>
  </si>
  <si>
    <t>T90005157</t>
  </si>
  <si>
    <t>ALEX BORGES SOUSA</t>
  </si>
  <si>
    <t>T90005159</t>
  </si>
  <si>
    <t>KAUAN VINICIUS DOS SANTOS</t>
  </si>
  <si>
    <t>T90005163</t>
  </si>
  <si>
    <t>DHOMINY VINICIUS</t>
  </si>
  <si>
    <t>T90005164</t>
  </si>
  <si>
    <t>CELIA ARAUJO</t>
  </si>
  <si>
    <t>T90005168</t>
  </si>
  <si>
    <t>GABRIEL DOS SANTOS BARBOSA</t>
  </si>
  <si>
    <t>T90005170</t>
  </si>
  <si>
    <t>GUILHERME DE LIMA</t>
  </si>
  <si>
    <t>T90005173</t>
  </si>
  <si>
    <t>DEMERSON MAYQUEL DE SOUZA ROCHA</t>
  </si>
  <si>
    <t>T90005177</t>
  </si>
  <si>
    <t>GUILHERME QUINTILIANO</t>
  </si>
  <si>
    <t>T90005178</t>
  </si>
  <si>
    <t>Henrique Sousa da Silva</t>
  </si>
  <si>
    <t>T90005181</t>
  </si>
  <si>
    <t>FRANCISCO APARECIDO</t>
  </si>
  <si>
    <t>T90005182</t>
  </si>
  <si>
    <t>MATHEUS OLIVEIRA SILVA</t>
  </si>
  <si>
    <t>T90005184</t>
  </si>
  <si>
    <t>WALLACE SOARES</t>
  </si>
  <si>
    <t>T90005185</t>
  </si>
  <si>
    <t>MIREYA ANTONIA</t>
  </si>
  <si>
    <t>T90005186</t>
  </si>
  <si>
    <t>LUISANNY CAROLINA</t>
  </si>
  <si>
    <t>T90005187</t>
  </si>
  <si>
    <t>MIREANNGIE VANESSA LOPEZ</t>
  </si>
  <si>
    <t>T90005189</t>
  </si>
  <si>
    <t>YASMIN SILVA ROCHA</t>
  </si>
  <si>
    <t>T90005190</t>
  </si>
  <si>
    <t>BRAYAN LUCAS GUARNIEIRI</t>
  </si>
  <si>
    <t>T90005195</t>
  </si>
  <si>
    <t>CAIO BRAGA DE SOUZA</t>
  </si>
  <si>
    <t>T90005196</t>
  </si>
  <si>
    <t>KLEBER SANTOS DA SILVA</t>
  </si>
  <si>
    <t>T90005197</t>
  </si>
  <si>
    <t>LUCAS RIBEIRO DE CASTRO</t>
  </si>
  <si>
    <t>T90005198</t>
  </si>
  <si>
    <t>RAFAEL ALMECE SOUZA</t>
  </si>
  <si>
    <t>T90005199</t>
  </si>
  <si>
    <t>VICTOR LUIS MATIAS</t>
  </si>
  <si>
    <t>T90005200</t>
  </si>
  <si>
    <t>SARA EGEA SANTANA</t>
  </si>
  <si>
    <t>T90005201</t>
  </si>
  <si>
    <t>VINICIUS SANTOS PEREIRA</t>
  </si>
  <si>
    <t>T90005203</t>
  </si>
  <si>
    <t>JONATHAN MARTINS FRANCISCO</t>
  </si>
  <si>
    <t>T90005204</t>
  </si>
  <si>
    <t>ALEXANDRE GOMES SANTANA</t>
  </si>
  <si>
    <t>T90005205</t>
  </si>
  <si>
    <t>LEONARDO FERREIRA GUIMARAES</t>
  </si>
  <si>
    <t>T90005206</t>
  </si>
  <si>
    <t>RODOLFO PORTES OLIVEIRA</t>
  </si>
  <si>
    <t>T90005207</t>
  </si>
  <si>
    <t>BRYAN EDUARDO DA SILVA</t>
  </si>
  <si>
    <t>T90005208</t>
  </si>
  <si>
    <t>LUCAS INACIO MENEZES DA SILVA</t>
  </si>
  <si>
    <t>T90005209</t>
  </si>
  <si>
    <t>MARINA DE OLIVEIRA</t>
  </si>
  <si>
    <t>T90005210</t>
  </si>
  <si>
    <t>LUCAS HENRIQUE GOMES</t>
  </si>
  <si>
    <t>T90005211</t>
  </si>
  <si>
    <t>JOAO CARLOS PEREIRA</t>
  </si>
  <si>
    <t>T90005212</t>
  </si>
  <si>
    <t>RONALD NEVES</t>
  </si>
  <si>
    <t>T90005213</t>
  </si>
  <si>
    <t>DANIEL GODOY DA SILVA</t>
  </si>
  <si>
    <t>T90005214</t>
  </si>
  <si>
    <t>MARCIO FERREIRA DA SILVA</t>
  </si>
  <si>
    <t>T90005215</t>
  </si>
  <si>
    <t>KAUA SANTANA GUIMARAES</t>
  </si>
  <si>
    <t>T90005216</t>
  </si>
  <si>
    <t>MARCOS ANTONIO FERREIRA RODRIGUES</t>
  </si>
  <si>
    <t>T90005218</t>
  </si>
  <si>
    <t>VITORIA REGINA DO NASCIMENTO PEREIRA</t>
  </si>
  <si>
    <t>T90005219</t>
  </si>
  <si>
    <t>Deivid Pereira do Nascimento Silva</t>
  </si>
  <si>
    <t>T90005222</t>
  </si>
  <si>
    <t>Cleiton Rodrigues dos Santos</t>
  </si>
  <si>
    <t>122853</t>
  </si>
  <si>
    <t>ROSE KATIA  DE OLIVEIRA</t>
  </si>
  <si>
    <t>128476</t>
  </si>
  <si>
    <t>Manoel Alves Vieira</t>
  </si>
  <si>
    <t>161429</t>
  </si>
  <si>
    <t>JOAO GOMES DE ALMEIDA</t>
  </si>
  <si>
    <t>176631</t>
  </si>
  <si>
    <t>LUCAS ANDRADE CAFE</t>
  </si>
  <si>
    <t>257617</t>
  </si>
  <si>
    <t>FRANCISCO NEILTON PEREIRA DE ARAUJO</t>
  </si>
  <si>
    <t>27002</t>
  </si>
  <si>
    <t>EDVALDO ALVES DUARTE</t>
  </si>
  <si>
    <t>2807203</t>
  </si>
  <si>
    <t>ANDERSON ALEXANDRE ALPHA DALLAQUA</t>
  </si>
  <si>
    <t>28887</t>
  </si>
  <si>
    <t>MARILZA DE MATOS GOMES</t>
  </si>
  <si>
    <t>2946548</t>
  </si>
  <si>
    <t>Tiago Balduino Vazzi</t>
  </si>
  <si>
    <t>3023575</t>
  </si>
  <si>
    <t>LUIZ PAULO SOUZA GOMES</t>
  </si>
  <si>
    <t>3067653</t>
  </si>
  <si>
    <t>ANTONIO LEITE</t>
  </si>
  <si>
    <t>307364</t>
  </si>
  <si>
    <t>Rosilei Maria De Jesus Santos</t>
  </si>
  <si>
    <t>3191540</t>
  </si>
  <si>
    <t>Gabriel Vicente Da Silva</t>
  </si>
  <si>
    <t>3387275</t>
  </si>
  <si>
    <t>DIOGENES LUIZ TENORIO</t>
  </si>
  <si>
    <t>3392090</t>
  </si>
  <si>
    <t>ELIAS SILVA VASCONCELOS</t>
  </si>
  <si>
    <t>3446441</t>
  </si>
  <si>
    <t>Mauro Prudente Dos Santos</t>
  </si>
  <si>
    <t>3478467</t>
  </si>
  <si>
    <t>RICARDO FERNANDES</t>
  </si>
  <si>
    <t>367364</t>
  </si>
  <si>
    <t>MILTON FELIPE DA SILVA</t>
  </si>
  <si>
    <t>372952</t>
  </si>
  <si>
    <t>MARCOS ROBERTO DE SOUZA</t>
  </si>
  <si>
    <t>383180</t>
  </si>
  <si>
    <t>SEVERINO ANTONIO</t>
  </si>
  <si>
    <t>389833</t>
  </si>
  <si>
    <t>Luiz Carlos Gomes</t>
  </si>
  <si>
    <t>4041291</t>
  </si>
  <si>
    <t>CAIO CESAR ALVES DE LIMA</t>
  </si>
  <si>
    <t>407144</t>
  </si>
  <si>
    <t>Valdinea Santos Do Espirito Santo</t>
  </si>
  <si>
    <t>416858</t>
  </si>
  <si>
    <t>Clayton de Oliveira Domingues</t>
  </si>
  <si>
    <t>4191447</t>
  </si>
  <si>
    <t>ALEXANDRE GOMES DA SILVA</t>
  </si>
  <si>
    <t>422175</t>
  </si>
  <si>
    <t>MIKE HENRIQUE VINICIUS</t>
  </si>
  <si>
    <t>431576</t>
  </si>
  <si>
    <t>Jose Carlos Da Silva Barros</t>
  </si>
  <si>
    <t>435411</t>
  </si>
  <si>
    <t>JOSE EVANGELISTA DA SILVA</t>
  </si>
  <si>
    <t>4394453</t>
  </si>
  <si>
    <t>GEOVANE AQUINO DE LIMA</t>
  </si>
  <si>
    <t>440970</t>
  </si>
  <si>
    <t>JOSE FLAVIO BARBOSA DA SILVA</t>
  </si>
  <si>
    <t>444940</t>
  </si>
  <si>
    <t>Thiago Pereira de Melo</t>
  </si>
  <si>
    <t>4455045</t>
  </si>
  <si>
    <t>LUCINALDO CALADO FERREIRA</t>
  </si>
  <si>
    <t>446151</t>
  </si>
  <si>
    <t>MARCOS NUNES SOARES</t>
  </si>
  <si>
    <t>4487770</t>
  </si>
  <si>
    <t>FRANCK MIRACLES</t>
  </si>
  <si>
    <t>452948</t>
  </si>
  <si>
    <t>RIBAMAR EVANGELISTA RIBEIRO</t>
  </si>
  <si>
    <t>4531485</t>
  </si>
  <si>
    <t>GUILHERME DE OLIVEIRA SILVA</t>
  </si>
  <si>
    <t>4559193</t>
  </si>
  <si>
    <t>DANIELA DE JESUS VICENTE</t>
  </si>
  <si>
    <t>456226</t>
  </si>
  <si>
    <t>RONALDO CIPRIANO DE SOUSA</t>
  </si>
  <si>
    <t>4754328</t>
  </si>
  <si>
    <t>BRENDA MILENA VIEIRA</t>
  </si>
  <si>
    <t>5110416</t>
  </si>
  <si>
    <t>Joilton Felix Dos Santos</t>
  </si>
  <si>
    <t>513028</t>
  </si>
  <si>
    <t>Samuel Benedito dos Santos</t>
  </si>
  <si>
    <t>513045</t>
  </si>
  <si>
    <t>ANTONIEL DA SILVA FERREIRA</t>
  </si>
  <si>
    <t>514133</t>
  </si>
  <si>
    <t>Claudemir Ricardo</t>
  </si>
  <si>
    <t>5149266</t>
  </si>
  <si>
    <t>Francisco Augusto Ferreira Junior</t>
  </si>
  <si>
    <t>5196191</t>
  </si>
  <si>
    <t>NATANAEL ARCELINO DOS SANTOS</t>
  </si>
  <si>
    <t>5198690</t>
  </si>
  <si>
    <t>JOELES DOS SANTOS CARVALHO</t>
  </si>
  <si>
    <t>5235626</t>
  </si>
  <si>
    <t>WELLINGTON DA SAILVA</t>
  </si>
  <si>
    <t>523703</t>
  </si>
  <si>
    <t>WELLINGTON ALVES DA SILVA</t>
  </si>
  <si>
    <t>5254582</t>
  </si>
  <si>
    <t>Sonildo Amancio Da Silva</t>
  </si>
  <si>
    <t>5256038</t>
  </si>
  <si>
    <t>Gustavo Henrique Pereira De Sousa</t>
  </si>
  <si>
    <t>5256194</t>
  </si>
  <si>
    <t>Francisco Huerbeth Silva De Sousa</t>
  </si>
  <si>
    <t>5256429</t>
  </si>
  <si>
    <t>Henrique Barreto De Sousa</t>
  </si>
  <si>
    <t>526191</t>
  </si>
  <si>
    <t>TIAGO ROSA FERREIRA</t>
  </si>
  <si>
    <t>52717</t>
  </si>
  <si>
    <t>JORGE ALVES DOS SANTOS</t>
  </si>
  <si>
    <t>5279275</t>
  </si>
  <si>
    <t>CLEBER SILVA DE OLIVEIRA</t>
  </si>
  <si>
    <t>5284929</t>
  </si>
  <si>
    <t>Francisco Natanael Bezerra de Souza</t>
  </si>
  <si>
    <t>5287090</t>
  </si>
  <si>
    <t>CRISTIAN DA SILVA GAMA</t>
  </si>
  <si>
    <t>5288169</t>
  </si>
  <si>
    <t>ENIVELTON PEREIRA GAMA</t>
  </si>
  <si>
    <t>5299802</t>
  </si>
  <si>
    <t>BRUNO ALVES VIEIRA DOS SANTOS</t>
  </si>
  <si>
    <t>5300738</t>
  </si>
  <si>
    <t>EMERSON VINICIUS SANTANA</t>
  </si>
  <si>
    <t>5303338</t>
  </si>
  <si>
    <t>GUILHERME CAMARGO DE LIMA</t>
  </si>
  <si>
    <t>5305918</t>
  </si>
  <si>
    <t>WILLIANS DE OLIVEIRA FERREIRA</t>
  </si>
  <si>
    <t>5306000</t>
  </si>
  <si>
    <t>Henrique de Oliveira Borges</t>
  </si>
  <si>
    <t>5306981</t>
  </si>
  <si>
    <t>Guilherme Alves do Nascimento</t>
  </si>
  <si>
    <t>5307171</t>
  </si>
  <si>
    <t>Francisco Claudio Lima de sousa</t>
  </si>
  <si>
    <t>5322260</t>
  </si>
  <si>
    <t>Rafael Dos Reis Silva</t>
  </si>
  <si>
    <t>5331854</t>
  </si>
  <si>
    <t>Vinicius Corel De Morais</t>
  </si>
  <si>
    <t>5351120</t>
  </si>
  <si>
    <t>VINICIUS JUNCKER LUCAS</t>
  </si>
  <si>
    <t>535662</t>
  </si>
  <si>
    <t>Paulo Rogerio Carvalho Da Silv</t>
  </si>
  <si>
    <t>5358043</t>
  </si>
  <si>
    <t>Gidiael Pereira Ferreira</t>
  </si>
  <si>
    <t>5376726</t>
  </si>
  <si>
    <t>CAIQUE LIMA BARBOSA</t>
  </si>
  <si>
    <t>5382459</t>
  </si>
  <si>
    <t>PAULO CESAR GONCALVES</t>
  </si>
  <si>
    <t>5387019</t>
  </si>
  <si>
    <t>Jose Vitor Ferreira Campos</t>
  </si>
  <si>
    <t>5387078</t>
  </si>
  <si>
    <t>JOSE EDSON DA SILVA</t>
  </si>
  <si>
    <t>5393230</t>
  </si>
  <si>
    <t>Anderson Dias Silva</t>
  </si>
  <si>
    <t>5396247</t>
  </si>
  <si>
    <t>Julio Cesar Da Silva Correa</t>
  </si>
  <si>
    <t>5412277</t>
  </si>
  <si>
    <t>MARCOS VINICIUS CARVALHO DANTAS</t>
  </si>
  <si>
    <t>5416639</t>
  </si>
  <si>
    <t>Gabriel De Araujo Fonseca</t>
  </si>
  <si>
    <t>5429943</t>
  </si>
  <si>
    <t>CICERO RONALDO SILVA</t>
  </si>
  <si>
    <t>5434807</t>
  </si>
  <si>
    <t>Luis Fabiano Porto Da Silva</t>
  </si>
  <si>
    <t>5440416</t>
  </si>
  <si>
    <t>Jean Carlos Pereira De Aguiar</t>
  </si>
  <si>
    <t>5442176</t>
  </si>
  <si>
    <t>Cleison De Jesus Azevedo</t>
  </si>
  <si>
    <t>5446929</t>
  </si>
  <si>
    <t>Carlos Soares De Jesus</t>
  </si>
  <si>
    <t>5447844</t>
  </si>
  <si>
    <t>Jose Carlos Pereira De Araujo</t>
  </si>
  <si>
    <t>5448956</t>
  </si>
  <si>
    <t>Aparecido Rodrigues Da Silva</t>
  </si>
  <si>
    <t>5449693</t>
  </si>
  <si>
    <t>Renan Ramos Galhardo</t>
  </si>
  <si>
    <t>5450918</t>
  </si>
  <si>
    <t>Richard Leonardo De Lima</t>
  </si>
  <si>
    <t>5451892</t>
  </si>
  <si>
    <t>James Castello Ribeiro</t>
  </si>
  <si>
    <t>5453356</t>
  </si>
  <si>
    <t>Leandro Marcos Rodrigues Vieira</t>
  </si>
  <si>
    <t>5454263</t>
  </si>
  <si>
    <t>Juraci Monteiro</t>
  </si>
  <si>
    <t>5455774</t>
  </si>
  <si>
    <t>Luiz Henrique Raimundo Junior</t>
  </si>
  <si>
    <t>545941</t>
  </si>
  <si>
    <t>Tiago Rodrigues Pires</t>
  </si>
  <si>
    <t>5461855</t>
  </si>
  <si>
    <t>Denilson Jose Da Silva</t>
  </si>
  <si>
    <t>5462550</t>
  </si>
  <si>
    <t>Felipe Nobrega Silva</t>
  </si>
  <si>
    <t>5462959</t>
  </si>
  <si>
    <t>Jonathan Silva Dos Santos</t>
  </si>
  <si>
    <t>5463602</t>
  </si>
  <si>
    <t>Robson Rodrigues Teixeira</t>
  </si>
  <si>
    <t>5466253</t>
  </si>
  <si>
    <t>Michel Martins Dos Santos</t>
  </si>
  <si>
    <t>5466369</t>
  </si>
  <si>
    <t>Bonifacio Dos Santos E Silva</t>
  </si>
  <si>
    <t>5470005</t>
  </si>
  <si>
    <t>Rodrigo Inacio Leite Da Silva</t>
  </si>
  <si>
    <t>5491240</t>
  </si>
  <si>
    <t>Gabriel Lemos De Lima Dos Santos</t>
  </si>
  <si>
    <t>549848</t>
  </si>
  <si>
    <t>KEITE RODRIGUES DE OLIVEIRA</t>
  </si>
  <si>
    <t>5549540</t>
  </si>
  <si>
    <t>Luiz Antonio Henrique</t>
  </si>
  <si>
    <t>5549922</t>
  </si>
  <si>
    <t>Benedito Nonato Da Silva</t>
  </si>
  <si>
    <t>5550904</t>
  </si>
  <si>
    <t>Renan Oliveira Da Cruz</t>
  </si>
  <si>
    <t>5551480</t>
  </si>
  <si>
    <t>Ricardo Angelis Panhan</t>
  </si>
  <si>
    <t>5551650</t>
  </si>
  <si>
    <t>Domingos Morais Da Rocha</t>
  </si>
  <si>
    <t>555667</t>
  </si>
  <si>
    <t>GIOVANE ALVES RAMOS</t>
  </si>
  <si>
    <t>5557976</t>
  </si>
  <si>
    <t>DIOGO PINHEIRO</t>
  </si>
  <si>
    <t>5558859</t>
  </si>
  <si>
    <t>Jonnathan Moura Da Silva</t>
  </si>
  <si>
    <t>5571138</t>
  </si>
  <si>
    <t>Jose Alves De Souza</t>
  </si>
  <si>
    <t>5606217</t>
  </si>
  <si>
    <t>Erik Henrique Tavares De Noronha</t>
  </si>
  <si>
    <t>5606969</t>
  </si>
  <si>
    <t>Robert Pereira De Oliveira</t>
  </si>
  <si>
    <t>5609410</t>
  </si>
  <si>
    <t>MAURICIO FERREIRA DA SILVA</t>
  </si>
  <si>
    <t>5622263</t>
  </si>
  <si>
    <t>Igor Cardoso De Araujo</t>
  </si>
  <si>
    <t>5622301</t>
  </si>
  <si>
    <t>Gabriel De Souza Bueno</t>
  </si>
  <si>
    <t>5622565</t>
  </si>
  <si>
    <t>FELLIPHE KAUÃ RODRIGUES</t>
  </si>
  <si>
    <t>5623510</t>
  </si>
  <si>
    <t>Guilherme Do Espirito Santo</t>
  </si>
  <si>
    <t>5626935</t>
  </si>
  <si>
    <t>Joao Vytor Da Silva</t>
  </si>
  <si>
    <t>5637139</t>
  </si>
  <si>
    <t>Junior Raphael Da Silva Gomes</t>
  </si>
  <si>
    <t>5648700</t>
  </si>
  <si>
    <t>Tiago Santos De Jesus</t>
  </si>
  <si>
    <t>5658349</t>
  </si>
  <si>
    <t>Vitor Antunes Lopes Cantero</t>
  </si>
  <si>
    <t>5666945</t>
  </si>
  <si>
    <t>Felipe Amador Moreira</t>
  </si>
  <si>
    <t>5668115</t>
  </si>
  <si>
    <t>IVAN SILVA OLIVEIRA</t>
  </si>
  <si>
    <t>5668964</t>
  </si>
  <si>
    <t>Valdemar De Jesus</t>
  </si>
  <si>
    <t>5670063</t>
  </si>
  <si>
    <t>Lourival Ferreira Dos Santos</t>
  </si>
  <si>
    <t>5686849</t>
  </si>
  <si>
    <t>Marcelo Raimundo De Sousa Junior</t>
  </si>
  <si>
    <t>5689694</t>
  </si>
  <si>
    <t>Michael Duane Graves</t>
  </si>
  <si>
    <t>5698634</t>
  </si>
  <si>
    <t>Martinho Da Silva Primo</t>
  </si>
  <si>
    <t>5699967</t>
  </si>
  <si>
    <t>Mikelson Hippolyte</t>
  </si>
  <si>
    <t>5701562</t>
  </si>
  <si>
    <t>Victor Dos Santos Reis</t>
  </si>
  <si>
    <t>5722063</t>
  </si>
  <si>
    <t>Ruan Lagos Dos Santos Evangelista</t>
  </si>
  <si>
    <t>5722616</t>
  </si>
  <si>
    <t>Gerlando Silva Alves</t>
  </si>
  <si>
    <t>5723914</t>
  </si>
  <si>
    <t>Gustavo Luiz Silva Lucena</t>
  </si>
  <si>
    <t>5732875</t>
  </si>
  <si>
    <t>Ryan Antunes Sousa Silva</t>
  </si>
  <si>
    <t>5738946</t>
  </si>
  <si>
    <t>Pedro Valerio Da Silva Junior</t>
  </si>
  <si>
    <t>5740665</t>
  </si>
  <si>
    <t>Rodrigo Barreto Diniz</t>
  </si>
  <si>
    <t>5748780</t>
  </si>
  <si>
    <t>Eliu Ornan Monasterio Calles</t>
  </si>
  <si>
    <t>5760364</t>
  </si>
  <si>
    <t>Andre Luiz Maia</t>
  </si>
  <si>
    <t>5760372</t>
  </si>
  <si>
    <t>Michael Chukwuebuka Emmanuel</t>
  </si>
  <si>
    <t>5766982</t>
  </si>
  <si>
    <t>DANIEL FRANCISCO DE SOUZA JUNIOR</t>
  </si>
  <si>
    <t>5768969</t>
  </si>
  <si>
    <t>KEVIN ARAUJO MOREIRA PEREIRA</t>
  </si>
  <si>
    <t>577628</t>
  </si>
  <si>
    <t>EMERSON DE JESUS MELO DA SILVA</t>
  </si>
  <si>
    <t>5776503</t>
  </si>
  <si>
    <t>Matheus Marcelino De Jesus</t>
  </si>
  <si>
    <t>5776813</t>
  </si>
  <si>
    <t>Helio Fernandes De Oliveira</t>
  </si>
  <si>
    <t>5778662</t>
  </si>
  <si>
    <t>Kaua Anderson Da Silva Santos</t>
  </si>
  <si>
    <t>5781639</t>
  </si>
  <si>
    <t>Yago Yuri Da Costa Silva</t>
  </si>
  <si>
    <t>5782040</t>
  </si>
  <si>
    <t>Samuel Henrique Palhoto Lima Bento</t>
  </si>
  <si>
    <t>5782520</t>
  </si>
  <si>
    <t>Tiago Jose De Assis</t>
  </si>
  <si>
    <t>5783895</t>
  </si>
  <si>
    <t>Jesus Sebastian Paredes Gutierrez</t>
  </si>
  <si>
    <t>5785359</t>
  </si>
  <si>
    <t>Lucas Ribeiro De Jesus</t>
  </si>
  <si>
    <t>5785790</t>
  </si>
  <si>
    <t>Sebastiao Rodrigues Do Nascimento</t>
  </si>
  <si>
    <t>5786444</t>
  </si>
  <si>
    <t>Romulo Soares De Araujo</t>
  </si>
  <si>
    <t>5788943</t>
  </si>
  <si>
    <t>Guerrada Christos Ngandzien Itoua</t>
  </si>
  <si>
    <t>5791219</t>
  </si>
  <si>
    <t>KAYKE HENRIQUE BARBOSA</t>
  </si>
  <si>
    <t>5791553</t>
  </si>
  <si>
    <t>Jose Damiao Da Silva</t>
  </si>
  <si>
    <t>5795737</t>
  </si>
  <si>
    <t>David Soares Do Nascimento</t>
  </si>
  <si>
    <t>5796210</t>
  </si>
  <si>
    <t>LUCIANO EGIDIO</t>
  </si>
  <si>
    <t>5796385</t>
  </si>
  <si>
    <t>Breno Henrique Novaes</t>
  </si>
  <si>
    <t>5800188</t>
  </si>
  <si>
    <t>JEANCLAUDE KABANU</t>
  </si>
  <si>
    <t>5800722</t>
  </si>
  <si>
    <t>Simon Juan Manuel Gomez</t>
  </si>
  <si>
    <t>5804477</t>
  </si>
  <si>
    <t>Oussama Boughdadi</t>
  </si>
  <si>
    <t>5806682</t>
  </si>
  <si>
    <t>ONYEKA MICHAEL ATUOZO</t>
  </si>
  <si>
    <t>5819571</t>
  </si>
  <si>
    <t>Diego Araujo Dias</t>
  </si>
  <si>
    <t>5819628</t>
  </si>
  <si>
    <t>Augusto Neves Junior</t>
  </si>
  <si>
    <t>5819890</t>
  </si>
  <si>
    <t>MATEUS ANTONIO MATOTA</t>
  </si>
  <si>
    <t>5825920</t>
  </si>
  <si>
    <t>Diego Alves Da Silva</t>
  </si>
  <si>
    <t>5827060</t>
  </si>
  <si>
    <t>Kisonga Junior</t>
  </si>
  <si>
    <t>5827655</t>
  </si>
  <si>
    <t>Diego Rodrigues Da Silva</t>
  </si>
  <si>
    <t>5828481</t>
  </si>
  <si>
    <t>David Barbosa Santos</t>
  </si>
  <si>
    <t>5830400</t>
  </si>
  <si>
    <t>GALIANO NZAKULU IDIATUAVUDILA</t>
  </si>
  <si>
    <t>5835690</t>
  </si>
  <si>
    <t>Carla Maria De Souza</t>
  </si>
  <si>
    <t>5847770</t>
  </si>
  <si>
    <t>Marcus Vinicius Dos Santos Oliveira</t>
  </si>
  <si>
    <t>585717</t>
  </si>
  <si>
    <t>Walter da Silva Teixeira</t>
  </si>
  <si>
    <t>5869420</t>
  </si>
  <si>
    <t>Caique Cesar Cruz Arruda</t>
  </si>
  <si>
    <t>5882290</t>
  </si>
  <si>
    <t>Kenneth Nna Obioma</t>
  </si>
  <si>
    <t>5885558</t>
  </si>
  <si>
    <t>Silmara Alves De Santana</t>
  </si>
  <si>
    <t>5887429</t>
  </si>
  <si>
    <t>Caio Cassiano Da Silva</t>
  </si>
  <si>
    <t>5890055</t>
  </si>
  <si>
    <t>Lucky Iwuoha</t>
  </si>
  <si>
    <t>5891353</t>
  </si>
  <si>
    <t>Everton Hugo Da Silva</t>
  </si>
  <si>
    <t>5893038</t>
  </si>
  <si>
    <t>Jailson De Souza Silva</t>
  </si>
  <si>
    <t>5894034</t>
  </si>
  <si>
    <t>Nsumbo Zola</t>
  </si>
  <si>
    <t>5894344</t>
  </si>
  <si>
    <t>Matheus Santos De Souza</t>
  </si>
  <si>
    <t>5896975</t>
  </si>
  <si>
    <t>Rosineia Lima De Amorim</t>
  </si>
  <si>
    <t>5901898</t>
  </si>
  <si>
    <t>Chimezie Emmanuel Amadi</t>
  </si>
  <si>
    <t>5904978</t>
  </si>
  <si>
    <t>Thiago Marcelo Elizeu</t>
  </si>
  <si>
    <t>5905486</t>
  </si>
  <si>
    <t>Regis Barbosa Cardoso</t>
  </si>
  <si>
    <t>5906270</t>
  </si>
  <si>
    <t>Divino Makenguele</t>
  </si>
  <si>
    <t>5906679</t>
  </si>
  <si>
    <t>Robson Da Silva Pereira</t>
  </si>
  <si>
    <t>5906857</t>
  </si>
  <si>
    <t>Jacinto Carvalho Rodrigues</t>
  </si>
  <si>
    <t>5907322</t>
  </si>
  <si>
    <t>Rogerio Aparecido Passiani</t>
  </si>
  <si>
    <t>5908990</t>
  </si>
  <si>
    <t>Joilson Tavares Santos</t>
  </si>
  <si>
    <t>5912679</t>
  </si>
  <si>
    <t>Leonardo Henrique Pereira Matco</t>
  </si>
  <si>
    <t>5920230</t>
  </si>
  <si>
    <t>Tochukwu Kingsley Ezirionye</t>
  </si>
  <si>
    <t>5923115</t>
  </si>
  <si>
    <t>Chimezie Thaddeus Okpaleke</t>
  </si>
  <si>
    <t>5923689</t>
  </si>
  <si>
    <t>Gabriel Pereira De Sousa</t>
  </si>
  <si>
    <t>5924367</t>
  </si>
  <si>
    <t>Ricardo Bangala Sita Bula</t>
  </si>
  <si>
    <t>5927676</t>
  </si>
  <si>
    <t>Julio Cesar Matos Magalhaes</t>
  </si>
  <si>
    <t>5933048</t>
  </si>
  <si>
    <t>Pedro Luiz Cassiano De Campos</t>
  </si>
  <si>
    <t>5937175</t>
  </si>
  <si>
    <t>Christopher Kumah Korodo</t>
  </si>
  <si>
    <t>5940834</t>
  </si>
  <si>
    <t>Joseph Chinonso Ndubuisi</t>
  </si>
  <si>
    <t>5946484</t>
  </si>
  <si>
    <t>Pablo Henrique Da Silva</t>
  </si>
  <si>
    <t>5951542</t>
  </si>
  <si>
    <t>Rogeiro Nzolameso Ferraz</t>
  </si>
  <si>
    <t>5953626</t>
  </si>
  <si>
    <t>Luan Nogueira De Souza</t>
  </si>
  <si>
    <t>5959128</t>
  </si>
  <si>
    <t>Fernando Miguel Da Conceicao</t>
  </si>
  <si>
    <t>5960282</t>
  </si>
  <si>
    <t>Eduardo Lima Moreira</t>
  </si>
  <si>
    <t>5961556</t>
  </si>
  <si>
    <t>Guilherme Amorim Souza</t>
  </si>
  <si>
    <t>5962145</t>
  </si>
  <si>
    <t>Matadi Kuama Martins</t>
  </si>
  <si>
    <t>596382</t>
  </si>
  <si>
    <t>LUIZ MOAB DA SILVA</t>
  </si>
  <si>
    <t>5964490</t>
  </si>
  <si>
    <t>David Meneses Da Silva</t>
  </si>
  <si>
    <t>5964806</t>
  </si>
  <si>
    <t>Marcio Oliveira Dos Santos</t>
  </si>
  <si>
    <t>5965071</t>
  </si>
  <si>
    <t>Joao Victor Salazar Da Silva</t>
  </si>
  <si>
    <t>5965659</t>
  </si>
  <si>
    <t>Carlos Alexandre Fonseca Sodre</t>
  </si>
  <si>
    <t>5966930</t>
  </si>
  <si>
    <t>Joao Roberto Avelino Filho</t>
  </si>
  <si>
    <t>5968100</t>
  </si>
  <si>
    <t>Fernando Oliveira Martins</t>
  </si>
  <si>
    <t>5969425</t>
  </si>
  <si>
    <t>Victor Henrique Santos Rossati</t>
  </si>
  <si>
    <t>5970164</t>
  </si>
  <si>
    <t>Johnatan Rudrigues Dionizio</t>
  </si>
  <si>
    <t>5970202</t>
  </si>
  <si>
    <t>Lucas Lopes Da Silva</t>
  </si>
  <si>
    <t>5970652</t>
  </si>
  <si>
    <t>Danilo Cunha Moraes</t>
  </si>
  <si>
    <t>5971977</t>
  </si>
  <si>
    <t>Douglas De Oliveira Marques</t>
  </si>
  <si>
    <t>5972272</t>
  </si>
  <si>
    <t>Alex Dourado Santos</t>
  </si>
  <si>
    <t>5975875</t>
  </si>
  <si>
    <t>Rahell Freire Silva</t>
  </si>
  <si>
    <t>5977088</t>
  </si>
  <si>
    <t>Laysa Katlyn Bezerra Santos</t>
  </si>
  <si>
    <t>5977266</t>
  </si>
  <si>
    <t>Jaqueline Gigante Queiroz</t>
  </si>
  <si>
    <t>5978343</t>
  </si>
  <si>
    <t>Rodrigo Gabriel Da Silva</t>
  </si>
  <si>
    <t>5978548</t>
  </si>
  <si>
    <t>Matheus Nogueira Souza</t>
  </si>
  <si>
    <t>5979374</t>
  </si>
  <si>
    <t>Michael Andretti Rodrigues Da Costa</t>
  </si>
  <si>
    <t>5981336</t>
  </si>
  <si>
    <t>Rodrigo Dos Santos Alves</t>
  </si>
  <si>
    <t>5981786</t>
  </si>
  <si>
    <t>Eldaissy Maria De Sousa Silva</t>
  </si>
  <si>
    <t>5982243</t>
  </si>
  <si>
    <t>Mayara Loyse De Souza Santos</t>
  </si>
  <si>
    <t>5984165</t>
  </si>
  <si>
    <t>Tiago Henrique Oliveira Dos Santos</t>
  </si>
  <si>
    <t>5986648</t>
  </si>
  <si>
    <t>Lucas Felix Nunes</t>
  </si>
  <si>
    <t>5986818</t>
  </si>
  <si>
    <t>Ana Vitoria Brito Do Nascimento</t>
  </si>
  <si>
    <t>5987113</t>
  </si>
  <si>
    <t>Venancio Bezerra Cavalcante</t>
  </si>
  <si>
    <t>5987296</t>
  </si>
  <si>
    <t>Chidi Henry Edeh</t>
  </si>
  <si>
    <t>5987482</t>
  </si>
  <si>
    <t>Lindomar Rocha De Almeida</t>
  </si>
  <si>
    <t>5987970</t>
  </si>
  <si>
    <t>Genivania Ribeiro Jurema</t>
  </si>
  <si>
    <t>5988225</t>
  </si>
  <si>
    <t>Gabriel Nogueira Mauricio</t>
  </si>
  <si>
    <t>5989310</t>
  </si>
  <si>
    <t>Lourival Marcelino Da Silva</t>
  </si>
  <si>
    <t>5990009</t>
  </si>
  <si>
    <t>Arthur Sales Barbosa</t>
  </si>
  <si>
    <t>5990050</t>
  </si>
  <si>
    <t>Gabriel Barbosa Silva</t>
  </si>
  <si>
    <t>5990289</t>
  </si>
  <si>
    <t>Mychell Martins Da Silva</t>
  </si>
  <si>
    <t>5990483</t>
  </si>
  <si>
    <t>Queli Cristiane Nunes Da Silva</t>
  </si>
  <si>
    <t>5991897</t>
  </si>
  <si>
    <t>Ana Paula Alinne Pinto Alves Da Silva</t>
  </si>
  <si>
    <t>5994810</t>
  </si>
  <si>
    <t>Chukwuebuka Desmond Osikwu</t>
  </si>
  <si>
    <t>5995302</t>
  </si>
  <si>
    <t>Jonathan Dos Santos Dias Ruivo</t>
  </si>
  <si>
    <t>5996112</t>
  </si>
  <si>
    <t>Gustavo Assis De Souza</t>
  </si>
  <si>
    <t>5996511</t>
  </si>
  <si>
    <t>Kauan Geronymo Da Silva</t>
  </si>
  <si>
    <t>5996619</t>
  </si>
  <si>
    <t>Gustavo Gomes Da Silva</t>
  </si>
  <si>
    <t>5997380</t>
  </si>
  <si>
    <t>Magnus Chukwudi Eriri</t>
  </si>
  <si>
    <t>5997771</t>
  </si>
  <si>
    <t>Geovanny Santana Do Nascimento</t>
  </si>
  <si>
    <t>5998417</t>
  </si>
  <si>
    <t>Goodness Ifechukwu Nwafor</t>
  </si>
  <si>
    <t>5998484</t>
  </si>
  <si>
    <t>Gabriel Bezerra Da Silva</t>
  </si>
  <si>
    <t>5998743</t>
  </si>
  <si>
    <t>Marlise Marlei Dos Santos</t>
  </si>
  <si>
    <t>5999804</t>
  </si>
  <si>
    <t>Kaique Martines Macedo De Assis</t>
  </si>
  <si>
    <t>5999820</t>
  </si>
  <si>
    <t>Yara Da Silva</t>
  </si>
  <si>
    <t>5999979</t>
  </si>
  <si>
    <t>Edilene Seles Raiano De Sousa</t>
  </si>
  <si>
    <t>6000037</t>
  </si>
  <si>
    <t>Cayque Lago Borges</t>
  </si>
  <si>
    <t>6000088</t>
  </si>
  <si>
    <t>Amanda Bergamim Leite</t>
  </si>
  <si>
    <t>6000193</t>
  </si>
  <si>
    <t>Edel Preciva</t>
  </si>
  <si>
    <t>6001297</t>
  </si>
  <si>
    <t>Ana Paula Gomes</t>
  </si>
  <si>
    <t>6001319</t>
  </si>
  <si>
    <t>Wilder Matos Da Silva</t>
  </si>
  <si>
    <t>6001343</t>
  </si>
  <si>
    <t>Victor Hugo Santos De Jesus</t>
  </si>
  <si>
    <t>6002382</t>
  </si>
  <si>
    <t>Eduardo Severo Da Silva</t>
  </si>
  <si>
    <t>6002455</t>
  </si>
  <si>
    <t>Jose Thiago Mendonca Da Costa</t>
  </si>
  <si>
    <t>6003427</t>
  </si>
  <si>
    <t>David Kongolo Kengela</t>
  </si>
  <si>
    <t>6004504</t>
  </si>
  <si>
    <t>Saulo Ricardo Cavalcante</t>
  </si>
  <si>
    <t>6004580</t>
  </si>
  <si>
    <t>Guilherme Ferreira Biazioli</t>
  </si>
  <si>
    <t>6004741</t>
  </si>
  <si>
    <t>Antonio Geraldo Damiao Ferreira</t>
  </si>
  <si>
    <t>6004911</t>
  </si>
  <si>
    <t>Rida Elimami</t>
  </si>
  <si>
    <t>6005470</t>
  </si>
  <si>
    <t>Saibou Kombo</t>
  </si>
  <si>
    <t>6006558</t>
  </si>
  <si>
    <t>Erick Aluisio Dos Santos</t>
  </si>
  <si>
    <t>6006728</t>
  </si>
  <si>
    <t>Fabiano Lima Dos Santos Silva</t>
  </si>
  <si>
    <t>6007856</t>
  </si>
  <si>
    <t>Giullia Bianca De Oliveira Pereira</t>
  </si>
  <si>
    <t>6008135</t>
  </si>
  <si>
    <t>Ehinomen Orianele</t>
  </si>
  <si>
    <t>6008151</t>
  </si>
  <si>
    <t>Ayoub Ait Bourhim</t>
  </si>
  <si>
    <t>6008925</t>
  </si>
  <si>
    <t>Portela Richelin Ngondzien Itoua</t>
  </si>
  <si>
    <t>6008968</t>
  </si>
  <si>
    <t>Evelin Da Silva De Jesus</t>
  </si>
  <si>
    <t>6009026</t>
  </si>
  <si>
    <t>Leandro Machado Da Silva</t>
  </si>
  <si>
    <t>6009980</t>
  </si>
  <si>
    <t>Komlan Anani Guillaume Guedji</t>
  </si>
  <si>
    <t>6010938</t>
  </si>
  <si>
    <t>Omar El Abouyi</t>
  </si>
  <si>
    <t>6011004</t>
  </si>
  <si>
    <t>Chinonso Christian Nwezeh</t>
  </si>
  <si>
    <t>6011101</t>
  </si>
  <si>
    <t>Nosa Majekodumi Owoloja</t>
  </si>
  <si>
    <t>6011195</t>
  </si>
  <si>
    <t>Daniel Ibrahim</t>
  </si>
  <si>
    <t>6013228</t>
  </si>
  <si>
    <t>Rafael William Januario</t>
  </si>
  <si>
    <t>6015743</t>
  </si>
  <si>
    <t>Fernando Carlos De Jesus</t>
  </si>
  <si>
    <t>603054</t>
  </si>
  <si>
    <t>EDUARDO SOARES PROCOPIO</t>
  </si>
  <si>
    <t>653467</t>
  </si>
  <si>
    <t>DANILO JOSIAS DE CARVALHO</t>
  </si>
  <si>
    <t>665501</t>
  </si>
  <si>
    <t>RAFAEL NASCIMENTO DEMETRIO</t>
  </si>
  <si>
    <t>670364</t>
  </si>
  <si>
    <t>CLECIO ROBERTO DA SILVA</t>
  </si>
  <si>
    <t>671519</t>
  </si>
  <si>
    <t>PAULO ROBERTO BERTACCHINI</t>
  </si>
  <si>
    <t>689734</t>
  </si>
  <si>
    <t>ADILSON SOARES DE OLIVEIRA</t>
  </si>
  <si>
    <t>701017</t>
  </si>
  <si>
    <t>CHARLES MOREIRA</t>
  </si>
  <si>
    <t>90002495</t>
  </si>
  <si>
    <t>ERICK REIS MOREIRA</t>
  </si>
  <si>
    <t>98905</t>
  </si>
  <si>
    <t>ALEXANDRE DE  OLIVEIRA  CANDIDO</t>
  </si>
  <si>
    <t>T60000319</t>
  </si>
  <si>
    <t>PEDRO HUGO DE MORAES</t>
  </si>
  <si>
    <t>T60000327</t>
  </si>
  <si>
    <t>FLAVIO MANOEL DELMONDES</t>
  </si>
  <si>
    <t>T60000329</t>
  </si>
  <si>
    <t>PATRIK JOSE RODRIGUES DA SILVA</t>
  </si>
  <si>
    <t>T60000348</t>
  </si>
  <si>
    <t>FELIPE MIRANDA JOB</t>
  </si>
  <si>
    <t>T60000349</t>
  </si>
  <si>
    <t>JONATHAN DA SILVA LOPES</t>
  </si>
  <si>
    <t>T60000350</t>
  </si>
  <si>
    <t>WELTON BEZERRA MIRANDA DA SILVA</t>
  </si>
  <si>
    <t>T60000351</t>
  </si>
  <si>
    <t>DIOGO ALVES MARQUES DA SILVA</t>
  </si>
  <si>
    <t>T60000353</t>
  </si>
  <si>
    <t>MARCIEL DE JESUS SANTOS</t>
  </si>
  <si>
    <t>T60000354</t>
  </si>
  <si>
    <t>DOUGLAS REIS DE SOUZA</t>
  </si>
  <si>
    <t>T60000355</t>
  </si>
  <si>
    <t>DANILO VIEIRA MORO</t>
  </si>
  <si>
    <t>T60000356</t>
  </si>
  <si>
    <t>JOSE IRINEU CAMELO DOS SANTOS</t>
  </si>
  <si>
    <t>T60000358</t>
  </si>
  <si>
    <t>PAULO VITOR DE OLIVEIRA VIEIRA</t>
  </si>
  <si>
    <t>T610044</t>
  </si>
  <si>
    <t>LEONARDO MOIAIA MUACA</t>
  </si>
  <si>
    <t>T620004</t>
  </si>
  <si>
    <t>RICARDO DE JESUS SILVA</t>
  </si>
  <si>
    <t>T620045</t>
  </si>
  <si>
    <t>ROCIANO MAKOSSO</t>
  </si>
  <si>
    <t>T620051</t>
  </si>
  <si>
    <t>LEONARDO QUEIROZ</t>
  </si>
  <si>
    <t>T620171</t>
  </si>
  <si>
    <t>NATANAEL TADEU NOGUEIRA ROMAO</t>
  </si>
  <si>
    <t>T620181</t>
  </si>
  <si>
    <t>JOSE PINTO ALFREDO</t>
  </si>
  <si>
    <t>T620222</t>
  </si>
  <si>
    <t>JOSE RENIEL SILVA FARIAS</t>
  </si>
  <si>
    <t>T620252</t>
  </si>
  <si>
    <t>IGOR SILVA MEIRELES DE SOUZA</t>
  </si>
  <si>
    <t>T620267</t>
  </si>
  <si>
    <t>YVES SANTOS DA SILVA</t>
  </si>
  <si>
    <t>T620273</t>
  </si>
  <si>
    <t>RAUAN DE LIMA ARCANJO</t>
  </si>
  <si>
    <t>T620275</t>
  </si>
  <si>
    <t>MARCELO DA SILVA ALMEIDA</t>
  </si>
  <si>
    <t>T620278</t>
  </si>
  <si>
    <t>Prince Agustine</t>
  </si>
  <si>
    <t>T620287</t>
  </si>
  <si>
    <t>JOSE APARECIDO VIEIRA</t>
  </si>
  <si>
    <t>T620289</t>
  </si>
  <si>
    <t>MAXWEEL CHIBUOGWU MOWETE</t>
  </si>
  <si>
    <t>T620293</t>
  </si>
  <si>
    <t>KENNEDY OBUMNEKE MMADU</t>
  </si>
  <si>
    <t>T620296</t>
  </si>
  <si>
    <t>SIMON OKE ATETE</t>
  </si>
  <si>
    <t>T620297</t>
  </si>
  <si>
    <t>MICHAEL ADEKUNLE AKINDE</t>
  </si>
  <si>
    <t>T620301</t>
  </si>
  <si>
    <t>DOUGLAS ARIEL</t>
  </si>
  <si>
    <t>T620302</t>
  </si>
  <si>
    <t>CHIDINDU CHRISTIAN OMEH</t>
  </si>
  <si>
    <t>T620304</t>
  </si>
  <si>
    <t>Light Okechukwu</t>
  </si>
  <si>
    <t>T620305</t>
  </si>
  <si>
    <t>Nzuzi Pedro</t>
  </si>
  <si>
    <t>T620307</t>
  </si>
  <si>
    <t>ANESON JUNIOR SANTOS SILVA</t>
  </si>
  <si>
    <t>T620310</t>
  </si>
  <si>
    <t>RAFAEL FERREIRA DE SOUZA</t>
  </si>
  <si>
    <t>T620311</t>
  </si>
  <si>
    <t>PASCHAL IZUCHUKWU ODOEMENA</t>
  </si>
  <si>
    <t>T620312</t>
  </si>
  <si>
    <t>FORTUNE IKEMEFUNA</t>
  </si>
  <si>
    <t>T620313</t>
  </si>
  <si>
    <t>RIAN MARCOS MENDES DA SILVA</t>
  </si>
  <si>
    <t>T620314</t>
  </si>
  <si>
    <t>Collins Oziggbese</t>
  </si>
  <si>
    <t>T620315</t>
  </si>
  <si>
    <t>OSAZEE BARRY OBASOGIE</t>
  </si>
  <si>
    <t>T620323</t>
  </si>
  <si>
    <t>CHINENYE VICTOR IGBOEMEKA</t>
  </si>
  <si>
    <t>T620325</t>
  </si>
  <si>
    <t>ALAN JESUS SILVA</t>
  </si>
  <si>
    <t>T620326</t>
  </si>
  <si>
    <t>JOAB RAVELE DA CONCEICAO SANTANA</t>
  </si>
  <si>
    <t>T620329</t>
  </si>
  <si>
    <t>WISDOM CHIEMEZIE ONUOHA</t>
  </si>
  <si>
    <t>T620330</t>
  </si>
  <si>
    <t>TAYRONI PAPA LIMA</t>
  </si>
  <si>
    <t>T620331</t>
  </si>
  <si>
    <t>FELIX CHIKE CHUKWUNETA</t>
  </si>
  <si>
    <t>T620333</t>
  </si>
  <si>
    <t>AUGUSTINE CHISOM JEPHRAM</t>
  </si>
  <si>
    <t>T6203340</t>
  </si>
  <si>
    <t>MICHAEL TOCHUKWU DOMINIC</t>
  </si>
  <si>
    <t>T620335</t>
  </si>
  <si>
    <t>ALECIO PEREIRA DA SILVA</t>
  </si>
  <si>
    <t>T620336</t>
  </si>
  <si>
    <t>CHIBUIKE GERALD AHUHUEGBULAM</t>
  </si>
  <si>
    <t>T620340</t>
  </si>
  <si>
    <t>NATANAEL PAULINO DE ALMEIDA</t>
  </si>
  <si>
    <t>T620342</t>
  </si>
  <si>
    <t>GERALDINO ALEXANDRE RODRIGUES AMARO</t>
  </si>
  <si>
    <t>T630121</t>
  </si>
  <si>
    <t>THALYSON CORDEIRO SANTOS</t>
  </si>
  <si>
    <t>T630242</t>
  </si>
  <si>
    <t>VICTOR HUGO DE OLIVEIRA JUNIOR</t>
  </si>
  <si>
    <t>T630267</t>
  </si>
  <si>
    <t>BRUNO FERNANDES DE SANTANA</t>
  </si>
  <si>
    <t>T630270</t>
  </si>
  <si>
    <t>Ingwe larazos</t>
  </si>
  <si>
    <t>T630279</t>
  </si>
  <si>
    <t>CRISTIAN RAFAEL ROQUE FRANCISCO</t>
  </si>
  <si>
    <t>T630282</t>
  </si>
  <si>
    <t>LUCIANO SOARES DA SILVA</t>
  </si>
  <si>
    <t>T630289</t>
  </si>
  <si>
    <t>Rodrigo Fabio Santos</t>
  </si>
  <si>
    <t>T630298</t>
  </si>
  <si>
    <t>Emanuel Ebuka</t>
  </si>
  <si>
    <t>T630321</t>
  </si>
  <si>
    <t>CHIDIEBERE EMMANUEL</t>
  </si>
  <si>
    <t>T630325</t>
  </si>
  <si>
    <t>CHRISTIAN CHUKWUEBUKA EKWUEM</t>
  </si>
  <si>
    <t>T630330</t>
  </si>
  <si>
    <t>CHINONSO CHRISTIAN NWEZEH</t>
  </si>
  <si>
    <t>T630342</t>
  </si>
  <si>
    <t>CLERIO ROBERTO SANTOS</t>
  </si>
  <si>
    <t>T630343</t>
  </si>
  <si>
    <t>DANIEL CHUKWUEMEZIE NWABUEZE</t>
  </si>
  <si>
    <t>T630344</t>
  </si>
  <si>
    <t>JORLEANO RODRIGUES DE OLIVEIRA</t>
  </si>
  <si>
    <t>T630348</t>
  </si>
  <si>
    <t>KAUA HENRIQUE MARQUES DA SILVA</t>
  </si>
  <si>
    <t>T630349</t>
  </si>
  <si>
    <t>SAMUEL MANCINI FRANCO</t>
  </si>
  <si>
    <t>T630351</t>
  </si>
  <si>
    <t>GABRIEL ERICK ROJO SILVA</t>
  </si>
  <si>
    <t>T630352</t>
  </si>
  <si>
    <t>GLEIDSON DOMINGUES ARAUJO</t>
  </si>
  <si>
    <t>T630354</t>
  </si>
  <si>
    <t>RAFAEL ASATO MARTIM DE OLIVEIRA</t>
  </si>
  <si>
    <t>T630355</t>
  </si>
  <si>
    <t>RAYMOND IGHAVONGBE</t>
  </si>
  <si>
    <t>T640226</t>
  </si>
  <si>
    <t>PAULO APARECIDO FERREIRA SILVA</t>
  </si>
  <si>
    <t>T640237</t>
  </si>
  <si>
    <t>PAULO CABRAL</t>
  </si>
  <si>
    <t>T640250</t>
  </si>
  <si>
    <t>ERICK ALUISIO DOS SANTOS</t>
  </si>
  <si>
    <t>T640282</t>
  </si>
  <si>
    <t>Jeremias Ingonge Carlos</t>
  </si>
  <si>
    <t>T640286</t>
  </si>
  <si>
    <t>EVARISTO EDU KUZOLA</t>
  </si>
  <si>
    <t>T640289</t>
  </si>
  <si>
    <t>GABRIEL LUCAS SILVA MACIEL</t>
  </si>
  <si>
    <t>T640293</t>
  </si>
  <si>
    <t>KEVIN OLIVEIRA FRANCA</t>
  </si>
  <si>
    <t>T640296</t>
  </si>
  <si>
    <t>ROBSON MAXIMINO DE MATOS</t>
  </si>
  <si>
    <t>T640303</t>
  </si>
  <si>
    <t>JEAN MICHEL LAGUERRE</t>
  </si>
  <si>
    <t>T640304</t>
  </si>
  <si>
    <t>Peterson Rodrigues</t>
  </si>
  <si>
    <t>T640319</t>
  </si>
  <si>
    <t>LUCAS DA SILVA BRASIL</t>
  </si>
  <si>
    <t>T640320</t>
  </si>
  <si>
    <t>LUCAS AGNELO DA SILVA ARRAIAS</t>
  </si>
  <si>
    <t>T640321</t>
  </si>
  <si>
    <t>ANDERSON MADEIRA MARQUES</t>
  </si>
  <si>
    <t>T640322</t>
  </si>
  <si>
    <t>KAUAN SILVA SANTOS</t>
  </si>
  <si>
    <t>T640323</t>
  </si>
  <si>
    <t>CHRISTOFER ANTUNES SOOMA</t>
  </si>
  <si>
    <t>T650211</t>
  </si>
  <si>
    <t>ROGERIO JOSE RIBEIRO</t>
  </si>
  <si>
    <t>T710019</t>
  </si>
  <si>
    <t>INACIO DIAS LAURINDO</t>
  </si>
  <si>
    <t>T710071</t>
  </si>
  <si>
    <t>Joao Paulino</t>
  </si>
  <si>
    <t>T710120</t>
  </si>
  <si>
    <t>PAULO ROBERTO DOS SANTOS REIS</t>
  </si>
  <si>
    <t>T710171</t>
  </si>
  <si>
    <t>ELICORREIA ELICORREIA</t>
  </si>
  <si>
    <t>T710189</t>
  </si>
  <si>
    <t>Lucas Porto</t>
  </si>
  <si>
    <t>T710196</t>
  </si>
  <si>
    <t>ROBERTO LIMA SALES DOS SANTOS</t>
  </si>
  <si>
    <t>T710217</t>
  </si>
  <si>
    <t>DORGIVAL JOSE DE NORONHA</t>
  </si>
  <si>
    <t>T710218</t>
  </si>
  <si>
    <t>FABIO DE OLIVEIRA CAETANO</t>
  </si>
  <si>
    <t>T710229</t>
  </si>
  <si>
    <t>RICARDO CONCEICAO DOS SANTOS</t>
  </si>
  <si>
    <t>T710318</t>
  </si>
  <si>
    <t>JORDAN DA SILVA COSTA</t>
  </si>
  <si>
    <t>T710342</t>
  </si>
  <si>
    <t>JOEL AMERICO  SANTOS</t>
  </si>
  <si>
    <t>T710357</t>
  </si>
  <si>
    <t>GUSTAVO OLIVEIRA DAS NEVES FERREIRA</t>
  </si>
  <si>
    <t>T710385</t>
  </si>
  <si>
    <t>ALEX MARTINS DA SILVA</t>
  </si>
  <si>
    <t>T710389</t>
  </si>
  <si>
    <t>RAMSES SAID VILLEGAS ORELLANA</t>
  </si>
  <si>
    <t>T710402</t>
  </si>
  <si>
    <t>JACI AGOSTINHO</t>
  </si>
  <si>
    <t>T710403</t>
  </si>
  <si>
    <t>EDSON NUNES</t>
  </si>
  <si>
    <t>T710405</t>
  </si>
  <si>
    <t>LUIZ HENRIQUE SANTOS SILVA</t>
  </si>
  <si>
    <t>T710412</t>
  </si>
  <si>
    <t>MICHAEL FABIO LIMA DOS SANTOS SILVA</t>
  </si>
  <si>
    <t>T710419</t>
  </si>
  <si>
    <t>TIAGO DE SOUSA LIMA</t>
  </si>
  <si>
    <t>T710421</t>
  </si>
  <si>
    <t>VICTOR HENRIQUE FAUSTINO DE ARAUJO</t>
  </si>
  <si>
    <t>T710425</t>
  </si>
  <si>
    <t>DAVI JOSE DA MATA</t>
  </si>
  <si>
    <t>T710433</t>
  </si>
  <si>
    <t>ENZO MANCHINI ONIAS</t>
  </si>
  <si>
    <t>T710435</t>
  </si>
  <si>
    <t>GUSTAVO DA SILVA D'IMPERIO</t>
  </si>
  <si>
    <t>T710446</t>
  </si>
  <si>
    <t>VICTOR ODAIR CARDOSO LORENZI</t>
  </si>
  <si>
    <t>T710447</t>
  </si>
  <si>
    <t>WILLIAN JOSE DA SILVA</t>
  </si>
  <si>
    <t>T710449</t>
  </si>
  <si>
    <t>GABRIEL DE CASTRO SOUZA</t>
  </si>
  <si>
    <t>T710452</t>
  </si>
  <si>
    <t>LUAN VINICIUS DOS SANTOS E SANTOS</t>
  </si>
  <si>
    <t>T710457</t>
  </si>
  <si>
    <t>JEAN ALMEIDA DE JESUS</t>
  </si>
  <si>
    <t>T710469</t>
  </si>
  <si>
    <t>MARCO ANTONIO DA SILVA</t>
  </si>
  <si>
    <t>T710485</t>
  </si>
  <si>
    <t>BRUNO DA SILVA EVANGELISTA</t>
  </si>
  <si>
    <t>T710486</t>
  </si>
  <si>
    <t>EDMILSON MONTEIRO</t>
  </si>
  <si>
    <t>T710488</t>
  </si>
  <si>
    <t>BADARA THIAM</t>
  </si>
  <si>
    <t>T710491</t>
  </si>
  <si>
    <t>THIAGO DE PAULA MORAES</t>
  </si>
  <si>
    <t>T710496</t>
  </si>
  <si>
    <t>Higor da Silva Lopes</t>
  </si>
  <si>
    <t>T710497</t>
  </si>
  <si>
    <t>Artur Coutinho Moraes</t>
  </si>
  <si>
    <t>T710498</t>
  </si>
  <si>
    <t>Luiz Henrique Souza da Silveira Silva</t>
  </si>
  <si>
    <t>T710501</t>
  </si>
  <si>
    <t>Igor Rodrigues</t>
  </si>
  <si>
    <t>T710502</t>
  </si>
  <si>
    <t>ALESSANDRO ROGERIO CARNAIBA SIQUEIRA</t>
  </si>
  <si>
    <t>T710503</t>
  </si>
  <si>
    <t>JOAO VICTOR RODRIGUES DE MELO</t>
  </si>
  <si>
    <t>T720310</t>
  </si>
  <si>
    <t>FRANCISCO DEMONTIER CAETANO FILHO</t>
  </si>
  <si>
    <t>T720319</t>
  </si>
  <si>
    <t>EDUARDO FERREIRA DOS SANTOS</t>
  </si>
  <si>
    <t>T720363</t>
  </si>
  <si>
    <t>LEOPOLDO BARBOZA JUNIOR</t>
  </si>
  <si>
    <t>T720391</t>
  </si>
  <si>
    <t>PAULO AFONSO DE SALES DA SILVA</t>
  </si>
  <si>
    <t>T720404</t>
  </si>
  <si>
    <t>LUCAS LIMA COSTA</t>
  </si>
  <si>
    <t>T720420</t>
  </si>
  <si>
    <t>Fabio DOS SANTOS SILVA</t>
  </si>
  <si>
    <t>T720437</t>
  </si>
  <si>
    <t>Peterson de Oliveira Jola</t>
  </si>
  <si>
    <t>T720441</t>
  </si>
  <si>
    <t>WESLEY DE SANTANA LIMA</t>
  </si>
  <si>
    <t>T720442</t>
  </si>
  <si>
    <t>JURANDIR PENA DE BRITO</t>
  </si>
  <si>
    <t>T720444</t>
  </si>
  <si>
    <t>FABIANO LIMA DOS SANTOS SILVA</t>
  </si>
  <si>
    <t>T720445</t>
  </si>
  <si>
    <t>MARCOS ADRIANO RODRIGUES DOS SANTOS</t>
  </si>
  <si>
    <t>T720450</t>
  </si>
  <si>
    <t>ELIEDISON LUCAS DA SILVA CORREIA</t>
  </si>
  <si>
    <t>T720456</t>
  </si>
  <si>
    <t>Glody Bolombo Mbokolo</t>
  </si>
  <si>
    <t>T720460</t>
  </si>
  <si>
    <t>Fernando Matuvova</t>
  </si>
  <si>
    <t>T720472</t>
  </si>
  <si>
    <t>KAUE LUIZ DO NASCIMENTO JUSTULIM</t>
  </si>
  <si>
    <t>T730244</t>
  </si>
  <si>
    <t>Leonardo Souza</t>
  </si>
  <si>
    <t>T730295</t>
  </si>
  <si>
    <t>JULIO CESAR SILVA</t>
  </si>
  <si>
    <t>T730563</t>
  </si>
  <si>
    <t>Marcio Cristiano de Souza</t>
  </si>
  <si>
    <t>T730600</t>
  </si>
  <si>
    <t>EMERSON DA SILVA CAMPOS</t>
  </si>
  <si>
    <t>T730617</t>
  </si>
  <si>
    <t>RICHARD ORTE ABADE</t>
  </si>
  <si>
    <t>T730623</t>
  </si>
  <si>
    <t>RICARDO OLIVEIRA SILVA</t>
  </si>
  <si>
    <t>T730625</t>
  </si>
  <si>
    <t>FERNANDO CARLOS DE JESUS</t>
  </si>
  <si>
    <t>T730630</t>
  </si>
  <si>
    <t>RAFAEL NASCIMENTO GUEDES</t>
  </si>
  <si>
    <t>T730635</t>
  </si>
  <si>
    <t>Jose Carlos Aparecido da Silva</t>
  </si>
  <si>
    <t>T730639</t>
  </si>
  <si>
    <t>Carlos Alberto da Silva</t>
  </si>
  <si>
    <t>T730640</t>
  </si>
  <si>
    <t>Luan Kevin Matos dos Santos</t>
  </si>
  <si>
    <t>T730646</t>
  </si>
  <si>
    <t>Daniel Vitor Valerio da Silva</t>
  </si>
  <si>
    <t>T730661</t>
  </si>
  <si>
    <t>Cristiano dos Santos</t>
  </si>
  <si>
    <t>T730669</t>
  </si>
  <si>
    <t>Baltasar Mathias Aparicio Rodriguez</t>
  </si>
  <si>
    <t>T730677</t>
  </si>
  <si>
    <t>GUILHERME YURI DA CRUZ ROCHA</t>
  </si>
  <si>
    <t>T740124</t>
  </si>
  <si>
    <t>ALEX SANDRO SANTOS DE ARAUJO</t>
  </si>
  <si>
    <t>T740144</t>
  </si>
  <si>
    <t>Daniel de Sousa Costa</t>
  </si>
  <si>
    <t>T740148</t>
  </si>
  <si>
    <t>DANIEL DOS SANTOS PEREIRA</t>
  </si>
  <si>
    <t>T740151</t>
  </si>
  <si>
    <t>Rodrigo Ernandes Carvalho de Souza</t>
  </si>
  <si>
    <t>T740159</t>
  </si>
  <si>
    <t>LUIZ RICARDO PLEWKA</t>
  </si>
  <si>
    <t>T740162</t>
  </si>
  <si>
    <t>DANIEL JESUS CASTILHO HERNANNES</t>
  </si>
  <si>
    <t>T740166</t>
  </si>
  <si>
    <t>YAGO FELIPE APARECIDO MANUEL</t>
  </si>
  <si>
    <t>T740173</t>
  </si>
  <si>
    <t>Paulo Victor de Souza de Oliveira</t>
  </si>
  <si>
    <t>T740174</t>
  </si>
  <si>
    <t>Richard dos Santos Reis Vilares</t>
  </si>
  <si>
    <t>T740175</t>
  </si>
  <si>
    <t>Lucas Pereira Santos</t>
  </si>
  <si>
    <t>T740177</t>
  </si>
  <si>
    <t>Welder Jose Leite de Sousa</t>
  </si>
  <si>
    <t>T960451</t>
  </si>
  <si>
    <t>LEANDRO VINICIO</t>
  </si>
  <si>
    <t>T971451</t>
  </si>
  <si>
    <t>Gildasio Jesus</t>
  </si>
  <si>
    <t>T971513</t>
  </si>
  <si>
    <t>ELSON SIPRI</t>
  </si>
  <si>
    <t>3942139</t>
  </si>
  <si>
    <t>CAMILO DA SILVA FERREIRA</t>
  </si>
  <si>
    <t>4186737</t>
  </si>
  <si>
    <t>Fernando Merlugo Ribeiro</t>
  </si>
  <si>
    <t>418982</t>
  </si>
  <si>
    <t>EDIRLEI DE JESUS QUEIROZ</t>
  </si>
  <si>
    <t>5118514</t>
  </si>
  <si>
    <t>Marcel Santos</t>
  </si>
  <si>
    <t>5331099</t>
  </si>
  <si>
    <t>Gustavo Henrique Santos Da Silva</t>
  </si>
  <si>
    <t>5582849</t>
  </si>
  <si>
    <t>Fernando Jose Nascimento Dos Anjos</t>
  </si>
  <si>
    <t>5812364</t>
  </si>
  <si>
    <t>Alexsander Moraes Romao</t>
  </si>
  <si>
    <t>5998573</t>
  </si>
  <si>
    <t>Luigi Vidal Veiga</t>
  </si>
  <si>
    <t>6001599</t>
  </si>
  <si>
    <t>Cicero Paulo Alves Dos Santos</t>
  </si>
  <si>
    <t>6002676</t>
  </si>
  <si>
    <t>Eduardo Dos Santos Esteves</t>
  </si>
  <si>
    <t>6005209</t>
  </si>
  <si>
    <t>Diogo Da Silva Rodrigues</t>
  </si>
  <si>
    <t>6009000</t>
  </si>
  <si>
    <t>Luis Gustavo Delfino Dos Santos</t>
  </si>
  <si>
    <t>6011012</t>
  </si>
  <si>
    <t>Joao Batista Ribeiro Neto</t>
  </si>
  <si>
    <t>6011039</t>
  </si>
  <si>
    <t>Igor Leonardo Muniz Silva</t>
  </si>
  <si>
    <t>6012973</t>
  </si>
  <si>
    <t>Bruno Wallace Santos Saraiva</t>
  </si>
  <si>
    <t>6014240</t>
  </si>
  <si>
    <t>Jonas Ramos Dos Santos Filho</t>
  </si>
  <si>
    <t>6014437</t>
  </si>
  <si>
    <t>Wellington Dos Santos Martins</t>
  </si>
  <si>
    <t>6015760</t>
  </si>
  <si>
    <t>Henrique Alves Benicio</t>
  </si>
  <si>
    <t>6016049</t>
  </si>
  <si>
    <t>Alan De Lima Goncalves</t>
  </si>
  <si>
    <t>6016073</t>
  </si>
  <si>
    <t>Jadson De Souza Ferreira</t>
  </si>
  <si>
    <t>6018025</t>
  </si>
  <si>
    <t>Carlos Alberto De Assuncao Oliveira</t>
  </si>
  <si>
    <t>6018157</t>
  </si>
  <si>
    <t>Ana Paula Amado Dos Santos Freitas</t>
  </si>
  <si>
    <t>6018262</t>
  </si>
  <si>
    <t>Gabriel Tavares Dos Santos</t>
  </si>
  <si>
    <t>6018505</t>
  </si>
  <si>
    <t>Willians Silva Santos</t>
  </si>
  <si>
    <t>6018890</t>
  </si>
  <si>
    <t>Aparecido Marcelo Barbosa Junior</t>
  </si>
  <si>
    <t>6021182</t>
  </si>
  <si>
    <t>Lazaro Maciel Pereira Brasilino</t>
  </si>
  <si>
    <t>6022260</t>
  </si>
  <si>
    <t>Thiago Dos Santos Bonfim Da Silva</t>
  </si>
  <si>
    <t>6022839</t>
  </si>
  <si>
    <t>Ana Sophia Dos Santos</t>
  </si>
  <si>
    <t>6025994</t>
  </si>
  <si>
    <t>Rodrigo De Lima Silva</t>
  </si>
  <si>
    <t>6026397</t>
  </si>
  <si>
    <t>Monica Silva De Lima</t>
  </si>
  <si>
    <t>6026729</t>
  </si>
  <si>
    <t>Raiane Santana Gomes</t>
  </si>
  <si>
    <t>6026818</t>
  </si>
  <si>
    <t>Lucas Da Silva Barbosa</t>
  </si>
  <si>
    <t>6027954</t>
  </si>
  <si>
    <t>Israel Manoel Da Silva Junior</t>
  </si>
  <si>
    <t>6028500</t>
  </si>
  <si>
    <t>Davi Silva Schitini</t>
  </si>
  <si>
    <t>6030122</t>
  </si>
  <si>
    <t>Willian Dos Santos Campos</t>
  </si>
  <si>
    <t>6032079</t>
  </si>
  <si>
    <t>Jessica Cristina Silva De Oliveira</t>
  </si>
  <si>
    <t>6032583</t>
  </si>
  <si>
    <t>Brenda De Souza Novais</t>
  </si>
  <si>
    <t>T10627</t>
  </si>
  <si>
    <t>Thalles Israel Silva Araujo</t>
  </si>
  <si>
    <t>T10629</t>
  </si>
  <si>
    <t>Jhonatan Teodoro da Silva</t>
  </si>
  <si>
    <t>T10634</t>
  </si>
  <si>
    <t>Carlos Eduardo Rodrigues Nunes</t>
  </si>
  <si>
    <t>T10635</t>
  </si>
  <si>
    <t>Jonas de Moura Amaral</t>
  </si>
  <si>
    <t>T10636</t>
  </si>
  <si>
    <t>Fanger Joseada Silva</t>
  </si>
  <si>
    <t>T10639</t>
  </si>
  <si>
    <t>ERICK DEZIDEIRO FERREIRA DA SILVA</t>
  </si>
  <si>
    <t>T10640</t>
  </si>
  <si>
    <t>WESLLEY SANTOS OLIVEIRA</t>
  </si>
  <si>
    <t>T10642</t>
  </si>
  <si>
    <t>Moises Willian</t>
  </si>
  <si>
    <t>T10643</t>
  </si>
  <si>
    <t>Kauan Ferreira Bueno</t>
  </si>
  <si>
    <t>T10644</t>
  </si>
  <si>
    <t>Kevin Ferreira Bueno</t>
  </si>
  <si>
    <t>T10645</t>
  </si>
  <si>
    <t>Rodrigo Oliveira</t>
  </si>
  <si>
    <t>T10646</t>
  </si>
  <si>
    <t>Vitor Hugo</t>
  </si>
  <si>
    <t>T10647</t>
  </si>
  <si>
    <t>Vitor Santana</t>
  </si>
  <si>
    <t>T10648</t>
  </si>
  <si>
    <t>Guilherme de Oliveira</t>
  </si>
  <si>
    <t>T10649</t>
  </si>
  <si>
    <t>Lucas Gabriel</t>
  </si>
  <si>
    <t>T10650</t>
  </si>
  <si>
    <t>Rodrigo Henrique</t>
  </si>
  <si>
    <t>T10651</t>
  </si>
  <si>
    <t>Gabriel Gomes Siqueli</t>
  </si>
  <si>
    <t>T10652</t>
  </si>
  <si>
    <t>Hugo Ramos Dantas</t>
  </si>
  <si>
    <t>T10653</t>
  </si>
  <si>
    <t>Wellington Lino dos Santos</t>
  </si>
  <si>
    <t>245370</t>
  </si>
  <si>
    <t>Carlos Alberto Da Luz Teixeira</t>
  </si>
  <si>
    <t>303012</t>
  </si>
  <si>
    <t>Leandro Batista De Oliveira</t>
  </si>
  <si>
    <t>303645</t>
  </si>
  <si>
    <t>Francisco De Jesus Mineiro</t>
  </si>
  <si>
    <t>305125</t>
  </si>
  <si>
    <t>Jorge Vaz de Souza</t>
  </si>
  <si>
    <t>311205</t>
  </si>
  <si>
    <t>Maicon da Silva Valentim</t>
  </si>
  <si>
    <t>379491</t>
  </si>
  <si>
    <t>Esdras da Silva Siqueira</t>
  </si>
  <si>
    <t>442042</t>
  </si>
  <si>
    <t>Acacio Attilio Chieregatte Braga</t>
  </si>
  <si>
    <t>5102952</t>
  </si>
  <si>
    <t>Weslei Carvalho de Andrade</t>
  </si>
  <si>
    <t>5449197</t>
  </si>
  <si>
    <t>Carlos Vinicius Mariano Dos Santos</t>
  </si>
  <si>
    <t>5600332</t>
  </si>
  <si>
    <t>Ricardo Faria Ferreira</t>
  </si>
  <si>
    <t>5800579</t>
  </si>
  <si>
    <t>Isaias Da Costa Oliveira</t>
  </si>
  <si>
    <t>5802130</t>
  </si>
  <si>
    <t>Isaque Dantas Coutinho</t>
  </si>
  <si>
    <t>5803810</t>
  </si>
  <si>
    <t>Francisco Igor Morais Medeiros</t>
  </si>
  <si>
    <t>6011519</t>
  </si>
  <si>
    <t>Luciano Barcelo De Carvalho</t>
  </si>
  <si>
    <t>6020364</t>
  </si>
  <si>
    <t>Lucas Dos Santos Sousa</t>
  </si>
  <si>
    <t>6020445</t>
  </si>
  <si>
    <t>Jhonata Barros Da Silva</t>
  </si>
  <si>
    <t>6020569</t>
  </si>
  <si>
    <t>Roberto Luiz Souza Da Silva</t>
  </si>
  <si>
    <t>6020585</t>
  </si>
  <si>
    <t>Max Emilio Soares Nonato</t>
  </si>
  <si>
    <t>6020712</t>
  </si>
  <si>
    <t>Jocimar Marcelino Fernando</t>
  </si>
  <si>
    <t>6024149</t>
  </si>
  <si>
    <t>Lucas Legentil Lima Da Silva</t>
  </si>
  <si>
    <t>6024157</t>
  </si>
  <si>
    <t>Welton Leite Vieira</t>
  </si>
  <si>
    <t>6024211</t>
  </si>
  <si>
    <t>Kayki Santos Anselmo</t>
  </si>
  <si>
    <t>6024254</t>
  </si>
  <si>
    <t>Robson Luiz Da Conceicao Miranda Junior</t>
  </si>
  <si>
    <t>6024599</t>
  </si>
  <si>
    <t>Sergio Jorge Da Silva</t>
  </si>
  <si>
    <t>6026095</t>
  </si>
  <si>
    <t>Elias Da Costa Romualdo</t>
  </si>
  <si>
    <t>6030920</t>
  </si>
  <si>
    <t>Flavio Felipe Menezes</t>
  </si>
  <si>
    <t>4580265</t>
  </si>
  <si>
    <t>Ryan Patrick Martins Da Silva</t>
  </si>
  <si>
    <t>4987152</t>
  </si>
  <si>
    <t>Joao Paulo Lopes Da Silva Santos</t>
  </si>
  <si>
    <t>5086841</t>
  </si>
  <si>
    <t>JANECLEY SILVA SANTOS</t>
  </si>
  <si>
    <t>5255988</t>
  </si>
  <si>
    <t>Abner Agostinho Dos Santos</t>
  </si>
  <si>
    <t>5341450</t>
  </si>
  <si>
    <t>Vinicius Pereira Da Silva</t>
  </si>
  <si>
    <t>535168</t>
  </si>
  <si>
    <t>Valmir Da Costa</t>
  </si>
  <si>
    <t>5372402</t>
  </si>
  <si>
    <t>GENILTON SOUZA DE ALMEIDA</t>
  </si>
  <si>
    <t>5374170</t>
  </si>
  <si>
    <t>Eric Serra De Santana</t>
  </si>
  <si>
    <t>5382173</t>
  </si>
  <si>
    <t>Leandro Pereira Da Silva</t>
  </si>
  <si>
    <t>5392616</t>
  </si>
  <si>
    <t>Samuel Martins De Souza Filho</t>
  </si>
  <si>
    <t>546496</t>
  </si>
  <si>
    <t>LEONARDO MOACYR SILVA PIMENTEL</t>
  </si>
  <si>
    <t>5486696</t>
  </si>
  <si>
    <t>EDMILSON DA CRUZ ALVES</t>
  </si>
  <si>
    <t>554164</t>
  </si>
  <si>
    <t>SILAS CESAR VIEIRA</t>
  </si>
  <si>
    <t>5649030</t>
  </si>
  <si>
    <t>Thiago Alves Da Silva</t>
  </si>
  <si>
    <t>5747619</t>
  </si>
  <si>
    <t>Rodrigo Campos De Oliveira</t>
  </si>
  <si>
    <t>5749727</t>
  </si>
  <si>
    <t>Luiz Felipe Silva De Oliveira</t>
  </si>
  <si>
    <t>5774810</t>
  </si>
  <si>
    <t>Enzo Henrique Francisco Rosa</t>
  </si>
  <si>
    <t>5793327</t>
  </si>
  <si>
    <t>Jheferson Cutrim Correia</t>
  </si>
  <si>
    <t>5813794</t>
  </si>
  <si>
    <t>Thiago Da Silva</t>
  </si>
  <si>
    <t>5821487</t>
  </si>
  <si>
    <t>Anselmo Da Silva Souza</t>
  </si>
  <si>
    <t>5828759</t>
  </si>
  <si>
    <t>MACALOU NEE YELI</t>
  </si>
  <si>
    <t>5886490</t>
  </si>
  <si>
    <t>Wellington De Oliveira Gomes</t>
  </si>
  <si>
    <t>5941253</t>
  </si>
  <si>
    <t>Rodrigo Da Silva</t>
  </si>
  <si>
    <t>5991811</t>
  </si>
  <si>
    <t>Shirlei Dos Reis</t>
  </si>
  <si>
    <t>5993644</t>
  </si>
  <si>
    <t>Kauane Barbosa Oliveira</t>
  </si>
  <si>
    <t>6018696</t>
  </si>
  <si>
    <t>Kelly Cristina Silva Do Nascimento</t>
  </si>
  <si>
    <t>6019480</t>
  </si>
  <si>
    <t>Samuel Ifechukwu Chime</t>
  </si>
  <si>
    <t>6020240</t>
  </si>
  <si>
    <t>Chinonso Linda Okereke</t>
  </si>
  <si>
    <t>6020267</t>
  </si>
  <si>
    <t>Wahid Echi</t>
  </si>
  <si>
    <t>6020747</t>
  </si>
  <si>
    <t>Cibelle Dos Santos Do Rosario</t>
  </si>
  <si>
    <t>6022499</t>
  </si>
  <si>
    <t>Christ Milaure Baltoua Ngouanda</t>
  </si>
  <si>
    <t>6023185</t>
  </si>
  <si>
    <t>Luiz Fernando De Souza Miranda</t>
  </si>
  <si>
    <t>6024220</t>
  </si>
  <si>
    <t>Esaie Bakoulou</t>
  </si>
  <si>
    <t>6024491</t>
  </si>
  <si>
    <t>Eduardo Andrade Torres</t>
  </si>
  <si>
    <t>6025811</t>
  </si>
  <si>
    <t>Ayoub Madjoun</t>
  </si>
  <si>
    <t>6025846</t>
  </si>
  <si>
    <t>Camila Chinemelum Muo</t>
  </si>
  <si>
    <t>6026400</t>
  </si>
  <si>
    <t>Walid Madjoun</t>
  </si>
  <si>
    <t>6026745</t>
  </si>
  <si>
    <t>Marco Antonio Da Silva</t>
  </si>
  <si>
    <t>6030432</t>
  </si>
  <si>
    <t>Nkechi Miriam Oguadinma</t>
  </si>
  <si>
    <t>615465</t>
  </si>
  <si>
    <t>Rayfran Souza Fonseca</t>
  </si>
  <si>
    <t>T60000359</t>
  </si>
  <si>
    <t>CARLOS APARECIDO ONOFRE JUNIOR</t>
  </si>
  <si>
    <t>T60000360</t>
  </si>
  <si>
    <t>FABIO RODRIGUS PEREIRA DE CARVALHO</t>
  </si>
  <si>
    <t>T60000361</t>
  </si>
  <si>
    <t>WELLINGTON DE ALMEIDA ROCHA</t>
  </si>
  <si>
    <t>T60000362</t>
  </si>
  <si>
    <t>ALEXANDRE APARECIDO BONOMO</t>
  </si>
  <si>
    <t>T60000363</t>
  </si>
  <si>
    <t>FABRICIO BATISTA DE OLIVEIRA JUNIOR</t>
  </si>
  <si>
    <t>T60000364</t>
  </si>
  <si>
    <t>LUIZ CARLOS SANTOS OLIVEIRA</t>
  </si>
  <si>
    <t>T620344</t>
  </si>
  <si>
    <t>DANIEL MALAQUIAS ARAUJO</t>
  </si>
  <si>
    <t>T620345</t>
  </si>
  <si>
    <t>ETELBERTO VIEIRA NETO</t>
  </si>
  <si>
    <t>ELICORREIA DE SOUSA ANDRADE</t>
  </si>
  <si>
    <t>T710216</t>
  </si>
  <si>
    <t>ANTONIO ROSA VIEIRA</t>
  </si>
  <si>
    <t>T710219</t>
  </si>
  <si>
    <t>GERALDO COUTO DE OLIVEIRA</t>
  </si>
  <si>
    <t>T710448</t>
  </si>
  <si>
    <t>CARLOS ALBERTO SOUZA DA SILVA</t>
  </si>
  <si>
    <t>T710493</t>
  </si>
  <si>
    <t>CLEBER GOMES DOS SANTOS</t>
  </si>
  <si>
    <t>IGOR RODRIGUES</t>
  </si>
  <si>
    <t>T710505</t>
  </si>
  <si>
    <t>JOAO VITOR SILVESTRE DE OLIVEIRA</t>
  </si>
  <si>
    <t>T710506</t>
  </si>
  <si>
    <t>Valdo Costa da Silva</t>
  </si>
  <si>
    <t>T710507</t>
  </si>
  <si>
    <t>Kaue Gabriel Ferraz do Amaral</t>
  </si>
  <si>
    <t>T710508</t>
  </si>
  <si>
    <t>Carlos Santana de Jesus</t>
  </si>
  <si>
    <t>T710511</t>
  </si>
  <si>
    <t>Richard Silva Francisco</t>
  </si>
  <si>
    <t>PETERSON DE OLIVEIRA JOLA</t>
  </si>
  <si>
    <t>FERNANDO MATUVOVA</t>
  </si>
  <si>
    <t>T720473</t>
  </si>
  <si>
    <t>ANTONIO MARCOS TORQUATO</t>
  </si>
  <si>
    <t>T730692</t>
  </si>
  <si>
    <t>David Henrique Almeida Costa</t>
  </si>
  <si>
    <t>WELDER JOSE LEITE DE SOUSA</t>
  </si>
  <si>
    <t>T740178</t>
  </si>
  <si>
    <t>Adrian de Oliveira Moreno</t>
  </si>
  <si>
    <t>T740179</t>
  </si>
  <si>
    <t>Raimundo Augusto Leite</t>
  </si>
  <si>
    <t>5590795</t>
  </si>
  <si>
    <t>Jefferson Kayk Elias De Brito</t>
  </si>
  <si>
    <t>6002579</t>
  </si>
  <si>
    <t>Valdir Francisco Da Silva</t>
  </si>
  <si>
    <t>6003842</t>
  </si>
  <si>
    <t>Roberto Luiz Da Silva</t>
  </si>
  <si>
    <t>6004164</t>
  </si>
  <si>
    <t>Jose Vinicius Gomes De Andrade</t>
  </si>
  <si>
    <t>6004644</t>
  </si>
  <si>
    <t>Luiz Guatavo Honorio Ferreira</t>
  </si>
  <si>
    <t>6012892</t>
  </si>
  <si>
    <t>Anderson Cleiton De Souza</t>
  </si>
  <si>
    <t>6024424</t>
  </si>
  <si>
    <t>Lua Lindomar Da Silva</t>
  </si>
  <si>
    <t>6024556</t>
  </si>
  <si>
    <t>Moaby Henrique Oliveira Do Nascimento</t>
  </si>
  <si>
    <t>6027784</t>
  </si>
  <si>
    <t>Ingrid Lira Da Silva</t>
  </si>
  <si>
    <t>6027881</t>
  </si>
  <si>
    <t>Rayana Das Neves Do Nascimento</t>
  </si>
  <si>
    <t>6027890</t>
  </si>
  <si>
    <t>Rucenita Francisca De Souza</t>
  </si>
  <si>
    <t>6027989</t>
  </si>
  <si>
    <t>Liliane Marcela Da Silva Souza</t>
  </si>
  <si>
    <t>6028110</t>
  </si>
  <si>
    <t>Anibal Tito Da Silva Junior</t>
  </si>
  <si>
    <t>6029493</t>
  </si>
  <si>
    <t>Hugo Xavier De Oliveira</t>
  </si>
  <si>
    <t>6031102</t>
  </si>
  <si>
    <t>Jose Leandro De Melo Silva</t>
  </si>
  <si>
    <t>T198451</t>
  </si>
  <si>
    <t>VICTOR GUSTAVO FERREIRA</t>
  </si>
  <si>
    <t>T198452</t>
  </si>
  <si>
    <t>JEFFERSON DA SILVA GOMES</t>
  </si>
  <si>
    <t>168375</t>
  </si>
  <si>
    <t>Luiz Dos Anjos Cruz</t>
  </si>
  <si>
    <t>170366</t>
  </si>
  <si>
    <t>Edvaldo Silva Dantas</t>
  </si>
  <si>
    <t>277107</t>
  </si>
  <si>
    <t>Natalino Vieira Machado</t>
  </si>
  <si>
    <t>279542</t>
  </si>
  <si>
    <t>EVERTON CAMPOS</t>
  </si>
  <si>
    <t>2958732</t>
  </si>
  <si>
    <t>Gilvana Oliveira De Araujo</t>
  </si>
  <si>
    <t>2991799</t>
  </si>
  <si>
    <t>Gustavo De Mello Dos Santos</t>
  </si>
  <si>
    <t>40012182</t>
  </si>
  <si>
    <t>Mauricio Oliveira Silva</t>
  </si>
  <si>
    <t>4261062</t>
  </si>
  <si>
    <t>ANTONIO BRUNO DOS SANTOS VIEIRA</t>
  </si>
  <si>
    <t>4467400</t>
  </si>
  <si>
    <t>Andrea Martins Da Silva</t>
  </si>
  <si>
    <t>4478940</t>
  </si>
  <si>
    <t>Francisco Silva de Araujo</t>
  </si>
  <si>
    <t>4575156</t>
  </si>
  <si>
    <t>Homero Anilis</t>
  </si>
  <si>
    <t>4864824</t>
  </si>
  <si>
    <t>Carlos Vinicius Carmo</t>
  </si>
  <si>
    <t>495124</t>
  </si>
  <si>
    <t>Maria Ionete Martins</t>
  </si>
  <si>
    <t>5001838</t>
  </si>
  <si>
    <t>Debora Vieira Ferreira</t>
  </si>
  <si>
    <t>5144485</t>
  </si>
  <si>
    <t>Ezequiel Teodoro Batista</t>
  </si>
  <si>
    <t>5209323</t>
  </si>
  <si>
    <t>ROBENILDO FRANCISCO DA SILVA</t>
  </si>
  <si>
    <t>5223350</t>
  </si>
  <si>
    <t>Salvandir Jose Pereira</t>
  </si>
  <si>
    <t>5224349</t>
  </si>
  <si>
    <t>ALISSON SELES DA SILVA</t>
  </si>
  <si>
    <t>5285941</t>
  </si>
  <si>
    <t>Marcos Vinicius Ferreira Dourado</t>
  </si>
  <si>
    <t>5314739</t>
  </si>
  <si>
    <t>Jeferson Ferreira Idalino</t>
  </si>
  <si>
    <t>5358450</t>
  </si>
  <si>
    <t>Willians Xavier Da Silva</t>
  </si>
  <si>
    <t>5395836</t>
  </si>
  <si>
    <t>BRUNO SOUZA ALMEIDA</t>
  </si>
  <si>
    <t>5400813</t>
  </si>
  <si>
    <t>Andrew ALVES DE OLIVEIRA</t>
  </si>
  <si>
    <t>5408296</t>
  </si>
  <si>
    <t>Wagner Ruffo Benedito</t>
  </si>
  <si>
    <t>5430941</t>
  </si>
  <si>
    <t>Roberto Manoel Dos Santos</t>
  </si>
  <si>
    <t>5451434</t>
  </si>
  <si>
    <t>JOAO VITOR DA SILVA GOMES</t>
  </si>
  <si>
    <t>5467225</t>
  </si>
  <si>
    <t>PETERSON SILVA DE OLIVEIRA</t>
  </si>
  <si>
    <t>5475325</t>
  </si>
  <si>
    <t>FRANCISCO RINALDO</t>
  </si>
  <si>
    <t>5578035</t>
  </si>
  <si>
    <t>Ana Carolina Martins</t>
  </si>
  <si>
    <t>5614384</t>
  </si>
  <si>
    <t>Jeff Anneau</t>
  </si>
  <si>
    <t>5628903</t>
  </si>
  <si>
    <t>Willian Kauan Brandao Da Silva</t>
  </si>
  <si>
    <t>5656036</t>
  </si>
  <si>
    <t>DIOGO MORAES</t>
  </si>
  <si>
    <t>5660815</t>
  </si>
  <si>
    <t>FELIPE RAIMUNDO</t>
  </si>
  <si>
    <t>5696763</t>
  </si>
  <si>
    <t>MICHAEL ARAUJO DA SILVA</t>
  </si>
  <si>
    <t>5700680</t>
  </si>
  <si>
    <t>JOAO PAULO</t>
  </si>
  <si>
    <t>5737389</t>
  </si>
  <si>
    <t>Matheus De Sousa Ferreira</t>
  </si>
  <si>
    <t>5767920</t>
  </si>
  <si>
    <t>LEDIVANIA DE SOUSA</t>
  </si>
  <si>
    <t>5779049</t>
  </si>
  <si>
    <t>Thiago Justino</t>
  </si>
  <si>
    <t>5815851</t>
  </si>
  <si>
    <t>Henrique Lins Dos Santos</t>
  </si>
  <si>
    <t>5823056</t>
  </si>
  <si>
    <t>Clayton Dos Santos Neves</t>
  </si>
  <si>
    <t>582522</t>
  </si>
  <si>
    <t>Regiane Eleusa Matos</t>
  </si>
  <si>
    <t>5849438</t>
  </si>
  <si>
    <t>Lucas Gabriel Da Silva Maia</t>
  </si>
  <si>
    <t>5918391</t>
  </si>
  <si>
    <t>Maxwel Pereira</t>
  </si>
  <si>
    <t>5958628</t>
  </si>
  <si>
    <t>Arthur Do Carmo De Jesus</t>
  </si>
  <si>
    <t>5996350</t>
  </si>
  <si>
    <t>Lucas Novais Medeiros Silva</t>
  </si>
  <si>
    <t>5997550</t>
  </si>
  <si>
    <t>Cibelle Clementino Gomes Da Silva</t>
  </si>
  <si>
    <t>5998000</t>
  </si>
  <si>
    <t>Gabriel Leal De Oliveira</t>
  </si>
  <si>
    <t>6008208</t>
  </si>
  <si>
    <t>Tamires Gisele Leoncio Da Silva</t>
  </si>
  <si>
    <t>6015999</t>
  </si>
  <si>
    <t>Mirella Da Silva Ferreira</t>
  </si>
  <si>
    <t>6016111</t>
  </si>
  <si>
    <t>Ebuka Emmanuel Okoye</t>
  </si>
  <si>
    <t>6016154</t>
  </si>
  <si>
    <t>Nzube Bright Obi</t>
  </si>
  <si>
    <t>6016197</t>
  </si>
  <si>
    <t>Rowland Odoemelam Nwagba</t>
  </si>
  <si>
    <t>6016367</t>
  </si>
  <si>
    <t>Fabricio Gomes Da Silva</t>
  </si>
  <si>
    <t>6016375</t>
  </si>
  <si>
    <t>Paulo Henrique Alves Da Silva</t>
  </si>
  <si>
    <t>6016391</t>
  </si>
  <si>
    <t>Ariston Gomes Da Cruz</t>
  </si>
  <si>
    <t>6017533</t>
  </si>
  <si>
    <t>Uzochukwu Umeji</t>
  </si>
  <si>
    <t>6019323</t>
  </si>
  <si>
    <t>Kauan Gabriel De Lyrio Goncalves</t>
  </si>
  <si>
    <t>6019382</t>
  </si>
  <si>
    <t>Halifax Onyedikachi Ohalete</t>
  </si>
  <si>
    <t>6019820</t>
  </si>
  <si>
    <t>Jude Nwabueze Eze</t>
  </si>
  <si>
    <t>6020690</t>
  </si>
  <si>
    <t>Donatus Izuchukwu Obi</t>
  </si>
  <si>
    <t>6021174</t>
  </si>
  <si>
    <t>Kevin Chukwudi Anene</t>
  </si>
  <si>
    <t>6022383</t>
  </si>
  <si>
    <t>Chinedu George Anioke</t>
  </si>
  <si>
    <t>6024572</t>
  </si>
  <si>
    <t>Johnson Ogbonna David</t>
  </si>
  <si>
    <t>6025439</t>
  </si>
  <si>
    <t>Anderson Ferreira Da Silva</t>
  </si>
  <si>
    <t>6025927</t>
  </si>
  <si>
    <t>Chinedu Blessing Onwuasoanya</t>
  </si>
  <si>
    <t>6025935</t>
  </si>
  <si>
    <t>Livinus Okwudili Obikwelu</t>
  </si>
  <si>
    <t>6026770</t>
  </si>
  <si>
    <t>Luiz Guilherme Rosa Do Nascimento</t>
  </si>
  <si>
    <t>6026923</t>
  </si>
  <si>
    <t>Philip Emeka Nwonyibo</t>
  </si>
  <si>
    <t>6026958</t>
  </si>
  <si>
    <t>Douglas Cardoso Moraes</t>
  </si>
  <si>
    <t>6026982</t>
  </si>
  <si>
    <t>Rafaela Rocha Do Nascimento</t>
  </si>
  <si>
    <t>6027040</t>
  </si>
  <si>
    <t>Diego Dos Santos Candido</t>
  </si>
  <si>
    <t>6027571</t>
  </si>
  <si>
    <t>Rosilandia Silva Santana</t>
  </si>
  <si>
    <t>6027580</t>
  </si>
  <si>
    <t>Haroldo Ferreira Mendes</t>
  </si>
  <si>
    <t>6027636</t>
  </si>
  <si>
    <t>Adalicio De Jesus Santos</t>
  </si>
  <si>
    <t>6027652</t>
  </si>
  <si>
    <t>Marcela Dos Santos Ferreira</t>
  </si>
  <si>
    <t>6027687</t>
  </si>
  <si>
    <t>Emanuel Souza Santana</t>
  </si>
  <si>
    <t>6027903</t>
  </si>
  <si>
    <t>Marcus Vinicius Ferraz Camargo</t>
  </si>
  <si>
    <t>6028039</t>
  </si>
  <si>
    <t>Bruno Scalabrini De Andrade</t>
  </si>
  <si>
    <t>6028101</t>
  </si>
  <si>
    <t>Joao Gabriel Melo Martins</t>
  </si>
  <si>
    <t>6028381</t>
  </si>
  <si>
    <t>Ana Carolina De Souza Silva</t>
  </si>
  <si>
    <t>6028390</t>
  </si>
  <si>
    <t>Vitoria Sonali Teixeira Dos Santos</t>
  </si>
  <si>
    <t>6028454</t>
  </si>
  <si>
    <t>Wallace De Souza Oliveira</t>
  </si>
  <si>
    <t>6028527</t>
  </si>
  <si>
    <t>Felipe Marcelo Da Silva</t>
  </si>
  <si>
    <t>6028861</t>
  </si>
  <si>
    <t>Kombo Nakasila Guilherme</t>
  </si>
  <si>
    <t>6029035</t>
  </si>
  <si>
    <t>Kelly Cristina Santana De Andrade</t>
  </si>
  <si>
    <t>6029116</t>
  </si>
  <si>
    <t>Julio Cesar De Carvalho</t>
  </si>
  <si>
    <t>6029205</t>
  </si>
  <si>
    <t>Elan Moura De Oliveira</t>
  </si>
  <si>
    <t>6029566</t>
  </si>
  <si>
    <t>Alexandre Carpani</t>
  </si>
  <si>
    <t>6029825</t>
  </si>
  <si>
    <t>Carla Paola Guzman Palacios</t>
  </si>
  <si>
    <t>6030343</t>
  </si>
  <si>
    <t>Lucas Gomes De Santana</t>
  </si>
  <si>
    <t>6030378</t>
  </si>
  <si>
    <t>Luan Henrique Silva</t>
  </si>
  <si>
    <t>6030475</t>
  </si>
  <si>
    <t>Larissa Nascimento Souza</t>
  </si>
  <si>
    <t>6030530</t>
  </si>
  <si>
    <t>Gabriel Alves Felix</t>
  </si>
  <si>
    <t>6030556</t>
  </si>
  <si>
    <t>Kerolyn Ferreira Rodrigues Pereira</t>
  </si>
  <si>
    <t>6030564</t>
  </si>
  <si>
    <t>Ana Paula Pereira Goncalves</t>
  </si>
  <si>
    <t>6030599</t>
  </si>
  <si>
    <t>Jonathan Kelvin Goncalves Dos Santos</t>
  </si>
  <si>
    <t>6030670</t>
  </si>
  <si>
    <t>Maria Clara Da Silva Castellanos</t>
  </si>
  <si>
    <t>6030726</t>
  </si>
  <si>
    <t>Cairon Tarrao Campos</t>
  </si>
  <si>
    <t>6030785</t>
  </si>
  <si>
    <t>Daniel Carlos Vinicius De Lima</t>
  </si>
  <si>
    <t>6031129</t>
  </si>
  <si>
    <t>Gustavo Alcantara Mariano</t>
  </si>
  <si>
    <t>6031277</t>
  </si>
  <si>
    <t>Matheus Dos Santos De Sousa</t>
  </si>
  <si>
    <t>6032010</t>
  </si>
  <si>
    <t>Joao Vitor Andrade De Oliveira</t>
  </si>
  <si>
    <t>6032052</t>
  </si>
  <si>
    <t>Giulia Aparecida Barbosa Celestino</t>
  </si>
  <si>
    <t>6032060</t>
  </si>
  <si>
    <t>Lucelio Rodrigues Da Silva</t>
  </si>
  <si>
    <t>6032150</t>
  </si>
  <si>
    <t>Caio Henrique De Jesus Augusto</t>
  </si>
  <si>
    <t>6032257</t>
  </si>
  <si>
    <t>Rodrigo Dos Santos Domingues</t>
  </si>
  <si>
    <t>6032630</t>
  </si>
  <si>
    <t>Paulo Roberto De Farias</t>
  </si>
  <si>
    <t>6032699</t>
  </si>
  <si>
    <t>Andreia Correa De Maceno</t>
  </si>
  <si>
    <t>6032850</t>
  </si>
  <si>
    <t>Jose Antonio Gonzalez Ruffin</t>
  </si>
  <si>
    <t>6032940</t>
  </si>
  <si>
    <t>Silvio Bernardo Noronha Da Silva</t>
  </si>
  <si>
    <t>6033008</t>
  </si>
  <si>
    <t>Jefferson Ferreira De Castro</t>
  </si>
  <si>
    <t>6033032</t>
  </si>
  <si>
    <t>Henrique De Souza Ribeiro</t>
  </si>
  <si>
    <t>6033148</t>
  </si>
  <si>
    <t>Isabele Luiz Justino Da Silva</t>
  </si>
  <si>
    <t>6033512</t>
  </si>
  <si>
    <t>Carla Cristiane Melo Da Silva</t>
  </si>
  <si>
    <t>6033687</t>
  </si>
  <si>
    <t>Nathaly Dos Santos Souza</t>
  </si>
  <si>
    <t>6033865</t>
  </si>
  <si>
    <t>Jefferson Arantes Constantin Govas</t>
  </si>
  <si>
    <t>6033911</t>
  </si>
  <si>
    <t>Leticia Alves De Araujo</t>
  </si>
  <si>
    <t>6034250</t>
  </si>
  <si>
    <t>Gedeon Rodrigues Pereira</t>
  </si>
  <si>
    <t>6034640</t>
  </si>
  <si>
    <t>Andre Lucas Dos Santos Ferreira</t>
  </si>
  <si>
    <t>6034799</t>
  </si>
  <si>
    <t>Sunday Chukwu Nwaonye</t>
  </si>
  <si>
    <t>6034926</t>
  </si>
  <si>
    <t>Gleidiane Dos Santos Braz</t>
  </si>
  <si>
    <t>6035248</t>
  </si>
  <si>
    <t>Matthew Nwarusi Onu</t>
  </si>
  <si>
    <t>6035361</t>
  </si>
  <si>
    <t>Marcella Da Cruz Ribeiro</t>
  </si>
  <si>
    <t>6035370</t>
  </si>
  <si>
    <t>Thalita Silva Barros</t>
  </si>
  <si>
    <t>6035590</t>
  </si>
  <si>
    <t>Tiago Aparecido Ferreira Cobo</t>
  </si>
  <si>
    <t>6035604</t>
  </si>
  <si>
    <t>Dagmar Sousa Dos Anjos</t>
  </si>
  <si>
    <t>6035701</t>
  </si>
  <si>
    <t>6035760</t>
  </si>
  <si>
    <t>Gean Pereira Rodrigues</t>
  </si>
  <si>
    <t>6035841</t>
  </si>
  <si>
    <t>Iyalode Alvarenga Santos</t>
  </si>
  <si>
    <t>6035930</t>
  </si>
  <si>
    <t>Flavia Freitas Soares</t>
  </si>
  <si>
    <t>6036104</t>
  </si>
  <si>
    <t>Anderson Fernando Ribeiro</t>
  </si>
  <si>
    <t>6036147</t>
  </si>
  <si>
    <t>Ana Carla Raimundo Capistrano</t>
  </si>
  <si>
    <t>6037593</t>
  </si>
  <si>
    <t>Crislaine Ferrari De Arruda</t>
  </si>
  <si>
    <t>63035</t>
  </si>
  <si>
    <t>ROBERTO ALVES DA SILVA</t>
  </si>
  <si>
    <t>640705</t>
  </si>
  <si>
    <t>Conceicao De Maria Alves De Melo</t>
  </si>
  <si>
    <t>641171</t>
  </si>
  <si>
    <t>TALINE OLIVEIRA DOS SANTOS</t>
  </si>
  <si>
    <t>T11000006</t>
  </si>
  <si>
    <t>Paulo Henrique Silva Souza</t>
  </si>
  <si>
    <t>WILLIAM DE SOUSA</t>
  </si>
  <si>
    <t>T11000497</t>
  </si>
  <si>
    <t>TIAGO DE MELO LEAO CAVALCANTI</t>
  </si>
  <si>
    <t>T11000498</t>
  </si>
  <si>
    <t>HYGOR AMAURY DOS SANTOS</t>
  </si>
  <si>
    <t>T11000499</t>
  </si>
  <si>
    <t>LARYSSA COELHO MOREIRA</t>
  </si>
  <si>
    <t>T11000500</t>
  </si>
  <si>
    <t>YASMIN SILVA BRANDAO</t>
  </si>
  <si>
    <t>T11000501</t>
  </si>
  <si>
    <t>ADELE DOS SANTOS</t>
  </si>
  <si>
    <t>T11000502</t>
  </si>
  <si>
    <t>ERIC ARAUJO DA SILVA</t>
  </si>
  <si>
    <t>T11000503</t>
  </si>
  <si>
    <t>THIAGO AUGUSTO FERNANDO</t>
  </si>
  <si>
    <t>T11000504</t>
  </si>
  <si>
    <t>JULIANA FERREIRA DOS SANTOS</t>
  </si>
  <si>
    <t>T11000508</t>
  </si>
  <si>
    <t>RICHARD GABRIEL</t>
  </si>
  <si>
    <t>T11000509</t>
  </si>
  <si>
    <t>VITOR GABRIEL SILVA</t>
  </si>
  <si>
    <t>T11000510</t>
  </si>
  <si>
    <t>HEITOR VINICIUS RODRIGUES</t>
  </si>
  <si>
    <t>T11000512</t>
  </si>
  <si>
    <t>ALEXSANDRO BORGES DA SILVA</t>
  </si>
  <si>
    <t>T11000513</t>
  </si>
  <si>
    <t>THOMAZ JORDAN ROFRIGUES FORTUNATO</t>
  </si>
  <si>
    <t>T11000514</t>
  </si>
  <si>
    <t>MARCOS LUCAS DA SILVA</t>
  </si>
  <si>
    <t>T11000515</t>
  </si>
  <si>
    <t>Ezequiel Barros Lopes</t>
  </si>
  <si>
    <t>T11000516</t>
  </si>
  <si>
    <t>ALIFER REIS DO NASCIMENTO</t>
  </si>
  <si>
    <t>WALTER FERNANDO SCHIAVINATO NETO</t>
  </si>
  <si>
    <t>SOCRATES NUNES MARINHO</t>
  </si>
  <si>
    <t>Marivan Nunes de Oliveira</t>
  </si>
  <si>
    <t>BRUNO HENRIQUE RODRIGUES OLIVEIRA</t>
  </si>
  <si>
    <t>RODOLFO MARTINS BENTO DE SOUZA</t>
  </si>
  <si>
    <t>T40002287</t>
  </si>
  <si>
    <t>RAFAELA FERREIRA GARCIA</t>
  </si>
  <si>
    <t>T40002305</t>
  </si>
  <si>
    <t>MARCIO FERREIRA ALVES</t>
  </si>
  <si>
    <t>T40002309</t>
  </si>
  <si>
    <t>KECHILEN FERNANDES</t>
  </si>
  <si>
    <t>MAYARA DE FATIMA GONCALVES</t>
  </si>
  <si>
    <t>T40002315</t>
  </si>
  <si>
    <t>ERICA NUNES DA SILVA</t>
  </si>
  <si>
    <t>T40002316</t>
  </si>
  <si>
    <t>WALISON MATIAS DA SILVA</t>
  </si>
  <si>
    <t>T40002317</t>
  </si>
  <si>
    <t>FELIPE RAFAEL BENTO MARQUES</t>
  </si>
  <si>
    <t>T40002321</t>
  </si>
  <si>
    <t>NAYARA CRISTINA IACHITZKI BRITO</t>
  </si>
  <si>
    <t>T40002322</t>
  </si>
  <si>
    <t>SILMARA DE ARAUJO COSTA</t>
  </si>
  <si>
    <t>T40002323</t>
  </si>
  <si>
    <t>KETLIN DA SILVA ALENCAR</t>
  </si>
  <si>
    <t>T40002328</t>
  </si>
  <si>
    <t>ROGERIO DE MELLO MOREIRA</t>
  </si>
  <si>
    <t>T40002329</t>
  </si>
  <si>
    <t>YOUSSEF EL HAMMOUTI</t>
  </si>
  <si>
    <t>T40002330</t>
  </si>
  <si>
    <t>ANDRE LUIS DE MELLO DANIELLI</t>
  </si>
  <si>
    <t>T40002332</t>
  </si>
  <si>
    <t>Mattheus Ribeiro Adauto</t>
  </si>
  <si>
    <t>T40002333</t>
  </si>
  <si>
    <t>SANDRO APARECIDO RIBEIRO DOS SANTOS</t>
  </si>
  <si>
    <t>T40002334</t>
  </si>
  <si>
    <t>MAURICIO DE OLIVEIRA</t>
  </si>
  <si>
    <t>T40002335</t>
  </si>
  <si>
    <t>KEVIN JHONATHAN DE LIMA REIS VILELA</t>
  </si>
  <si>
    <t>T40002336</t>
  </si>
  <si>
    <t>ROBSON SOUZA DE OLIVEIRA</t>
  </si>
  <si>
    <t>T40002337</t>
  </si>
  <si>
    <t>ANTONIO DANILO GIL DE CAMARGO</t>
  </si>
  <si>
    <t>T40002339</t>
  </si>
  <si>
    <t>Thiago Victor Ferreira Pinto</t>
  </si>
  <si>
    <t>T40002341</t>
  </si>
  <si>
    <t>PAULO CESAR DE FREITAS</t>
  </si>
  <si>
    <t>T40002342</t>
  </si>
  <si>
    <t>THIAGO ALLAN SANTANA</t>
  </si>
  <si>
    <t>T40002343</t>
  </si>
  <si>
    <t>VALDERICE LIMA DA SILVA</t>
  </si>
  <si>
    <t>T40002344</t>
  </si>
  <si>
    <t>IGOR RODRIGUES OLIVEIRA BARROS</t>
  </si>
  <si>
    <t>T40002345</t>
  </si>
  <si>
    <t>PAULO ROBERTO DOS SANTOS</t>
  </si>
  <si>
    <t>T40002346</t>
  </si>
  <si>
    <t>CARLOS ROBERTO NASCIMENTO</t>
  </si>
  <si>
    <t>T40002347</t>
  </si>
  <si>
    <t>KAIQUE AZEVEDO</t>
  </si>
  <si>
    <t>T40002348</t>
  </si>
  <si>
    <t>LUCAS GABRIEL ARAUJO</t>
  </si>
  <si>
    <t>T40002349</t>
  </si>
  <si>
    <t>MARCIA FELIPE DOS SANTOS</t>
  </si>
  <si>
    <t>T40002350</t>
  </si>
  <si>
    <t>FLORENCE DE GLECE</t>
  </si>
  <si>
    <t>T40002351</t>
  </si>
  <si>
    <t>DANIELE FERREIRA BATISTA</t>
  </si>
  <si>
    <t>T40002352</t>
  </si>
  <si>
    <t>RONEILSON ROCHA</t>
  </si>
  <si>
    <t>T40002353</t>
  </si>
  <si>
    <t>Ricardo Batista da Silva</t>
  </si>
  <si>
    <t>T40002354</t>
  </si>
  <si>
    <t>Joao Vitor Barreto e Silva</t>
  </si>
  <si>
    <t>T40002355</t>
  </si>
  <si>
    <t>Beatriz Nascimento dos Santos</t>
  </si>
  <si>
    <t>T40002356</t>
  </si>
  <si>
    <t>Mariana da Silva Borges</t>
  </si>
  <si>
    <t>T40002359</t>
  </si>
  <si>
    <t>Welhington Santana dos Santos</t>
  </si>
  <si>
    <t>T40002360</t>
  </si>
  <si>
    <t>Zenilda da Silva Sampaio</t>
  </si>
  <si>
    <t>T40002363</t>
  </si>
  <si>
    <t>LUANDERSON GABRYEL DA SILVA</t>
  </si>
  <si>
    <t>T40002364</t>
  </si>
  <si>
    <t>MARCEL DE ALMEIDA DELMIRO DA SILVA</t>
  </si>
  <si>
    <t>T40002365</t>
  </si>
  <si>
    <t>WALKISTON GAMA</t>
  </si>
  <si>
    <t>T40002366</t>
  </si>
  <si>
    <t>JONATHAN HENRIQUE</t>
  </si>
  <si>
    <t>T40002367</t>
  </si>
  <si>
    <t>HERIK MARQUES</t>
  </si>
  <si>
    <t>T40002368</t>
  </si>
  <si>
    <t>REGINA DE OLIVEIRA</t>
  </si>
  <si>
    <t>T40002369</t>
  </si>
  <si>
    <t>KAUE MANOEL DA SILVA</t>
  </si>
  <si>
    <t>T40002370</t>
  </si>
  <si>
    <t>RUDY PACCELY</t>
  </si>
  <si>
    <t>T40002371</t>
  </si>
  <si>
    <t>Heberton dos Santos Carnalho.</t>
  </si>
  <si>
    <t>T40002372</t>
  </si>
  <si>
    <t>DIEGO JUSTINO DE SOUZA VICENTE</t>
  </si>
  <si>
    <t>T40002373</t>
  </si>
  <si>
    <t>Carlos Eduardo Noreira Ladeslau</t>
  </si>
  <si>
    <t>T40002374</t>
  </si>
  <si>
    <t>Vanessa Ferreira da Silva</t>
  </si>
  <si>
    <t>T40002375</t>
  </si>
  <si>
    <t>Natanael Santos Silva</t>
  </si>
  <si>
    <t>T40002376</t>
  </si>
  <si>
    <t>Oseias Almeida Silva Damacena</t>
  </si>
  <si>
    <t>T40002379</t>
  </si>
  <si>
    <t>MARIA FERNANDA COSTA FIQUEIREDO</t>
  </si>
  <si>
    <t>T40002380</t>
  </si>
  <si>
    <t>Lucas Raiz Granja</t>
  </si>
  <si>
    <t>T40002382</t>
  </si>
  <si>
    <t>GILSON RICARDO ALVES</t>
  </si>
  <si>
    <t>T40002383</t>
  </si>
  <si>
    <t>VALTER JUNIOR RIBEIRO DOS SANTOS</t>
  </si>
  <si>
    <t>T40002384</t>
  </si>
  <si>
    <t>TIAGO RODRIGUES PIRES</t>
  </si>
  <si>
    <t>T40002385</t>
  </si>
  <si>
    <t>CICERA SHIRLENE LOPES</t>
  </si>
  <si>
    <t>T40002386</t>
  </si>
  <si>
    <t>SICLEIDE SANTOS  DE FARIAS</t>
  </si>
  <si>
    <t>T40002387</t>
  </si>
  <si>
    <t>HIAGO MOREIRA CAETANO</t>
  </si>
  <si>
    <t>T40002388</t>
  </si>
  <si>
    <t>JOSE VALDIR</t>
  </si>
  <si>
    <t>T40002389</t>
  </si>
  <si>
    <t>NICOLAS VIEIRA LEITE</t>
  </si>
  <si>
    <t>T40002390</t>
  </si>
  <si>
    <t>VICTOR BARBOSA FERREIRA</t>
  </si>
  <si>
    <t>T40002391</t>
  </si>
  <si>
    <t>Igor Silva Alfredo</t>
  </si>
  <si>
    <t>T40002393</t>
  </si>
  <si>
    <t>KAUE DE SOUZA</t>
  </si>
  <si>
    <t>T40002394</t>
  </si>
  <si>
    <t>JULIO CESAR DE LIMA</t>
  </si>
  <si>
    <t>T40002395</t>
  </si>
  <si>
    <t>MAICON DOUGLAS SOARES</t>
  </si>
  <si>
    <t>T40002397</t>
  </si>
  <si>
    <t>John Alef Gomes</t>
  </si>
  <si>
    <t>T40002399</t>
  </si>
  <si>
    <t>Rodrigo Lourencau de Campos</t>
  </si>
  <si>
    <t>T40002400</t>
  </si>
  <si>
    <t>ERIC FRANCISCO DA SILVA</t>
  </si>
  <si>
    <t>T40002401</t>
  </si>
  <si>
    <t>Felipe Siqueira da Silva</t>
  </si>
  <si>
    <t>T40002403</t>
  </si>
  <si>
    <t>HELDER WILLIAN</t>
  </si>
  <si>
    <t>T40002404</t>
  </si>
  <si>
    <t>EVERTON FELIX DA SILVA</t>
  </si>
  <si>
    <t>T40002405</t>
  </si>
  <si>
    <t>Igor dos Santos Araujo</t>
  </si>
  <si>
    <t>T40002406</t>
  </si>
  <si>
    <t>Kallel Goncalves Pedro</t>
  </si>
  <si>
    <t>T40002407</t>
  </si>
  <si>
    <t>Jhonatan de Arruda Rezende</t>
  </si>
  <si>
    <t>T40002408</t>
  </si>
  <si>
    <t>Hector Henrique</t>
  </si>
  <si>
    <t>T40002409</t>
  </si>
  <si>
    <t>YURI CABRAL</t>
  </si>
  <si>
    <t>T40002410</t>
  </si>
  <si>
    <t>WALTER DOS SANTOS SILVA</t>
  </si>
  <si>
    <t>T40002411</t>
  </si>
  <si>
    <t>MARCO ANTONIO FERRONATO</t>
  </si>
  <si>
    <t>T40002412</t>
  </si>
  <si>
    <t>MICHAEL DE SOUZA</t>
  </si>
  <si>
    <t>T40002413</t>
  </si>
  <si>
    <t>SILAS RIBEIRO</t>
  </si>
  <si>
    <t>T40002414</t>
  </si>
  <si>
    <t>WILLIAN LEME</t>
  </si>
  <si>
    <t>T40002415</t>
  </si>
  <si>
    <t>EMERSON JOSE DA SILVA</t>
  </si>
  <si>
    <t>T40002416</t>
  </si>
  <si>
    <t>JHONATAN DE SOUZA FURTADO</t>
  </si>
  <si>
    <t>T40002417</t>
  </si>
  <si>
    <t>PEDRO PASSOS DA SILVA</t>
  </si>
  <si>
    <t>T40002420</t>
  </si>
  <si>
    <t>Gustavo de Oliveira Barbosa</t>
  </si>
  <si>
    <t>T40002423</t>
  </si>
  <si>
    <t>MAYCON DE ALMEIDA SANTOS</t>
  </si>
  <si>
    <t>T40002425</t>
  </si>
  <si>
    <t>Fabiano Lopes dos Santos</t>
  </si>
  <si>
    <t>T40002427</t>
  </si>
  <si>
    <t>YAGO ARAUJO VIEIRA</t>
  </si>
  <si>
    <t>T40002428</t>
  </si>
  <si>
    <t>JARDIELSON ROCHA</t>
  </si>
  <si>
    <t>T40002429</t>
  </si>
  <si>
    <t>ALEF SANTOS LOPES</t>
  </si>
  <si>
    <t>T40002430</t>
  </si>
  <si>
    <t>ALVACY ROBERTI JUNIOR</t>
  </si>
  <si>
    <t>T40002432</t>
  </si>
  <si>
    <t>OTHO FARIAS</t>
  </si>
  <si>
    <t>T40002434</t>
  </si>
  <si>
    <t>JHONATAS DEODORO CAMARGO ALVES</t>
  </si>
  <si>
    <t>T40002435</t>
  </si>
  <si>
    <t>GUILHERME DE ALMEIDA ARAUJO</t>
  </si>
  <si>
    <t>T40002436</t>
  </si>
  <si>
    <t>DORCEUS RICHECARD</t>
  </si>
  <si>
    <t>T40002441</t>
  </si>
  <si>
    <t>ULISSES GONCALVES TRINDADE</t>
  </si>
  <si>
    <t>T40002442</t>
  </si>
  <si>
    <t>Paulo Henrique Lournco do Cruz Silva</t>
  </si>
  <si>
    <t>T40002443</t>
  </si>
  <si>
    <t>NICOLAS MORAES DOS SANTOS</t>
  </si>
  <si>
    <t>T40002444</t>
  </si>
  <si>
    <t>CAIO VINICIUS DAMASCENA</t>
  </si>
  <si>
    <t>T40002445</t>
  </si>
  <si>
    <t>JULIO CESAR FERREIRA PINHEIRO</t>
  </si>
  <si>
    <t>T40002450</t>
  </si>
  <si>
    <t>ROBERTO FELIPE DO AMARAL</t>
  </si>
  <si>
    <t>T40002454</t>
  </si>
  <si>
    <t>Everton Adilson de Souza Alves</t>
  </si>
  <si>
    <t>T90005220</t>
  </si>
  <si>
    <t>JULIA GOMES CARDOSO DIAS</t>
  </si>
  <si>
    <t>T90005221</t>
  </si>
  <si>
    <t>ERNANE DA COSTA CAMPOS</t>
  </si>
  <si>
    <t>T90005225</t>
  </si>
  <si>
    <t>DEIZE GOMES DA SILVA</t>
  </si>
  <si>
    <t>T90005226</t>
  </si>
  <si>
    <t>VITORIA MAXIMO HOLANDA</t>
  </si>
  <si>
    <t>T90005227</t>
  </si>
  <si>
    <t>KATIA DE ALMEIDA BOBA DA SILVA</t>
  </si>
  <si>
    <t>T90005228</t>
  </si>
  <si>
    <t>ERICA GARCIA SIDLAUKAS DO CARMO</t>
  </si>
  <si>
    <t>T90005229</t>
  </si>
  <si>
    <t>KARLA ALICIA NASCIMENTO</t>
  </si>
  <si>
    <t>T90005231</t>
  </si>
  <si>
    <t>KELINE EMILY AGRA</t>
  </si>
  <si>
    <t>T90005232</t>
  </si>
  <si>
    <t>Lucas Guilherme Alves de Souza</t>
  </si>
  <si>
    <t>T90005235</t>
  </si>
  <si>
    <t>DIEGO PEREIRA NUNES</t>
  </si>
  <si>
    <t>T90005236</t>
  </si>
  <si>
    <t>Moises Lima Matos Pinheiro</t>
  </si>
  <si>
    <t>T90005238</t>
  </si>
  <si>
    <t>JEFFERSON SANTANA DA SILVA</t>
  </si>
  <si>
    <t>T90005239</t>
  </si>
  <si>
    <t>JOSE PAULO RAMOS</t>
  </si>
  <si>
    <t>T90005240</t>
  </si>
  <si>
    <t>LUAN VINICIUS DOS SANTOS</t>
  </si>
  <si>
    <t>T90005242</t>
  </si>
  <si>
    <t>DENYS DIAS FILETTO</t>
  </si>
  <si>
    <t>T90005243</t>
  </si>
  <si>
    <t>GABRIEL SANTOS DO NASCIMENTO</t>
  </si>
  <si>
    <t>299050</t>
  </si>
  <si>
    <t>ADRIANO PONTES GOMES</t>
  </si>
  <si>
    <t>5530423</t>
  </si>
  <si>
    <t>Jesse Pereira Da Silva</t>
  </si>
  <si>
    <t>4490800</t>
  </si>
  <si>
    <t>LEANDRO GONCALVES DE CARVALHO</t>
  </si>
  <si>
    <t>566424</t>
  </si>
  <si>
    <t>THIAGO FERREIRA</t>
  </si>
  <si>
    <t>5945704</t>
  </si>
  <si>
    <t>Ailton De Oliveira Amaral</t>
  </si>
  <si>
    <t>5997720</t>
  </si>
  <si>
    <t>Jonathan Molina Esteves</t>
  </si>
  <si>
    <t>6030840</t>
  </si>
  <si>
    <t>Danielle Santos Britto</t>
  </si>
  <si>
    <t>LUAN DUVAIZAN</t>
  </si>
  <si>
    <t>T40002267</t>
  </si>
  <si>
    <t>MARCOS LEANDRO FAVORINO</t>
  </si>
  <si>
    <t>T40002418</t>
  </si>
  <si>
    <t>Manoel Pereira Barbarino</t>
  </si>
  <si>
    <t>T40002440</t>
  </si>
  <si>
    <t>MOACIR ARAUJO PINTO</t>
  </si>
  <si>
    <t>USUARIO</t>
  </si>
  <si>
    <t>META_ORIGINAL</t>
  </si>
  <si>
    <t>META_USADA</t>
  </si>
  <si>
    <t>META_PREENCHIDA</t>
  </si>
  <si>
    <t>FATOR</t>
  </si>
  <si>
    <t>VALOR_MENSAL</t>
  </si>
  <si>
    <t>VALOR_DIARIO</t>
  </si>
  <si>
    <t>NÃO</t>
  </si>
  <si>
    <t>SIM</t>
  </si>
  <si>
    <t>CD_PRINCIPAL</t>
  </si>
  <si>
    <t>ATIVIDADES</t>
  </si>
  <si>
    <t>N_REG</t>
  </si>
  <si>
    <t>MELHOR_FATOR</t>
  </si>
  <si>
    <t>FATOR_MEDIO</t>
  </si>
  <si>
    <t>QTD_TOTAL</t>
  </si>
  <si>
    <t>FAIXA</t>
  </si>
  <si>
    <t>NO_TETO</t>
  </si>
  <si>
    <t>PUXADA RECEB | RECEBIMENTO</t>
  </si>
  <si>
    <t>CARREGAMENTO | RECEBIMENTO</t>
  </si>
  <si>
    <t>CARREGAMENTO | PUXADA RECEB</t>
  </si>
  <si>
    <t>CARREGAMENTO | PUXADA RECEB | RECEBIMENTO</t>
  </si>
  <si>
    <t>ATIVIDADE OP. EMP. | CARREGAMENTO</t>
  </si>
  <si>
    <t>ATIVIDADE OP. EMP. | PUXADA RECEB</t>
  </si>
  <si>
    <t>ATIVIDADE OP. EMP. | RECEBIMENTO</t>
  </si>
  <si>
    <t>ATIVIDADE OP. EMP. | CARREGAMENTO | PUXADA RECEB | RECEBIMENTO</t>
  </si>
  <si>
    <t>ATIVIDADE OP. EMP. | CARREGAMENTO | RECEBIMENTO</t>
  </si>
  <si>
    <t>RESUMO POR MÊS E CD — CUSTO MENSAL, DIÁRIO E LINHA DE GANHO</t>
  </si>
  <si>
    <t>HCs</t>
  </si>
  <si>
    <t>CUSTO_MENSAL</t>
  </si>
  <si>
    <t>HCs_ABAIXO</t>
  </si>
  <si>
    <t>HCs_TETO</t>
  </si>
  <si>
    <t>%_ABAIXO</t>
  </si>
  <si>
    <t>%_TETO</t>
  </si>
  <si>
    <t>GANHO_30%</t>
  </si>
  <si>
    <t>CENARIO_30%</t>
  </si>
  <si>
    <t>CUSTO_DIARIO</t>
  </si>
  <si>
    <t>TOTAL</t>
  </si>
  <si>
    <t>COMPARATIVO JULHO × AGOSTO — POR CD</t>
  </si>
  <si>
    <t>HCs_JUL</t>
  </si>
  <si>
    <t>HCs_AGO</t>
  </si>
  <si>
    <t>Δ_HCs</t>
  </si>
  <si>
    <t>CUSTO_JUL</t>
  </si>
  <si>
    <t>CUSTO_AGO</t>
  </si>
  <si>
    <t>Δ_CUSTO</t>
  </si>
  <si>
    <t>%_ABAIXO_JUL</t>
  </si>
  <si>
    <t>%_ABAIXO_AGO</t>
  </si>
  <si>
    <t>Δ_pp_ABAIXO</t>
  </si>
  <si>
    <t>FATOR_MED_JUL</t>
  </si>
  <si>
    <t>FATOR_MED_AGO</t>
  </si>
  <si>
    <t>Leitura: Δ_pp_ABAIXO negativo = melhora (menos gente abaixo da meta). Δ_CUSTO = variação do incentivo.</t>
  </si>
  <si>
    <t>PROJEÇÃO DE PRODUTIVIDADE E RETORNO DO INCENTIVO</t>
  </si>
  <si>
    <t>% dos HCs abaixo da meta que sobem p/ 1ª faixa (1,00–1,19)</t>
  </si>
  <si>
    <t>Ganho médio de produtividade desses HCs (ex.: +15%)</t>
  </si>
  <si>
    <t>Custo médio mensal de 1 HC (salário+encargos) R$</t>
  </si>
  <si>
    <t>Elasticidade corte Separação: 1 pp a mais no ressuprimento → redução de X% no corte</t>
  </si>
  <si>
    <t>Custo médio mensal estimado de ruptura/corte (Separação) R$</t>
  </si>
  <si>
    <t>SIMULAÇÃO POR MÊS E ATIVIDADE</t>
  </si>
  <si>
    <t>REGS</t>
  </si>
  <si>
    <t>META_REF</t>
  </si>
  <si>
    <t>FATOR_MED</t>
  </si>
  <si>
    <t>CUSTO_REG_MENSAL</t>
  </si>
  <si>
    <t>MÊS × CD × ATIVIDADE</t>
  </si>
  <si>
    <t>QTD</t>
  </si>
  <si>
    <t>DISTRIBUIÇÃO POR MÊS E FAIXA (MENSAL + DIÁRIO)</t>
  </si>
  <si>
    <t>QTD_HCs</t>
  </si>
  <si>
    <t>%_HCs</t>
  </si>
  <si>
    <t>&lt; 1,00</t>
  </si>
  <si>
    <t>≥ 2,00</t>
  </si>
  <si>
    <t>SIMULAÇÃO ALL-IN — CAMISA 10 / APOIO / INVENTÁRIO / ROUPARIA</t>
  </si>
  <si>
    <t>PREMISSAS (editáveis — amarelo)</t>
  </si>
  <si>
    <t>Mês referência</t>
  </si>
  <si>
    <t>Dias úteis (ganho diário)</t>
  </si>
  <si>
    <t>Teto mensal por HC (R$)</t>
  </si>
  <si>
    <t>FAIXAS (mesmas do operacional — referenciam Premissas)</t>
  </si>
  <si>
    <t>INPUT POR CD — ALL-IN (editável)</t>
  </si>
  <si>
    <t>Preencha Meta, Realizado e Qtd de HCs Camisa 10/Apoio. Fator, faixa e valores calculam sozinhos.</t>
  </si>
  <si>
    <t>META_ALLIN</t>
  </si>
  <si>
    <t>REALIZADO_ALLIN</t>
  </si>
  <si>
    <t>VALOR_MENSAL_HC</t>
  </si>
  <si>
    <t>VALOR_DIARIO_HC</t>
  </si>
  <si>
    <t>QTD_HCs_APOIO</t>
  </si>
  <si>
    <t>CUSTO_MENSAL_CD</t>
  </si>
  <si>
    <t>CUSTO_DIARIO_CD</t>
  </si>
  <si>
    <t>1. Indicador: FATOR = REALIZADO_ALLIN ÷ META_ALLIN (mesmo racional do operacional).</t>
  </si>
  <si>
    <t>2. Todos os HCs Camisa 10/Apoio do CD recebem o mesmo valor (indicador coletivo).</t>
  </si>
  <si>
    <t>3. Faixas e teto idênticos ao modelo operacional (aba Premissas).</t>
  </si>
  <si>
    <t>4. Células amarelas = input. Demais = fórmulas.</t>
  </si>
  <si>
    <t>6. Preencha meta/realizado/qtd dos demais CDs para expandir a simulação de agosto.</t>
  </si>
  <si>
    <t>Realizado simulado (editável)</t>
  </si>
  <si>
    <t>Meta (fix. CD1942)</t>
  </si>
  <si>
    <t>Fator simulado</t>
  </si>
  <si>
    <t>Valor mensal/HC</t>
  </si>
  <si>
    <t>Valor diário/HC</t>
  </si>
  <si>
    <t>HCs REG.</t>
  </si>
  <si>
    <t>Total Geral</t>
  </si>
  <si>
    <t>7 Total</t>
  </si>
  <si>
    <t>8 Total</t>
  </si>
  <si>
    <t>Contagem Distinta de USUARIO</t>
  </si>
  <si>
    <t>5. Simulação CD1942: meta 470 | realizado 500 | fator  1,06 → faixa R$ 100 (exemplo com 5 HCs).</t>
  </si>
  <si>
    <t>Projeção all in — o que acontece se o realizado mudar?</t>
  </si>
  <si>
    <t xml:space="preserve">Simulação de redução </t>
  </si>
  <si>
    <t>Data</t>
  </si>
  <si>
    <t>Cadastro</t>
  </si>
  <si>
    <t>Quantidade</t>
  </si>
  <si>
    <t>Função</t>
  </si>
  <si>
    <t>Cód. Unidade de Medida</t>
  </si>
  <si>
    <t>Quantidade de Unidades de Medidas</t>
  </si>
  <si>
    <t>Empilhadeira+Puxada</t>
  </si>
  <si>
    <t>23</t>
  </si>
  <si>
    <t>Empilhadeira</t>
  </si>
  <si>
    <t>2</t>
  </si>
  <si>
    <t>Recebimento</t>
  </si>
  <si>
    <t>4</t>
  </si>
  <si>
    <t>Puxada+Recebimento</t>
  </si>
  <si>
    <t>34</t>
  </si>
  <si>
    <t>Puxada</t>
  </si>
  <si>
    <t>3</t>
  </si>
  <si>
    <t>6032702</t>
  </si>
  <si>
    <t>Carregamento</t>
  </si>
  <si>
    <t>1</t>
  </si>
  <si>
    <t>Empilhadeira+Puxada+Recebimento</t>
  </si>
  <si>
    <t>234</t>
  </si>
  <si>
    <t>Empilhadeira+Recebimento</t>
  </si>
  <si>
    <t>24</t>
  </si>
  <si>
    <t>Carregamento+Empilhadeira+Puxada</t>
  </si>
  <si>
    <t>123</t>
  </si>
  <si>
    <t>4547012</t>
  </si>
  <si>
    <t>5944570</t>
  </si>
  <si>
    <t>Carregamento+Empilhadeira+Puxada+Recebimento</t>
  </si>
  <si>
    <t>1234</t>
  </si>
  <si>
    <t>Carregamento+Puxada</t>
  </si>
  <si>
    <t>13</t>
  </si>
  <si>
    <t>Carregamento+Recebimento</t>
  </si>
  <si>
    <t>14</t>
  </si>
  <si>
    <t>246124</t>
  </si>
  <si>
    <t>6020780</t>
  </si>
  <si>
    <t>Carregamento+Empilhadeira</t>
  </si>
  <si>
    <t>12</t>
  </si>
  <si>
    <t>251414</t>
  </si>
  <si>
    <t>Indicador</t>
  </si>
  <si>
    <t>Categoria</t>
  </si>
  <si>
    <t>CARNES</t>
  </si>
  <si>
    <t>F.L.V</t>
  </si>
  <si>
    <t>MERCEARIA</t>
  </si>
  <si>
    <t>Horas Efetivas</t>
  </si>
  <si>
    <t xml:space="preserve">Média Geral </t>
  </si>
  <si>
    <t>Faixa (carregamento 409 flv</t>
  </si>
  <si>
    <t xml:space="preserve">Alcance dia </t>
  </si>
  <si>
    <t xml:space="preserve">Alcance Qtd </t>
  </si>
  <si>
    <t xml:space="preserve">Média Hora </t>
  </si>
  <si>
    <t>%</t>
  </si>
  <si>
    <t>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</si>
</sst>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&quot;R$ &quot;#,##0"/>
    <numFmt numFmtId="165" formatCode="&quot;R$ &quot;#,##0.00"/>
    <numFmt numFmtId="166" formatCode="0.0%"/>
    <numFmt numFmtId="167" formatCode="0.0"/>
  </numFmts>
  <fonts count="13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1F4E79"/>
      <name val="Arial"/>
      <family val="2"/>
    </font>
    <font>
      <b/>
      <sz val="11"/>
      <color rgb="FF1F4E79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Dialog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99"/>
        <bgColor rgb="FFFFFFCC"/>
      </patternFill>
    </fill>
    <fill>
      <patternFill patternType="solid">
        <fgColor rgb="FFD6EAF8"/>
        <bgColor rgb="FFD5F5E3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85">
    <xf numFmtId="0" fontId="0" fillId="0" borderId="0" xfId="0"/>
    <xf numFmtId="0" fontId="0" fillId="0" borderId="0" xfId="0" applyAlignment="1"/>
    <xf numFmtId="0" fontId="3" fillId="0" borderId="0" xfId="0" applyFont="1" applyAlignme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/>
    <xf numFmtId="0" fontId="6" fillId="3" borderId="1" xfId="0" applyFont="1" applyFill="1" applyBorder="1" applyAlignment="1"/>
    <xf numFmtId="164" fontId="6" fillId="3" borderId="1" xfId="0" applyNumberFormat="1" applyFont="1" applyFill="1" applyBorder="1" applyAlignment="1"/>
    <xf numFmtId="165" fontId="5" fillId="0" borderId="1" xfId="0" applyNumberFormat="1" applyFont="1" applyBorder="1" applyAlignment="1"/>
    <xf numFmtId="164" fontId="0" fillId="0" borderId="0" xfId="0" applyNumberFormat="1" applyAlignment="1"/>
    <xf numFmtId="0" fontId="5" fillId="0" borderId="0" xfId="0" applyFont="1" applyAlignment="1"/>
    <xf numFmtId="4" fontId="5" fillId="0" borderId="0" xfId="0" applyNumberFormat="1" applyFont="1" applyAlignment="1"/>
    <xf numFmtId="2" fontId="5" fillId="0" borderId="0" xfId="0" applyNumberFormat="1" applyFont="1" applyAlignment="1"/>
    <xf numFmtId="164" fontId="5" fillId="0" borderId="0" xfId="0" applyNumberFormat="1" applyFont="1" applyAlignment="1"/>
    <xf numFmtId="165" fontId="5" fillId="0" borderId="0" xfId="0" applyNumberFormat="1" applyFont="1" applyAlignment="1"/>
    <xf numFmtId="0" fontId="2" fillId="0" borderId="0" xfId="0" applyFont="1" applyAlignment="1"/>
    <xf numFmtId="164" fontId="5" fillId="0" borderId="1" xfId="0" applyNumberFormat="1" applyFont="1" applyBorder="1" applyAlignment="1"/>
    <xf numFmtId="166" fontId="5" fillId="0" borderId="1" xfId="0" applyNumberFormat="1" applyFont="1" applyBorder="1" applyAlignment="1"/>
    <xf numFmtId="0" fontId="8" fillId="4" borderId="1" xfId="0" applyFont="1" applyFill="1" applyBorder="1" applyAlignment="1"/>
    <xf numFmtId="0" fontId="0" fillId="4" borderId="1" xfId="0" applyFill="1" applyBorder="1" applyAlignment="1"/>
    <xf numFmtId="164" fontId="8" fillId="4" borderId="1" xfId="0" applyNumberFormat="1" applyFont="1" applyFill="1" applyBorder="1" applyAlignment="1"/>
    <xf numFmtId="165" fontId="8" fillId="4" borderId="1" xfId="0" applyNumberFormat="1" applyFont="1" applyFill="1" applyBorder="1" applyAlignment="1"/>
    <xf numFmtId="166" fontId="8" fillId="4" borderId="1" xfId="0" applyNumberFormat="1" applyFont="1" applyFill="1" applyBorder="1" applyAlignment="1"/>
    <xf numFmtId="0" fontId="7" fillId="0" borderId="0" xfId="0" applyFont="1" applyAlignment="1"/>
    <xf numFmtId="9" fontId="6" fillId="3" borderId="0" xfId="0" applyNumberFormat="1" applyFont="1" applyFill="1" applyAlignment="1"/>
    <xf numFmtId="164" fontId="6" fillId="3" borderId="0" xfId="0" applyNumberFormat="1" applyFont="1" applyFill="1" applyAlignment="1"/>
    <xf numFmtId="166" fontId="6" fillId="3" borderId="0" xfId="0" applyNumberFormat="1" applyFont="1" applyFill="1" applyAlignment="1"/>
    <xf numFmtId="2" fontId="5" fillId="0" borderId="1" xfId="0" applyNumberFormat="1" applyFont="1" applyBorder="1" applyAlignment="1"/>
    <xf numFmtId="3" fontId="5" fillId="0" borderId="1" xfId="0" applyNumberFormat="1" applyFont="1" applyBorder="1" applyAlignment="1"/>
    <xf numFmtId="0" fontId="3" fillId="0" borderId="0" xfId="0" applyFont="1"/>
    <xf numFmtId="0" fontId="6" fillId="3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4" fontId="6" fillId="3" borderId="1" xfId="0" applyNumberFormat="1" applyFont="1" applyFill="1" applyBorder="1"/>
    <xf numFmtId="2" fontId="5" fillId="0" borderId="1" xfId="0" applyNumberFormat="1" applyFont="1" applyBorder="1"/>
    <xf numFmtId="0" fontId="8" fillId="4" borderId="1" xfId="0" applyFont="1" applyFill="1" applyBorder="1"/>
    <xf numFmtId="0" fontId="0" fillId="4" borderId="1" xfId="0" applyFill="1" applyBorder="1"/>
    <xf numFmtId="164" fontId="8" fillId="4" borderId="1" xfId="0" applyNumberFormat="1" applyFont="1" applyFill="1" applyBorder="1"/>
    <xf numFmtId="165" fontId="8" fillId="4" borderId="1" xfId="0" applyNumberFormat="1" applyFont="1" applyFill="1" applyBorder="1"/>
    <xf numFmtId="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7" fontId="6" fillId="3" borderId="1" xfId="0" applyNumberFormat="1" applyFont="1" applyFill="1" applyBorder="1" applyAlignment="1"/>
    <xf numFmtId="0" fontId="4" fillId="2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left" wrapText="1"/>
    </xf>
    <xf numFmtId="3" fontId="0" fillId="0" borderId="0" xfId="0" applyNumberFormat="1"/>
    <xf numFmtId="0" fontId="10" fillId="5" borderId="2" xfId="0" applyFont="1" applyFill="1" applyBorder="1"/>
    <xf numFmtId="14" fontId="0" fillId="0" borderId="2" xfId="0" applyNumberFormat="1" applyBorder="1"/>
    <xf numFmtId="0" fontId="0" fillId="0" borderId="2" xfId="0" applyBorder="1"/>
    <xf numFmtId="0" fontId="12" fillId="0" borderId="2" xfId="0" applyFont="1" applyBorder="1" applyAlignment="1">
      <alignment horizontal="right"/>
    </xf>
    <xf numFmtId="0" fontId="10" fillId="5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1" fillId="6" borderId="2" xfId="0" applyFont="1" applyFill="1" applyBorder="1" applyAlignment="1">
      <alignment horizontal="left"/>
    </xf>
    <xf numFmtId="0" fontId="11" fillId="6" borderId="2" xfId="1" applyNumberFormat="1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1" fontId="0" fillId="0" borderId="2" xfId="1" applyNumberFormat="1" applyFont="1" applyBorder="1" applyAlignment="1">
      <alignment horizontal="center"/>
    </xf>
    <xf numFmtId="0" fontId="5" fillId="0" borderId="0" xfId="0" applyFont="1" applyBorder="1" applyAlignment="1"/>
    <xf numFmtId="0" fontId="2" fillId="0" borderId="0" xfId="0" applyFont="1" applyBorder="1" applyAlignment="1"/>
    <xf numFmtId="0" fontId="5" fillId="0" borderId="0" xfId="0" applyFont="1" applyBorder="1"/>
    <xf numFmtId="0" fontId="1" fillId="0" borderId="0" xfId="0" applyFont="1" applyBorder="1"/>
    <xf numFmtId="0" fontId="2" fillId="0" borderId="0" xfId="0" applyFont="1" applyBorder="1"/>
    <xf numFmtId="0" fontId="7" fillId="0" borderId="0" xfId="0" applyFont="1" applyBorder="1"/>
    <xf numFmtId="1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6" fillId="3" borderId="2" xfId="0" applyFont="1" applyFill="1" applyBorder="1" applyAlignment="1"/>
    <xf numFmtId="167" fontId="6" fillId="3" borderId="2" xfId="0" applyNumberFormat="1" applyFont="1" applyFill="1" applyBorder="1" applyAlignment="1"/>
    <xf numFmtId="0" fontId="5" fillId="0" borderId="2" xfId="0" applyFont="1" applyBorder="1" applyAlignment="1">
      <alignment horizontal="center"/>
    </xf>
    <xf numFmtId="0" fontId="4" fillId="2" borderId="0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76200</xdr:colOff>
      <xdr:row>4</xdr:row>
      <xdr:rowOff>28575</xdr:rowOff>
    </xdr:from>
    <xdr:to>
      <xdr:col>16</xdr:col>
      <xdr:colOff>66023</xdr:colOff>
      <xdr:row>15</xdr:row>
      <xdr:rowOff>56933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43900" y="533400"/>
          <a:ext cx="5219048" cy="1733333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Vagner Nere Ferreira" refreshedDate="46276.158609259262" backgroundQuery="1" createdVersion="6" refreshedVersion="6" minRefreshableVersion="3" recordCount="0" supportSubquery="1" supportAdvancedDrill="1">
  <cacheSource type="external" connectionId="1"/>
  <cacheFields count="3">
    <cacheField name="[Intervalo].[MES].[MES]" caption="MES" numFmtId="0" level="1">
      <sharedItems containsSemiMixedTypes="0" containsString="0" containsNumber="1" containsInteger="1" minValue="7" maxValue="8" count="2">
        <n v="7"/>
        <n v="8"/>
      </sharedItems>
      <extLst>
        <ext xmlns:x15="http://schemas.microsoft.com/office/spreadsheetml/2010/11/main" uri="{4F2E5C28-24EA-4eb8-9CBF-B6C8F9C3D259}">
          <x15:cachedUniqueNames>
            <x15:cachedUniqueName index="0" name="[Intervalo].[MES].&amp;[7]"/>
            <x15:cachedUniqueName index="1" name="[Intervalo].[MES].&amp;[8]"/>
          </x15:cachedUniqueNames>
        </ext>
      </extLst>
    </cacheField>
    <cacheField name="[Intervalo].[CD_PRINCIPAL].[CD_PRINCIPAL]" caption="CD_PRINCIPAL" numFmtId="0" hierarchy="3" level="1">
      <sharedItems containsSemiMixedTypes="0" containsString="0" containsNumber="1" containsInteger="1" minValue="409" maxValue="7801" count="8">
        <n v="409"/>
        <n v="930"/>
        <n v="1942"/>
        <n v="1953"/>
        <n v="1974"/>
        <n v="1979"/>
        <n v="7801"/>
        <n v="1965"/>
      </sharedItems>
      <extLst>
        <ext xmlns:x15="http://schemas.microsoft.com/office/spreadsheetml/2010/11/main" uri="{4F2E5C28-24EA-4eb8-9CBF-B6C8F9C3D259}">
          <x15:cachedUniqueNames>
            <x15:cachedUniqueName index="0" name="[Intervalo].[CD_PRINCIPAL].&amp;[409]"/>
            <x15:cachedUniqueName index="1" name="[Intervalo].[CD_PRINCIPAL].&amp;[930]"/>
            <x15:cachedUniqueName index="2" name="[Intervalo].[CD_PRINCIPAL].&amp;[1942]"/>
            <x15:cachedUniqueName index="3" name="[Intervalo].[CD_PRINCIPAL].&amp;[1953]"/>
            <x15:cachedUniqueName index="4" name="[Intervalo].[CD_PRINCIPAL].&amp;[1974]"/>
            <x15:cachedUniqueName index="5" name="[Intervalo].[CD_PRINCIPAL].&amp;[1979]"/>
            <x15:cachedUniqueName index="6" name="[Intervalo].[CD_PRINCIPAL].&amp;[7801]"/>
            <x15:cachedUniqueName index="7" name="[Intervalo].[CD_PRINCIPAL].&amp;[1965]"/>
          </x15:cachedUniqueNames>
        </ext>
      </extLst>
    </cacheField>
    <cacheField name="[Measures].[Contagem Distinta de USUARIO]" caption="Contagem Distinta de USUARIO" numFmtId="0" hierarchy="17" level="32767"/>
  </cacheFields>
  <cacheHierarchies count="18">
    <cacheHierarchy uniqueName="[Intervalo].[MES]" caption="MES" attribute="1" defaultMemberUniqueName="[Intervalo].[MES].[All]" allUniqueName="[Intervalo].[MES].[All]" dimensionUniqueName="[Intervalo]" displayFolder="" count="2" memberValueDatatype="20" unbalanced="0">
      <fieldsUsage count="2">
        <fieldUsage x="-1"/>
        <fieldUsage x="0"/>
      </fieldsUsage>
    </cacheHierarchy>
    <cacheHierarchy uniqueName="[Intervalo].[USUARIO]" caption="USUARIO" attribute="1" defaultMemberUniqueName="[Intervalo].[USUARIO].[All]" allUniqueName="[Intervalo].[USUARIO].[All]" dimensionUniqueName="[Intervalo]" displayFolder="" count="0" memberValueDatatype="130" unbalanced="0"/>
    <cacheHierarchy uniqueName="[Intervalo].[COLABORADOR]" caption="COLABORADOR" attribute="1" defaultMemberUniqueName="[Intervalo].[COLABORADOR].[All]" allUniqueName="[Intervalo].[COLABORADOR].[All]" dimensionUniqueName="[Intervalo]" displayFolder="" count="0" memberValueDatatype="130" unbalanced="0"/>
    <cacheHierarchy uniqueName="[Intervalo].[CD_PRINCIPAL]" caption="CD_PRINCIPAL" attribute="1" defaultMemberUniqueName="[Intervalo].[CD_PRINCIPAL].[All]" allUniqueName="[Intervalo].[CD_PRINCIPAL].[All]" dimensionUniqueName="[Intervalo]" displayFolder="" count="2" memberValueDatatype="20" unbalanced="0">
      <fieldsUsage count="2">
        <fieldUsage x="-1"/>
        <fieldUsage x="1"/>
      </fieldsUsage>
    </cacheHierarchy>
    <cacheHierarchy uniqueName="[Intervalo].[ATIVIDADES]" caption="ATIVIDADES" attribute="1" defaultMemberUniqueName="[Intervalo].[ATIVIDADES].[All]" allUniqueName="[Intervalo].[ATIVIDADES].[All]" dimensionUniqueName="[Intervalo]" displayFolder="" count="0" memberValueDatatype="130" unbalanced="0"/>
    <cacheHierarchy uniqueName="[Intervalo].[N_REG]" caption="N_REG" attribute="1" defaultMemberUniqueName="[Intervalo].[N_REG].[All]" allUniqueName="[Intervalo].[N_REG].[All]" dimensionUniqueName="[Intervalo]" displayFolder="" count="0" memberValueDatatype="20" unbalanced="0"/>
    <cacheHierarchy uniqueName="[Intervalo].[MELHOR_FATOR]" caption="MELHOR_FATOR" attribute="1" defaultMemberUniqueName="[Intervalo].[MELHOR_FATOR].[All]" allUniqueName="[Intervalo].[MELHOR_FATOR].[All]" dimensionUniqueName="[Intervalo]" displayFolder="" count="0" memberValueDatatype="5" unbalanced="0"/>
    <cacheHierarchy uniqueName="[Intervalo].[FATOR_MEDIO]" caption="FATOR_MEDIO" attribute="1" defaultMemberUniqueName="[Intervalo].[FATOR_MEDIO].[All]" allUniqueName="[Intervalo].[FATOR_MEDIO].[All]" dimensionUniqueName="[Intervalo]" displayFolder="" count="0" memberValueDatatype="5" unbalanced="0"/>
    <cacheHierarchy uniqueName="[Intervalo].[QTD_TOTAL]" caption="QTD_TOTAL" attribute="1" defaultMemberUniqueName="[Intervalo].[QTD_TOTAL].[All]" allUniqueName="[Intervalo].[QTD_TOTAL].[All]" dimensionUniqueName="[Intervalo]" displayFolder="" count="0" memberValueDatatype="20" unbalanced="0"/>
    <cacheHierarchy uniqueName="[Intervalo].[HORAS]" caption="HORAS" attribute="1" defaultMemberUniqueName="[Intervalo].[HORAS].[All]" allUniqueName="[Intervalo].[HORAS].[All]" dimensionUniqueName="[Intervalo]" displayFolder="" count="0" memberValueDatatype="5" unbalanced="0"/>
    <cacheHierarchy uniqueName="[Intervalo].[FAIXA]" caption="FAIXA" attribute="1" defaultMemberUniqueName="[Intervalo].[FAIXA].[All]" allUniqueName="[Intervalo].[FAIXA].[All]" dimensionUniqueName="[Intervalo]" displayFolder="" count="0" memberValueDatatype="130" unbalanced="0"/>
    <cacheHierarchy uniqueName="[Intervalo].[VALOR_MENSAL]" caption="VALOR_MENSAL" attribute="1" defaultMemberUniqueName="[Intervalo].[VALOR_MENSAL].[All]" allUniqueName="[Intervalo].[VALOR_MENSAL].[All]" dimensionUniqueName="[Intervalo]" displayFolder="" count="0" memberValueDatatype="20" unbalanced="0"/>
    <cacheHierarchy uniqueName="[Intervalo].[VALOR_DIARIO]" caption="VALOR_DIARIO" attribute="1" defaultMemberUniqueName="[Intervalo].[VALOR_DIARIO].[All]" allUniqueName="[Intervalo].[VALOR_DIARIO].[All]" dimensionUniqueName="[Intervalo]" displayFolder="" count="0" memberValueDatatype="5" unbalanced="0"/>
    <cacheHierarchy uniqueName="[Intervalo].[NO_TETO]" caption="NO_TETO" attribute="1" defaultMemberUniqueName="[Intervalo].[NO_TETO].[All]" allUniqueName="[Intervalo].[NO_TETO].[All]" dimensionUniqueName="[Intervalo]" displayFolder="" count="0" memberValueDatatype="13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Contagem de USUARIO]" caption="Contagem de USUARIO" measure="1" displayFolder="" measureGroup="Interval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istinta de USUARIO]" caption="Contagem Distinta de USUARIO" measure="1" displayFolder="" measureGroup="Interval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2">
    <dimension name="Intervalo" uniqueName="[Intervalo]" caption="Intervalo"/>
    <dimension measure="1" name="Measures" uniqueName="[Measures]" caption="Measures"/>
  </dimensions>
  <measureGroups count="1">
    <measureGroup name="Intervalo" caption="Intervalo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59" cacheId="5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3:C21" firstHeaderRow="1" firstDataRow="1" firstDataCol="2"/>
  <pivotFields count="3">
    <pivotField axis="axisRow" compact="0" allDrilled="1" outline="0" showAll="0" dataSourceSort="1" defaultAttributeDrillState="1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AttributeDrillState="1">
      <items count="9">
        <item x="0"/>
        <item x="1"/>
        <item x="2"/>
        <item x="3"/>
        <item x="4"/>
        <item x="5"/>
        <item x="6"/>
        <item x="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1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t="default">
      <x/>
    </i>
    <i>
      <x v="1"/>
      <x/>
    </i>
    <i r="1">
      <x v="1"/>
    </i>
    <i r="1">
      <x v="2"/>
    </i>
    <i r="1">
      <x v="3"/>
    </i>
    <i r="1">
      <x v="7"/>
    </i>
    <i r="1">
      <x v="4"/>
    </i>
    <i r="1">
      <x v="5"/>
    </i>
    <i r="1">
      <x v="6"/>
    </i>
    <i t="default">
      <x v="1"/>
    </i>
    <i t="grand">
      <x/>
    </i>
  </rowItems>
  <colItems count="1">
    <i/>
  </colItems>
  <dataFields count="1">
    <dataField name="Contagem Distinta de USUARIO" fld="2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USUARIO"/>
  </pivotHierarchies>
  <pivotTableStyleInfo name="PivotStyleLight16" showRowHeaders="1" showColHeaders="1" showRowStripes="0" showColStripes="0" showLastColumn="1"/>
  <rowHierarchiesUsage count="2">
    <rowHierarchyUsage hierarchyUsage="0"/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Consolidado_HC!$A$1:$N$1594">
        <x15:activeTabTopLevelEntity name="[Intervalo]"/>
      </x15:pivotTableUISettings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1"/>
  <sheetViews>
    <sheetView showGridLines="0" tabSelected="1" zoomScaleNormal="100" workbookViewId="0">
      <selection activeCell="E22" sqref="E22"/>
    </sheetView>
  </sheetViews>
  <sheetFormatPr defaultColWidth="8.7109375" defaultRowHeight="15"/>
  <cols>
    <col min="1" max="1" width="1.28515625" customWidth="1"/>
    <col min="2" max="2" width="70" style="1" customWidth="1"/>
    <col min="3" max="4" width="12" style="1" customWidth="1"/>
    <col min="5" max="6" width="14" style="1" customWidth="1"/>
    <col min="7" max="7" width="0.7109375" customWidth="1"/>
  </cols>
  <sheetData>
    <row r="1" spans="2:6" ht="4.5" customHeight="1"/>
    <row r="2" spans="2:6" ht="15.75" customHeight="1">
      <c r="B2" s="68" t="s">
        <v>0</v>
      </c>
      <c r="C2" s="68"/>
      <c r="D2" s="68"/>
      <c r="E2" s="68"/>
      <c r="F2" s="68"/>
    </row>
    <row r="3" spans="2:6" ht="4.5" customHeight="1"/>
    <row r="4" spans="2:6" ht="15" customHeight="1">
      <c r="B4" s="2" t="s">
        <v>1</v>
      </c>
    </row>
    <row r="5" spans="2:6" ht="4.5" customHeight="1"/>
    <row r="6" spans="2:6" ht="15" customHeight="1">
      <c r="B6" s="3" t="s">
        <v>2</v>
      </c>
      <c r="C6" s="3" t="s">
        <v>3</v>
      </c>
      <c r="D6" s="3" t="s">
        <v>4</v>
      </c>
      <c r="E6" s="3" t="s">
        <v>5</v>
      </c>
      <c r="F6" s="3" t="s">
        <v>6</v>
      </c>
    </row>
    <row r="7" spans="2:6" ht="15" customHeight="1">
      <c r="B7" s="4" t="s">
        <v>7</v>
      </c>
      <c r="C7" s="5">
        <v>0</v>
      </c>
      <c r="D7" s="43">
        <v>0.99990000000000001</v>
      </c>
      <c r="E7" s="6">
        <v>0</v>
      </c>
      <c r="F7" s="7">
        <f t="shared" ref="F7:F12" si="0">IF(E7=0,0,E7/$C$16)</f>
        <v>0</v>
      </c>
    </row>
    <row r="8" spans="2:6" ht="15" customHeight="1">
      <c r="B8" s="4" t="s">
        <v>8</v>
      </c>
      <c r="C8" s="5">
        <v>1</v>
      </c>
      <c r="D8" s="43">
        <v>1.1999</v>
      </c>
      <c r="E8" s="6">
        <v>100</v>
      </c>
      <c r="F8" s="7">
        <f t="shared" si="0"/>
        <v>3.8461538461538463</v>
      </c>
    </row>
    <row r="9" spans="2:6" ht="15" customHeight="1">
      <c r="B9" s="4" t="s">
        <v>9</v>
      </c>
      <c r="C9" s="5">
        <v>1.2</v>
      </c>
      <c r="D9" s="43">
        <v>1.3998999999999999</v>
      </c>
      <c r="E9" s="6">
        <v>200</v>
      </c>
      <c r="F9" s="7">
        <f t="shared" si="0"/>
        <v>7.6923076923076925</v>
      </c>
    </row>
    <row r="10" spans="2:6" ht="15" customHeight="1">
      <c r="B10" s="4" t="s">
        <v>10</v>
      </c>
      <c r="C10" s="5">
        <v>1.4</v>
      </c>
      <c r="D10" s="43">
        <v>1.5999000000000001</v>
      </c>
      <c r="E10" s="6">
        <v>350</v>
      </c>
      <c r="F10" s="7">
        <f t="shared" si="0"/>
        <v>13.461538461538462</v>
      </c>
    </row>
    <row r="11" spans="2:6" ht="15" customHeight="1">
      <c r="B11" s="4" t="s">
        <v>11</v>
      </c>
      <c r="C11" s="5">
        <v>1.6</v>
      </c>
      <c r="D11" s="43">
        <v>1.8</v>
      </c>
      <c r="E11" s="6">
        <v>500</v>
      </c>
      <c r="F11" s="7">
        <f t="shared" si="0"/>
        <v>19.23076923076923</v>
      </c>
    </row>
    <row r="12" spans="2:6" ht="15" customHeight="1">
      <c r="B12" s="4" t="s">
        <v>12</v>
      </c>
      <c r="C12" s="5">
        <v>1.9</v>
      </c>
      <c r="D12" s="43">
        <v>2</v>
      </c>
      <c r="E12" s="6">
        <v>750</v>
      </c>
      <c r="F12" s="7">
        <f t="shared" si="0"/>
        <v>28.846153846153847</v>
      </c>
    </row>
    <row r="13" spans="2:6" ht="4.5" customHeight="1"/>
    <row r="14" spans="2:6" ht="4.5" customHeight="1"/>
    <row r="15" spans="2:6" ht="15.75" customHeight="1">
      <c r="B15" s="1" t="s">
        <v>4979</v>
      </c>
      <c r="C15" s="5">
        <v>5.5</v>
      </c>
    </row>
    <row r="16" spans="2:6" ht="15" customHeight="1">
      <c r="B16" s="1" t="s">
        <v>13</v>
      </c>
      <c r="C16" s="5">
        <v>26</v>
      </c>
    </row>
    <row r="17" spans="2:6" ht="15" customHeight="1">
      <c r="B17" s="1" t="s">
        <v>14</v>
      </c>
      <c r="C17" s="6">
        <v>750</v>
      </c>
    </row>
    <row r="18" spans="2:6" ht="4.5" customHeight="1"/>
    <row r="19" spans="2:6" ht="15" customHeight="1">
      <c r="B19" s="2" t="s">
        <v>15</v>
      </c>
    </row>
    <row r="20" spans="2:6" ht="15" customHeight="1">
      <c r="B20" s="3" t="s">
        <v>16</v>
      </c>
      <c r="C20" s="3" t="s">
        <v>17</v>
      </c>
    </row>
    <row r="21" spans="2:6" ht="15" customHeight="1">
      <c r="B21" s="4" t="s">
        <v>18</v>
      </c>
      <c r="C21" s="5">
        <v>22</v>
      </c>
    </row>
    <row r="22" spans="2:6" ht="15" customHeight="1">
      <c r="B22" s="4" t="s">
        <v>19</v>
      </c>
      <c r="C22" s="5">
        <v>17</v>
      </c>
    </row>
    <row r="23" spans="2:6" ht="15" customHeight="1">
      <c r="B23" s="4" t="s">
        <v>20</v>
      </c>
      <c r="C23" s="5">
        <v>16</v>
      </c>
    </row>
    <row r="24" spans="2:6" ht="15" customHeight="1">
      <c r="B24" s="4" t="s">
        <v>21</v>
      </c>
      <c r="C24" s="5">
        <v>20</v>
      </c>
    </row>
    <row r="25" spans="2:6" ht="4.5" customHeight="1"/>
    <row r="26" spans="2:6" ht="4.5" customHeight="1"/>
    <row r="27" spans="2:6" ht="15" customHeight="1">
      <c r="B27" s="3" t="s">
        <v>22</v>
      </c>
      <c r="C27" s="3"/>
    </row>
    <row r="28" spans="2:6" ht="15" customHeight="1">
      <c r="B28" s="67" t="s">
        <v>23</v>
      </c>
      <c r="C28" s="67"/>
      <c r="D28" s="67"/>
      <c r="E28" s="67"/>
      <c r="F28" s="67"/>
    </row>
    <row r="29" spans="2:6" ht="15" customHeight="1">
      <c r="B29" s="67" t="s">
        <v>24</v>
      </c>
      <c r="C29" s="67"/>
      <c r="D29" s="67"/>
      <c r="E29" s="67"/>
      <c r="F29" s="67"/>
    </row>
    <row r="30" spans="2:6" ht="15" customHeight="1">
      <c r="B30" s="67" t="s">
        <v>25</v>
      </c>
      <c r="C30" s="67"/>
      <c r="D30" s="67"/>
      <c r="E30" s="67"/>
      <c r="F30" s="67"/>
    </row>
    <row r="31" spans="2:6" ht="15" customHeight="1">
      <c r="B31" s="67" t="s">
        <v>26</v>
      </c>
      <c r="C31" s="67"/>
      <c r="D31" s="67"/>
      <c r="E31" s="67"/>
      <c r="F31" s="67"/>
    </row>
    <row r="32" spans="2:6" ht="15" customHeight="1">
      <c r="B32" s="67" t="s">
        <v>27</v>
      </c>
      <c r="C32" s="67"/>
      <c r="D32" s="67"/>
      <c r="E32" s="67"/>
      <c r="F32" s="67"/>
    </row>
    <row r="33" spans="2:6" ht="15" customHeight="1">
      <c r="B33" s="67" t="s">
        <v>28</v>
      </c>
      <c r="C33" s="67"/>
      <c r="D33" s="67"/>
      <c r="E33" s="67"/>
      <c r="F33" s="67"/>
    </row>
    <row r="34" spans="2:6" ht="15" customHeight="1">
      <c r="B34" s="67" t="s">
        <v>29</v>
      </c>
      <c r="C34" s="67"/>
      <c r="D34" s="67"/>
      <c r="E34" s="67"/>
      <c r="F34" s="67"/>
    </row>
    <row r="35" spans="2:6" ht="4.5" customHeight="1"/>
    <row r="36" spans="2:6" ht="4.5" customHeight="1"/>
    <row r="37" spans="2:6" ht="15" customHeight="1">
      <c r="B37" s="3" t="s">
        <v>30</v>
      </c>
      <c r="C37" s="3"/>
    </row>
    <row r="38" spans="2:6" ht="15" customHeight="1">
      <c r="B38" s="1" t="s">
        <v>31</v>
      </c>
      <c r="C38" s="1">
        <f>COUNTIFS(Consolidado_HC!A:A,7)</f>
        <v>788</v>
      </c>
    </row>
    <row r="39" spans="2:6" ht="15" customHeight="1">
      <c r="B39" s="1" t="s">
        <v>32</v>
      </c>
      <c r="C39" s="8">
        <f>SUMIF(Consolidado_HC!A:A,7,Consolidado_HC!L:L)</f>
        <v>214000</v>
      </c>
    </row>
    <row r="40" spans="2:6" ht="15" customHeight="1">
      <c r="B40" s="1" t="s">
        <v>33</v>
      </c>
      <c r="C40" s="1">
        <f>COUNTIFS(Consolidado_HC!A:A,8)</f>
        <v>805</v>
      </c>
    </row>
    <row r="41" spans="2:6" ht="15" customHeight="1">
      <c r="B41" s="1" t="s">
        <v>34</v>
      </c>
      <c r="C41" s="8">
        <f>SUMIF(Consolidado_HC!A:A,8,Consolidado_HC!L:L)</f>
        <v>204500</v>
      </c>
    </row>
  </sheetData>
  <mergeCells count="8">
    <mergeCell ref="B32:F32"/>
    <mergeCell ref="B33:F33"/>
    <mergeCell ref="B34:F34"/>
    <mergeCell ref="B2:F2"/>
    <mergeCell ref="B28:F28"/>
    <mergeCell ref="B29:F29"/>
    <mergeCell ref="B30:F30"/>
    <mergeCell ref="B31:F3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I5" sqref="I5"/>
    </sheetView>
  </sheetViews>
  <sheetFormatPr defaultRowHeight="15"/>
  <cols>
    <col min="1" max="1" width="26.85546875" style="75" bestFit="1" customWidth="1"/>
    <col min="2" max="2" width="9.7109375" style="1" bestFit="1" customWidth="1"/>
    <col min="3" max="3" width="12.5703125" style="1" customWidth="1"/>
    <col min="4" max="4" width="12.42578125" style="75" bestFit="1" customWidth="1"/>
    <col min="7" max="7" width="4.5703125" customWidth="1"/>
    <col min="8" max="8" width="12" bestFit="1" customWidth="1"/>
  </cols>
  <sheetData>
    <row r="1" spans="1:9">
      <c r="A1" s="76" t="s">
        <v>4981</v>
      </c>
      <c r="B1" s="76" t="s">
        <v>3</v>
      </c>
      <c r="C1" s="76" t="s">
        <v>4</v>
      </c>
      <c r="D1" s="76" t="s">
        <v>4983</v>
      </c>
      <c r="E1" s="84" t="s">
        <v>4985</v>
      </c>
      <c r="F1" s="84" t="s">
        <v>4986</v>
      </c>
      <c r="H1" s="83" t="s">
        <v>4984</v>
      </c>
      <c r="I1" s="77">
        <v>5.5</v>
      </c>
    </row>
    <row r="2" spans="1:9">
      <c r="A2" s="79" t="s">
        <v>4982</v>
      </c>
      <c r="B2" s="80">
        <v>0</v>
      </c>
      <c r="C2" s="81">
        <v>0.99990000000000001</v>
      </c>
      <c r="D2" s="77">
        <v>132</v>
      </c>
    </row>
    <row r="3" spans="1:9">
      <c r="A3" s="82">
        <v>1.19</v>
      </c>
      <c r="B3" s="80">
        <v>1</v>
      </c>
      <c r="C3" s="81">
        <v>1.1999</v>
      </c>
      <c r="D3" s="78">
        <f>D2+E3</f>
        <v>157.08000000000001</v>
      </c>
      <c r="E3">
        <f>D2*19%</f>
        <v>25.080000000000002</v>
      </c>
    </row>
    <row r="4" spans="1:9">
      <c r="A4" s="82">
        <v>1.39</v>
      </c>
      <c r="B4" s="80">
        <v>1.2</v>
      </c>
      <c r="C4" s="81">
        <v>1.3998999999999999</v>
      </c>
      <c r="D4" s="78">
        <f>D2+E4</f>
        <v>183.48000000000002</v>
      </c>
      <c r="E4">
        <f>D2*39%</f>
        <v>51.480000000000004</v>
      </c>
      <c r="F4">
        <f>E4-E3</f>
        <v>26.400000000000002</v>
      </c>
    </row>
    <row r="5" spans="1:9">
      <c r="A5" s="82">
        <v>1.59</v>
      </c>
      <c r="B5" s="80">
        <v>1.4</v>
      </c>
      <c r="C5" s="81">
        <v>1.5999000000000001</v>
      </c>
      <c r="D5" s="78">
        <f>D2+E5</f>
        <v>209.88</v>
      </c>
      <c r="E5">
        <f>D2*59%</f>
        <v>77.88</v>
      </c>
      <c r="F5">
        <f t="shared" ref="F5:F7" si="0">E5-E4</f>
        <v>26.399999999999991</v>
      </c>
    </row>
    <row r="6" spans="1:9">
      <c r="A6" s="82">
        <v>1.99</v>
      </c>
      <c r="B6" s="80">
        <v>1.6</v>
      </c>
      <c r="C6" s="81">
        <v>1.8</v>
      </c>
      <c r="D6" s="78">
        <f>D2+E6</f>
        <v>262.68</v>
      </c>
      <c r="E6">
        <f>D2*99%</f>
        <v>130.68</v>
      </c>
      <c r="F6">
        <f t="shared" si="0"/>
        <v>52.800000000000011</v>
      </c>
    </row>
    <row r="7" spans="1:9">
      <c r="A7" s="82" t="s">
        <v>12</v>
      </c>
      <c r="B7" s="80">
        <v>1.9</v>
      </c>
      <c r="C7" s="81">
        <v>2</v>
      </c>
      <c r="D7" s="78">
        <f>D2+E7</f>
        <v>264</v>
      </c>
      <c r="E7">
        <f>D2*100%</f>
        <v>132</v>
      </c>
      <c r="F7">
        <f t="shared" si="0"/>
        <v>1.3199999999999932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5"/>
  <sheetViews>
    <sheetView showGridLines="0" zoomScaleNormal="100" workbookViewId="0">
      <selection activeCell="F43" sqref="F43"/>
    </sheetView>
  </sheetViews>
  <sheetFormatPr defaultColWidth="8.7109375" defaultRowHeight="15"/>
  <cols>
    <col min="1" max="1" width="2" customWidth="1"/>
    <col min="2" max="2" width="17.5703125" customWidth="1"/>
    <col min="3" max="3" width="14" customWidth="1"/>
    <col min="4" max="4" width="16" customWidth="1"/>
    <col min="5" max="5" width="10" customWidth="1"/>
    <col min="6" max="6" width="14.42578125" customWidth="1"/>
    <col min="7" max="7" width="21.85546875" customWidth="1"/>
    <col min="8" max="8" width="19.42578125" customWidth="1"/>
    <col min="9" max="9" width="16.42578125" style="49" bestFit="1" customWidth="1"/>
    <col min="10" max="10" width="20" bestFit="1" customWidth="1"/>
    <col min="11" max="11" width="18.7109375" bestFit="1" customWidth="1"/>
  </cols>
  <sheetData>
    <row r="1" spans="2:9" ht="15.75" customHeight="1">
      <c r="B1" s="71" t="s">
        <v>4903</v>
      </c>
      <c r="C1" s="71"/>
      <c r="D1" s="71"/>
      <c r="E1" s="71"/>
      <c r="F1" s="71"/>
      <c r="G1" s="71"/>
      <c r="H1" s="71"/>
      <c r="I1" s="71"/>
    </row>
    <row r="2" spans="2:9" ht="4.5" customHeight="1"/>
    <row r="3" spans="2:9">
      <c r="B3" s="28" t="s">
        <v>4904</v>
      </c>
    </row>
    <row r="4" spans="2:9" ht="4.5" customHeight="1"/>
    <row r="5" spans="2:9">
      <c r="B5" t="s">
        <v>4905</v>
      </c>
      <c r="C5" s="29">
        <v>8</v>
      </c>
    </row>
    <row r="6" spans="2:9" ht="30">
      <c r="B6" s="48" t="s">
        <v>4906</v>
      </c>
      <c r="C6" s="30">
        <f>Premissas!C16</f>
        <v>26</v>
      </c>
    </row>
    <row r="7" spans="2:9" ht="30">
      <c r="B7" s="47" t="s">
        <v>4907</v>
      </c>
      <c r="C7" s="31">
        <f>Premissas!C17</f>
        <v>750</v>
      </c>
    </row>
    <row r="8" spans="2:9" ht="4.5" customHeight="1"/>
    <row r="9" spans="2:9">
      <c r="B9" s="28" t="s">
        <v>4908</v>
      </c>
    </row>
    <row r="10" spans="2:9" ht="25.5">
      <c r="B10" s="3" t="s">
        <v>2</v>
      </c>
      <c r="C10" s="3" t="s">
        <v>3</v>
      </c>
      <c r="D10" s="3" t="s">
        <v>4</v>
      </c>
      <c r="E10" s="3" t="s">
        <v>5</v>
      </c>
      <c r="F10" s="3" t="s">
        <v>6</v>
      </c>
    </row>
    <row r="11" spans="2:9">
      <c r="B11" s="30" t="str">
        <f>Premissas!B7</f>
        <v>Não atingiu</v>
      </c>
      <c r="C11" s="30">
        <f>Premissas!C7</f>
        <v>0</v>
      </c>
      <c r="D11" s="30">
        <f>Premissas!D7</f>
        <v>0.99990000000000001</v>
      </c>
      <c r="E11" s="31">
        <f>Premissas!E7</f>
        <v>0</v>
      </c>
      <c r="F11" s="32">
        <f>Premissas!F7</f>
        <v>0</v>
      </c>
    </row>
    <row r="12" spans="2:9">
      <c r="B12" s="30" t="str">
        <f>Premissas!B8</f>
        <v>1,00 – 1,19</v>
      </c>
      <c r="C12" s="30">
        <f>Premissas!C8</f>
        <v>1</v>
      </c>
      <c r="D12" s="30">
        <f>Premissas!D8</f>
        <v>1.1999</v>
      </c>
      <c r="E12" s="31">
        <f>Premissas!E8</f>
        <v>100</v>
      </c>
      <c r="F12" s="32">
        <f>Premissas!F8</f>
        <v>3.8461538461538463</v>
      </c>
    </row>
    <row r="13" spans="2:9">
      <c r="B13" s="30" t="str">
        <f>Premissas!B9</f>
        <v>1,20 – 1,39</v>
      </c>
      <c r="C13" s="30">
        <f>Premissas!C9</f>
        <v>1.2</v>
      </c>
      <c r="D13" s="30">
        <f>Premissas!D9</f>
        <v>1.3998999999999999</v>
      </c>
      <c r="E13" s="31">
        <f>Premissas!E9</f>
        <v>200</v>
      </c>
      <c r="F13" s="32">
        <f>Premissas!F9</f>
        <v>7.6923076923076925</v>
      </c>
    </row>
    <row r="14" spans="2:9">
      <c r="B14" s="30" t="str">
        <f>Premissas!B10</f>
        <v>1,40 – 1,59</v>
      </c>
      <c r="C14" s="30">
        <f>Premissas!C10</f>
        <v>1.4</v>
      </c>
      <c r="D14" s="30">
        <f>Premissas!D10</f>
        <v>1.5999000000000001</v>
      </c>
      <c r="E14" s="31">
        <f>Premissas!E10</f>
        <v>350</v>
      </c>
      <c r="F14" s="32">
        <f>Premissas!F10</f>
        <v>13.461538461538462</v>
      </c>
    </row>
    <row r="15" spans="2:9">
      <c r="B15" s="30" t="str">
        <f>Premissas!B11</f>
        <v>1,60 – 1,99</v>
      </c>
      <c r="C15" s="30">
        <f>Premissas!C11</f>
        <v>1.6</v>
      </c>
      <c r="D15" s="30">
        <f>Premissas!D11</f>
        <v>1.8</v>
      </c>
      <c r="E15" s="31">
        <f>Premissas!E11</f>
        <v>500</v>
      </c>
      <c r="F15" s="32">
        <f>Premissas!F11</f>
        <v>19.23076923076923</v>
      </c>
    </row>
    <row r="16" spans="2:9">
      <c r="B16" s="30" t="str">
        <f>Premissas!B12</f>
        <v>≥ 2,00 (teto)</v>
      </c>
      <c r="C16" s="30">
        <f>Premissas!C12</f>
        <v>1.9</v>
      </c>
      <c r="D16" s="30">
        <f>Premissas!D12</f>
        <v>2</v>
      </c>
      <c r="E16" s="31">
        <f>Premissas!E12</f>
        <v>750</v>
      </c>
      <c r="F16" s="32">
        <f>Premissas!F12</f>
        <v>28.846153846153847</v>
      </c>
    </row>
    <row r="18" spans="2:11">
      <c r="B18" s="28" t="s">
        <v>4909</v>
      </c>
    </row>
    <row r="19" spans="2:11">
      <c r="B19" s="72" t="s">
        <v>4910</v>
      </c>
      <c r="C19" s="72"/>
      <c r="D19" s="72"/>
      <c r="E19" s="72"/>
      <c r="F19" s="72"/>
      <c r="G19" s="72"/>
      <c r="H19" s="72"/>
      <c r="I19" s="72"/>
      <c r="J19" s="72"/>
      <c r="K19" s="72"/>
    </row>
    <row r="20" spans="2:11" s="47" customFormat="1" ht="31.5" customHeight="1">
      <c r="B20" s="3" t="s">
        <v>36</v>
      </c>
      <c r="C20" s="3" t="s">
        <v>4911</v>
      </c>
      <c r="D20" s="3" t="s">
        <v>4912</v>
      </c>
      <c r="E20" s="3" t="s">
        <v>4839</v>
      </c>
      <c r="F20" s="3" t="s">
        <v>4850</v>
      </c>
      <c r="G20" s="3" t="s">
        <v>4913</v>
      </c>
      <c r="H20" s="3" t="s">
        <v>4914</v>
      </c>
      <c r="I20" s="3" t="s">
        <v>4915</v>
      </c>
      <c r="J20" s="3" t="s">
        <v>4916</v>
      </c>
      <c r="K20" s="3" t="s">
        <v>4917</v>
      </c>
    </row>
    <row r="21" spans="2:11">
      <c r="B21" s="30">
        <v>1942</v>
      </c>
      <c r="C21" s="33">
        <v>470</v>
      </c>
      <c r="D21" s="33">
        <v>500</v>
      </c>
      <c r="E21" s="34">
        <f t="shared" ref="E21:E28" si="0">IF(OR(C21="",C21=0,D21=""),"",D21/C21)</f>
        <v>1.0638297872340425</v>
      </c>
      <c r="F21" s="30" t="str">
        <f>IF(E21="","",IF(E21&lt;Premissas!$C$8,"&lt; 1,00",IF(E21&lt;Premissas!$C$9,"1,00 – 1,19",IF(E21&lt;Premissas!$C$10,"1,20 – 1,39",IF(E21&lt;Premissas!$C$11,"1,40 – 1,59",IF(E21&lt;Premissas!$C$12,"1,60 – 1,99","≥ 2,00"))))))</f>
        <v>1,00 – 1,19</v>
      </c>
      <c r="G21" s="31">
        <f>IF(E21="","",MIN(Premissas!$C$17,IF(E21&lt;Premissas!$C$8,Premissas!$E$7,IF(E21&lt;Premissas!$C$9,Premissas!$E$8,IF(E21&lt;Premissas!$C$10,Premissas!$E$9,IF(E21&lt;Premissas!$C$11,Premissas!$E$10,IF(E21&lt;Premissas!$C$12,Premissas!$E$11,Premissas!$E$12)))))))</f>
        <v>100</v>
      </c>
      <c r="H21" s="32">
        <f t="shared" ref="H21:H28" si="1">IF(OR(G21="",G21=0),0,G21/$C$6)</f>
        <v>3.8461538461538463</v>
      </c>
      <c r="I21" s="50">
        <v>5</v>
      </c>
      <c r="J21" s="31">
        <f t="shared" ref="J21:J28" si="2">IF(OR(G21="",I21=""),0,G21*I21)</f>
        <v>500</v>
      </c>
      <c r="K21" s="32">
        <f t="shared" ref="K21:K28" si="3">IF(OR(J21="",J21=0),0,J21/$C$6)</f>
        <v>19.23076923076923</v>
      </c>
    </row>
    <row r="22" spans="2:11">
      <c r="B22" s="30">
        <v>409</v>
      </c>
      <c r="C22" s="33"/>
      <c r="D22" s="33"/>
      <c r="E22" s="34" t="str">
        <f t="shared" si="0"/>
        <v/>
      </c>
      <c r="F22" s="30" t="str">
        <f>IF(E22="","",IF(E22&lt;Premissas!$C$8,"&lt; 1,00",IF(E22&lt;Premissas!$C$9,"1,00 – 1,19",IF(E22&lt;Premissas!$C$10,"1,20 – 1,39",IF(E22&lt;Premissas!$C$11,"1,40 – 1,59",IF(E22&lt;Premissas!$C$12,"1,60 – 1,99","≥ 2,00"))))))</f>
        <v/>
      </c>
      <c r="G22" s="31" t="str">
        <f>IF(E22="","",MIN(Premissas!$C$17,IF(E22&lt;Premissas!$C$8,Premissas!$E$7,IF(E22&lt;Premissas!$C$9,Premissas!$E$8,IF(E22&lt;Premissas!$C$10,Premissas!$E$9,IF(E22&lt;Premissas!$C$11,Premissas!$E$10,IF(E22&lt;Premissas!$C$12,Premissas!$E$11,Premissas!$E$12)))))))</f>
        <v/>
      </c>
      <c r="H22" s="32">
        <f t="shared" si="1"/>
        <v>0</v>
      </c>
      <c r="I22" s="50"/>
      <c r="J22" s="31">
        <f t="shared" si="2"/>
        <v>0</v>
      </c>
      <c r="K22" s="32">
        <f t="shared" si="3"/>
        <v>0</v>
      </c>
    </row>
    <row r="23" spans="2:11">
      <c r="B23" s="30">
        <v>930</v>
      </c>
      <c r="C23" s="33"/>
      <c r="D23" s="33"/>
      <c r="E23" s="34" t="str">
        <f t="shared" si="0"/>
        <v/>
      </c>
      <c r="F23" s="30" t="str">
        <f>IF(E23="","",IF(E23&lt;Premissas!$C$8,"&lt; 1,00",IF(E23&lt;Premissas!$C$9,"1,00 – 1,19",IF(E23&lt;Premissas!$C$10,"1,20 – 1,39",IF(E23&lt;Premissas!$C$11,"1,40 – 1,59",IF(E23&lt;Premissas!$C$12,"1,60 – 1,99","≥ 2,00"))))))</f>
        <v/>
      </c>
      <c r="G23" s="31" t="str">
        <f>IF(E23="","",MIN(Premissas!$C$17,IF(E23&lt;Premissas!$C$8,Premissas!$E$7,IF(E23&lt;Premissas!$C$9,Premissas!$E$8,IF(E23&lt;Premissas!$C$10,Premissas!$E$9,IF(E23&lt;Premissas!$C$11,Premissas!$E$10,IF(E23&lt;Premissas!$C$12,Premissas!$E$11,Premissas!$E$12)))))))</f>
        <v/>
      </c>
      <c r="H23" s="32">
        <f t="shared" si="1"/>
        <v>0</v>
      </c>
      <c r="I23" s="50"/>
      <c r="J23" s="31">
        <f t="shared" si="2"/>
        <v>0</v>
      </c>
      <c r="K23" s="32">
        <f t="shared" si="3"/>
        <v>0</v>
      </c>
    </row>
    <row r="24" spans="2:11">
      <c r="B24" s="30">
        <v>1953</v>
      </c>
      <c r="C24" s="33"/>
      <c r="D24" s="33"/>
      <c r="E24" s="34" t="str">
        <f t="shared" si="0"/>
        <v/>
      </c>
      <c r="F24" s="30" t="str">
        <f>IF(E24="","",IF(E24&lt;Premissas!$C$8,"&lt; 1,00",IF(E24&lt;Premissas!$C$9,"1,00 – 1,19",IF(E24&lt;Premissas!$C$10,"1,20 – 1,39",IF(E24&lt;Premissas!$C$11,"1,40 – 1,59",IF(E24&lt;Premissas!$C$12,"1,60 – 1,99","≥ 2,00"))))))</f>
        <v/>
      </c>
      <c r="G24" s="31" t="str">
        <f>IF(E24="","",MIN(Premissas!$C$17,IF(E24&lt;Premissas!$C$8,Premissas!$E$7,IF(E24&lt;Premissas!$C$9,Premissas!$E$8,IF(E24&lt;Premissas!$C$10,Premissas!$E$9,IF(E24&lt;Premissas!$C$11,Premissas!$E$10,IF(E24&lt;Premissas!$C$12,Premissas!$E$11,Premissas!$E$12)))))))</f>
        <v/>
      </c>
      <c r="H24" s="32">
        <f t="shared" si="1"/>
        <v>0</v>
      </c>
      <c r="I24" s="50"/>
      <c r="J24" s="31">
        <f t="shared" si="2"/>
        <v>0</v>
      </c>
      <c r="K24" s="32">
        <f t="shared" si="3"/>
        <v>0</v>
      </c>
    </row>
    <row r="25" spans="2:11">
      <c r="B25" s="30">
        <v>1965</v>
      </c>
      <c r="C25" s="33"/>
      <c r="D25" s="33"/>
      <c r="E25" s="34" t="str">
        <f t="shared" si="0"/>
        <v/>
      </c>
      <c r="F25" s="30" t="str">
        <f>IF(E25="","",IF(E25&lt;Premissas!$C$8,"&lt; 1,00",IF(E25&lt;Premissas!$C$9,"1,00 – 1,19",IF(E25&lt;Premissas!$C$10,"1,20 – 1,39",IF(E25&lt;Premissas!$C$11,"1,40 – 1,59",IF(E25&lt;Premissas!$C$12,"1,60 – 1,99","≥ 2,00"))))))</f>
        <v/>
      </c>
      <c r="G25" s="31" t="str">
        <f>IF(E25="","",MIN(Premissas!$C$17,IF(E25&lt;Premissas!$C$8,Premissas!$E$7,IF(E25&lt;Premissas!$C$9,Premissas!$E$8,IF(E25&lt;Premissas!$C$10,Premissas!$E$9,IF(E25&lt;Premissas!$C$11,Premissas!$E$10,IF(E25&lt;Premissas!$C$12,Premissas!$E$11,Premissas!$E$12)))))))</f>
        <v/>
      </c>
      <c r="H25" s="32">
        <f t="shared" si="1"/>
        <v>0</v>
      </c>
      <c r="I25" s="50"/>
      <c r="J25" s="31">
        <f t="shared" si="2"/>
        <v>0</v>
      </c>
      <c r="K25" s="32">
        <f t="shared" si="3"/>
        <v>0</v>
      </c>
    </row>
    <row r="26" spans="2:11">
      <c r="B26" s="30">
        <v>1974</v>
      </c>
      <c r="C26" s="33"/>
      <c r="D26" s="33"/>
      <c r="E26" s="34" t="str">
        <f t="shared" si="0"/>
        <v/>
      </c>
      <c r="F26" s="30" t="str">
        <f>IF(E26="","",IF(E26&lt;Premissas!$C$8,"&lt; 1,00",IF(E26&lt;Premissas!$C$9,"1,00 – 1,19",IF(E26&lt;Premissas!$C$10,"1,20 – 1,39",IF(E26&lt;Premissas!$C$11,"1,40 – 1,59",IF(E26&lt;Premissas!$C$12,"1,60 – 1,99","≥ 2,00"))))))</f>
        <v/>
      </c>
      <c r="G26" s="31" t="str">
        <f>IF(E26="","",MIN(Premissas!$C$17,IF(E26&lt;Premissas!$C$8,Premissas!$E$7,IF(E26&lt;Premissas!$C$9,Premissas!$E$8,IF(E26&lt;Premissas!$C$10,Premissas!$E$9,IF(E26&lt;Premissas!$C$11,Premissas!$E$10,IF(E26&lt;Premissas!$C$12,Premissas!$E$11,Premissas!$E$12)))))))</f>
        <v/>
      </c>
      <c r="H26" s="32">
        <f t="shared" si="1"/>
        <v>0</v>
      </c>
      <c r="I26" s="50"/>
      <c r="J26" s="31">
        <f t="shared" si="2"/>
        <v>0</v>
      </c>
      <c r="K26" s="32">
        <f t="shared" si="3"/>
        <v>0</v>
      </c>
    </row>
    <row r="27" spans="2:11">
      <c r="B27" s="30">
        <v>1979</v>
      </c>
      <c r="C27" s="33"/>
      <c r="D27" s="33"/>
      <c r="E27" s="34" t="str">
        <f t="shared" si="0"/>
        <v/>
      </c>
      <c r="F27" s="30" t="str">
        <f>IF(E27="","",IF(E27&lt;Premissas!$C$8,"&lt; 1,00",IF(E27&lt;Premissas!$C$9,"1,00 – 1,19",IF(E27&lt;Premissas!$C$10,"1,20 – 1,39",IF(E27&lt;Premissas!$C$11,"1,40 – 1,59",IF(E27&lt;Premissas!$C$12,"1,60 – 1,99","≥ 2,00"))))))</f>
        <v/>
      </c>
      <c r="G27" s="31" t="str">
        <f>IF(E27="","",MIN(Premissas!$C$17,IF(E27&lt;Premissas!$C$8,Premissas!$E$7,IF(E27&lt;Premissas!$C$9,Premissas!$E$8,IF(E27&lt;Premissas!$C$10,Premissas!$E$9,IF(E27&lt;Premissas!$C$11,Premissas!$E$10,IF(E27&lt;Premissas!$C$12,Premissas!$E$11,Premissas!$E$12)))))))</f>
        <v/>
      </c>
      <c r="H27" s="32">
        <f t="shared" si="1"/>
        <v>0</v>
      </c>
      <c r="I27" s="50"/>
      <c r="J27" s="31">
        <f t="shared" si="2"/>
        <v>0</v>
      </c>
      <c r="K27" s="32">
        <f t="shared" si="3"/>
        <v>0</v>
      </c>
    </row>
    <row r="28" spans="2:11">
      <c r="B28" s="30">
        <v>7801</v>
      </c>
      <c r="C28" s="33"/>
      <c r="D28" s="33"/>
      <c r="E28" s="34" t="str">
        <f t="shared" si="0"/>
        <v/>
      </c>
      <c r="F28" s="30" t="str">
        <f>IF(E28="","",IF(E28&lt;Premissas!$C$8,"&lt; 1,00",IF(E28&lt;Premissas!$C$9,"1,00 – 1,19",IF(E28&lt;Premissas!$C$10,"1,20 – 1,39",IF(E28&lt;Premissas!$C$11,"1,40 – 1,59",IF(E28&lt;Premissas!$C$12,"1,60 – 1,99","≥ 2,00"))))))</f>
        <v/>
      </c>
      <c r="G28" s="31" t="str">
        <f>IF(E28="","",MIN(Premissas!$C$17,IF(E28&lt;Premissas!$C$8,Premissas!$E$7,IF(E28&lt;Premissas!$C$9,Premissas!$E$8,IF(E28&lt;Premissas!$C$10,Premissas!$E$9,IF(E28&lt;Premissas!$C$11,Premissas!$E$10,IF(E28&lt;Premissas!$C$12,Premissas!$E$11,Premissas!$E$12)))))))</f>
        <v/>
      </c>
      <c r="H28" s="32">
        <f t="shared" si="1"/>
        <v>0</v>
      </c>
      <c r="I28" s="50"/>
      <c r="J28" s="31">
        <f t="shared" si="2"/>
        <v>0</v>
      </c>
      <c r="K28" s="32">
        <f t="shared" si="3"/>
        <v>0</v>
      </c>
    </row>
    <row r="29" spans="2:11">
      <c r="B29" s="35" t="s">
        <v>4871</v>
      </c>
      <c r="C29" s="36"/>
      <c r="D29" s="36"/>
      <c r="E29" s="36"/>
      <c r="F29" s="36"/>
      <c r="G29" s="36"/>
      <c r="H29" s="36"/>
      <c r="I29" s="51">
        <f>SUM(I21:I28)</f>
        <v>5</v>
      </c>
      <c r="J29" s="37">
        <f>SUM(J21:J28)</f>
        <v>500</v>
      </c>
      <c r="K29" s="38">
        <f>SUM(K21:K28)</f>
        <v>19.23076923076923</v>
      </c>
    </row>
    <row r="31" spans="2:11">
      <c r="B31" s="28" t="s">
        <v>22</v>
      </c>
    </row>
    <row r="32" spans="2:11">
      <c r="B32" s="69" t="s">
        <v>4918</v>
      </c>
      <c r="C32" s="69"/>
      <c r="D32" s="69"/>
      <c r="E32" s="69"/>
      <c r="F32" s="69"/>
      <c r="G32" s="69"/>
      <c r="H32" s="69"/>
      <c r="I32" s="69"/>
      <c r="J32" s="69"/>
      <c r="K32" s="69"/>
    </row>
    <row r="33" spans="2:11">
      <c r="B33" s="69" t="s">
        <v>4919</v>
      </c>
      <c r="C33" s="69"/>
      <c r="D33" s="69"/>
      <c r="E33" s="69"/>
      <c r="F33" s="69"/>
      <c r="G33" s="69"/>
      <c r="H33" s="69"/>
      <c r="I33" s="69"/>
      <c r="J33" s="69"/>
      <c r="K33" s="69"/>
    </row>
    <row r="34" spans="2:11">
      <c r="B34" s="69" t="s">
        <v>4920</v>
      </c>
      <c r="C34" s="69"/>
      <c r="D34" s="69"/>
      <c r="E34" s="69"/>
      <c r="F34" s="69"/>
      <c r="G34" s="69"/>
      <c r="H34" s="69"/>
      <c r="I34" s="69"/>
      <c r="J34" s="69"/>
      <c r="K34" s="69"/>
    </row>
    <row r="35" spans="2:11">
      <c r="B35" s="69" t="s">
        <v>4921</v>
      </c>
      <c r="C35" s="69"/>
      <c r="D35" s="69"/>
      <c r="E35" s="69"/>
      <c r="F35" s="69"/>
      <c r="G35" s="69"/>
      <c r="H35" s="69"/>
      <c r="I35" s="69"/>
      <c r="J35" s="69"/>
      <c r="K35" s="69"/>
    </row>
    <row r="36" spans="2:11">
      <c r="B36" s="70" t="s">
        <v>4933</v>
      </c>
      <c r="C36" s="69"/>
      <c r="D36" s="69"/>
      <c r="E36" s="69"/>
      <c r="F36" s="69"/>
      <c r="G36" s="69"/>
      <c r="H36" s="69"/>
      <c r="I36" s="69"/>
      <c r="J36" s="69"/>
      <c r="K36" s="69"/>
    </row>
    <row r="37" spans="2:11">
      <c r="B37" s="69" t="s">
        <v>4922</v>
      </c>
      <c r="C37" s="69"/>
      <c r="D37" s="69"/>
      <c r="E37" s="69"/>
      <c r="F37" s="69"/>
      <c r="G37" s="69"/>
      <c r="H37" s="69"/>
      <c r="I37" s="69"/>
      <c r="J37" s="69"/>
      <c r="K37" s="69"/>
    </row>
    <row r="40" spans="2:11">
      <c r="B40" s="28" t="s">
        <v>4934</v>
      </c>
    </row>
    <row r="41" spans="2:11">
      <c r="B41" t="s">
        <v>4923</v>
      </c>
      <c r="C41" s="29">
        <v>500</v>
      </c>
    </row>
    <row r="42" spans="2:11">
      <c r="B42" t="s">
        <v>4924</v>
      </c>
      <c r="C42" s="39">
        <f>C21</f>
        <v>470</v>
      </c>
    </row>
    <row r="43" spans="2:11">
      <c r="B43" t="s">
        <v>4925</v>
      </c>
      <c r="C43" s="40">
        <f>IF(C42=0,"",C41/C42)</f>
        <v>1.0638297872340425</v>
      </c>
    </row>
    <row r="44" spans="2:11">
      <c r="B44" t="s">
        <v>4926</v>
      </c>
      <c r="C44" s="41">
        <f>IF(C43="","",MIN(Premissas!$C$17,IF(C43&lt;Premissas!$C$8,Premissas!$E$7,IF(C43&lt;Premissas!$C$9,Premissas!$E$8,IF(C43&lt;Premissas!$C$10,Premissas!$E$9,IF(C43&lt;Premissas!$C$11,Premissas!$E$10,IF(C43&lt;Premissas!$C$12,Premissas!$E$11,Premissas!$E$12)))))))</f>
        <v>100</v>
      </c>
    </row>
    <row r="45" spans="2:11">
      <c r="B45" t="s">
        <v>4927</v>
      </c>
      <c r="C45" s="42">
        <f>IF(OR(C44="",C44=0),0,C44/$C$6)</f>
        <v>3.8461538461538463</v>
      </c>
    </row>
  </sheetData>
  <mergeCells count="8">
    <mergeCell ref="B35:K35"/>
    <mergeCell ref="B36:K36"/>
    <mergeCell ref="B37:K37"/>
    <mergeCell ref="B1:I1"/>
    <mergeCell ref="B19:K19"/>
    <mergeCell ref="B32:K32"/>
    <mergeCell ref="B33:K33"/>
    <mergeCell ref="B34:K3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01"/>
  <sheetViews>
    <sheetView zoomScaleNormal="100" workbookViewId="0">
      <pane ySplit="1" topLeftCell="A2" activePane="bottomLeft" state="frozen"/>
      <selection pane="bottomLeft" activeCell="E5" sqref="E5"/>
    </sheetView>
  </sheetViews>
  <sheetFormatPr defaultColWidth="8.7109375" defaultRowHeight="15"/>
  <cols>
    <col min="1" max="1" width="12" style="1" customWidth="1"/>
    <col min="2" max="2" width="5" style="1" bestFit="1" customWidth="1"/>
    <col min="3" max="3" width="20" style="1" bestFit="1" customWidth="1"/>
    <col min="4" max="4" width="9.42578125" style="1" bestFit="1" customWidth="1"/>
    <col min="5" max="5" width="52" style="1" bestFit="1" customWidth="1"/>
    <col min="6" max="6" width="13.140625" style="1" bestFit="1" customWidth="1"/>
    <col min="7" max="7" width="7.5703125" style="1" bestFit="1" customWidth="1"/>
    <col min="8" max="9" width="16.28515625" style="1" bestFit="1" customWidth="1"/>
    <col min="10" max="10" width="13.7109375" style="1" bestFit="1" customWidth="1"/>
    <col min="11" max="11" width="19.28515625" style="1" bestFit="1" customWidth="1"/>
    <col min="12" max="12" width="21.140625" style="1" bestFit="1" customWidth="1"/>
    <col min="13" max="13" width="7.28515625" style="1" bestFit="1" customWidth="1"/>
    <col min="14" max="14" width="16.28515625" style="1" bestFit="1" customWidth="1"/>
    <col min="15" max="15" width="15" style="1" bestFit="1" customWidth="1"/>
  </cols>
  <sheetData>
    <row r="1" spans="1:15" s="1" customFormat="1" ht="27.75" customHeight="1">
      <c r="A1" s="44" t="s">
        <v>35</v>
      </c>
      <c r="B1" s="44" t="s">
        <v>36</v>
      </c>
      <c r="C1" s="44" t="s">
        <v>37</v>
      </c>
      <c r="D1" s="44" t="s">
        <v>4835</v>
      </c>
      <c r="E1" s="44" t="s">
        <v>39</v>
      </c>
      <c r="F1" s="44" t="s">
        <v>40</v>
      </c>
      <c r="G1" s="44" t="s">
        <v>41</v>
      </c>
      <c r="H1" s="44" t="s">
        <v>42</v>
      </c>
      <c r="I1" s="44" t="s">
        <v>4836</v>
      </c>
      <c r="J1" s="44" t="s">
        <v>4837</v>
      </c>
      <c r="K1" s="44" t="s">
        <v>4838</v>
      </c>
      <c r="L1" s="44" t="s">
        <v>45</v>
      </c>
      <c r="M1" s="44" t="s">
        <v>4839</v>
      </c>
      <c r="N1" s="44" t="s">
        <v>4840</v>
      </c>
      <c r="O1" s="44" t="s">
        <v>4841</v>
      </c>
    </row>
    <row r="2" spans="1:15" ht="15" customHeight="1">
      <c r="A2" s="9">
        <v>7</v>
      </c>
      <c r="B2" s="9">
        <v>409</v>
      </c>
      <c r="C2" s="9" t="s">
        <v>21</v>
      </c>
      <c r="D2" s="9" t="s">
        <v>46</v>
      </c>
      <c r="E2" s="9" t="s">
        <v>47</v>
      </c>
      <c r="F2" s="10">
        <v>2377</v>
      </c>
      <c r="G2" s="11">
        <v>66.81</v>
      </c>
      <c r="H2" s="11">
        <v>36</v>
      </c>
      <c r="I2" s="9">
        <v>25</v>
      </c>
      <c r="J2" s="9">
        <v>25</v>
      </c>
      <c r="K2" s="9" t="s">
        <v>4842</v>
      </c>
      <c r="L2" s="9" t="s">
        <v>48</v>
      </c>
      <c r="M2" s="11">
        <f t="shared" ref="M2:M65" si="0">IF(OR(J2="",J2&lt;=0),"",H2/J2)</f>
        <v>1.44</v>
      </c>
      <c r="N2" s="12">
        <f>IF(M2="","",IF(M2&lt;Premissas!$C$8,Premissas!$E$7,IF(M2&lt;Premissas!$C$9,Premissas!$E$8,IF(M2&lt;Premissas!$C$10,Premissas!$E$9,IF(M2&lt;Premissas!$C$11,Premissas!$E$10,IF(M2&lt;Premissas!$C$12,Premissas!$E$11,Premissas!$E$12))))))</f>
        <v>350</v>
      </c>
      <c r="O2" s="13">
        <f>IF(OR(N2="",N2=0),0,N2/Premissas!$C$16)</f>
        <v>13.461538461538462</v>
      </c>
    </row>
    <row r="3" spans="1:15" ht="15" customHeight="1">
      <c r="A3" s="9">
        <v>7</v>
      </c>
      <c r="B3" s="9">
        <v>409</v>
      </c>
      <c r="C3" s="9" t="s">
        <v>19</v>
      </c>
      <c r="D3" s="9" t="s">
        <v>49</v>
      </c>
      <c r="E3" s="9" t="s">
        <v>50</v>
      </c>
      <c r="F3" s="10">
        <v>1518</v>
      </c>
      <c r="G3" s="11">
        <v>30.47</v>
      </c>
      <c r="H3" s="11">
        <v>50</v>
      </c>
      <c r="I3" s="9">
        <v>25</v>
      </c>
      <c r="J3" s="9">
        <v>25</v>
      </c>
      <c r="K3" s="9" t="s">
        <v>4842</v>
      </c>
      <c r="L3" s="9" t="s">
        <v>48</v>
      </c>
      <c r="M3" s="11">
        <f t="shared" si="0"/>
        <v>2</v>
      </c>
      <c r="N3" s="12">
        <f>IF(M3="","",IF(M3&lt;Premissas!$C$8,Premissas!$E$7,IF(M3&lt;Premissas!$C$9,Premissas!$E$8,IF(M3&lt;Premissas!$C$10,Premissas!$E$9,IF(M3&lt;Premissas!$C$11,Premissas!$E$10,IF(M3&lt;Premissas!$C$12,Premissas!$E$11,Premissas!$E$12))))))</f>
        <v>750</v>
      </c>
      <c r="O3" s="13">
        <f>IF(OR(N3="",N3=0),0,N3/Premissas!$C$16)</f>
        <v>28.846153846153847</v>
      </c>
    </row>
    <row r="4" spans="1:15" ht="15" customHeight="1">
      <c r="A4" s="9">
        <v>7</v>
      </c>
      <c r="B4" s="9">
        <v>409</v>
      </c>
      <c r="C4" s="9" t="s">
        <v>18</v>
      </c>
      <c r="D4" s="9" t="s">
        <v>51</v>
      </c>
      <c r="E4" s="9" t="s">
        <v>52</v>
      </c>
      <c r="F4" s="10">
        <v>272</v>
      </c>
      <c r="G4" s="11">
        <v>4.08</v>
      </c>
      <c r="H4" s="11">
        <v>67</v>
      </c>
      <c r="I4" s="9">
        <v>24</v>
      </c>
      <c r="J4" s="9">
        <v>24</v>
      </c>
      <c r="K4" s="9" t="s">
        <v>4842</v>
      </c>
      <c r="L4" s="9" t="s">
        <v>48</v>
      </c>
      <c r="M4" s="11">
        <f t="shared" si="0"/>
        <v>2.7916666666666665</v>
      </c>
      <c r="N4" s="12">
        <f>IF(M4="","",IF(M4&lt;Premissas!$C$8,Premissas!$E$7,IF(M4&lt;Premissas!$C$9,Premissas!$E$8,IF(M4&lt;Premissas!$C$10,Premissas!$E$9,IF(M4&lt;Premissas!$C$11,Premissas!$E$10,IF(M4&lt;Premissas!$C$12,Premissas!$E$11,Premissas!$E$12))))))</f>
        <v>750</v>
      </c>
      <c r="O4" s="13">
        <f>IF(OR(N4="",N4=0),0,N4/Premissas!$C$16)</f>
        <v>28.846153846153847</v>
      </c>
    </row>
    <row r="5" spans="1:15" ht="15" customHeight="1">
      <c r="A5" s="9">
        <v>7</v>
      </c>
      <c r="B5" s="9">
        <v>409</v>
      </c>
      <c r="C5" s="9" t="s">
        <v>20</v>
      </c>
      <c r="D5" s="9" t="s">
        <v>51</v>
      </c>
      <c r="E5" s="9" t="s">
        <v>52</v>
      </c>
      <c r="F5" s="10">
        <v>318</v>
      </c>
      <c r="G5" s="11">
        <v>9.3800000000000008</v>
      </c>
      <c r="H5" s="11">
        <v>34</v>
      </c>
      <c r="I5" s="9">
        <v>22</v>
      </c>
      <c r="J5" s="9">
        <v>22</v>
      </c>
      <c r="K5" s="9" t="s">
        <v>4842</v>
      </c>
      <c r="L5" s="9" t="s">
        <v>48</v>
      </c>
      <c r="M5" s="11">
        <f t="shared" si="0"/>
        <v>1.5454545454545454</v>
      </c>
      <c r="N5" s="12">
        <f>IF(M5="","",IF(M5&lt;Premissas!$C$8,Premissas!$E$7,IF(M5&lt;Premissas!$C$9,Premissas!$E$8,IF(M5&lt;Premissas!$C$10,Premissas!$E$9,IF(M5&lt;Premissas!$C$11,Premissas!$E$10,IF(M5&lt;Premissas!$C$12,Premissas!$E$11,Premissas!$E$12))))))</f>
        <v>350</v>
      </c>
      <c r="O5" s="13">
        <f>IF(OR(N5="",N5=0),0,N5/Premissas!$C$16)</f>
        <v>13.461538461538462</v>
      </c>
    </row>
    <row r="6" spans="1:15" ht="15" customHeight="1">
      <c r="A6" s="9">
        <v>7</v>
      </c>
      <c r="B6" s="9">
        <v>409</v>
      </c>
      <c r="C6" s="9" t="s">
        <v>19</v>
      </c>
      <c r="D6" s="9" t="s">
        <v>51</v>
      </c>
      <c r="E6" s="9" t="s">
        <v>52</v>
      </c>
      <c r="F6" s="10">
        <v>187</v>
      </c>
      <c r="G6" s="11">
        <v>7.68</v>
      </c>
      <c r="H6" s="11">
        <v>24</v>
      </c>
      <c r="I6" s="9">
        <v>25</v>
      </c>
      <c r="J6" s="9">
        <v>25</v>
      </c>
      <c r="K6" s="9" t="s">
        <v>4842</v>
      </c>
      <c r="L6" s="9" t="s">
        <v>48</v>
      </c>
      <c r="M6" s="11">
        <f t="shared" si="0"/>
        <v>0.96</v>
      </c>
      <c r="N6" s="12">
        <f>IF(M6="","",IF(M6&lt;Premissas!$C$8,Premissas!$E$7,IF(M6&lt;Premissas!$C$9,Premissas!$E$8,IF(M6&lt;Premissas!$C$10,Premissas!$E$9,IF(M6&lt;Premissas!$C$11,Premissas!$E$10,IF(M6&lt;Premissas!$C$12,Premissas!$E$11,Premissas!$E$12))))))</f>
        <v>0</v>
      </c>
      <c r="O6" s="13">
        <f>IF(OR(N6="",N6=0),0,N6/Premissas!$C$16)</f>
        <v>0</v>
      </c>
    </row>
    <row r="7" spans="1:15" ht="15" customHeight="1">
      <c r="A7" s="9">
        <v>7</v>
      </c>
      <c r="B7" s="9">
        <v>409</v>
      </c>
      <c r="C7" s="9" t="s">
        <v>20</v>
      </c>
      <c r="D7" s="9" t="s">
        <v>54</v>
      </c>
      <c r="E7" s="9" t="s">
        <v>55</v>
      </c>
      <c r="F7" s="10">
        <v>124</v>
      </c>
      <c r="G7" s="11">
        <v>7.08</v>
      </c>
      <c r="H7" s="11">
        <v>18</v>
      </c>
      <c r="I7" s="9">
        <v>22</v>
      </c>
      <c r="J7" s="9">
        <v>22</v>
      </c>
      <c r="K7" s="9" t="s">
        <v>4842</v>
      </c>
      <c r="L7" s="9" t="s">
        <v>48</v>
      </c>
      <c r="M7" s="11">
        <f t="shared" si="0"/>
        <v>0.81818181818181823</v>
      </c>
      <c r="N7" s="12">
        <f>IF(M7="","",IF(M7&lt;Premissas!$C$8,Premissas!$E$7,IF(M7&lt;Premissas!$C$9,Premissas!$E$8,IF(M7&lt;Premissas!$C$10,Premissas!$E$9,IF(M7&lt;Premissas!$C$11,Premissas!$E$10,IF(M7&lt;Premissas!$C$12,Premissas!$E$11,Premissas!$E$12))))))</f>
        <v>0</v>
      </c>
      <c r="O7" s="13">
        <f>IF(OR(N7="",N7=0),0,N7/Premissas!$C$16)</f>
        <v>0</v>
      </c>
    </row>
    <row r="8" spans="1:15" ht="15" customHeight="1">
      <c r="A8" s="9">
        <v>7</v>
      </c>
      <c r="B8" s="9">
        <v>409</v>
      </c>
      <c r="C8" s="9" t="s">
        <v>20</v>
      </c>
      <c r="D8" s="9" t="s">
        <v>56</v>
      </c>
      <c r="E8" s="9" t="s">
        <v>57</v>
      </c>
      <c r="F8" s="10">
        <v>38</v>
      </c>
      <c r="G8" s="11">
        <v>1.3</v>
      </c>
      <c r="H8" s="11">
        <v>29</v>
      </c>
      <c r="I8" s="9">
        <v>22</v>
      </c>
      <c r="J8" s="9">
        <v>22</v>
      </c>
      <c r="K8" s="9" t="s">
        <v>4842</v>
      </c>
      <c r="L8" s="9" t="s">
        <v>48</v>
      </c>
      <c r="M8" s="11">
        <f t="shared" si="0"/>
        <v>1.3181818181818181</v>
      </c>
      <c r="N8" s="12">
        <f>IF(M8="","",IF(M8&lt;Premissas!$C$8,Premissas!$E$7,IF(M8&lt;Premissas!$C$9,Premissas!$E$8,IF(M8&lt;Premissas!$C$10,Premissas!$E$9,IF(M8&lt;Premissas!$C$11,Premissas!$E$10,IF(M8&lt;Premissas!$C$12,Premissas!$E$11,Premissas!$E$12))))))</f>
        <v>200</v>
      </c>
      <c r="O8" s="13">
        <f>IF(OR(N8="",N8=0),0,N8/Premissas!$C$16)</f>
        <v>7.6923076923076925</v>
      </c>
    </row>
    <row r="9" spans="1:15" ht="15" customHeight="1">
      <c r="A9" s="9">
        <v>7</v>
      </c>
      <c r="B9" s="9">
        <v>409</v>
      </c>
      <c r="C9" s="9" t="s">
        <v>19</v>
      </c>
      <c r="D9" s="9" t="s">
        <v>56</v>
      </c>
      <c r="E9" s="9" t="s">
        <v>57</v>
      </c>
      <c r="F9" s="10">
        <v>3278</v>
      </c>
      <c r="G9" s="11">
        <v>39.72</v>
      </c>
      <c r="H9" s="11">
        <v>83</v>
      </c>
      <c r="I9" s="9">
        <v>25</v>
      </c>
      <c r="J9" s="9">
        <v>25</v>
      </c>
      <c r="K9" s="9" t="s">
        <v>4842</v>
      </c>
      <c r="L9" s="9" t="s">
        <v>48</v>
      </c>
      <c r="M9" s="11">
        <f t="shared" si="0"/>
        <v>3.32</v>
      </c>
      <c r="N9" s="12">
        <f>IF(M9="","",IF(M9&lt;Premissas!$C$8,Premissas!$E$7,IF(M9&lt;Premissas!$C$9,Premissas!$E$8,IF(M9&lt;Premissas!$C$10,Premissas!$E$9,IF(M9&lt;Premissas!$C$11,Premissas!$E$10,IF(M9&lt;Premissas!$C$12,Premissas!$E$11,Premissas!$E$12))))))</f>
        <v>750</v>
      </c>
      <c r="O9" s="13">
        <f>IF(OR(N9="",N9=0),0,N9/Premissas!$C$16)</f>
        <v>28.846153846153847</v>
      </c>
    </row>
    <row r="10" spans="1:15" ht="15" customHeight="1">
      <c r="A10" s="9">
        <v>7</v>
      </c>
      <c r="B10" s="9">
        <v>409</v>
      </c>
      <c r="C10" s="9" t="s">
        <v>18</v>
      </c>
      <c r="D10" s="9" t="s">
        <v>58</v>
      </c>
      <c r="E10" s="9" t="s">
        <v>59</v>
      </c>
      <c r="F10" s="10">
        <v>344</v>
      </c>
      <c r="G10" s="11">
        <v>7.68</v>
      </c>
      <c r="H10" s="11">
        <v>45</v>
      </c>
      <c r="I10" s="9">
        <v>24</v>
      </c>
      <c r="J10" s="9">
        <v>24</v>
      </c>
      <c r="K10" s="9" t="s">
        <v>4842</v>
      </c>
      <c r="L10" s="9" t="s">
        <v>48</v>
      </c>
      <c r="M10" s="11">
        <f t="shared" si="0"/>
        <v>1.875</v>
      </c>
      <c r="N10" s="12">
        <f>IF(M10="","",IF(M10&lt;Premissas!$C$8,Premissas!$E$7,IF(M10&lt;Premissas!$C$9,Premissas!$E$8,IF(M10&lt;Premissas!$C$10,Premissas!$E$9,IF(M10&lt;Premissas!$C$11,Premissas!$E$10,IF(M10&lt;Premissas!$C$12,Premissas!$E$11,Premissas!$E$12))))))</f>
        <v>500</v>
      </c>
      <c r="O10" s="13">
        <f>IF(OR(N10="",N10=0),0,N10/Premissas!$C$16)</f>
        <v>19.23076923076923</v>
      </c>
    </row>
    <row r="11" spans="1:15" ht="15" customHeight="1">
      <c r="A11" s="9">
        <v>7</v>
      </c>
      <c r="B11" s="9">
        <v>409</v>
      </c>
      <c r="C11" s="9" t="s">
        <v>21</v>
      </c>
      <c r="D11" s="9" t="s">
        <v>60</v>
      </c>
      <c r="E11" s="9" t="s">
        <v>61</v>
      </c>
      <c r="F11" s="10">
        <v>2828</v>
      </c>
      <c r="G11" s="11">
        <v>66.5</v>
      </c>
      <c r="H11" s="11">
        <v>43</v>
      </c>
      <c r="I11" s="9">
        <v>25</v>
      </c>
      <c r="J11" s="9">
        <v>25</v>
      </c>
      <c r="K11" s="9" t="s">
        <v>4842</v>
      </c>
      <c r="L11" s="9" t="s">
        <v>48</v>
      </c>
      <c r="M11" s="11">
        <f t="shared" si="0"/>
        <v>1.72</v>
      </c>
      <c r="N11" s="12">
        <f>IF(M11="","",IF(M11&lt;Premissas!$C$8,Premissas!$E$7,IF(M11&lt;Premissas!$C$9,Premissas!$E$8,IF(M11&lt;Premissas!$C$10,Premissas!$E$9,IF(M11&lt;Premissas!$C$11,Premissas!$E$10,IF(M11&lt;Premissas!$C$12,Premissas!$E$11,Premissas!$E$12))))))</f>
        <v>500</v>
      </c>
      <c r="O11" s="13">
        <f>IF(OR(N11="",N11=0),0,N11/Premissas!$C$16)</f>
        <v>19.23076923076923</v>
      </c>
    </row>
    <row r="12" spans="1:15" ht="15" customHeight="1">
      <c r="A12" s="9">
        <v>7</v>
      </c>
      <c r="B12" s="9">
        <v>409</v>
      </c>
      <c r="C12" s="9" t="s">
        <v>21</v>
      </c>
      <c r="D12" s="9" t="s">
        <v>62</v>
      </c>
      <c r="E12" s="9" t="s">
        <v>63</v>
      </c>
      <c r="F12" s="10">
        <v>1857</v>
      </c>
      <c r="G12" s="11">
        <v>46.24</v>
      </c>
      <c r="H12" s="11">
        <v>40</v>
      </c>
      <c r="I12" s="9">
        <v>25</v>
      </c>
      <c r="J12" s="9">
        <v>25</v>
      </c>
      <c r="K12" s="9" t="s">
        <v>4842</v>
      </c>
      <c r="L12" s="9" t="s">
        <v>48</v>
      </c>
      <c r="M12" s="11">
        <f t="shared" si="0"/>
        <v>1.6</v>
      </c>
      <c r="N12" s="12">
        <f>IF(M12="","",IF(M12&lt;Premissas!$C$8,Premissas!$E$7,IF(M12&lt;Premissas!$C$9,Premissas!$E$8,IF(M12&lt;Premissas!$C$10,Premissas!$E$9,IF(M12&lt;Premissas!$C$11,Premissas!$E$10,IF(M12&lt;Premissas!$C$12,Premissas!$E$11,Premissas!$E$12))))))</f>
        <v>500</v>
      </c>
      <c r="O12" s="13">
        <f>IF(OR(N12="",N12=0),0,N12/Premissas!$C$16)</f>
        <v>19.23076923076923</v>
      </c>
    </row>
    <row r="13" spans="1:15" ht="15" customHeight="1">
      <c r="A13" s="9">
        <v>7</v>
      </c>
      <c r="B13" s="9">
        <v>409</v>
      </c>
      <c r="C13" s="9" t="s">
        <v>21</v>
      </c>
      <c r="D13" s="9" t="s">
        <v>64</v>
      </c>
      <c r="E13" s="9" t="s">
        <v>65</v>
      </c>
      <c r="F13" s="10">
        <v>1507</v>
      </c>
      <c r="G13" s="11">
        <v>52.63</v>
      </c>
      <c r="H13" s="11">
        <v>29</v>
      </c>
      <c r="I13" s="9">
        <v>25</v>
      </c>
      <c r="J13" s="9">
        <v>25</v>
      </c>
      <c r="K13" s="9" t="s">
        <v>4842</v>
      </c>
      <c r="L13" s="9" t="s">
        <v>48</v>
      </c>
      <c r="M13" s="11">
        <f t="shared" si="0"/>
        <v>1.1599999999999999</v>
      </c>
      <c r="N13" s="12">
        <f>IF(M13="","",IF(M13&lt;Premissas!$C$8,Premissas!$E$7,IF(M13&lt;Premissas!$C$9,Premissas!$E$8,IF(M13&lt;Premissas!$C$10,Premissas!$E$9,IF(M13&lt;Premissas!$C$11,Premissas!$E$10,IF(M13&lt;Premissas!$C$12,Premissas!$E$11,Premissas!$E$12))))))</f>
        <v>100</v>
      </c>
      <c r="O13" s="13">
        <f>IF(OR(N13="",N13=0),0,N13/Premissas!$C$16)</f>
        <v>3.8461538461538463</v>
      </c>
    </row>
    <row r="14" spans="1:15" ht="15" customHeight="1">
      <c r="A14" s="9">
        <v>7</v>
      </c>
      <c r="B14" s="9">
        <v>409</v>
      </c>
      <c r="C14" s="9" t="s">
        <v>21</v>
      </c>
      <c r="D14" s="9" t="s">
        <v>66</v>
      </c>
      <c r="E14" s="9" t="s">
        <v>67</v>
      </c>
      <c r="F14" s="10">
        <v>2386</v>
      </c>
      <c r="G14" s="11">
        <v>43.63</v>
      </c>
      <c r="H14" s="11">
        <v>55</v>
      </c>
      <c r="I14" s="9">
        <v>25</v>
      </c>
      <c r="J14" s="9">
        <v>25</v>
      </c>
      <c r="K14" s="9" t="s">
        <v>4842</v>
      </c>
      <c r="L14" s="9" t="s">
        <v>48</v>
      </c>
      <c r="M14" s="11">
        <f t="shared" si="0"/>
        <v>2.2000000000000002</v>
      </c>
      <c r="N14" s="12">
        <f>IF(M14="","",IF(M14&lt;Premissas!$C$8,Premissas!$E$7,IF(M14&lt;Premissas!$C$9,Premissas!$E$8,IF(M14&lt;Premissas!$C$10,Premissas!$E$9,IF(M14&lt;Premissas!$C$11,Premissas!$E$10,IF(M14&lt;Premissas!$C$12,Premissas!$E$11,Premissas!$E$12))))))</f>
        <v>750</v>
      </c>
      <c r="O14" s="13">
        <f>IF(OR(N14="",N14=0),0,N14/Premissas!$C$16)</f>
        <v>28.846153846153847</v>
      </c>
    </row>
    <row r="15" spans="1:15" ht="15" customHeight="1">
      <c r="A15" s="9">
        <v>7</v>
      </c>
      <c r="B15" s="9">
        <v>409</v>
      </c>
      <c r="C15" s="9" t="s">
        <v>18</v>
      </c>
      <c r="D15" s="9" t="s">
        <v>68</v>
      </c>
      <c r="E15" s="9" t="s">
        <v>69</v>
      </c>
      <c r="F15" s="10">
        <v>458</v>
      </c>
      <c r="G15" s="11">
        <v>8.16</v>
      </c>
      <c r="H15" s="11">
        <v>56</v>
      </c>
      <c r="I15" s="9">
        <v>24</v>
      </c>
      <c r="J15" s="9">
        <v>24</v>
      </c>
      <c r="K15" s="9" t="s">
        <v>4842</v>
      </c>
      <c r="L15" s="9" t="s">
        <v>48</v>
      </c>
      <c r="M15" s="11">
        <f t="shared" si="0"/>
        <v>2.3333333333333335</v>
      </c>
      <c r="N15" s="12">
        <f>IF(M15="","",IF(M15&lt;Premissas!$C$8,Premissas!$E$7,IF(M15&lt;Premissas!$C$9,Premissas!$E$8,IF(M15&lt;Premissas!$C$10,Premissas!$E$9,IF(M15&lt;Premissas!$C$11,Premissas!$E$10,IF(M15&lt;Premissas!$C$12,Premissas!$E$11,Premissas!$E$12))))))</f>
        <v>750</v>
      </c>
      <c r="O15" s="13">
        <f>IF(OR(N15="",N15=0),0,N15/Premissas!$C$16)</f>
        <v>28.846153846153847</v>
      </c>
    </row>
    <row r="16" spans="1:15" ht="15" customHeight="1">
      <c r="A16" s="9">
        <v>7</v>
      </c>
      <c r="B16" s="9">
        <v>409</v>
      </c>
      <c r="C16" s="9" t="s">
        <v>21</v>
      </c>
      <c r="D16" s="9" t="s">
        <v>70</v>
      </c>
      <c r="E16" s="9" t="s">
        <v>71</v>
      </c>
      <c r="F16" s="10">
        <v>1860</v>
      </c>
      <c r="G16" s="11">
        <v>57.56</v>
      </c>
      <c r="H16" s="11">
        <v>32</v>
      </c>
      <c r="I16" s="9">
        <v>25</v>
      </c>
      <c r="J16" s="9">
        <v>25</v>
      </c>
      <c r="K16" s="9" t="s">
        <v>4842</v>
      </c>
      <c r="L16" s="9" t="s">
        <v>48</v>
      </c>
      <c r="M16" s="11">
        <f t="shared" si="0"/>
        <v>1.28</v>
      </c>
      <c r="N16" s="12">
        <f>IF(M16="","",IF(M16&lt;Premissas!$C$8,Premissas!$E$7,IF(M16&lt;Premissas!$C$9,Premissas!$E$8,IF(M16&lt;Premissas!$C$10,Premissas!$E$9,IF(M16&lt;Premissas!$C$11,Premissas!$E$10,IF(M16&lt;Premissas!$C$12,Premissas!$E$11,Premissas!$E$12))))))</f>
        <v>200</v>
      </c>
      <c r="O16" s="13">
        <f>IF(OR(N16="",N16=0),0,N16/Premissas!$C$16)</f>
        <v>7.6923076923076925</v>
      </c>
    </row>
    <row r="17" spans="1:15" ht="15" customHeight="1">
      <c r="A17" s="9">
        <v>7</v>
      </c>
      <c r="B17" s="9">
        <v>409</v>
      </c>
      <c r="C17" s="9" t="s">
        <v>21</v>
      </c>
      <c r="D17" s="9" t="s">
        <v>72</v>
      </c>
      <c r="E17" s="9" t="s">
        <v>73</v>
      </c>
      <c r="F17" s="10">
        <v>1886</v>
      </c>
      <c r="G17" s="11">
        <v>46.25</v>
      </c>
      <c r="H17" s="11">
        <v>41</v>
      </c>
      <c r="I17" s="9">
        <v>25</v>
      </c>
      <c r="J17" s="9">
        <v>25</v>
      </c>
      <c r="K17" s="9" t="s">
        <v>4842</v>
      </c>
      <c r="L17" s="9" t="s">
        <v>48</v>
      </c>
      <c r="M17" s="11">
        <f t="shared" si="0"/>
        <v>1.64</v>
      </c>
      <c r="N17" s="12">
        <f>IF(M17="","",IF(M17&lt;Premissas!$C$8,Premissas!$E$7,IF(M17&lt;Premissas!$C$9,Premissas!$E$8,IF(M17&lt;Premissas!$C$10,Premissas!$E$9,IF(M17&lt;Premissas!$C$11,Premissas!$E$10,IF(M17&lt;Premissas!$C$12,Premissas!$E$11,Premissas!$E$12))))))</f>
        <v>500</v>
      </c>
      <c r="O17" s="13">
        <f>IF(OR(N17="",N17=0),0,N17/Premissas!$C$16)</f>
        <v>19.23076923076923</v>
      </c>
    </row>
    <row r="18" spans="1:15" ht="15" customHeight="1">
      <c r="A18" s="9">
        <v>7</v>
      </c>
      <c r="B18" s="9">
        <v>409</v>
      </c>
      <c r="C18" s="9" t="s">
        <v>20</v>
      </c>
      <c r="D18" s="9" t="s">
        <v>74</v>
      </c>
      <c r="E18" s="9" t="s">
        <v>75</v>
      </c>
      <c r="F18" s="10">
        <v>246</v>
      </c>
      <c r="G18" s="11">
        <v>6.61</v>
      </c>
      <c r="H18" s="11">
        <v>37</v>
      </c>
      <c r="I18" s="9">
        <v>22</v>
      </c>
      <c r="J18" s="9">
        <v>22</v>
      </c>
      <c r="K18" s="9" t="s">
        <v>4842</v>
      </c>
      <c r="L18" s="9" t="s">
        <v>48</v>
      </c>
      <c r="M18" s="11">
        <f t="shared" si="0"/>
        <v>1.6818181818181819</v>
      </c>
      <c r="N18" s="12">
        <f>IF(M18="","",IF(M18&lt;Premissas!$C$8,Premissas!$E$7,IF(M18&lt;Premissas!$C$9,Premissas!$E$8,IF(M18&lt;Premissas!$C$10,Premissas!$E$9,IF(M18&lt;Premissas!$C$11,Premissas!$E$10,IF(M18&lt;Premissas!$C$12,Premissas!$E$11,Premissas!$E$12))))))</f>
        <v>500</v>
      </c>
      <c r="O18" s="13">
        <f>IF(OR(N18="",N18=0),0,N18/Premissas!$C$16)</f>
        <v>19.23076923076923</v>
      </c>
    </row>
    <row r="19" spans="1:15" ht="15" customHeight="1">
      <c r="A19" s="9">
        <v>7</v>
      </c>
      <c r="B19" s="9">
        <v>409</v>
      </c>
      <c r="C19" s="9" t="s">
        <v>19</v>
      </c>
      <c r="D19" s="9" t="s">
        <v>74</v>
      </c>
      <c r="E19" s="9" t="s">
        <v>75</v>
      </c>
      <c r="F19" s="10">
        <v>2277</v>
      </c>
      <c r="G19" s="11">
        <v>45.8</v>
      </c>
      <c r="H19" s="11">
        <v>50</v>
      </c>
      <c r="I19" s="9">
        <v>25</v>
      </c>
      <c r="J19" s="9">
        <v>25</v>
      </c>
      <c r="K19" s="9" t="s">
        <v>4842</v>
      </c>
      <c r="L19" s="9" t="s">
        <v>48</v>
      </c>
      <c r="M19" s="11">
        <f t="shared" si="0"/>
        <v>2</v>
      </c>
      <c r="N19" s="12">
        <f>IF(M19="","",IF(M19&lt;Premissas!$C$8,Premissas!$E$7,IF(M19&lt;Premissas!$C$9,Premissas!$E$8,IF(M19&lt;Premissas!$C$10,Premissas!$E$9,IF(M19&lt;Premissas!$C$11,Premissas!$E$10,IF(M19&lt;Premissas!$C$12,Premissas!$E$11,Premissas!$E$12))))))</f>
        <v>750</v>
      </c>
      <c r="O19" s="13">
        <f>IF(OR(N19="",N19=0),0,N19/Premissas!$C$16)</f>
        <v>28.846153846153847</v>
      </c>
    </row>
    <row r="20" spans="1:15" ht="15" customHeight="1">
      <c r="A20" s="9">
        <v>7</v>
      </c>
      <c r="B20" s="9">
        <v>409</v>
      </c>
      <c r="C20" s="9" t="s">
        <v>20</v>
      </c>
      <c r="D20" s="9" t="s">
        <v>76</v>
      </c>
      <c r="E20" s="9" t="s">
        <v>77</v>
      </c>
      <c r="F20" s="10">
        <v>370</v>
      </c>
      <c r="G20" s="11">
        <v>19.940000000000001</v>
      </c>
      <c r="H20" s="11">
        <v>19</v>
      </c>
      <c r="I20" s="9">
        <v>22</v>
      </c>
      <c r="J20" s="9">
        <v>22</v>
      </c>
      <c r="K20" s="9" t="s">
        <v>4842</v>
      </c>
      <c r="L20" s="9" t="s">
        <v>48</v>
      </c>
      <c r="M20" s="11">
        <f t="shared" si="0"/>
        <v>0.86363636363636365</v>
      </c>
      <c r="N20" s="12">
        <f>IF(M20="","",IF(M20&lt;Premissas!$C$8,Premissas!$E$7,IF(M20&lt;Premissas!$C$9,Premissas!$E$8,IF(M20&lt;Premissas!$C$10,Premissas!$E$9,IF(M20&lt;Premissas!$C$11,Premissas!$E$10,IF(M20&lt;Premissas!$C$12,Premissas!$E$11,Premissas!$E$12))))))</f>
        <v>0</v>
      </c>
      <c r="O20" s="13">
        <f>IF(OR(N20="",N20=0),0,N20/Premissas!$C$16)</f>
        <v>0</v>
      </c>
    </row>
    <row r="21" spans="1:15" ht="15" customHeight="1">
      <c r="A21" s="9">
        <v>7</v>
      </c>
      <c r="B21" s="9">
        <v>409</v>
      </c>
      <c r="C21" s="9" t="s">
        <v>19</v>
      </c>
      <c r="D21" s="9" t="s">
        <v>76</v>
      </c>
      <c r="E21" s="9" t="s">
        <v>77</v>
      </c>
      <c r="F21" s="10">
        <v>2278</v>
      </c>
      <c r="G21" s="11">
        <v>40.409999999999997</v>
      </c>
      <c r="H21" s="11">
        <v>56</v>
      </c>
      <c r="I21" s="9">
        <v>25</v>
      </c>
      <c r="J21" s="9">
        <v>25</v>
      </c>
      <c r="K21" s="9" t="s">
        <v>4842</v>
      </c>
      <c r="L21" s="9" t="s">
        <v>48</v>
      </c>
      <c r="M21" s="11">
        <f t="shared" si="0"/>
        <v>2.2400000000000002</v>
      </c>
      <c r="N21" s="12">
        <f>IF(M21="","",IF(M21&lt;Premissas!$C$8,Premissas!$E$7,IF(M21&lt;Premissas!$C$9,Premissas!$E$8,IF(M21&lt;Premissas!$C$10,Premissas!$E$9,IF(M21&lt;Premissas!$C$11,Premissas!$E$10,IF(M21&lt;Premissas!$C$12,Premissas!$E$11,Premissas!$E$12))))))</f>
        <v>750</v>
      </c>
      <c r="O21" s="13">
        <f>IF(OR(N21="",N21=0),0,N21/Premissas!$C$16)</f>
        <v>28.846153846153847</v>
      </c>
    </row>
    <row r="22" spans="1:15" ht="15" customHeight="1">
      <c r="A22" s="9">
        <v>7</v>
      </c>
      <c r="B22" s="9">
        <v>409</v>
      </c>
      <c r="C22" s="9" t="s">
        <v>20</v>
      </c>
      <c r="D22" s="9" t="s">
        <v>78</v>
      </c>
      <c r="E22" s="9" t="s">
        <v>79</v>
      </c>
      <c r="F22" s="10">
        <v>453</v>
      </c>
      <c r="G22" s="11">
        <v>8.2799999999999994</v>
      </c>
      <c r="H22" s="11">
        <v>55</v>
      </c>
      <c r="I22" s="9">
        <v>22</v>
      </c>
      <c r="J22" s="9">
        <v>22</v>
      </c>
      <c r="K22" s="9" t="s">
        <v>4842</v>
      </c>
      <c r="L22" s="9" t="s">
        <v>48</v>
      </c>
      <c r="M22" s="11">
        <f t="shared" si="0"/>
        <v>2.5</v>
      </c>
      <c r="N22" s="12">
        <f>IF(M22="","",IF(M22&lt;Premissas!$C$8,Premissas!$E$7,IF(M22&lt;Premissas!$C$9,Premissas!$E$8,IF(M22&lt;Premissas!$C$10,Premissas!$E$9,IF(M22&lt;Premissas!$C$11,Premissas!$E$10,IF(M22&lt;Premissas!$C$12,Premissas!$E$11,Premissas!$E$12))))))</f>
        <v>750</v>
      </c>
      <c r="O22" s="13">
        <f>IF(OR(N22="",N22=0),0,N22/Premissas!$C$16)</f>
        <v>28.846153846153847</v>
      </c>
    </row>
    <row r="23" spans="1:15" ht="15" customHeight="1">
      <c r="A23" s="9">
        <v>7</v>
      </c>
      <c r="B23" s="9">
        <v>409</v>
      </c>
      <c r="C23" s="9" t="s">
        <v>19</v>
      </c>
      <c r="D23" s="9" t="s">
        <v>78</v>
      </c>
      <c r="E23" s="9" t="s">
        <v>79</v>
      </c>
      <c r="F23" s="10">
        <v>1706</v>
      </c>
      <c r="G23" s="11">
        <v>24.55</v>
      </c>
      <c r="H23" s="11">
        <v>69</v>
      </c>
      <c r="I23" s="9">
        <v>25</v>
      </c>
      <c r="J23" s="9">
        <v>25</v>
      </c>
      <c r="K23" s="9" t="s">
        <v>4842</v>
      </c>
      <c r="L23" s="9" t="s">
        <v>48</v>
      </c>
      <c r="M23" s="11">
        <f t="shared" si="0"/>
        <v>2.76</v>
      </c>
      <c r="N23" s="12">
        <f>IF(M23="","",IF(M23&lt;Premissas!$C$8,Premissas!$E$7,IF(M23&lt;Premissas!$C$9,Premissas!$E$8,IF(M23&lt;Premissas!$C$10,Premissas!$E$9,IF(M23&lt;Premissas!$C$11,Premissas!$E$10,IF(M23&lt;Premissas!$C$12,Premissas!$E$11,Premissas!$E$12))))))</f>
        <v>750</v>
      </c>
      <c r="O23" s="13">
        <f>IF(OR(N23="",N23=0),0,N23/Premissas!$C$16)</f>
        <v>28.846153846153847</v>
      </c>
    </row>
    <row r="24" spans="1:15" ht="15" customHeight="1">
      <c r="A24" s="9">
        <v>7</v>
      </c>
      <c r="B24" s="9">
        <v>409</v>
      </c>
      <c r="C24" s="9" t="s">
        <v>20</v>
      </c>
      <c r="D24" s="9" t="s">
        <v>80</v>
      </c>
      <c r="E24" s="9" t="s">
        <v>81</v>
      </c>
      <c r="F24" s="10">
        <v>226</v>
      </c>
      <c r="G24" s="11">
        <v>9.69</v>
      </c>
      <c r="H24" s="11">
        <v>23</v>
      </c>
      <c r="I24" s="9">
        <v>22</v>
      </c>
      <c r="J24" s="9">
        <v>22</v>
      </c>
      <c r="K24" s="9" t="s">
        <v>4842</v>
      </c>
      <c r="L24" s="9" t="s">
        <v>48</v>
      </c>
      <c r="M24" s="11">
        <f t="shared" si="0"/>
        <v>1.0454545454545454</v>
      </c>
      <c r="N24" s="12">
        <f>IF(M24="","",IF(M24&lt;Premissas!$C$8,Premissas!$E$7,IF(M24&lt;Premissas!$C$9,Premissas!$E$8,IF(M24&lt;Premissas!$C$10,Premissas!$E$9,IF(M24&lt;Premissas!$C$11,Premissas!$E$10,IF(M24&lt;Premissas!$C$12,Premissas!$E$11,Premissas!$E$12))))))</f>
        <v>100</v>
      </c>
      <c r="O24" s="13">
        <f>IF(OR(N24="",N24=0),0,N24/Premissas!$C$16)</f>
        <v>3.8461538461538463</v>
      </c>
    </row>
    <row r="25" spans="1:15" ht="15" customHeight="1">
      <c r="A25" s="9">
        <v>7</v>
      </c>
      <c r="B25" s="9">
        <v>409</v>
      </c>
      <c r="C25" s="9" t="s">
        <v>19</v>
      </c>
      <c r="D25" s="9" t="s">
        <v>80</v>
      </c>
      <c r="E25" s="9" t="s">
        <v>81</v>
      </c>
      <c r="F25" s="10">
        <v>1772</v>
      </c>
      <c r="G25" s="11">
        <v>32.03</v>
      </c>
      <c r="H25" s="11">
        <v>55</v>
      </c>
      <c r="I25" s="9">
        <v>25</v>
      </c>
      <c r="J25" s="9">
        <v>25</v>
      </c>
      <c r="K25" s="9" t="s">
        <v>4842</v>
      </c>
      <c r="L25" s="9" t="s">
        <v>48</v>
      </c>
      <c r="M25" s="11">
        <f t="shared" si="0"/>
        <v>2.2000000000000002</v>
      </c>
      <c r="N25" s="12">
        <f>IF(M25="","",IF(M25&lt;Premissas!$C$8,Premissas!$E$7,IF(M25&lt;Premissas!$C$9,Premissas!$E$8,IF(M25&lt;Premissas!$C$10,Premissas!$E$9,IF(M25&lt;Premissas!$C$11,Premissas!$E$10,IF(M25&lt;Premissas!$C$12,Premissas!$E$11,Premissas!$E$12))))))</f>
        <v>750</v>
      </c>
      <c r="O25" s="13">
        <f>IF(OR(N25="",N25=0),0,N25/Premissas!$C$16)</f>
        <v>28.846153846153847</v>
      </c>
    </row>
    <row r="26" spans="1:15" ht="15" customHeight="1">
      <c r="A26" s="9">
        <v>7</v>
      </c>
      <c r="B26" s="9">
        <v>409</v>
      </c>
      <c r="C26" s="9" t="s">
        <v>18</v>
      </c>
      <c r="D26" s="9" t="s">
        <v>82</v>
      </c>
      <c r="E26" s="9" t="s">
        <v>83</v>
      </c>
      <c r="F26" s="10">
        <v>1036</v>
      </c>
      <c r="G26" s="11">
        <v>19.16</v>
      </c>
      <c r="H26" s="11">
        <v>54</v>
      </c>
      <c r="I26" s="9">
        <v>24</v>
      </c>
      <c r="J26" s="9">
        <v>24</v>
      </c>
      <c r="K26" s="9" t="s">
        <v>4842</v>
      </c>
      <c r="L26" s="9" t="s">
        <v>48</v>
      </c>
      <c r="M26" s="11">
        <f t="shared" si="0"/>
        <v>2.25</v>
      </c>
      <c r="N26" s="12">
        <f>IF(M26="","",IF(M26&lt;Premissas!$C$8,Premissas!$E$7,IF(M26&lt;Premissas!$C$9,Premissas!$E$8,IF(M26&lt;Premissas!$C$10,Premissas!$E$9,IF(M26&lt;Premissas!$C$11,Premissas!$E$10,IF(M26&lt;Premissas!$C$12,Premissas!$E$11,Premissas!$E$12))))))</f>
        <v>750</v>
      </c>
      <c r="O26" s="13">
        <f>IF(OR(N26="",N26=0),0,N26/Premissas!$C$16)</f>
        <v>28.846153846153847</v>
      </c>
    </row>
    <row r="27" spans="1:15" ht="15" customHeight="1">
      <c r="A27" s="9">
        <v>7</v>
      </c>
      <c r="B27" s="9">
        <v>409</v>
      </c>
      <c r="C27" s="9" t="s">
        <v>20</v>
      </c>
      <c r="D27" s="9" t="s">
        <v>84</v>
      </c>
      <c r="E27" s="9" t="s">
        <v>85</v>
      </c>
      <c r="F27" s="10">
        <v>3</v>
      </c>
      <c r="G27" s="11">
        <v>2.39</v>
      </c>
      <c r="H27" s="11">
        <v>1</v>
      </c>
      <c r="I27" s="9">
        <v>22</v>
      </c>
      <c r="J27" s="9">
        <v>22</v>
      </c>
      <c r="K27" s="9" t="s">
        <v>4842</v>
      </c>
      <c r="L27" s="9" t="s">
        <v>48</v>
      </c>
      <c r="M27" s="11">
        <f t="shared" si="0"/>
        <v>4.5454545454545456E-2</v>
      </c>
      <c r="N27" s="12">
        <f>IF(M27="","",IF(M27&lt;Premissas!$C$8,Premissas!$E$7,IF(M27&lt;Premissas!$C$9,Premissas!$E$8,IF(M27&lt;Premissas!$C$10,Premissas!$E$9,IF(M27&lt;Premissas!$C$11,Premissas!$E$10,IF(M27&lt;Premissas!$C$12,Premissas!$E$11,Premissas!$E$12))))))</f>
        <v>0</v>
      </c>
      <c r="O27" s="13">
        <f>IF(OR(N27="",N27=0),0,N27/Premissas!$C$16)</f>
        <v>0</v>
      </c>
    </row>
    <row r="28" spans="1:15" ht="15" customHeight="1">
      <c r="A28" s="9">
        <v>7</v>
      </c>
      <c r="B28" s="9">
        <v>409</v>
      </c>
      <c r="C28" s="9" t="s">
        <v>19</v>
      </c>
      <c r="D28" s="9" t="s">
        <v>84</v>
      </c>
      <c r="E28" s="9" t="s">
        <v>85</v>
      </c>
      <c r="F28" s="10">
        <v>2</v>
      </c>
      <c r="G28" s="11">
        <v>0.06</v>
      </c>
      <c r="H28" s="11">
        <v>33</v>
      </c>
      <c r="I28" s="9">
        <v>25</v>
      </c>
      <c r="J28" s="9">
        <v>25</v>
      </c>
      <c r="K28" s="9" t="s">
        <v>4842</v>
      </c>
      <c r="L28" s="9" t="s">
        <v>48</v>
      </c>
      <c r="M28" s="11">
        <f t="shared" si="0"/>
        <v>1.32</v>
      </c>
      <c r="N28" s="12">
        <f>IF(M28="","",IF(M28&lt;Premissas!$C$8,Premissas!$E$7,IF(M28&lt;Premissas!$C$9,Premissas!$E$8,IF(M28&lt;Premissas!$C$10,Premissas!$E$9,IF(M28&lt;Premissas!$C$11,Premissas!$E$10,IF(M28&lt;Premissas!$C$12,Premissas!$E$11,Premissas!$E$12))))))</f>
        <v>200</v>
      </c>
      <c r="O28" s="13">
        <f>IF(OR(N28="",N28=0),0,N28/Premissas!$C$16)</f>
        <v>7.6923076923076925</v>
      </c>
    </row>
    <row r="29" spans="1:15" ht="15" customHeight="1">
      <c r="A29" s="9">
        <v>7</v>
      </c>
      <c r="B29" s="9">
        <v>409</v>
      </c>
      <c r="C29" s="9" t="s">
        <v>21</v>
      </c>
      <c r="D29" s="9" t="s">
        <v>86</v>
      </c>
      <c r="E29" s="9" t="s">
        <v>87</v>
      </c>
      <c r="F29" s="10">
        <v>2378</v>
      </c>
      <c r="G29" s="11">
        <v>49.24</v>
      </c>
      <c r="H29" s="11">
        <v>48</v>
      </c>
      <c r="I29" s="9">
        <v>25</v>
      </c>
      <c r="J29" s="9">
        <v>25</v>
      </c>
      <c r="K29" s="9" t="s">
        <v>4842</v>
      </c>
      <c r="L29" s="9" t="s">
        <v>48</v>
      </c>
      <c r="M29" s="11">
        <f t="shared" si="0"/>
        <v>1.92</v>
      </c>
      <c r="N29" s="12">
        <f>IF(M29="","",IF(M29&lt;Premissas!$C$8,Premissas!$E$7,IF(M29&lt;Premissas!$C$9,Premissas!$E$8,IF(M29&lt;Premissas!$C$10,Premissas!$E$9,IF(M29&lt;Premissas!$C$11,Premissas!$E$10,IF(M29&lt;Premissas!$C$12,Premissas!$E$11,Premissas!$E$12))))))</f>
        <v>750</v>
      </c>
      <c r="O29" s="13">
        <f>IF(OR(N29="",N29=0),0,N29/Premissas!$C$16)</f>
        <v>28.846153846153847</v>
      </c>
    </row>
    <row r="30" spans="1:15" ht="15" customHeight="1">
      <c r="A30" s="9">
        <v>7</v>
      </c>
      <c r="B30" s="9">
        <v>409</v>
      </c>
      <c r="C30" s="9" t="s">
        <v>20</v>
      </c>
      <c r="D30" s="9" t="s">
        <v>88</v>
      </c>
      <c r="E30" s="9" t="s">
        <v>89</v>
      </c>
      <c r="F30" s="10">
        <v>27</v>
      </c>
      <c r="G30" s="11">
        <v>1.23</v>
      </c>
      <c r="H30" s="11">
        <v>22</v>
      </c>
      <c r="I30" s="9">
        <v>22</v>
      </c>
      <c r="J30" s="9">
        <v>22</v>
      </c>
      <c r="K30" s="9" t="s">
        <v>4842</v>
      </c>
      <c r="L30" s="9" t="s">
        <v>48</v>
      </c>
      <c r="M30" s="11">
        <f t="shared" si="0"/>
        <v>1</v>
      </c>
      <c r="N30" s="12">
        <f>IF(M30="","",IF(M30&lt;Premissas!$C$8,Premissas!$E$7,IF(M30&lt;Premissas!$C$9,Premissas!$E$8,IF(M30&lt;Premissas!$C$10,Premissas!$E$9,IF(M30&lt;Premissas!$C$11,Premissas!$E$10,IF(M30&lt;Premissas!$C$12,Premissas!$E$11,Premissas!$E$12))))))</f>
        <v>100</v>
      </c>
      <c r="O30" s="13">
        <f>IF(OR(N30="",N30=0),0,N30/Premissas!$C$16)</f>
        <v>3.8461538461538463</v>
      </c>
    </row>
    <row r="31" spans="1:15" ht="15" customHeight="1">
      <c r="A31" s="9">
        <v>7</v>
      </c>
      <c r="B31" s="9">
        <v>409</v>
      </c>
      <c r="C31" s="9" t="s">
        <v>19</v>
      </c>
      <c r="D31" s="9" t="s">
        <v>88</v>
      </c>
      <c r="E31" s="9" t="s">
        <v>89</v>
      </c>
      <c r="F31" s="10">
        <v>2453</v>
      </c>
      <c r="G31" s="11">
        <v>57.84</v>
      </c>
      <c r="H31" s="11">
        <v>42</v>
      </c>
      <c r="I31" s="9">
        <v>25</v>
      </c>
      <c r="J31" s="9">
        <v>25</v>
      </c>
      <c r="K31" s="9" t="s">
        <v>4842</v>
      </c>
      <c r="L31" s="9" t="s">
        <v>48</v>
      </c>
      <c r="M31" s="11">
        <f t="shared" si="0"/>
        <v>1.68</v>
      </c>
      <c r="N31" s="12">
        <f>IF(M31="","",IF(M31&lt;Premissas!$C$8,Premissas!$E$7,IF(M31&lt;Premissas!$C$9,Premissas!$E$8,IF(M31&lt;Premissas!$C$10,Premissas!$E$9,IF(M31&lt;Premissas!$C$11,Premissas!$E$10,IF(M31&lt;Premissas!$C$12,Premissas!$E$11,Premissas!$E$12))))))</f>
        <v>500</v>
      </c>
      <c r="O31" s="13">
        <f>IF(OR(N31="",N31=0),0,N31/Premissas!$C$16)</f>
        <v>19.23076923076923</v>
      </c>
    </row>
    <row r="32" spans="1:15" ht="15" customHeight="1">
      <c r="A32" s="9">
        <v>7</v>
      </c>
      <c r="B32" s="9">
        <v>409</v>
      </c>
      <c r="C32" s="9" t="s">
        <v>21</v>
      </c>
      <c r="D32" s="9" t="s">
        <v>90</v>
      </c>
      <c r="E32" s="9" t="s">
        <v>91</v>
      </c>
      <c r="F32" s="10">
        <v>1884</v>
      </c>
      <c r="G32" s="11">
        <v>68.16</v>
      </c>
      <c r="H32" s="11">
        <v>28</v>
      </c>
      <c r="I32" s="9">
        <v>25</v>
      </c>
      <c r="J32" s="9">
        <v>25</v>
      </c>
      <c r="K32" s="9" t="s">
        <v>4842</v>
      </c>
      <c r="L32" s="9" t="s">
        <v>48</v>
      </c>
      <c r="M32" s="11">
        <f t="shared" si="0"/>
        <v>1.1200000000000001</v>
      </c>
      <c r="N32" s="12">
        <f>IF(M32="","",IF(M32&lt;Premissas!$C$8,Premissas!$E$7,IF(M32&lt;Premissas!$C$9,Premissas!$E$8,IF(M32&lt;Premissas!$C$10,Premissas!$E$9,IF(M32&lt;Premissas!$C$11,Premissas!$E$10,IF(M32&lt;Premissas!$C$12,Premissas!$E$11,Premissas!$E$12))))))</f>
        <v>100</v>
      </c>
      <c r="O32" s="13">
        <f>IF(OR(N32="",N32=0),0,N32/Premissas!$C$16)</f>
        <v>3.8461538461538463</v>
      </c>
    </row>
    <row r="33" spans="1:15" ht="15" customHeight="1">
      <c r="A33" s="9">
        <v>7</v>
      </c>
      <c r="B33" s="9">
        <v>409</v>
      </c>
      <c r="C33" s="9" t="s">
        <v>18</v>
      </c>
      <c r="D33" s="9" t="s">
        <v>92</v>
      </c>
      <c r="E33" s="9" t="s">
        <v>93</v>
      </c>
      <c r="F33" s="10">
        <v>22</v>
      </c>
      <c r="G33" s="11">
        <v>0.4</v>
      </c>
      <c r="H33" s="11">
        <v>55</v>
      </c>
      <c r="I33" s="9">
        <v>24</v>
      </c>
      <c r="J33" s="9">
        <v>24</v>
      </c>
      <c r="K33" s="9" t="s">
        <v>4842</v>
      </c>
      <c r="L33" s="9" t="s">
        <v>48</v>
      </c>
      <c r="M33" s="11">
        <f t="shared" si="0"/>
        <v>2.2916666666666665</v>
      </c>
      <c r="N33" s="12">
        <f>IF(M33="","",IF(M33&lt;Premissas!$C$8,Premissas!$E$7,IF(M33&lt;Premissas!$C$9,Premissas!$E$8,IF(M33&lt;Premissas!$C$10,Premissas!$E$9,IF(M33&lt;Premissas!$C$11,Premissas!$E$10,IF(M33&lt;Premissas!$C$12,Premissas!$E$11,Premissas!$E$12))))))</f>
        <v>750</v>
      </c>
      <c r="O33" s="13">
        <f>IF(OR(N33="",N33=0),0,N33/Premissas!$C$16)</f>
        <v>28.846153846153847</v>
      </c>
    </row>
    <row r="34" spans="1:15" ht="15" customHeight="1">
      <c r="A34" s="9">
        <v>7</v>
      </c>
      <c r="B34" s="9">
        <v>409</v>
      </c>
      <c r="C34" s="9" t="s">
        <v>20</v>
      </c>
      <c r="D34" s="9" t="s">
        <v>92</v>
      </c>
      <c r="E34" s="9" t="s">
        <v>93</v>
      </c>
      <c r="F34" s="10">
        <v>102</v>
      </c>
      <c r="G34" s="11">
        <v>7.98</v>
      </c>
      <c r="H34" s="11">
        <v>13</v>
      </c>
      <c r="I34" s="9">
        <v>22</v>
      </c>
      <c r="J34" s="9">
        <v>22</v>
      </c>
      <c r="K34" s="9" t="s">
        <v>4842</v>
      </c>
      <c r="L34" s="9" t="s">
        <v>48</v>
      </c>
      <c r="M34" s="11">
        <f t="shared" si="0"/>
        <v>0.59090909090909094</v>
      </c>
      <c r="N34" s="12">
        <f>IF(M34="","",IF(M34&lt;Premissas!$C$8,Premissas!$E$7,IF(M34&lt;Premissas!$C$9,Premissas!$E$8,IF(M34&lt;Premissas!$C$10,Premissas!$E$9,IF(M34&lt;Premissas!$C$11,Premissas!$E$10,IF(M34&lt;Premissas!$C$12,Premissas!$E$11,Premissas!$E$12))))))</f>
        <v>0</v>
      </c>
      <c r="O34" s="13">
        <f>IF(OR(N34="",N34=0),0,N34/Premissas!$C$16)</f>
        <v>0</v>
      </c>
    </row>
    <row r="35" spans="1:15" ht="15" customHeight="1">
      <c r="A35" s="9">
        <v>7</v>
      </c>
      <c r="B35" s="9">
        <v>409</v>
      </c>
      <c r="C35" s="9" t="s">
        <v>19</v>
      </c>
      <c r="D35" s="9" t="s">
        <v>92</v>
      </c>
      <c r="E35" s="9" t="s">
        <v>93</v>
      </c>
      <c r="F35" s="10">
        <v>1301</v>
      </c>
      <c r="G35" s="11">
        <v>62.67</v>
      </c>
      <c r="H35" s="11">
        <v>21</v>
      </c>
      <c r="I35" s="9">
        <v>25</v>
      </c>
      <c r="J35" s="9">
        <v>25</v>
      </c>
      <c r="K35" s="9" t="s">
        <v>4842</v>
      </c>
      <c r="L35" s="9" t="s">
        <v>48</v>
      </c>
      <c r="M35" s="11">
        <f t="shared" si="0"/>
        <v>0.84</v>
      </c>
      <c r="N35" s="12">
        <f>IF(M35="","",IF(M35&lt;Premissas!$C$8,Premissas!$E$7,IF(M35&lt;Premissas!$C$9,Premissas!$E$8,IF(M35&lt;Premissas!$C$10,Premissas!$E$9,IF(M35&lt;Premissas!$C$11,Premissas!$E$10,IF(M35&lt;Premissas!$C$12,Premissas!$E$11,Premissas!$E$12))))))</f>
        <v>0</v>
      </c>
      <c r="O35" s="13">
        <f>IF(OR(N35="",N35=0),0,N35/Premissas!$C$16)</f>
        <v>0</v>
      </c>
    </row>
    <row r="36" spans="1:15" ht="15" customHeight="1">
      <c r="A36" s="9">
        <v>7</v>
      </c>
      <c r="B36" s="9">
        <v>409</v>
      </c>
      <c r="C36" s="9" t="s">
        <v>21</v>
      </c>
      <c r="D36" s="9" t="s">
        <v>94</v>
      </c>
      <c r="E36" s="9" t="s">
        <v>95</v>
      </c>
      <c r="F36" s="10">
        <v>1927</v>
      </c>
      <c r="G36" s="11">
        <v>68.42</v>
      </c>
      <c r="H36" s="11">
        <v>28</v>
      </c>
      <c r="I36" s="9">
        <v>25</v>
      </c>
      <c r="J36" s="9">
        <v>25</v>
      </c>
      <c r="K36" s="9" t="s">
        <v>4842</v>
      </c>
      <c r="L36" s="9" t="s">
        <v>48</v>
      </c>
      <c r="M36" s="11">
        <f t="shared" si="0"/>
        <v>1.1200000000000001</v>
      </c>
      <c r="N36" s="12">
        <f>IF(M36="","",IF(M36&lt;Premissas!$C$8,Premissas!$E$7,IF(M36&lt;Premissas!$C$9,Premissas!$E$8,IF(M36&lt;Premissas!$C$10,Premissas!$E$9,IF(M36&lt;Premissas!$C$11,Premissas!$E$10,IF(M36&lt;Premissas!$C$12,Premissas!$E$11,Premissas!$E$12))))))</f>
        <v>100</v>
      </c>
      <c r="O36" s="13">
        <f>IF(OR(N36="",N36=0),0,N36/Premissas!$C$16)</f>
        <v>3.8461538461538463</v>
      </c>
    </row>
    <row r="37" spans="1:15" ht="15" customHeight="1">
      <c r="A37" s="9">
        <v>7</v>
      </c>
      <c r="B37" s="9">
        <v>409</v>
      </c>
      <c r="C37" s="9" t="s">
        <v>19</v>
      </c>
      <c r="D37" s="9" t="s">
        <v>96</v>
      </c>
      <c r="E37" s="9" t="s">
        <v>97</v>
      </c>
      <c r="F37" s="10">
        <v>1263</v>
      </c>
      <c r="G37" s="11">
        <v>35.93</v>
      </c>
      <c r="H37" s="11">
        <v>35</v>
      </c>
      <c r="I37" s="9">
        <v>25</v>
      </c>
      <c r="J37" s="9">
        <v>25</v>
      </c>
      <c r="K37" s="9" t="s">
        <v>4842</v>
      </c>
      <c r="L37" s="9" t="s">
        <v>48</v>
      </c>
      <c r="M37" s="11">
        <f t="shared" si="0"/>
        <v>1.4</v>
      </c>
      <c r="N37" s="12">
        <f>IF(M37="","",IF(M37&lt;Premissas!$C$8,Premissas!$E$7,IF(M37&lt;Premissas!$C$9,Premissas!$E$8,IF(M37&lt;Premissas!$C$10,Premissas!$E$9,IF(M37&lt;Premissas!$C$11,Premissas!$E$10,IF(M37&lt;Premissas!$C$12,Premissas!$E$11,Premissas!$E$12))))))</f>
        <v>350</v>
      </c>
      <c r="O37" s="13">
        <f>IF(OR(N37="",N37=0),0,N37/Premissas!$C$16)</f>
        <v>13.461538461538462</v>
      </c>
    </row>
    <row r="38" spans="1:15" ht="15" customHeight="1">
      <c r="A38" s="9">
        <v>7</v>
      </c>
      <c r="B38" s="9">
        <v>409</v>
      </c>
      <c r="C38" s="9" t="s">
        <v>18</v>
      </c>
      <c r="D38" s="9" t="s">
        <v>98</v>
      </c>
      <c r="E38" s="9" t="s">
        <v>99</v>
      </c>
      <c r="F38" s="10">
        <v>26</v>
      </c>
      <c r="G38" s="11">
        <v>1.44</v>
      </c>
      <c r="H38" s="11">
        <v>18</v>
      </c>
      <c r="I38" s="9">
        <v>24</v>
      </c>
      <c r="J38" s="9">
        <v>24</v>
      </c>
      <c r="K38" s="9" t="s">
        <v>4842</v>
      </c>
      <c r="L38" s="9" t="s">
        <v>48</v>
      </c>
      <c r="M38" s="11">
        <f t="shared" si="0"/>
        <v>0.75</v>
      </c>
      <c r="N38" s="12">
        <f>IF(M38="","",IF(M38&lt;Premissas!$C$8,Premissas!$E$7,IF(M38&lt;Premissas!$C$9,Premissas!$E$8,IF(M38&lt;Premissas!$C$10,Premissas!$E$9,IF(M38&lt;Premissas!$C$11,Premissas!$E$10,IF(M38&lt;Premissas!$C$12,Premissas!$E$11,Premissas!$E$12))))))</f>
        <v>0</v>
      </c>
      <c r="O38" s="13">
        <f>IF(OR(N38="",N38=0),0,N38/Premissas!$C$16)</f>
        <v>0</v>
      </c>
    </row>
    <row r="39" spans="1:15" ht="15" customHeight="1">
      <c r="A39" s="9">
        <v>7</v>
      </c>
      <c r="B39" s="9">
        <v>409</v>
      </c>
      <c r="C39" s="9" t="s">
        <v>20</v>
      </c>
      <c r="D39" s="9" t="s">
        <v>98</v>
      </c>
      <c r="E39" s="9" t="s">
        <v>99</v>
      </c>
      <c r="F39" s="10">
        <v>274</v>
      </c>
      <c r="G39" s="11">
        <v>12.71</v>
      </c>
      <c r="H39" s="11">
        <v>22</v>
      </c>
      <c r="I39" s="9">
        <v>22</v>
      </c>
      <c r="J39" s="9">
        <v>22</v>
      </c>
      <c r="K39" s="9" t="s">
        <v>4842</v>
      </c>
      <c r="L39" s="9" t="s">
        <v>48</v>
      </c>
      <c r="M39" s="11">
        <f t="shared" si="0"/>
        <v>1</v>
      </c>
      <c r="N39" s="12">
        <f>IF(M39="","",IF(M39&lt;Premissas!$C$8,Premissas!$E$7,IF(M39&lt;Premissas!$C$9,Premissas!$E$8,IF(M39&lt;Premissas!$C$10,Premissas!$E$9,IF(M39&lt;Premissas!$C$11,Premissas!$E$10,IF(M39&lt;Premissas!$C$12,Premissas!$E$11,Premissas!$E$12))))))</f>
        <v>100</v>
      </c>
      <c r="O39" s="13">
        <f>IF(OR(N39="",N39=0),0,N39/Premissas!$C$16)</f>
        <v>3.8461538461538463</v>
      </c>
    </row>
    <row r="40" spans="1:15" ht="15" customHeight="1">
      <c r="A40" s="9">
        <v>7</v>
      </c>
      <c r="B40" s="9">
        <v>409</v>
      </c>
      <c r="C40" s="9" t="s">
        <v>19</v>
      </c>
      <c r="D40" s="9" t="s">
        <v>98</v>
      </c>
      <c r="E40" s="9" t="s">
        <v>99</v>
      </c>
      <c r="F40" s="10">
        <v>524</v>
      </c>
      <c r="G40" s="11">
        <v>11.93</v>
      </c>
      <c r="H40" s="11">
        <v>44</v>
      </c>
      <c r="I40" s="9">
        <v>25</v>
      </c>
      <c r="J40" s="9">
        <v>25</v>
      </c>
      <c r="K40" s="9" t="s">
        <v>4842</v>
      </c>
      <c r="L40" s="9" t="s">
        <v>48</v>
      </c>
      <c r="M40" s="11">
        <f t="shared" si="0"/>
        <v>1.76</v>
      </c>
      <c r="N40" s="12">
        <f>IF(M40="","",IF(M40&lt;Premissas!$C$8,Premissas!$E$7,IF(M40&lt;Premissas!$C$9,Premissas!$E$8,IF(M40&lt;Premissas!$C$10,Premissas!$E$9,IF(M40&lt;Premissas!$C$11,Premissas!$E$10,IF(M40&lt;Premissas!$C$12,Premissas!$E$11,Premissas!$E$12))))))</f>
        <v>500</v>
      </c>
      <c r="O40" s="13">
        <f>IF(OR(N40="",N40=0),0,N40/Premissas!$C$16)</f>
        <v>19.23076923076923</v>
      </c>
    </row>
    <row r="41" spans="1:15" ht="15" customHeight="1">
      <c r="A41" s="9">
        <v>7</v>
      </c>
      <c r="B41" s="9">
        <v>409</v>
      </c>
      <c r="C41" s="9" t="s">
        <v>18</v>
      </c>
      <c r="D41" s="9" t="s">
        <v>100</v>
      </c>
      <c r="E41" s="9" t="s">
        <v>101</v>
      </c>
      <c r="F41" s="10">
        <v>1099</v>
      </c>
      <c r="G41" s="11">
        <v>19.53</v>
      </c>
      <c r="H41" s="11">
        <v>56</v>
      </c>
      <c r="I41" s="9">
        <v>24</v>
      </c>
      <c r="J41" s="9">
        <v>24</v>
      </c>
      <c r="K41" s="9" t="s">
        <v>4842</v>
      </c>
      <c r="L41" s="9" t="s">
        <v>48</v>
      </c>
      <c r="M41" s="11">
        <f t="shared" si="0"/>
        <v>2.3333333333333335</v>
      </c>
      <c r="N41" s="12">
        <f>IF(M41="","",IF(M41&lt;Premissas!$C$8,Premissas!$E$7,IF(M41&lt;Premissas!$C$9,Premissas!$E$8,IF(M41&lt;Premissas!$C$10,Premissas!$E$9,IF(M41&lt;Premissas!$C$11,Premissas!$E$10,IF(M41&lt;Premissas!$C$12,Premissas!$E$11,Premissas!$E$12))))))</f>
        <v>750</v>
      </c>
      <c r="O41" s="13">
        <f>IF(OR(N41="",N41=0),0,N41/Premissas!$C$16)</f>
        <v>28.846153846153847</v>
      </c>
    </row>
    <row r="42" spans="1:15" ht="15" customHeight="1">
      <c r="A42" s="9">
        <v>7</v>
      </c>
      <c r="B42" s="9">
        <v>409</v>
      </c>
      <c r="C42" s="9" t="s">
        <v>21</v>
      </c>
      <c r="D42" s="9" t="s">
        <v>102</v>
      </c>
      <c r="E42" s="9" t="s">
        <v>103</v>
      </c>
      <c r="F42" s="10">
        <v>2503</v>
      </c>
      <c r="G42" s="11">
        <v>59.6</v>
      </c>
      <c r="H42" s="11">
        <v>42</v>
      </c>
      <c r="I42" s="9">
        <v>25</v>
      </c>
      <c r="J42" s="9">
        <v>25</v>
      </c>
      <c r="K42" s="9" t="s">
        <v>4842</v>
      </c>
      <c r="L42" s="9" t="s">
        <v>48</v>
      </c>
      <c r="M42" s="11">
        <f t="shared" si="0"/>
        <v>1.68</v>
      </c>
      <c r="N42" s="12">
        <f>IF(M42="","",IF(M42&lt;Premissas!$C$8,Premissas!$E$7,IF(M42&lt;Premissas!$C$9,Premissas!$E$8,IF(M42&lt;Premissas!$C$10,Premissas!$E$9,IF(M42&lt;Premissas!$C$11,Premissas!$E$10,IF(M42&lt;Premissas!$C$12,Premissas!$E$11,Premissas!$E$12))))))</f>
        <v>500</v>
      </c>
      <c r="O42" s="13">
        <f>IF(OR(N42="",N42=0),0,N42/Premissas!$C$16)</f>
        <v>19.23076923076923</v>
      </c>
    </row>
    <row r="43" spans="1:15" ht="15" customHeight="1">
      <c r="A43" s="9">
        <v>7</v>
      </c>
      <c r="B43" s="9">
        <v>409</v>
      </c>
      <c r="C43" s="9" t="s">
        <v>21</v>
      </c>
      <c r="D43" s="9" t="s">
        <v>104</v>
      </c>
      <c r="E43" s="9" t="s">
        <v>105</v>
      </c>
      <c r="F43" s="10">
        <v>1911</v>
      </c>
      <c r="G43" s="11">
        <v>53.72</v>
      </c>
      <c r="H43" s="11">
        <v>36</v>
      </c>
      <c r="I43" s="9">
        <v>25</v>
      </c>
      <c r="J43" s="9">
        <v>25</v>
      </c>
      <c r="K43" s="9" t="s">
        <v>4842</v>
      </c>
      <c r="L43" s="9" t="s">
        <v>48</v>
      </c>
      <c r="M43" s="11">
        <f t="shared" si="0"/>
        <v>1.44</v>
      </c>
      <c r="N43" s="12">
        <f>IF(M43="","",IF(M43&lt;Premissas!$C$8,Premissas!$E$7,IF(M43&lt;Premissas!$C$9,Premissas!$E$8,IF(M43&lt;Premissas!$C$10,Premissas!$E$9,IF(M43&lt;Premissas!$C$11,Premissas!$E$10,IF(M43&lt;Premissas!$C$12,Premissas!$E$11,Premissas!$E$12))))))</f>
        <v>350</v>
      </c>
      <c r="O43" s="13">
        <f>IF(OR(N43="",N43=0),0,N43/Premissas!$C$16)</f>
        <v>13.461538461538462</v>
      </c>
    </row>
    <row r="44" spans="1:15" ht="15" customHeight="1">
      <c r="A44" s="9">
        <v>7</v>
      </c>
      <c r="B44" s="9">
        <v>409</v>
      </c>
      <c r="C44" s="9" t="s">
        <v>20</v>
      </c>
      <c r="D44" s="9" t="s">
        <v>106</v>
      </c>
      <c r="E44" s="9" t="s">
        <v>107</v>
      </c>
      <c r="F44" s="10">
        <v>270</v>
      </c>
      <c r="G44" s="11">
        <v>13.6</v>
      </c>
      <c r="H44" s="11">
        <v>20</v>
      </c>
      <c r="I44" s="9">
        <v>22</v>
      </c>
      <c r="J44" s="9">
        <v>22</v>
      </c>
      <c r="K44" s="9" t="s">
        <v>4842</v>
      </c>
      <c r="L44" s="9" t="s">
        <v>48</v>
      </c>
      <c r="M44" s="11">
        <f t="shared" si="0"/>
        <v>0.90909090909090906</v>
      </c>
      <c r="N44" s="12">
        <f>IF(M44="","",IF(M44&lt;Premissas!$C$8,Premissas!$E$7,IF(M44&lt;Premissas!$C$9,Premissas!$E$8,IF(M44&lt;Premissas!$C$10,Premissas!$E$9,IF(M44&lt;Premissas!$C$11,Premissas!$E$10,IF(M44&lt;Premissas!$C$12,Premissas!$E$11,Premissas!$E$12))))))</f>
        <v>0</v>
      </c>
      <c r="O44" s="13">
        <f>IF(OR(N44="",N44=0),0,N44/Premissas!$C$16)</f>
        <v>0</v>
      </c>
    </row>
    <row r="45" spans="1:15" ht="15" customHeight="1">
      <c r="A45" s="9">
        <v>7</v>
      </c>
      <c r="B45" s="9">
        <v>409</v>
      </c>
      <c r="C45" s="9" t="s">
        <v>20</v>
      </c>
      <c r="D45" s="9" t="s">
        <v>110</v>
      </c>
      <c r="E45" s="9" t="s">
        <v>111</v>
      </c>
      <c r="F45" s="10">
        <v>22</v>
      </c>
      <c r="G45" s="11">
        <v>0.98</v>
      </c>
      <c r="H45" s="11">
        <v>22</v>
      </c>
      <c r="I45" s="9">
        <v>22</v>
      </c>
      <c r="J45" s="9">
        <v>22</v>
      </c>
      <c r="K45" s="9" t="s">
        <v>4842</v>
      </c>
      <c r="L45" s="9" t="s">
        <v>48</v>
      </c>
      <c r="M45" s="11">
        <f t="shared" si="0"/>
        <v>1</v>
      </c>
      <c r="N45" s="12">
        <f>IF(M45="","",IF(M45&lt;Premissas!$C$8,Premissas!$E$7,IF(M45&lt;Premissas!$C$9,Premissas!$E$8,IF(M45&lt;Premissas!$C$10,Premissas!$E$9,IF(M45&lt;Premissas!$C$11,Premissas!$E$10,IF(M45&lt;Premissas!$C$12,Premissas!$E$11,Premissas!$E$12))))))</f>
        <v>100</v>
      </c>
      <c r="O45" s="13">
        <f>IF(OR(N45="",N45=0),0,N45/Premissas!$C$16)</f>
        <v>3.8461538461538463</v>
      </c>
    </row>
    <row r="46" spans="1:15" ht="15" customHeight="1">
      <c r="A46" s="9">
        <v>7</v>
      </c>
      <c r="B46" s="9">
        <v>409</v>
      </c>
      <c r="C46" s="9" t="s">
        <v>20</v>
      </c>
      <c r="D46" s="9" t="s">
        <v>112</v>
      </c>
      <c r="E46" s="9" t="s">
        <v>113</v>
      </c>
      <c r="F46" s="10">
        <v>330</v>
      </c>
      <c r="G46" s="11">
        <v>8.77</v>
      </c>
      <c r="H46" s="11">
        <v>38</v>
      </c>
      <c r="I46" s="9">
        <v>22</v>
      </c>
      <c r="J46" s="9">
        <v>22</v>
      </c>
      <c r="K46" s="9" t="s">
        <v>4842</v>
      </c>
      <c r="L46" s="9" t="s">
        <v>48</v>
      </c>
      <c r="M46" s="11">
        <f t="shared" si="0"/>
        <v>1.7272727272727273</v>
      </c>
      <c r="N46" s="12">
        <f>IF(M46="","",IF(M46&lt;Premissas!$C$8,Premissas!$E$7,IF(M46&lt;Premissas!$C$9,Premissas!$E$8,IF(M46&lt;Premissas!$C$10,Premissas!$E$9,IF(M46&lt;Premissas!$C$11,Premissas!$E$10,IF(M46&lt;Premissas!$C$12,Premissas!$E$11,Premissas!$E$12))))))</f>
        <v>500</v>
      </c>
      <c r="O46" s="13">
        <f>IF(OR(N46="",N46=0),0,N46/Premissas!$C$16)</f>
        <v>19.23076923076923</v>
      </c>
    </row>
    <row r="47" spans="1:15" ht="15" customHeight="1">
      <c r="A47" s="9">
        <v>7</v>
      </c>
      <c r="B47" s="9">
        <v>409</v>
      </c>
      <c r="C47" s="9" t="s">
        <v>19</v>
      </c>
      <c r="D47" s="9" t="s">
        <v>112</v>
      </c>
      <c r="E47" s="9" t="s">
        <v>113</v>
      </c>
      <c r="F47" s="10">
        <v>2495</v>
      </c>
      <c r="G47" s="11">
        <v>33.33</v>
      </c>
      <c r="H47" s="11">
        <v>75</v>
      </c>
      <c r="I47" s="9">
        <v>25</v>
      </c>
      <c r="J47" s="9">
        <v>25</v>
      </c>
      <c r="K47" s="9" t="s">
        <v>4842</v>
      </c>
      <c r="L47" s="9" t="s">
        <v>48</v>
      </c>
      <c r="M47" s="11">
        <f t="shared" si="0"/>
        <v>3</v>
      </c>
      <c r="N47" s="12">
        <f>IF(M47="","",IF(M47&lt;Premissas!$C$8,Premissas!$E$7,IF(M47&lt;Premissas!$C$9,Premissas!$E$8,IF(M47&lt;Premissas!$C$10,Premissas!$E$9,IF(M47&lt;Premissas!$C$11,Premissas!$E$10,IF(M47&lt;Premissas!$C$12,Premissas!$E$11,Premissas!$E$12))))))</f>
        <v>750</v>
      </c>
      <c r="O47" s="13">
        <f>IF(OR(N47="",N47=0),0,N47/Premissas!$C$16)</f>
        <v>28.846153846153847</v>
      </c>
    </row>
    <row r="48" spans="1:15" ht="15" customHeight="1">
      <c r="A48" s="9">
        <v>7</v>
      </c>
      <c r="B48" s="9">
        <v>409</v>
      </c>
      <c r="C48" s="9" t="s">
        <v>21</v>
      </c>
      <c r="D48" s="9" t="s">
        <v>114</v>
      </c>
      <c r="E48" s="9" t="s">
        <v>115</v>
      </c>
      <c r="F48" s="10">
        <v>2469</v>
      </c>
      <c r="G48" s="11">
        <v>68.23</v>
      </c>
      <c r="H48" s="11">
        <v>36</v>
      </c>
      <c r="I48" s="9">
        <v>25</v>
      </c>
      <c r="J48" s="9">
        <v>25</v>
      </c>
      <c r="K48" s="9" t="s">
        <v>4842</v>
      </c>
      <c r="L48" s="9" t="s">
        <v>48</v>
      </c>
      <c r="M48" s="11">
        <f t="shared" si="0"/>
        <v>1.44</v>
      </c>
      <c r="N48" s="12">
        <f>IF(M48="","",IF(M48&lt;Premissas!$C$8,Premissas!$E$7,IF(M48&lt;Premissas!$C$9,Premissas!$E$8,IF(M48&lt;Premissas!$C$10,Premissas!$E$9,IF(M48&lt;Premissas!$C$11,Premissas!$E$10,IF(M48&lt;Premissas!$C$12,Premissas!$E$11,Premissas!$E$12))))))</f>
        <v>350</v>
      </c>
      <c r="O48" s="13">
        <f>IF(OR(N48="",N48=0),0,N48/Premissas!$C$16)</f>
        <v>13.461538461538462</v>
      </c>
    </row>
    <row r="49" spans="1:15" ht="15" customHeight="1">
      <c r="A49" s="9">
        <v>7</v>
      </c>
      <c r="B49" s="9">
        <v>409</v>
      </c>
      <c r="C49" s="9" t="s">
        <v>20</v>
      </c>
      <c r="D49" s="9" t="s">
        <v>116</v>
      </c>
      <c r="E49" s="9" t="s">
        <v>117</v>
      </c>
      <c r="F49" s="10">
        <v>5</v>
      </c>
      <c r="G49" s="11">
        <v>1.98</v>
      </c>
      <c r="H49" s="11">
        <v>3</v>
      </c>
      <c r="I49" s="9">
        <v>22</v>
      </c>
      <c r="J49" s="9">
        <v>22</v>
      </c>
      <c r="K49" s="9" t="s">
        <v>4842</v>
      </c>
      <c r="L49" s="9" t="s">
        <v>48</v>
      </c>
      <c r="M49" s="11">
        <f t="shared" si="0"/>
        <v>0.13636363636363635</v>
      </c>
      <c r="N49" s="12">
        <f>IF(M49="","",IF(M49&lt;Premissas!$C$8,Premissas!$E$7,IF(M49&lt;Premissas!$C$9,Premissas!$E$8,IF(M49&lt;Premissas!$C$10,Premissas!$E$9,IF(M49&lt;Premissas!$C$11,Premissas!$E$10,IF(M49&lt;Premissas!$C$12,Premissas!$E$11,Premissas!$E$12))))))</f>
        <v>0</v>
      </c>
      <c r="O49" s="13">
        <f>IF(OR(N49="",N49=0),0,N49/Premissas!$C$16)</f>
        <v>0</v>
      </c>
    </row>
    <row r="50" spans="1:15" ht="15" customHeight="1">
      <c r="A50" s="9">
        <v>7</v>
      </c>
      <c r="B50" s="9">
        <v>409</v>
      </c>
      <c r="C50" s="9" t="s">
        <v>18</v>
      </c>
      <c r="D50" s="9" t="s">
        <v>118</v>
      </c>
      <c r="E50" s="9" t="s">
        <v>119</v>
      </c>
      <c r="F50" s="10">
        <v>889</v>
      </c>
      <c r="G50" s="11">
        <v>13.99</v>
      </c>
      <c r="H50" s="11">
        <v>64</v>
      </c>
      <c r="I50" s="9">
        <v>24</v>
      </c>
      <c r="J50" s="9">
        <v>24</v>
      </c>
      <c r="K50" s="9" t="s">
        <v>4842</v>
      </c>
      <c r="L50" s="9" t="s">
        <v>48</v>
      </c>
      <c r="M50" s="11">
        <f t="shared" si="0"/>
        <v>2.6666666666666665</v>
      </c>
      <c r="N50" s="12">
        <f>IF(M50="","",IF(M50&lt;Premissas!$C$8,Premissas!$E$7,IF(M50&lt;Premissas!$C$9,Premissas!$E$8,IF(M50&lt;Premissas!$C$10,Premissas!$E$9,IF(M50&lt;Premissas!$C$11,Premissas!$E$10,IF(M50&lt;Premissas!$C$12,Premissas!$E$11,Premissas!$E$12))))))</f>
        <v>750</v>
      </c>
      <c r="O50" s="13">
        <f>IF(OR(N50="",N50=0),0,N50/Premissas!$C$16)</f>
        <v>28.846153846153847</v>
      </c>
    </row>
    <row r="51" spans="1:15" ht="15" customHeight="1">
      <c r="A51" s="9">
        <v>7</v>
      </c>
      <c r="B51" s="9">
        <v>409</v>
      </c>
      <c r="C51" s="9" t="s">
        <v>20</v>
      </c>
      <c r="D51" s="9" t="s">
        <v>120</v>
      </c>
      <c r="E51" s="9" t="s">
        <v>121</v>
      </c>
      <c r="F51" s="10">
        <v>81</v>
      </c>
      <c r="G51" s="11">
        <v>7.05</v>
      </c>
      <c r="H51" s="11">
        <v>11</v>
      </c>
      <c r="I51" s="9">
        <v>22</v>
      </c>
      <c r="J51" s="9">
        <v>22</v>
      </c>
      <c r="K51" s="9" t="s">
        <v>4842</v>
      </c>
      <c r="L51" s="9" t="s">
        <v>48</v>
      </c>
      <c r="M51" s="11">
        <f t="shared" si="0"/>
        <v>0.5</v>
      </c>
      <c r="N51" s="12">
        <f>IF(M51="","",IF(M51&lt;Premissas!$C$8,Premissas!$E$7,IF(M51&lt;Premissas!$C$9,Premissas!$E$8,IF(M51&lt;Premissas!$C$10,Premissas!$E$9,IF(M51&lt;Premissas!$C$11,Premissas!$E$10,IF(M51&lt;Premissas!$C$12,Premissas!$E$11,Premissas!$E$12))))))</f>
        <v>0</v>
      </c>
      <c r="O51" s="13">
        <f>IF(OR(N51="",N51=0),0,N51/Premissas!$C$16)</f>
        <v>0</v>
      </c>
    </row>
    <row r="52" spans="1:15" ht="15" customHeight="1">
      <c r="A52" s="9">
        <v>7</v>
      </c>
      <c r="B52" s="9">
        <v>409</v>
      </c>
      <c r="C52" s="9" t="s">
        <v>19</v>
      </c>
      <c r="D52" s="9" t="s">
        <v>120</v>
      </c>
      <c r="E52" s="9" t="s">
        <v>121</v>
      </c>
      <c r="F52" s="10">
        <v>549</v>
      </c>
      <c r="G52" s="11">
        <v>20.04</v>
      </c>
      <c r="H52" s="11">
        <v>27</v>
      </c>
      <c r="I52" s="9">
        <v>25</v>
      </c>
      <c r="J52" s="9">
        <v>25</v>
      </c>
      <c r="K52" s="9" t="s">
        <v>4842</v>
      </c>
      <c r="L52" s="9" t="s">
        <v>48</v>
      </c>
      <c r="M52" s="11">
        <f t="shared" si="0"/>
        <v>1.08</v>
      </c>
      <c r="N52" s="12">
        <f>IF(M52="","",IF(M52&lt;Premissas!$C$8,Premissas!$E$7,IF(M52&lt;Premissas!$C$9,Premissas!$E$8,IF(M52&lt;Premissas!$C$10,Premissas!$E$9,IF(M52&lt;Premissas!$C$11,Premissas!$E$10,IF(M52&lt;Premissas!$C$12,Premissas!$E$11,Premissas!$E$12))))))</f>
        <v>100</v>
      </c>
      <c r="O52" s="13">
        <f>IF(OR(N52="",N52=0),0,N52/Premissas!$C$16)</f>
        <v>3.8461538461538463</v>
      </c>
    </row>
    <row r="53" spans="1:15" ht="15" customHeight="1">
      <c r="A53" s="9">
        <v>7</v>
      </c>
      <c r="B53" s="9">
        <v>409</v>
      </c>
      <c r="C53" s="9" t="s">
        <v>18</v>
      </c>
      <c r="D53" s="9" t="s">
        <v>122</v>
      </c>
      <c r="E53" s="9" t="s">
        <v>123</v>
      </c>
      <c r="F53" s="10">
        <v>223</v>
      </c>
      <c r="G53" s="11">
        <v>6.72</v>
      </c>
      <c r="H53" s="11">
        <v>33</v>
      </c>
      <c r="I53" s="9">
        <v>24</v>
      </c>
      <c r="J53" s="9">
        <v>24</v>
      </c>
      <c r="K53" s="9" t="s">
        <v>4842</v>
      </c>
      <c r="L53" s="9" t="s">
        <v>48</v>
      </c>
      <c r="M53" s="11">
        <f t="shared" si="0"/>
        <v>1.375</v>
      </c>
      <c r="N53" s="12">
        <f>IF(M53="","",IF(M53&lt;Premissas!$C$8,Premissas!$E$7,IF(M53&lt;Premissas!$C$9,Premissas!$E$8,IF(M53&lt;Premissas!$C$10,Premissas!$E$9,IF(M53&lt;Premissas!$C$11,Premissas!$E$10,IF(M53&lt;Premissas!$C$12,Premissas!$E$11,Premissas!$E$12))))))</f>
        <v>200</v>
      </c>
      <c r="O53" s="13">
        <f>IF(OR(N53="",N53=0),0,N53/Premissas!$C$16)</f>
        <v>7.6923076923076925</v>
      </c>
    </row>
    <row r="54" spans="1:15" ht="15" customHeight="1">
      <c r="A54" s="9">
        <v>7</v>
      </c>
      <c r="B54" s="9">
        <v>409</v>
      </c>
      <c r="C54" s="9" t="s">
        <v>21</v>
      </c>
      <c r="D54" s="9" t="s">
        <v>124</v>
      </c>
      <c r="E54" s="9" t="s">
        <v>125</v>
      </c>
      <c r="F54" s="10">
        <v>71</v>
      </c>
      <c r="G54" s="11">
        <v>2.84</v>
      </c>
      <c r="H54" s="11">
        <v>25</v>
      </c>
      <c r="I54" s="9">
        <v>25</v>
      </c>
      <c r="J54" s="9">
        <v>25</v>
      </c>
      <c r="K54" s="9" t="s">
        <v>4842</v>
      </c>
      <c r="L54" s="9" t="s">
        <v>48</v>
      </c>
      <c r="M54" s="11">
        <f t="shared" si="0"/>
        <v>1</v>
      </c>
      <c r="N54" s="12">
        <f>IF(M54="","",IF(M54&lt;Premissas!$C$8,Premissas!$E$7,IF(M54&lt;Premissas!$C$9,Premissas!$E$8,IF(M54&lt;Premissas!$C$10,Premissas!$E$9,IF(M54&lt;Premissas!$C$11,Premissas!$E$10,IF(M54&lt;Premissas!$C$12,Premissas!$E$11,Premissas!$E$12))))))</f>
        <v>100</v>
      </c>
      <c r="O54" s="13">
        <f>IF(OR(N54="",N54=0),0,N54/Premissas!$C$16)</f>
        <v>3.8461538461538463</v>
      </c>
    </row>
    <row r="55" spans="1:15" ht="15" customHeight="1">
      <c r="A55" s="9">
        <v>7</v>
      </c>
      <c r="B55" s="9">
        <v>409</v>
      </c>
      <c r="C55" s="9" t="s">
        <v>18</v>
      </c>
      <c r="D55" s="9" t="s">
        <v>126</v>
      </c>
      <c r="E55" s="9" t="s">
        <v>127</v>
      </c>
      <c r="F55" s="10">
        <v>6</v>
      </c>
      <c r="G55" s="11">
        <v>2.34</v>
      </c>
      <c r="H55" s="11">
        <v>3</v>
      </c>
      <c r="I55" s="9">
        <v>24</v>
      </c>
      <c r="J55" s="9">
        <v>24</v>
      </c>
      <c r="K55" s="9" t="s">
        <v>4842</v>
      </c>
      <c r="L55" s="9" t="s">
        <v>48</v>
      </c>
      <c r="M55" s="11">
        <f t="shared" si="0"/>
        <v>0.125</v>
      </c>
      <c r="N55" s="12">
        <f>IF(M55="","",IF(M55&lt;Premissas!$C$8,Premissas!$E$7,IF(M55&lt;Premissas!$C$9,Premissas!$E$8,IF(M55&lt;Premissas!$C$10,Premissas!$E$9,IF(M55&lt;Premissas!$C$11,Premissas!$E$10,IF(M55&lt;Premissas!$C$12,Premissas!$E$11,Premissas!$E$12))))))</f>
        <v>0</v>
      </c>
      <c r="O55" s="13">
        <f>IF(OR(N55="",N55=0),0,N55/Premissas!$C$16)</f>
        <v>0</v>
      </c>
    </row>
    <row r="56" spans="1:15" ht="15" customHeight="1">
      <c r="A56" s="9">
        <v>7</v>
      </c>
      <c r="B56" s="9">
        <v>409</v>
      </c>
      <c r="C56" s="9" t="s">
        <v>20</v>
      </c>
      <c r="D56" s="9" t="s">
        <v>126</v>
      </c>
      <c r="E56" s="9" t="s">
        <v>127</v>
      </c>
      <c r="F56" s="10">
        <v>442</v>
      </c>
      <c r="G56" s="11">
        <v>10.77</v>
      </c>
      <c r="H56" s="11">
        <v>41</v>
      </c>
      <c r="I56" s="9">
        <v>22</v>
      </c>
      <c r="J56" s="9">
        <v>22</v>
      </c>
      <c r="K56" s="9" t="s">
        <v>4842</v>
      </c>
      <c r="L56" s="9" t="s">
        <v>48</v>
      </c>
      <c r="M56" s="11">
        <f t="shared" si="0"/>
        <v>1.8636363636363635</v>
      </c>
      <c r="N56" s="12">
        <f>IF(M56="","",IF(M56&lt;Premissas!$C$8,Premissas!$E$7,IF(M56&lt;Premissas!$C$9,Premissas!$E$8,IF(M56&lt;Premissas!$C$10,Premissas!$E$9,IF(M56&lt;Premissas!$C$11,Premissas!$E$10,IF(M56&lt;Premissas!$C$12,Premissas!$E$11,Premissas!$E$12))))))</f>
        <v>500</v>
      </c>
      <c r="O56" s="13">
        <f>IF(OR(N56="",N56=0),0,N56/Premissas!$C$16)</f>
        <v>19.23076923076923</v>
      </c>
    </row>
    <row r="57" spans="1:15" ht="15" customHeight="1">
      <c r="A57" s="9">
        <v>7</v>
      </c>
      <c r="B57" s="9">
        <v>409</v>
      </c>
      <c r="C57" s="9" t="s">
        <v>19</v>
      </c>
      <c r="D57" s="9" t="s">
        <v>126</v>
      </c>
      <c r="E57" s="9" t="s">
        <v>127</v>
      </c>
      <c r="F57" s="10">
        <v>94</v>
      </c>
      <c r="G57" s="11">
        <v>2.4700000000000002</v>
      </c>
      <c r="H57" s="11">
        <v>38</v>
      </c>
      <c r="I57" s="9">
        <v>25</v>
      </c>
      <c r="J57" s="9">
        <v>25</v>
      </c>
      <c r="K57" s="9" t="s">
        <v>4842</v>
      </c>
      <c r="L57" s="9" t="s">
        <v>48</v>
      </c>
      <c r="M57" s="11">
        <f t="shared" si="0"/>
        <v>1.52</v>
      </c>
      <c r="N57" s="12">
        <f>IF(M57="","",IF(M57&lt;Premissas!$C$8,Premissas!$E$7,IF(M57&lt;Premissas!$C$9,Premissas!$E$8,IF(M57&lt;Premissas!$C$10,Premissas!$E$9,IF(M57&lt;Premissas!$C$11,Premissas!$E$10,IF(M57&lt;Premissas!$C$12,Premissas!$E$11,Premissas!$E$12))))))</f>
        <v>350</v>
      </c>
      <c r="O57" s="13">
        <f>IF(OR(N57="",N57=0),0,N57/Premissas!$C$16)</f>
        <v>13.461538461538462</v>
      </c>
    </row>
    <row r="58" spans="1:15" ht="15" customHeight="1">
      <c r="A58" s="9">
        <v>7</v>
      </c>
      <c r="B58" s="9">
        <v>409</v>
      </c>
      <c r="C58" s="9" t="s">
        <v>20</v>
      </c>
      <c r="D58" s="9" t="s">
        <v>128</v>
      </c>
      <c r="E58" s="9" t="s">
        <v>129</v>
      </c>
      <c r="F58" s="10">
        <v>2</v>
      </c>
      <c r="G58" s="11">
        <v>0.72</v>
      </c>
      <c r="H58" s="11">
        <v>3</v>
      </c>
      <c r="I58" s="9">
        <v>22</v>
      </c>
      <c r="J58" s="9">
        <v>22</v>
      </c>
      <c r="K58" s="9" t="s">
        <v>4842</v>
      </c>
      <c r="L58" s="9" t="s">
        <v>48</v>
      </c>
      <c r="M58" s="11">
        <f t="shared" si="0"/>
        <v>0.13636363636363635</v>
      </c>
      <c r="N58" s="12">
        <f>IF(M58="","",IF(M58&lt;Premissas!$C$8,Premissas!$E$7,IF(M58&lt;Premissas!$C$9,Premissas!$E$8,IF(M58&lt;Premissas!$C$10,Premissas!$E$9,IF(M58&lt;Premissas!$C$11,Premissas!$E$10,IF(M58&lt;Premissas!$C$12,Premissas!$E$11,Premissas!$E$12))))))</f>
        <v>0</v>
      </c>
      <c r="O58" s="13">
        <f>IF(OR(N58="",N58=0),0,N58/Premissas!$C$16)</f>
        <v>0</v>
      </c>
    </row>
    <row r="59" spans="1:15" ht="15" customHeight="1">
      <c r="A59" s="9">
        <v>7</v>
      </c>
      <c r="B59" s="9">
        <v>409</v>
      </c>
      <c r="C59" s="9" t="s">
        <v>19</v>
      </c>
      <c r="D59" s="9" t="s">
        <v>128</v>
      </c>
      <c r="E59" s="9" t="s">
        <v>129</v>
      </c>
      <c r="F59" s="10">
        <v>1</v>
      </c>
      <c r="G59" s="11">
        <v>1.7</v>
      </c>
      <c r="H59" s="11">
        <v>1</v>
      </c>
      <c r="I59" s="9">
        <v>25</v>
      </c>
      <c r="J59" s="9">
        <v>25</v>
      </c>
      <c r="K59" s="9" t="s">
        <v>4842</v>
      </c>
      <c r="L59" s="9" t="s">
        <v>48</v>
      </c>
      <c r="M59" s="11">
        <f t="shared" si="0"/>
        <v>0.04</v>
      </c>
      <c r="N59" s="12">
        <f>IF(M59="","",IF(M59&lt;Premissas!$C$8,Premissas!$E$7,IF(M59&lt;Premissas!$C$9,Premissas!$E$8,IF(M59&lt;Premissas!$C$10,Premissas!$E$9,IF(M59&lt;Premissas!$C$11,Premissas!$E$10,IF(M59&lt;Premissas!$C$12,Premissas!$E$11,Premissas!$E$12))))))</f>
        <v>0</v>
      </c>
      <c r="O59" s="13">
        <f>IF(OR(N59="",N59=0),0,N59/Premissas!$C$16)</f>
        <v>0</v>
      </c>
    </row>
    <row r="60" spans="1:15" ht="15" customHeight="1">
      <c r="A60" s="9">
        <v>7</v>
      </c>
      <c r="B60" s="9">
        <v>409</v>
      </c>
      <c r="C60" s="9" t="s">
        <v>20</v>
      </c>
      <c r="D60" s="9" t="s">
        <v>130</v>
      </c>
      <c r="E60" s="9" t="s">
        <v>131</v>
      </c>
      <c r="F60" s="10">
        <v>304</v>
      </c>
      <c r="G60" s="11">
        <v>20.28</v>
      </c>
      <c r="H60" s="11">
        <v>15</v>
      </c>
      <c r="I60" s="9">
        <v>22</v>
      </c>
      <c r="J60" s="9">
        <v>22</v>
      </c>
      <c r="K60" s="9" t="s">
        <v>4842</v>
      </c>
      <c r="L60" s="9" t="s">
        <v>48</v>
      </c>
      <c r="M60" s="11">
        <f t="shared" si="0"/>
        <v>0.68181818181818177</v>
      </c>
      <c r="N60" s="12">
        <f>IF(M60="","",IF(M60&lt;Premissas!$C$8,Premissas!$E$7,IF(M60&lt;Premissas!$C$9,Premissas!$E$8,IF(M60&lt;Premissas!$C$10,Premissas!$E$9,IF(M60&lt;Premissas!$C$11,Premissas!$E$10,IF(M60&lt;Premissas!$C$12,Premissas!$E$11,Premissas!$E$12))))))</f>
        <v>0</v>
      </c>
      <c r="O60" s="13">
        <f>IF(OR(N60="",N60=0),0,N60/Premissas!$C$16)</f>
        <v>0</v>
      </c>
    </row>
    <row r="61" spans="1:15" ht="15" customHeight="1">
      <c r="A61" s="9">
        <v>7</v>
      </c>
      <c r="B61" s="9">
        <v>409</v>
      </c>
      <c r="C61" s="9" t="s">
        <v>20</v>
      </c>
      <c r="D61" s="9" t="s">
        <v>132</v>
      </c>
      <c r="E61" s="9" t="s">
        <v>133</v>
      </c>
      <c r="F61" s="10">
        <v>43</v>
      </c>
      <c r="G61" s="11">
        <v>4.71</v>
      </c>
      <c r="H61" s="11">
        <v>9</v>
      </c>
      <c r="I61" s="9">
        <v>22</v>
      </c>
      <c r="J61" s="9">
        <v>22</v>
      </c>
      <c r="K61" s="9" t="s">
        <v>4842</v>
      </c>
      <c r="L61" s="9" t="s">
        <v>48</v>
      </c>
      <c r="M61" s="11">
        <f t="shared" si="0"/>
        <v>0.40909090909090912</v>
      </c>
      <c r="N61" s="12">
        <f>IF(M61="","",IF(M61&lt;Premissas!$C$8,Premissas!$E$7,IF(M61&lt;Premissas!$C$9,Premissas!$E$8,IF(M61&lt;Premissas!$C$10,Premissas!$E$9,IF(M61&lt;Premissas!$C$11,Premissas!$E$10,IF(M61&lt;Premissas!$C$12,Premissas!$E$11,Premissas!$E$12))))))</f>
        <v>0</v>
      </c>
      <c r="O61" s="13">
        <f>IF(OR(N61="",N61=0),0,N61/Premissas!$C$16)</f>
        <v>0</v>
      </c>
    </row>
    <row r="62" spans="1:15" ht="15" customHeight="1">
      <c r="A62" s="9">
        <v>7</v>
      </c>
      <c r="B62" s="9">
        <v>409</v>
      </c>
      <c r="C62" s="9" t="s">
        <v>19</v>
      </c>
      <c r="D62" s="9" t="s">
        <v>132</v>
      </c>
      <c r="E62" s="9" t="s">
        <v>133</v>
      </c>
      <c r="F62" s="10">
        <v>135</v>
      </c>
      <c r="G62" s="11">
        <v>4.3499999999999996</v>
      </c>
      <c r="H62" s="11">
        <v>31</v>
      </c>
      <c r="I62" s="9">
        <v>25</v>
      </c>
      <c r="J62" s="9">
        <v>25</v>
      </c>
      <c r="K62" s="9" t="s">
        <v>4842</v>
      </c>
      <c r="L62" s="9" t="s">
        <v>48</v>
      </c>
      <c r="M62" s="11">
        <f t="shared" si="0"/>
        <v>1.24</v>
      </c>
      <c r="N62" s="12">
        <f>IF(M62="","",IF(M62&lt;Premissas!$C$8,Premissas!$E$7,IF(M62&lt;Premissas!$C$9,Premissas!$E$8,IF(M62&lt;Premissas!$C$10,Premissas!$E$9,IF(M62&lt;Premissas!$C$11,Premissas!$E$10,IF(M62&lt;Premissas!$C$12,Premissas!$E$11,Premissas!$E$12))))))</f>
        <v>200</v>
      </c>
      <c r="O62" s="13">
        <f>IF(OR(N62="",N62=0),0,N62/Premissas!$C$16)</f>
        <v>7.6923076923076925</v>
      </c>
    </row>
    <row r="63" spans="1:15" ht="15" customHeight="1">
      <c r="A63" s="9">
        <v>7</v>
      </c>
      <c r="B63" s="9">
        <v>409</v>
      </c>
      <c r="C63" s="9" t="s">
        <v>20</v>
      </c>
      <c r="D63" s="9" t="s">
        <v>134</v>
      </c>
      <c r="E63" s="9" t="s">
        <v>135</v>
      </c>
      <c r="F63" s="10">
        <v>433</v>
      </c>
      <c r="G63" s="11">
        <v>19.809999999999999</v>
      </c>
      <c r="H63" s="11">
        <v>22</v>
      </c>
      <c r="I63" s="9">
        <v>22</v>
      </c>
      <c r="J63" s="9">
        <v>22</v>
      </c>
      <c r="K63" s="9" t="s">
        <v>4842</v>
      </c>
      <c r="L63" s="9" t="s">
        <v>48</v>
      </c>
      <c r="M63" s="11">
        <f t="shared" si="0"/>
        <v>1</v>
      </c>
      <c r="N63" s="12">
        <f>IF(M63="","",IF(M63&lt;Premissas!$C$8,Premissas!$E$7,IF(M63&lt;Premissas!$C$9,Premissas!$E$8,IF(M63&lt;Premissas!$C$10,Premissas!$E$9,IF(M63&lt;Premissas!$C$11,Premissas!$E$10,IF(M63&lt;Premissas!$C$12,Premissas!$E$11,Premissas!$E$12))))))</f>
        <v>100</v>
      </c>
      <c r="O63" s="13">
        <f>IF(OR(N63="",N63=0),0,N63/Premissas!$C$16)</f>
        <v>3.8461538461538463</v>
      </c>
    </row>
    <row r="64" spans="1:15" ht="15" customHeight="1">
      <c r="A64" s="9">
        <v>7</v>
      </c>
      <c r="B64" s="9">
        <v>409</v>
      </c>
      <c r="C64" s="9" t="s">
        <v>20</v>
      </c>
      <c r="D64" s="9" t="s">
        <v>136</v>
      </c>
      <c r="E64" s="9" t="s">
        <v>137</v>
      </c>
      <c r="F64" s="10">
        <v>33</v>
      </c>
      <c r="G64" s="11">
        <v>7.96</v>
      </c>
      <c r="H64" s="11">
        <v>4</v>
      </c>
      <c r="I64" s="9">
        <v>22</v>
      </c>
      <c r="J64" s="9">
        <v>22</v>
      </c>
      <c r="K64" s="9" t="s">
        <v>4842</v>
      </c>
      <c r="L64" s="9" t="s">
        <v>48</v>
      </c>
      <c r="M64" s="11">
        <f t="shared" si="0"/>
        <v>0.18181818181818182</v>
      </c>
      <c r="N64" s="12">
        <f>IF(M64="","",IF(M64&lt;Premissas!$C$8,Premissas!$E$7,IF(M64&lt;Premissas!$C$9,Premissas!$E$8,IF(M64&lt;Premissas!$C$10,Premissas!$E$9,IF(M64&lt;Premissas!$C$11,Premissas!$E$10,IF(M64&lt;Premissas!$C$12,Premissas!$E$11,Premissas!$E$12))))))</f>
        <v>0</v>
      </c>
      <c r="O64" s="13">
        <f>IF(OR(N64="",N64=0),0,N64/Premissas!$C$16)</f>
        <v>0</v>
      </c>
    </row>
    <row r="65" spans="1:15" ht="15" customHeight="1">
      <c r="A65" s="9">
        <v>7</v>
      </c>
      <c r="B65" s="9">
        <v>409</v>
      </c>
      <c r="C65" s="9" t="s">
        <v>20</v>
      </c>
      <c r="D65" s="9" t="s">
        <v>138</v>
      </c>
      <c r="E65" s="9" t="s">
        <v>139</v>
      </c>
      <c r="F65" s="10">
        <v>689</v>
      </c>
      <c r="G65" s="11">
        <v>25.43</v>
      </c>
      <c r="H65" s="11">
        <v>27</v>
      </c>
      <c r="I65" s="9">
        <v>22</v>
      </c>
      <c r="J65" s="9">
        <v>22</v>
      </c>
      <c r="K65" s="9" t="s">
        <v>4842</v>
      </c>
      <c r="L65" s="9" t="s">
        <v>48</v>
      </c>
      <c r="M65" s="11">
        <f t="shared" si="0"/>
        <v>1.2272727272727273</v>
      </c>
      <c r="N65" s="12">
        <f>IF(M65="","",IF(M65&lt;Premissas!$C$8,Premissas!$E$7,IF(M65&lt;Premissas!$C$9,Premissas!$E$8,IF(M65&lt;Premissas!$C$10,Premissas!$E$9,IF(M65&lt;Premissas!$C$11,Premissas!$E$10,IF(M65&lt;Premissas!$C$12,Premissas!$E$11,Premissas!$E$12))))))</f>
        <v>200</v>
      </c>
      <c r="O65" s="13">
        <f>IF(OR(N65="",N65=0),0,N65/Premissas!$C$16)</f>
        <v>7.6923076923076925</v>
      </c>
    </row>
    <row r="66" spans="1:15" ht="15" customHeight="1">
      <c r="A66" s="9">
        <v>7</v>
      </c>
      <c r="B66" s="9">
        <v>409</v>
      </c>
      <c r="C66" s="9" t="s">
        <v>19</v>
      </c>
      <c r="D66" s="9" t="s">
        <v>138</v>
      </c>
      <c r="E66" s="9" t="s">
        <v>139</v>
      </c>
      <c r="F66" s="10">
        <v>1126</v>
      </c>
      <c r="G66" s="11">
        <v>21.49</v>
      </c>
      <c r="H66" s="11">
        <v>52</v>
      </c>
      <c r="I66" s="9">
        <v>25</v>
      </c>
      <c r="J66" s="9">
        <v>25</v>
      </c>
      <c r="K66" s="9" t="s">
        <v>4842</v>
      </c>
      <c r="L66" s="9" t="s">
        <v>48</v>
      </c>
      <c r="M66" s="11">
        <f t="shared" ref="M66:M129" si="1">IF(OR(J66="",J66&lt;=0),"",H66/J66)</f>
        <v>2.08</v>
      </c>
      <c r="N66" s="12">
        <f>IF(M66="","",IF(M66&lt;Premissas!$C$8,Premissas!$E$7,IF(M66&lt;Premissas!$C$9,Premissas!$E$8,IF(M66&lt;Premissas!$C$10,Premissas!$E$9,IF(M66&lt;Premissas!$C$11,Premissas!$E$10,IF(M66&lt;Premissas!$C$12,Premissas!$E$11,Premissas!$E$12))))))</f>
        <v>750</v>
      </c>
      <c r="O66" s="13">
        <f>IF(OR(N66="",N66=0),0,N66/Premissas!$C$16)</f>
        <v>28.846153846153847</v>
      </c>
    </row>
    <row r="67" spans="1:15" ht="15" customHeight="1">
      <c r="A67" s="9">
        <v>7</v>
      </c>
      <c r="B67" s="9">
        <v>409</v>
      </c>
      <c r="C67" s="9" t="s">
        <v>20</v>
      </c>
      <c r="D67" s="9" t="s">
        <v>140</v>
      </c>
      <c r="E67" s="9" t="s">
        <v>141</v>
      </c>
      <c r="F67" s="10">
        <v>59</v>
      </c>
      <c r="G67" s="11">
        <v>10.67</v>
      </c>
      <c r="H67" s="11">
        <v>6</v>
      </c>
      <c r="I67" s="9">
        <v>22</v>
      </c>
      <c r="J67" s="9">
        <v>22</v>
      </c>
      <c r="K67" s="9" t="s">
        <v>4842</v>
      </c>
      <c r="L67" s="9" t="s">
        <v>48</v>
      </c>
      <c r="M67" s="11">
        <f t="shared" si="1"/>
        <v>0.27272727272727271</v>
      </c>
      <c r="N67" s="12">
        <f>IF(M67="","",IF(M67&lt;Premissas!$C$8,Premissas!$E$7,IF(M67&lt;Premissas!$C$9,Premissas!$E$8,IF(M67&lt;Premissas!$C$10,Premissas!$E$9,IF(M67&lt;Premissas!$C$11,Premissas!$E$10,IF(M67&lt;Premissas!$C$12,Premissas!$E$11,Premissas!$E$12))))))</f>
        <v>0</v>
      </c>
      <c r="O67" s="13">
        <f>IF(OR(N67="",N67=0),0,N67/Premissas!$C$16)</f>
        <v>0</v>
      </c>
    </row>
    <row r="68" spans="1:15" ht="15" customHeight="1">
      <c r="A68" s="9">
        <v>7</v>
      </c>
      <c r="B68" s="9">
        <v>409</v>
      </c>
      <c r="C68" s="9" t="s">
        <v>20</v>
      </c>
      <c r="D68" s="9" t="s">
        <v>142</v>
      </c>
      <c r="E68" s="9" t="s">
        <v>143</v>
      </c>
      <c r="F68" s="10">
        <v>14</v>
      </c>
      <c r="G68" s="11">
        <v>0.73</v>
      </c>
      <c r="H68" s="11">
        <v>19</v>
      </c>
      <c r="I68" s="9">
        <v>22</v>
      </c>
      <c r="J68" s="9">
        <v>22</v>
      </c>
      <c r="K68" s="9" t="s">
        <v>4842</v>
      </c>
      <c r="L68" s="9" t="s">
        <v>48</v>
      </c>
      <c r="M68" s="11">
        <f t="shared" si="1"/>
        <v>0.86363636363636365</v>
      </c>
      <c r="N68" s="12">
        <f>IF(M68="","",IF(M68&lt;Premissas!$C$8,Premissas!$E$7,IF(M68&lt;Premissas!$C$9,Premissas!$E$8,IF(M68&lt;Premissas!$C$10,Premissas!$E$9,IF(M68&lt;Premissas!$C$11,Premissas!$E$10,IF(M68&lt;Premissas!$C$12,Premissas!$E$11,Premissas!$E$12))))))</f>
        <v>0</v>
      </c>
      <c r="O68" s="13">
        <f>IF(OR(N68="",N68=0),0,N68/Premissas!$C$16)</f>
        <v>0</v>
      </c>
    </row>
    <row r="69" spans="1:15" ht="15" customHeight="1">
      <c r="A69" s="9">
        <v>7</v>
      </c>
      <c r="B69" s="9">
        <v>409</v>
      </c>
      <c r="C69" s="9" t="s">
        <v>19</v>
      </c>
      <c r="D69" s="9" t="s">
        <v>142</v>
      </c>
      <c r="E69" s="9" t="s">
        <v>143</v>
      </c>
      <c r="F69" s="10">
        <v>999</v>
      </c>
      <c r="G69" s="11">
        <v>18.23</v>
      </c>
      <c r="H69" s="11">
        <v>55</v>
      </c>
      <c r="I69" s="9">
        <v>25</v>
      </c>
      <c r="J69" s="9">
        <v>25</v>
      </c>
      <c r="K69" s="9" t="s">
        <v>4842</v>
      </c>
      <c r="L69" s="9" t="s">
        <v>48</v>
      </c>
      <c r="M69" s="11">
        <f t="shared" si="1"/>
        <v>2.2000000000000002</v>
      </c>
      <c r="N69" s="12">
        <f>IF(M69="","",IF(M69&lt;Premissas!$C$8,Premissas!$E$7,IF(M69&lt;Premissas!$C$9,Premissas!$E$8,IF(M69&lt;Premissas!$C$10,Premissas!$E$9,IF(M69&lt;Premissas!$C$11,Premissas!$E$10,IF(M69&lt;Premissas!$C$12,Premissas!$E$11,Premissas!$E$12))))))</f>
        <v>750</v>
      </c>
      <c r="O69" s="13">
        <f>IF(OR(N69="",N69=0),0,N69/Premissas!$C$16)</f>
        <v>28.846153846153847</v>
      </c>
    </row>
    <row r="70" spans="1:15" ht="15" customHeight="1">
      <c r="A70" s="9">
        <v>7</v>
      </c>
      <c r="B70" s="9">
        <v>409</v>
      </c>
      <c r="C70" s="9" t="s">
        <v>18</v>
      </c>
      <c r="D70" s="9" t="s">
        <v>144</v>
      </c>
      <c r="E70" s="9" t="s">
        <v>145</v>
      </c>
      <c r="F70" s="10">
        <v>174</v>
      </c>
      <c r="G70" s="11">
        <v>4.9000000000000004</v>
      </c>
      <c r="H70" s="11">
        <v>36</v>
      </c>
      <c r="I70" s="9">
        <v>24</v>
      </c>
      <c r="J70" s="9">
        <v>24</v>
      </c>
      <c r="K70" s="9" t="s">
        <v>4842</v>
      </c>
      <c r="L70" s="9" t="s">
        <v>48</v>
      </c>
      <c r="M70" s="11">
        <f t="shared" si="1"/>
        <v>1.5</v>
      </c>
      <c r="N70" s="12">
        <f>IF(M70="","",IF(M70&lt;Premissas!$C$8,Premissas!$E$7,IF(M70&lt;Premissas!$C$9,Premissas!$E$8,IF(M70&lt;Premissas!$C$10,Premissas!$E$9,IF(M70&lt;Premissas!$C$11,Premissas!$E$10,IF(M70&lt;Premissas!$C$12,Premissas!$E$11,Premissas!$E$12))))))</f>
        <v>350</v>
      </c>
      <c r="O70" s="13">
        <f>IF(OR(N70="",N70=0),0,N70/Premissas!$C$16)</f>
        <v>13.461538461538462</v>
      </c>
    </row>
    <row r="71" spans="1:15" ht="15" customHeight="1">
      <c r="A71" s="9">
        <v>7</v>
      </c>
      <c r="B71" s="9">
        <v>409</v>
      </c>
      <c r="C71" s="9" t="s">
        <v>21</v>
      </c>
      <c r="D71" s="9" t="s">
        <v>146</v>
      </c>
      <c r="E71" s="9" t="s">
        <v>147</v>
      </c>
      <c r="F71" s="10">
        <v>3240</v>
      </c>
      <c r="G71" s="11">
        <v>87.56</v>
      </c>
      <c r="H71" s="11">
        <v>37</v>
      </c>
      <c r="I71" s="9">
        <v>25</v>
      </c>
      <c r="J71" s="9">
        <v>25</v>
      </c>
      <c r="K71" s="9" t="s">
        <v>4842</v>
      </c>
      <c r="L71" s="9" t="s">
        <v>48</v>
      </c>
      <c r="M71" s="11">
        <f t="shared" si="1"/>
        <v>1.48</v>
      </c>
      <c r="N71" s="12">
        <f>IF(M71="","",IF(M71&lt;Premissas!$C$8,Premissas!$E$7,IF(M71&lt;Premissas!$C$9,Premissas!$E$8,IF(M71&lt;Premissas!$C$10,Premissas!$E$9,IF(M71&lt;Premissas!$C$11,Premissas!$E$10,IF(M71&lt;Premissas!$C$12,Premissas!$E$11,Premissas!$E$12))))))</f>
        <v>350</v>
      </c>
      <c r="O71" s="13">
        <f>IF(OR(N71="",N71=0),0,N71/Premissas!$C$16)</f>
        <v>13.461538461538462</v>
      </c>
    </row>
    <row r="72" spans="1:15" ht="15" customHeight="1">
      <c r="A72" s="9">
        <v>7</v>
      </c>
      <c r="B72" s="9">
        <v>409</v>
      </c>
      <c r="C72" s="9" t="s">
        <v>18</v>
      </c>
      <c r="D72" s="9" t="s">
        <v>148</v>
      </c>
      <c r="E72" s="9" t="s">
        <v>149</v>
      </c>
      <c r="F72" s="10">
        <v>723</v>
      </c>
      <c r="G72" s="11">
        <v>7.03</v>
      </c>
      <c r="H72" s="11">
        <v>103</v>
      </c>
      <c r="I72" s="9">
        <v>24</v>
      </c>
      <c r="J72" s="9">
        <v>24</v>
      </c>
      <c r="K72" s="9" t="s">
        <v>4842</v>
      </c>
      <c r="L72" s="9" t="s">
        <v>48</v>
      </c>
      <c r="M72" s="11">
        <f t="shared" si="1"/>
        <v>4.291666666666667</v>
      </c>
      <c r="N72" s="12">
        <f>IF(M72="","",IF(M72&lt;Premissas!$C$8,Premissas!$E$7,IF(M72&lt;Premissas!$C$9,Premissas!$E$8,IF(M72&lt;Premissas!$C$10,Premissas!$E$9,IF(M72&lt;Premissas!$C$11,Premissas!$E$10,IF(M72&lt;Premissas!$C$12,Premissas!$E$11,Premissas!$E$12))))))</f>
        <v>750</v>
      </c>
      <c r="O72" s="13">
        <f>IF(OR(N72="",N72=0),0,N72/Premissas!$C$16)</f>
        <v>28.846153846153847</v>
      </c>
    </row>
    <row r="73" spans="1:15" ht="15" customHeight="1">
      <c r="A73" s="9">
        <v>7</v>
      </c>
      <c r="B73" s="9">
        <v>409</v>
      </c>
      <c r="C73" s="9" t="s">
        <v>20</v>
      </c>
      <c r="D73" s="9" t="s">
        <v>150</v>
      </c>
      <c r="E73" s="9" t="s">
        <v>151</v>
      </c>
      <c r="F73" s="10">
        <v>5</v>
      </c>
      <c r="G73" s="11">
        <v>1.1299999999999999</v>
      </c>
      <c r="H73" s="11">
        <v>4</v>
      </c>
      <c r="I73" s="9">
        <v>22</v>
      </c>
      <c r="J73" s="9">
        <v>22</v>
      </c>
      <c r="K73" s="9" t="s">
        <v>4842</v>
      </c>
      <c r="L73" s="9" t="s">
        <v>48</v>
      </c>
      <c r="M73" s="11">
        <f t="shared" si="1"/>
        <v>0.18181818181818182</v>
      </c>
      <c r="N73" s="12">
        <f>IF(M73="","",IF(M73&lt;Premissas!$C$8,Premissas!$E$7,IF(M73&lt;Premissas!$C$9,Premissas!$E$8,IF(M73&lt;Premissas!$C$10,Premissas!$E$9,IF(M73&lt;Premissas!$C$11,Premissas!$E$10,IF(M73&lt;Premissas!$C$12,Premissas!$E$11,Premissas!$E$12))))))</f>
        <v>0</v>
      </c>
      <c r="O73" s="13">
        <f>IF(OR(N73="",N73=0),0,N73/Premissas!$C$16)</f>
        <v>0</v>
      </c>
    </row>
    <row r="74" spans="1:15" ht="15" customHeight="1">
      <c r="A74" s="9">
        <v>7</v>
      </c>
      <c r="B74" s="9">
        <v>409</v>
      </c>
      <c r="C74" s="9" t="s">
        <v>18</v>
      </c>
      <c r="D74" s="9" t="s">
        <v>152</v>
      </c>
      <c r="E74" s="9" t="s">
        <v>153</v>
      </c>
      <c r="F74" s="10">
        <v>359</v>
      </c>
      <c r="G74" s="11">
        <v>6.72</v>
      </c>
      <c r="H74" s="11">
        <v>53</v>
      </c>
      <c r="I74" s="9">
        <v>24</v>
      </c>
      <c r="J74" s="9">
        <v>24</v>
      </c>
      <c r="K74" s="9" t="s">
        <v>4842</v>
      </c>
      <c r="L74" s="9" t="s">
        <v>48</v>
      </c>
      <c r="M74" s="11">
        <f t="shared" si="1"/>
        <v>2.2083333333333335</v>
      </c>
      <c r="N74" s="12">
        <f>IF(M74="","",IF(M74&lt;Premissas!$C$8,Premissas!$E$7,IF(M74&lt;Premissas!$C$9,Premissas!$E$8,IF(M74&lt;Premissas!$C$10,Premissas!$E$9,IF(M74&lt;Premissas!$C$11,Premissas!$E$10,IF(M74&lt;Premissas!$C$12,Premissas!$E$11,Premissas!$E$12))))))</f>
        <v>750</v>
      </c>
      <c r="O74" s="13">
        <f>IF(OR(N74="",N74=0),0,N74/Premissas!$C$16)</f>
        <v>28.846153846153847</v>
      </c>
    </row>
    <row r="75" spans="1:15" ht="15" customHeight="1">
      <c r="A75" s="9">
        <v>7</v>
      </c>
      <c r="B75" s="9">
        <v>409</v>
      </c>
      <c r="C75" s="9" t="s">
        <v>21</v>
      </c>
      <c r="D75" s="9" t="s">
        <v>154</v>
      </c>
      <c r="E75" s="9" t="s">
        <v>155</v>
      </c>
      <c r="F75" s="10">
        <v>1445</v>
      </c>
      <c r="G75" s="11">
        <v>55.05</v>
      </c>
      <c r="H75" s="11">
        <v>26</v>
      </c>
      <c r="I75" s="9">
        <v>25</v>
      </c>
      <c r="J75" s="9">
        <v>25</v>
      </c>
      <c r="K75" s="9" t="s">
        <v>4842</v>
      </c>
      <c r="L75" s="9" t="s">
        <v>48</v>
      </c>
      <c r="M75" s="11">
        <f t="shared" si="1"/>
        <v>1.04</v>
      </c>
      <c r="N75" s="12">
        <f>IF(M75="","",IF(M75&lt;Premissas!$C$8,Premissas!$E$7,IF(M75&lt;Premissas!$C$9,Premissas!$E$8,IF(M75&lt;Premissas!$C$10,Premissas!$E$9,IF(M75&lt;Premissas!$C$11,Premissas!$E$10,IF(M75&lt;Premissas!$C$12,Premissas!$E$11,Premissas!$E$12))))))</f>
        <v>100</v>
      </c>
      <c r="O75" s="13">
        <f>IF(OR(N75="",N75=0),0,N75/Premissas!$C$16)</f>
        <v>3.8461538461538463</v>
      </c>
    </row>
    <row r="76" spans="1:15" ht="15" customHeight="1">
      <c r="A76" s="9">
        <v>7</v>
      </c>
      <c r="B76" s="9">
        <v>409</v>
      </c>
      <c r="C76" s="9" t="s">
        <v>20</v>
      </c>
      <c r="D76" s="9" t="s">
        <v>156</v>
      </c>
      <c r="E76" s="9" t="s">
        <v>157</v>
      </c>
      <c r="F76" s="10">
        <v>123</v>
      </c>
      <c r="G76" s="11">
        <v>11.05</v>
      </c>
      <c r="H76" s="11">
        <v>11</v>
      </c>
      <c r="I76" s="9">
        <v>22</v>
      </c>
      <c r="J76" s="9">
        <v>22</v>
      </c>
      <c r="K76" s="9" t="s">
        <v>4842</v>
      </c>
      <c r="L76" s="9" t="s">
        <v>48</v>
      </c>
      <c r="M76" s="11">
        <f t="shared" si="1"/>
        <v>0.5</v>
      </c>
      <c r="N76" s="12">
        <f>IF(M76="","",IF(M76&lt;Premissas!$C$8,Premissas!$E$7,IF(M76&lt;Premissas!$C$9,Premissas!$E$8,IF(M76&lt;Premissas!$C$10,Premissas!$E$9,IF(M76&lt;Premissas!$C$11,Premissas!$E$10,IF(M76&lt;Premissas!$C$12,Premissas!$E$11,Premissas!$E$12))))))</f>
        <v>0</v>
      </c>
      <c r="O76" s="13">
        <f>IF(OR(N76="",N76=0),0,N76/Premissas!$C$16)</f>
        <v>0</v>
      </c>
    </row>
    <row r="77" spans="1:15" ht="15" customHeight="1">
      <c r="A77" s="9">
        <v>7</v>
      </c>
      <c r="B77" s="9">
        <v>409</v>
      </c>
      <c r="C77" s="9" t="s">
        <v>21</v>
      </c>
      <c r="D77" s="9" t="s">
        <v>160</v>
      </c>
      <c r="E77" s="9" t="s">
        <v>161</v>
      </c>
      <c r="F77" s="10">
        <v>3099</v>
      </c>
      <c r="G77" s="11">
        <v>57.09</v>
      </c>
      <c r="H77" s="11">
        <v>54</v>
      </c>
      <c r="I77" s="9">
        <v>25</v>
      </c>
      <c r="J77" s="9">
        <v>25</v>
      </c>
      <c r="K77" s="9" t="s">
        <v>4842</v>
      </c>
      <c r="L77" s="9" t="s">
        <v>48</v>
      </c>
      <c r="M77" s="11">
        <f t="shared" si="1"/>
        <v>2.16</v>
      </c>
      <c r="N77" s="12">
        <f>IF(M77="","",IF(M77&lt;Premissas!$C$8,Premissas!$E$7,IF(M77&lt;Premissas!$C$9,Premissas!$E$8,IF(M77&lt;Premissas!$C$10,Premissas!$E$9,IF(M77&lt;Premissas!$C$11,Premissas!$E$10,IF(M77&lt;Premissas!$C$12,Premissas!$E$11,Premissas!$E$12))))))</f>
        <v>750</v>
      </c>
      <c r="O77" s="13">
        <f>IF(OR(N77="",N77=0),0,N77/Premissas!$C$16)</f>
        <v>28.846153846153847</v>
      </c>
    </row>
    <row r="78" spans="1:15" ht="15" customHeight="1">
      <c r="A78" s="9">
        <v>7</v>
      </c>
      <c r="B78" s="9">
        <v>409</v>
      </c>
      <c r="C78" s="9" t="s">
        <v>20</v>
      </c>
      <c r="D78" s="9" t="s">
        <v>162</v>
      </c>
      <c r="E78" s="9" t="s">
        <v>163</v>
      </c>
      <c r="F78" s="10">
        <v>187</v>
      </c>
      <c r="G78" s="11">
        <v>31.66</v>
      </c>
      <c r="H78" s="11">
        <v>6</v>
      </c>
      <c r="I78" s="9">
        <v>22</v>
      </c>
      <c r="J78" s="9">
        <v>22</v>
      </c>
      <c r="K78" s="9" t="s">
        <v>4842</v>
      </c>
      <c r="L78" s="9" t="s">
        <v>48</v>
      </c>
      <c r="M78" s="11">
        <f t="shared" si="1"/>
        <v>0.27272727272727271</v>
      </c>
      <c r="N78" s="12">
        <f>IF(M78="","",IF(M78&lt;Premissas!$C$8,Premissas!$E$7,IF(M78&lt;Premissas!$C$9,Premissas!$E$8,IF(M78&lt;Premissas!$C$10,Premissas!$E$9,IF(M78&lt;Premissas!$C$11,Premissas!$E$10,IF(M78&lt;Premissas!$C$12,Premissas!$E$11,Premissas!$E$12))))))</f>
        <v>0</v>
      </c>
      <c r="O78" s="13">
        <f>IF(OR(N78="",N78=0),0,N78/Premissas!$C$16)</f>
        <v>0</v>
      </c>
    </row>
    <row r="79" spans="1:15" ht="15" customHeight="1">
      <c r="A79" s="9">
        <v>7</v>
      </c>
      <c r="B79" s="9">
        <v>409</v>
      </c>
      <c r="C79" s="9" t="s">
        <v>19</v>
      </c>
      <c r="D79" s="9" t="s">
        <v>162</v>
      </c>
      <c r="E79" s="9" t="s">
        <v>163</v>
      </c>
      <c r="F79" s="10">
        <v>4</v>
      </c>
      <c r="G79" s="11">
        <v>5.5</v>
      </c>
      <c r="H79" s="11">
        <v>1</v>
      </c>
      <c r="I79" s="9">
        <v>25</v>
      </c>
      <c r="J79" s="9">
        <v>25</v>
      </c>
      <c r="K79" s="9" t="s">
        <v>4842</v>
      </c>
      <c r="L79" s="9" t="s">
        <v>48</v>
      </c>
      <c r="M79" s="11">
        <f t="shared" si="1"/>
        <v>0.04</v>
      </c>
      <c r="N79" s="12">
        <f>IF(M79="","",IF(M79&lt;Premissas!$C$8,Premissas!$E$7,IF(M79&lt;Premissas!$C$9,Premissas!$E$8,IF(M79&lt;Premissas!$C$10,Premissas!$E$9,IF(M79&lt;Premissas!$C$11,Premissas!$E$10,IF(M79&lt;Premissas!$C$12,Premissas!$E$11,Premissas!$E$12))))))</f>
        <v>0</v>
      </c>
      <c r="O79" s="13">
        <f>IF(OR(N79="",N79=0),0,N79/Premissas!$C$16)</f>
        <v>0</v>
      </c>
    </row>
    <row r="80" spans="1:15" ht="15" customHeight="1">
      <c r="A80" s="9">
        <v>7</v>
      </c>
      <c r="B80" s="9">
        <v>409</v>
      </c>
      <c r="C80" s="9" t="s">
        <v>18</v>
      </c>
      <c r="D80" s="9" t="s">
        <v>164</v>
      </c>
      <c r="E80" s="9" t="s">
        <v>165</v>
      </c>
      <c r="F80" s="10">
        <v>376</v>
      </c>
      <c r="G80" s="11">
        <v>6.62</v>
      </c>
      <c r="H80" s="11">
        <v>57</v>
      </c>
      <c r="I80" s="9">
        <v>24</v>
      </c>
      <c r="J80" s="9">
        <v>24</v>
      </c>
      <c r="K80" s="9" t="s">
        <v>4842</v>
      </c>
      <c r="L80" s="9" t="s">
        <v>48</v>
      </c>
      <c r="M80" s="11">
        <f t="shared" si="1"/>
        <v>2.375</v>
      </c>
      <c r="N80" s="12">
        <f>IF(M80="","",IF(M80&lt;Premissas!$C$8,Premissas!$E$7,IF(M80&lt;Premissas!$C$9,Premissas!$E$8,IF(M80&lt;Premissas!$C$10,Premissas!$E$9,IF(M80&lt;Premissas!$C$11,Premissas!$E$10,IF(M80&lt;Premissas!$C$12,Premissas!$E$11,Premissas!$E$12))))))</f>
        <v>750</v>
      </c>
      <c r="O80" s="13">
        <f>IF(OR(N80="",N80=0),0,N80/Premissas!$C$16)</f>
        <v>28.846153846153847</v>
      </c>
    </row>
    <row r="81" spans="1:15" ht="15" customHeight="1">
      <c r="A81" s="9">
        <v>7</v>
      </c>
      <c r="B81" s="9">
        <v>409</v>
      </c>
      <c r="C81" s="9" t="s">
        <v>21</v>
      </c>
      <c r="D81" s="9" t="s">
        <v>166</v>
      </c>
      <c r="E81" s="9" t="s">
        <v>167</v>
      </c>
      <c r="F81" s="10">
        <v>2171</v>
      </c>
      <c r="G81" s="11">
        <v>70.430000000000007</v>
      </c>
      <c r="H81" s="11">
        <v>31</v>
      </c>
      <c r="I81" s="9">
        <v>25</v>
      </c>
      <c r="J81" s="9">
        <v>25</v>
      </c>
      <c r="K81" s="9" t="s">
        <v>4842</v>
      </c>
      <c r="L81" s="9" t="s">
        <v>48</v>
      </c>
      <c r="M81" s="11">
        <f t="shared" si="1"/>
        <v>1.24</v>
      </c>
      <c r="N81" s="12">
        <f>IF(M81="","",IF(M81&lt;Premissas!$C$8,Premissas!$E$7,IF(M81&lt;Premissas!$C$9,Premissas!$E$8,IF(M81&lt;Premissas!$C$10,Premissas!$E$9,IF(M81&lt;Premissas!$C$11,Premissas!$E$10,IF(M81&lt;Premissas!$C$12,Premissas!$E$11,Premissas!$E$12))))))</f>
        <v>200</v>
      </c>
      <c r="O81" s="13">
        <f>IF(OR(N81="",N81=0),0,N81/Premissas!$C$16)</f>
        <v>7.6923076923076925</v>
      </c>
    </row>
    <row r="82" spans="1:15" ht="15" customHeight="1">
      <c r="A82" s="9">
        <v>7</v>
      </c>
      <c r="B82" s="9">
        <v>409</v>
      </c>
      <c r="C82" s="9" t="s">
        <v>20</v>
      </c>
      <c r="D82" s="9" t="s">
        <v>168</v>
      </c>
      <c r="E82" s="9" t="s">
        <v>169</v>
      </c>
      <c r="F82" s="10">
        <v>229</v>
      </c>
      <c r="G82" s="11">
        <v>7.68</v>
      </c>
      <c r="H82" s="11">
        <v>30</v>
      </c>
      <c r="I82" s="9">
        <v>22</v>
      </c>
      <c r="J82" s="9">
        <v>22</v>
      </c>
      <c r="K82" s="9" t="s">
        <v>4842</v>
      </c>
      <c r="L82" s="9" t="s">
        <v>48</v>
      </c>
      <c r="M82" s="11">
        <f t="shared" si="1"/>
        <v>1.3636363636363635</v>
      </c>
      <c r="N82" s="12">
        <f>IF(M82="","",IF(M82&lt;Premissas!$C$8,Premissas!$E$7,IF(M82&lt;Premissas!$C$9,Premissas!$E$8,IF(M82&lt;Premissas!$C$10,Premissas!$E$9,IF(M82&lt;Premissas!$C$11,Premissas!$E$10,IF(M82&lt;Premissas!$C$12,Premissas!$E$11,Premissas!$E$12))))))</f>
        <v>200</v>
      </c>
      <c r="O82" s="13">
        <f>IF(OR(N82="",N82=0),0,N82/Premissas!$C$16)</f>
        <v>7.6923076923076925</v>
      </c>
    </row>
    <row r="83" spans="1:15" ht="15" customHeight="1">
      <c r="A83" s="9">
        <v>7</v>
      </c>
      <c r="B83" s="9">
        <v>409</v>
      </c>
      <c r="C83" s="9" t="s">
        <v>19</v>
      </c>
      <c r="D83" s="9" t="s">
        <v>168</v>
      </c>
      <c r="E83" s="9" t="s">
        <v>169</v>
      </c>
      <c r="F83" s="10">
        <v>657</v>
      </c>
      <c r="G83" s="11">
        <v>14.56</v>
      </c>
      <c r="H83" s="11">
        <v>45</v>
      </c>
      <c r="I83" s="9">
        <v>25</v>
      </c>
      <c r="J83" s="9">
        <v>25</v>
      </c>
      <c r="K83" s="9" t="s">
        <v>4842</v>
      </c>
      <c r="L83" s="9" t="s">
        <v>48</v>
      </c>
      <c r="M83" s="11">
        <f t="shared" si="1"/>
        <v>1.8</v>
      </c>
      <c r="N83" s="12">
        <f>IF(M83="","",IF(M83&lt;Premissas!$C$8,Premissas!$E$7,IF(M83&lt;Premissas!$C$9,Premissas!$E$8,IF(M83&lt;Premissas!$C$10,Premissas!$E$9,IF(M83&lt;Premissas!$C$11,Premissas!$E$10,IF(M83&lt;Premissas!$C$12,Premissas!$E$11,Premissas!$E$12))))))</f>
        <v>500</v>
      </c>
      <c r="O83" s="13">
        <f>IF(OR(N83="",N83=0),0,N83/Premissas!$C$16)</f>
        <v>19.23076923076923</v>
      </c>
    </row>
    <row r="84" spans="1:15" ht="15" customHeight="1">
      <c r="A84" s="9">
        <v>7</v>
      </c>
      <c r="B84" s="9">
        <v>409</v>
      </c>
      <c r="C84" s="9" t="s">
        <v>21</v>
      </c>
      <c r="D84" s="9" t="s">
        <v>170</v>
      </c>
      <c r="E84" s="9" t="s">
        <v>171</v>
      </c>
      <c r="F84" s="10">
        <v>2731</v>
      </c>
      <c r="G84" s="11">
        <v>84.56</v>
      </c>
      <c r="H84" s="11">
        <v>32</v>
      </c>
      <c r="I84" s="9">
        <v>25</v>
      </c>
      <c r="J84" s="9">
        <v>25</v>
      </c>
      <c r="K84" s="9" t="s">
        <v>4842</v>
      </c>
      <c r="L84" s="9" t="s">
        <v>48</v>
      </c>
      <c r="M84" s="11">
        <f t="shared" si="1"/>
        <v>1.28</v>
      </c>
      <c r="N84" s="12">
        <f>IF(M84="","",IF(M84&lt;Premissas!$C$8,Premissas!$E$7,IF(M84&lt;Premissas!$C$9,Premissas!$E$8,IF(M84&lt;Premissas!$C$10,Premissas!$E$9,IF(M84&lt;Premissas!$C$11,Premissas!$E$10,IF(M84&lt;Premissas!$C$12,Premissas!$E$11,Premissas!$E$12))))))</f>
        <v>200</v>
      </c>
      <c r="O84" s="13">
        <f>IF(OR(N84="",N84=0),0,N84/Premissas!$C$16)</f>
        <v>7.6923076923076925</v>
      </c>
    </row>
    <row r="85" spans="1:15" ht="15" customHeight="1">
      <c r="A85" s="9">
        <v>7</v>
      </c>
      <c r="B85" s="9">
        <v>409</v>
      </c>
      <c r="C85" s="9" t="s">
        <v>18</v>
      </c>
      <c r="D85" s="9" t="s">
        <v>172</v>
      </c>
      <c r="E85" s="9" t="s">
        <v>173</v>
      </c>
      <c r="F85" s="10">
        <v>189</v>
      </c>
      <c r="G85" s="11">
        <v>4.93</v>
      </c>
      <c r="H85" s="11">
        <v>38</v>
      </c>
      <c r="I85" s="9">
        <v>24</v>
      </c>
      <c r="J85" s="9">
        <v>24</v>
      </c>
      <c r="K85" s="9" t="s">
        <v>4842</v>
      </c>
      <c r="L85" s="9" t="s">
        <v>48</v>
      </c>
      <c r="M85" s="11">
        <f t="shared" si="1"/>
        <v>1.5833333333333333</v>
      </c>
      <c r="N85" s="12">
        <f>IF(M85="","",IF(M85&lt;Premissas!$C$8,Premissas!$E$7,IF(M85&lt;Premissas!$C$9,Premissas!$E$8,IF(M85&lt;Premissas!$C$10,Premissas!$E$9,IF(M85&lt;Premissas!$C$11,Premissas!$E$10,IF(M85&lt;Premissas!$C$12,Premissas!$E$11,Premissas!$E$12))))))</f>
        <v>350</v>
      </c>
      <c r="O85" s="13">
        <f>IF(OR(N85="",N85=0),0,N85/Premissas!$C$16)</f>
        <v>13.461538461538462</v>
      </c>
    </row>
    <row r="86" spans="1:15" ht="15" customHeight="1">
      <c r="A86" s="9">
        <v>7</v>
      </c>
      <c r="B86" s="9">
        <v>409</v>
      </c>
      <c r="C86" s="9" t="s">
        <v>20</v>
      </c>
      <c r="D86" s="9" t="s">
        <v>174</v>
      </c>
      <c r="E86" s="9" t="s">
        <v>175</v>
      </c>
      <c r="F86" s="10">
        <v>614</v>
      </c>
      <c r="G86" s="11">
        <v>17.59</v>
      </c>
      <c r="H86" s="11">
        <v>35</v>
      </c>
      <c r="I86" s="9">
        <v>22</v>
      </c>
      <c r="J86" s="9">
        <v>22</v>
      </c>
      <c r="K86" s="9" t="s">
        <v>4842</v>
      </c>
      <c r="L86" s="9" t="s">
        <v>48</v>
      </c>
      <c r="M86" s="11">
        <f t="shared" si="1"/>
        <v>1.5909090909090908</v>
      </c>
      <c r="N86" s="12">
        <f>IF(M86="","",IF(M86&lt;Premissas!$C$8,Premissas!$E$7,IF(M86&lt;Premissas!$C$9,Premissas!$E$8,IF(M86&lt;Premissas!$C$10,Premissas!$E$9,IF(M86&lt;Premissas!$C$11,Premissas!$E$10,IF(M86&lt;Premissas!$C$12,Premissas!$E$11,Premissas!$E$12))))))</f>
        <v>350</v>
      </c>
      <c r="O86" s="13">
        <f>IF(OR(N86="",N86=0),0,N86/Premissas!$C$16)</f>
        <v>13.461538461538462</v>
      </c>
    </row>
    <row r="87" spans="1:15" ht="15" customHeight="1">
      <c r="A87" s="9">
        <v>7</v>
      </c>
      <c r="B87" s="9">
        <v>409</v>
      </c>
      <c r="C87" s="9" t="s">
        <v>18</v>
      </c>
      <c r="D87" s="9" t="s">
        <v>176</v>
      </c>
      <c r="E87" s="9" t="s">
        <v>177</v>
      </c>
      <c r="F87" s="10">
        <v>377</v>
      </c>
      <c r="G87" s="11">
        <v>5.36</v>
      </c>
      <c r="H87" s="11">
        <v>70</v>
      </c>
      <c r="I87" s="9">
        <v>24</v>
      </c>
      <c r="J87" s="9">
        <v>24</v>
      </c>
      <c r="K87" s="9" t="s">
        <v>4842</v>
      </c>
      <c r="L87" s="9" t="s">
        <v>48</v>
      </c>
      <c r="M87" s="11">
        <f t="shared" si="1"/>
        <v>2.9166666666666665</v>
      </c>
      <c r="N87" s="12">
        <f>IF(M87="","",IF(M87&lt;Premissas!$C$8,Premissas!$E$7,IF(M87&lt;Premissas!$C$9,Premissas!$E$8,IF(M87&lt;Premissas!$C$10,Premissas!$E$9,IF(M87&lt;Premissas!$C$11,Premissas!$E$10,IF(M87&lt;Premissas!$C$12,Premissas!$E$11,Premissas!$E$12))))))</f>
        <v>750</v>
      </c>
      <c r="O87" s="13">
        <f>IF(OR(N87="",N87=0),0,N87/Premissas!$C$16)</f>
        <v>28.846153846153847</v>
      </c>
    </row>
    <row r="88" spans="1:15" ht="15" customHeight="1">
      <c r="A88" s="9">
        <v>7</v>
      </c>
      <c r="B88" s="9">
        <v>409</v>
      </c>
      <c r="C88" s="9" t="s">
        <v>18</v>
      </c>
      <c r="D88" s="9" t="s">
        <v>178</v>
      </c>
      <c r="E88" s="9" t="s">
        <v>179</v>
      </c>
      <c r="F88" s="10">
        <v>44</v>
      </c>
      <c r="G88" s="11">
        <v>0.82</v>
      </c>
      <c r="H88" s="11">
        <v>54</v>
      </c>
      <c r="I88" s="9">
        <v>24</v>
      </c>
      <c r="J88" s="9">
        <v>24</v>
      </c>
      <c r="K88" s="9" t="s">
        <v>4842</v>
      </c>
      <c r="L88" s="9" t="s">
        <v>48</v>
      </c>
      <c r="M88" s="11">
        <f t="shared" si="1"/>
        <v>2.25</v>
      </c>
      <c r="N88" s="12">
        <f>IF(M88="","",IF(M88&lt;Premissas!$C$8,Premissas!$E$7,IF(M88&lt;Premissas!$C$9,Premissas!$E$8,IF(M88&lt;Premissas!$C$10,Premissas!$E$9,IF(M88&lt;Premissas!$C$11,Premissas!$E$10,IF(M88&lt;Premissas!$C$12,Premissas!$E$11,Premissas!$E$12))))))</f>
        <v>750</v>
      </c>
      <c r="O88" s="13">
        <f>IF(OR(N88="",N88=0),0,N88/Premissas!$C$16)</f>
        <v>28.846153846153847</v>
      </c>
    </row>
    <row r="89" spans="1:15" ht="15" customHeight="1">
      <c r="A89" s="9">
        <v>7</v>
      </c>
      <c r="B89" s="9">
        <v>409</v>
      </c>
      <c r="C89" s="9" t="s">
        <v>20</v>
      </c>
      <c r="D89" s="9" t="s">
        <v>178</v>
      </c>
      <c r="E89" s="9" t="s">
        <v>179</v>
      </c>
      <c r="F89" s="10">
        <v>81</v>
      </c>
      <c r="G89" s="11">
        <v>1.35</v>
      </c>
      <c r="H89" s="11">
        <v>60</v>
      </c>
      <c r="I89" s="9">
        <v>22</v>
      </c>
      <c r="J89" s="9">
        <v>22</v>
      </c>
      <c r="K89" s="9" t="s">
        <v>4842</v>
      </c>
      <c r="L89" s="9" t="s">
        <v>48</v>
      </c>
      <c r="M89" s="11">
        <f t="shared" si="1"/>
        <v>2.7272727272727271</v>
      </c>
      <c r="N89" s="12">
        <f>IF(M89="","",IF(M89&lt;Premissas!$C$8,Premissas!$E$7,IF(M89&lt;Premissas!$C$9,Premissas!$E$8,IF(M89&lt;Premissas!$C$10,Premissas!$E$9,IF(M89&lt;Premissas!$C$11,Premissas!$E$10,IF(M89&lt;Premissas!$C$12,Premissas!$E$11,Premissas!$E$12))))))</f>
        <v>750</v>
      </c>
      <c r="O89" s="13">
        <f>IF(OR(N89="",N89=0),0,N89/Premissas!$C$16)</f>
        <v>28.846153846153847</v>
      </c>
    </row>
    <row r="90" spans="1:15" ht="15" customHeight="1">
      <c r="A90" s="9">
        <v>7</v>
      </c>
      <c r="B90" s="9">
        <v>409</v>
      </c>
      <c r="C90" s="9" t="s">
        <v>19</v>
      </c>
      <c r="D90" s="9" t="s">
        <v>178</v>
      </c>
      <c r="E90" s="9" t="s">
        <v>179</v>
      </c>
      <c r="F90" s="10">
        <v>1383</v>
      </c>
      <c r="G90" s="11">
        <v>48.75</v>
      </c>
      <c r="H90" s="11">
        <v>28</v>
      </c>
      <c r="I90" s="9">
        <v>25</v>
      </c>
      <c r="J90" s="9">
        <v>25</v>
      </c>
      <c r="K90" s="9" t="s">
        <v>4842</v>
      </c>
      <c r="L90" s="9" t="s">
        <v>48</v>
      </c>
      <c r="M90" s="11">
        <f t="shared" si="1"/>
        <v>1.1200000000000001</v>
      </c>
      <c r="N90" s="12">
        <f>IF(M90="","",IF(M90&lt;Premissas!$C$8,Premissas!$E$7,IF(M90&lt;Premissas!$C$9,Premissas!$E$8,IF(M90&lt;Premissas!$C$10,Premissas!$E$9,IF(M90&lt;Premissas!$C$11,Premissas!$E$10,IF(M90&lt;Premissas!$C$12,Premissas!$E$11,Premissas!$E$12))))))</f>
        <v>100</v>
      </c>
      <c r="O90" s="13">
        <f>IF(OR(N90="",N90=0),0,N90/Premissas!$C$16)</f>
        <v>3.8461538461538463</v>
      </c>
    </row>
    <row r="91" spans="1:15" ht="15" customHeight="1">
      <c r="A91" s="9">
        <v>7</v>
      </c>
      <c r="B91" s="9">
        <v>409</v>
      </c>
      <c r="C91" s="9" t="s">
        <v>21</v>
      </c>
      <c r="D91" s="9" t="s">
        <v>180</v>
      </c>
      <c r="E91" s="9" t="s">
        <v>181</v>
      </c>
      <c r="F91" s="10">
        <v>1780</v>
      </c>
      <c r="G91" s="11">
        <v>40.840000000000003</v>
      </c>
      <c r="H91" s="11">
        <v>44</v>
      </c>
      <c r="I91" s="9">
        <v>25</v>
      </c>
      <c r="J91" s="9">
        <v>25</v>
      </c>
      <c r="K91" s="9" t="s">
        <v>4842</v>
      </c>
      <c r="L91" s="9" t="s">
        <v>48</v>
      </c>
      <c r="M91" s="11">
        <f t="shared" si="1"/>
        <v>1.76</v>
      </c>
      <c r="N91" s="12">
        <f>IF(M91="","",IF(M91&lt;Premissas!$C$8,Premissas!$E$7,IF(M91&lt;Premissas!$C$9,Premissas!$E$8,IF(M91&lt;Premissas!$C$10,Premissas!$E$9,IF(M91&lt;Premissas!$C$11,Premissas!$E$10,IF(M91&lt;Premissas!$C$12,Premissas!$E$11,Premissas!$E$12))))))</f>
        <v>500</v>
      </c>
      <c r="O91" s="13">
        <f>IF(OR(N91="",N91=0),0,N91/Premissas!$C$16)</f>
        <v>19.23076923076923</v>
      </c>
    </row>
    <row r="92" spans="1:15" ht="15" customHeight="1">
      <c r="A92" s="9">
        <v>7</v>
      </c>
      <c r="B92" s="9">
        <v>409</v>
      </c>
      <c r="C92" s="9" t="s">
        <v>20</v>
      </c>
      <c r="D92" s="9" t="s">
        <v>182</v>
      </c>
      <c r="E92" s="9" t="s">
        <v>183</v>
      </c>
      <c r="F92" s="10">
        <v>79</v>
      </c>
      <c r="G92" s="11">
        <v>2.2200000000000002</v>
      </c>
      <c r="H92" s="11">
        <v>36</v>
      </c>
      <c r="I92" s="9">
        <v>22</v>
      </c>
      <c r="J92" s="9">
        <v>22</v>
      </c>
      <c r="K92" s="9" t="s">
        <v>4842</v>
      </c>
      <c r="L92" s="9" t="s">
        <v>48</v>
      </c>
      <c r="M92" s="11">
        <f t="shared" si="1"/>
        <v>1.6363636363636365</v>
      </c>
      <c r="N92" s="12">
        <f>IF(M92="","",IF(M92&lt;Premissas!$C$8,Premissas!$E$7,IF(M92&lt;Premissas!$C$9,Premissas!$E$8,IF(M92&lt;Premissas!$C$10,Premissas!$E$9,IF(M92&lt;Premissas!$C$11,Premissas!$E$10,IF(M92&lt;Premissas!$C$12,Premissas!$E$11,Premissas!$E$12))))))</f>
        <v>500</v>
      </c>
      <c r="O92" s="13">
        <f>IF(OR(N92="",N92=0),0,N92/Premissas!$C$16)</f>
        <v>19.23076923076923</v>
      </c>
    </row>
    <row r="93" spans="1:15" ht="15" customHeight="1">
      <c r="A93" s="9">
        <v>7</v>
      </c>
      <c r="B93" s="9">
        <v>409</v>
      </c>
      <c r="C93" s="9" t="s">
        <v>19</v>
      </c>
      <c r="D93" s="9" t="s">
        <v>182</v>
      </c>
      <c r="E93" s="9" t="s">
        <v>183</v>
      </c>
      <c r="F93" s="10">
        <v>1271</v>
      </c>
      <c r="G93" s="11">
        <v>27.8</v>
      </c>
      <c r="H93" s="11">
        <v>46</v>
      </c>
      <c r="I93" s="9">
        <v>25</v>
      </c>
      <c r="J93" s="9">
        <v>25</v>
      </c>
      <c r="K93" s="9" t="s">
        <v>4842</v>
      </c>
      <c r="L93" s="9" t="s">
        <v>48</v>
      </c>
      <c r="M93" s="11">
        <f t="shared" si="1"/>
        <v>1.84</v>
      </c>
      <c r="N93" s="12">
        <f>IF(M93="","",IF(M93&lt;Premissas!$C$8,Premissas!$E$7,IF(M93&lt;Premissas!$C$9,Premissas!$E$8,IF(M93&lt;Premissas!$C$10,Premissas!$E$9,IF(M93&lt;Premissas!$C$11,Premissas!$E$10,IF(M93&lt;Premissas!$C$12,Premissas!$E$11,Premissas!$E$12))))))</f>
        <v>500</v>
      </c>
      <c r="O93" s="13">
        <f>IF(OR(N93="",N93=0),0,N93/Premissas!$C$16)</f>
        <v>19.23076923076923</v>
      </c>
    </row>
    <row r="94" spans="1:15" ht="15" customHeight="1">
      <c r="A94" s="9">
        <v>7</v>
      </c>
      <c r="B94" s="9">
        <v>409</v>
      </c>
      <c r="C94" s="9" t="s">
        <v>21</v>
      </c>
      <c r="D94" s="9" t="s">
        <v>184</v>
      </c>
      <c r="E94" s="9" t="s">
        <v>185</v>
      </c>
      <c r="F94" s="10">
        <v>2107</v>
      </c>
      <c r="G94" s="11">
        <v>62.88</v>
      </c>
      <c r="H94" s="11">
        <v>34</v>
      </c>
      <c r="I94" s="9">
        <v>25</v>
      </c>
      <c r="J94" s="9">
        <v>25</v>
      </c>
      <c r="K94" s="9" t="s">
        <v>4842</v>
      </c>
      <c r="L94" s="9" t="s">
        <v>48</v>
      </c>
      <c r="M94" s="11">
        <f t="shared" si="1"/>
        <v>1.36</v>
      </c>
      <c r="N94" s="12">
        <f>IF(M94="","",IF(M94&lt;Premissas!$C$8,Premissas!$E$7,IF(M94&lt;Premissas!$C$9,Premissas!$E$8,IF(M94&lt;Premissas!$C$10,Premissas!$E$9,IF(M94&lt;Premissas!$C$11,Premissas!$E$10,IF(M94&lt;Premissas!$C$12,Premissas!$E$11,Premissas!$E$12))))))</f>
        <v>200</v>
      </c>
      <c r="O94" s="13">
        <f>IF(OR(N94="",N94=0),0,N94/Premissas!$C$16)</f>
        <v>7.6923076923076925</v>
      </c>
    </row>
    <row r="95" spans="1:15" ht="15" customHeight="1">
      <c r="A95" s="9">
        <v>7</v>
      </c>
      <c r="B95" s="9">
        <v>409</v>
      </c>
      <c r="C95" s="9" t="s">
        <v>18</v>
      </c>
      <c r="D95" s="9" t="s">
        <v>186</v>
      </c>
      <c r="E95" s="9" t="s">
        <v>187</v>
      </c>
      <c r="F95" s="10">
        <v>234</v>
      </c>
      <c r="G95" s="11">
        <v>5.74</v>
      </c>
      <c r="H95" s="11">
        <v>41</v>
      </c>
      <c r="I95" s="9">
        <v>24</v>
      </c>
      <c r="J95" s="9">
        <v>24</v>
      </c>
      <c r="K95" s="9" t="s">
        <v>4842</v>
      </c>
      <c r="L95" s="9" t="s">
        <v>48</v>
      </c>
      <c r="M95" s="11">
        <f t="shared" si="1"/>
        <v>1.7083333333333333</v>
      </c>
      <c r="N95" s="12">
        <f>IF(M95="","",IF(M95&lt;Premissas!$C$8,Premissas!$E$7,IF(M95&lt;Premissas!$C$9,Premissas!$E$8,IF(M95&lt;Premissas!$C$10,Premissas!$E$9,IF(M95&lt;Premissas!$C$11,Premissas!$E$10,IF(M95&lt;Premissas!$C$12,Premissas!$E$11,Premissas!$E$12))))))</f>
        <v>500</v>
      </c>
      <c r="O95" s="13">
        <f>IF(OR(N95="",N95=0),0,N95/Premissas!$C$16)</f>
        <v>19.23076923076923</v>
      </c>
    </row>
    <row r="96" spans="1:15" ht="15" customHeight="1">
      <c r="A96" s="9">
        <v>7</v>
      </c>
      <c r="B96" s="9">
        <v>409</v>
      </c>
      <c r="C96" s="9" t="s">
        <v>20</v>
      </c>
      <c r="D96" s="9" t="s">
        <v>188</v>
      </c>
      <c r="E96" s="9" t="s">
        <v>189</v>
      </c>
      <c r="F96" s="10">
        <v>281</v>
      </c>
      <c r="G96" s="11">
        <v>11.19</v>
      </c>
      <c r="H96" s="11">
        <v>25</v>
      </c>
      <c r="I96" s="9">
        <v>22</v>
      </c>
      <c r="J96" s="9">
        <v>22</v>
      </c>
      <c r="K96" s="9" t="s">
        <v>4842</v>
      </c>
      <c r="L96" s="9" t="s">
        <v>48</v>
      </c>
      <c r="M96" s="11">
        <f t="shared" si="1"/>
        <v>1.1363636363636365</v>
      </c>
      <c r="N96" s="12">
        <f>IF(M96="","",IF(M96&lt;Premissas!$C$8,Premissas!$E$7,IF(M96&lt;Premissas!$C$9,Premissas!$E$8,IF(M96&lt;Premissas!$C$10,Premissas!$E$9,IF(M96&lt;Premissas!$C$11,Premissas!$E$10,IF(M96&lt;Premissas!$C$12,Premissas!$E$11,Premissas!$E$12))))))</f>
        <v>100</v>
      </c>
      <c r="O96" s="13">
        <f>IF(OR(N96="",N96=0),0,N96/Premissas!$C$16)</f>
        <v>3.8461538461538463</v>
      </c>
    </row>
    <row r="97" spans="1:15" ht="15" customHeight="1">
      <c r="A97" s="9">
        <v>7</v>
      </c>
      <c r="B97" s="9">
        <v>409</v>
      </c>
      <c r="C97" s="9" t="s">
        <v>20</v>
      </c>
      <c r="D97" s="9" t="s">
        <v>190</v>
      </c>
      <c r="E97" s="9" t="s">
        <v>191</v>
      </c>
      <c r="F97" s="10">
        <v>350</v>
      </c>
      <c r="G97" s="11">
        <v>48.37</v>
      </c>
      <c r="H97" s="11">
        <v>7</v>
      </c>
      <c r="I97" s="9">
        <v>22</v>
      </c>
      <c r="J97" s="9">
        <v>22</v>
      </c>
      <c r="K97" s="9" t="s">
        <v>4842</v>
      </c>
      <c r="L97" s="9" t="s">
        <v>48</v>
      </c>
      <c r="M97" s="11">
        <f t="shared" si="1"/>
        <v>0.31818181818181818</v>
      </c>
      <c r="N97" s="12">
        <f>IF(M97="","",IF(M97&lt;Premissas!$C$8,Premissas!$E$7,IF(M97&lt;Premissas!$C$9,Premissas!$E$8,IF(M97&lt;Premissas!$C$10,Premissas!$E$9,IF(M97&lt;Premissas!$C$11,Premissas!$E$10,IF(M97&lt;Premissas!$C$12,Premissas!$E$11,Premissas!$E$12))))))</f>
        <v>0</v>
      </c>
      <c r="O97" s="13">
        <f>IF(OR(N97="",N97=0),0,N97/Premissas!$C$16)</f>
        <v>0</v>
      </c>
    </row>
    <row r="98" spans="1:15" ht="15" customHeight="1">
      <c r="A98" s="9">
        <v>7</v>
      </c>
      <c r="B98" s="9">
        <v>409</v>
      </c>
      <c r="C98" s="9" t="s">
        <v>19</v>
      </c>
      <c r="D98" s="9" t="s">
        <v>190</v>
      </c>
      <c r="E98" s="9" t="s">
        <v>191</v>
      </c>
      <c r="F98" s="10">
        <v>97</v>
      </c>
      <c r="G98" s="11">
        <v>31.63</v>
      </c>
      <c r="H98" s="11">
        <v>3</v>
      </c>
      <c r="I98" s="9">
        <v>25</v>
      </c>
      <c r="J98" s="9">
        <v>25</v>
      </c>
      <c r="K98" s="9" t="s">
        <v>4842</v>
      </c>
      <c r="L98" s="9" t="s">
        <v>48</v>
      </c>
      <c r="M98" s="11">
        <f t="shared" si="1"/>
        <v>0.12</v>
      </c>
      <c r="N98" s="12">
        <f>IF(M98="","",IF(M98&lt;Premissas!$C$8,Premissas!$E$7,IF(M98&lt;Premissas!$C$9,Premissas!$E$8,IF(M98&lt;Premissas!$C$10,Premissas!$E$9,IF(M98&lt;Premissas!$C$11,Premissas!$E$10,IF(M98&lt;Premissas!$C$12,Premissas!$E$11,Premissas!$E$12))))))</f>
        <v>0</v>
      </c>
      <c r="O98" s="13">
        <f>IF(OR(N98="",N98=0),0,N98/Premissas!$C$16)</f>
        <v>0</v>
      </c>
    </row>
    <row r="99" spans="1:15" ht="15" customHeight="1">
      <c r="A99" s="9">
        <v>7</v>
      </c>
      <c r="B99" s="9">
        <v>409</v>
      </c>
      <c r="C99" s="9" t="s">
        <v>20</v>
      </c>
      <c r="D99" s="9" t="s">
        <v>192</v>
      </c>
      <c r="E99" s="9" t="s">
        <v>193</v>
      </c>
      <c r="F99" s="10">
        <v>572</v>
      </c>
      <c r="G99" s="11">
        <v>18.760000000000002</v>
      </c>
      <c r="H99" s="11">
        <v>30</v>
      </c>
      <c r="I99" s="9">
        <v>22</v>
      </c>
      <c r="J99" s="9">
        <v>22</v>
      </c>
      <c r="K99" s="9" t="s">
        <v>4842</v>
      </c>
      <c r="L99" s="9" t="s">
        <v>48</v>
      </c>
      <c r="M99" s="11">
        <f t="shared" si="1"/>
        <v>1.3636363636363635</v>
      </c>
      <c r="N99" s="12">
        <f>IF(M99="","",IF(M99&lt;Premissas!$C$8,Premissas!$E$7,IF(M99&lt;Premissas!$C$9,Premissas!$E$8,IF(M99&lt;Premissas!$C$10,Premissas!$E$9,IF(M99&lt;Premissas!$C$11,Premissas!$E$10,IF(M99&lt;Premissas!$C$12,Premissas!$E$11,Premissas!$E$12))))))</f>
        <v>200</v>
      </c>
      <c r="O99" s="13">
        <f>IF(OR(N99="",N99=0),0,N99/Premissas!$C$16)</f>
        <v>7.6923076923076925</v>
      </c>
    </row>
    <row r="100" spans="1:15" ht="15" customHeight="1">
      <c r="A100" s="9">
        <v>7</v>
      </c>
      <c r="B100" s="9">
        <v>409</v>
      </c>
      <c r="C100" s="9" t="s">
        <v>19</v>
      </c>
      <c r="D100" s="9" t="s">
        <v>192</v>
      </c>
      <c r="E100" s="9" t="s">
        <v>193</v>
      </c>
      <c r="F100" s="10">
        <v>170</v>
      </c>
      <c r="G100" s="11">
        <v>0.28000000000000003</v>
      </c>
      <c r="H100" s="11">
        <v>607</v>
      </c>
      <c r="I100" s="9">
        <v>25</v>
      </c>
      <c r="J100" s="9">
        <v>25</v>
      </c>
      <c r="K100" s="9" t="s">
        <v>4842</v>
      </c>
      <c r="L100" s="9" t="s">
        <v>48</v>
      </c>
      <c r="M100" s="11">
        <f t="shared" si="1"/>
        <v>24.28</v>
      </c>
      <c r="N100" s="12">
        <f>IF(M100="","",IF(M100&lt;Premissas!$C$8,Premissas!$E$7,IF(M100&lt;Premissas!$C$9,Premissas!$E$8,IF(M100&lt;Premissas!$C$10,Premissas!$E$9,IF(M100&lt;Premissas!$C$11,Premissas!$E$10,IF(M100&lt;Premissas!$C$12,Premissas!$E$11,Premissas!$E$12))))))</f>
        <v>750</v>
      </c>
      <c r="O100" s="13">
        <f>IF(OR(N100="",N100=0),0,N100/Premissas!$C$16)</f>
        <v>28.846153846153847</v>
      </c>
    </row>
    <row r="101" spans="1:15" ht="15" customHeight="1">
      <c r="A101" s="9">
        <v>7</v>
      </c>
      <c r="B101" s="9">
        <v>409</v>
      </c>
      <c r="C101" s="9" t="s">
        <v>18</v>
      </c>
      <c r="D101" s="9" t="s">
        <v>194</v>
      </c>
      <c r="E101" s="9" t="s">
        <v>195</v>
      </c>
      <c r="F101" s="10">
        <v>851</v>
      </c>
      <c r="G101" s="11">
        <v>17.989999999999998</v>
      </c>
      <c r="H101" s="11">
        <v>47</v>
      </c>
      <c r="I101" s="9">
        <v>24</v>
      </c>
      <c r="J101" s="9">
        <v>24</v>
      </c>
      <c r="K101" s="9" t="s">
        <v>4842</v>
      </c>
      <c r="L101" s="9" t="s">
        <v>48</v>
      </c>
      <c r="M101" s="11">
        <f t="shared" si="1"/>
        <v>1.9583333333333333</v>
      </c>
      <c r="N101" s="12">
        <f>IF(M101="","",IF(M101&lt;Premissas!$C$8,Premissas!$E$7,IF(M101&lt;Premissas!$C$9,Premissas!$E$8,IF(M101&lt;Premissas!$C$10,Premissas!$E$9,IF(M101&lt;Premissas!$C$11,Premissas!$E$10,IF(M101&lt;Premissas!$C$12,Premissas!$E$11,Premissas!$E$12))))))</f>
        <v>750</v>
      </c>
      <c r="O101" s="13">
        <f>IF(OR(N101="",N101=0),0,N101/Premissas!$C$16)</f>
        <v>28.846153846153847</v>
      </c>
    </row>
    <row r="102" spans="1:15" ht="15" customHeight="1">
      <c r="A102" s="9">
        <v>7</v>
      </c>
      <c r="B102" s="9">
        <v>409</v>
      </c>
      <c r="C102" s="9" t="s">
        <v>20</v>
      </c>
      <c r="D102" s="9" t="s">
        <v>194</v>
      </c>
      <c r="E102" s="9" t="s">
        <v>195</v>
      </c>
      <c r="F102" s="10">
        <v>10</v>
      </c>
      <c r="G102" s="11">
        <v>0.16</v>
      </c>
      <c r="H102" s="11">
        <v>63</v>
      </c>
      <c r="I102" s="9">
        <v>22</v>
      </c>
      <c r="J102" s="9">
        <v>22</v>
      </c>
      <c r="K102" s="9" t="s">
        <v>4842</v>
      </c>
      <c r="L102" s="9" t="s">
        <v>48</v>
      </c>
      <c r="M102" s="11">
        <f t="shared" si="1"/>
        <v>2.8636363636363638</v>
      </c>
      <c r="N102" s="12">
        <f>IF(M102="","",IF(M102&lt;Premissas!$C$8,Premissas!$E$7,IF(M102&lt;Premissas!$C$9,Premissas!$E$8,IF(M102&lt;Premissas!$C$10,Premissas!$E$9,IF(M102&lt;Premissas!$C$11,Premissas!$E$10,IF(M102&lt;Premissas!$C$12,Premissas!$E$11,Premissas!$E$12))))))</f>
        <v>750</v>
      </c>
      <c r="O102" s="13">
        <f>IF(OR(N102="",N102=0),0,N102/Premissas!$C$16)</f>
        <v>28.846153846153847</v>
      </c>
    </row>
    <row r="103" spans="1:15" ht="15" customHeight="1">
      <c r="A103" s="9">
        <v>7</v>
      </c>
      <c r="B103" s="9">
        <v>409</v>
      </c>
      <c r="C103" s="9" t="s">
        <v>18</v>
      </c>
      <c r="D103" s="9" t="s">
        <v>196</v>
      </c>
      <c r="E103" s="9" t="s">
        <v>197</v>
      </c>
      <c r="F103" s="10">
        <v>56</v>
      </c>
      <c r="G103" s="11">
        <v>1.25</v>
      </c>
      <c r="H103" s="11">
        <v>45</v>
      </c>
      <c r="I103" s="9">
        <v>24</v>
      </c>
      <c r="J103" s="9">
        <v>24</v>
      </c>
      <c r="K103" s="9" t="s">
        <v>4842</v>
      </c>
      <c r="L103" s="9" t="s">
        <v>48</v>
      </c>
      <c r="M103" s="11">
        <f t="shared" si="1"/>
        <v>1.875</v>
      </c>
      <c r="N103" s="12">
        <f>IF(M103="","",IF(M103&lt;Premissas!$C$8,Premissas!$E$7,IF(M103&lt;Premissas!$C$9,Premissas!$E$8,IF(M103&lt;Premissas!$C$10,Premissas!$E$9,IF(M103&lt;Premissas!$C$11,Premissas!$E$10,IF(M103&lt;Premissas!$C$12,Premissas!$E$11,Premissas!$E$12))))))</f>
        <v>500</v>
      </c>
      <c r="O103" s="13">
        <f>IF(OR(N103="",N103=0),0,N103/Premissas!$C$16)</f>
        <v>19.23076923076923</v>
      </c>
    </row>
    <row r="104" spans="1:15" ht="15" customHeight="1">
      <c r="A104" s="9">
        <v>7</v>
      </c>
      <c r="B104" s="9">
        <v>409</v>
      </c>
      <c r="C104" s="9" t="s">
        <v>20</v>
      </c>
      <c r="D104" s="9" t="s">
        <v>196</v>
      </c>
      <c r="E104" s="9" t="s">
        <v>197</v>
      </c>
      <c r="F104" s="10">
        <v>66</v>
      </c>
      <c r="G104" s="11">
        <v>1.68</v>
      </c>
      <c r="H104" s="11">
        <v>39</v>
      </c>
      <c r="I104" s="9">
        <v>22</v>
      </c>
      <c r="J104" s="9">
        <v>22</v>
      </c>
      <c r="K104" s="9" t="s">
        <v>4842</v>
      </c>
      <c r="L104" s="9" t="s">
        <v>48</v>
      </c>
      <c r="M104" s="11">
        <f t="shared" si="1"/>
        <v>1.7727272727272727</v>
      </c>
      <c r="N104" s="12">
        <f>IF(M104="","",IF(M104&lt;Premissas!$C$8,Premissas!$E$7,IF(M104&lt;Premissas!$C$9,Premissas!$E$8,IF(M104&lt;Premissas!$C$10,Premissas!$E$9,IF(M104&lt;Premissas!$C$11,Premissas!$E$10,IF(M104&lt;Premissas!$C$12,Premissas!$E$11,Premissas!$E$12))))))</f>
        <v>500</v>
      </c>
      <c r="O104" s="13">
        <f>IF(OR(N104="",N104=0),0,N104/Premissas!$C$16)</f>
        <v>19.23076923076923</v>
      </c>
    </row>
    <row r="105" spans="1:15" ht="15" customHeight="1">
      <c r="A105" s="9">
        <v>7</v>
      </c>
      <c r="B105" s="9">
        <v>409</v>
      </c>
      <c r="C105" s="9" t="s">
        <v>19</v>
      </c>
      <c r="D105" s="9" t="s">
        <v>196</v>
      </c>
      <c r="E105" s="9" t="s">
        <v>197</v>
      </c>
      <c r="F105" s="10">
        <v>31</v>
      </c>
      <c r="G105" s="11">
        <v>0.94</v>
      </c>
      <c r="H105" s="11">
        <v>33</v>
      </c>
      <c r="I105" s="9">
        <v>25</v>
      </c>
      <c r="J105" s="9">
        <v>25</v>
      </c>
      <c r="K105" s="9" t="s">
        <v>4842</v>
      </c>
      <c r="L105" s="9" t="s">
        <v>48</v>
      </c>
      <c r="M105" s="11">
        <f t="shared" si="1"/>
        <v>1.32</v>
      </c>
      <c r="N105" s="12">
        <f>IF(M105="","",IF(M105&lt;Premissas!$C$8,Premissas!$E$7,IF(M105&lt;Premissas!$C$9,Premissas!$E$8,IF(M105&lt;Premissas!$C$10,Premissas!$E$9,IF(M105&lt;Premissas!$C$11,Premissas!$E$10,IF(M105&lt;Premissas!$C$12,Premissas!$E$11,Premissas!$E$12))))))</f>
        <v>200</v>
      </c>
      <c r="O105" s="13">
        <f>IF(OR(N105="",N105=0),0,N105/Premissas!$C$16)</f>
        <v>7.6923076923076925</v>
      </c>
    </row>
    <row r="106" spans="1:15" ht="15" customHeight="1">
      <c r="A106" s="9">
        <v>7</v>
      </c>
      <c r="B106" s="9">
        <v>409</v>
      </c>
      <c r="C106" s="9" t="s">
        <v>20</v>
      </c>
      <c r="D106" s="9" t="s">
        <v>198</v>
      </c>
      <c r="E106" s="9" t="s">
        <v>199</v>
      </c>
      <c r="F106" s="10">
        <v>47</v>
      </c>
      <c r="G106" s="11">
        <v>0.45</v>
      </c>
      <c r="H106" s="11">
        <v>104</v>
      </c>
      <c r="I106" s="9">
        <v>22</v>
      </c>
      <c r="J106" s="9">
        <v>22</v>
      </c>
      <c r="K106" s="9" t="s">
        <v>4842</v>
      </c>
      <c r="L106" s="9" t="s">
        <v>48</v>
      </c>
      <c r="M106" s="11">
        <f t="shared" si="1"/>
        <v>4.7272727272727275</v>
      </c>
      <c r="N106" s="12">
        <f>IF(M106="","",IF(M106&lt;Premissas!$C$8,Premissas!$E$7,IF(M106&lt;Premissas!$C$9,Premissas!$E$8,IF(M106&lt;Premissas!$C$10,Premissas!$E$9,IF(M106&lt;Premissas!$C$11,Premissas!$E$10,IF(M106&lt;Premissas!$C$12,Premissas!$E$11,Premissas!$E$12))))))</f>
        <v>750</v>
      </c>
      <c r="O106" s="13">
        <f>IF(OR(N106="",N106=0),0,N106/Premissas!$C$16)</f>
        <v>28.846153846153847</v>
      </c>
    </row>
    <row r="107" spans="1:15" ht="15" customHeight="1">
      <c r="A107" s="9">
        <v>7</v>
      </c>
      <c r="B107" s="9">
        <v>409</v>
      </c>
      <c r="C107" s="9" t="s">
        <v>19</v>
      </c>
      <c r="D107" s="9" t="s">
        <v>198</v>
      </c>
      <c r="E107" s="9" t="s">
        <v>199</v>
      </c>
      <c r="F107" s="10">
        <v>644</v>
      </c>
      <c r="G107" s="11">
        <v>12.88</v>
      </c>
      <c r="H107" s="11">
        <v>50</v>
      </c>
      <c r="I107" s="9">
        <v>25</v>
      </c>
      <c r="J107" s="9">
        <v>25</v>
      </c>
      <c r="K107" s="9" t="s">
        <v>4842</v>
      </c>
      <c r="L107" s="9" t="s">
        <v>48</v>
      </c>
      <c r="M107" s="11">
        <f t="shared" si="1"/>
        <v>2</v>
      </c>
      <c r="N107" s="12">
        <f>IF(M107="","",IF(M107&lt;Premissas!$C$8,Premissas!$E$7,IF(M107&lt;Premissas!$C$9,Premissas!$E$8,IF(M107&lt;Premissas!$C$10,Premissas!$E$9,IF(M107&lt;Premissas!$C$11,Premissas!$E$10,IF(M107&lt;Premissas!$C$12,Premissas!$E$11,Premissas!$E$12))))))</f>
        <v>750</v>
      </c>
      <c r="O107" s="13">
        <f>IF(OR(N107="",N107=0),0,N107/Premissas!$C$16)</f>
        <v>28.846153846153847</v>
      </c>
    </row>
    <row r="108" spans="1:15" ht="15" customHeight="1">
      <c r="A108" s="9">
        <v>7</v>
      </c>
      <c r="B108" s="9">
        <v>409</v>
      </c>
      <c r="C108" s="9" t="s">
        <v>20</v>
      </c>
      <c r="D108" s="9" t="s">
        <v>200</v>
      </c>
      <c r="E108" s="9" t="s">
        <v>201</v>
      </c>
      <c r="F108" s="10">
        <v>13</v>
      </c>
      <c r="G108" s="11">
        <v>0.6</v>
      </c>
      <c r="H108" s="11">
        <v>22</v>
      </c>
      <c r="I108" s="9">
        <v>22</v>
      </c>
      <c r="J108" s="9">
        <v>22</v>
      </c>
      <c r="K108" s="9" t="s">
        <v>4842</v>
      </c>
      <c r="L108" s="9" t="s">
        <v>48</v>
      </c>
      <c r="M108" s="11">
        <f t="shared" si="1"/>
        <v>1</v>
      </c>
      <c r="N108" s="12">
        <f>IF(M108="","",IF(M108&lt;Premissas!$C$8,Premissas!$E$7,IF(M108&lt;Premissas!$C$9,Premissas!$E$8,IF(M108&lt;Premissas!$C$10,Premissas!$E$9,IF(M108&lt;Premissas!$C$11,Premissas!$E$10,IF(M108&lt;Premissas!$C$12,Premissas!$E$11,Premissas!$E$12))))))</f>
        <v>100</v>
      </c>
      <c r="O108" s="13">
        <f>IF(OR(N108="",N108=0),0,N108/Premissas!$C$16)</f>
        <v>3.8461538461538463</v>
      </c>
    </row>
    <row r="109" spans="1:15" ht="15" customHeight="1">
      <c r="A109" s="9">
        <v>7</v>
      </c>
      <c r="B109" s="9">
        <v>409</v>
      </c>
      <c r="C109" s="9" t="s">
        <v>20</v>
      </c>
      <c r="D109" s="9" t="s">
        <v>202</v>
      </c>
      <c r="E109" s="9" t="s">
        <v>203</v>
      </c>
      <c r="F109" s="10">
        <v>166</v>
      </c>
      <c r="G109" s="11">
        <v>2.84</v>
      </c>
      <c r="H109" s="11">
        <v>58</v>
      </c>
      <c r="I109" s="9">
        <v>22</v>
      </c>
      <c r="J109" s="9">
        <v>22</v>
      </c>
      <c r="K109" s="9" t="s">
        <v>4842</v>
      </c>
      <c r="L109" s="9" t="s">
        <v>48</v>
      </c>
      <c r="M109" s="11">
        <f t="shared" si="1"/>
        <v>2.6363636363636362</v>
      </c>
      <c r="N109" s="12">
        <f>IF(M109="","",IF(M109&lt;Premissas!$C$8,Premissas!$E$7,IF(M109&lt;Premissas!$C$9,Premissas!$E$8,IF(M109&lt;Premissas!$C$10,Premissas!$E$9,IF(M109&lt;Premissas!$C$11,Premissas!$E$10,IF(M109&lt;Premissas!$C$12,Premissas!$E$11,Premissas!$E$12))))))</f>
        <v>750</v>
      </c>
      <c r="O109" s="13">
        <f>IF(OR(N109="",N109=0),0,N109/Premissas!$C$16)</f>
        <v>28.846153846153847</v>
      </c>
    </row>
    <row r="110" spans="1:15" ht="15" customHeight="1">
      <c r="A110" s="9">
        <v>7</v>
      </c>
      <c r="B110" s="9">
        <v>409</v>
      </c>
      <c r="C110" s="9" t="s">
        <v>20</v>
      </c>
      <c r="D110" s="9" t="s">
        <v>204</v>
      </c>
      <c r="E110" s="9" t="s">
        <v>205</v>
      </c>
      <c r="F110" s="10">
        <v>30</v>
      </c>
      <c r="G110" s="11">
        <v>0.57999999999999996</v>
      </c>
      <c r="H110" s="11">
        <v>52</v>
      </c>
      <c r="I110" s="9">
        <v>22</v>
      </c>
      <c r="J110" s="9">
        <v>22</v>
      </c>
      <c r="K110" s="9" t="s">
        <v>4842</v>
      </c>
      <c r="L110" s="9" t="s">
        <v>48</v>
      </c>
      <c r="M110" s="11">
        <f t="shared" si="1"/>
        <v>2.3636363636363638</v>
      </c>
      <c r="N110" s="12">
        <f>IF(M110="","",IF(M110&lt;Premissas!$C$8,Premissas!$E$7,IF(M110&lt;Premissas!$C$9,Premissas!$E$8,IF(M110&lt;Premissas!$C$10,Premissas!$E$9,IF(M110&lt;Premissas!$C$11,Premissas!$E$10,IF(M110&lt;Premissas!$C$12,Premissas!$E$11,Premissas!$E$12))))))</f>
        <v>750</v>
      </c>
      <c r="O110" s="13">
        <f>IF(OR(N110="",N110=0),0,N110/Premissas!$C$16)</f>
        <v>28.846153846153847</v>
      </c>
    </row>
    <row r="111" spans="1:15" ht="15" customHeight="1">
      <c r="A111" s="9">
        <v>7</v>
      </c>
      <c r="B111" s="9">
        <v>409</v>
      </c>
      <c r="C111" s="9" t="s">
        <v>20</v>
      </c>
      <c r="D111" s="9" t="s">
        <v>206</v>
      </c>
      <c r="E111" s="9" t="s">
        <v>207</v>
      </c>
      <c r="F111" s="10">
        <v>86</v>
      </c>
      <c r="G111" s="11">
        <v>3.65</v>
      </c>
      <c r="H111" s="11">
        <v>24</v>
      </c>
      <c r="I111" s="9">
        <v>22</v>
      </c>
      <c r="J111" s="9">
        <v>22</v>
      </c>
      <c r="K111" s="9" t="s">
        <v>4842</v>
      </c>
      <c r="L111" s="9" t="s">
        <v>48</v>
      </c>
      <c r="M111" s="11">
        <f t="shared" si="1"/>
        <v>1.0909090909090908</v>
      </c>
      <c r="N111" s="12">
        <f>IF(M111="","",IF(M111&lt;Premissas!$C$8,Premissas!$E$7,IF(M111&lt;Premissas!$C$9,Premissas!$E$8,IF(M111&lt;Premissas!$C$10,Premissas!$E$9,IF(M111&lt;Premissas!$C$11,Premissas!$E$10,IF(M111&lt;Premissas!$C$12,Premissas!$E$11,Premissas!$E$12))))))</f>
        <v>100</v>
      </c>
      <c r="O111" s="13">
        <f>IF(OR(N111="",N111=0),0,N111/Premissas!$C$16)</f>
        <v>3.8461538461538463</v>
      </c>
    </row>
    <row r="112" spans="1:15" ht="15" customHeight="1">
      <c r="A112" s="9">
        <v>7</v>
      </c>
      <c r="B112" s="9">
        <v>409</v>
      </c>
      <c r="C112" s="9" t="s">
        <v>19</v>
      </c>
      <c r="D112" s="9" t="s">
        <v>206</v>
      </c>
      <c r="E112" s="9" t="s">
        <v>207</v>
      </c>
      <c r="F112" s="10">
        <v>10</v>
      </c>
      <c r="G112" s="11">
        <v>1.02</v>
      </c>
      <c r="H112" s="11">
        <v>10</v>
      </c>
      <c r="I112" s="9">
        <v>25</v>
      </c>
      <c r="J112" s="9">
        <v>25</v>
      </c>
      <c r="K112" s="9" t="s">
        <v>4842</v>
      </c>
      <c r="L112" s="9" t="s">
        <v>48</v>
      </c>
      <c r="M112" s="11">
        <f t="shared" si="1"/>
        <v>0.4</v>
      </c>
      <c r="N112" s="12">
        <f>IF(M112="","",IF(M112&lt;Premissas!$C$8,Premissas!$E$7,IF(M112&lt;Premissas!$C$9,Premissas!$E$8,IF(M112&lt;Premissas!$C$10,Premissas!$E$9,IF(M112&lt;Premissas!$C$11,Premissas!$E$10,IF(M112&lt;Premissas!$C$12,Premissas!$E$11,Premissas!$E$12))))))</f>
        <v>0</v>
      </c>
      <c r="O112" s="13">
        <f>IF(OR(N112="",N112=0),0,N112/Premissas!$C$16)</f>
        <v>0</v>
      </c>
    </row>
    <row r="113" spans="1:15" ht="15" customHeight="1">
      <c r="A113" s="9">
        <v>7</v>
      </c>
      <c r="B113" s="9">
        <v>409</v>
      </c>
      <c r="C113" s="9" t="s">
        <v>20</v>
      </c>
      <c r="D113" s="9" t="s">
        <v>208</v>
      </c>
      <c r="E113" s="9" t="s">
        <v>209</v>
      </c>
      <c r="F113" s="10">
        <v>48</v>
      </c>
      <c r="G113" s="11">
        <v>1.55</v>
      </c>
      <c r="H113" s="11">
        <v>31</v>
      </c>
      <c r="I113" s="9">
        <v>22</v>
      </c>
      <c r="J113" s="9">
        <v>22</v>
      </c>
      <c r="K113" s="9" t="s">
        <v>4842</v>
      </c>
      <c r="L113" s="9" t="s">
        <v>48</v>
      </c>
      <c r="M113" s="11">
        <f t="shared" si="1"/>
        <v>1.4090909090909092</v>
      </c>
      <c r="N113" s="12">
        <f>IF(M113="","",IF(M113&lt;Premissas!$C$8,Premissas!$E$7,IF(M113&lt;Premissas!$C$9,Premissas!$E$8,IF(M113&lt;Premissas!$C$10,Premissas!$E$9,IF(M113&lt;Premissas!$C$11,Premissas!$E$10,IF(M113&lt;Premissas!$C$12,Premissas!$E$11,Premissas!$E$12))))))</f>
        <v>350</v>
      </c>
      <c r="O113" s="13">
        <f>IF(OR(N113="",N113=0),0,N113/Premissas!$C$16)</f>
        <v>13.461538461538462</v>
      </c>
    </row>
    <row r="114" spans="1:15" ht="15" customHeight="1">
      <c r="A114" s="9">
        <v>7</v>
      </c>
      <c r="B114" s="9">
        <v>409</v>
      </c>
      <c r="C114" s="9" t="s">
        <v>19</v>
      </c>
      <c r="D114" s="9" t="s">
        <v>208</v>
      </c>
      <c r="E114" s="9" t="s">
        <v>209</v>
      </c>
      <c r="F114" s="10">
        <v>83</v>
      </c>
      <c r="G114" s="11">
        <v>0.4</v>
      </c>
      <c r="H114" s="11">
        <v>208</v>
      </c>
      <c r="I114" s="9">
        <v>25</v>
      </c>
      <c r="J114" s="9">
        <v>25</v>
      </c>
      <c r="K114" s="9" t="s">
        <v>4842</v>
      </c>
      <c r="L114" s="9" t="s">
        <v>48</v>
      </c>
      <c r="M114" s="11">
        <f t="shared" si="1"/>
        <v>8.32</v>
      </c>
      <c r="N114" s="12">
        <f>IF(M114="","",IF(M114&lt;Premissas!$C$8,Premissas!$E$7,IF(M114&lt;Premissas!$C$9,Premissas!$E$8,IF(M114&lt;Premissas!$C$10,Premissas!$E$9,IF(M114&lt;Premissas!$C$11,Premissas!$E$10,IF(M114&lt;Premissas!$C$12,Premissas!$E$11,Premissas!$E$12))))))</f>
        <v>750</v>
      </c>
      <c r="O114" s="13">
        <f>IF(OR(N114="",N114=0),0,N114/Premissas!$C$16)</f>
        <v>28.846153846153847</v>
      </c>
    </row>
    <row r="115" spans="1:15" ht="15" customHeight="1">
      <c r="A115" s="9">
        <v>7</v>
      </c>
      <c r="B115" s="9">
        <v>409</v>
      </c>
      <c r="C115" s="9" t="s">
        <v>20</v>
      </c>
      <c r="D115" s="9" t="s">
        <v>210</v>
      </c>
      <c r="E115" s="9" t="s">
        <v>211</v>
      </c>
      <c r="F115" s="10">
        <v>2</v>
      </c>
      <c r="G115" s="11">
        <v>0.35</v>
      </c>
      <c r="H115" s="11">
        <v>6</v>
      </c>
      <c r="I115" s="9">
        <v>22</v>
      </c>
      <c r="J115" s="9">
        <v>22</v>
      </c>
      <c r="K115" s="9" t="s">
        <v>4842</v>
      </c>
      <c r="L115" s="9" t="s">
        <v>48</v>
      </c>
      <c r="M115" s="11">
        <f t="shared" si="1"/>
        <v>0.27272727272727271</v>
      </c>
      <c r="N115" s="12">
        <f>IF(M115="","",IF(M115&lt;Premissas!$C$8,Premissas!$E$7,IF(M115&lt;Premissas!$C$9,Premissas!$E$8,IF(M115&lt;Premissas!$C$10,Premissas!$E$9,IF(M115&lt;Premissas!$C$11,Premissas!$E$10,IF(M115&lt;Premissas!$C$12,Premissas!$E$11,Premissas!$E$12))))))</f>
        <v>0</v>
      </c>
      <c r="O115" s="13">
        <f>IF(OR(N115="",N115=0),0,N115/Premissas!$C$16)</f>
        <v>0</v>
      </c>
    </row>
    <row r="116" spans="1:15" ht="15" customHeight="1">
      <c r="A116" s="9">
        <v>7</v>
      </c>
      <c r="B116" s="9">
        <v>409</v>
      </c>
      <c r="C116" s="9" t="s">
        <v>18</v>
      </c>
      <c r="D116" s="9" t="s">
        <v>212</v>
      </c>
      <c r="E116" s="9" t="s">
        <v>213</v>
      </c>
      <c r="F116" s="10">
        <v>9</v>
      </c>
      <c r="G116" s="11">
        <v>0.2</v>
      </c>
      <c r="H116" s="11">
        <v>45</v>
      </c>
      <c r="I116" s="9">
        <v>24</v>
      </c>
      <c r="J116" s="9">
        <v>24</v>
      </c>
      <c r="K116" s="9" t="s">
        <v>4842</v>
      </c>
      <c r="L116" s="9" t="s">
        <v>48</v>
      </c>
      <c r="M116" s="11">
        <f t="shared" si="1"/>
        <v>1.875</v>
      </c>
      <c r="N116" s="12">
        <f>IF(M116="","",IF(M116&lt;Premissas!$C$8,Premissas!$E$7,IF(M116&lt;Premissas!$C$9,Premissas!$E$8,IF(M116&lt;Premissas!$C$10,Premissas!$E$9,IF(M116&lt;Premissas!$C$11,Premissas!$E$10,IF(M116&lt;Premissas!$C$12,Premissas!$E$11,Premissas!$E$12))))))</f>
        <v>500</v>
      </c>
      <c r="O116" s="13">
        <f>IF(OR(N116="",N116=0),0,N116/Premissas!$C$16)</f>
        <v>19.23076923076923</v>
      </c>
    </row>
    <row r="117" spans="1:15" ht="15" customHeight="1">
      <c r="A117" s="9">
        <v>7</v>
      </c>
      <c r="B117" s="9">
        <v>409</v>
      </c>
      <c r="C117" s="9" t="s">
        <v>20</v>
      </c>
      <c r="D117" s="9" t="s">
        <v>212</v>
      </c>
      <c r="E117" s="9" t="s">
        <v>213</v>
      </c>
      <c r="F117" s="10">
        <v>188</v>
      </c>
      <c r="G117" s="11">
        <v>6.93</v>
      </c>
      <c r="H117" s="11">
        <v>27</v>
      </c>
      <c r="I117" s="9">
        <v>22</v>
      </c>
      <c r="J117" s="9">
        <v>22</v>
      </c>
      <c r="K117" s="9" t="s">
        <v>4842</v>
      </c>
      <c r="L117" s="9" t="s">
        <v>48</v>
      </c>
      <c r="M117" s="11">
        <f t="shared" si="1"/>
        <v>1.2272727272727273</v>
      </c>
      <c r="N117" s="12">
        <f>IF(M117="","",IF(M117&lt;Premissas!$C$8,Premissas!$E$7,IF(M117&lt;Premissas!$C$9,Premissas!$E$8,IF(M117&lt;Premissas!$C$10,Premissas!$E$9,IF(M117&lt;Premissas!$C$11,Premissas!$E$10,IF(M117&lt;Premissas!$C$12,Premissas!$E$11,Premissas!$E$12))))))</f>
        <v>200</v>
      </c>
      <c r="O117" s="13">
        <f>IF(OR(N117="",N117=0),0,N117/Premissas!$C$16)</f>
        <v>7.6923076923076925</v>
      </c>
    </row>
    <row r="118" spans="1:15" ht="15" customHeight="1">
      <c r="A118" s="9">
        <v>7</v>
      </c>
      <c r="B118" s="9">
        <v>409</v>
      </c>
      <c r="C118" s="9" t="s">
        <v>18</v>
      </c>
      <c r="D118" s="9" t="s">
        <v>214</v>
      </c>
      <c r="E118" s="9" t="s">
        <v>215</v>
      </c>
      <c r="F118" s="10">
        <v>129</v>
      </c>
      <c r="G118" s="11">
        <v>2.42</v>
      </c>
      <c r="H118" s="11">
        <v>53</v>
      </c>
      <c r="I118" s="9">
        <v>24</v>
      </c>
      <c r="J118" s="9">
        <v>24</v>
      </c>
      <c r="K118" s="9" t="s">
        <v>4842</v>
      </c>
      <c r="L118" s="9" t="s">
        <v>48</v>
      </c>
      <c r="M118" s="11">
        <f t="shared" si="1"/>
        <v>2.2083333333333335</v>
      </c>
      <c r="N118" s="12">
        <f>IF(M118="","",IF(M118&lt;Premissas!$C$8,Premissas!$E$7,IF(M118&lt;Premissas!$C$9,Premissas!$E$8,IF(M118&lt;Premissas!$C$10,Premissas!$E$9,IF(M118&lt;Premissas!$C$11,Premissas!$E$10,IF(M118&lt;Premissas!$C$12,Premissas!$E$11,Premissas!$E$12))))))</f>
        <v>750</v>
      </c>
      <c r="O118" s="13">
        <f>IF(OR(N118="",N118=0),0,N118/Premissas!$C$16)</f>
        <v>28.846153846153847</v>
      </c>
    </row>
    <row r="119" spans="1:15" ht="15" customHeight="1">
      <c r="A119" s="9">
        <v>7</v>
      </c>
      <c r="B119" s="9">
        <v>409</v>
      </c>
      <c r="C119" s="9" t="s">
        <v>20</v>
      </c>
      <c r="D119" s="9" t="s">
        <v>214</v>
      </c>
      <c r="E119" s="9" t="s">
        <v>215</v>
      </c>
      <c r="F119" s="10">
        <v>43</v>
      </c>
      <c r="G119" s="11">
        <v>9.8699999999999992</v>
      </c>
      <c r="H119" s="11">
        <v>4</v>
      </c>
      <c r="I119" s="9">
        <v>22</v>
      </c>
      <c r="J119" s="9">
        <v>22</v>
      </c>
      <c r="K119" s="9" t="s">
        <v>4842</v>
      </c>
      <c r="L119" s="9" t="s">
        <v>48</v>
      </c>
      <c r="M119" s="11">
        <f t="shared" si="1"/>
        <v>0.18181818181818182</v>
      </c>
      <c r="N119" s="12">
        <f>IF(M119="","",IF(M119&lt;Premissas!$C$8,Premissas!$E$7,IF(M119&lt;Premissas!$C$9,Premissas!$E$8,IF(M119&lt;Premissas!$C$10,Premissas!$E$9,IF(M119&lt;Premissas!$C$11,Premissas!$E$10,IF(M119&lt;Premissas!$C$12,Premissas!$E$11,Premissas!$E$12))))))</f>
        <v>0</v>
      </c>
      <c r="O119" s="13">
        <f>IF(OR(N119="",N119=0),0,N119/Premissas!$C$16)</f>
        <v>0</v>
      </c>
    </row>
    <row r="120" spans="1:15" ht="15" customHeight="1">
      <c r="A120" s="9">
        <v>7</v>
      </c>
      <c r="B120" s="9">
        <v>409</v>
      </c>
      <c r="C120" s="9" t="s">
        <v>20</v>
      </c>
      <c r="D120" s="9" t="s">
        <v>216</v>
      </c>
      <c r="E120" s="9" t="s">
        <v>217</v>
      </c>
      <c r="F120" s="10">
        <v>90</v>
      </c>
      <c r="G120" s="11">
        <v>6.39</v>
      </c>
      <c r="H120" s="11">
        <v>14</v>
      </c>
      <c r="I120" s="9">
        <v>22</v>
      </c>
      <c r="J120" s="9">
        <v>22</v>
      </c>
      <c r="K120" s="9" t="s">
        <v>4842</v>
      </c>
      <c r="L120" s="9" t="s">
        <v>48</v>
      </c>
      <c r="M120" s="11">
        <f t="shared" si="1"/>
        <v>0.63636363636363635</v>
      </c>
      <c r="N120" s="12">
        <f>IF(M120="","",IF(M120&lt;Premissas!$C$8,Premissas!$E$7,IF(M120&lt;Premissas!$C$9,Premissas!$E$8,IF(M120&lt;Premissas!$C$10,Premissas!$E$9,IF(M120&lt;Premissas!$C$11,Premissas!$E$10,IF(M120&lt;Premissas!$C$12,Premissas!$E$11,Premissas!$E$12))))))</f>
        <v>0</v>
      </c>
      <c r="O120" s="13">
        <f>IF(OR(N120="",N120=0),0,N120/Premissas!$C$16)</f>
        <v>0</v>
      </c>
    </row>
    <row r="121" spans="1:15" ht="15" customHeight="1">
      <c r="A121" s="9">
        <v>7</v>
      </c>
      <c r="B121" s="9">
        <v>409</v>
      </c>
      <c r="C121" s="9" t="s">
        <v>19</v>
      </c>
      <c r="D121" s="9" t="s">
        <v>216</v>
      </c>
      <c r="E121" s="9" t="s">
        <v>217</v>
      </c>
      <c r="F121" s="10">
        <v>883</v>
      </c>
      <c r="G121" s="11">
        <v>49</v>
      </c>
      <c r="H121" s="11">
        <v>18</v>
      </c>
      <c r="I121" s="9">
        <v>25</v>
      </c>
      <c r="J121" s="9">
        <v>25</v>
      </c>
      <c r="K121" s="9" t="s">
        <v>4842</v>
      </c>
      <c r="L121" s="9" t="s">
        <v>48</v>
      </c>
      <c r="M121" s="11">
        <f t="shared" si="1"/>
        <v>0.72</v>
      </c>
      <c r="N121" s="12">
        <f>IF(M121="","",IF(M121&lt;Premissas!$C$8,Premissas!$E$7,IF(M121&lt;Premissas!$C$9,Premissas!$E$8,IF(M121&lt;Premissas!$C$10,Premissas!$E$9,IF(M121&lt;Premissas!$C$11,Premissas!$E$10,IF(M121&lt;Premissas!$C$12,Premissas!$E$11,Premissas!$E$12))))))</f>
        <v>0</v>
      </c>
      <c r="O121" s="13">
        <f>IF(OR(N121="",N121=0),0,N121/Premissas!$C$16)</f>
        <v>0</v>
      </c>
    </row>
    <row r="122" spans="1:15" ht="15" customHeight="1">
      <c r="A122" s="9">
        <v>7</v>
      </c>
      <c r="B122" s="9">
        <v>409</v>
      </c>
      <c r="C122" s="9" t="s">
        <v>20</v>
      </c>
      <c r="D122" s="9" t="s">
        <v>218</v>
      </c>
      <c r="E122" s="9" t="s">
        <v>219</v>
      </c>
      <c r="F122" s="10">
        <v>399</v>
      </c>
      <c r="G122" s="11">
        <v>33.79</v>
      </c>
      <c r="H122" s="11">
        <v>12</v>
      </c>
      <c r="I122" s="9">
        <v>22</v>
      </c>
      <c r="J122" s="9">
        <v>22</v>
      </c>
      <c r="K122" s="9" t="s">
        <v>4842</v>
      </c>
      <c r="L122" s="9" t="s">
        <v>48</v>
      </c>
      <c r="M122" s="11">
        <f t="shared" si="1"/>
        <v>0.54545454545454541</v>
      </c>
      <c r="N122" s="12">
        <f>IF(M122="","",IF(M122&lt;Premissas!$C$8,Premissas!$E$7,IF(M122&lt;Premissas!$C$9,Premissas!$E$8,IF(M122&lt;Premissas!$C$10,Premissas!$E$9,IF(M122&lt;Premissas!$C$11,Premissas!$E$10,IF(M122&lt;Premissas!$C$12,Premissas!$E$11,Premissas!$E$12))))))</f>
        <v>0</v>
      </c>
      <c r="O122" s="13">
        <f>IF(OR(N122="",N122=0),0,N122/Premissas!$C$16)</f>
        <v>0</v>
      </c>
    </row>
    <row r="123" spans="1:15" ht="15" customHeight="1">
      <c r="A123" s="9">
        <v>7</v>
      </c>
      <c r="B123" s="9">
        <v>409</v>
      </c>
      <c r="C123" s="9" t="s">
        <v>18</v>
      </c>
      <c r="D123" s="9" t="s">
        <v>220</v>
      </c>
      <c r="E123" s="9" t="s">
        <v>221</v>
      </c>
      <c r="F123" s="10">
        <v>192</v>
      </c>
      <c r="G123" s="11">
        <v>4.25</v>
      </c>
      <c r="H123" s="11">
        <v>45</v>
      </c>
      <c r="I123" s="9">
        <v>24</v>
      </c>
      <c r="J123" s="9">
        <v>24</v>
      </c>
      <c r="K123" s="9" t="s">
        <v>4842</v>
      </c>
      <c r="L123" s="9" t="s">
        <v>48</v>
      </c>
      <c r="M123" s="11">
        <f t="shared" si="1"/>
        <v>1.875</v>
      </c>
      <c r="N123" s="12">
        <f>IF(M123="","",IF(M123&lt;Premissas!$C$8,Premissas!$E$7,IF(M123&lt;Premissas!$C$9,Premissas!$E$8,IF(M123&lt;Premissas!$C$10,Premissas!$E$9,IF(M123&lt;Premissas!$C$11,Premissas!$E$10,IF(M123&lt;Premissas!$C$12,Premissas!$E$11,Premissas!$E$12))))))</f>
        <v>500</v>
      </c>
      <c r="O123" s="13">
        <f>IF(OR(N123="",N123=0),0,N123/Premissas!$C$16)</f>
        <v>19.23076923076923</v>
      </c>
    </row>
    <row r="124" spans="1:15" ht="15" customHeight="1">
      <c r="A124" s="9">
        <v>7</v>
      </c>
      <c r="B124" s="9">
        <v>409</v>
      </c>
      <c r="C124" s="9" t="s">
        <v>20</v>
      </c>
      <c r="D124" s="9" t="s">
        <v>222</v>
      </c>
      <c r="E124" s="9" t="s">
        <v>223</v>
      </c>
      <c r="F124" s="10">
        <v>509</v>
      </c>
      <c r="G124" s="11">
        <v>16.329999999999998</v>
      </c>
      <c r="H124" s="11">
        <v>31</v>
      </c>
      <c r="I124" s="9">
        <v>22</v>
      </c>
      <c r="J124" s="9">
        <v>22</v>
      </c>
      <c r="K124" s="9" t="s">
        <v>4842</v>
      </c>
      <c r="L124" s="9" t="s">
        <v>48</v>
      </c>
      <c r="M124" s="11">
        <f t="shared" si="1"/>
        <v>1.4090909090909092</v>
      </c>
      <c r="N124" s="12">
        <f>IF(M124="","",IF(M124&lt;Premissas!$C$8,Premissas!$E$7,IF(M124&lt;Premissas!$C$9,Premissas!$E$8,IF(M124&lt;Premissas!$C$10,Premissas!$E$9,IF(M124&lt;Premissas!$C$11,Premissas!$E$10,IF(M124&lt;Premissas!$C$12,Premissas!$E$11,Premissas!$E$12))))))</f>
        <v>350</v>
      </c>
      <c r="O124" s="13">
        <f>IF(OR(N124="",N124=0),0,N124/Premissas!$C$16)</f>
        <v>13.461538461538462</v>
      </c>
    </row>
    <row r="125" spans="1:15" ht="15" customHeight="1">
      <c r="A125" s="9">
        <v>7</v>
      </c>
      <c r="B125" s="9">
        <v>409</v>
      </c>
      <c r="C125" s="9" t="s">
        <v>18</v>
      </c>
      <c r="D125" s="9" t="s">
        <v>226</v>
      </c>
      <c r="E125" s="9" t="s">
        <v>227</v>
      </c>
      <c r="F125" s="10">
        <v>1082</v>
      </c>
      <c r="G125" s="11">
        <v>21.21</v>
      </c>
      <c r="H125" s="11">
        <v>51</v>
      </c>
      <c r="I125" s="9">
        <v>24</v>
      </c>
      <c r="J125" s="9">
        <v>24</v>
      </c>
      <c r="K125" s="9" t="s">
        <v>4842</v>
      </c>
      <c r="L125" s="9" t="s">
        <v>48</v>
      </c>
      <c r="M125" s="11">
        <f t="shared" si="1"/>
        <v>2.125</v>
      </c>
      <c r="N125" s="12">
        <f>IF(M125="","",IF(M125&lt;Premissas!$C$8,Premissas!$E$7,IF(M125&lt;Premissas!$C$9,Premissas!$E$8,IF(M125&lt;Premissas!$C$10,Premissas!$E$9,IF(M125&lt;Premissas!$C$11,Premissas!$E$10,IF(M125&lt;Premissas!$C$12,Premissas!$E$11,Premissas!$E$12))))))</f>
        <v>750</v>
      </c>
      <c r="O125" s="13">
        <f>IF(OR(N125="",N125=0),0,N125/Premissas!$C$16)</f>
        <v>28.846153846153847</v>
      </c>
    </row>
    <row r="126" spans="1:15" ht="15" customHeight="1">
      <c r="A126" s="9">
        <v>7</v>
      </c>
      <c r="B126" s="9">
        <v>409</v>
      </c>
      <c r="C126" s="9" t="s">
        <v>20</v>
      </c>
      <c r="D126" s="9" t="s">
        <v>226</v>
      </c>
      <c r="E126" s="9" t="s">
        <v>227</v>
      </c>
      <c r="F126" s="10">
        <v>1</v>
      </c>
      <c r="G126" s="11">
        <v>0.01</v>
      </c>
      <c r="H126" s="11">
        <v>100</v>
      </c>
      <c r="I126" s="9">
        <v>22</v>
      </c>
      <c r="J126" s="9">
        <v>22</v>
      </c>
      <c r="K126" s="9" t="s">
        <v>4842</v>
      </c>
      <c r="L126" s="9" t="s">
        <v>48</v>
      </c>
      <c r="M126" s="11">
        <f t="shared" si="1"/>
        <v>4.5454545454545459</v>
      </c>
      <c r="N126" s="12">
        <f>IF(M126="","",IF(M126&lt;Premissas!$C$8,Premissas!$E$7,IF(M126&lt;Premissas!$C$9,Premissas!$E$8,IF(M126&lt;Premissas!$C$10,Premissas!$E$9,IF(M126&lt;Premissas!$C$11,Premissas!$E$10,IF(M126&lt;Premissas!$C$12,Premissas!$E$11,Premissas!$E$12))))))</f>
        <v>750</v>
      </c>
      <c r="O126" s="13">
        <f>IF(OR(N126="",N126=0),0,N126/Premissas!$C$16)</f>
        <v>28.846153846153847</v>
      </c>
    </row>
    <row r="127" spans="1:15" ht="15" customHeight="1">
      <c r="A127" s="9">
        <v>7</v>
      </c>
      <c r="B127" s="9">
        <v>409</v>
      </c>
      <c r="C127" s="9" t="s">
        <v>20</v>
      </c>
      <c r="D127" s="9" t="s">
        <v>228</v>
      </c>
      <c r="E127" s="9" t="s">
        <v>229</v>
      </c>
      <c r="F127" s="10">
        <v>99</v>
      </c>
      <c r="G127" s="11">
        <v>1.4</v>
      </c>
      <c r="H127" s="11">
        <v>71</v>
      </c>
      <c r="I127" s="9">
        <v>22</v>
      </c>
      <c r="J127" s="9">
        <v>22</v>
      </c>
      <c r="K127" s="9" t="s">
        <v>4842</v>
      </c>
      <c r="L127" s="9" t="s">
        <v>48</v>
      </c>
      <c r="M127" s="11">
        <f t="shared" si="1"/>
        <v>3.2272727272727271</v>
      </c>
      <c r="N127" s="12">
        <f>IF(M127="","",IF(M127&lt;Premissas!$C$8,Premissas!$E$7,IF(M127&lt;Premissas!$C$9,Premissas!$E$8,IF(M127&lt;Premissas!$C$10,Premissas!$E$9,IF(M127&lt;Premissas!$C$11,Premissas!$E$10,IF(M127&lt;Premissas!$C$12,Premissas!$E$11,Premissas!$E$12))))))</f>
        <v>750</v>
      </c>
      <c r="O127" s="13">
        <f>IF(OR(N127="",N127=0),0,N127/Premissas!$C$16)</f>
        <v>28.846153846153847</v>
      </c>
    </row>
    <row r="128" spans="1:15" ht="15" customHeight="1">
      <c r="A128" s="9">
        <v>7</v>
      </c>
      <c r="B128" s="9">
        <v>409</v>
      </c>
      <c r="C128" s="9" t="s">
        <v>19</v>
      </c>
      <c r="D128" s="9" t="s">
        <v>228</v>
      </c>
      <c r="E128" s="9" t="s">
        <v>229</v>
      </c>
      <c r="F128" s="10">
        <v>1055</v>
      </c>
      <c r="G128" s="11">
        <v>12.2</v>
      </c>
      <c r="H128" s="11">
        <v>86</v>
      </c>
      <c r="I128" s="9">
        <v>25</v>
      </c>
      <c r="J128" s="9">
        <v>25</v>
      </c>
      <c r="K128" s="9" t="s">
        <v>4842</v>
      </c>
      <c r="L128" s="9" t="s">
        <v>48</v>
      </c>
      <c r="M128" s="11">
        <f t="shared" si="1"/>
        <v>3.44</v>
      </c>
      <c r="N128" s="12">
        <f>IF(M128="","",IF(M128&lt;Premissas!$C$8,Premissas!$E$7,IF(M128&lt;Premissas!$C$9,Premissas!$E$8,IF(M128&lt;Premissas!$C$10,Premissas!$E$9,IF(M128&lt;Premissas!$C$11,Premissas!$E$10,IF(M128&lt;Premissas!$C$12,Premissas!$E$11,Premissas!$E$12))))))</f>
        <v>750</v>
      </c>
      <c r="O128" s="13">
        <f>IF(OR(N128="",N128=0),0,N128/Premissas!$C$16)</f>
        <v>28.846153846153847</v>
      </c>
    </row>
    <row r="129" spans="1:15" ht="15" customHeight="1">
      <c r="A129" s="9">
        <v>7</v>
      </c>
      <c r="B129" s="9">
        <v>409</v>
      </c>
      <c r="C129" s="9" t="s">
        <v>20</v>
      </c>
      <c r="D129" s="9" t="s">
        <v>230</v>
      </c>
      <c r="E129" s="9" t="s">
        <v>231</v>
      </c>
      <c r="F129" s="10">
        <v>51</v>
      </c>
      <c r="G129" s="11">
        <v>0.98</v>
      </c>
      <c r="H129" s="11">
        <v>52</v>
      </c>
      <c r="I129" s="9">
        <v>22</v>
      </c>
      <c r="J129" s="9">
        <v>22</v>
      </c>
      <c r="K129" s="9" t="s">
        <v>4842</v>
      </c>
      <c r="L129" s="9" t="s">
        <v>48</v>
      </c>
      <c r="M129" s="11">
        <f t="shared" si="1"/>
        <v>2.3636363636363638</v>
      </c>
      <c r="N129" s="12">
        <f>IF(M129="","",IF(M129&lt;Premissas!$C$8,Premissas!$E$7,IF(M129&lt;Premissas!$C$9,Premissas!$E$8,IF(M129&lt;Premissas!$C$10,Premissas!$E$9,IF(M129&lt;Premissas!$C$11,Premissas!$E$10,IF(M129&lt;Premissas!$C$12,Premissas!$E$11,Premissas!$E$12))))))</f>
        <v>750</v>
      </c>
      <c r="O129" s="13">
        <f>IF(OR(N129="",N129=0),0,N129/Premissas!$C$16)</f>
        <v>28.846153846153847</v>
      </c>
    </row>
    <row r="130" spans="1:15" ht="15" customHeight="1">
      <c r="A130" s="9">
        <v>7</v>
      </c>
      <c r="B130" s="9">
        <v>409</v>
      </c>
      <c r="C130" s="9" t="s">
        <v>20</v>
      </c>
      <c r="D130" s="9" t="s">
        <v>232</v>
      </c>
      <c r="E130" s="9" t="s">
        <v>233</v>
      </c>
      <c r="F130" s="10">
        <v>157</v>
      </c>
      <c r="G130" s="11">
        <v>2.4700000000000002</v>
      </c>
      <c r="H130" s="11">
        <v>64</v>
      </c>
      <c r="I130" s="9">
        <v>22</v>
      </c>
      <c r="J130" s="9">
        <v>22</v>
      </c>
      <c r="K130" s="9" t="s">
        <v>4842</v>
      </c>
      <c r="L130" s="9" t="s">
        <v>48</v>
      </c>
      <c r="M130" s="11">
        <f t="shared" ref="M130:M193" si="2">IF(OR(J130="",J130&lt;=0),"",H130/J130)</f>
        <v>2.9090909090909092</v>
      </c>
      <c r="N130" s="12">
        <f>IF(M130="","",IF(M130&lt;Premissas!$C$8,Premissas!$E$7,IF(M130&lt;Premissas!$C$9,Premissas!$E$8,IF(M130&lt;Premissas!$C$10,Premissas!$E$9,IF(M130&lt;Premissas!$C$11,Premissas!$E$10,IF(M130&lt;Premissas!$C$12,Premissas!$E$11,Premissas!$E$12))))))</f>
        <v>750</v>
      </c>
      <c r="O130" s="13">
        <f>IF(OR(N130="",N130=0),0,N130/Premissas!$C$16)</f>
        <v>28.846153846153847</v>
      </c>
    </row>
    <row r="131" spans="1:15" ht="15" customHeight="1">
      <c r="A131" s="9">
        <v>7</v>
      </c>
      <c r="B131" s="9">
        <v>409</v>
      </c>
      <c r="C131" s="9" t="s">
        <v>19</v>
      </c>
      <c r="D131" s="9" t="s">
        <v>232</v>
      </c>
      <c r="E131" s="9" t="s">
        <v>233</v>
      </c>
      <c r="F131" s="10">
        <v>4</v>
      </c>
      <c r="G131" s="11">
        <v>7.0000000000000007E-2</v>
      </c>
      <c r="H131" s="11">
        <v>57</v>
      </c>
      <c r="I131" s="9">
        <v>25</v>
      </c>
      <c r="J131" s="9">
        <v>25</v>
      </c>
      <c r="K131" s="9" t="s">
        <v>4842</v>
      </c>
      <c r="L131" s="9" t="s">
        <v>48</v>
      </c>
      <c r="M131" s="11">
        <f t="shared" si="2"/>
        <v>2.2799999999999998</v>
      </c>
      <c r="N131" s="12">
        <f>IF(M131="","",IF(M131&lt;Premissas!$C$8,Premissas!$E$7,IF(M131&lt;Premissas!$C$9,Premissas!$E$8,IF(M131&lt;Premissas!$C$10,Premissas!$E$9,IF(M131&lt;Premissas!$C$11,Premissas!$E$10,IF(M131&lt;Premissas!$C$12,Premissas!$E$11,Premissas!$E$12))))))</f>
        <v>750</v>
      </c>
      <c r="O131" s="13">
        <f>IF(OR(N131="",N131=0),0,N131/Premissas!$C$16)</f>
        <v>28.846153846153847</v>
      </c>
    </row>
    <row r="132" spans="1:15" ht="15" customHeight="1">
      <c r="A132" s="9">
        <v>7</v>
      </c>
      <c r="B132" s="9">
        <v>409</v>
      </c>
      <c r="C132" s="9" t="s">
        <v>20</v>
      </c>
      <c r="D132" s="9" t="s">
        <v>234</v>
      </c>
      <c r="E132" s="9" t="s">
        <v>235</v>
      </c>
      <c r="F132" s="10">
        <v>160</v>
      </c>
      <c r="G132" s="11">
        <v>7.23</v>
      </c>
      <c r="H132" s="11">
        <v>22</v>
      </c>
      <c r="I132" s="9">
        <v>22</v>
      </c>
      <c r="J132" s="9">
        <v>22</v>
      </c>
      <c r="K132" s="9" t="s">
        <v>4842</v>
      </c>
      <c r="L132" s="9" t="s">
        <v>48</v>
      </c>
      <c r="M132" s="11">
        <f t="shared" si="2"/>
        <v>1</v>
      </c>
      <c r="N132" s="12">
        <f>IF(M132="","",IF(M132&lt;Premissas!$C$8,Premissas!$E$7,IF(M132&lt;Premissas!$C$9,Premissas!$E$8,IF(M132&lt;Premissas!$C$10,Premissas!$E$9,IF(M132&lt;Premissas!$C$11,Premissas!$E$10,IF(M132&lt;Premissas!$C$12,Premissas!$E$11,Premissas!$E$12))))))</f>
        <v>100</v>
      </c>
      <c r="O132" s="13">
        <f>IF(OR(N132="",N132=0),0,N132/Premissas!$C$16)</f>
        <v>3.8461538461538463</v>
      </c>
    </row>
    <row r="133" spans="1:15" ht="15" customHeight="1">
      <c r="A133" s="9">
        <v>7</v>
      </c>
      <c r="B133" s="9">
        <v>409</v>
      </c>
      <c r="C133" s="9" t="s">
        <v>20</v>
      </c>
      <c r="D133" s="9" t="s">
        <v>236</v>
      </c>
      <c r="E133" s="9" t="s">
        <v>237</v>
      </c>
      <c r="F133" s="10">
        <v>72</v>
      </c>
      <c r="G133" s="11">
        <v>1.29</v>
      </c>
      <c r="H133" s="11">
        <v>56</v>
      </c>
      <c r="I133" s="9">
        <v>22</v>
      </c>
      <c r="J133" s="9">
        <v>22</v>
      </c>
      <c r="K133" s="9" t="s">
        <v>4842</v>
      </c>
      <c r="L133" s="9" t="s">
        <v>48</v>
      </c>
      <c r="M133" s="11">
        <f t="shared" si="2"/>
        <v>2.5454545454545454</v>
      </c>
      <c r="N133" s="12">
        <f>IF(M133="","",IF(M133&lt;Premissas!$C$8,Premissas!$E$7,IF(M133&lt;Premissas!$C$9,Premissas!$E$8,IF(M133&lt;Premissas!$C$10,Premissas!$E$9,IF(M133&lt;Premissas!$C$11,Premissas!$E$10,IF(M133&lt;Premissas!$C$12,Premissas!$E$11,Premissas!$E$12))))))</f>
        <v>750</v>
      </c>
      <c r="O133" s="13">
        <f>IF(OR(N133="",N133=0),0,N133/Premissas!$C$16)</f>
        <v>28.846153846153847</v>
      </c>
    </row>
    <row r="134" spans="1:15" ht="15" customHeight="1">
      <c r="A134" s="9">
        <v>7</v>
      </c>
      <c r="B134" s="9">
        <v>409</v>
      </c>
      <c r="C134" s="9" t="s">
        <v>20</v>
      </c>
      <c r="D134" s="9" t="s">
        <v>238</v>
      </c>
      <c r="E134" s="9" t="s">
        <v>239</v>
      </c>
      <c r="F134" s="10">
        <v>13</v>
      </c>
      <c r="G134" s="11">
        <v>0.37</v>
      </c>
      <c r="H134" s="11">
        <v>35</v>
      </c>
      <c r="I134" s="9">
        <v>22</v>
      </c>
      <c r="J134" s="9">
        <v>22</v>
      </c>
      <c r="K134" s="9" t="s">
        <v>4842</v>
      </c>
      <c r="L134" s="9" t="s">
        <v>48</v>
      </c>
      <c r="M134" s="11">
        <f t="shared" si="2"/>
        <v>1.5909090909090908</v>
      </c>
      <c r="N134" s="12">
        <f>IF(M134="","",IF(M134&lt;Premissas!$C$8,Premissas!$E$7,IF(M134&lt;Premissas!$C$9,Premissas!$E$8,IF(M134&lt;Premissas!$C$10,Premissas!$E$9,IF(M134&lt;Premissas!$C$11,Premissas!$E$10,IF(M134&lt;Premissas!$C$12,Premissas!$E$11,Premissas!$E$12))))))</f>
        <v>350</v>
      </c>
      <c r="O134" s="13">
        <f>IF(OR(N134="",N134=0),0,N134/Premissas!$C$16)</f>
        <v>13.461538461538462</v>
      </c>
    </row>
    <row r="135" spans="1:15" ht="15" customHeight="1">
      <c r="A135" s="9">
        <v>7</v>
      </c>
      <c r="B135" s="9">
        <v>409</v>
      </c>
      <c r="C135" s="9" t="s">
        <v>19</v>
      </c>
      <c r="D135" s="9" t="s">
        <v>238</v>
      </c>
      <c r="E135" s="9" t="s">
        <v>239</v>
      </c>
      <c r="F135" s="10">
        <v>642</v>
      </c>
      <c r="G135" s="11">
        <v>7.27</v>
      </c>
      <c r="H135" s="11">
        <v>88</v>
      </c>
      <c r="I135" s="9">
        <v>25</v>
      </c>
      <c r="J135" s="9">
        <v>25</v>
      </c>
      <c r="K135" s="9" t="s">
        <v>4842</v>
      </c>
      <c r="L135" s="9" t="s">
        <v>48</v>
      </c>
      <c r="M135" s="11">
        <f t="shared" si="2"/>
        <v>3.52</v>
      </c>
      <c r="N135" s="12">
        <f>IF(M135="","",IF(M135&lt;Premissas!$C$8,Premissas!$E$7,IF(M135&lt;Premissas!$C$9,Premissas!$E$8,IF(M135&lt;Premissas!$C$10,Premissas!$E$9,IF(M135&lt;Premissas!$C$11,Premissas!$E$10,IF(M135&lt;Premissas!$C$12,Premissas!$E$11,Premissas!$E$12))))))</f>
        <v>750</v>
      </c>
      <c r="O135" s="13">
        <f>IF(OR(N135="",N135=0),0,N135/Premissas!$C$16)</f>
        <v>28.846153846153847</v>
      </c>
    </row>
    <row r="136" spans="1:15" ht="15" customHeight="1">
      <c r="A136" s="9">
        <v>7</v>
      </c>
      <c r="B136" s="9">
        <v>409</v>
      </c>
      <c r="C136" s="9" t="s">
        <v>20</v>
      </c>
      <c r="D136" s="9" t="s">
        <v>240</v>
      </c>
      <c r="E136" s="9" t="s">
        <v>241</v>
      </c>
      <c r="F136" s="10">
        <v>208</v>
      </c>
      <c r="G136" s="11">
        <v>6.54</v>
      </c>
      <c r="H136" s="11">
        <v>32</v>
      </c>
      <c r="I136" s="9">
        <v>22</v>
      </c>
      <c r="J136" s="9">
        <v>22</v>
      </c>
      <c r="K136" s="9" t="s">
        <v>4842</v>
      </c>
      <c r="L136" s="9" t="s">
        <v>48</v>
      </c>
      <c r="M136" s="11">
        <f t="shared" si="2"/>
        <v>1.4545454545454546</v>
      </c>
      <c r="N136" s="12">
        <f>IF(M136="","",IF(M136&lt;Premissas!$C$8,Premissas!$E$7,IF(M136&lt;Premissas!$C$9,Premissas!$E$8,IF(M136&lt;Premissas!$C$10,Premissas!$E$9,IF(M136&lt;Premissas!$C$11,Premissas!$E$10,IF(M136&lt;Premissas!$C$12,Premissas!$E$11,Premissas!$E$12))))))</f>
        <v>350</v>
      </c>
      <c r="O136" s="13">
        <f>IF(OR(N136="",N136=0),0,N136/Premissas!$C$16)</f>
        <v>13.461538461538462</v>
      </c>
    </row>
    <row r="137" spans="1:15" ht="15" customHeight="1">
      <c r="A137" s="9">
        <v>7</v>
      </c>
      <c r="B137" s="9">
        <v>409</v>
      </c>
      <c r="C137" s="9" t="s">
        <v>20</v>
      </c>
      <c r="D137" s="9" t="s">
        <v>244</v>
      </c>
      <c r="E137" s="9" t="s">
        <v>245</v>
      </c>
      <c r="F137" s="10">
        <v>80</v>
      </c>
      <c r="G137" s="11">
        <v>3.07</v>
      </c>
      <c r="H137" s="11">
        <v>26</v>
      </c>
      <c r="I137" s="9">
        <v>22</v>
      </c>
      <c r="J137" s="9">
        <v>22</v>
      </c>
      <c r="K137" s="9" t="s">
        <v>4842</v>
      </c>
      <c r="L137" s="9" t="s">
        <v>48</v>
      </c>
      <c r="M137" s="11">
        <f t="shared" si="2"/>
        <v>1.1818181818181819</v>
      </c>
      <c r="N137" s="12">
        <f>IF(M137="","",IF(M137&lt;Premissas!$C$8,Premissas!$E$7,IF(M137&lt;Premissas!$C$9,Premissas!$E$8,IF(M137&lt;Premissas!$C$10,Premissas!$E$9,IF(M137&lt;Premissas!$C$11,Premissas!$E$10,IF(M137&lt;Premissas!$C$12,Premissas!$E$11,Premissas!$E$12))))))</f>
        <v>100</v>
      </c>
      <c r="O137" s="13">
        <f>IF(OR(N137="",N137=0),0,N137/Premissas!$C$16)</f>
        <v>3.8461538461538463</v>
      </c>
    </row>
    <row r="138" spans="1:15" ht="15" customHeight="1">
      <c r="A138" s="9">
        <v>7</v>
      </c>
      <c r="B138" s="9">
        <v>409</v>
      </c>
      <c r="C138" s="9" t="s">
        <v>19</v>
      </c>
      <c r="D138" s="9" t="s">
        <v>244</v>
      </c>
      <c r="E138" s="9" t="s">
        <v>245</v>
      </c>
      <c r="F138" s="10">
        <v>47</v>
      </c>
      <c r="G138" s="11">
        <v>0.36</v>
      </c>
      <c r="H138" s="11">
        <v>131</v>
      </c>
      <c r="I138" s="9">
        <v>25</v>
      </c>
      <c r="J138" s="9">
        <v>25</v>
      </c>
      <c r="K138" s="9" t="s">
        <v>4842</v>
      </c>
      <c r="L138" s="9" t="s">
        <v>48</v>
      </c>
      <c r="M138" s="11">
        <f t="shared" si="2"/>
        <v>5.24</v>
      </c>
      <c r="N138" s="12">
        <f>IF(M138="","",IF(M138&lt;Premissas!$C$8,Premissas!$E$7,IF(M138&lt;Premissas!$C$9,Premissas!$E$8,IF(M138&lt;Premissas!$C$10,Premissas!$E$9,IF(M138&lt;Premissas!$C$11,Premissas!$E$10,IF(M138&lt;Premissas!$C$12,Premissas!$E$11,Premissas!$E$12))))))</f>
        <v>750</v>
      </c>
      <c r="O138" s="13">
        <f>IF(OR(N138="",N138=0),0,N138/Premissas!$C$16)</f>
        <v>28.846153846153847</v>
      </c>
    </row>
    <row r="139" spans="1:15" ht="15" customHeight="1">
      <c r="A139" s="9">
        <v>7</v>
      </c>
      <c r="B139" s="9">
        <v>409</v>
      </c>
      <c r="C139" s="9" t="s">
        <v>20</v>
      </c>
      <c r="D139" s="9" t="s">
        <v>246</v>
      </c>
      <c r="E139" s="9" t="s">
        <v>247</v>
      </c>
      <c r="F139" s="10">
        <v>25</v>
      </c>
      <c r="G139" s="11">
        <v>0.46</v>
      </c>
      <c r="H139" s="11">
        <v>54</v>
      </c>
      <c r="I139" s="9">
        <v>22</v>
      </c>
      <c r="J139" s="9">
        <v>22</v>
      </c>
      <c r="K139" s="9" t="s">
        <v>4842</v>
      </c>
      <c r="L139" s="9" t="s">
        <v>48</v>
      </c>
      <c r="M139" s="11">
        <f t="shared" si="2"/>
        <v>2.4545454545454546</v>
      </c>
      <c r="N139" s="12">
        <f>IF(M139="","",IF(M139&lt;Premissas!$C$8,Premissas!$E$7,IF(M139&lt;Premissas!$C$9,Premissas!$E$8,IF(M139&lt;Premissas!$C$10,Premissas!$E$9,IF(M139&lt;Premissas!$C$11,Premissas!$E$10,IF(M139&lt;Premissas!$C$12,Premissas!$E$11,Premissas!$E$12))))))</f>
        <v>750</v>
      </c>
      <c r="O139" s="13">
        <f>IF(OR(N139="",N139=0),0,N139/Premissas!$C$16)</f>
        <v>28.846153846153847</v>
      </c>
    </row>
    <row r="140" spans="1:15" ht="15" customHeight="1">
      <c r="A140" s="9">
        <v>7</v>
      </c>
      <c r="B140" s="9">
        <v>409</v>
      </c>
      <c r="C140" s="9" t="s">
        <v>20</v>
      </c>
      <c r="D140" s="9" t="s">
        <v>248</v>
      </c>
      <c r="E140" s="9" t="s">
        <v>249</v>
      </c>
      <c r="F140" s="10">
        <v>20</v>
      </c>
      <c r="G140" s="11">
        <v>0.56999999999999995</v>
      </c>
      <c r="H140" s="11">
        <v>35</v>
      </c>
      <c r="I140" s="9">
        <v>22</v>
      </c>
      <c r="J140" s="9">
        <v>22</v>
      </c>
      <c r="K140" s="9" t="s">
        <v>4842</v>
      </c>
      <c r="L140" s="9" t="s">
        <v>48</v>
      </c>
      <c r="M140" s="11">
        <f t="shared" si="2"/>
        <v>1.5909090909090908</v>
      </c>
      <c r="N140" s="12">
        <f>IF(M140="","",IF(M140&lt;Premissas!$C$8,Premissas!$E$7,IF(M140&lt;Premissas!$C$9,Premissas!$E$8,IF(M140&lt;Premissas!$C$10,Premissas!$E$9,IF(M140&lt;Premissas!$C$11,Premissas!$E$10,IF(M140&lt;Premissas!$C$12,Premissas!$E$11,Premissas!$E$12))))))</f>
        <v>350</v>
      </c>
      <c r="O140" s="13">
        <f>IF(OR(N140="",N140=0),0,N140/Premissas!$C$16)</f>
        <v>13.461538461538462</v>
      </c>
    </row>
    <row r="141" spans="1:15" ht="15" customHeight="1">
      <c r="A141" s="9">
        <v>7</v>
      </c>
      <c r="B141" s="9">
        <v>409</v>
      </c>
      <c r="C141" s="9" t="s">
        <v>20</v>
      </c>
      <c r="D141" s="9" t="s">
        <v>250</v>
      </c>
      <c r="E141" s="9" t="s">
        <v>251</v>
      </c>
      <c r="F141" s="10">
        <v>503</v>
      </c>
      <c r="G141" s="11">
        <v>17.8</v>
      </c>
      <c r="H141" s="11">
        <v>28</v>
      </c>
      <c r="I141" s="9">
        <v>22</v>
      </c>
      <c r="J141" s="9">
        <v>22</v>
      </c>
      <c r="K141" s="9" t="s">
        <v>4842</v>
      </c>
      <c r="L141" s="9" t="s">
        <v>48</v>
      </c>
      <c r="M141" s="11">
        <f t="shared" si="2"/>
        <v>1.2727272727272727</v>
      </c>
      <c r="N141" s="12">
        <f>IF(M141="","",IF(M141&lt;Premissas!$C$8,Premissas!$E$7,IF(M141&lt;Premissas!$C$9,Premissas!$E$8,IF(M141&lt;Premissas!$C$10,Premissas!$E$9,IF(M141&lt;Premissas!$C$11,Premissas!$E$10,IF(M141&lt;Premissas!$C$12,Premissas!$E$11,Premissas!$E$12))))))</f>
        <v>200</v>
      </c>
      <c r="O141" s="13">
        <f>IF(OR(N141="",N141=0),0,N141/Premissas!$C$16)</f>
        <v>7.6923076923076925</v>
      </c>
    </row>
    <row r="142" spans="1:15" ht="15" customHeight="1">
      <c r="A142" s="9">
        <v>7</v>
      </c>
      <c r="B142" s="9">
        <v>409</v>
      </c>
      <c r="C142" s="9" t="s">
        <v>20</v>
      </c>
      <c r="D142" s="9" t="s">
        <v>252</v>
      </c>
      <c r="E142" s="9" t="s">
        <v>253</v>
      </c>
      <c r="F142" s="10">
        <v>9</v>
      </c>
      <c r="G142" s="11">
        <v>0.65</v>
      </c>
      <c r="H142" s="11">
        <v>14</v>
      </c>
      <c r="I142" s="9">
        <v>22</v>
      </c>
      <c r="J142" s="9">
        <v>22</v>
      </c>
      <c r="K142" s="9" t="s">
        <v>4842</v>
      </c>
      <c r="L142" s="9" t="s">
        <v>48</v>
      </c>
      <c r="M142" s="11">
        <f t="shared" si="2"/>
        <v>0.63636363636363635</v>
      </c>
      <c r="N142" s="12">
        <f>IF(M142="","",IF(M142&lt;Premissas!$C$8,Premissas!$E$7,IF(M142&lt;Premissas!$C$9,Premissas!$E$8,IF(M142&lt;Premissas!$C$10,Premissas!$E$9,IF(M142&lt;Premissas!$C$11,Premissas!$E$10,IF(M142&lt;Premissas!$C$12,Premissas!$E$11,Premissas!$E$12))))))</f>
        <v>0</v>
      </c>
      <c r="O142" s="13">
        <f>IF(OR(N142="",N142=0),0,N142/Premissas!$C$16)</f>
        <v>0</v>
      </c>
    </row>
    <row r="143" spans="1:15" ht="15" customHeight="1">
      <c r="A143" s="9">
        <v>7</v>
      </c>
      <c r="B143" s="9">
        <v>409</v>
      </c>
      <c r="C143" s="9" t="s">
        <v>20</v>
      </c>
      <c r="D143" s="9" t="s">
        <v>254</v>
      </c>
      <c r="E143" s="9" t="s">
        <v>255</v>
      </c>
      <c r="F143" s="10">
        <v>1118</v>
      </c>
      <c r="G143" s="11">
        <v>34.409999999999997</v>
      </c>
      <c r="H143" s="11">
        <v>32</v>
      </c>
      <c r="I143" s="9">
        <v>22</v>
      </c>
      <c r="J143" s="9">
        <v>22</v>
      </c>
      <c r="K143" s="9" t="s">
        <v>4842</v>
      </c>
      <c r="L143" s="9" t="s">
        <v>48</v>
      </c>
      <c r="M143" s="11">
        <f t="shared" si="2"/>
        <v>1.4545454545454546</v>
      </c>
      <c r="N143" s="12">
        <f>IF(M143="","",IF(M143&lt;Premissas!$C$8,Premissas!$E$7,IF(M143&lt;Premissas!$C$9,Premissas!$E$8,IF(M143&lt;Premissas!$C$10,Premissas!$E$9,IF(M143&lt;Premissas!$C$11,Premissas!$E$10,IF(M143&lt;Premissas!$C$12,Premissas!$E$11,Premissas!$E$12))))))</f>
        <v>350</v>
      </c>
      <c r="O143" s="13">
        <f>IF(OR(N143="",N143=0),0,N143/Premissas!$C$16)</f>
        <v>13.461538461538462</v>
      </c>
    </row>
    <row r="144" spans="1:15" ht="15" customHeight="1">
      <c r="A144" s="9">
        <v>7</v>
      </c>
      <c r="B144" s="9">
        <v>409</v>
      </c>
      <c r="C144" s="9" t="s">
        <v>20</v>
      </c>
      <c r="D144" s="9" t="s">
        <v>258</v>
      </c>
      <c r="E144" s="9" t="s">
        <v>259</v>
      </c>
      <c r="F144" s="10">
        <v>14</v>
      </c>
      <c r="G144" s="11">
        <v>3.53</v>
      </c>
      <c r="H144" s="11">
        <v>4</v>
      </c>
      <c r="I144" s="9">
        <v>22</v>
      </c>
      <c r="J144" s="9">
        <v>22</v>
      </c>
      <c r="K144" s="9" t="s">
        <v>4842</v>
      </c>
      <c r="L144" s="9" t="s">
        <v>48</v>
      </c>
      <c r="M144" s="11">
        <f t="shared" si="2"/>
        <v>0.18181818181818182</v>
      </c>
      <c r="N144" s="12">
        <f>IF(M144="","",IF(M144&lt;Premissas!$C$8,Premissas!$E$7,IF(M144&lt;Premissas!$C$9,Premissas!$E$8,IF(M144&lt;Premissas!$C$10,Premissas!$E$9,IF(M144&lt;Premissas!$C$11,Premissas!$E$10,IF(M144&lt;Premissas!$C$12,Premissas!$E$11,Premissas!$E$12))))))</f>
        <v>0</v>
      </c>
      <c r="O144" s="13">
        <f>IF(OR(N144="",N144=0),0,N144/Premissas!$C$16)</f>
        <v>0</v>
      </c>
    </row>
    <row r="145" spans="1:15" ht="15" customHeight="1">
      <c r="A145" s="9">
        <v>7</v>
      </c>
      <c r="B145" s="9">
        <v>409</v>
      </c>
      <c r="C145" s="9" t="s">
        <v>19</v>
      </c>
      <c r="D145" s="9" t="s">
        <v>258</v>
      </c>
      <c r="E145" s="9" t="s">
        <v>259</v>
      </c>
      <c r="F145" s="10">
        <v>4</v>
      </c>
      <c r="G145" s="11">
        <v>0.12</v>
      </c>
      <c r="H145" s="11">
        <v>33</v>
      </c>
      <c r="I145" s="9">
        <v>25</v>
      </c>
      <c r="J145" s="9">
        <v>25</v>
      </c>
      <c r="K145" s="9" t="s">
        <v>4842</v>
      </c>
      <c r="L145" s="9" t="s">
        <v>48</v>
      </c>
      <c r="M145" s="11">
        <f t="shared" si="2"/>
        <v>1.32</v>
      </c>
      <c r="N145" s="12">
        <f>IF(M145="","",IF(M145&lt;Premissas!$C$8,Premissas!$E$7,IF(M145&lt;Premissas!$C$9,Premissas!$E$8,IF(M145&lt;Premissas!$C$10,Premissas!$E$9,IF(M145&lt;Premissas!$C$11,Premissas!$E$10,IF(M145&lt;Premissas!$C$12,Premissas!$E$11,Premissas!$E$12))))))</f>
        <v>200</v>
      </c>
      <c r="O145" s="13">
        <f>IF(OR(N145="",N145=0),0,N145/Premissas!$C$16)</f>
        <v>7.6923076923076925</v>
      </c>
    </row>
    <row r="146" spans="1:15" ht="15" customHeight="1">
      <c r="A146" s="9">
        <v>7</v>
      </c>
      <c r="B146" s="9">
        <v>409</v>
      </c>
      <c r="C146" s="9" t="s">
        <v>18</v>
      </c>
      <c r="D146" s="9" t="s">
        <v>262</v>
      </c>
      <c r="E146" s="9" t="s">
        <v>263</v>
      </c>
      <c r="F146" s="10">
        <v>439</v>
      </c>
      <c r="G146" s="11">
        <v>5.97</v>
      </c>
      <c r="H146" s="11">
        <v>74</v>
      </c>
      <c r="I146" s="9">
        <v>24</v>
      </c>
      <c r="J146" s="9">
        <v>24</v>
      </c>
      <c r="K146" s="9" t="s">
        <v>4842</v>
      </c>
      <c r="L146" s="9" t="s">
        <v>48</v>
      </c>
      <c r="M146" s="11">
        <f t="shared" si="2"/>
        <v>3.0833333333333335</v>
      </c>
      <c r="N146" s="12">
        <f>IF(M146="","",IF(M146&lt;Premissas!$C$8,Premissas!$E$7,IF(M146&lt;Premissas!$C$9,Premissas!$E$8,IF(M146&lt;Premissas!$C$10,Premissas!$E$9,IF(M146&lt;Premissas!$C$11,Premissas!$E$10,IF(M146&lt;Premissas!$C$12,Premissas!$E$11,Premissas!$E$12))))))</f>
        <v>750</v>
      </c>
      <c r="O146" s="13">
        <f>IF(OR(N146="",N146=0),0,N146/Premissas!$C$16)</f>
        <v>28.846153846153847</v>
      </c>
    </row>
    <row r="147" spans="1:15" ht="15" customHeight="1">
      <c r="A147" s="9">
        <v>7</v>
      </c>
      <c r="B147" s="9">
        <v>409</v>
      </c>
      <c r="C147" s="9" t="s">
        <v>20</v>
      </c>
      <c r="D147" s="9" t="s">
        <v>264</v>
      </c>
      <c r="E147" s="9" t="s">
        <v>265</v>
      </c>
      <c r="F147" s="10">
        <v>491</v>
      </c>
      <c r="G147" s="11">
        <v>20.420000000000002</v>
      </c>
      <c r="H147" s="11">
        <v>24</v>
      </c>
      <c r="I147" s="9">
        <v>22</v>
      </c>
      <c r="J147" s="9">
        <v>22</v>
      </c>
      <c r="K147" s="9" t="s">
        <v>4842</v>
      </c>
      <c r="L147" s="9" t="s">
        <v>48</v>
      </c>
      <c r="M147" s="11">
        <f t="shared" si="2"/>
        <v>1.0909090909090908</v>
      </c>
      <c r="N147" s="12">
        <f>IF(M147="","",IF(M147&lt;Premissas!$C$8,Premissas!$E$7,IF(M147&lt;Premissas!$C$9,Premissas!$E$8,IF(M147&lt;Premissas!$C$10,Premissas!$E$9,IF(M147&lt;Premissas!$C$11,Premissas!$E$10,IF(M147&lt;Premissas!$C$12,Premissas!$E$11,Premissas!$E$12))))))</f>
        <v>100</v>
      </c>
      <c r="O147" s="13">
        <f>IF(OR(N147="",N147=0),0,N147/Premissas!$C$16)</f>
        <v>3.8461538461538463</v>
      </c>
    </row>
    <row r="148" spans="1:15" ht="15" customHeight="1">
      <c r="A148" s="9">
        <v>7</v>
      </c>
      <c r="B148" s="9">
        <v>409</v>
      </c>
      <c r="C148" s="9" t="s">
        <v>18</v>
      </c>
      <c r="D148" s="9" t="s">
        <v>266</v>
      </c>
      <c r="E148" s="9" t="s">
        <v>267</v>
      </c>
      <c r="F148" s="10">
        <v>101</v>
      </c>
      <c r="G148" s="11">
        <v>1.07</v>
      </c>
      <c r="H148" s="11">
        <v>94</v>
      </c>
      <c r="I148" s="9">
        <v>24</v>
      </c>
      <c r="J148" s="9">
        <v>24</v>
      </c>
      <c r="K148" s="9" t="s">
        <v>4842</v>
      </c>
      <c r="L148" s="9" t="s">
        <v>48</v>
      </c>
      <c r="M148" s="11">
        <f t="shared" si="2"/>
        <v>3.9166666666666665</v>
      </c>
      <c r="N148" s="12">
        <f>IF(M148="","",IF(M148&lt;Premissas!$C$8,Premissas!$E$7,IF(M148&lt;Premissas!$C$9,Premissas!$E$8,IF(M148&lt;Premissas!$C$10,Premissas!$E$9,IF(M148&lt;Premissas!$C$11,Premissas!$E$10,IF(M148&lt;Premissas!$C$12,Premissas!$E$11,Premissas!$E$12))))))</f>
        <v>750</v>
      </c>
      <c r="O148" s="13">
        <f>IF(OR(N148="",N148=0),0,N148/Premissas!$C$16)</f>
        <v>28.846153846153847</v>
      </c>
    </row>
    <row r="149" spans="1:15" ht="15" customHeight="1">
      <c r="A149" s="9">
        <v>7</v>
      </c>
      <c r="B149" s="9">
        <v>409</v>
      </c>
      <c r="C149" s="9" t="s">
        <v>18</v>
      </c>
      <c r="D149" s="9" t="s">
        <v>270</v>
      </c>
      <c r="E149" s="9" t="s">
        <v>271</v>
      </c>
      <c r="F149" s="10">
        <v>1354</v>
      </c>
      <c r="G149" s="11">
        <v>28.05</v>
      </c>
      <c r="H149" s="11">
        <v>48</v>
      </c>
      <c r="I149" s="9">
        <v>24</v>
      </c>
      <c r="J149" s="9">
        <v>24</v>
      </c>
      <c r="K149" s="9" t="s">
        <v>4842</v>
      </c>
      <c r="L149" s="9" t="s">
        <v>48</v>
      </c>
      <c r="M149" s="11">
        <f t="shared" si="2"/>
        <v>2</v>
      </c>
      <c r="N149" s="12">
        <f>IF(M149="","",IF(M149&lt;Premissas!$C$8,Premissas!$E$7,IF(M149&lt;Premissas!$C$9,Premissas!$E$8,IF(M149&lt;Premissas!$C$10,Premissas!$E$9,IF(M149&lt;Premissas!$C$11,Premissas!$E$10,IF(M149&lt;Premissas!$C$12,Premissas!$E$11,Premissas!$E$12))))))</f>
        <v>750</v>
      </c>
      <c r="O149" s="13">
        <f>IF(OR(N149="",N149=0),0,N149/Premissas!$C$16)</f>
        <v>28.846153846153847</v>
      </c>
    </row>
    <row r="150" spans="1:15" ht="15" customHeight="1">
      <c r="A150" s="9">
        <v>7</v>
      </c>
      <c r="B150" s="9">
        <v>409</v>
      </c>
      <c r="C150" s="9" t="s">
        <v>20</v>
      </c>
      <c r="D150" s="9" t="s">
        <v>272</v>
      </c>
      <c r="E150" s="9" t="s">
        <v>273</v>
      </c>
      <c r="F150" s="10">
        <v>275</v>
      </c>
      <c r="G150" s="11">
        <v>18.04</v>
      </c>
      <c r="H150" s="11">
        <v>15</v>
      </c>
      <c r="I150" s="9">
        <v>22</v>
      </c>
      <c r="J150" s="9">
        <v>22</v>
      </c>
      <c r="K150" s="9" t="s">
        <v>4842</v>
      </c>
      <c r="L150" s="9" t="s">
        <v>48</v>
      </c>
      <c r="M150" s="11">
        <f t="shared" si="2"/>
        <v>0.68181818181818177</v>
      </c>
      <c r="N150" s="12">
        <f>IF(M150="","",IF(M150&lt;Premissas!$C$8,Premissas!$E$7,IF(M150&lt;Premissas!$C$9,Premissas!$E$8,IF(M150&lt;Premissas!$C$10,Premissas!$E$9,IF(M150&lt;Premissas!$C$11,Premissas!$E$10,IF(M150&lt;Premissas!$C$12,Premissas!$E$11,Premissas!$E$12))))))</f>
        <v>0</v>
      </c>
      <c r="O150" s="13">
        <f>IF(OR(N150="",N150=0),0,N150/Premissas!$C$16)</f>
        <v>0</v>
      </c>
    </row>
    <row r="151" spans="1:15" ht="15" customHeight="1">
      <c r="A151" s="9">
        <v>7</v>
      </c>
      <c r="B151" s="9">
        <v>409</v>
      </c>
      <c r="C151" s="9" t="s">
        <v>21</v>
      </c>
      <c r="D151" s="9" t="s">
        <v>276</v>
      </c>
      <c r="E151" s="9" t="s">
        <v>277</v>
      </c>
      <c r="F151" s="10">
        <v>1198</v>
      </c>
      <c r="G151" s="11">
        <v>34.590000000000003</v>
      </c>
      <c r="H151" s="11">
        <v>35</v>
      </c>
      <c r="I151" s="9">
        <v>25</v>
      </c>
      <c r="J151" s="9">
        <v>25</v>
      </c>
      <c r="K151" s="9" t="s">
        <v>4842</v>
      </c>
      <c r="L151" s="9" t="s">
        <v>48</v>
      </c>
      <c r="M151" s="11">
        <f t="shared" si="2"/>
        <v>1.4</v>
      </c>
      <c r="N151" s="12">
        <f>IF(M151="","",IF(M151&lt;Premissas!$C$8,Premissas!$E$7,IF(M151&lt;Premissas!$C$9,Premissas!$E$8,IF(M151&lt;Premissas!$C$10,Premissas!$E$9,IF(M151&lt;Premissas!$C$11,Premissas!$E$10,IF(M151&lt;Premissas!$C$12,Premissas!$E$11,Premissas!$E$12))))))</f>
        <v>350</v>
      </c>
      <c r="O151" s="13">
        <f>IF(OR(N151="",N151=0),0,N151/Premissas!$C$16)</f>
        <v>13.461538461538462</v>
      </c>
    </row>
    <row r="152" spans="1:15" ht="15" customHeight="1">
      <c r="A152" s="9">
        <v>7</v>
      </c>
      <c r="B152" s="9">
        <v>409</v>
      </c>
      <c r="C152" s="9" t="s">
        <v>18</v>
      </c>
      <c r="D152" s="9" t="s">
        <v>278</v>
      </c>
      <c r="E152" s="9" t="s">
        <v>279</v>
      </c>
      <c r="F152" s="10">
        <v>222</v>
      </c>
      <c r="G152" s="11">
        <v>10.75</v>
      </c>
      <c r="H152" s="11">
        <v>21</v>
      </c>
      <c r="I152" s="9">
        <v>24</v>
      </c>
      <c r="J152" s="9">
        <v>24</v>
      </c>
      <c r="K152" s="9" t="s">
        <v>4842</v>
      </c>
      <c r="L152" s="9" t="s">
        <v>48</v>
      </c>
      <c r="M152" s="11">
        <f t="shared" si="2"/>
        <v>0.875</v>
      </c>
      <c r="N152" s="12">
        <f>IF(M152="","",IF(M152&lt;Premissas!$C$8,Premissas!$E$7,IF(M152&lt;Premissas!$C$9,Premissas!$E$8,IF(M152&lt;Premissas!$C$10,Premissas!$E$9,IF(M152&lt;Premissas!$C$11,Premissas!$E$10,IF(M152&lt;Premissas!$C$12,Premissas!$E$11,Premissas!$E$12))))))</f>
        <v>0</v>
      </c>
      <c r="O152" s="13">
        <f>IF(OR(N152="",N152=0),0,N152/Premissas!$C$16)</f>
        <v>0</v>
      </c>
    </row>
    <row r="153" spans="1:15" ht="15" customHeight="1">
      <c r="A153" s="9">
        <v>7</v>
      </c>
      <c r="B153" s="9">
        <v>409</v>
      </c>
      <c r="C153" s="9" t="s">
        <v>19</v>
      </c>
      <c r="D153" s="9" t="s">
        <v>280</v>
      </c>
      <c r="E153" s="9" t="s">
        <v>281</v>
      </c>
      <c r="F153" s="10">
        <v>44</v>
      </c>
      <c r="G153" s="11">
        <v>0.27</v>
      </c>
      <c r="H153" s="11">
        <v>163</v>
      </c>
      <c r="I153" s="9">
        <v>25</v>
      </c>
      <c r="J153" s="9">
        <v>25</v>
      </c>
      <c r="K153" s="9" t="s">
        <v>4842</v>
      </c>
      <c r="L153" s="9" t="s">
        <v>48</v>
      </c>
      <c r="M153" s="11">
        <f t="shared" si="2"/>
        <v>6.52</v>
      </c>
      <c r="N153" s="12">
        <f>IF(M153="","",IF(M153&lt;Premissas!$C$8,Premissas!$E$7,IF(M153&lt;Premissas!$C$9,Premissas!$E$8,IF(M153&lt;Premissas!$C$10,Premissas!$E$9,IF(M153&lt;Premissas!$C$11,Premissas!$E$10,IF(M153&lt;Premissas!$C$12,Premissas!$E$11,Premissas!$E$12))))))</f>
        <v>750</v>
      </c>
      <c r="O153" s="13">
        <f>IF(OR(N153="",N153=0),0,N153/Premissas!$C$16)</f>
        <v>28.846153846153847</v>
      </c>
    </row>
    <row r="154" spans="1:15" ht="15" customHeight="1">
      <c r="A154" s="9">
        <v>7</v>
      </c>
      <c r="B154" s="9">
        <v>409</v>
      </c>
      <c r="C154" s="9" t="s">
        <v>18</v>
      </c>
      <c r="D154" s="9" t="s">
        <v>282</v>
      </c>
      <c r="E154" s="9" t="s">
        <v>283</v>
      </c>
      <c r="F154" s="10">
        <v>9</v>
      </c>
      <c r="G154" s="11">
        <v>0.2</v>
      </c>
      <c r="H154" s="11">
        <v>45</v>
      </c>
      <c r="I154" s="9">
        <v>24</v>
      </c>
      <c r="J154" s="9">
        <v>24</v>
      </c>
      <c r="K154" s="9" t="s">
        <v>4842</v>
      </c>
      <c r="L154" s="9" t="s">
        <v>48</v>
      </c>
      <c r="M154" s="11">
        <f t="shared" si="2"/>
        <v>1.875</v>
      </c>
      <c r="N154" s="12">
        <f>IF(M154="","",IF(M154&lt;Premissas!$C$8,Premissas!$E$7,IF(M154&lt;Premissas!$C$9,Premissas!$E$8,IF(M154&lt;Premissas!$C$10,Premissas!$E$9,IF(M154&lt;Premissas!$C$11,Premissas!$E$10,IF(M154&lt;Premissas!$C$12,Premissas!$E$11,Premissas!$E$12))))))</f>
        <v>500</v>
      </c>
      <c r="O154" s="13">
        <f>IF(OR(N154="",N154=0),0,N154/Premissas!$C$16)</f>
        <v>19.23076923076923</v>
      </c>
    </row>
    <row r="155" spans="1:15" ht="15" customHeight="1">
      <c r="A155" s="9">
        <v>7</v>
      </c>
      <c r="B155" s="9">
        <v>409</v>
      </c>
      <c r="C155" s="9" t="s">
        <v>18</v>
      </c>
      <c r="D155" s="9" t="s">
        <v>284</v>
      </c>
      <c r="E155" s="9" t="s">
        <v>285</v>
      </c>
      <c r="F155" s="10">
        <v>26</v>
      </c>
      <c r="G155" s="11">
        <v>1.5</v>
      </c>
      <c r="H155" s="11">
        <v>17</v>
      </c>
      <c r="I155" s="9">
        <v>24</v>
      </c>
      <c r="J155" s="9">
        <v>24</v>
      </c>
      <c r="K155" s="9" t="s">
        <v>4842</v>
      </c>
      <c r="L155" s="9" t="s">
        <v>48</v>
      </c>
      <c r="M155" s="11">
        <f t="shared" si="2"/>
        <v>0.70833333333333337</v>
      </c>
      <c r="N155" s="12">
        <f>IF(M155="","",IF(M155&lt;Premissas!$C$8,Premissas!$E$7,IF(M155&lt;Premissas!$C$9,Premissas!$E$8,IF(M155&lt;Premissas!$C$10,Premissas!$E$9,IF(M155&lt;Premissas!$C$11,Premissas!$E$10,IF(M155&lt;Premissas!$C$12,Premissas!$E$11,Premissas!$E$12))))))</f>
        <v>0</v>
      </c>
      <c r="O155" s="13">
        <f>IF(OR(N155="",N155=0),0,N155/Premissas!$C$16)</f>
        <v>0</v>
      </c>
    </row>
    <row r="156" spans="1:15" ht="15" customHeight="1">
      <c r="A156" s="9">
        <v>7</v>
      </c>
      <c r="B156" s="9">
        <v>409</v>
      </c>
      <c r="C156" s="9" t="s">
        <v>20</v>
      </c>
      <c r="D156" s="9" t="s">
        <v>284</v>
      </c>
      <c r="E156" s="9" t="s">
        <v>285</v>
      </c>
      <c r="F156" s="10">
        <v>59</v>
      </c>
      <c r="G156" s="11">
        <v>4.37</v>
      </c>
      <c r="H156" s="11">
        <v>14</v>
      </c>
      <c r="I156" s="9">
        <v>22</v>
      </c>
      <c r="J156" s="9">
        <v>22</v>
      </c>
      <c r="K156" s="9" t="s">
        <v>4842</v>
      </c>
      <c r="L156" s="9" t="s">
        <v>48</v>
      </c>
      <c r="M156" s="11">
        <f t="shared" si="2"/>
        <v>0.63636363636363635</v>
      </c>
      <c r="N156" s="12">
        <f>IF(M156="","",IF(M156&lt;Premissas!$C$8,Premissas!$E$7,IF(M156&lt;Premissas!$C$9,Premissas!$E$8,IF(M156&lt;Premissas!$C$10,Premissas!$E$9,IF(M156&lt;Premissas!$C$11,Premissas!$E$10,IF(M156&lt;Premissas!$C$12,Premissas!$E$11,Premissas!$E$12))))))</f>
        <v>0</v>
      </c>
      <c r="O156" s="13">
        <f>IF(OR(N156="",N156=0),0,N156/Premissas!$C$16)</f>
        <v>0</v>
      </c>
    </row>
    <row r="157" spans="1:15" ht="15" customHeight="1">
      <c r="A157" s="9">
        <v>7</v>
      </c>
      <c r="B157" s="9">
        <v>409</v>
      </c>
      <c r="C157" s="9" t="s">
        <v>18</v>
      </c>
      <c r="D157" s="9" t="s">
        <v>286</v>
      </c>
      <c r="E157" s="9" t="s">
        <v>287</v>
      </c>
      <c r="F157" s="10">
        <v>5</v>
      </c>
      <c r="G157" s="11">
        <v>1.51</v>
      </c>
      <c r="H157" s="11">
        <v>3</v>
      </c>
      <c r="I157" s="9">
        <v>24</v>
      </c>
      <c r="J157" s="9">
        <v>24</v>
      </c>
      <c r="K157" s="9" t="s">
        <v>4842</v>
      </c>
      <c r="L157" s="9" t="s">
        <v>48</v>
      </c>
      <c r="M157" s="11">
        <f t="shared" si="2"/>
        <v>0.125</v>
      </c>
      <c r="N157" s="12">
        <f>IF(M157="","",IF(M157&lt;Premissas!$C$8,Premissas!$E$7,IF(M157&lt;Premissas!$C$9,Premissas!$E$8,IF(M157&lt;Premissas!$C$10,Premissas!$E$9,IF(M157&lt;Premissas!$C$11,Premissas!$E$10,IF(M157&lt;Premissas!$C$12,Premissas!$E$11,Premissas!$E$12))))))</f>
        <v>0</v>
      </c>
      <c r="O157" s="13">
        <f>IF(OR(N157="",N157=0),0,N157/Premissas!$C$16)</f>
        <v>0</v>
      </c>
    </row>
    <row r="158" spans="1:15" ht="15" customHeight="1">
      <c r="A158" s="9">
        <v>7</v>
      </c>
      <c r="B158" s="9">
        <v>409</v>
      </c>
      <c r="C158" s="9" t="s">
        <v>20</v>
      </c>
      <c r="D158" s="9" t="s">
        <v>286</v>
      </c>
      <c r="E158" s="9" t="s">
        <v>287</v>
      </c>
      <c r="F158" s="10">
        <v>190</v>
      </c>
      <c r="G158" s="11">
        <v>5.5</v>
      </c>
      <c r="H158" s="11">
        <v>35</v>
      </c>
      <c r="I158" s="9">
        <v>22</v>
      </c>
      <c r="J158" s="9">
        <v>22</v>
      </c>
      <c r="K158" s="9" t="s">
        <v>4842</v>
      </c>
      <c r="L158" s="9" t="s">
        <v>48</v>
      </c>
      <c r="M158" s="11">
        <f t="shared" si="2"/>
        <v>1.5909090909090908</v>
      </c>
      <c r="N158" s="12">
        <f>IF(M158="","",IF(M158&lt;Premissas!$C$8,Premissas!$E$7,IF(M158&lt;Premissas!$C$9,Premissas!$E$8,IF(M158&lt;Premissas!$C$10,Premissas!$E$9,IF(M158&lt;Premissas!$C$11,Premissas!$E$10,IF(M158&lt;Premissas!$C$12,Premissas!$E$11,Premissas!$E$12))))))</f>
        <v>350</v>
      </c>
      <c r="O158" s="13">
        <f>IF(OR(N158="",N158=0),0,N158/Premissas!$C$16)</f>
        <v>13.461538461538462</v>
      </c>
    </row>
    <row r="159" spans="1:15" ht="15" customHeight="1">
      <c r="A159" s="9">
        <v>7</v>
      </c>
      <c r="B159" s="9">
        <v>409</v>
      </c>
      <c r="C159" s="9" t="s">
        <v>20</v>
      </c>
      <c r="D159" s="9" t="s">
        <v>304</v>
      </c>
      <c r="E159" s="9" t="s">
        <v>305</v>
      </c>
      <c r="F159" s="10">
        <v>111</v>
      </c>
      <c r="G159" s="11">
        <v>3.22</v>
      </c>
      <c r="H159" s="11">
        <v>34</v>
      </c>
      <c r="I159" s="9">
        <v>22</v>
      </c>
      <c r="J159" s="9">
        <v>22</v>
      </c>
      <c r="K159" s="9" t="s">
        <v>4842</v>
      </c>
      <c r="L159" s="9" t="s">
        <v>48</v>
      </c>
      <c r="M159" s="11">
        <f t="shared" si="2"/>
        <v>1.5454545454545454</v>
      </c>
      <c r="N159" s="12">
        <f>IF(M159="","",IF(M159&lt;Premissas!$C$8,Premissas!$E$7,IF(M159&lt;Premissas!$C$9,Premissas!$E$8,IF(M159&lt;Premissas!$C$10,Premissas!$E$9,IF(M159&lt;Premissas!$C$11,Premissas!$E$10,IF(M159&lt;Premissas!$C$12,Premissas!$E$11,Premissas!$E$12))))))</f>
        <v>350</v>
      </c>
      <c r="O159" s="13">
        <f>IF(OR(N159="",N159=0),0,N159/Premissas!$C$16)</f>
        <v>13.461538461538462</v>
      </c>
    </row>
    <row r="160" spans="1:15" ht="15" customHeight="1">
      <c r="A160" s="9">
        <v>7</v>
      </c>
      <c r="B160" s="9">
        <v>409</v>
      </c>
      <c r="C160" s="9" t="s">
        <v>20</v>
      </c>
      <c r="D160" s="9" t="s">
        <v>312</v>
      </c>
      <c r="E160" s="9" t="s">
        <v>313</v>
      </c>
      <c r="F160" s="10">
        <v>119</v>
      </c>
      <c r="G160" s="11">
        <v>5.8</v>
      </c>
      <c r="H160" s="11">
        <v>21</v>
      </c>
      <c r="I160" s="9">
        <v>22</v>
      </c>
      <c r="J160" s="9">
        <v>22</v>
      </c>
      <c r="K160" s="9" t="s">
        <v>4842</v>
      </c>
      <c r="L160" s="9" t="s">
        <v>48</v>
      </c>
      <c r="M160" s="11">
        <f t="shared" si="2"/>
        <v>0.95454545454545459</v>
      </c>
      <c r="N160" s="12">
        <f>IF(M160="","",IF(M160&lt;Premissas!$C$8,Premissas!$E$7,IF(M160&lt;Premissas!$C$9,Premissas!$E$8,IF(M160&lt;Premissas!$C$10,Premissas!$E$9,IF(M160&lt;Premissas!$C$11,Premissas!$E$10,IF(M160&lt;Premissas!$C$12,Premissas!$E$11,Premissas!$E$12))))))</f>
        <v>0</v>
      </c>
      <c r="O160" s="13">
        <f>IF(OR(N160="",N160=0),0,N160/Premissas!$C$16)</f>
        <v>0</v>
      </c>
    </row>
    <row r="161" spans="1:15" ht="15" customHeight="1">
      <c r="A161" s="9">
        <v>7</v>
      </c>
      <c r="B161" s="9">
        <v>409</v>
      </c>
      <c r="C161" s="9" t="s">
        <v>20</v>
      </c>
      <c r="D161" s="9" t="s">
        <v>316</v>
      </c>
      <c r="E161" s="9" t="s">
        <v>317</v>
      </c>
      <c r="F161" s="10">
        <v>40</v>
      </c>
      <c r="G161" s="11">
        <v>1.46</v>
      </c>
      <c r="H161" s="11">
        <v>27</v>
      </c>
      <c r="I161" s="9">
        <v>22</v>
      </c>
      <c r="J161" s="9">
        <v>22</v>
      </c>
      <c r="K161" s="9" t="s">
        <v>4842</v>
      </c>
      <c r="L161" s="9" t="s">
        <v>48</v>
      </c>
      <c r="M161" s="11">
        <f t="shared" si="2"/>
        <v>1.2272727272727273</v>
      </c>
      <c r="N161" s="12">
        <f>IF(M161="","",IF(M161&lt;Premissas!$C$8,Premissas!$E$7,IF(M161&lt;Premissas!$C$9,Premissas!$E$8,IF(M161&lt;Premissas!$C$10,Premissas!$E$9,IF(M161&lt;Premissas!$C$11,Premissas!$E$10,IF(M161&lt;Premissas!$C$12,Premissas!$E$11,Premissas!$E$12))))))</f>
        <v>200</v>
      </c>
      <c r="O161" s="13">
        <f>IF(OR(N161="",N161=0),0,N161/Premissas!$C$16)</f>
        <v>7.6923076923076925</v>
      </c>
    </row>
    <row r="162" spans="1:15" ht="15" customHeight="1">
      <c r="A162" s="9">
        <v>7</v>
      </c>
      <c r="B162" s="9">
        <v>409</v>
      </c>
      <c r="C162" s="9" t="s">
        <v>21</v>
      </c>
      <c r="D162" s="9" t="s">
        <v>320</v>
      </c>
      <c r="E162" s="9" t="s">
        <v>321</v>
      </c>
      <c r="F162" s="10">
        <v>1885</v>
      </c>
      <c r="G162" s="11">
        <v>58.3</v>
      </c>
      <c r="H162" s="11">
        <v>32</v>
      </c>
      <c r="I162" s="9">
        <v>25</v>
      </c>
      <c r="J162" s="9">
        <v>25</v>
      </c>
      <c r="K162" s="9" t="s">
        <v>4842</v>
      </c>
      <c r="L162" s="9" t="s">
        <v>48</v>
      </c>
      <c r="M162" s="11">
        <f t="shared" si="2"/>
        <v>1.28</v>
      </c>
      <c r="N162" s="12">
        <f>IF(M162="","",IF(M162&lt;Premissas!$C$8,Premissas!$E$7,IF(M162&lt;Premissas!$C$9,Premissas!$E$8,IF(M162&lt;Premissas!$C$10,Premissas!$E$9,IF(M162&lt;Premissas!$C$11,Premissas!$E$10,IF(M162&lt;Premissas!$C$12,Premissas!$E$11,Premissas!$E$12))))))</f>
        <v>200</v>
      </c>
      <c r="O162" s="13">
        <f>IF(OR(N162="",N162=0),0,N162/Premissas!$C$16)</f>
        <v>7.6923076923076925</v>
      </c>
    </row>
    <row r="163" spans="1:15" ht="15" customHeight="1">
      <c r="A163" s="9">
        <v>7</v>
      </c>
      <c r="B163" s="9">
        <v>409</v>
      </c>
      <c r="C163" s="9" t="s">
        <v>21</v>
      </c>
      <c r="D163" s="9" t="s">
        <v>328</v>
      </c>
      <c r="E163" s="9" t="s">
        <v>329</v>
      </c>
      <c r="F163" s="10">
        <v>2550</v>
      </c>
      <c r="G163" s="11">
        <v>84.14</v>
      </c>
      <c r="H163" s="11">
        <v>30</v>
      </c>
      <c r="I163" s="9">
        <v>25</v>
      </c>
      <c r="J163" s="9">
        <v>25</v>
      </c>
      <c r="K163" s="9" t="s">
        <v>4842</v>
      </c>
      <c r="L163" s="9" t="s">
        <v>48</v>
      </c>
      <c r="M163" s="11">
        <f t="shared" si="2"/>
        <v>1.2</v>
      </c>
      <c r="N163" s="12">
        <f>IF(M163="","",IF(M163&lt;Premissas!$C$8,Premissas!$E$7,IF(M163&lt;Premissas!$C$9,Premissas!$E$8,IF(M163&lt;Premissas!$C$10,Premissas!$E$9,IF(M163&lt;Premissas!$C$11,Premissas!$E$10,IF(M163&lt;Premissas!$C$12,Premissas!$E$11,Premissas!$E$12))))))</f>
        <v>200</v>
      </c>
      <c r="O163" s="13">
        <f>IF(OR(N163="",N163=0),0,N163/Premissas!$C$16)</f>
        <v>7.6923076923076925</v>
      </c>
    </row>
    <row r="164" spans="1:15" ht="15" customHeight="1">
      <c r="A164" s="9">
        <v>7</v>
      </c>
      <c r="B164" s="9">
        <v>409</v>
      </c>
      <c r="C164" s="9" t="s">
        <v>18</v>
      </c>
      <c r="D164" s="9" t="s">
        <v>338</v>
      </c>
      <c r="E164" s="9" t="s">
        <v>339</v>
      </c>
      <c r="F164" s="10">
        <v>248</v>
      </c>
      <c r="G164" s="11">
        <v>7.63</v>
      </c>
      <c r="H164" s="11">
        <v>33</v>
      </c>
      <c r="I164" s="9">
        <v>24</v>
      </c>
      <c r="J164" s="9">
        <v>24</v>
      </c>
      <c r="K164" s="9" t="s">
        <v>4842</v>
      </c>
      <c r="L164" s="9" t="s">
        <v>48</v>
      </c>
      <c r="M164" s="11">
        <f t="shared" si="2"/>
        <v>1.375</v>
      </c>
      <c r="N164" s="12">
        <f>IF(M164="","",IF(M164&lt;Premissas!$C$8,Premissas!$E$7,IF(M164&lt;Premissas!$C$9,Premissas!$E$8,IF(M164&lt;Premissas!$C$10,Premissas!$E$9,IF(M164&lt;Premissas!$C$11,Premissas!$E$10,IF(M164&lt;Premissas!$C$12,Premissas!$E$11,Premissas!$E$12))))))</f>
        <v>200</v>
      </c>
      <c r="O164" s="13">
        <f>IF(OR(N164="",N164=0),0,N164/Premissas!$C$16)</f>
        <v>7.6923076923076925</v>
      </c>
    </row>
    <row r="165" spans="1:15" ht="15" customHeight="1">
      <c r="A165" s="9">
        <v>7</v>
      </c>
      <c r="B165" s="9">
        <v>409</v>
      </c>
      <c r="C165" s="9" t="s">
        <v>20</v>
      </c>
      <c r="D165" s="9" t="s">
        <v>340</v>
      </c>
      <c r="E165" s="9" t="s">
        <v>341</v>
      </c>
      <c r="F165" s="10">
        <v>4</v>
      </c>
      <c r="G165" s="11">
        <v>0.83</v>
      </c>
      <c r="H165" s="11">
        <v>5</v>
      </c>
      <c r="I165" s="9">
        <v>22</v>
      </c>
      <c r="J165" s="9">
        <v>22</v>
      </c>
      <c r="K165" s="9" t="s">
        <v>4842</v>
      </c>
      <c r="L165" s="9" t="s">
        <v>48</v>
      </c>
      <c r="M165" s="11">
        <f t="shared" si="2"/>
        <v>0.22727272727272727</v>
      </c>
      <c r="N165" s="12">
        <f>IF(M165="","",IF(M165&lt;Premissas!$C$8,Premissas!$E$7,IF(M165&lt;Premissas!$C$9,Premissas!$E$8,IF(M165&lt;Premissas!$C$10,Premissas!$E$9,IF(M165&lt;Premissas!$C$11,Premissas!$E$10,IF(M165&lt;Premissas!$C$12,Premissas!$E$11,Premissas!$E$12))))))</f>
        <v>0</v>
      </c>
      <c r="O165" s="13">
        <f>IF(OR(N165="",N165=0),0,N165/Premissas!$C$16)</f>
        <v>0</v>
      </c>
    </row>
    <row r="166" spans="1:15" ht="15" customHeight="1">
      <c r="A166" s="9">
        <v>7</v>
      </c>
      <c r="B166" s="9">
        <v>409</v>
      </c>
      <c r="C166" s="9" t="s">
        <v>20</v>
      </c>
      <c r="D166" s="9" t="s">
        <v>344</v>
      </c>
      <c r="E166" s="9" t="s">
        <v>345</v>
      </c>
      <c r="F166" s="10">
        <v>1105</v>
      </c>
      <c r="G166" s="11">
        <v>37.700000000000003</v>
      </c>
      <c r="H166" s="11">
        <v>29</v>
      </c>
      <c r="I166" s="9">
        <v>22</v>
      </c>
      <c r="J166" s="9">
        <v>22</v>
      </c>
      <c r="K166" s="9" t="s">
        <v>4842</v>
      </c>
      <c r="L166" s="9" t="s">
        <v>48</v>
      </c>
      <c r="M166" s="11">
        <f t="shared" si="2"/>
        <v>1.3181818181818181</v>
      </c>
      <c r="N166" s="12">
        <f>IF(M166="","",IF(M166&lt;Premissas!$C$8,Premissas!$E$7,IF(M166&lt;Premissas!$C$9,Premissas!$E$8,IF(M166&lt;Premissas!$C$10,Premissas!$E$9,IF(M166&lt;Premissas!$C$11,Premissas!$E$10,IF(M166&lt;Premissas!$C$12,Premissas!$E$11,Premissas!$E$12))))))</f>
        <v>200</v>
      </c>
      <c r="O166" s="13">
        <f>IF(OR(N166="",N166=0),0,N166/Premissas!$C$16)</f>
        <v>7.6923076923076925</v>
      </c>
    </row>
    <row r="167" spans="1:15" ht="15" customHeight="1">
      <c r="A167" s="9">
        <v>7</v>
      </c>
      <c r="B167" s="9">
        <v>409</v>
      </c>
      <c r="C167" s="9" t="s">
        <v>20</v>
      </c>
      <c r="D167" s="9" t="s">
        <v>348</v>
      </c>
      <c r="E167" s="9" t="s">
        <v>349</v>
      </c>
      <c r="F167" s="10">
        <v>20</v>
      </c>
      <c r="G167" s="11">
        <v>0.7</v>
      </c>
      <c r="H167" s="11">
        <v>29</v>
      </c>
      <c r="I167" s="9">
        <v>22</v>
      </c>
      <c r="J167" s="9">
        <v>22</v>
      </c>
      <c r="K167" s="9" t="s">
        <v>4842</v>
      </c>
      <c r="L167" s="9" t="s">
        <v>48</v>
      </c>
      <c r="M167" s="11">
        <f t="shared" si="2"/>
        <v>1.3181818181818181</v>
      </c>
      <c r="N167" s="12">
        <f>IF(M167="","",IF(M167&lt;Premissas!$C$8,Premissas!$E$7,IF(M167&lt;Premissas!$C$9,Premissas!$E$8,IF(M167&lt;Premissas!$C$10,Premissas!$E$9,IF(M167&lt;Premissas!$C$11,Premissas!$E$10,IF(M167&lt;Premissas!$C$12,Premissas!$E$11,Premissas!$E$12))))))</f>
        <v>200</v>
      </c>
      <c r="O167" s="13">
        <f>IF(OR(N167="",N167=0),0,N167/Premissas!$C$16)</f>
        <v>7.6923076923076925</v>
      </c>
    </row>
    <row r="168" spans="1:15" ht="15" customHeight="1">
      <c r="A168" s="9">
        <v>7</v>
      </c>
      <c r="B168" s="9">
        <v>409</v>
      </c>
      <c r="C168" s="9" t="s">
        <v>20</v>
      </c>
      <c r="D168" s="9" t="s">
        <v>350</v>
      </c>
      <c r="E168" s="9" t="s">
        <v>351</v>
      </c>
      <c r="F168" s="10">
        <v>90</v>
      </c>
      <c r="G168" s="11">
        <v>5.93</v>
      </c>
      <c r="H168" s="11">
        <v>15</v>
      </c>
      <c r="I168" s="9">
        <v>22</v>
      </c>
      <c r="J168" s="9">
        <v>22</v>
      </c>
      <c r="K168" s="9" t="s">
        <v>4842</v>
      </c>
      <c r="L168" s="9" t="s">
        <v>48</v>
      </c>
      <c r="M168" s="11">
        <f t="shared" si="2"/>
        <v>0.68181818181818177</v>
      </c>
      <c r="N168" s="12">
        <f>IF(M168="","",IF(M168&lt;Premissas!$C$8,Premissas!$E$7,IF(M168&lt;Premissas!$C$9,Premissas!$E$8,IF(M168&lt;Premissas!$C$10,Premissas!$E$9,IF(M168&lt;Premissas!$C$11,Premissas!$E$10,IF(M168&lt;Premissas!$C$12,Premissas!$E$11,Premissas!$E$12))))))</f>
        <v>0</v>
      </c>
      <c r="O168" s="13">
        <f>IF(OR(N168="",N168=0),0,N168/Premissas!$C$16)</f>
        <v>0</v>
      </c>
    </row>
    <row r="169" spans="1:15" ht="15" customHeight="1">
      <c r="A169" s="9">
        <v>7</v>
      </c>
      <c r="B169" s="9">
        <v>409</v>
      </c>
      <c r="C169" s="9" t="s">
        <v>20</v>
      </c>
      <c r="D169" s="9" t="s">
        <v>354</v>
      </c>
      <c r="E169" s="9" t="s">
        <v>355</v>
      </c>
      <c r="F169" s="10">
        <v>72</v>
      </c>
      <c r="G169" s="11">
        <v>3.81</v>
      </c>
      <c r="H169" s="11">
        <v>19</v>
      </c>
      <c r="I169" s="9">
        <v>22</v>
      </c>
      <c r="J169" s="9">
        <v>22</v>
      </c>
      <c r="K169" s="9" t="s">
        <v>4842</v>
      </c>
      <c r="L169" s="9" t="s">
        <v>48</v>
      </c>
      <c r="M169" s="11">
        <f t="shared" si="2"/>
        <v>0.86363636363636365</v>
      </c>
      <c r="N169" s="12">
        <f>IF(M169="","",IF(M169&lt;Premissas!$C$8,Premissas!$E$7,IF(M169&lt;Premissas!$C$9,Premissas!$E$8,IF(M169&lt;Premissas!$C$10,Premissas!$E$9,IF(M169&lt;Premissas!$C$11,Premissas!$E$10,IF(M169&lt;Premissas!$C$12,Premissas!$E$11,Premissas!$E$12))))))</f>
        <v>0</v>
      </c>
      <c r="O169" s="13">
        <f>IF(OR(N169="",N169=0),0,N169/Premissas!$C$16)</f>
        <v>0</v>
      </c>
    </row>
    <row r="170" spans="1:15" ht="15" customHeight="1">
      <c r="A170" s="9">
        <v>7</v>
      </c>
      <c r="B170" s="9">
        <v>409</v>
      </c>
      <c r="C170" s="9" t="s">
        <v>20</v>
      </c>
      <c r="D170" s="9" t="s">
        <v>356</v>
      </c>
      <c r="E170" s="9" t="s">
        <v>357</v>
      </c>
      <c r="F170" s="10">
        <v>90</v>
      </c>
      <c r="G170" s="11">
        <v>3.62</v>
      </c>
      <c r="H170" s="11">
        <v>25</v>
      </c>
      <c r="I170" s="9">
        <v>22</v>
      </c>
      <c r="J170" s="9">
        <v>22</v>
      </c>
      <c r="K170" s="9" t="s">
        <v>4842</v>
      </c>
      <c r="L170" s="9" t="s">
        <v>48</v>
      </c>
      <c r="M170" s="11">
        <f t="shared" si="2"/>
        <v>1.1363636363636365</v>
      </c>
      <c r="N170" s="12">
        <f>IF(M170="","",IF(M170&lt;Premissas!$C$8,Premissas!$E$7,IF(M170&lt;Premissas!$C$9,Premissas!$E$8,IF(M170&lt;Premissas!$C$10,Premissas!$E$9,IF(M170&lt;Premissas!$C$11,Premissas!$E$10,IF(M170&lt;Premissas!$C$12,Premissas!$E$11,Premissas!$E$12))))))</f>
        <v>100</v>
      </c>
      <c r="O170" s="13">
        <f>IF(OR(N170="",N170=0),0,N170/Premissas!$C$16)</f>
        <v>3.8461538461538463</v>
      </c>
    </row>
    <row r="171" spans="1:15" ht="15" customHeight="1">
      <c r="A171" s="9">
        <v>7</v>
      </c>
      <c r="B171" s="9">
        <v>409</v>
      </c>
      <c r="C171" s="9" t="s">
        <v>20</v>
      </c>
      <c r="D171" s="9" t="s">
        <v>358</v>
      </c>
      <c r="E171" s="9" t="s">
        <v>359</v>
      </c>
      <c r="F171" s="10">
        <v>18</v>
      </c>
      <c r="G171" s="11">
        <v>1.07</v>
      </c>
      <c r="H171" s="11">
        <v>17</v>
      </c>
      <c r="I171" s="9">
        <v>22</v>
      </c>
      <c r="J171" s="9">
        <v>22</v>
      </c>
      <c r="K171" s="9" t="s">
        <v>4842</v>
      </c>
      <c r="L171" s="9" t="s">
        <v>48</v>
      </c>
      <c r="M171" s="11">
        <f t="shared" si="2"/>
        <v>0.77272727272727271</v>
      </c>
      <c r="N171" s="12">
        <f>IF(M171="","",IF(M171&lt;Premissas!$C$8,Premissas!$E$7,IF(M171&lt;Premissas!$C$9,Premissas!$E$8,IF(M171&lt;Premissas!$C$10,Premissas!$E$9,IF(M171&lt;Premissas!$C$11,Premissas!$E$10,IF(M171&lt;Premissas!$C$12,Premissas!$E$11,Premissas!$E$12))))))</f>
        <v>0</v>
      </c>
      <c r="O171" s="13">
        <f>IF(OR(N171="",N171=0),0,N171/Premissas!$C$16)</f>
        <v>0</v>
      </c>
    </row>
    <row r="172" spans="1:15" ht="15" customHeight="1">
      <c r="A172" s="9">
        <v>7</v>
      </c>
      <c r="B172" s="9">
        <v>409</v>
      </c>
      <c r="C172" s="9" t="s">
        <v>20</v>
      </c>
      <c r="D172" s="9" t="s">
        <v>364</v>
      </c>
      <c r="E172" s="9" t="s">
        <v>365</v>
      </c>
      <c r="F172" s="10">
        <v>8</v>
      </c>
      <c r="G172" s="11">
        <v>1.7</v>
      </c>
      <c r="H172" s="11">
        <v>5</v>
      </c>
      <c r="I172" s="9">
        <v>22</v>
      </c>
      <c r="J172" s="9">
        <v>22</v>
      </c>
      <c r="K172" s="9" t="s">
        <v>4842</v>
      </c>
      <c r="L172" s="9" t="s">
        <v>48</v>
      </c>
      <c r="M172" s="11">
        <f t="shared" si="2"/>
        <v>0.22727272727272727</v>
      </c>
      <c r="N172" s="12">
        <f>IF(M172="","",IF(M172&lt;Premissas!$C$8,Premissas!$E$7,IF(M172&lt;Premissas!$C$9,Premissas!$E$8,IF(M172&lt;Premissas!$C$10,Premissas!$E$9,IF(M172&lt;Premissas!$C$11,Premissas!$E$10,IF(M172&lt;Premissas!$C$12,Premissas!$E$11,Premissas!$E$12))))))</f>
        <v>0</v>
      </c>
      <c r="O172" s="13">
        <f>IF(OR(N172="",N172=0),0,N172/Premissas!$C$16)</f>
        <v>0</v>
      </c>
    </row>
    <row r="173" spans="1:15" ht="15" customHeight="1">
      <c r="A173" s="9">
        <v>7</v>
      </c>
      <c r="B173" s="9">
        <v>409</v>
      </c>
      <c r="C173" s="9" t="s">
        <v>20</v>
      </c>
      <c r="D173" s="9" t="s">
        <v>374</v>
      </c>
      <c r="E173" s="9" t="s">
        <v>375</v>
      </c>
      <c r="F173" s="10">
        <v>36</v>
      </c>
      <c r="G173" s="11">
        <v>2.5299999999999998</v>
      </c>
      <c r="H173" s="11">
        <v>14</v>
      </c>
      <c r="I173" s="9">
        <v>22</v>
      </c>
      <c r="J173" s="9">
        <v>22</v>
      </c>
      <c r="K173" s="9" t="s">
        <v>4842</v>
      </c>
      <c r="L173" s="9" t="s">
        <v>48</v>
      </c>
      <c r="M173" s="11">
        <f t="shared" si="2"/>
        <v>0.63636363636363635</v>
      </c>
      <c r="N173" s="12">
        <f>IF(M173="","",IF(M173&lt;Premissas!$C$8,Premissas!$E$7,IF(M173&lt;Premissas!$C$9,Premissas!$E$8,IF(M173&lt;Premissas!$C$10,Premissas!$E$9,IF(M173&lt;Premissas!$C$11,Premissas!$E$10,IF(M173&lt;Premissas!$C$12,Premissas!$E$11,Premissas!$E$12))))))</f>
        <v>0</v>
      </c>
      <c r="O173" s="13">
        <f>IF(OR(N173="",N173=0),0,N173/Premissas!$C$16)</f>
        <v>0</v>
      </c>
    </row>
    <row r="174" spans="1:15" ht="15" customHeight="1">
      <c r="A174" s="9">
        <v>7</v>
      </c>
      <c r="B174" s="9">
        <v>409</v>
      </c>
      <c r="C174" s="9" t="s">
        <v>18</v>
      </c>
      <c r="D174" s="9" t="s">
        <v>380</v>
      </c>
      <c r="E174" s="9" t="s">
        <v>381</v>
      </c>
      <c r="F174" s="10">
        <v>410</v>
      </c>
      <c r="G174" s="11">
        <v>6.94</v>
      </c>
      <c r="H174" s="11">
        <v>59</v>
      </c>
      <c r="I174" s="9">
        <v>24</v>
      </c>
      <c r="J174" s="9">
        <v>24</v>
      </c>
      <c r="K174" s="9" t="s">
        <v>4842</v>
      </c>
      <c r="L174" s="9" t="s">
        <v>48</v>
      </c>
      <c r="M174" s="11">
        <f t="shared" si="2"/>
        <v>2.4583333333333335</v>
      </c>
      <c r="N174" s="12">
        <f>IF(M174="","",IF(M174&lt;Premissas!$C$8,Premissas!$E$7,IF(M174&lt;Premissas!$C$9,Premissas!$E$8,IF(M174&lt;Premissas!$C$10,Premissas!$E$9,IF(M174&lt;Premissas!$C$11,Premissas!$E$10,IF(M174&lt;Premissas!$C$12,Premissas!$E$11,Premissas!$E$12))))))</f>
        <v>750</v>
      </c>
      <c r="O174" s="13">
        <f>IF(OR(N174="",N174=0),0,N174/Premissas!$C$16)</f>
        <v>28.846153846153847</v>
      </c>
    </row>
    <row r="175" spans="1:15" ht="15" customHeight="1">
      <c r="A175" s="9">
        <v>7</v>
      </c>
      <c r="B175" s="9">
        <v>409</v>
      </c>
      <c r="C175" s="9" t="s">
        <v>20</v>
      </c>
      <c r="D175" s="9" t="s">
        <v>384</v>
      </c>
      <c r="E175" s="9" t="s">
        <v>385</v>
      </c>
      <c r="F175" s="10">
        <v>9</v>
      </c>
      <c r="G175" s="11">
        <v>0.39</v>
      </c>
      <c r="H175" s="11">
        <v>23</v>
      </c>
      <c r="I175" s="9">
        <v>22</v>
      </c>
      <c r="J175" s="9">
        <v>22</v>
      </c>
      <c r="K175" s="9" t="s">
        <v>4842</v>
      </c>
      <c r="L175" s="9" t="s">
        <v>48</v>
      </c>
      <c r="M175" s="11">
        <f t="shared" si="2"/>
        <v>1.0454545454545454</v>
      </c>
      <c r="N175" s="12">
        <f>IF(M175="","",IF(M175&lt;Premissas!$C$8,Premissas!$E$7,IF(M175&lt;Premissas!$C$9,Premissas!$E$8,IF(M175&lt;Premissas!$C$10,Premissas!$E$9,IF(M175&lt;Premissas!$C$11,Premissas!$E$10,IF(M175&lt;Premissas!$C$12,Premissas!$E$11,Premissas!$E$12))))))</f>
        <v>100</v>
      </c>
      <c r="O175" s="13">
        <f>IF(OR(N175="",N175=0),0,N175/Premissas!$C$16)</f>
        <v>3.8461538461538463</v>
      </c>
    </row>
    <row r="176" spans="1:15" ht="15" customHeight="1">
      <c r="A176" s="9">
        <v>7</v>
      </c>
      <c r="B176" s="9">
        <v>409</v>
      </c>
      <c r="C176" s="9" t="s">
        <v>18</v>
      </c>
      <c r="D176" s="9" t="s">
        <v>386</v>
      </c>
      <c r="E176" s="9" t="s">
        <v>387</v>
      </c>
      <c r="F176" s="10">
        <v>284</v>
      </c>
      <c r="G176" s="11">
        <v>8.65</v>
      </c>
      <c r="H176" s="11">
        <v>33</v>
      </c>
      <c r="I176" s="9">
        <v>24</v>
      </c>
      <c r="J176" s="9">
        <v>24</v>
      </c>
      <c r="K176" s="9" t="s">
        <v>4842</v>
      </c>
      <c r="L176" s="9" t="s">
        <v>48</v>
      </c>
      <c r="M176" s="11">
        <f t="shared" si="2"/>
        <v>1.375</v>
      </c>
      <c r="N176" s="12">
        <f>IF(M176="","",IF(M176&lt;Premissas!$C$8,Premissas!$E$7,IF(M176&lt;Premissas!$C$9,Premissas!$E$8,IF(M176&lt;Premissas!$C$10,Premissas!$E$9,IF(M176&lt;Premissas!$C$11,Premissas!$E$10,IF(M176&lt;Premissas!$C$12,Premissas!$E$11,Premissas!$E$12))))))</f>
        <v>200</v>
      </c>
      <c r="O176" s="13">
        <f>IF(OR(N176="",N176=0),0,N176/Premissas!$C$16)</f>
        <v>7.6923076923076925</v>
      </c>
    </row>
    <row r="177" spans="1:15" ht="15" customHeight="1">
      <c r="A177" s="9">
        <v>7</v>
      </c>
      <c r="B177" s="9">
        <v>409</v>
      </c>
      <c r="C177" s="9" t="s">
        <v>18</v>
      </c>
      <c r="D177" s="9" t="s">
        <v>390</v>
      </c>
      <c r="E177" s="9" t="s">
        <v>391</v>
      </c>
      <c r="F177" s="10">
        <v>150</v>
      </c>
      <c r="G177" s="11">
        <v>4.3</v>
      </c>
      <c r="H177" s="11">
        <v>35</v>
      </c>
      <c r="I177" s="9">
        <v>24</v>
      </c>
      <c r="J177" s="9">
        <v>24</v>
      </c>
      <c r="K177" s="9" t="s">
        <v>4842</v>
      </c>
      <c r="L177" s="9" t="s">
        <v>48</v>
      </c>
      <c r="M177" s="11">
        <f t="shared" si="2"/>
        <v>1.4583333333333333</v>
      </c>
      <c r="N177" s="12">
        <f>IF(M177="","",IF(M177&lt;Premissas!$C$8,Premissas!$E$7,IF(M177&lt;Premissas!$C$9,Premissas!$E$8,IF(M177&lt;Premissas!$C$10,Premissas!$E$9,IF(M177&lt;Premissas!$C$11,Premissas!$E$10,IF(M177&lt;Premissas!$C$12,Premissas!$E$11,Premissas!$E$12))))))</f>
        <v>350</v>
      </c>
      <c r="O177" s="13">
        <f>IF(OR(N177="",N177=0),0,N177/Premissas!$C$16)</f>
        <v>13.461538461538462</v>
      </c>
    </row>
    <row r="178" spans="1:15" ht="15" customHeight="1">
      <c r="A178" s="9">
        <v>7</v>
      </c>
      <c r="B178" s="9">
        <v>409</v>
      </c>
      <c r="C178" s="9" t="s">
        <v>20</v>
      </c>
      <c r="D178" s="9" t="s">
        <v>394</v>
      </c>
      <c r="E178" s="9" t="s">
        <v>395</v>
      </c>
      <c r="F178" s="10">
        <v>27</v>
      </c>
      <c r="G178" s="11">
        <v>3.11</v>
      </c>
      <c r="H178" s="11">
        <v>9</v>
      </c>
      <c r="I178" s="9">
        <v>22</v>
      </c>
      <c r="J178" s="9">
        <v>22</v>
      </c>
      <c r="K178" s="9" t="s">
        <v>4842</v>
      </c>
      <c r="L178" s="9" t="s">
        <v>48</v>
      </c>
      <c r="M178" s="11">
        <f t="shared" si="2"/>
        <v>0.40909090909090912</v>
      </c>
      <c r="N178" s="12">
        <f>IF(M178="","",IF(M178&lt;Premissas!$C$8,Premissas!$E$7,IF(M178&lt;Premissas!$C$9,Premissas!$E$8,IF(M178&lt;Premissas!$C$10,Premissas!$E$9,IF(M178&lt;Premissas!$C$11,Premissas!$E$10,IF(M178&lt;Premissas!$C$12,Premissas!$E$11,Premissas!$E$12))))))</f>
        <v>0</v>
      </c>
      <c r="O178" s="13">
        <f>IF(OR(N178="",N178=0),0,N178/Premissas!$C$16)</f>
        <v>0</v>
      </c>
    </row>
    <row r="179" spans="1:15" ht="15" customHeight="1">
      <c r="A179" s="9">
        <v>7</v>
      </c>
      <c r="B179" s="9">
        <v>409</v>
      </c>
      <c r="C179" s="9" t="s">
        <v>19</v>
      </c>
      <c r="D179" s="9" t="s">
        <v>412</v>
      </c>
      <c r="E179" s="9" t="s">
        <v>413</v>
      </c>
      <c r="F179" s="10">
        <v>197</v>
      </c>
      <c r="G179" s="11">
        <v>6.68</v>
      </c>
      <c r="H179" s="11">
        <v>29</v>
      </c>
      <c r="I179" s="9">
        <v>25</v>
      </c>
      <c r="J179" s="9">
        <v>25</v>
      </c>
      <c r="K179" s="9" t="s">
        <v>4842</v>
      </c>
      <c r="L179" s="9" t="s">
        <v>48</v>
      </c>
      <c r="M179" s="11">
        <f t="shared" si="2"/>
        <v>1.1599999999999999</v>
      </c>
      <c r="N179" s="12">
        <f>IF(M179="","",IF(M179&lt;Premissas!$C$8,Premissas!$E$7,IF(M179&lt;Premissas!$C$9,Premissas!$E$8,IF(M179&lt;Premissas!$C$10,Premissas!$E$9,IF(M179&lt;Premissas!$C$11,Premissas!$E$10,IF(M179&lt;Premissas!$C$12,Premissas!$E$11,Premissas!$E$12))))))</f>
        <v>100</v>
      </c>
      <c r="O179" s="13">
        <f>IF(OR(N179="",N179=0),0,N179/Premissas!$C$16)</f>
        <v>3.8461538461538463</v>
      </c>
    </row>
    <row r="180" spans="1:15" ht="15" customHeight="1">
      <c r="A180" s="9">
        <v>7</v>
      </c>
      <c r="B180" s="9">
        <v>409</v>
      </c>
      <c r="C180" s="9" t="s">
        <v>18</v>
      </c>
      <c r="D180" s="9" t="s">
        <v>424</v>
      </c>
      <c r="E180" s="9" t="s">
        <v>425</v>
      </c>
      <c r="F180" s="10">
        <v>612</v>
      </c>
      <c r="G180" s="11">
        <v>11.39</v>
      </c>
      <c r="H180" s="11">
        <v>54</v>
      </c>
      <c r="I180" s="9">
        <v>24</v>
      </c>
      <c r="J180" s="9">
        <v>24</v>
      </c>
      <c r="K180" s="9" t="s">
        <v>4842</v>
      </c>
      <c r="L180" s="9" t="s">
        <v>48</v>
      </c>
      <c r="M180" s="11">
        <f t="shared" si="2"/>
        <v>2.25</v>
      </c>
      <c r="N180" s="12">
        <f>IF(M180="","",IF(M180&lt;Premissas!$C$8,Premissas!$E$7,IF(M180&lt;Premissas!$C$9,Premissas!$E$8,IF(M180&lt;Premissas!$C$10,Premissas!$E$9,IF(M180&lt;Premissas!$C$11,Premissas!$E$10,IF(M180&lt;Premissas!$C$12,Premissas!$E$11,Premissas!$E$12))))))</f>
        <v>750</v>
      </c>
      <c r="O180" s="13">
        <f>IF(OR(N180="",N180=0),0,N180/Premissas!$C$16)</f>
        <v>28.846153846153847</v>
      </c>
    </row>
    <row r="181" spans="1:15" ht="15" customHeight="1">
      <c r="A181" s="9">
        <v>7</v>
      </c>
      <c r="B181" s="9">
        <v>409</v>
      </c>
      <c r="C181" s="9" t="s">
        <v>19</v>
      </c>
      <c r="D181" s="9" t="s">
        <v>428</v>
      </c>
      <c r="E181" s="9" t="s">
        <v>429</v>
      </c>
      <c r="F181" s="10">
        <v>325</v>
      </c>
      <c r="G181" s="11">
        <v>14.48</v>
      </c>
      <c r="H181" s="11">
        <v>22</v>
      </c>
      <c r="I181" s="9">
        <v>25</v>
      </c>
      <c r="J181" s="9">
        <v>25</v>
      </c>
      <c r="K181" s="9" t="s">
        <v>4842</v>
      </c>
      <c r="L181" s="9" t="s">
        <v>48</v>
      </c>
      <c r="M181" s="11">
        <f t="shared" si="2"/>
        <v>0.88</v>
      </c>
      <c r="N181" s="12">
        <f>IF(M181="","",IF(M181&lt;Premissas!$C$8,Premissas!$E$7,IF(M181&lt;Premissas!$C$9,Premissas!$E$8,IF(M181&lt;Premissas!$C$10,Premissas!$E$9,IF(M181&lt;Premissas!$C$11,Premissas!$E$10,IF(M181&lt;Premissas!$C$12,Premissas!$E$11,Premissas!$E$12))))))</f>
        <v>0</v>
      </c>
      <c r="O181" s="13">
        <f>IF(OR(N181="",N181=0),0,N181/Premissas!$C$16)</f>
        <v>0</v>
      </c>
    </row>
    <row r="182" spans="1:15" ht="15" customHeight="1">
      <c r="A182" s="9">
        <v>7</v>
      </c>
      <c r="B182" s="9">
        <v>409</v>
      </c>
      <c r="C182" s="9" t="s">
        <v>21</v>
      </c>
      <c r="D182" s="9" t="s">
        <v>430</v>
      </c>
      <c r="E182" s="9" t="s">
        <v>431</v>
      </c>
      <c r="F182" s="10">
        <v>1484</v>
      </c>
      <c r="G182" s="11">
        <v>50.52</v>
      </c>
      <c r="H182" s="11">
        <v>29</v>
      </c>
      <c r="I182" s="9">
        <v>25</v>
      </c>
      <c r="J182" s="9">
        <v>25</v>
      </c>
      <c r="K182" s="9" t="s">
        <v>4842</v>
      </c>
      <c r="L182" s="9" t="s">
        <v>48</v>
      </c>
      <c r="M182" s="11">
        <f t="shared" si="2"/>
        <v>1.1599999999999999</v>
      </c>
      <c r="N182" s="12">
        <f>IF(M182="","",IF(M182&lt;Premissas!$C$8,Premissas!$E$7,IF(M182&lt;Premissas!$C$9,Premissas!$E$8,IF(M182&lt;Premissas!$C$10,Premissas!$E$9,IF(M182&lt;Premissas!$C$11,Premissas!$E$10,IF(M182&lt;Premissas!$C$12,Premissas!$E$11,Premissas!$E$12))))))</f>
        <v>100</v>
      </c>
      <c r="O182" s="13">
        <f>IF(OR(N182="",N182=0),0,N182/Premissas!$C$16)</f>
        <v>3.8461538461538463</v>
      </c>
    </row>
    <row r="183" spans="1:15" ht="15" customHeight="1">
      <c r="A183" s="9">
        <v>7</v>
      </c>
      <c r="B183" s="9">
        <v>409</v>
      </c>
      <c r="C183" s="9" t="s">
        <v>20</v>
      </c>
      <c r="D183" s="9" t="s">
        <v>432</v>
      </c>
      <c r="E183" s="9" t="s">
        <v>433</v>
      </c>
      <c r="F183" s="10">
        <v>120</v>
      </c>
      <c r="G183" s="11">
        <v>7.26</v>
      </c>
      <c r="H183" s="11">
        <v>17</v>
      </c>
      <c r="I183" s="9">
        <v>22</v>
      </c>
      <c r="J183" s="9">
        <v>22</v>
      </c>
      <c r="K183" s="9" t="s">
        <v>4842</v>
      </c>
      <c r="L183" s="9" t="s">
        <v>48</v>
      </c>
      <c r="M183" s="11">
        <f t="shared" si="2"/>
        <v>0.77272727272727271</v>
      </c>
      <c r="N183" s="12">
        <f>IF(M183="","",IF(M183&lt;Premissas!$C$8,Premissas!$E$7,IF(M183&lt;Premissas!$C$9,Premissas!$E$8,IF(M183&lt;Premissas!$C$10,Premissas!$E$9,IF(M183&lt;Premissas!$C$11,Premissas!$E$10,IF(M183&lt;Premissas!$C$12,Premissas!$E$11,Premissas!$E$12))))))</f>
        <v>0</v>
      </c>
      <c r="O183" s="13">
        <f>IF(OR(N183="",N183=0),0,N183/Premissas!$C$16)</f>
        <v>0</v>
      </c>
    </row>
    <row r="184" spans="1:15" ht="15" customHeight="1">
      <c r="A184" s="9">
        <v>7</v>
      </c>
      <c r="B184" s="9">
        <v>409</v>
      </c>
      <c r="C184" s="9" t="s">
        <v>21</v>
      </c>
      <c r="D184" s="9" t="s">
        <v>454</v>
      </c>
      <c r="E184" s="9" t="s">
        <v>455</v>
      </c>
      <c r="F184" s="10">
        <v>1170</v>
      </c>
      <c r="G184" s="11">
        <v>34.75</v>
      </c>
      <c r="H184" s="11">
        <v>34</v>
      </c>
      <c r="I184" s="9">
        <v>25</v>
      </c>
      <c r="J184" s="9">
        <v>25</v>
      </c>
      <c r="K184" s="9" t="s">
        <v>4842</v>
      </c>
      <c r="L184" s="9" t="s">
        <v>48</v>
      </c>
      <c r="M184" s="11">
        <f t="shared" si="2"/>
        <v>1.36</v>
      </c>
      <c r="N184" s="12">
        <f>IF(M184="","",IF(M184&lt;Premissas!$C$8,Premissas!$E$7,IF(M184&lt;Premissas!$C$9,Premissas!$E$8,IF(M184&lt;Premissas!$C$10,Premissas!$E$9,IF(M184&lt;Premissas!$C$11,Premissas!$E$10,IF(M184&lt;Premissas!$C$12,Premissas!$E$11,Premissas!$E$12))))))</f>
        <v>200</v>
      </c>
      <c r="O184" s="13">
        <f>IF(OR(N184="",N184=0),0,N184/Premissas!$C$16)</f>
        <v>7.6923076923076925</v>
      </c>
    </row>
    <row r="185" spans="1:15" ht="15" customHeight="1">
      <c r="A185" s="9">
        <v>7</v>
      </c>
      <c r="B185" s="9">
        <v>409</v>
      </c>
      <c r="C185" s="9" t="s">
        <v>21</v>
      </c>
      <c r="D185" s="9" t="s">
        <v>456</v>
      </c>
      <c r="E185" s="9" t="s">
        <v>457</v>
      </c>
      <c r="F185" s="10">
        <v>1970</v>
      </c>
      <c r="G185" s="11">
        <v>39.72</v>
      </c>
      <c r="H185" s="11">
        <v>50</v>
      </c>
      <c r="I185" s="9">
        <v>25</v>
      </c>
      <c r="J185" s="9">
        <v>25</v>
      </c>
      <c r="K185" s="9" t="s">
        <v>4842</v>
      </c>
      <c r="L185" s="9" t="s">
        <v>48</v>
      </c>
      <c r="M185" s="11">
        <f t="shared" si="2"/>
        <v>2</v>
      </c>
      <c r="N185" s="12">
        <f>IF(M185="","",IF(M185&lt;Premissas!$C$8,Premissas!$E$7,IF(M185&lt;Premissas!$C$9,Premissas!$E$8,IF(M185&lt;Premissas!$C$10,Premissas!$E$9,IF(M185&lt;Premissas!$C$11,Premissas!$E$10,IF(M185&lt;Premissas!$C$12,Premissas!$E$11,Premissas!$E$12))))))</f>
        <v>750</v>
      </c>
      <c r="O185" s="13">
        <f>IF(OR(N185="",N185=0),0,N185/Premissas!$C$16)</f>
        <v>28.846153846153847</v>
      </c>
    </row>
    <row r="186" spans="1:15" ht="15" customHeight="1">
      <c r="A186" s="9">
        <v>7</v>
      </c>
      <c r="B186" s="9">
        <v>409</v>
      </c>
      <c r="C186" s="9" t="s">
        <v>21</v>
      </c>
      <c r="D186" s="9" t="s">
        <v>458</v>
      </c>
      <c r="E186" s="9" t="s">
        <v>459</v>
      </c>
      <c r="F186" s="10">
        <v>2230</v>
      </c>
      <c r="G186" s="11">
        <v>32.46</v>
      </c>
      <c r="H186" s="11">
        <v>69</v>
      </c>
      <c r="I186" s="9">
        <v>25</v>
      </c>
      <c r="J186" s="9">
        <v>25</v>
      </c>
      <c r="K186" s="9" t="s">
        <v>4842</v>
      </c>
      <c r="L186" s="9" t="s">
        <v>48</v>
      </c>
      <c r="M186" s="11">
        <f t="shared" si="2"/>
        <v>2.76</v>
      </c>
      <c r="N186" s="12">
        <f>IF(M186="","",IF(M186&lt;Premissas!$C$8,Premissas!$E$7,IF(M186&lt;Premissas!$C$9,Premissas!$E$8,IF(M186&lt;Premissas!$C$10,Premissas!$E$9,IF(M186&lt;Premissas!$C$11,Premissas!$E$10,IF(M186&lt;Premissas!$C$12,Premissas!$E$11,Premissas!$E$12))))))</f>
        <v>750</v>
      </c>
      <c r="O186" s="13">
        <f>IF(OR(N186="",N186=0),0,N186/Premissas!$C$16)</f>
        <v>28.846153846153847</v>
      </c>
    </row>
    <row r="187" spans="1:15" ht="15" customHeight="1">
      <c r="A187" s="9">
        <v>7</v>
      </c>
      <c r="B187" s="9">
        <v>409</v>
      </c>
      <c r="C187" s="9" t="s">
        <v>18</v>
      </c>
      <c r="D187" s="9" t="s">
        <v>460</v>
      </c>
      <c r="E187" s="9" t="s">
        <v>461</v>
      </c>
      <c r="F187" s="10">
        <v>93</v>
      </c>
      <c r="G187" s="11">
        <v>2.75</v>
      </c>
      <c r="H187" s="11">
        <v>34</v>
      </c>
      <c r="I187" s="9">
        <v>24</v>
      </c>
      <c r="J187" s="9">
        <v>24</v>
      </c>
      <c r="K187" s="9" t="s">
        <v>4842</v>
      </c>
      <c r="L187" s="9" t="s">
        <v>48</v>
      </c>
      <c r="M187" s="11">
        <f t="shared" si="2"/>
        <v>1.4166666666666667</v>
      </c>
      <c r="N187" s="12">
        <f>IF(M187="","",IF(M187&lt;Premissas!$C$8,Premissas!$E$7,IF(M187&lt;Premissas!$C$9,Premissas!$E$8,IF(M187&lt;Premissas!$C$10,Premissas!$E$9,IF(M187&lt;Premissas!$C$11,Premissas!$E$10,IF(M187&lt;Premissas!$C$12,Premissas!$E$11,Premissas!$E$12))))))</f>
        <v>350</v>
      </c>
      <c r="O187" s="13">
        <f>IF(OR(N187="",N187=0),0,N187/Premissas!$C$16)</f>
        <v>13.461538461538462</v>
      </c>
    </row>
    <row r="188" spans="1:15" ht="15" customHeight="1">
      <c r="A188" s="9">
        <v>7</v>
      </c>
      <c r="B188" s="9">
        <v>409</v>
      </c>
      <c r="C188" s="9" t="s">
        <v>18</v>
      </c>
      <c r="D188" s="9" t="s">
        <v>462</v>
      </c>
      <c r="E188" s="9" t="s">
        <v>463</v>
      </c>
      <c r="F188" s="10">
        <v>98</v>
      </c>
      <c r="G188" s="11">
        <v>3.95</v>
      </c>
      <c r="H188" s="11">
        <v>25</v>
      </c>
      <c r="I188" s="9">
        <v>24</v>
      </c>
      <c r="J188" s="9">
        <v>24</v>
      </c>
      <c r="K188" s="9" t="s">
        <v>4842</v>
      </c>
      <c r="L188" s="9" t="s">
        <v>48</v>
      </c>
      <c r="M188" s="11">
        <f t="shared" si="2"/>
        <v>1.0416666666666667</v>
      </c>
      <c r="N188" s="12">
        <f>IF(M188="","",IF(M188&lt;Premissas!$C$8,Premissas!$E$7,IF(M188&lt;Premissas!$C$9,Premissas!$E$8,IF(M188&lt;Premissas!$C$10,Premissas!$E$9,IF(M188&lt;Premissas!$C$11,Premissas!$E$10,IF(M188&lt;Premissas!$C$12,Premissas!$E$11,Premissas!$E$12))))))</f>
        <v>100</v>
      </c>
      <c r="O188" s="13">
        <f>IF(OR(N188="",N188=0),0,N188/Premissas!$C$16)</f>
        <v>3.8461538461538463</v>
      </c>
    </row>
    <row r="189" spans="1:15" ht="15" customHeight="1">
      <c r="A189" s="9">
        <v>7</v>
      </c>
      <c r="B189" s="9">
        <v>409</v>
      </c>
      <c r="C189" s="9" t="s">
        <v>20</v>
      </c>
      <c r="D189" s="9" t="s">
        <v>464</v>
      </c>
      <c r="E189" s="9" t="s">
        <v>465</v>
      </c>
      <c r="F189" s="10">
        <v>18</v>
      </c>
      <c r="G189" s="11">
        <v>0.22</v>
      </c>
      <c r="H189" s="11">
        <v>82</v>
      </c>
      <c r="I189" s="9">
        <v>22</v>
      </c>
      <c r="J189" s="9">
        <v>22</v>
      </c>
      <c r="K189" s="9" t="s">
        <v>4842</v>
      </c>
      <c r="L189" s="9" t="s">
        <v>48</v>
      </c>
      <c r="M189" s="11">
        <f t="shared" si="2"/>
        <v>3.7272727272727271</v>
      </c>
      <c r="N189" s="12">
        <f>IF(M189="","",IF(M189&lt;Premissas!$C$8,Premissas!$E$7,IF(M189&lt;Premissas!$C$9,Premissas!$E$8,IF(M189&lt;Premissas!$C$10,Premissas!$E$9,IF(M189&lt;Premissas!$C$11,Premissas!$E$10,IF(M189&lt;Premissas!$C$12,Premissas!$E$11,Premissas!$E$12))))))</f>
        <v>750</v>
      </c>
      <c r="O189" s="13">
        <f>IF(OR(N189="",N189=0),0,N189/Premissas!$C$16)</f>
        <v>28.846153846153847</v>
      </c>
    </row>
    <row r="190" spans="1:15" ht="15" customHeight="1">
      <c r="A190" s="9">
        <v>7</v>
      </c>
      <c r="B190" s="9">
        <v>409</v>
      </c>
      <c r="C190" s="9" t="s">
        <v>19</v>
      </c>
      <c r="D190" s="9" t="s">
        <v>464</v>
      </c>
      <c r="E190" s="9" t="s">
        <v>465</v>
      </c>
      <c r="F190" s="10">
        <v>1618</v>
      </c>
      <c r="G190" s="11">
        <v>25.88</v>
      </c>
      <c r="H190" s="11">
        <v>63</v>
      </c>
      <c r="I190" s="9">
        <v>25</v>
      </c>
      <c r="J190" s="9">
        <v>25</v>
      </c>
      <c r="K190" s="9" t="s">
        <v>4842</v>
      </c>
      <c r="L190" s="9" t="s">
        <v>48</v>
      </c>
      <c r="M190" s="11">
        <f t="shared" si="2"/>
        <v>2.52</v>
      </c>
      <c r="N190" s="12">
        <f>IF(M190="","",IF(M190&lt;Premissas!$C$8,Premissas!$E$7,IF(M190&lt;Premissas!$C$9,Premissas!$E$8,IF(M190&lt;Premissas!$C$10,Premissas!$E$9,IF(M190&lt;Premissas!$C$11,Premissas!$E$10,IF(M190&lt;Premissas!$C$12,Premissas!$E$11,Premissas!$E$12))))))</f>
        <v>750</v>
      </c>
      <c r="O190" s="13">
        <f>IF(OR(N190="",N190=0),0,N190/Premissas!$C$16)</f>
        <v>28.846153846153847</v>
      </c>
    </row>
    <row r="191" spans="1:15" ht="15" customHeight="1">
      <c r="A191" s="9">
        <v>7</v>
      </c>
      <c r="B191" s="9">
        <v>409</v>
      </c>
      <c r="C191" s="9" t="s">
        <v>20</v>
      </c>
      <c r="D191" s="9" t="s">
        <v>466</v>
      </c>
      <c r="E191" s="9" t="s">
        <v>467</v>
      </c>
      <c r="F191" s="10">
        <v>14</v>
      </c>
      <c r="G191" s="11">
        <v>0.74</v>
      </c>
      <c r="H191" s="11">
        <v>19</v>
      </c>
      <c r="I191" s="9">
        <v>22</v>
      </c>
      <c r="J191" s="9">
        <v>22</v>
      </c>
      <c r="K191" s="9" t="s">
        <v>4842</v>
      </c>
      <c r="L191" s="9" t="s">
        <v>48</v>
      </c>
      <c r="M191" s="11">
        <f t="shared" si="2"/>
        <v>0.86363636363636365</v>
      </c>
      <c r="N191" s="12">
        <f>IF(M191="","",IF(M191&lt;Premissas!$C$8,Premissas!$E$7,IF(M191&lt;Premissas!$C$9,Premissas!$E$8,IF(M191&lt;Premissas!$C$10,Premissas!$E$9,IF(M191&lt;Premissas!$C$11,Premissas!$E$10,IF(M191&lt;Premissas!$C$12,Premissas!$E$11,Premissas!$E$12))))))</f>
        <v>0</v>
      </c>
      <c r="O191" s="13">
        <f>IF(OR(N191="",N191=0),0,N191/Premissas!$C$16)</f>
        <v>0</v>
      </c>
    </row>
    <row r="192" spans="1:15" ht="15" customHeight="1">
      <c r="A192" s="9">
        <v>7</v>
      </c>
      <c r="B192" s="9">
        <v>409</v>
      </c>
      <c r="C192" s="9" t="s">
        <v>19</v>
      </c>
      <c r="D192" s="9" t="s">
        <v>466</v>
      </c>
      <c r="E192" s="9" t="s">
        <v>467</v>
      </c>
      <c r="F192" s="10">
        <v>3</v>
      </c>
      <c r="G192" s="11">
        <v>1.64</v>
      </c>
      <c r="H192" s="11">
        <v>2</v>
      </c>
      <c r="I192" s="9">
        <v>25</v>
      </c>
      <c r="J192" s="9">
        <v>25</v>
      </c>
      <c r="K192" s="9" t="s">
        <v>4842</v>
      </c>
      <c r="L192" s="9" t="s">
        <v>48</v>
      </c>
      <c r="M192" s="11">
        <f t="shared" si="2"/>
        <v>0.08</v>
      </c>
      <c r="N192" s="12">
        <f>IF(M192="","",IF(M192&lt;Premissas!$C$8,Premissas!$E$7,IF(M192&lt;Premissas!$C$9,Premissas!$E$8,IF(M192&lt;Premissas!$C$10,Premissas!$E$9,IF(M192&lt;Premissas!$C$11,Premissas!$E$10,IF(M192&lt;Premissas!$C$12,Premissas!$E$11,Premissas!$E$12))))))</f>
        <v>0</v>
      </c>
      <c r="O192" s="13">
        <f>IF(OR(N192="",N192=0),0,N192/Premissas!$C$16)</f>
        <v>0</v>
      </c>
    </row>
    <row r="193" spans="1:15" ht="15" customHeight="1">
      <c r="A193" s="9">
        <v>7</v>
      </c>
      <c r="B193" s="9">
        <v>409</v>
      </c>
      <c r="C193" s="9" t="s">
        <v>18</v>
      </c>
      <c r="D193" s="9" t="s">
        <v>470</v>
      </c>
      <c r="E193" s="9" t="s">
        <v>471</v>
      </c>
      <c r="F193" s="10">
        <v>507</v>
      </c>
      <c r="G193" s="11">
        <v>6.05</v>
      </c>
      <c r="H193" s="11">
        <v>84</v>
      </c>
      <c r="I193" s="9">
        <v>24</v>
      </c>
      <c r="J193" s="9">
        <v>24</v>
      </c>
      <c r="K193" s="9" t="s">
        <v>4842</v>
      </c>
      <c r="L193" s="9" t="s">
        <v>48</v>
      </c>
      <c r="M193" s="11">
        <f t="shared" si="2"/>
        <v>3.5</v>
      </c>
      <c r="N193" s="12">
        <f>IF(M193="","",IF(M193&lt;Premissas!$C$8,Premissas!$E$7,IF(M193&lt;Premissas!$C$9,Premissas!$E$8,IF(M193&lt;Premissas!$C$10,Premissas!$E$9,IF(M193&lt;Premissas!$C$11,Premissas!$E$10,IF(M193&lt;Premissas!$C$12,Premissas!$E$11,Premissas!$E$12))))))</f>
        <v>750</v>
      </c>
      <c r="O193" s="13">
        <f>IF(OR(N193="",N193=0),0,N193/Premissas!$C$16)</f>
        <v>28.846153846153847</v>
      </c>
    </row>
    <row r="194" spans="1:15" ht="15" customHeight="1">
      <c r="A194" s="9">
        <v>7</v>
      </c>
      <c r="B194" s="9">
        <v>409</v>
      </c>
      <c r="C194" s="9" t="s">
        <v>18</v>
      </c>
      <c r="D194" s="9" t="s">
        <v>472</v>
      </c>
      <c r="E194" s="9" t="s">
        <v>473</v>
      </c>
      <c r="F194" s="10">
        <v>758</v>
      </c>
      <c r="G194" s="11">
        <v>7.22</v>
      </c>
      <c r="H194" s="11">
        <v>105</v>
      </c>
      <c r="I194" s="9">
        <v>24</v>
      </c>
      <c r="J194" s="9">
        <v>24</v>
      </c>
      <c r="K194" s="9" t="s">
        <v>4842</v>
      </c>
      <c r="L194" s="9" t="s">
        <v>48</v>
      </c>
      <c r="M194" s="11">
        <f t="shared" ref="M194:M257" si="3">IF(OR(J194="",J194&lt;=0),"",H194/J194)</f>
        <v>4.375</v>
      </c>
      <c r="N194" s="12">
        <f>IF(M194="","",IF(M194&lt;Premissas!$C$8,Premissas!$E$7,IF(M194&lt;Premissas!$C$9,Premissas!$E$8,IF(M194&lt;Premissas!$C$10,Premissas!$E$9,IF(M194&lt;Premissas!$C$11,Premissas!$E$10,IF(M194&lt;Premissas!$C$12,Premissas!$E$11,Premissas!$E$12))))))</f>
        <v>750</v>
      </c>
      <c r="O194" s="13">
        <f>IF(OR(N194="",N194=0),0,N194/Premissas!$C$16)</f>
        <v>28.846153846153847</v>
      </c>
    </row>
    <row r="195" spans="1:15" ht="15" customHeight="1">
      <c r="A195" s="9">
        <v>7</v>
      </c>
      <c r="B195" s="9">
        <v>409</v>
      </c>
      <c r="C195" s="9" t="s">
        <v>20</v>
      </c>
      <c r="D195" s="9" t="s">
        <v>474</v>
      </c>
      <c r="E195" s="9" t="s">
        <v>475</v>
      </c>
      <c r="F195" s="10">
        <v>186</v>
      </c>
      <c r="G195" s="11">
        <v>7.11</v>
      </c>
      <c r="H195" s="11">
        <v>26</v>
      </c>
      <c r="I195" s="9">
        <v>22</v>
      </c>
      <c r="J195" s="9">
        <v>22</v>
      </c>
      <c r="K195" s="9" t="s">
        <v>4842</v>
      </c>
      <c r="L195" s="9" t="s">
        <v>48</v>
      </c>
      <c r="M195" s="11">
        <f t="shared" si="3"/>
        <v>1.1818181818181819</v>
      </c>
      <c r="N195" s="12">
        <f>IF(M195="","",IF(M195&lt;Premissas!$C$8,Premissas!$E$7,IF(M195&lt;Premissas!$C$9,Premissas!$E$8,IF(M195&lt;Premissas!$C$10,Premissas!$E$9,IF(M195&lt;Premissas!$C$11,Premissas!$E$10,IF(M195&lt;Premissas!$C$12,Premissas!$E$11,Premissas!$E$12))))))</f>
        <v>100</v>
      </c>
      <c r="O195" s="13">
        <f>IF(OR(N195="",N195=0),0,N195/Premissas!$C$16)</f>
        <v>3.8461538461538463</v>
      </c>
    </row>
    <row r="196" spans="1:15" ht="15" customHeight="1">
      <c r="A196" s="9">
        <v>7</v>
      </c>
      <c r="B196" s="9">
        <v>409</v>
      </c>
      <c r="C196" s="9" t="s">
        <v>19</v>
      </c>
      <c r="D196" s="9" t="s">
        <v>474</v>
      </c>
      <c r="E196" s="9" t="s">
        <v>475</v>
      </c>
      <c r="F196" s="10">
        <v>58</v>
      </c>
      <c r="G196" s="11">
        <v>0.44</v>
      </c>
      <c r="H196" s="11">
        <v>132</v>
      </c>
      <c r="I196" s="9">
        <v>25</v>
      </c>
      <c r="J196" s="9">
        <v>25</v>
      </c>
      <c r="K196" s="9" t="s">
        <v>4842</v>
      </c>
      <c r="L196" s="9" t="s">
        <v>48</v>
      </c>
      <c r="M196" s="11">
        <f t="shared" si="3"/>
        <v>5.28</v>
      </c>
      <c r="N196" s="12">
        <f>IF(M196="","",IF(M196&lt;Premissas!$C$8,Premissas!$E$7,IF(M196&lt;Premissas!$C$9,Premissas!$E$8,IF(M196&lt;Premissas!$C$10,Premissas!$E$9,IF(M196&lt;Premissas!$C$11,Premissas!$E$10,IF(M196&lt;Premissas!$C$12,Premissas!$E$11,Premissas!$E$12))))))</f>
        <v>750</v>
      </c>
      <c r="O196" s="13">
        <f>IF(OR(N196="",N196=0),0,N196/Premissas!$C$16)</f>
        <v>28.846153846153847</v>
      </c>
    </row>
    <row r="197" spans="1:15" ht="15" customHeight="1">
      <c r="A197" s="9">
        <v>7</v>
      </c>
      <c r="B197" s="9">
        <v>1942</v>
      </c>
      <c r="C197" s="9" t="s">
        <v>19</v>
      </c>
      <c r="D197" s="9" t="s">
        <v>476</v>
      </c>
      <c r="E197" s="9" t="s">
        <v>477</v>
      </c>
      <c r="F197" s="10">
        <v>3895</v>
      </c>
      <c r="G197" s="11">
        <v>152.47</v>
      </c>
      <c r="H197" s="11">
        <v>26</v>
      </c>
      <c r="I197" s="9">
        <v>17</v>
      </c>
      <c r="J197" s="9">
        <v>17</v>
      </c>
      <c r="K197" s="9" t="s">
        <v>4842</v>
      </c>
      <c r="L197" s="9" t="s">
        <v>48</v>
      </c>
      <c r="M197" s="11">
        <f t="shared" si="3"/>
        <v>1.5294117647058822</v>
      </c>
      <c r="N197" s="12">
        <f>IF(M197="","",IF(M197&lt;Premissas!$C$8,Premissas!$E$7,IF(M197&lt;Premissas!$C$9,Premissas!$E$8,IF(M197&lt;Premissas!$C$10,Premissas!$E$9,IF(M197&lt;Premissas!$C$11,Premissas!$E$10,IF(M197&lt;Premissas!$C$12,Premissas!$E$11,Premissas!$E$12))))))</f>
        <v>350</v>
      </c>
      <c r="O197" s="13">
        <f>IF(OR(N197="",N197=0),0,N197/Premissas!$C$16)</f>
        <v>13.461538461538462</v>
      </c>
    </row>
    <row r="198" spans="1:15" ht="15" customHeight="1">
      <c r="A198" s="9">
        <v>7</v>
      </c>
      <c r="B198" s="9">
        <v>1942</v>
      </c>
      <c r="C198" s="9" t="s">
        <v>21</v>
      </c>
      <c r="D198" s="9" t="s">
        <v>478</v>
      </c>
      <c r="E198" s="9" t="s">
        <v>479</v>
      </c>
      <c r="F198" s="10">
        <v>139</v>
      </c>
      <c r="G198" s="11">
        <v>8.65</v>
      </c>
      <c r="H198" s="11">
        <v>16</v>
      </c>
      <c r="I198" s="9">
        <v>20</v>
      </c>
      <c r="J198" s="9">
        <v>20</v>
      </c>
      <c r="K198" s="9" t="s">
        <v>4842</v>
      </c>
      <c r="L198" s="9" t="s">
        <v>48</v>
      </c>
      <c r="M198" s="11">
        <f t="shared" si="3"/>
        <v>0.8</v>
      </c>
      <c r="N198" s="12">
        <f>IF(M198="","",IF(M198&lt;Premissas!$C$8,Premissas!$E$7,IF(M198&lt;Premissas!$C$9,Premissas!$E$8,IF(M198&lt;Premissas!$C$10,Premissas!$E$9,IF(M198&lt;Premissas!$C$11,Premissas!$E$10,IF(M198&lt;Premissas!$C$12,Premissas!$E$11,Premissas!$E$12))))))</f>
        <v>0</v>
      </c>
      <c r="O198" s="13">
        <f>IF(OR(N198="",N198=0),0,N198/Premissas!$C$16)</f>
        <v>0</v>
      </c>
    </row>
    <row r="199" spans="1:15" ht="15" customHeight="1">
      <c r="A199" s="9">
        <v>7</v>
      </c>
      <c r="B199" s="9">
        <v>1942</v>
      </c>
      <c r="C199" s="9" t="s">
        <v>21</v>
      </c>
      <c r="D199" s="9" t="s">
        <v>482</v>
      </c>
      <c r="E199" s="9" t="s">
        <v>483</v>
      </c>
      <c r="F199" s="10">
        <v>1906</v>
      </c>
      <c r="G199" s="11">
        <v>86.07</v>
      </c>
      <c r="H199" s="11">
        <v>22</v>
      </c>
      <c r="I199" s="9">
        <v>20</v>
      </c>
      <c r="J199" s="9">
        <v>20</v>
      </c>
      <c r="K199" s="9" t="s">
        <v>4842</v>
      </c>
      <c r="L199" s="9" t="s">
        <v>48</v>
      </c>
      <c r="M199" s="11">
        <f t="shared" si="3"/>
        <v>1.1000000000000001</v>
      </c>
      <c r="N199" s="12">
        <f>IF(M199="","",IF(M199&lt;Premissas!$C$8,Premissas!$E$7,IF(M199&lt;Premissas!$C$9,Premissas!$E$8,IF(M199&lt;Premissas!$C$10,Premissas!$E$9,IF(M199&lt;Premissas!$C$11,Premissas!$E$10,IF(M199&lt;Premissas!$C$12,Premissas!$E$11,Premissas!$E$12))))))</f>
        <v>100</v>
      </c>
      <c r="O199" s="13">
        <f>IF(OR(N199="",N199=0),0,N199/Premissas!$C$16)</f>
        <v>3.8461538461538463</v>
      </c>
    </row>
    <row r="200" spans="1:15" ht="15" customHeight="1">
      <c r="A200" s="9">
        <v>7</v>
      </c>
      <c r="B200" s="9">
        <v>1942</v>
      </c>
      <c r="C200" s="9" t="s">
        <v>21</v>
      </c>
      <c r="D200" s="9" t="s">
        <v>484</v>
      </c>
      <c r="E200" s="9" t="s">
        <v>485</v>
      </c>
      <c r="F200" s="10">
        <v>1831</v>
      </c>
      <c r="G200" s="11">
        <v>85.91</v>
      </c>
      <c r="H200" s="11">
        <v>21</v>
      </c>
      <c r="I200" s="9">
        <v>20</v>
      </c>
      <c r="J200" s="9">
        <v>20</v>
      </c>
      <c r="K200" s="9" t="s">
        <v>4842</v>
      </c>
      <c r="L200" s="9" t="s">
        <v>48</v>
      </c>
      <c r="M200" s="11">
        <f t="shared" si="3"/>
        <v>1.05</v>
      </c>
      <c r="N200" s="12">
        <f>IF(M200="","",IF(M200&lt;Premissas!$C$8,Premissas!$E$7,IF(M200&lt;Premissas!$C$9,Premissas!$E$8,IF(M200&lt;Premissas!$C$10,Premissas!$E$9,IF(M200&lt;Premissas!$C$11,Premissas!$E$10,IF(M200&lt;Premissas!$C$12,Premissas!$E$11,Premissas!$E$12))))))</f>
        <v>100</v>
      </c>
      <c r="O200" s="13">
        <f>IF(OR(N200="",N200=0),0,N200/Premissas!$C$16)</f>
        <v>3.8461538461538463</v>
      </c>
    </row>
    <row r="201" spans="1:15" ht="15" customHeight="1">
      <c r="A201" s="9">
        <v>7</v>
      </c>
      <c r="B201" s="9">
        <v>1942</v>
      </c>
      <c r="C201" s="9" t="s">
        <v>21</v>
      </c>
      <c r="D201" s="9" t="s">
        <v>486</v>
      </c>
      <c r="E201" s="9" t="s">
        <v>487</v>
      </c>
      <c r="F201" s="10">
        <v>2342</v>
      </c>
      <c r="G201" s="11">
        <v>79.02</v>
      </c>
      <c r="H201" s="11">
        <v>30</v>
      </c>
      <c r="I201" s="9">
        <v>20</v>
      </c>
      <c r="J201" s="9">
        <v>20</v>
      </c>
      <c r="K201" s="9" t="s">
        <v>4842</v>
      </c>
      <c r="L201" s="9" t="s">
        <v>48</v>
      </c>
      <c r="M201" s="11">
        <f t="shared" si="3"/>
        <v>1.5</v>
      </c>
      <c r="N201" s="12">
        <f>IF(M201="","",IF(M201&lt;Premissas!$C$8,Premissas!$E$7,IF(M201&lt;Premissas!$C$9,Premissas!$E$8,IF(M201&lt;Premissas!$C$10,Premissas!$E$9,IF(M201&lt;Premissas!$C$11,Premissas!$E$10,IF(M201&lt;Premissas!$C$12,Premissas!$E$11,Premissas!$E$12))))))</f>
        <v>350</v>
      </c>
      <c r="O201" s="13">
        <f>IF(OR(N201="",N201=0),0,N201/Premissas!$C$16)</f>
        <v>13.461538461538462</v>
      </c>
    </row>
    <row r="202" spans="1:15" ht="15" customHeight="1">
      <c r="A202" s="9">
        <v>7</v>
      </c>
      <c r="B202" s="9">
        <v>1942</v>
      </c>
      <c r="C202" s="9" t="s">
        <v>20</v>
      </c>
      <c r="D202" s="9" t="s">
        <v>488</v>
      </c>
      <c r="E202" s="9" t="s">
        <v>489</v>
      </c>
      <c r="F202" s="10">
        <v>4</v>
      </c>
      <c r="G202" s="11">
        <v>0.67</v>
      </c>
      <c r="H202" s="11">
        <v>6</v>
      </c>
      <c r="I202" s="9">
        <v>16</v>
      </c>
      <c r="J202" s="9">
        <v>16</v>
      </c>
      <c r="K202" s="9" t="s">
        <v>4842</v>
      </c>
      <c r="L202" s="9" t="s">
        <v>48</v>
      </c>
      <c r="M202" s="11">
        <f t="shared" si="3"/>
        <v>0.375</v>
      </c>
      <c r="N202" s="12">
        <f>IF(M202="","",IF(M202&lt;Premissas!$C$8,Premissas!$E$7,IF(M202&lt;Premissas!$C$9,Premissas!$E$8,IF(M202&lt;Premissas!$C$10,Premissas!$E$9,IF(M202&lt;Premissas!$C$11,Premissas!$E$10,IF(M202&lt;Premissas!$C$12,Premissas!$E$11,Premissas!$E$12))))))</f>
        <v>0</v>
      </c>
      <c r="O202" s="13">
        <f>IF(OR(N202="",N202=0),0,N202/Premissas!$C$16)</f>
        <v>0</v>
      </c>
    </row>
    <row r="203" spans="1:15" ht="15" customHeight="1">
      <c r="A203" s="9">
        <v>7</v>
      </c>
      <c r="B203" s="9">
        <v>1942</v>
      </c>
      <c r="C203" s="9" t="s">
        <v>19</v>
      </c>
      <c r="D203" s="9" t="s">
        <v>488</v>
      </c>
      <c r="E203" s="9" t="s">
        <v>489</v>
      </c>
      <c r="F203" s="10">
        <v>2</v>
      </c>
      <c r="G203" s="11">
        <v>0.5</v>
      </c>
      <c r="H203" s="11">
        <v>4</v>
      </c>
      <c r="I203" s="9">
        <v>17</v>
      </c>
      <c r="J203" s="9">
        <v>17</v>
      </c>
      <c r="K203" s="9" t="s">
        <v>4842</v>
      </c>
      <c r="L203" s="9" t="s">
        <v>48</v>
      </c>
      <c r="M203" s="11">
        <f t="shared" si="3"/>
        <v>0.23529411764705882</v>
      </c>
      <c r="N203" s="12">
        <f>IF(M203="","",IF(M203&lt;Premissas!$C$8,Premissas!$E$7,IF(M203&lt;Premissas!$C$9,Premissas!$E$8,IF(M203&lt;Premissas!$C$10,Premissas!$E$9,IF(M203&lt;Premissas!$C$11,Premissas!$E$10,IF(M203&lt;Premissas!$C$12,Premissas!$E$11,Premissas!$E$12))))))</f>
        <v>0</v>
      </c>
      <c r="O203" s="13">
        <f>IF(OR(N203="",N203=0),0,N203/Premissas!$C$16)</f>
        <v>0</v>
      </c>
    </row>
    <row r="204" spans="1:15" ht="15" customHeight="1">
      <c r="A204" s="9">
        <v>7</v>
      </c>
      <c r="B204" s="9">
        <v>1942</v>
      </c>
      <c r="C204" s="9" t="s">
        <v>21</v>
      </c>
      <c r="D204" s="9" t="s">
        <v>492</v>
      </c>
      <c r="E204" s="9" t="s">
        <v>493</v>
      </c>
      <c r="F204" s="10">
        <v>1294</v>
      </c>
      <c r="G204" s="11">
        <v>76.430000000000007</v>
      </c>
      <c r="H204" s="11">
        <v>17</v>
      </c>
      <c r="I204" s="9">
        <v>20</v>
      </c>
      <c r="J204" s="9">
        <v>20</v>
      </c>
      <c r="K204" s="9" t="s">
        <v>4842</v>
      </c>
      <c r="L204" s="9" t="s">
        <v>48</v>
      </c>
      <c r="M204" s="11">
        <f t="shared" si="3"/>
        <v>0.85</v>
      </c>
      <c r="N204" s="12">
        <f>IF(M204="","",IF(M204&lt;Premissas!$C$8,Premissas!$E$7,IF(M204&lt;Premissas!$C$9,Premissas!$E$8,IF(M204&lt;Premissas!$C$10,Premissas!$E$9,IF(M204&lt;Premissas!$C$11,Premissas!$E$10,IF(M204&lt;Premissas!$C$12,Premissas!$E$11,Premissas!$E$12))))))</f>
        <v>0</v>
      </c>
      <c r="O204" s="13">
        <f>IF(OR(N204="",N204=0),0,N204/Premissas!$C$16)</f>
        <v>0</v>
      </c>
    </row>
    <row r="205" spans="1:15" ht="15" customHeight="1">
      <c r="A205" s="9">
        <v>7</v>
      </c>
      <c r="B205" s="9">
        <v>1942</v>
      </c>
      <c r="C205" s="9" t="s">
        <v>18</v>
      </c>
      <c r="D205" s="9" t="s">
        <v>494</v>
      </c>
      <c r="E205" s="9" t="s">
        <v>495</v>
      </c>
      <c r="F205" s="10">
        <v>1751</v>
      </c>
      <c r="G205" s="11">
        <v>101.8</v>
      </c>
      <c r="H205" s="11">
        <v>17</v>
      </c>
      <c r="I205" s="9">
        <v>22</v>
      </c>
      <c r="J205" s="9">
        <v>22</v>
      </c>
      <c r="K205" s="9" t="s">
        <v>4842</v>
      </c>
      <c r="L205" s="9" t="s">
        <v>48</v>
      </c>
      <c r="M205" s="11">
        <f t="shared" si="3"/>
        <v>0.77272727272727271</v>
      </c>
      <c r="N205" s="12">
        <f>IF(M205="","",IF(M205&lt;Premissas!$C$8,Premissas!$E$7,IF(M205&lt;Premissas!$C$9,Premissas!$E$8,IF(M205&lt;Premissas!$C$10,Premissas!$E$9,IF(M205&lt;Premissas!$C$11,Premissas!$E$10,IF(M205&lt;Premissas!$C$12,Premissas!$E$11,Premissas!$E$12))))))</f>
        <v>0</v>
      </c>
      <c r="O205" s="13">
        <f>IF(OR(N205="",N205=0),0,N205/Premissas!$C$16)</f>
        <v>0</v>
      </c>
    </row>
    <row r="206" spans="1:15" ht="15" customHeight="1">
      <c r="A206" s="9">
        <v>7</v>
      </c>
      <c r="B206" s="9">
        <v>1942</v>
      </c>
      <c r="C206" s="9" t="s">
        <v>21</v>
      </c>
      <c r="D206" s="9" t="s">
        <v>498</v>
      </c>
      <c r="E206" s="9" t="s">
        <v>499</v>
      </c>
      <c r="F206" s="10">
        <v>1947</v>
      </c>
      <c r="G206" s="11">
        <v>48.74</v>
      </c>
      <c r="H206" s="11">
        <v>40</v>
      </c>
      <c r="I206" s="9">
        <v>20</v>
      </c>
      <c r="J206" s="9">
        <v>20</v>
      </c>
      <c r="K206" s="9" t="s">
        <v>4842</v>
      </c>
      <c r="L206" s="9" t="s">
        <v>48</v>
      </c>
      <c r="M206" s="11">
        <f t="shared" si="3"/>
        <v>2</v>
      </c>
      <c r="N206" s="12">
        <f>IF(M206="","",IF(M206&lt;Premissas!$C$8,Premissas!$E$7,IF(M206&lt;Premissas!$C$9,Premissas!$E$8,IF(M206&lt;Premissas!$C$10,Premissas!$E$9,IF(M206&lt;Premissas!$C$11,Premissas!$E$10,IF(M206&lt;Premissas!$C$12,Premissas!$E$11,Premissas!$E$12))))))</f>
        <v>750</v>
      </c>
      <c r="O206" s="13">
        <f>IF(OR(N206="",N206=0),0,N206/Premissas!$C$16)</f>
        <v>28.846153846153847</v>
      </c>
    </row>
    <row r="207" spans="1:15" ht="15" customHeight="1">
      <c r="A207" s="9">
        <v>7</v>
      </c>
      <c r="B207" s="9">
        <v>1942</v>
      </c>
      <c r="C207" s="9" t="s">
        <v>21</v>
      </c>
      <c r="D207" s="9" t="s">
        <v>500</v>
      </c>
      <c r="E207" s="9" t="s">
        <v>501</v>
      </c>
      <c r="F207" s="10">
        <v>1516</v>
      </c>
      <c r="G207" s="11">
        <v>44.61</v>
      </c>
      <c r="H207" s="11">
        <v>34</v>
      </c>
      <c r="I207" s="9">
        <v>20</v>
      </c>
      <c r="J207" s="9">
        <v>20</v>
      </c>
      <c r="K207" s="9" t="s">
        <v>4842</v>
      </c>
      <c r="L207" s="9" t="s">
        <v>48</v>
      </c>
      <c r="M207" s="11">
        <f t="shared" si="3"/>
        <v>1.7</v>
      </c>
      <c r="N207" s="12">
        <f>IF(M207="","",IF(M207&lt;Premissas!$C$8,Premissas!$E$7,IF(M207&lt;Premissas!$C$9,Premissas!$E$8,IF(M207&lt;Premissas!$C$10,Premissas!$E$9,IF(M207&lt;Premissas!$C$11,Premissas!$E$10,IF(M207&lt;Premissas!$C$12,Premissas!$E$11,Premissas!$E$12))))))</f>
        <v>500</v>
      </c>
      <c r="O207" s="13">
        <f>IF(OR(N207="",N207=0),0,N207/Premissas!$C$16)</f>
        <v>19.23076923076923</v>
      </c>
    </row>
    <row r="208" spans="1:15" ht="15" customHeight="1">
      <c r="A208" s="9">
        <v>7</v>
      </c>
      <c r="B208" s="9">
        <v>1942</v>
      </c>
      <c r="C208" s="9" t="s">
        <v>21</v>
      </c>
      <c r="D208" s="9" t="s">
        <v>502</v>
      </c>
      <c r="E208" s="9" t="s">
        <v>503</v>
      </c>
      <c r="F208" s="10">
        <v>2351</v>
      </c>
      <c r="G208" s="11">
        <v>88.85</v>
      </c>
      <c r="H208" s="11">
        <v>26</v>
      </c>
      <c r="I208" s="9">
        <v>20</v>
      </c>
      <c r="J208" s="9">
        <v>20</v>
      </c>
      <c r="K208" s="9" t="s">
        <v>4842</v>
      </c>
      <c r="L208" s="9" t="s">
        <v>48</v>
      </c>
      <c r="M208" s="11">
        <f t="shared" si="3"/>
        <v>1.3</v>
      </c>
      <c r="N208" s="12">
        <f>IF(M208="","",IF(M208&lt;Premissas!$C$8,Premissas!$E$7,IF(M208&lt;Premissas!$C$9,Premissas!$E$8,IF(M208&lt;Premissas!$C$10,Premissas!$E$9,IF(M208&lt;Premissas!$C$11,Premissas!$E$10,IF(M208&lt;Premissas!$C$12,Premissas!$E$11,Premissas!$E$12))))))</f>
        <v>200</v>
      </c>
      <c r="O208" s="13">
        <f>IF(OR(N208="",N208=0),0,N208/Premissas!$C$16)</f>
        <v>7.6923076923076925</v>
      </c>
    </row>
    <row r="209" spans="1:15" ht="15" customHeight="1">
      <c r="A209" s="9">
        <v>7</v>
      </c>
      <c r="B209" s="9">
        <v>1942</v>
      </c>
      <c r="C209" s="9" t="s">
        <v>19</v>
      </c>
      <c r="D209" s="9" t="s">
        <v>504</v>
      </c>
      <c r="E209" s="9" t="s">
        <v>505</v>
      </c>
      <c r="F209" s="10">
        <v>2235</v>
      </c>
      <c r="G209" s="11">
        <v>123.77</v>
      </c>
      <c r="H209" s="11">
        <v>18</v>
      </c>
      <c r="I209" s="9">
        <v>17</v>
      </c>
      <c r="J209" s="9">
        <v>17</v>
      </c>
      <c r="K209" s="9" t="s">
        <v>4842</v>
      </c>
      <c r="L209" s="9" t="s">
        <v>48</v>
      </c>
      <c r="M209" s="11">
        <f t="shared" si="3"/>
        <v>1.0588235294117647</v>
      </c>
      <c r="N209" s="12">
        <f>IF(M209="","",IF(M209&lt;Premissas!$C$8,Premissas!$E$7,IF(M209&lt;Premissas!$C$9,Premissas!$E$8,IF(M209&lt;Premissas!$C$10,Premissas!$E$9,IF(M209&lt;Premissas!$C$11,Premissas!$E$10,IF(M209&lt;Premissas!$C$12,Premissas!$E$11,Premissas!$E$12))))))</f>
        <v>100</v>
      </c>
      <c r="O209" s="13">
        <f>IF(OR(N209="",N209=0),0,N209/Premissas!$C$16)</f>
        <v>3.8461538461538463</v>
      </c>
    </row>
    <row r="210" spans="1:15" ht="15" customHeight="1">
      <c r="A210" s="9">
        <v>7</v>
      </c>
      <c r="B210" s="9">
        <v>1942</v>
      </c>
      <c r="C210" s="9" t="s">
        <v>21</v>
      </c>
      <c r="D210" s="9" t="s">
        <v>506</v>
      </c>
      <c r="E210" s="9" t="s">
        <v>507</v>
      </c>
      <c r="F210" s="10">
        <v>2229</v>
      </c>
      <c r="G210" s="11">
        <v>72.59</v>
      </c>
      <c r="H210" s="11">
        <v>31</v>
      </c>
      <c r="I210" s="9">
        <v>20</v>
      </c>
      <c r="J210" s="9">
        <v>20</v>
      </c>
      <c r="K210" s="9" t="s">
        <v>4842</v>
      </c>
      <c r="L210" s="9" t="s">
        <v>48</v>
      </c>
      <c r="M210" s="11">
        <f t="shared" si="3"/>
        <v>1.55</v>
      </c>
      <c r="N210" s="12">
        <f>IF(M210="","",IF(M210&lt;Premissas!$C$8,Premissas!$E$7,IF(M210&lt;Premissas!$C$9,Premissas!$E$8,IF(M210&lt;Premissas!$C$10,Premissas!$E$9,IF(M210&lt;Premissas!$C$11,Premissas!$E$10,IF(M210&lt;Premissas!$C$12,Premissas!$E$11,Premissas!$E$12))))))</f>
        <v>350</v>
      </c>
      <c r="O210" s="13">
        <f>IF(OR(N210="",N210=0),0,N210/Premissas!$C$16)</f>
        <v>13.461538461538462</v>
      </c>
    </row>
    <row r="211" spans="1:15" ht="15" customHeight="1">
      <c r="A211" s="9">
        <v>7</v>
      </c>
      <c r="B211" s="9">
        <v>1942</v>
      </c>
      <c r="C211" s="9" t="s">
        <v>21</v>
      </c>
      <c r="D211" s="9" t="s">
        <v>508</v>
      </c>
      <c r="E211" s="9" t="s">
        <v>509</v>
      </c>
      <c r="F211" s="10">
        <v>1706</v>
      </c>
      <c r="G211" s="11">
        <v>34.229999999999997</v>
      </c>
      <c r="H211" s="11">
        <v>50</v>
      </c>
      <c r="I211" s="9">
        <v>20</v>
      </c>
      <c r="J211" s="9">
        <v>20</v>
      </c>
      <c r="K211" s="9" t="s">
        <v>4842</v>
      </c>
      <c r="L211" s="9" t="s">
        <v>48</v>
      </c>
      <c r="M211" s="11">
        <f t="shared" si="3"/>
        <v>2.5</v>
      </c>
      <c r="N211" s="12">
        <f>IF(M211="","",IF(M211&lt;Premissas!$C$8,Premissas!$E$7,IF(M211&lt;Premissas!$C$9,Premissas!$E$8,IF(M211&lt;Premissas!$C$10,Premissas!$E$9,IF(M211&lt;Premissas!$C$11,Premissas!$E$10,IF(M211&lt;Premissas!$C$12,Premissas!$E$11,Premissas!$E$12))))))</f>
        <v>750</v>
      </c>
      <c r="O211" s="13">
        <f>IF(OR(N211="",N211=0),0,N211/Premissas!$C$16)</f>
        <v>28.846153846153847</v>
      </c>
    </row>
    <row r="212" spans="1:15" ht="15" customHeight="1">
      <c r="A212" s="9">
        <v>7</v>
      </c>
      <c r="B212" s="9">
        <v>1942</v>
      </c>
      <c r="C212" s="9" t="s">
        <v>18</v>
      </c>
      <c r="D212" s="9" t="s">
        <v>510</v>
      </c>
      <c r="E212" s="9" t="s">
        <v>511</v>
      </c>
      <c r="F212" s="10">
        <v>994</v>
      </c>
      <c r="G212" s="11">
        <v>81.260000000000005</v>
      </c>
      <c r="H212" s="11">
        <v>12</v>
      </c>
      <c r="I212" s="9">
        <v>22</v>
      </c>
      <c r="J212" s="9">
        <v>22</v>
      </c>
      <c r="K212" s="9" t="s">
        <v>4842</v>
      </c>
      <c r="L212" s="9" t="s">
        <v>48</v>
      </c>
      <c r="M212" s="11">
        <f t="shared" si="3"/>
        <v>0.54545454545454541</v>
      </c>
      <c r="N212" s="12">
        <f>IF(M212="","",IF(M212&lt;Premissas!$C$8,Premissas!$E$7,IF(M212&lt;Premissas!$C$9,Premissas!$E$8,IF(M212&lt;Premissas!$C$10,Premissas!$E$9,IF(M212&lt;Premissas!$C$11,Premissas!$E$10,IF(M212&lt;Premissas!$C$12,Premissas!$E$11,Premissas!$E$12))))))</f>
        <v>0</v>
      </c>
      <c r="O212" s="13">
        <f>IF(OR(N212="",N212=0),0,N212/Premissas!$C$16)</f>
        <v>0</v>
      </c>
    </row>
    <row r="213" spans="1:15" ht="15" customHeight="1">
      <c r="A213" s="9">
        <v>7</v>
      </c>
      <c r="B213" s="9">
        <v>1942</v>
      </c>
      <c r="C213" s="9" t="s">
        <v>21</v>
      </c>
      <c r="D213" s="9" t="s">
        <v>512</v>
      </c>
      <c r="E213" s="9" t="s">
        <v>513</v>
      </c>
      <c r="F213" s="10">
        <v>2375</v>
      </c>
      <c r="G213" s="11">
        <v>59.81</v>
      </c>
      <c r="H213" s="11">
        <v>40</v>
      </c>
      <c r="I213" s="9">
        <v>20</v>
      </c>
      <c r="J213" s="9">
        <v>20</v>
      </c>
      <c r="K213" s="9" t="s">
        <v>4842</v>
      </c>
      <c r="L213" s="9" t="s">
        <v>48</v>
      </c>
      <c r="M213" s="11">
        <f t="shared" si="3"/>
        <v>2</v>
      </c>
      <c r="N213" s="12">
        <f>IF(M213="","",IF(M213&lt;Premissas!$C$8,Premissas!$E$7,IF(M213&lt;Premissas!$C$9,Premissas!$E$8,IF(M213&lt;Premissas!$C$10,Premissas!$E$9,IF(M213&lt;Premissas!$C$11,Premissas!$E$10,IF(M213&lt;Premissas!$C$12,Premissas!$E$11,Premissas!$E$12))))))</f>
        <v>750</v>
      </c>
      <c r="O213" s="13">
        <f>IF(OR(N213="",N213=0),0,N213/Premissas!$C$16)</f>
        <v>28.846153846153847</v>
      </c>
    </row>
    <row r="214" spans="1:15" ht="15" customHeight="1">
      <c r="A214" s="9">
        <v>7</v>
      </c>
      <c r="B214" s="9">
        <v>1942</v>
      </c>
      <c r="C214" s="9" t="s">
        <v>18</v>
      </c>
      <c r="D214" s="9" t="s">
        <v>496</v>
      </c>
      <c r="E214" s="9" t="s">
        <v>497</v>
      </c>
      <c r="F214" s="10">
        <v>1612</v>
      </c>
      <c r="G214" s="11">
        <v>61.69</v>
      </c>
      <c r="H214" s="11">
        <v>26</v>
      </c>
      <c r="I214" s="9">
        <v>22</v>
      </c>
      <c r="J214" s="9">
        <v>22</v>
      </c>
      <c r="K214" s="9" t="s">
        <v>4842</v>
      </c>
      <c r="L214" s="9" t="s">
        <v>48</v>
      </c>
      <c r="M214" s="11">
        <f t="shared" si="3"/>
        <v>1.1818181818181819</v>
      </c>
      <c r="N214" s="12">
        <f>IF(M214="","",IF(M214&lt;Premissas!$C$8,Premissas!$E$7,IF(M214&lt;Premissas!$C$9,Premissas!$E$8,IF(M214&lt;Premissas!$C$10,Premissas!$E$9,IF(M214&lt;Premissas!$C$11,Premissas!$E$10,IF(M214&lt;Premissas!$C$12,Premissas!$E$11,Premissas!$E$12))))))</f>
        <v>100</v>
      </c>
      <c r="O214" s="13">
        <f>IF(OR(N214="",N214=0),0,N214/Premissas!$C$16)</f>
        <v>3.8461538461538463</v>
      </c>
    </row>
    <row r="215" spans="1:15" ht="15" customHeight="1">
      <c r="A215" s="9">
        <v>7</v>
      </c>
      <c r="B215" s="9">
        <v>1942</v>
      </c>
      <c r="C215" s="9" t="s">
        <v>19</v>
      </c>
      <c r="D215" s="9" t="s">
        <v>516</v>
      </c>
      <c r="E215" s="9" t="s">
        <v>517</v>
      </c>
      <c r="F215" s="10">
        <v>2176</v>
      </c>
      <c r="G215" s="11">
        <v>86.63</v>
      </c>
      <c r="H215" s="11">
        <v>25</v>
      </c>
      <c r="I215" s="9">
        <v>17</v>
      </c>
      <c r="J215" s="9">
        <v>17</v>
      </c>
      <c r="K215" s="9" t="s">
        <v>4842</v>
      </c>
      <c r="L215" s="9" t="s">
        <v>48</v>
      </c>
      <c r="M215" s="11">
        <f t="shared" si="3"/>
        <v>1.4705882352941178</v>
      </c>
      <c r="N215" s="12">
        <f>IF(M215="","",IF(M215&lt;Premissas!$C$8,Premissas!$E$7,IF(M215&lt;Premissas!$C$9,Premissas!$E$8,IF(M215&lt;Premissas!$C$10,Premissas!$E$9,IF(M215&lt;Premissas!$C$11,Premissas!$E$10,IF(M215&lt;Premissas!$C$12,Premissas!$E$11,Premissas!$E$12))))))</f>
        <v>350</v>
      </c>
      <c r="O215" s="13">
        <f>IF(OR(N215="",N215=0),0,N215/Premissas!$C$16)</f>
        <v>13.461538461538462</v>
      </c>
    </row>
    <row r="216" spans="1:15" ht="15" customHeight="1">
      <c r="A216" s="9">
        <v>7</v>
      </c>
      <c r="B216" s="9">
        <v>1942</v>
      </c>
      <c r="C216" s="9" t="s">
        <v>21</v>
      </c>
      <c r="D216" s="9" t="s">
        <v>518</v>
      </c>
      <c r="E216" s="9" t="s">
        <v>519</v>
      </c>
      <c r="F216" s="10">
        <v>1683</v>
      </c>
      <c r="G216" s="11">
        <v>79.55</v>
      </c>
      <c r="H216" s="11">
        <v>21</v>
      </c>
      <c r="I216" s="9">
        <v>20</v>
      </c>
      <c r="J216" s="9">
        <v>20</v>
      </c>
      <c r="K216" s="9" t="s">
        <v>4842</v>
      </c>
      <c r="L216" s="9" t="s">
        <v>48</v>
      </c>
      <c r="M216" s="11">
        <f t="shared" si="3"/>
        <v>1.05</v>
      </c>
      <c r="N216" s="12">
        <f>IF(M216="","",IF(M216&lt;Premissas!$C$8,Premissas!$E$7,IF(M216&lt;Premissas!$C$9,Premissas!$E$8,IF(M216&lt;Premissas!$C$10,Premissas!$E$9,IF(M216&lt;Premissas!$C$11,Premissas!$E$10,IF(M216&lt;Premissas!$C$12,Premissas!$E$11,Premissas!$E$12))))))</f>
        <v>100</v>
      </c>
      <c r="O216" s="13">
        <f>IF(OR(N216="",N216=0),0,N216/Premissas!$C$16)</f>
        <v>3.8461538461538463</v>
      </c>
    </row>
    <row r="217" spans="1:15" ht="15" customHeight="1">
      <c r="A217" s="9">
        <v>7</v>
      </c>
      <c r="B217" s="9">
        <v>1942</v>
      </c>
      <c r="C217" s="9" t="s">
        <v>18</v>
      </c>
      <c r="D217" s="9" t="s">
        <v>520</v>
      </c>
      <c r="E217" s="9" t="s">
        <v>521</v>
      </c>
      <c r="F217" s="10">
        <v>693</v>
      </c>
      <c r="G217" s="11">
        <v>53.95</v>
      </c>
      <c r="H217" s="11">
        <v>13</v>
      </c>
      <c r="I217" s="9">
        <v>22</v>
      </c>
      <c r="J217" s="9">
        <v>22</v>
      </c>
      <c r="K217" s="9" t="s">
        <v>4842</v>
      </c>
      <c r="L217" s="9" t="s">
        <v>48</v>
      </c>
      <c r="M217" s="11">
        <f t="shared" si="3"/>
        <v>0.59090909090909094</v>
      </c>
      <c r="N217" s="12">
        <f>IF(M217="","",IF(M217&lt;Premissas!$C$8,Premissas!$E$7,IF(M217&lt;Premissas!$C$9,Premissas!$E$8,IF(M217&lt;Premissas!$C$10,Premissas!$E$9,IF(M217&lt;Premissas!$C$11,Premissas!$E$10,IF(M217&lt;Premissas!$C$12,Premissas!$E$11,Premissas!$E$12))))))</f>
        <v>0</v>
      </c>
      <c r="O217" s="13">
        <f>IF(OR(N217="",N217=0),0,N217/Premissas!$C$16)</f>
        <v>0</v>
      </c>
    </row>
    <row r="218" spans="1:15" ht="15" customHeight="1">
      <c r="A218" s="9">
        <v>7</v>
      </c>
      <c r="B218" s="9">
        <v>1942</v>
      </c>
      <c r="C218" s="9" t="s">
        <v>18</v>
      </c>
      <c r="D218" s="9" t="s">
        <v>524</v>
      </c>
      <c r="E218" s="9" t="s">
        <v>525</v>
      </c>
      <c r="F218" s="10">
        <v>1502</v>
      </c>
      <c r="G218" s="11">
        <v>50.21</v>
      </c>
      <c r="H218" s="11">
        <v>30</v>
      </c>
      <c r="I218" s="9">
        <v>22</v>
      </c>
      <c r="J218" s="9">
        <v>22</v>
      </c>
      <c r="K218" s="9" t="s">
        <v>4842</v>
      </c>
      <c r="L218" s="9" t="s">
        <v>48</v>
      </c>
      <c r="M218" s="11">
        <f t="shared" si="3"/>
        <v>1.3636363636363635</v>
      </c>
      <c r="N218" s="12">
        <f>IF(M218="","",IF(M218&lt;Premissas!$C$8,Premissas!$E$7,IF(M218&lt;Premissas!$C$9,Premissas!$E$8,IF(M218&lt;Premissas!$C$10,Premissas!$E$9,IF(M218&lt;Premissas!$C$11,Premissas!$E$10,IF(M218&lt;Premissas!$C$12,Premissas!$E$11,Premissas!$E$12))))))</f>
        <v>200</v>
      </c>
      <c r="O218" s="13">
        <f>IF(OR(N218="",N218=0),0,N218/Premissas!$C$16)</f>
        <v>7.6923076923076925</v>
      </c>
    </row>
    <row r="219" spans="1:15" ht="15" customHeight="1">
      <c r="A219" s="9">
        <v>7</v>
      </c>
      <c r="B219" s="9">
        <v>1942</v>
      </c>
      <c r="C219" s="9" t="s">
        <v>18</v>
      </c>
      <c r="D219" s="9" t="s">
        <v>530</v>
      </c>
      <c r="E219" s="9" t="s">
        <v>531</v>
      </c>
      <c r="F219" s="10">
        <v>1287</v>
      </c>
      <c r="G219" s="11">
        <v>46.74</v>
      </c>
      <c r="H219" s="11">
        <v>28</v>
      </c>
      <c r="I219" s="9">
        <v>22</v>
      </c>
      <c r="J219" s="9">
        <v>22</v>
      </c>
      <c r="K219" s="9" t="s">
        <v>4842</v>
      </c>
      <c r="L219" s="9" t="s">
        <v>48</v>
      </c>
      <c r="M219" s="11">
        <f t="shared" si="3"/>
        <v>1.2727272727272727</v>
      </c>
      <c r="N219" s="12">
        <f>IF(M219="","",IF(M219&lt;Premissas!$C$8,Premissas!$E$7,IF(M219&lt;Premissas!$C$9,Premissas!$E$8,IF(M219&lt;Premissas!$C$10,Premissas!$E$9,IF(M219&lt;Premissas!$C$11,Premissas!$E$10,IF(M219&lt;Premissas!$C$12,Premissas!$E$11,Premissas!$E$12))))))</f>
        <v>200</v>
      </c>
      <c r="O219" s="13">
        <f>IF(OR(N219="",N219=0),0,N219/Premissas!$C$16)</f>
        <v>7.6923076923076925</v>
      </c>
    </row>
    <row r="220" spans="1:15" ht="15" customHeight="1">
      <c r="A220" s="9">
        <v>7</v>
      </c>
      <c r="B220" s="9">
        <v>1942</v>
      </c>
      <c r="C220" s="9" t="s">
        <v>21</v>
      </c>
      <c r="D220" s="9" t="s">
        <v>532</v>
      </c>
      <c r="E220" s="9" t="s">
        <v>533</v>
      </c>
      <c r="F220" s="10">
        <v>155</v>
      </c>
      <c r="G220" s="11">
        <v>10.78</v>
      </c>
      <c r="H220" s="11">
        <v>14</v>
      </c>
      <c r="I220" s="9">
        <v>20</v>
      </c>
      <c r="J220" s="9">
        <v>20</v>
      </c>
      <c r="K220" s="9" t="s">
        <v>4842</v>
      </c>
      <c r="L220" s="9" t="s">
        <v>48</v>
      </c>
      <c r="M220" s="11">
        <f t="shared" si="3"/>
        <v>0.7</v>
      </c>
      <c r="N220" s="12">
        <f>IF(M220="","",IF(M220&lt;Premissas!$C$8,Premissas!$E$7,IF(M220&lt;Premissas!$C$9,Premissas!$E$8,IF(M220&lt;Premissas!$C$10,Premissas!$E$9,IF(M220&lt;Premissas!$C$11,Premissas!$E$10,IF(M220&lt;Premissas!$C$12,Premissas!$E$11,Premissas!$E$12))))))</f>
        <v>0</v>
      </c>
      <c r="O220" s="13">
        <f>IF(OR(N220="",N220=0),0,N220/Premissas!$C$16)</f>
        <v>0</v>
      </c>
    </row>
    <row r="221" spans="1:15" ht="15" customHeight="1">
      <c r="A221" s="9">
        <v>7</v>
      </c>
      <c r="B221" s="9">
        <v>1942</v>
      </c>
      <c r="C221" s="9" t="s">
        <v>20</v>
      </c>
      <c r="D221" s="9" t="s">
        <v>532</v>
      </c>
      <c r="E221" s="9" t="s">
        <v>533</v>
      </c>
      <c r="F221" s="10">
        <v>1</v>
      </c>
      <c r="G221" s="11">
        <v>0.01</v>
      </c>
      <c r="H221" s="11">
        <v>100</v>
      </c>
      <c r="I221" s="9">
        <v>16</v>
      </c>
      <c r="J221" s="9">
        <v>16</v>
      </c>
      <c r="K221" s="9" t="s">
        <v>4842</v>
      </c>
      <c r="L221" s="9" t="s">
        <v>48</v>
      </c>
      <c r="M221" s="11">
        <f t="shared" si="3"/>
        <v>6.25</v>
      </c>
      <c r="N221" s="12">
        <f>IF(M221="","",IF(M221&lt;Premissas!$C$8,Premissas!$E$7,IF(M221&lt;Premissas!$C$9,Premissas!$E$8,IF(M221&lt;Premissas!$C$10,Premissas!$E$9,IF(M221&lt;Premissas!$C$11,Premissas!$E$10,IF(M221&lt;Premissas!$C$12,Premissas!$E$11,Premissas!$E$12))))))</f>
        <v>750</v>
      </c>
      <c r="O221" s="13">
        <f>IF(OR(N221="",N221=0),0,N221/Premissas!$C$16)</f>
        <v>28.846153846153847</v>
      </c>
    </row>
    <row r="222" spans="1:15" ht="15" customHeight="1">
      <c r="A222" s="9">
        <v>7</v>
      </c>
      <c r="B222" s="9">
        <v>1942</v>
      </c>
      <c r="C222" s="9" t="s">
        <v>21</v>
      </c>
      <c r="D222" s="9" t="s">
        <v>536</v>
      </c>
      <c r="E222" s="9" t="s">
        <v>537</v>
      </c>
      <c r="F222" s="10">
        <v>1103</v>
      </c>
      <c r="G222" s="11">
        <v>55.19</v>
      </c>
      <c r="H222" s="11">
        <v>20</v>
      </c>
      <c r="I222" s="9">
        <v>20</v>
      </c>
      <c r="J222" s="9">
        <v>20</v>
      </c>
      <c r="K222" s="9" t="s">
        <v>4842</v>
      </c>
      <c r="L222" s="9" t="s">
        <v>48</v>
      </c>
      <c r="M222" s="11">
        <f t="shared" si="3"/>
        <v>1</v>
      </c>
      <c r="N222" s="12">
        <f>IF(M222="","",IF(M222&lt;Premissas!$C$8,Premissas!$E$7,IF(M222&lt;Premissas!$C$9,Premissas!$E$8,IF(M222&lt;Premissas!$C$10,Premissas!$E$9,IF(M222&lt;Premissas!$C$11,Premissas!$E$10,IF(M222&lt;Premissas!$C$12,Premissas!$E$11,Premissas!$E$12))))))</f>
        <v>100</v>
      </c>
      <c r="O222" s="13">
        <f>IF(OR(N222="",N222=0),0,N222/Premissas!$C$16)</f>
        <v>3.8461538461538463</v>
      </c>
    </row>
    <row r="223" spans="1:15" ht="15" customHeight="1">
      <c r="A223" s="9">
        <v>7</v>
      </c>
      <c r="B223" s="9">
        <v>1942</v>
      </c>
      <c r="C223" s="9" t="s">
        <v>18</v>
      </c>
      <c r="D223" s="9" t="s">
        <v>538</v>
      </c>
      <c r="E223" s="9" t="s">
        <v>539</v>
      </c>
      <c r="F223" s="10">
        <v>2070</v>
      </c>
      <c r="G223" s="11">
        <v>39.9</v>
      </c>
      <c r="H223" s="11">
        <v>52</v>
      </c>
      <c r="I223" s="9">
        <v>22</v>
      </c>
      <c r="J223" s="9">
        <v>22</v>
      </c>
      <c r="K223" s="9" t="s">
        <v>4842</v>
      </c>
      <c r="L223" s="9" t="s">
        <v>48</v>
      </c>
      <c r="M223" s="11">
        <f t="shared" si="3"/>
        <v>2.3636363636363638</v>
      </c>
      <c r="N223" s="12">
        <f>IF(M223="","",IF(M223&lt;Premissas!$C$8,Premissas!$E$7,IF(M223&lt;Premissas!$C$9,Premissas!$E$8,IF(M223&lt;Premissas!$C$10,Premissas!$E$9,IF(M223&lt;Premissas!$C$11,Premissas!$E$10,IF(M223&lt;Premissas!$C$12,Premissas!$E$11,Premissas!$E$12))))))</f>
        <v>750</v>
      </c>
      <c r="O223" s="13">
        <f>IF(OR(N223="",N223=0),0,N223/Premissas!$C$16)</f>
        <v>28.846153846153847</v>
      </c>
    </row>
    <row r="224" spans="1:15" ht="15" customHeight="1">
      <c r="A224" s="9">
        <v>7</v>
      </c>
      <c r="B224" s="9">
        <v>1942</v>
      </c>
      <c r="C224" s="9" t="s">
        <v>18</v>
      </c>
      <c r="D224" s="9" t="s">
        <v>542</v>
      </c>
      <c r="E224" s="9" t="s">
        <v>543</v>
      </c>
      <c r="F224" s="10">
        <v>878</v>
      </c>
      <c r="G224" s="11">
        <v>31.35</v>
      </c>
      <c r="H224" s="11">
        <v>28</v>
      </c>
      <c r="I224" s="9">
        <v>22</v>
      </c>
      <c r="J224" s="9">
        <v>22</v>
      </c>
      <c r="K224" s="9" t="s">
        <v>4842</v>
      </c>
      <c r="L224" s="9" t="s">
        <v>48</v>
      </c>
      <c r="M224" s="11">
        <f t="shared" si="3"/>
        <v>1.2727272727272727</v>
      </c>
      <c r="N224" s="12">
        <f>IF(M224="","",IF(M224&lt;Premissas!$C$8,Premissas!$E$7,IF(M224&lt;Premissas!$C$9,Premissas!$E$8,IF(M224&lt;Premissas!$C$10,Premissas!$E$9,IF(M224&lt;Premissas!$C$11,Premissas!$E$10,IF(M224&lt;Premissas!$C$12,Premissas!$E$11,Premissas!$E$12))))))</f>
        <v>200</v>
      </c>
      <c r="O224" s="13">
        <f>IF(OR(N224="",N224=0),0,N224/Premissas!$C$16)</f>
        <v>7.6923076923076925</v>
      </c>
    </row>
    <row r="225" spans="1:15" ht="15" customHeight="1">
      <c r="A225" s="9">
        <v>7</v>
      </c>
      <c r="B225" s="9">
        <v>1942</v>
      </c>
      <c r="C225" s="9" t="s">
        <v>18</v>
      </c>
      <c r="D225" s="9" t="s">
        <v>544</v>
      </c>
      <c r="E225" s="9" t="s">
        <v>545</v>
      </c>
      <c r="F225" s="10">
        <v>1263</v>
      </c>
      <c r="G225" s="11">
        <v>30.72</v>
      </c>
      <c r="H225" s="11">
        <v>41</v>
      </c>
      <c r="I225" s="9">
        <v>22</v>
      </c>
      <c r="J225" s="9">
        <v>22</v>
      </c>
      <c r="K225" s="9" t="s">
        <v>4842</v>
      </c>
      <c r="L225" s="9" t="s">
        <v>48</v>
      </c>
      <c r="M225" s="11">
        <f t="shared" si="3"/>
        <v>1.8636363636363635</v>
      </c>
      <c r="N225" s="12">
        <f>IF(M225="","",IF(M225&lt;Premissas!$C$8,Premissas!$E$7,IF(M225&lt;Premissas!$C$9,Premissas!$E$8,IF(M225&lt;Premissas!$C$10,Premissas!$E$9,IF(M225&lt;Premissas!$C$11,Premissas!$E$10,IF(M225&lt;Premissas!$C$12,Premissas!$E$11,Premissas!$E$12))))))</f>
        <v>500</v>
      </c>
      <c r="O225" s="13">
        <f>IF(OR(N225="",N225=0),0,N225/Premissas!$C$16)</f>
        <v>19.23076923076923</v>
      </c>
    </row>
    <row r="226" spans="1:15" ht="15" customHeight="1">
      <c r="A226" s="9">
        <v>7</v>
      </c>
      <c r="B226" s="9">
        <v>1942</v>
      </c>
      <c r="C226" s="9" t="s">
        <v>18</v>
      </c>
      <c r="D226" s="9" t="s">
        <v>548</v>
      </c>
      <c r="E226" s="9" t="s">
        <v>549</v>
      </c>
      <c r="F226" s="10">
        <v>1299</v>
      </c>
      <c r="G226" s="11">
        <v>28.93</v>
      </c>
      <c r="H226" s="11">
        <v>45</v>
      </c>
      <c r="I226" s="9">
        <v>22</v>
      </c>
      <c r="J226" s="9">
        <v>22</v>
      </c>
      <c r="K226" s="9" t="s">
        <v>4842</v>
      </c>
      <c r="L226" s="9" t="s">
        <v>48</v>
      </c>
      <c r="M226" s="11">
        <f t="shared" si="3"/>
        <v>2.0454545454545454</v>
      </c>
      <c r="N226" s="12">
        <f>IF(M226="","",IF(M226&lt;Premissas!$C$8,Premissas!$E$7,IF(M226&lt;Premissas!$C$9,Premissas!$E$8,IF(M226&lt;Premissas!$C$10,Premissas!$E$9,IF(M226&lt;Premissas!$C$11,Premissas!$E$10,IF(M226&lt;Premissas!$C$12,Premissas!$E$11,Premissas!$E$12))))))</f>
        <v>750</v>
      </c>
      <c r="O226" s="13">
        <f>IF(OR(N226="",N226=0),0,N226/Premissas!$C$16)</f>
        <v>28.846153846153847</v>
      </c>
    </row>
    <row r="227" spans="1:15" ht="15" customHeight="1">
      <c r="A227" s="9">
        <v>7</v>
      </c>
      <c r="B227" s="9">
        <v>1942</v>
      </c>
      <c r="C227" s="9" t="s">
        <v>18</v>
      </c>
      <c r="D227" s="9" t="s">
        <v>552</v>
      </c>
      <c r="E227" s="9" t="s">
        <v>553</v>
      </c>
      <c r="F227" s="10">
        <v>1444</v>
      </c>
      <c r="G227" s="11">
        <v>24.58</v>
      </c>
      <c r="H227" s="11">
        <v>59</v>
      </c>
      <c r="I227" s="9">
        <v>22</v>
      </c>
      <c r="J227" s="9">
        <v>22</v>
      </c>
      <c r="K227" s="9" t="s">
        <v>4842</v>
      </c>
      <c r="L227" s="9" t="s">
        <v>48</v>
      </c>
      <c r="M227" s="11">
        <f t="shared" si="3"/>
        <v>2.6818181818181817</v>
      </c>
      <c r="N227" s="12">
        <f>IF(M227="","",IF(M227&lt;Premissas!$C$8,Premissas!$E$7,IF(M227&lt;Premissas!$C$9,Premissas!$E$8,IF(M227&lt;Premissas!$C$10,Premissas!$E$9,IF(M227&lt;Premissas!$C$11,Premissas!$E$10,IF(M227&lt;Premissas!$C$12,Premissas!$E$11,Premissas!$E$12))))))</f>
        <v>750</v>
      </c>
      <c r="O227" s="13">
        <f>IF(OR(N227="",N227=0),0,N227/Premissas!$C$16)</f>
        <v>28.846153846153847</v>
      </c>
    </row>
    <row r="228" spans="1:15" ht="15" customHeight="1">
      <c r="A228" s="9">
        <v>7</v>
      </c>
      <c r="B228" s="9">
        <v>1942</v>
      </c>
      <c r="C228" s="9" t="s">
        <v>18</v>
      </c>
      <c r="D228" s="9" t="s">
        <v>554</v>
      </c>
      <c r="E228" s="9" t="s">
        <v>555</v>
      </c>
      <c r="F228" s="10">
        <v>1678</v>
      </c>
      <c r="G228" s="11">
        <v>23.53</v>
      </c>
      <c r="H228" s="11">
        <v>71</v>
      </c>
      <c r="I228" s="9">
        <v>22</v>
      </c>
      <c r="J228" s="9">
        <v>22</v>
      </c>
      <c r="K228" s="9" t="s">
        <v>4842</v>
      </c>
      <c r="L228" s="9" t="s">
        <v>48</v>
      </c>
      <c r="M228" s="11">
        <f t="shared" si="3"/>
        <v>3.2272727272727271</v>
      </c>
      <c r="N228" s="12">
        <f>IF(M228="","",IF(M228&lt;Premissas!$C$8,Premissas!$E$7,IF(M228&lt;Premissas!$C$9,Premissas!$E$8,IF(M228&lt;Premissas!$C$10,Premissas!$E$9,IF(M228&lt;Premissas!$C$11,Premissas!$E$10,IF(M228&lt;Premissas!$C$12,Premissas!$E$11,Premissas!$E$12))))))</f>
        <v>750</v>
      </c>
      <c r="O228" s="13">
        <f>IF(OR(N228="",N228=0),0,N228/Premissas!$C$16)</f>
        <v>28.846153846153847</v>
      </c>
    </row>
    <row r="229" spans="1:15" ht="15" customHeight="1">
      <c r="A229" s="9">
        <v>7</v>
      </c>
      <c r="B229" s="9">
        <v>1942</v>
      </c>
      <c r="C229" s="9" t="s">
        <v>21</v>
      </c>
      <c r="D229" s="9" t="s">
        <v>556</v>
      </c>
      <c r="E229" s="9" t="s">
        <v>557</v>
      </c>
      <c r="F229" s="10">
        <v>1720</v>
      </c>
      <c r="G229" s="11">
        <v>66.58</v>
      </c>
      <c r="H229" s="11">
        <v>26</v>
      </c>
      <c r="I229" s="9">
        <v>20</v>
      </c>
      <c r="J229" s="9">
        <v>20</v>
      </c>
      <c r="K229" s="9" t="s">
        <v>4842</v>
      </c>
      <c r="L229" s="9" t="s">
        <v>48</v>
      </c>
      <c r="M229" s="11">
        <f t="shared" si="3"/>
        <v>1.3</v>
      </c>
      <c r="N229" s="12">
        <f>IF(M229="","",IF(M229&lt;Premissas!$C$8,Premissas!$E$7,IF(M229&lt;Premissas!$C$9,Premissas!$E$8,IF(M229&lt;Premissas!$C$10,Premissas!$E$9,IF(M229&lt;Premissas!$C$11,Premissas!$E$10,IF(M229&lt;Premissas!$C$12,Premissas!$E$11,Premissas!$E$12))))))</f>
        <v>200</v>
      </c>
      <c r="O229" s="13">
        <f>IF(OR(N229="",N229=0),0,N229/Premissas!$C$16)</f>
        <v>7.6923076923076925</v>
      </c>
    </row>
    <row r="230" spans="1:15" ht="15" customHeight="1">
      <c r="A230" s="9">
        <v>7</v>
      </c>
      <c r="B230" s="9">
        <v>1942</v>
      </c>
      <c r="C230" s="9" t="s">
        <v>20</v>
      </c>
      <c r="D230" s="9" t="s">
        <v>560</v>
      </c>
      <c r="E230" s="9" t="s">
        <v>561</v>
      </c>
      <c r="F230" s="10">
        <v>529</v>
      </c>
      <c r="G230" s="11">
        <v>38.31</v>
      </c>
      <c r="H230" s="11">
        <v>14</v>
      </c>
      <c r="I230" s="9">
        <v>16</v>
      </c>
      <c r="J230" s="9">
        <v>16</v>
      </c>
      <c r="K230" s="9" t="s">
        <v>4842</v>
      </c>
      <c r="L230" s="9" t="s">
        <v>48</v>
      </c>
      <c r="M230" s="11">
        <f t="shared" si="3"/>
        <v>0.875</v>
      </c>
      <c r="N230" s="12">
        <f>IF(M230="","",IF(M230&lt;Premissas!$C$8,Premissas!$E$7,IF(M230&lt;Premissas!$C$9,Premissas!$E$8,IF(M230&lt;Premissas!$C$10,Premissas!$E$9,IF(M230&lt;Premissas!$C$11,Premissas!$E$10,IF(M230&lt;Premissas!$C$12,Premissas!$E$11,Premissas!$E$12))))))</f>
        <v>0</v>
      </c>
      <c r="O230" s="13">
        <f>IF(OR(N230="",N230=0),0,N230/Premissas!$C$16)</f>
        <v>0</v>
      </c>
    </row>
    <row r="231" spans="1:15" ht="15" customHeight="1">
      <c r="A231" s="9">
        <v>7</v>
      </c>
      <c r="B231" s="9">
        <v>1942</v>
      </c>
      <c r="C231" s="9" t="s">
        <v>21</v>
      </c>
      <c r="D231" s="9" t="s">
        <v>562</v>
      </c>
      <c r="E231" s="9" t="s">
        <v>563</v>
      </c>
      <c r="F231" s="10">
        <v>1826</v>
      </c>
      <c r="G231" s="11">
        <v>76.5</v>
      </c>
      <c r="H231" s="11">
        <v>24</v>
      </c>
      <c r="I231" s="9">
        <v>20</v>
      </c>
      <c r="J231" s="9">
        <v>20</v>
      </c>
      <c r="K231" s="9" t="s">
        <v>4842</v>
      </c>
      <c r="L231" s="9" t="s">
        <v>48</v>
      </c>
      <c r="M231" s="11">
        <f t="shared" si="3"/>
        <v>1.2</v>
      </c>
      <c r="N231" s="12">
        <f>IF(M231="","",IF(M231&lt;Premissas!$C$8,Premissas!$E$7,IF(M231&lt;Premissas!$C$9,Premissas!$E$8,IF(M231&lt;Premissas!$C$10,Premissas!$E$9,IF(M231&lt;Premissas!$C$11,Premissas!$E$10,IF(M231&lt;Premissas!$C$12,Premissas!$E$11,Premissas!$E$12))))))</f>
        <v>200</v>
      </c>
      <c r="O231" s="13">
        <f>IF(OR(N231="",N231=0),0,N231/Premissas!$C$16)</f>
        <v>7.6923076923076925</v>
      </c>
    </row>
    <row r="232" spans="1:15" ht="15" customHeight="1">
      <c r="A232" s="9">
        <v>7</v>
      </c>
      <c r="B232" s="9">
        <v>1942</v>
      </c>
      <c r="C232" s="9" t="s">
        <v>20</v>
      </c>
      <c r="D232" s="9" t="s">
        <v>564</v>
      </c>
      <c r="E232" s="9" t="s">
        <v>565</v>
      </c>
      <c r="F232" s="10">
        <v>2379</v>
      </c>
      <c r="G232" s="11">
        <v>91.83</v>
      </c>
      <c r="H232" s="11">
        <v>26</v>
      </c>
      <c r="I232" s="9">
        <v>16</v>
      </c>
      <c r="J232" s="9">
        <v>16</v>
      </c>
      <c r="K232" s="9" t="s">
        <v>4842</v>
      </c>
      <c r="L232" s="9" t="s">
        <v>48</v>
      </c>
      <c r="M232" s="11">
        <f t="shared" si="3"/>
        <v>1.625</v>
      </c>
      <c r="N232" s="12">
        <f>IF(M232="","",IF(M232&lt;Premissas!$C$8,Premissas!$E$7,IF(M232&lt;Premissas!$C$9,Premissas!$E$8,IF(M232&lt;Premissas!$C$10,Premissas!$E$9,IF(M232&lt;Premissas!$C$11,Premissas!$E$10,IF(M232&lt;Premissas!$C$12,Premissas!$E$11,Premissas!$E$12))))))</f>
        <v>500</v>
      </c>
      <c r="O232" s="13">
        <f>IF(OR(N232="",N232=0),0,N232/Premissas!$C$16)</f>
        <v>19.23076923076923</v>
      </c>
    </row>
    <row r="233" spans="1:15" ht="15" customHeight="1">
      <c r="A233" s="9">
        <v>7</v>
      </c>
      <c r="B233" s="9">
        <v>1942</v>
      </c>
      <c r="C233" s="9" t="s">
        <v>20</v>
      </c>
      <c r="D233" s="9" t="s">
        <v>566</v>
      </c>
      <c r="E233" s="9" t="s">
        <v>567</v>
      </c>
      <c r="F233" s="10">
        <v>188</v>
      </c>
      <c r="G233" s="11">
        <v>24.66</v>
      </c>
      <c r="H233" s="11">
        <v>8</v>
      </c>
      <c r="I233" s="9">
        <v>16</v>
      </c>
      <c r="J233" s="9">
        <v>16</v>
      </c>
      <c r="K233" s="9" t="s">
        <v>4842</v>
      </c>
      <c r="L233" s="9" t="s">
        <v>48</v>
      </c>
      <c r="M233" s="11">
        <f t="shared" si="3"/>
        <v>0.5</v>
      </c>
      <c r="N233" s="12">
        <f>IF(M233="","",IF(M233&lt;Premissas!$C$8,Premissas!$E$7,IF(M233&lt;Premissas!$C$9,Premissas!$E$8,IF(M233&lt;Premissas!$C$10,Premissas!$E$9,IF(M233&lt;Premissas!$C$11,Premissas!$E$10,IF(M233&lt;Premissas!$C$12,Premissas!$E$11,Premissas!$E$12))))))</f>
        <v>0</v>
      </c>
      <c r="O233" s="13">
        <f>IF(OR(N233="",N233=0),0,N233/Premissas!$C$16)</f>
        <v>0</v>
      </c>
    </row>
    <row r="234" spans="1:15" ht="15" customHeight="1">
      <c r="A234" s="9">
        <v>7</v>
      </c>
      <c r="B234" s="9">
        <v>1942</v>
      </c>
      <c r="C234" s="9" t="s">
        <v>18</v>
      </c>
      <c r="D234" s="9" t="s">
        <v>572</v>
      </c>
      <c r="E234" s="9" t="s">
        <v>573</v>
      </c>
      <c r="F234" s="10">
        <v>1127</v>
      </c>
      <c r="G234" s="11">
        <v>21.44</v>
      </c>
      <c r="H234" s="11">
        <v>53</v>
      </c>
      <c r="I234" s="9">
        <v>22</v>
      </c>
      <c r="J234" s="9">
        <v>22</v>
      </c>
      <c r="K234" s="9" t="s">
        <v>4842</v>
      </c>
      <c r="L234" s="9" t="s">
        <v>48</v>
      </c>
      <c r="M234" s="11">
        <f t="shared" si="3"/>
        <v>2.4090909090909092</v>
      </c>
      <c r="N234" s="12">
        <f>IF(M234="","",IF(M234&lt;Premissas!$C$8,Premissas!$E$7,IF(M234&lt;Premissas!$C$9,Premissas!$E$8,IF(M234&lt;Premissas!$C$10,Premissas!$E$9,IF(M234&lt;Premissas!$C$11,Premissas!$E$10,IF(M234&lt;Premissas!$C$12,Premissas!$E$11,Premissas!$E$12))))))</f>
        <v>750</v>
      </c>
      <c r="O234" s="13">
        <f>IF(OR(N234="",N234=0),0,N234/Premissas!$C$16)</f>
        <v>28.846153846153847</v>
      </c>
    </row>
    <row r="235" spans="1:15" ht="15" customHeight="1">
      <c r="A235" s="9">
        <v>7</v>
      </c>
      <c r="B235" s="9">
        <v>1942</v>
      </c>
      <c r="C235" s="9" t="s">
        <v>20</v>
      </c>
      <c r="D235" s="9" t="s">
        <v>574</v>
      </c>
      <c r="E235" s="9" t="s">
        <v>575</v>
      </c>
      <c r="F235" s="10">
        <v>30</v>
      </c>
      <c r="G235" s="11">
        <v>2.5499999999999998</v>
      </c>
      <c r="H235" s="11">
        <v>12</v>
      </c>
      <c r="I235" s="9">
        <v>16</v>
      </c>
      <c r="J235" s="9">
        <v>16</v>
      </c>
      <c r="K235" s="9" t="s">
        <v>4842</v>
      </c>
      <c r="L235" s="9" t="s">
        <v>48</v>
      </c>
      <c r="M235" s="11">
        <f t="shared" si="3"/>
        <v>0.75</v>
      </c>
      <c r="N235" s="12">
        <f>IF(M235="","",IF(M235&lt;Premissas!$C$8,Premissas!$E$7,IF(M235&lt;Premissas!$C$9,Premissas!$E$8,IF(M235&lt;Premissas!$C$10,Premissas!$E$9,IF(M235&lt;Premissas!$C$11,Premissas!$E$10,IF(M235&lt;Premissas!$C$12,Premissas!$E$11,Premissas!$E$12))))))</f>
        <v>0</v>
      </c>
      <c r="O235" s="13">
        <f>IF(OR(N235="",N235=0),0,N235/Premissas!$C$16)</f>
        <v>0</v>
      </c>
    </row>
    <row r="236" spans="1:15" ht="15" customHeight="1">
      <c r="A236" s="9">
        <v>7</v>
      </c>
      <c r="B236" s="9">
        <v>1942</v>
      </c>
      <c r="C236" s="9" t="s">
        <v>18</v>
      </c>
      <c r="D236" s="9" t="s">
        <v>576</v>
      </c>
      <c r="E236" s="9" t="s">
        <v>577</v>
      </c>
      <c r="F236" s="10">
        <v>296</v>
      </c>
      <c r="G236" s="11">
        <v>19.93</v>
      </c>
      <c r="H236" s="11">
        <v>15</v>
      </c>
      <c r="I236" s="9">
        <v>22</v>
      </c>
      <c r="J236" s="9">
        <v>22</v>
      </c>
      <c r="K236" s="9" t="s">
        <v>4842</v>
      </c>
      <c r="L236" s="9" t="s">
        <v>48</v>
      </c>
      <c r="M236" s="11">
        <f t="shared" si="3"/>
        <v>0.68181818181818177</v>
      </c>
      <c r="N236" s="12">
        <f>IF(M236="","",IF(M236&lt;Premissas!$C$8,Premissas!$E$7,IF(M236&lt;Premissas!$C$9,Premissas!$E$8,IF(M236&lt;Premissas!$C$10,Premissas!$E$9,IF(M236&lt;Premissas!$C$11,Premissas!$E$10,IF(M236&lt;Premissas!$C$12,Premissas!$E$11,Premissas!$E$12))))))</f>
        <v>0</v>
      </c>
      <c r="O236" s="13">
        <f>IF(OR(N236="",N236=0),0,N236/Premissas!$C$16)</f>
        <v>0</v>
      </c>
    </row>
    <row r="237" spans="1:15" ht="15" customHeight="1">
      <c r="A237" s="9">
        <v>7</v>
      </c>
      <c r="B237" s="9">
        <v>1942</v>
      </c>
      <c r="C237" s="9" t="s">
        <v>20</v>
      </c>
      <c r="D237" s="9" t="s">
        <v>576</v>
      </c>
      <c r="E237" s="9" t="s">
        <v>577</v>
      </c>
      <c r="F237" s="10">
        <v>127</v>
      </c>
      <c r="G237" s="11">
        <v>7.17</v>
      </c>
      <c r="H237" s="11">
        <v>18</v>
      </c>
      <c r="I237" s="9">
        <v>16</v>
      </c>
      <c r="J237" s="9">
        <v>16</v>
      </c>
      <c r="K237" s="9" t="s">
        <v>4842</v>
      </c>
      <c r="L237" s="9" t="s">
        <v>48</v>
      </c>
      <c r="M237" s="11">
        <f t="shared" si="3"/>
        <v>1.125</v>
      </c>
      <c r="N237" s="12">
        <f>IF(M237="","",IF(M237&lt;Premissas!$C$8,Premissas!$E$7,IF(M237&lt;Premissas!$C$9,Premissas!$E$8,IF(M237&lt;Premissas!$C$10,Premissas!$E$9,IF(M237&lt;Premissas!$C$11,Premissas!$E$10,IF(M237&lt;Premissas!$C$12,Premissas!$E$11,Premissas!$E$12))))))</f>
        <v>100</v>
      </c>
      <c r="O237" s="13">
        <f>IF(OR(N237="",N237=0),0,N237/Premissas!$C$16)</f>
        <v>3.8461538461538463</v>
      </c>
    </row>
    <row r="238" spans="1:15" ht="15" customHeight="1">
      <c r="A238" s="9">
        <v>7</v>
      </c>
      <c r="B238" s="9">
        <v>1942</v>
      </c>
      <c r="C238" s="9" t="s">
        <v>20</v>
      </c>
      <c r="D238" s="9" t="s">
        <v>578</v>
      </c>
      <c r="E238" s="9" t="s">
        <v>579</v>
      </c>
      <c r="F238" s="10">
        <v>179</v>
      </c>
      <c r="G238" s="11">
        <v>10.14</v>
      </c>
      <c r="H238" s="11">
        <v>18</v>
      </c>
      <c r="I238" s="9">
        <v>16</v>
      </c>
      <c r="J238" s="9">
        <v>16</v>
      </c>
      <c r="K238" s="9" t="s">
        <v>4842</v>
      </c>
      <c r="L238" s="9" t="s">
        <v>48</v>
      </c>
      <c r="M238" s="11">
        <f t="shared" si="3"/>
        <v>1.125</v>
      </c>
      <c r="N238" s="12">
        <f>IF(M238="","",IF(M238&lt;Premissas!$C$8,Premissas!$E$7,IF(M238&lt;Premissas!$C$9,Premissas!$E$8,IF(M238&lt;Premissas!$C$10,Premissas!$E$9,IF(M238&lt;Premissas!$C$11,Premissas!$E$10,IF(M238&lt;Premissas!$C$12,Premissas!$E$11,Premissas!$E$12))))))</f>
        <v>100</v>
      </c>
      <c r="O238" s="13">
        <f>IF(OR(N238="",N238=0),0,N238/Premissas!$C$16)</f>
        <v>3.8461538461538463</v>
      </c>
    </row>
    <row r="239" spans="1:15" ht="15" customHeight="1">
      <c r="A239" s="9">
        <v>7</v>
      </c>
      <c r="B239" s="9">
        <v>1942</v>
      </c>
      <c r="C239" s="9" t="s">
        <v>20</v>
      </c>
      <c r="D239" s="9" t="s">
        <v>580</v>
      </c>
      <c r="E239" s="9" t="s">
        <v>581</v>
      </c>
      <c r="F239" s="10">
        <v>1946</v>
      </c>
      <c r="G239" s="11">
        <v>92.88</v>
      </c>
      <c r="H239" s="11">
        <v>21</v>
      </c>
      <c r="I239" s="9">
        <v>16</v>
      </c>
      <c r="J239" s="9">
        <v>16</v>
      </c>
      <c r="K239" s="9" t="s">
        <v>4842</v>
      </c>
      <c r="L239" s="9" t="s">
        <v>48</v>
      </c>
      <c r="M239" s="11">
        <f t="shared" si="3"/>
        <v>1.3125</v>
      </c>
      <c r="N239" s="12">
        <f>IF(M239="","",IF(M239&lt;Premissas!$C$8,Premissas!$E$7,IF(M239&lt;Premissas!$C$9,Premissas!$E$8,IF(M239&lt;Premissas!$C$10,Premissas!$E$9,IF(M239&lt;Premissas!$C$11,Premissas!$E$10,IF(M239&lt;Premissas!$C$12,Premissas!$E$11,Premissas!$E$12))))))</f>
        <v>200</v>
      </c>
      <c r="O239" s="13">
        <f>IF(OR(N239="",N239=0),0,N239/Premissas!$C$16)</f>
        <v>7.6923076923076925</v>
      </c>
    </row>
    <row r="240" spans="1:15" ht="15" customHeight="1">
      <c r="A240" s="9">
        <v>7</v>
      </c>
      <c r="B240" s="9">
        <v>1942</v>
      </c>
      <c r="C240" s="9" t="s">
        <v>21</v>
      </c>
      <c r="D240" s="9" t="s">
        <v>582</v>
      </c>
      <c r="E240" s="9" t="s">
        <v>583</v>
      </c>
      <c r="F240" s="10">
        <v>716</v>
      </c>
      <c r="G240" s="11">
        <v>47.75</v>
      </c>
      <c r="H240" s="11">
        <v>15</v>
      </c>
      <c r="I240" s="9">
        <v>20</v>
      </c>
      <c r="J240" s="9">
        <v>20</v>
      </c>
      <c r="K240" s="9" t="s">
        <v>4842</v>
      </c>
      <c r="L240" s="9" t="s">
        <v>48</v>
      </c>
      <c r="M240" s="11">
        <f t="shared" si="3"/>
        <v>0.75</v>
      </c>
      <c r="N240" s="12">
        <f>IF(M240="","",IF(M240&lt;Premissas!$C$8,Premissas!$E$7,IF(M240&lt;Premissas!$C$9,Premissas!$E$8,IF(M240&lt;Premissas!$C$10,Premissas!$E$9,IF(M240&lt;Premissas!$C$11,Premissas!$E$10,IF(M240&lt;Premissas!$C$12,Premissas!$E$11,Premissas!$E$12))))))</f>
        <v>0</v>
      </c>
      <c r="O240" s="13">
        <f>IF(OR(N240="",N240=0),0,N240/Premissas!$C$16)</f>
        <v>0</v>
      </c>
    </row>
    <row r="241" spans="1:15" ht="15" customHeight="1">
      <c r="A241" s="9">
        <v>7</v>
      </c>
      <c r="B241" s="9">
        <v>1942</v>
      </c>
      <c r="C241" s="9" t="s">
        <v>18</v>
      </c>
      <c r="D241" s="9" t="s">
        <v>584</v>
      </c>
      <c r="E241" s="9" t="s">
        <v>585</v>
      </c>
      <c r="F241" s="10">
        <v>96</v>
      </c>
      <c r="G241" s="11">
        <v>19.649999999999999</v>
      </c>
      <c r="H241" s="11">
        <v>5</v>
      </c>
      <c r="I241" s="9">
        <v>22</v>
      </c>
      <c r="J241" s="9">
        <v>22</v>
      </c>
      <c r="K241" s="9" t="s">
        <v>4842</v>
      </c>
      <c r="L241" s="9" t="s">
        <v>48</v>
      </c>
      <c r="M241" s="11">
        <f t="shared" si="3"/>
        <v>0.22727272727272727</v>
      </c>
      <c r="N241" s="12">
        <f>IF(M241="","",IF(M241&lt;Premissas!$C$8,Premissas!$E$7,IF(M241&lt;Premissas!$C$9,Premissas!$E$8,IF(M241&lt;Premissas!$C$10,Premissas!$E$9,IF(M241&lt;Premissas!$C$11,Premissas!$E$10,IF(M241&lt;Premissas!$C$12,Premissas!$E$11,Premissas!$E$12))))))</f>
        <v>0</v>
      </c>
      <c r="O241" s="13">
        <f>IF(OR(N241="",N241=0),0,N241/Premissas!$C$16)</f>
        <v>0</v>
      </c>
    </row>
    <row r="242" spans="1:15" ht="15" customHeight="1">
      <c r="A242" s="9">
        <v>7</v>
      </c>
      <c r="B242" s="9">
        <v>1942</v>
      </c>
      <c r="C242" s="9" t="s">
        <v>18</v>
      </c>
      <c r="D242" s="9" t="s">
        <v>526</v>
      </c>
      <c r="E242" s="9" t="s">
        <v>527</v>
      </c>
      <c r="F242" s="10">
        <v>1169</v>
      </c>
      <c r="G242" s="11">
        <v>18.72</v>
      </c>
      <c r="H242" s="11">
        <v>62</v>
      </c>
      <c r="I242" s="9">
        <v>22</v>
      </c>
      <c r="J242" s="9">
        <v>22</v>
      </c>
      <c r="K242" s="9" t="s">
        <v>4842</v>
      </c>
      <c r="L242" s="9" t="s">
        <v>48</v>
      </c>
      <c r="M242" s="11">
        <f t="shared" si="3"/>
        <v>2.8181818181818183</v>
      </c>
      <c r="N242" s="12">
        <f>IF(M242="","",IF(M242&lt;Premissas!$C$8,Premissas!$E$7,IF(M242&lt;Premissas!$C$9,Premissas!$E$8,IF(M242&lt;Premissas!$C$10,Premissas!$E$9,IF(M242&lt;Premissas!$C$11,Premissas!$E$10,IF(M242&lt;Premissas!$C$12,Premissas!$E$11,Premissas!$E$12))))))</f>
        <v>750</v>
      </c>
      <c r="O242" s="13">
        <f>IF(OR(N242="",N242=0),0,N242/Premissas!$C$16)</f>
        <v>28.846153846153847</v>
      </c>
    </row>
    <row r="243" spans="1:15" ht="15" customHeight="1">
      <c r="A243" s="9">
        <v>7</v>
      </c>
      <c r="B243" s="9">
        <v>1942</v>
      </c>
      <c r="C243" s="9" t="s">
        <v>18</v>
      </c>
      <c r="D243" s="9" t="s">
        <v>590</v>
      </c>
      <c r="E243" s="9" t="s">
        <v>591</v>
      </c>
      <c r="F243" s="10">
        <v>722</v>
      </c>
      <c r="G243" s="11">
        <v>17.28</v>
      </c>
      <c r="H243" s="11">
        <v>42</v>
      </c>
      <c r="I243" s="9">
        <v>22</v>
      </c>
      <c r="J243" s="9">
        <v>22</v>
      </c>
      <c r="K243" s="9" t="s">
        <v>4842</v>
      </c>
      <c r="L243" s="9" t="s">
        <v>48</v>
      </c>
      <c r="M243" s="11">
        <f t="shared" si="3"/>
        <v>1.9090909090909092</v>
      </c>
      <c r="N243" s="12">
        <f>IF(M243="","",IF(M243&lt;Premissas!$C$8,Premissas!$E$7,IF(M243&lt;Premissas!$C$9,Premissas!$E$8,IF(M243&lt;Premissas!$C$10,Premissas!$E$9,IF(M243&lt;Premissas!$C$11,Premissas!$E$10,IF(M243&lt;Premissas!$C$12,Premissas!$E$11,Premissas!$E$12))))))</f>
        <v>750</v>
      </c>
      <c r="O243" s="13">
        <f>IF(OR(N243="",N243=0),0,N243/Premissas!$C$16)</f>
        <v>28.846153846153847</v>
      </c>
    </row>
    <row r="244" spans="1:15" ht="15" customHeight="1">
      <c r="A244" s="9">
        <v>7</v>
      </c>
      <c r="B244" s="9">
        <v>1942</v>
      </c>
      <c r="C244" s="9" t="s">
        <v>20</v>
      </c>
      <c r="D244" s="9" t="s">
        <v>554</v>
      </c>
      <c r="E244" s="9" t="s">
        <v>555</v>
      </c>
      <c r="F244" s="10">
        <v>48</v>
      </c>
      <c r="G244" s="11">
        <v>3.71</v>
      </c>
      <c r="H244" s="11">
        <v>13</v>
      </c>
      <c r="I244" s="9">
        <v>16</v>
      </c>
      <c r="J244" s="9">
        <v>16</v>
      </c>
      <c r="K244" s="9" t="s">
        <v>4842</v>
      </c>
      <c r="L244" s="9" t="s">
        <v>48</v>
      </c>
      <c r="M244" s="11">
        <f t="shared" si="3"/>
        <v>0.8125</v>
      </c>
      <c r="N244" s="12">
        <f>IF(M244="","",IF(M244&lt;Premissas!$C$8,Premissas!$E$7,IF(M244&lt;Premissas!$C$9,Premissas!$E$8,IF(M244&lt;Premissas!$C$10,Premissas!$E$9,IF(M244&lt;Premissas!$C$11,Premissas!$E$10,IF(M244&lt;Premissas!$C$12,Premissas!$E$11,Premissas!$E$12))))))</f>
        <v>0</v>
      </c>
      <c r="O244" s="13">
        <f>IF(OR(N244="",N244=0),0,N244/Premissas!$C$16)</f>
        <v>0</v>
      </c>
    </row>
    <row r="245" spans="1:15" ht="15" customHeight="1">
      <c r="A245" s="9">
        <v>7</v>
      </c>
      <c r="B245" s="9">
        <v>1942</v>
      </c>
      <c r="C245" s="9" t="s">
        <v>21</v>
      </c>
      <c r="D245" s="9" t="s">
        <v>592</v>
      </c>
      <c r="E245" s="9" t="s">
        <v>593</v>
      </c>
      <c r="F245" s="10">
        <v>1698</v>
      </c>
      <c r="G245" s="11">
        <v>66.73</v>
      </c>
      <c r="H245" s="11">
        <v>25</v>
      </c>
      <c r="I245" s="9">
        <v>20</v>
      </c>
      <c r="J245" s="9">
        <v>20</v>
      </c>
      <c r="K245" s="9" t="s">
        <v>4842</v>
      </c>
      <c r="L245" s="9" t="s">
        <v>48</v>
      </c>
      <c r="M245" s="11">
        <f t="shared" si="3"/>
        <v>1.25</v>
      </c>
      <c r="N245" s="12">
        <f>IF(M245="","",IF(M245&lt;Premissas!$C$8,Premissas!$E$7,IF(M245&lt;Premissas!$C$9,Premissas!$E$8,IF(M245&lt;Premissas!$C$10,Premissas!$E$9,IF(M245&lt;Premissas!$C$11,Premissas!$E$10,IF(M245&lt;Premissas!$C$12,Premissas!$E$11,Premissas!$E$12))))))</f>
        <v>200</v>
      </c>
      <c r="O245" s="13">
        <f>IF(OR(N245="",N245=0),0,N245/Premissas!$C$16)</f>
        <v>7.6923076923076925</v>
      </c>
    </row>
    <row r="246" spans="1:15" ht="15" customHeight="1">
      <c r="A246" s="9">
        <v>7</v>
      </c>
      <c r="B246" s="9">
        <v>1942</v>
      </c>
      <c r="C246" s="9" t="s">
        <v>21</v>
      </c>
      <c r="D246" s="9" t="s">
        <v>594</v>
      </c>
      <c r="E246" s="9" t="s">
        <v>595</v>
      </c>
      <c r="F246" s="10">
        <v>1932</v>
      </c>
      <c r="G246" s="11">
        <v>65.099999999999994</v>
      </c>
      <c r="H246" s="11">
        <v>30</v>
      </c>
      <c r="I246" s="9">
        <v>20</v>
      </c>
      <c r="J246" s="9">
        <v>20</v>
      </c>
      <c r="K246" s="9" t="s">
        <v>4842</v>
      </c>
      <c r="L246" s="9" t="s">
        <v>48</v>
      </c>
      <c r="M246" s="11">
        <f t="shared" si="3"/>
        <v>1.5</v>
      </c>
      <c r="N246" s="12">
        <f>IF(M246="","",IF(M246&lt;Premissas!$C$8,Premissas!$E$7,IF(M246&lt;Premissas!$C$9,Premissas!$E$8,IF(M246&lt;Premissas!$C$10,Premissas!$E$9,IF(M246&lt;Premissas!$C$11,Premissas!$E$10,IF(M246&lt;Premissas!$C$12,Premissas!$E$11,Premissas!$E$12))))))</f>
        <v>350</v>
      </c>
      <c r="O246" s="13">
        <f>IF(OR(N246="",N246=0),0,N246/Premissas!$C$16)</f>
        <v>13.461538461538462</v>
      </c>
    </row>
    <row r="247" spans="1:15" ht="15" customHeight="1">
      <c r="A247" s="9">
        <v>7</v>
      </c>
      <c r="B247" s="9">
        <v>1942</v>
      </c>
      <c r="C247" s="9" t="s">
        <v>20</v>
      </c>
      <c r="D247" s="9" t="s">
        <v>598</v>
      </c>
      <c r="E247" s="9" t="s">
        <v>599</v>
      </c>
      <c r="F247" s="10">
        <v>3</v>
      </c>
      <c r="G247" s="11">
        <v>0.05</v>
      </c>
      <c r="H247" s="11">
        <v>60</v>
      </c>
      <c r="I247" s="9">
        <v>16</v>
      </c>
      <c r="J247" s="9">
        <v>16</v>
      </c>
      <c r="K247" s="9" t="s">
        <v>4842</v>
      </c>
      <c r="L247" s="9" t="s">
        <v>48</v>
      </c>
      <c r="M247" s="11">
        <f t="shared" si="3"/>
        <v>3.75</v>
      </c>
      <c r="N247" s="12">
        <f>IF(M247="","",IF(M247&lt;Premissas!$C$8,Premissas!$E$7,IF(M247&lt;Premissas!$C$9,Premissas!$E$8,IF(M247&lt;Premissas!$C$10,Premissas!$E$9,IF(M247&lt;Premissas!$C$11,Premissas!$E$10,IF(M247&lt;Premissas!$C$12,Premissas!$E$11,Premissas!$E$12))))))</f>
        <v>750</v>
      </c>
      <c r="O247" s="13">
        <f>IF(OR(N247="",N247=0),0,N247/Premissas!$C$16)</f>
        <v>28.846153846153847</v>
      </c>
    </row>
    <row r="248" spans="1:15" ht="15" customHeight="1">
      <c r="A248" s="9">
        <v>7</v>
      </c>
      <c r="B248" s="9">
        <v>1942</v>
      </c>
      <c r="C248" s="9" t="s">
        <v>18</v>
      </c>
      <c r="D248" s="9" t="s">
        <v>600</v>
      </c>
      <c r="E248" s="9" t="s">
        <v>601</v>
      </c>
      <c r="F248" s="10">
        <v>98</v>
      </c>
      <c r="G248" s="11">
        <v>16.37</v>
      </c>
      <c r="H248" s="11">
        <v>6</v>
      </c>
      <c r="I248" s="9">
        <v>22</v>
      </c>
      <c r="J248" s="9">
        <v>22</v>
      </c>
      <c r="K248" s="9" t="s">
        <v>4842</v>
      </c>
      <c r="L248" s="9" t="s">
        <v>48</v>
      </c>
      <c r="M248" s="11">
        <f t="shared" si="3"/>
        <v>0.27272727272727271</v>
      </c>
      <c r="N248" s="12">
        <f>IF(M248="","",IF(M248&lt;Premissas!$C$8,Premissas!$E$7,IF(M248&lt;Premissas!$C$9,Premissas!$E$8,IF(M248&lt;Premissas!$C$10,Premissas!$E$9,IF(M248&lt;Premissas!$C$11,Premissas!$E$10,IF(M248&lt;Premissas!$C$12,Premissas!$E$11,Premissas!$E$12))))))</f>
        <v>0</v>
      </c>
      <c r="O248" s="13">
        <f>IF(OR(N248="",N248=0),0,N248/Premissas!$C$16)</f>
        <v>0</v>
      </c>
    </row>
    <row r="249" spans="1:15" ht="15" customHeight="1">
      <c r="A249" s="9">
        <v>7</v>
      </c>
      <c r="B249" s="9">
        <v>1942</v>
      </c>
      <c r="C249" s="9" t="s">
        <v>18</v>
      </c>
      <c r="D249" s="9" t="s">
        <v>604</v>
      </c>
      <c r="E249" s="9" t="s">
        <v>605</v>
      </c>
      <c r="F249" s="10">
        <v>1142</v>
      </c>
      <c r="G249" s="11">
        <v>15.59</v>
      </c>
      <c r="H249" s="11">
        <v>73</v>
      </c>
      <c r="I249" s="9">
        <v>22</v>
      </c>
      <c r="J249" s="9">
        <v>22</v>
      </c>
      <c r="K249" s="9" t="s">
        <v>4842</v>
      </c>
      <c r="L249" s="9" t="s">
        <v>48</v>
      </c>
      <c r="M249" s="11">
        <f t="shared" si="3"/>
        <v>3.3181818181818183</v>
      </c>
      <c r="N249" s="12">
        <f>IF(M249="","",IF(M249&lt;Premissas!$C$8,Premissas!$E$7,IF(M249&lt;Premissas!$C$9,Premissas!$E$8,IF(M249&lt;Premissas!$C$10,Premissas!$E$9,IF(M249&lt;Premissas!$C$11,Premissas!$E$10,IF(M249&lt;Premissas!$C$12,Premissas!$E$11,Premissas!$E$12))))))</f>
        <v>750</v>
      </c>
      <c r="O249" s="13">
        <f>IF(OR(N249="",N249=0),0,N249/Premissas!$C$16)</f>
        <v>28.846153846153847</v>
      </c>
    </row>
    <row r="250" spans="1:15" ht="15" customHeight="1">
      <c r="A250" s="9">
        <v>7</v>
      </c>
      <c r="B250" s="9">
        <v>1942</v>
      </c>
      <c r="C250" s="9" t="s">
        <v>19</v>
      </c>
      <c r="D250" s="9" t="s">
        <v>606</v>
      </c>
      <c r="E250" s="9" t="s">
        <v>607</v>
      </c>
      <c r="F250" s="10">
        <v>167</v>
      </c>
      <c r="G250" s="11">
        <v>35.590000000000003</v>
      </c>
      <c r="H250" s="11">
        <v>5</v>
      </c>
      <c r="I250" s="9">
        <v>17</v>
      </c>
      <c r="J250" s="9">
        <v>17</v>
      </c>
      <c r="K250" s="9" t="s">
        <v>4842</v>
      </c>
      <c r="L250" s="9" t="s">
        <v>48</v>
      </c>
      <c r="M250" s="11">
        <f t="shared" si="3"/>
        <v>0.29411764705882354</v>
      </c>
      <c r="N250" s="12">
        <f>IF(M250="","",IF(M250&lt;Premissas!$C$8,Premissas!$E$7,IF(M250&lt;Premissas!$C$9,Premissas!$E$8,IF(M250&lt;Premissas!$C$10,Premissas!$E$9,IF(M250&lt;Premissas!$C$11,Premissas!$E$10,IF(M250&lt;Premissas!$C$12,Premissas!$E$11,Premissas!$E$12))))))</f>
        <v>0</v>
      </c>
      <c r="O250" s="13">
        <f>IF(OR(N250="",N250=0),0,N250/Premissas!$C$16)</f>
        <v>0</v>
      </c>
    </row>
    <row r="251" spans="1:15" ht="15" customHeight="1">
      <c r="A251" s="9">
        <v>7</v>
      </c>
      <c r="B251" s="9">
        <v>1942</v>
      </c>
      <c r="C251" s="9" t="s">
        <v>18</v>
      </c>
      <c r="D251" s="9" t="s">
        <v>522</v>
      </c>
      <c r="E251" s="9" t="s">
        <v>523</v>
      </c>
      <c r="F251" s="10">
        <v>1560</v>
      </c>
      <c r="G251" s="11">
        <v>12.91</v>
      </c>
      <c r="H251" s="11">
        <v>121</v>
      </c>
      <c r="I251" s="9">
        <v>22</v>
      </c>
      <c r="J251" s="9">
        <v>22</v>
      </c>
      <c r="K251" s="9" t="s">
        <v>4842</v>
      </c>
      <c r="L251" s="9" t="s">
        <v>48</v>
      </c>
      <c r="M251" s="11">
        <f t="shared" si="3"/>
        <v>5.5</v>
      </c>
      <c r="N251" s="12">
        <f>IF(M251="","",IF(M251&lt;Premissas!$C$8,Premissas!$E$7,IF(M251&lt;Premissas!$C$9,Premissas!$E$8,IF(M251&lt;Premissas!$C$10,Premissas!$E$9,IF(M251&lt;Premissas!$C$11,Premissas!$E$10,IF(M251&lt;Premissas!$C$12,Premissas!$E$11,Premissas!$E$12))))))</f>
        <v>750</v>
      </c>
      <c r="O251" s="13">
        <f>IF(OR(N251="",N251=0),0,N251/Premissas!$C$16)</f>
        <v>28.846153846153847</v>
      </c>
    </row>
    <row r="252" spans="1:15" ht="15" customHeight="1">
      <c r="A252" s="9">
        <v>7</v>
      </c>
      <c r="B252" s="9">
        <v>1942</v>
      </c>
      <c r="C252" s="9" t="s">
        <v>18</v>
      </c>
      <c r="D252" s="9" t="s">
        <v>546</v>
      </c>
      <c r="E252" s="9" t="s">
        <v>547</v>
      </c>
      <c r="F252" s="10">
        <v>391</v>
      </c>
      <c r="G252" s="11">
        <v>10.85</v>
      </c>
      <c r="H252" s="11">
        <v>36</v>
      </c>
      <c r="I252" s="9">
        <v>22</v>
      </c>
      <c r="J252" s="9">
        <v>22</v>
      </c>
      <c r="K252" s="9" t="s">
        <v>4842</v>
      </c>
      <c r="L252" s="9" t="s">
        <v>48</v>
      </c>
      <c r="M252" s="11">
        <f t="shared" si="3"/>
        <v>1.6363636363636365</v>
      </c>
      <c r="N252" s="12">
        <f>IF(M252="","",IF(M252&lt;Premissas!$C$8,Premissas!$E$7,IF(M252&lt;Premissas!$C$9,Premissas!$E$8,IF(M252&lt;Premissas!$C$10,Premissas!$E$9,IF(M252&lt;Premissas!$C$11,Premissas!$E$10,IF(M252&lt;Premissas!$C$12,Premissas!$E$11,Premissas!$E$12))))))</f>
        <v>500</v>
      </c>
      <c r="O252" s="13">
        <f>IF(OR(N252="",N252=0),0,N252/Premissas!$C$16)</f>
        <v>19.23076923076923</v>
      </c>
    </row>
    <row r="253" spans="1:15" ht="15" customHeight="1">
      <c r="A253" s="9">
        <v>7</v>
      </c>
      <c r="B253" s="9">
        <v>1942</v>
      </c>
      <c r="C253" s="9" t="s">
        <v>20</v>
      </c>
      <c r="D253" s="9" t="s">
        <v>612</v>
      </c>
      <c r="E253" s="9" t="s">
        <v>613</v>
      </c>
      <c r="F253" s="10">
        <v>534</v>
      </c>
      <c r="G253" s="11">
        <v>42.6</v>
      </c>
      <c r="H253" s="11">
        <v>13</v>
      </c>
      <c r="I253" s="9">
        <v>16</v>
      </c>
      <c r="J253" s="9">
        <v>16</v>
      </c>
      <c r="K253" s="9" t="s">
        <v>4842</v>
      </c>
      <c r="L253" s="9" t="s">
        <v>48</v>
      </c>
      <c r="M253" s="11">
        <f t="shared" si="3"/>
        <v>0.8125</v>
      </c>
      <c r="N253" s="12">
        <f>IF(M253="","",IF(M253&lt;Premissas!$C$8,Premissas!$E$7,IF(M253&lt;Premissas!$C$9,Premissas!$E$8,IF(M253&lt;Premissas!$C$10,Premissas!$E$9,IF(M253&lt;Premissas!$C$11,Premissas!$E$10,IF(M253&lt;Premissas!$C$12,Premissas!$E$11,Premissas!$E$12))))))</f>
        <v>0</v>
      </c>
      <c r="O253" s="13">
        <f>IF(OR(N253="",N253=0),0,N253/Premissas!$C$16)</f>
        <v>0</v>
      </c>
    </row>
    <row r="254" spans="1:15" ht="15" customHeight="1">
      <c r="A254" s="9">
        <v>7</v>
      </c>
      <c r="B254" s="9">
        <v>1942</v>
      </c>
      <c r="C254" s="9" t="s">
        <v>18</v>
      </c>
      <c r="D254" s="9" t="s">
        <v>574</v>
      </c>
      <c r="E254" s="9" t="s">
        <v>575</v>
      </c>
      <c r="F254" s="10">
        <v>193</v>
      </c>
      <c r="G254" s="11">
        <v>10.35</v>
      </c>
      <c r="H254" s="11">
        <v>19</v>
      </c>
      <c r="I254" s="9">
        <v>22</v>
      </c>
      <c r="J254" s="9">
        <v>22</v>
      </c>
      <c r="K254" s="9" t="s">
        <v>4842</v>
      </c>
      <c r="L254" s="9" t="s">
        <v>48</v>
      </c>
      <c r="M254" s="11">
        <f t="shared" si="3"/>
        <v>0.86363636363636365</v>
      </c>
      <c r="N254" s="12">
        <f>IF(M254="","",IF(M254&lt;Premissas!$C$8,Premissas!$E$7,IF(M254&lt;Premissas!$C$9,Premissas!$E$8,IF(M254&lt;Premissas!$C$10,Premissas!$E$9,IF(M254&lt;Premissas!$C$11,Premissas!$E$10,IF(M254&lt;Premissas!$C$12,Premissas!$E$11,Premissas!$E$12))))))</f>
        <v>0</v>
      </c>
      <c r="O254" s="13">
        <f>IF(OR(N254="",N254=0),0,N254/Premissas!$C$16)</f>
        <v>0</v>
      </c>
    </row>
    <row r="255" spans="1:15" ht="15" customHeight="1">
      <c r="A255" s="9">
        <v>7</v>
      </c>
      <c r="B255" s="9">
        <v>1942</v>
      </c>
      <c r="C255" s="9" t="s">
        <v>18</v>
      </c>
      <c r="D255" s="9" t="s">
        <v>540</v>
      </c>
      <c r="E255" s="9" t="s">
        <v>541</v>
      </c>
      <c r="F255" s="10">
        <v>968</v>
      </c>
      <c r="G255" s="11">
        <v>9.26</v>
      </c>
      <c r="H255" s="11">
        <v>105</v>
      </c>
      <c r="I255" s="9">
        <v>22</v>
      </c>
      <c r="J255" s="9">
        <v>22</v>
      </c>
      <c r="K255" s="9" t="s">
        <v>4842</v>
      </c>
      <c r="L255" s="9" t="s">
        <v>48</v>
      </c>
      <c r="M255" s="11">
        <f t="shared" si="3"/>
        <v>4.7727272727272725</v>
      </c>
      <c r="N255" s="12">
        <f>IF(M255="","",IF(M255&lt;Premissas!$C$8,Premissas!$E$7,IF(M255&lt;Premissas!$C$9,Premissas!$E$8,IF(M255&lt;Premissas!$C$10,Premissas!$E$9,IF(M255&lt;Premissas!$C$11,Premissas!$E$10,IF(M255&lt;Premissas!$C$12,Premissas!$E$11,Premissas!$E$12))))))</f>
        <v>750</v>
      </c>
      <c r="O255" s="13">
        <f>IF(OR(N255="",N255=0),0,N255/Premissas!$C$16)</f>
        <v>28.846153846153847</v>
      </c>
    </row>
    <row r="256" spans="1:15" ht="15" customHeight="1">
      <c r="A256" s="9">
        <v>7</v>
      </c>
      <c r="B256" s="9">
        <v>1942</v>
      </c>
      <c r="C256" s="9" t="s">
        <v>20</v>
      </c>
      <c r="D256" s="9" t="s">
        <v>626</v>
      </c>
      <c r="E256" s="9" t="s">
        <v>627</v>
      </c>
      <c r="F256" s="10">
        <v>1692</v>
      </c>
      <c r="G256" s="11">
        <v>91.37</v>
      </c>
      <c r="H256" s="11">
        <v>19</v>
      </c>
      <c r="I256" s="9">
        <v>16</v>
      </c>
      <c r="J256" s="9">
        <v>16</v>
      </c>
      <c r="K256" s="9" t="s">
        <v>4842</v>
      </c>
      <c r="L256" s="9" t="s">
        <v>48</v>
      </c>
      <c r="M256" s="11">
        <f t="shared" si="3"/>
        <v>1.1875</v>
      </c>
      <c r="N256" s="12">
        <f>IF(M256="","",IF(M256&lt;Premissas!$C$8,Premissas!$E$7,IF(M256&lt;Premissas!$C$9,Premissas!$E$8,IF(M256&lt;Premissas!$C$10,Premissas!$E$9,IF(M256&lt;Premissas!$C$11,Premissas!$E$10,IF(M256&lt;Premissas!$C$12,Premissas!$E$11,Premissas!$E$12))))))</f>
        <v>100</v>
      </c>
      <c r="O256" s="13">
        <f>IF(OR(N256="",N256=0),0,N256/Premissas!$C$16)</f>
        <v>3.8461538461538463</v>
      </c>
    </row>
    <row r="257" spans="1:15" ht="15" customHeight="1">
      <c r="A257" s="9">
        <v>7</v>
      </c>
      <c r="B257" s="9">
        <v>1942</v>
      </c>
      <c r="C257" s="9" t="s">
        <v>21</v>
      </c>
      <c r="D257" s="9" t="s">
        <v>628</v>
      </c>
      <c r="E257" s="9" t="s">
        <v>629</v>
      </c>
      <c r="F257" s="10">
        <v>1348</v>
      </c>
      <c r="G257" s="11">
        <v>70.010000000000005</v>
      </c>
      <c r="H257" s="11">
        <v>19</v>
      </c>
      <c r="I257" s="9">
        <v>20</v>
      </c>
      <c r="J257" s="9">
        <v>20</v>
      </c>
      <c r="K257" s="9" t="s">
        <v>4842</v>
      </c>
      <c r="L257" s="9" t="s">
        <v>48</v>
      </c>
      <c r="M257" s="11">
        <f t="shared" si="3"/>
        <v>0.95</v>
      </c>
      <c r="N257" s="12">
        <f>IF(M257="","",IF(M257&lt;Premissas!$C$8,Premissas!$E$7,IF(M257&lt;Premissas!$C$9,Premissas!$E$8,IF(M257&lt;Premissas!$C$10,Premissas!$E$9,IF(M257&lt;Premissas!$C$11,Premissas!$E$10,IF(M257&lt;Premissas!$C$12,Premissas!$E$11,Premissas!$E$12))))))</f>
        <v>0</v>
      </c>
      <c r="O257" s="13">
        <f>IF(OR(N257="",N257=0),0,N257/Premissas!$C$16)</f>
        <v>0</v>
      </c>
    </row>
    <row r="258" spans="1:15" ht="15" customHeight="1">
      <c r="A258" s="9">
        <v>7</v>
      </c>
      <c r="B258" s="9">
        <v>1942</v>
      </c>
      <c r="C258" s="9" t="s">
        <v>18</v>
      </c>
      <c r="D258" s="9" t="s">
        <v>624</v>
      </c>
      <c r="E258" s="9" t="s">
        <v>625</v>
      </c>
      <c r="F258" s="10">
        <v>965</v>
      </c>
      <c r="G258" s="11">
        <v>7.17</v>
      </c>
      <c r="H258" s="11">
        <v>135</v>
      </c>
      <c r="I258" s="9">
        <v>22</v>
      </c>
      <c r="J258" s="9">
        <v>22</v>
      </c>
      <c r="K258" s="9" t="s">
        <v>4842</v>
      </c>
      <c r="L258" s="9" t="s">
        <v>48</v>
      </c>
      <c r="M258" s="11">
        <f t="shared" ref="M258:M321" si="4">IF(OR(J258="",J258&lt;=0),"",H258/J258)</f>
        <v>6.1363636363636367</v>
      </c>
      <c r="N258" s="12">
        <f>IF(M258="","",IF(M258&lt;Premissas!$C$8,Premissas!$E$7,IF(M258&lt;Premissas!$C$9,Premissas!$E$8,IF(M258&lt;Premissas!$C$10,Premissas!$E$9,IF(M258&lt;Premissas!$C$11,Premissas!$E$10,IF(M258&lt;Premissas!$C$12,Premissas!$E$11,Premissas!$E$12))))))</f>
        <v>750</v>
      </c>
      <c r="O258" s="13">
        <f>IF(OR(N258="",N258=0),0,N258/Premissas!$C$16)</f>
        <v>28.846153846153847</v>
      </c>
    </row>
    <row r="259" spans="1:15" ht="15" customHeight="1">
      <c r="A259" s="9">
        <v>7</v>
      </c>
      <c r="B259" s="9">
        <v>1942</v>
      </c>
      <c r="C259" s="9" t="s">
        <v>20</v>
      </c>
      <c r="D259" s="9" t="s">
        <v>632</v>
      </c>
      <c r="E259" s="9" t="s">
        <v>633</v>
      </c>
      <c r="F259" s="10">
        <v>723</v>
      </c>
      <c r="G259" s="11">
        <v>19.48</v>
      </c>
      <c r="H259" s="11">
        <v>37</v>
      </c>
      <c r="I259" s="9">
        <v>16</v>
      </c>
      <c r="J259" s="9">
        <v>16</v>
      </c>
      <c r="K259" s="9" t="s">
        <v>4842</v>
      </c>
      <c r="L259" s="9" t="s">
        <v>48</v>
      </c>
      <c r="M259" s="11">
        <f t="shared" si="4"/>
        <v>2.3125</v>
      </c>
      <c r="N259" s="12">
        <f>IF(M259="","",IF(M259&lt;Premissas!$C$8,Premissas!$E$7,IF(M259&lt;Premissas!$C$9,Premissas!$E$8,IF(M259&lt;Premissas!$C$10,Premissas!$E$9,IF(M259&lt;Premissas!$C$11,Premissas!$E$10,IF(M259&lt;Premissas!$C$12,Premissas!$E$11,Premissas!$E$12))))))</f>
        <v>750</v>
      </c>
      <c r="O259" s="13">
        <f>IF(OR(N259="",N259=0),0,N259/Premissas!$C$16)</f>
        <v>28.846153846153847</v>
      </c>
    </row>
    <row r="260" spans="1:15" ht="15" customHeight="1">
      <c r="A260" s="9">
        <v>7</v>
      </c>
      <c r="B260" s="9">
        <v>1942</v>
      </c>
      <c r="C260" s="9" t="s">
        <v>19</v>
      </c>
      <c r="D260" s="9" t="s">
        <v>632</v>
      </c>
      <c r="E260" s="9" t="s">
        <v>633</v>
      </c>
      <c r="F260" s="10">
        <v>1291</v>
      </c>
      <c r="G260" s="11">
        <v>52.55</v>
      </c>
      <c r="H260" s="11">
        <v>25</v>
      </c>
      <c r="I260" s="9">
        <v>17</v>
      </c>
      <c r="J260" s="9">
        <v>17</v>
      </c>
      <c r="K260" s="9" t="s">
        <v>4842</v>
      </c>
      <c r="L260" s="9" t="s">
        <v>48</v>
      </c>
      <c r="M260" s="11">
        <f t="shared" si="4"/>
        <v>1.4705882352941178</v>
      </c>
      <c r="N260" s="12">
        <f>IF(M260="","",IF(M260&lt;Premissas!$C$8,Premissas!$E$7,IF(M260&lt;Premissas!$C$9,Premissas!$E$8,IF(M260&lt;Premissas!$C$10,Premissas!$E$9,IF(M260&lt;Premissas!$C$11,Premissas!$E$10,IF(M260&lt;Premissas!$C$12,Premissas!$E$11,Premissas!$E$12))))))</f>
        <v>350</v>
      </c>
      <c r="O260" s="13">
        <f>IF(OR(N260="",N260=0),0,N260/Premissas!$C$16)</f>
        <v>13.461538461538462</v>
      </c>
    </row>
    <row r="261" spans="1:15" ht="15" customHeight="1">
      <c r="A261" s="9">
        <v>7</v>
      </c>
      <c r="B261" s="9">
        <v>1942</v>
      </c>
      <c r="C261" s="9" t="s">
        <v>20</v>
      </c>
      <c r="D261" s="9" t="s">
        <v>636</v>
      </c>
      <c r="E261" s="9" t="s">
        <v>637</v>
      </c>
      <c r="F261" s="10">
        <v>12</v>
      </c>
      <c r="G261" s="11">
        <v>0.25</v>
      </c>
      <c r="H261" s="11">
        <v>48</v>
      </c>
      <c r="I261" s="9">
        <v>16</v>
      </c>
      <c r="J261" s="9">
        <v>16</v>
      </c>
      <c r="K261" s="9" t="s">
        <v>4842</v>
      </c>
      <c r="L261" s="9" t="s">
        <v>48</v>
      </c>
      <c r="M261" s="11">
        <f t="shared" si="4"/>
        <v>3</v>
      </c>
      <c r="N261" s="12">
        <f>IF(M261="","",IF(M261&lt;Premissas!$C$8,Premissas!$E$7,IF(M261&lt;Premissas!$C$9,Premissas!$E$8,IF(M261&lt;Premissas!$C$10,Premissas!$E$9,IF(M261&lt;Premissas!$C$11,Premissas!$E$10,IF(M261&lt;Premissas!$C$12,Premissas!$E$11,Premissas!$E$12))))))</f>
        <v>750</v>
      </c>
      <c r="O261" s="13">
        <f>IF(OR(N261="",N261=0),0,N261/Premissas!$C$16)</f>
        <v>28.846153846153847</v>
      </c>
    </row>
    <row r="262" spans="1:15" ht="15" customHeight="1">
      <c r="A262" s="9">
        <v>7</v>
      </c>
      <c r="B262" s="9">
        <v>1942</v>
      </c>
      <c r="C262" s="9" t="s">
        <v>20</v>
      </c>
      <c r="D262" s="9" t="s">
        <v>638</v>
      </c>
      <c r="E262" s="9" t="s">
        <v>639</v>
      </c>
      <c r="F262" s="10">
        <v>14</v>
      </c>
      <c r="G262" s="11">
        <v>4.0599999999999996</v>
      </c>
      <c r="H262" s="11">
        <v>3</v>
      </c>
      <c r="I262" s="9">
        <v>16</v>
      </c>
      <c r="J262" s="9">
        <v>16</v>
      </c>
      <c r="K262" s="9" t="s">
        <v>4842</v>
      </c>
      <c r="L262" s="9" t="s">
        <v>48</v>
      </c>
      <c r="M262" s="11">
        <f t="shared" si="4"/>
        <v>0.1875</v>
      </c>
      <c r="N262" s="12">
        <f>IF(M262="","",IF(M262&lt;Premissas!$C$8,Premissas!$E$7,IF(M262&lt;Premissas!$C$9,Premissas!$E$8,IF(M262&lt;Premissas!$C$10,Premissas!$E$9,IF(M262&lt;Premissas!$C$11,Premissas!$E$10,IF(M262&lt;Premissas!$C$12,Premissas!$E$11,Premissas!$E$12))))))</f>
        <v>0</v>
      </c>
      <c r="O262" s="13">
        <f>IF(OR(N262="",N262=0),0,N262/Premissas!$C$16)</f>
        <v>0</v>
      </c>
    </row>
    <row r="263" spans="1:15" ht="15" customHeight="1">
      <c r="A263" s="9">
        <v>7</v>
      </c>
      <c r="B263" s="9">
        <v>1942</v>
      </c>
      <c r="C263" s="9" t="s">
        <v>20</v>
      </c>
      <c r="D263" s="9" t="s">
        <v>640</v>
      </c>
      <c r="E263" s="9" t="s">
        <v>641</v>
      </c>
      <c r="F263" s="10">
        <v>63</v>
      </c>
      <c r="G263" s="11">
        <v>11.16</v>
      </c>
      <c r="H263" s="11">
        <v>6</v>
      </c>
      <c r="I263" s="9">
        <v>16</v>
      </c>
      <c r="J263" s="9">
        <v>16</v>
      </c>
      <c r="K263" s="9" t="s">
        <v>4842</v>
      </c>
      <c r="L263" s="9" t="s">
        <v>48</v>
      </c>
      <c r="M263" s="11">
        <f t="shared" si="4"/>
        <v>0.375</v>
      </c>
      <c r="N263" s="12">
        <f>IF(M263="","",IF(M263&lt;Premissas!$C$8,Premissas!$E$7,IF(M263&lt;Premissas!$C$9,Premissas!$E$8,IF(M263&lt;Premissas!$C$10,Premissas!$E$9,IF(M263&lt;Premissas!$C$11,Premissas!$E$10,IF(M263&lt;Premissas!$C$12,Premissas!$E$11,Premissas!$E$12))))))</f>
        <v>0</v>
      </c>
      <c r="O263" s="13">
        <f>IF(OR(N263="",N263=0),0,N263/Premissas!$C$16)</f>
        <v>0</v>
      </c>
    </row>
    <row r="264" spans="1:15" ht="15" customHeight="1">
      <c r="A264" s="9">
        <v>7</v>
      </c>
      <c r="B264" s="9">
        <v>1942</v>
      </c>
      <c r="C264" s="9" t="s">
        <v>19</v>
      </c>
      <c r="D264" s="9" t="s">
        <v>640</v>
      </c>
      <c r="E264" s="9" t="s">
        <v>641</v>
      </c>
      <c r="F264" s="10">
        <v>170</v>
      </c>
      <c r="G264" s="11">
        <v>77.78</v>
      </c>
      <c r="H264" s="11">
        <v>2</v>
      </c>
      <c r="I264" s="9">
        <v>17</v>
      </c>
      <c r="J264" s="9">
        <v>17</v>
      </c>
      <c r="K264" s="9" t="s">
        <v>4842</v>
      </c>
      <c r="L264" s="9" t="s">
        <v>48</v>
      </c>
      <c r="M264" s="11">
        <f t="shared" si="4"/>
        <v>0.11764705882352941</v>
      </c>
      <c r="N264" s="12">
        <f>IF(M264="","",IF(M264&lt;Premissas!$C$8,Premissas!$E$7,IF(M264&lt;Premissas!$C$9,Premissas!$E$8,IF(M264&lt;Premissas!$C$10,Premissas!$E$9,IF(M264&lt;Premissas!$C$11,Premissas!$E$10,IF(M264&lt;Premissas!$C$12,Premissas!$E$11,Premissas!$E$12))))))</f>
        <v>0</v>
      </c>
      <c r="O264" s="13">
        <f>IF(OR(N264="",N264=0),0,N264/Premissas!$C$16)</f>
        <v>0</v>
      </c>
    </row>
    <row r="265" spans="1:15" ht="15" customHeight="1">
      <c r="A265" s="9">
        <v>7</v>
      </c>
      <c r="B265" s="9">
        <v>1942</v>
      </c>
      <c r="C265" s="9" t="s">
        <v>21</v>
      </c>
      <c r="D265" s="9" t="s">
        <v>642</v>
      </c>
      <c r="E265" s="9" t="s">
        <v>643</v>
      </c>
      <c r="F265" s="10">
        <v>1343</v>
      </c>
      <c r="G265" s="11">
        <v>76.52</v>
      </c>
      <c r="H265" s="11">
        <v>18</v>
      </c>
      <c r="I265" s="9">
        <v>20</v>
      </c>
      <c r="J265" s="9">
        <v>20</v>
      </c>
      <c r="K265" s="9" t="s">
        <v>4842</v>
      </c>
      <c r="L265" s="9" t="s">
        <v>48</v>
      </c>
      <c r="M265" s="11">
        <f t="shared" si="4"/>
        <v>0.9</v>
      </c>
      <c r="N265" s="12">
        <f>IF(M265="","",IF(M265&lt;Premissas!$C$8,Premissas!$E$7,IF(M265&lt;Premissas!$C$9,Premissas!$E$8,IF(M265&lt;Premissas!$C$10,Premissas!$E$9,IF(M265&lt;Premissas!$C$11,Premissas!$E$10,IF(M265&lt;Premissas!$C$12,Premissas!$E$11,Premissas!$E$12))))))</f>
        <v>0</v>
      </c>
      <c r="O265" s="13">
        <f>IF(OR(N265="",N265=0),0,N265/Premissas!$C$16)</f>
        <v>0</v>
      </c>
    </row>
    <row r="266" spans="1:15" ht="15" customHeight="1">
      <c r="A266" s="9">
        <v>7</v>
      </c>
      <c r="B266" s="9">
        <v>1942</v>
      </c>
      <c r="C266" s="9" t="s">
        <v>18</v>
      </c>
      <c r="D266" s="9" t="s">
        <v>602</v>
      </c>
      <c r="E266" s="9" t="s">
        <v>603</v>
      </c>
      <c r="F266" s="10">
        <v>560</v>
      </c>
      <c r="G266" s="11">
        <v>7.12</v>
      </c>
      <c r="H266" s="11">
        <v>79</v>
      </c>
      <c r="I266" s="9">
        <v>22</v>
      </c>
      <c r="J266" s="9">
        <v>22</v>
      </c>
      <c r="K266" s="9" t="s">
        <v>4842</v>
      </c>
      <c r="L266" s="9" t="s">
        <v>48</v>
      </c>
      <c r="M266" s="11">
        <f t="shared" si="4"/>
        <v>3.5909090909090908</v>
      </c>
      <c r="N266" s="12">
        <f>IF(M266="","",IF(M266&lt;Premissas!$C$8,Premissas!$E$7,IF(M266&lt;Premissas!$C$9,Premissas!$E$8,IF(M266&lt;Premissas!$C$10,Premissas!$E$9,IF(M266&lt;Premissas!$C$11,Premissas!$E$10,IF(M266&lt;Premissas!$C$12,Premissas!$E$11,Premissas!$E$12))))))</f>
        <v>750</v>
      </c>
      <c r="O266" s="13">
        <f>IF(OR(N266="",N266=0),0,N266/Premissas!$C$16)</f>
        <v>28.846153846153847</v>
      </c>
    </row>
    <row r="267" spans="1:15" ht="15" customHeight="1">
      <c r="A267" s="9">
        <v>7</v>
      </c>
      <c r="B267" s="9">
        <v>1942</v>
      </c>
      <c r="C267" s="9" t="s">
        <v>18</v>
      </c>
      <c r="D267" s="9" t="s">
        <v>644</v>
      </c>
      <c r="E267" s="9" t="s">
        <v>645</v>
      </c>
      <c r="F267" s="10">
        <v>215</v>
      </c>
      <c r="G267" s="11">
        <v>5.16</v>
      </c>
      <c r="H267" s="11">
        <v>42</v>
      </c>
      <c r="I267" s="9">
        <v>22</v>
      </c>
      <c r="J267" s="9">
        <v>22</v>
      </c>
      <c r="K267" s="9" t="s">
        <v>4842</v>
      </c>
      <c r="L267" s="9" t="s">
        <v>48</v>
      </c>
      <c r="M267" s="11">
        <f t="shared" si="4"/>
        <v>1.9090909090909092</v>
      </c>
      <c r="N267" s="12">
        <f>IF(M267="","",IF(M267&lt;Premissas!$C$8,Premissas!$E$7,IF(M267&lt;Premissas!$C$9,Premissas!$E$8,IF(M267&lt;Premissas!$C$10,Premissas!$E$9,IF(M267&lt;Premissas!$C$11,Premissas!$E$10,IF(M267&lt;Premissas!$C$12,Premissas!$E$11,Premissas!$E$12))))))</f>
        <v>750</v>
      </c>
      <c r="O267" s="13">
        <f>IF(OR(N267="",N267=0),0,N267/Premissas!$C$16)</f>
        <v>28.846153846153847</v>
      </c>
    </row>
    <row r="268" spans="1:15" ht="15" customHeight="1">
      <c r="A268" s="9">
        <v>7</v>
      </c>
      <c r="B268" s="9">
        <v>1942</v>
      </c>
      <c r="C268" s="9" t="s">
        <v>19</v>
      </c>
      <c r="D268" s="9" t="s">
        <v>662</v>
      </c>
      <c r="E268" s="9" t="s">
        <v>663</v>
      </c>
      <c r="F268" s="10">
        <v>701</v>
      </c>
      <c r="G268" s="11">
        <v>25.59</v>
      </c>
      <c r="H268" s="11">
        <v>27</v>
      </c>
      <c r="I268" s="9">
        <v>17</v>
      </c>
      <c r="J268" s="9">
        <v>17</v>
      </c>
      <c r="K268" s="9" t="s">
        <v>4842</v>
      </c>
      <c r="L268" s="9" t="s">
        <v>48</v>
      </c>
      <c r="M268" s="11">
        <f t="shared" si="4"/>
        <v>1.588235294117647</v>
      </c>
      <c r="N268" s="12">
        <f>IF(M268="","",IF(M268&lt;Premissas!$C$8,Premissas!$E$7,IF(M268&lt;Premissas!$C$9,Premissas!$E$8,IF(M268&lt;Premissas!$C$10,Premissas!$E$9,IF(M268&lt;Premissas!$C$11,Premissas!$E$10,IF(M268&lt;Premissas!$C$12,Premissas!$E$11,Premissas!$E$12))))))</f>
        <v>350</v>
      </c>
      <c r="O268" s="13">
        <f>IF(OR(N268="",N268=0),0,N268/Premissas!$C$16)</f>
        <v>13.461538461538462</v>
      </c>
    </row>
    <row r="269" spans="1:15" ht="15" customHeight="1">
      <c r="A269" s="9">
        <v>7</v>
      </c>
      <c r="B269" s="9">
        <v>1942</v>
      </c>
      <c r="C269" s="9" t="s">
        <v>18</v>
      </c>
      <c r="D269" s="9" t="s">
        <v>514</v>
      </c>
      <c r="E269" s="9" t="s">
        <v>515</v>
      </c>
      <c r="F269" s="10">
        <v>180</v>
      </c>
      <c r="G269" s="11">
        <v>2.52</v>
      </c>
      <c r="H269" s="11">
        <v>71</v>
      </c>
      <c r="I269" s="9">
        <v>22</v>
      </c>
      <c r="J269" s="9">
        <v>22</v>
      </c>
      <c r="K269" s="9" t="s">
        <v>4842</v>
      </c>
      <c r="L269" s="9" t="s">
        <v>48</v>
      </c>
      <c r="M269" s="11">
        <f t="shared" si="4"/>
        <v>3.2272727272727271</v>
      </c>
      <c r="N269" s="12">
        <f>IF(M269="","",IF(M269&lt;Premissas!$C$8,Premissas!$E$7,IF(M269&lt;Premissas!$C$9,Premissas!$E$8,IF(M269&lt;Premissas!$C$10,Premissas!$E$9,IF(M269&lt;Premissas!$C$11,Premissas!$E$10,IF(M269&lt;Premissas!$C$12,Premissas!$E$11,Premissas!$E$12))))))</f>
        <v>750</v>
      </c>
      <c r="O269" s="13">
        <f>IF(OR(N269="",N269=0),0,N269/Premissas!$C$16)</f>
        <v>28.846153846153847</v>
      </c>
    </row>
    <row r="270" spans="1:15" ht="15" customHeight="1">
      <c r="A270" s="9">
        <v>7</v>
      </c>
      <c r="B270" s="9">
        <v>1942</v>
      </c>
      <c r="C270" s="9" t="s">
        <v>18</v>
      </c>
      <c r="D270" s="9" t="s">
        <v>606</v>
      </c>
      <c r="E270" s="9" t="s">
        <v>607</v>
      </c>
      <c r="F270" s="10">
        <v>118</v>
      </c>
      <c r="G270" s="11">
        <v>2.36</v>
      </c>
      <c r="H270" s="11">
        <v>50</v>
      </c>
      <c r="I270" s="9">
        <v>22</v>
      </c>
      <c r="J270" s="9">
        <v>22</v>
      </c>
      <c r="K270" s="9" t="s">
        <v>4842</v>
      </c>
      <c r="L270" s="9" t="s">
        <v>48</v>
      </c>
      <c r="M270" s="11">
        <f t="shared" si="4"/>
        <v>2.2727272727272729</v>
      </c>
      <c r="N270" s="12">
        <f>IF(M270="","",IF(M270&lt;Premissas!$C$8,Premissas!$E$7,IF(M270&lt;Premissas!$C$9,Premissas!$E$8,IF(M270&lt;Premissas!$C$10,Premissas!$E$9,IF(M270&lt;Premissas!$C$11,Premissas!$E$10,IF(M270&lt;Premissas!$C$12,Premissas!$E$11,Premissas!$E$12))))))</f>
        <v>750</v>
      </c>
      <c r="O270" s="13">
        <f>IF(OR(N270="",N270=0),0,N270/Premissas!$C$16)</f>
        <v>28.846153846153847</v>
      </c>
    </row>
    <row r="271" spans="1:15" ht="15" customHeight="1">
      <c r="A271" s="9">
        <v>7</v>
      </c>
      <c r="B271" s="9">
        <v>1942</v>
      </c>
      <c r="C271" s="9" t="s">
        <v>20</v>
      </c>
      <c r="D271" s="9" t="s">
        <v>672</v>
      </c>
      <c r="E271" s="9" t="s">
        <v>673</v>
      </c>
      <c r="F271" s="10">
        <v>56</v>
      </c>
      <c r="G271" s="11">
        <v>6.33</v>
      </c>
      <c r="H271" s="11">
        <v>9</v>
      </c>
      <c r="I271" s="9">
        <v>16</v>
      </c>
      <c r="J271" s="9">
        <v>16</v>
      </c>
      <c r="K271" s="9" t="s">
        <v>4842</v>
      </c>
      <c r="L271" s="9" t="s">
        <v>48</v>
      </c>
      <c r="M271" s="11">
        <f t="shared" si="4"/>
        <v>0.5625</v>
      </c>
      <c r="N271" s="12">
        <f>IF(M271="","",IF(M271&lt;Premissas!$C$8,Premissas!$E$7,IF(M271&lt;Premissas!$C$9,Premissas!$E$8,IF(M271&lt;Premissas!$C$10,Premissas!$E$9,IF(M271&lt;Premissas!$C$11,Premissas!$E$10,IF(M271&lt;Premissas!$C$12,Premissas!$E$11,Premissas!$E$12))))))</f>
        <v>0</v>
      </c>
      <c r="O271" s="13">
        <f>IF(OR(N271="",N271=0),0,N271/Premissas!$C$16)</f>
        <v>0</v>
      </c>
    </row>
    <row r="272" spans="1:15" ht="15" customHeight="1">
      <c r="A272" s="9">
        <v>7</v>
      </c>
      <c r="B272" s="9">
        <v>1942</v>
      </c>
      <c r="C272" s="9" t="s">
        <v>19</v>
      </c>
      <c r="D272" s="9" t="s">
        <v>672</v>
      </c>
      <c r="E272" s="9" t="s">
        <v>673</v>
      </c>
      <c r="F272" s="10">
        <v>46</v>
      </c>
      <c r="G272" s="11">
        <v>17.59</v>
      </c>
      <c r="H272" s="11">
        <v>3</v>
      </c>
      <c r="I272" s="9">
        <v>17</v>
      </c>
      <c r="J272" s="9">
        <v>17</v>
      </c>
      <c r="K272" s="9" t="s">
        <v>4842</v>
      </c>
      <c r="L272" s="9" t="s">
        <v>48</v>
      </c>
      <c r="M272" s="11">
        <f t="shared" si="4"/>
        <v>0.17647058823529413</v>
      </c>
      <c r="N272" s="12">
        <f>IF(M272="","",IF(M272&lt;Premissas!$C$8,Premissas!$E$7,IF(M272&lt;Premissas!$C$9,Premissas!$E$8,IF(M272&lt;Premissas!$C$10,Premissas!$E$9,IF(M272&lt;Premissas!$C$11,Premissas!$E$10,IF(M272&lt;Premissas!$C$12,Premissas!$E$11,Premissas!$E$12))))))</f>
        <v>0</v>
      </c>
      <c r="O272" s="13">
        <f>IF(OR(N272="",N272=0),0,N272/Premissas!$C$16)</f>
        <v>0</v>
      </c>
    </row>
    <row r="273" spans="1:15" ht="15" customHeight="1">
      <c r="A273" s="9">
        <v>7</v>
      </c>
      <c r="B273" s="9">
        <v>1942</v>
      </c>
      <c r="C273" s="9" t="s">
        <v>18</v>
      </c>
      <c r="D273" s="9" t="s">
        <v>674</v>
      </c>
      <c r="E273" s="9" t="s">
        <v>675</v>
      </c>
      <c r="F273" s="10">
        <v>27</v>
      </c>
      <c r="G273" s="11">
        <v>2.36</v>
      </c>
      <c r="H273" s="11">
        <v>11</v>
      </c>
      <c r="I273" s="9">
        <v>22</v>
      </c>
      <c r="J273" s="9">
        <v>22</v>
      </c>
      <c r="K273" s="9" t="s">
        <v>4842</v>
      </c>
      <c r="L273" s="9" t="s">
        <v>48</v>
      </c>
      <c r="M273" s="11">
        <f t="shared" si="4"/>
        <v>0.5</v>
      </c>
      <c r="N273" s="12">
        <f>IF(M273="","",IF(M273&lt;Premissas!$C$8,Premissas!$E$7,IF(M273&lt;Premissas!$C$9,Premissas!$E$8,IF(M273&lt;Premissas!$C$10,Premissas!$E$9,IF(M273&lt;Premissas!$C$11,Premissas!$E$10,IF(M273&lt;Premissas!$C$12,Premissas!$E$11,Premissas!$E$12))))))</f>
        <v>0</v>
      </c>
      <c r="O273" s="13">
        <f>IF(OR(N273="",N273=0),0,N273/Premissas!$C$16)</f>
        <v>0</v>
      </c>
    </row>
    <row r="274" spans="1:15" ht="15" customHeight="1">
      <c r="A274" s="9">
        <v>7</v>
      </c>
      <c r="B274" s="9">
        <v>1942</v>
      </c>
      <c r="C274" s="9" t="s">
        <v>18</v>
      </c>
      <c r="D274" s="9" t="s">
        <v>632</v>
      </c>
      <c r="E274" s="9" t="s">
        <v>633</v>
      </c>
      <c r="F274" s="10">
        <v>82</v>
      </c>
      <c r="G274" s="11">
        <v>1.79</v>
      </c>
      <c r="H274" s="11">
        <v>46</v>
      </c>
      <c r="I274" s="9">
        <v>22</v>
      </c>
      <c r="J274" s="9">
        <v>22</v>
      </c>
      <c r="K274" s="9" t="s">
        <v>4842</v>
      </c>
      <c r="L274" s="9" t="s">
        <v>48</v>
      </c>
      <c r="M274" s="11">
        <f t="shared" si="4"/>
        <v>2.0909090909090908</v>
      </c>
      <c r="N274" s="12">
        <f>IF(M274="","",IF(M274&lt;Premissas!$C$8,Premissas!$E$7,IF(M274&lt;Premissas!$C$9,Premissas!$E$8,IF(M274&lt;Premissas!$C$10,Premissas!$E$9,IF(M274&lt;Premissas!$C$11,Premissas!$E$10,IF(M274&lt;Premissas!$C$12,Premissas!$E$11,Premissas!$E$12))))))</f>
        <v>750</v>
      </c>
      <c r="O274" s="13">
        <f>IF(OR(N274="",N274=0),0,N274/Premissas!$C$16)</f>
        <v>28.846153846153847</v>
      </c>
    </row>
    <row r="275" spans="1:15" ht="15" customHeight="1">
      <c r="A275" s="9">
        <v>7</v>
      </c>
      <c r="B275" s="9">
        <v>1942</v>
      </c>
      <c r="C275" s="9" t="s">
        <v>20</v>
      </c>
      <c r="D275" s="9" t="s">
        <v>678</v>
      </c>
      <c r="E275" s="9" t="s">
        <v>679</v>
      </c>
      <c r="F275" s="10">
        <v>2062</v>
      </c>
      <c r="G275" s="11">
        <v>102.15</v>
      </c>
      <c r="H275" s="11">
        <v>20</v>
      </c>
      <c r="I275" s="9">
        <v>16</v>
      </c>
      <c r="J275" s="9">
        <v>16</v>
      </c>
      <c r="K275" s="9" t="s">
        <v>4842</v>
      </c>
      <c r="L275" s="9" t="s">
        <v>48</v>
      </c>
      <c r="M275" s="11">
        <f t="shared" si="4"/>
        <v>1.25</v>
      </c>
      <c r="N275" s="12">
        <f>IF(M275="","",IF(M275&lt;Premissas!$C$8,Premissas!$E$7,IF(M275&lt;Premissas!$C$9,Premissas!$E$8,IF(M275&lt;Premissas!$C$10,Premissas!$E$9,IF(M275&lt;Premissas!$C$11,Premissas!$E$10,IF(M275&lt;Premissas!$C$12,Premissas!$E$11,Premissas!$E$12))))))</f>
        <v>200</v>
      </c>
      <c r="O275" s="13">
        <f>IF(OR(N275="",N275=0),0,N275/Premissas!$C$16)</f>
        <v>7.6923076923076925</v>
      </c>
    </row>
    <row r="276" spans="1:15" ht="15" customHeight="1">
      <c r="A276" s="9">
        <v>7</v>
      </c>
      <c r="B276" s="9">
        <v>1942</v>
      </c>
      <c r="C276" s="9" t="s">
        <v>21</v>
      </c>
      <c r="D276" s="9" t="s">
        <v>684</v>
      </c>
      <c r="E276" s="9" t="s">
        <v>685</v>
      </c>
      <c r="F276" s="10">
        <v>1398</v>
      </c>
      <c r="G276" s="11">
        <v>64.09</v>
      </c>
      <c r="H276" s="11">
        <v>22</v>
      </c>
      <c r="I276" s="9">
        <v>20</v>
      </c>
      <c r="J276" s="9">
        <v>20</v>
      </c>
      <c r="K276" s="9" t="s">
        <v>4842</v>
      </c>
      <c r="L276" s="9" t="s">
        <v>48</v>
      </c>
      <c r="M276" s="11">
        <f t="shared" si="4"/>
        <v>1.1000000000000001</v>
      </c>
      <c r="N276" s="12">
        <f>IF(M276="","",IF(M276&lt;Premissas!$C$8,Premissas!$E$7,IF(M276&lt;Premissas!$C$9,Premissas!$E$8,IF(M276&lt;Premissas!$C$10,Premissas!$E$9,IF(M276&lt;Premissas!$C$11,Premissas!$E$10,IF(M276&lt;Premissas!$C$12,Premissas!$E$11,Premissas!$E$12))))))</f>
        <v>100</v>
      </c>
      <c r="O276" s="13">
        <f>IF(OR(N276="",N276=0),0,N276/Premissas!$C$16)</f>
        <v>3.8461538461538463</v>
      </c>
    </row>
    <row r="277" spans="1:15" ht="15" customHeight="1">
      <c r="A277" s="9">
        <v>7</v>
      </c>
      <c r="B277" s="9">
        <v>1942</v>
      </c>
      <c r="C277" s="9" t="s">
        <v>18</v>
      </c>
      <c r="D277" s="9" t="s">
        <v>672</v>
      </c>
      <c r="E277" s="9" t="s">
        <v>673</v>
      </c>
      <c r="F277" s="10">
        <v>37</v>
      </c>
      <c r="G277" s="11">
        <v>1.07</v>
      </c>
      <c r="H277" s="11">
        <v>35</v>
      </c>
      <c r="I277" s="9">
        <v>22</v>
      </c>
      <c r="J277" s="9">
        <v>22</v>
      </c>
      <c r="K277" s="9" t="s">
        <v>4842</v>
      </c>
      <c r="L277" s="9" t="s">
        <v>48</v>
      </c>
      <c r="M277" s="11">
        <f t="shared" si="4"/>
        <v>1.5909090909090908</v>
      </c>
      <c r="N277" s="12">
        <f>IF(M277="","",IF(M277&lt;Premissas!$C$8,Premissas!$E$7,IF(M277&lt;Premissas!$C$9,Premissas!$E$8,IF(M277&lt;Premissas!$C$10,Premissas!$E$9,IF(M277&lt;Premissas!$C$11,Premissas!$E$10,IF(M277&lt;Premissas!$C$12,Premissas!$E$11,Premissas!$E$12))))))</f>
        <v>350</v>
      </c>
      <c r="O277" s="13">
        <f>IF(OR(N277="",N277=0),0,N277/Premissas!$C$16)</f>
        <v>13.461538461538462</v>
      </c>
    </row>
    <row r="278" spans="1:15" ht="15" customHeight="1">
      <c r="A278" s="9">
        <v>7</v>
      </c>
      <c r="B278" s="9">
        <v>1942</v>
      </c>
      <c r="C278" s="9" t="s">
        <v>18</v>
      </c>
      <c r="D278" s="9" t="s">
        <v>798</v>
      </c>
      <c r="E278" s="9" t="s">
        <v>799</v>
      </c>
      <c r="F278" s="10">
        <v>120</v>
      </c>
      <c r="G278" s="11">
        <v>0.46</v>
      </c>
      <c r="H278" s="11">
        <v>261</v>
      </c>
      <c r="I278" s="9">
        <v>22</v>
      </c>
      <c r="J278" s="9">
        <v>22</v>
      </c>
      <c r="K278" s="9" t="s">
        <v>4842</v>
      </c>
      <c r="L278" s="9" t="s">
        <v>48</v>
      </c>
      <c r="M278" s="11">
        <f t="shared" si="4"/>
        <v>11.863636363636363</v>
      </c>
      <c r="N278" s="12">
        <f>IF(M278="","",IF(M278&lt;Premissas!$C$8,Premissas!$E$7,IF(M278&lt;Premissas!$C$9,Premissas!$E$8,IF(M278&lt;Premissas!$C$10,Premissas!$E$9,IF(M278&lt;Premissas!$C$11,Premissas!$E$10,IF(M278&lt;Premissas!$C$12,Premissas!$E$11,Premissas!$E$12))))))</f>
        <v>750</v>
      </c>
      <c r="O278" s="13">
        <f>IF(OR(N278="",N278=0),0,N278/Premissas!$C$16)</f>
        <v>28.846153846153847</v>
      </c>
    </row>
    <row r="279" spans="1:15" ht="15" customHeight="1">
      <c r="A279" s="9">
        <v>7</v>
      </c>
      <c r="B279" s="9">
        <v>1942</v>
      </c>
      <c r="C279" s="9" t="s">
        <v>18</v>
      </c>
      <c r="D279" s="9" t="s">
        <v>508</v>
      </c>
      <c r="E279" s="9" t="s">
        <v>509</v>
      </c>
      <c r="F279" s="10">
        <v>10</v>
      </c>
      <c r="G279" s="11">
        <v>0.2</v>
      </c>
      <c r="H279" s="11">
        <v>50</v>
      </c>
      <c r="I279" s="9">
        <v>22</v>
      </c>
      <c r="J279" s="9">
        <v>22</v>
      </c>
      <c r="K279" s="9" t="s">
        <v>4842</v>
      </c>
      <c r="L279" s="9" t="s">
        <v>48</v>
      </c>
      <c r="M279" s="11">
        <f t="shared" si="4"/>
        <v>2.2727272727272729</v>
      </c>
      <c r="N279" s="12">
        <f>IF(M279="","",IF(M279&lt;Premissas!$C$8,Premissas!$E$7,IF(M279&lt;Premissas!$C$9,Premissas!$E$8,IF(M279&lt;Premissas!$C$10,Premissas!$E$9,IF(M279&lt;Premissas!$C$11,Premissas!$E$10,IF(M279&lt;Premissas!$C$12,Premissas!$E$11,Premissas!$E$12))))))</f>
        <v>750</v>
      </c>
      <c r="O279" s="13">
        <f>IF(OR(N279="",N279=0),0,N279/Premissas!$C$16)</f>
        <v>28.846153846153847</v>
      </c>
    </row>
    <row r="280" spans="1:15" ht="15" customHeight="1">
      <c r="A280" s="9">
        <v>7</v>
      </c>
      <c r="B280" s="9">
        <v>1942</v>
      </c>
      <c r="C280" s="9" t="s">
        <v>20</v>
      </c>
      <c r="D280" s="9" t="s">
        <v>800</v>
      </c>
      <c r="E280" s="9" t="s">
        <v>801</v>
      </c>
      <c r="F280" s="10">
        <v>15</v>
      </c>
      <c r="G280" s="11">
        <v>0.76</v>
      </c>
      <c r="H280" s="11">
        <v>20</v>
      </c>
      <c r="I280" s="9">
        <v>16</v>
      </c>
      <c r="J280" s="9">
        <v>16</v>
      </c>
      <c r="K280" s="9" t="s">
        <v>4842</v>
      </c>
      <c r="L280" s="9" t="s">
        <v>48</v>
      </c>
      <c r="M280" s="11">
        <f t="shared" si="4"/>
        <v>1.25</v>
      </c>
      <c r="N280" s="12">
        <f>IF(M280="","",IF(M280&lt;Premissas!$C$8,Premissas!$E$7,IF(M280&lt;Premissas!$C$9,Premissas!$E$8,IF(M280&lt;Premissas!$C$10,Premissas!$E$9,IF(M280&lt;Premissas!$C$11,Premissas!$E$10,IF(M280&lt;Premissas!$C$12,Premissas!$E$11,Premissas!$E$12))))))</f>
        <v>200</v>
      </c>
      <c r="O280" s="13">
        <f>IF(OR(N280="",N280=0),0,N280/Premissas!$C$16)</f>
        <v>7.6923076923076925</v>
      </c>
    </row>
    <row r="281" spans="1:15" ht="15" customHeight="1">
      <c r="A281" s="9">
        <v>7</v>
      </c>
      <c r="B281" s="9">
        <v>1942</v>
      </c>
      <c r="C281" s="9" t="s">
        <v>19</v>
      </c>
      <c r="D281" s="9" t="s">
        <v>800</v>
      </c>
      <c r="E281" s="9" t="s">
        <v>801</v>
      </c>
      <c r="F281" s="10">
        <v>4729</v>
      </c>
      <c r="G281" s="11">
        <v>106.19</v>
      </c>
      <c r="H281" s="11">
        <v>45</v>
      </c>
      <c r="I281" s="9">
        <v>17</v>
      </c>
      <c r="J281" s="9">
        <v>17</v>
      </c>
      <c r="K281" s="9" t="s">
        <v>4842</v>
      </c>
      <c r="L281" s="9" t="s">
        <v>48</v>
      </c>
      <c r="M281" s="11">
        <f t="shared" si="4"/>
        <v>2.6470588235294117</v>
      </c>
      <c r="N281" s="12">
        <f>IF(M281="","",IF(M281&lt;Premissas!$C$8,Premissas!$E$7,IF(M281&lt;Premissas!$C$9,Premissas!$E$8,IF(M281&lt;Premissas!$C$10,Premissas!$E$9,IF(M281&lt;Premissas!$C$11,Premissas!$E$10,IF(M281&lt;Premissas!$C$12,Premissas!$E$11,Premissas!$E$12))))))</f>
        <v>750</v>
      </c>
      <c r="O281" s="13">
        <f>IF(OR(N281="",N281=0),0,N281/Premissas!$C$16)</f>
        <v>28.846153846153847</v>
      </c>
    </row>
    <row r="282" spans="1:15" ht="15" customHeight="1">
      <c r="A282" s="9">
        <v>7</v>
      </c>
      <c r="B282" s="9">
        <v>1942</v>
      </c>
      <c r="C282" s="9" t="s">
        <v>21</v>
      </c>
      <c r="D282" s="9" t="s">
        <v>802</v>
      </c>
      <c r="E282" s="9" t="s">
        <v>803</v>
      </c>
      <c r="F282" s="10">
        <v>1948</v>
      </c>
      <c r="G282" s="11">
        <v>52.62</v>
      </c>
      <c r="H282" s="11">
        <v>37</v>
      </c>
      <c r="I282" s="9">
        <v>20</v>
      </c>
      <c r="J282" s="9">
        <v>20</v>
      </c>
      <c r="K282" s="9" t="s">
        <v>4842</v>
      </c>
      <c r="L282" s="9" t="s">
        <v>48</v>
      </c>
      <c r="M282" s="11">
        <f t="shared" si="4"/>
        <v>1.85</v>
      </c>
      <c r="N282" s="12">
        <f>IF(M282="","",IF(M282&lt;Premissas!$C$8,Premissas!$E$7,IF(M282&lt;Premissas!$C$9,Premissas!$E$8,IF(M282&lt;Premissas!$C$10,Premissas!$E$9,IF(M282&lt;Premissas!$C$11,Premissas!$E$10,IF(M282&lt;Premissas!$C$12,Premissas!$E$11,Premissas!$E$12))))))</f>
        <v>500</v>
      </c>
      <c r="O282" s="13">
        <f>IF(OR(N282="",N282=0),0,N282/Premissas!$C$16)</f>
        <v>19.23076923076923</v>
      </c>
    </row>
    <row r="283" spans="1:15" ht="15" customHeight="1">
      <c r="A283" s="9">
        <v>7</v>
      </c>
      <c r="B283" s="9">
        <v>1942</v>
      </c>
      <c r="C283" s="9" t="s">
        <v>21</v>
      </c>
      <c r="D283" s="9" t="s">
        <v>804</v>
      </c>
      <c r="E283" s="9" t="s">
        <v>805</v>
      </c>
      <c r="F283" s="10">
        <v>1259</v>
      </c>
      <c r="G283" s="11">
        <v>72.260000000000005</v>
      </c>
      <c r="H283" s="11">
        <v>17</v>
      </c>
      <c r="I283" s="9">
        <v>20</v>
      </c>
      <c r="J283" s="9">
        <v>20</v>
      </c>
      <c r="K283" s="9" t="s">
        <v>4842</v>
      </c>
      <c r="L283" s="9" t="s">
        <v>48</v>
      </c>
      <c r="M283" s="11">
        <f t="shared" si="4"/>
        <v>0.85</v>
      </c>
      <c r="N283" s="12">
        <f>IF(M283="","",IF(M283&lt;Premissas!$C$8,Premissas!$E$7,IF(M283&lt;Premissas!$C$9,Premissas!$E$8,IF(M283&lt;Premissas!$C$10,Premissas!$E$9,IF(M283&lt;Premissas!$C$11,Premissas!$E$10,IF(M283&lt;Premissas!$C$12,Premissas!$E$11,Premissas!$E$12))))))</f>
        <v>0</v>
      </c>
      <c r="O283" s="13">
        <f>IF(OR(N283="",N283=0),0,N283/Premissas!$C$16)</f>
        <v>0</v>
      </c>
    </row>
    <row r="284" spans="1:15" ht="15" customHeight="1">
      <c r="A284" s="9">
        <v>7</v>
      </c>
      <c r="B284" s="9">
        <v>1953</v>
      </c>
      <c r="C284" s="9" t="s">
        <v>21</v>
      </c>
      <c r="D284" s="9" t="s">
        <v>903</v>
      </c>
      <c r="E284" s="9" t="s">
        <v>904</v>
      </c>
      <c r="F284" s="10">
        <v>2</v>
      </c>
      <c r="G284" s="11">
        <v>0.11</v>
      </c>
      <c r="H284" s="11">
        <v>18</v>
      </c>
      <c r="I284" s="9">
        <v>19</v>
      </c>
      <c r="J284" s="9">
        <v>19</v>
      </c>
      <c r="K284" s="9" t="s">
        <v>4842</v>
      </c>
      <c r="L284" s="9" t="s">
        <v>48</v>
      </c>
      <c r="M284" s="11">
        <f t="shared" si="4"/>
        <v>0.94736842105263153</v>
      </c>
      <c r="N284" s="12">
        <f>IF(M284="","",IF(M284&lt;Premissas!$C$8,Premissas!$E$7,IF(M284&lt;Premissas!$C$9,Premissas!$E$8,IF(M284&lt;Premissas!$C$10,Premissas!$E$9,IF(M284&lt;Premissas!$C$11,Premissas!$E$10,IF(M284&lt;Premissas!$C$12,Premissas!$E$11,Premissas!$E$12))))))</f>
        <v>0</v>
      </c>
      <c r="O284" s="13">
        <f>IF(OR(N284="",N284=0),0,N284/Premissas!$C$16)</f>
        <v>0</v>
      </c>
    </row>
    <row r="285" spans="1:15" ht="15" customHeight="1">
      <c r="A285" s="9">
        <v>7</v>
      </c>
      <c r="B285" s="9">
        <v>1953</v>
      </c>
      <c r="C285" s="9" t="s">
        <v>18</v>
      </c>
      <c r="D285" s="9" t="s">
        <v>905</v>
      </c>
      <c r="E285" s="9" t="s">
        <v>906</v>
      </c>
      <c r="F285" s="10">
        <v>520</v>
      </c>
      <c r="G285" s="11">
        <v>12.28</v>
      </c>
      <c r="H285" s="11">
        <v>42</v>
      </c>
      <c r="I285" s="9">
        <v>18</v>
      </c>
      <c r="J285" s="9">
        <v>18</v>
      </c>
      <c r="K285" s="9" t="s">
        <v>4842</v>
      </c>
      <c r="L285" s="9" t="s">
        <v>48</v>
      </c>
      <c r="M285" s="11">
        <f t="shared" si="4"/>
        <v>2.3333333333333335</v>
      </c>
      <c r="N285" s="12">
        <f>IF(M285="","",IF(M285&lt;Premissas!$C$8,Premissas!$E$7,IF(M285&lt;Premissas!$C$9,Premissas!$E$8,IF(M285&lt;Premissas!$C$10,Premissas!$E$9,IF(M285&lt;Premissas!$C$11,Premissas!$E$10,IF(M285&lt;Premissas!$C$12,Premissas!$E$11,Premissas!$E$12))))))</f>
        <v>750</v>
      </c>
      <c r="O285" s="13">
        <f>IF(OR(N285="",N285=0),0,N285/Premissas!$C$16)</f>
        <v>28.846153846153847</v>
      </c>
    </row>
    <row r="286" spans="1:15" ht="15" customHeight="1">
      <c r="A286" s="9">
        <v>7</v>
      </c>
      <c r="B286" s="9">
        <v>1953</v>
      </c>
      <c r="C286" s="9" t="s">
        <v>20</v>
      </c>
      <c r="D286" s="9" t="s">
        <v>905</v>
      </c>
      <c r="E286" s="9" t="s">
        <v>906</v>
      </c>
      <c r="F286" s="10">
        <v>29</v>
      </c>
      <c r="G286" s="11">
        <v>7.4</v>
      </c>
      <c r="H286" s="11">
        <v>4</v>
      </c>
      <c r="I286" s="9">
        <v>15</v>
      </c>
      <c r="J286" s="9">
        <v>15</v>
      </c>
      <c r="K286" s="9" t="s">
        <v>4842</v>
      </c>
      <c r="L286" s="9" t="s">
        <v>48</v>
      </c>
      <c r="M286" s="11">
        <f t="shared" si="4"/>
        <v>0.26666666666666666</v>
      </c>
      <c r="N286" s="12">
        <f>IF(M286="","",IF(M286&lt;Premissas!$C$8,Premissas!$E$7,IF(M286&lt;Premissas!$C$9,Premissas!$E$8,IF(M286&lt;Premissas!$C$10,Premissas!$E$9,IF(M286&lt;Premissas!$C$11,Premissas!$E$10,IF(M286&lt;Premissas!$C$12,Premissas!$E$11,Premissas!$E$12))))))</f>
        <v>0</v>
      </c>
      <c r="O286" s="13">
        <f>IF(OR(N286="",N286=0),0,N286/Premissas!$C$16)</f>
        <v>0</v>
      </c>
    </row>
    <row r="287" spans="1:15" ht="15" customHeight="1">
      <c r="A287" s="9">
        <v>7</v>
      </c>
      <c r="B287" s="9">
        <v>1953</v>
      </c>
      <c r="C287" s="9" t="s">
        <v>19</v>
      </c>
      <c r="D287" s="9" t="s">
        <v>905</v>
      </c>
      <c r="E287" s="9" t="s">
        <v>906</v>
      </c>
      <c r="F287" s="10">
        <v>122</v>
      </c>
      <c r="G287" s="11">
        <v>4.76</v>
      </c>
      <c r="H287" s="11">
        <v>26</v>
      </c>
      <c r="I287" s="9">
        <v>19</v>
      </c>
      <c r="J287" s="9">
        <v>19</v>
      </c>
      <c r="K287" s="9" t="s">
        <v>4842</v>
      </c>
      <c r="L287" s="9" t="s">
        <v>48</v>
      </c>
      <c r="M287" s="11">
        <f t="shared" si="4"/>
        <v>1.368421052631579</v>
      </c>
      <c r="N287" s="12">
        <f>IF(M287="","",IF(M287&lt;Premissas!$C$8,Premissas!$E$7,IF(M287&lt;Premissas!$C$9,Premissas!$E$8,IF(M287&lt;Premissas!$C$10,Premissas!$E$9,IF(M287&lt;Premissas!$C$11,Premissas!$E$10,IF(M287&lt;Premissas!$C$12,Premissas!$E$11,Premissas!$E$12))))))</f>
        <v>200</v>
      </c>
      <c r="O287" s="13">
        <f>IF(OR(N287="",N287=0),0,N287/Premissas!$C$16)</f>
        <v>7.6923076923076925</v>
      </c>
    </row>
    <row r="288" spans="1:15" ht="15" customHeight="1">
      <c r="A288" s="9">
        <v>7</v>
      </c>
      <c r="B288" s="9">
        <v>1953</v>
      </c>
      <c r="C288" s="9" t="s">
        <v>21</v>
      </c>
      <c r="D288" s="9" t="s">
        <v>907</v>
      </c>
      <c r="E288" s="9" t="s">
        <v>908</v>
      </c>
      <c r="F288" s="10">
        <v>2034</v>
      </c>
      <c r="G288" s="11">
        <v>76.23</v>
      </c>
      <c r="H288" s="11">
        <v>27</v>
      </c>
      <c r="I288" s="9">
        <v>19</v>
      </c>
      <c r="J288" s="9">
        <v>19</v>
      </c>
      <c r="K288" s="9" t="s">
        <v>4842</v>
      </c>
      <c r="L288" s="9" t="s">
        <v>48</v>
      </c>
      <c r="M288" s="11">
        <f t="shared" si="4"/>
        <v>1.4210526315789473</v>
      </c>
      <c r="N288" s="12">
        <f>IF(M288="","",IF(M288&lt;Premissas!$C$8,Premissas!$E$7,IF(M288&lt;Premissas!$C$9,Premissas!$E$8,IF(M288&lt;Premissas!$C$10,Premissas!$E$9,IF(M288&lt;Premissas!$C$11,Premissas!$E$10,IF(M288&lt;Premissas!$C$12,Premissas!$E$11,Premissas!$E$12))))))</f>
        <v>350</v>
      </c>
      <c r="O288" s="13">
        <f>IF(OR(N288="",N288=0),0,N288/Premissas!$C$16)</f>
        <v>13.461538461538462</v>
      </c>
    </row>
    <row r="289" spans="1:15" ht="15" customHeight="1">
      <c r="A289" s="9">
        <v>7</v>
      </c>
      <c r="B289" s="9">
        <v>1953</v>
      </c>
      <c r="C289" s="9" t="s">
        <v>21</v>
      </c>
      <c r="D289" s="9" t="s">
        <v>909</v>
      </c>
      <c r="E289" s="9" t="s">
        <v>910</v>
      </c>
      <c r="F289" s="10">
        <v>1559</v>
      </c>
      <c r="G289" s="11">
        <v>21.17</v>
      </c>
      <c r="H289" s="11">
        <v>74</v>
      </c>
      <c r="I289" s="9">
        <v>19</v>
      </c>
      <c r="J289" s="9">
        <v>19</v>
      </c>
      <c r="K289" s="9" t="s">
        <v>4842</v>
      </c>
      <c r="L289" s="9" t="s">
        <v>48</v>
      </c>
      <c r="M289" s="11">
        <f t="shared" si="4"/>
        <v>3.8947368421052633</v>
      </c>
      <c r="N289" s="12">
        <f>IF(M289="","",IF(M289&lt;Premissas!$C$8,Premissas!$E$7,IF(M289&lt;Premissas!$C$9,Premissas!$E$8,IF(M289&lt;Premissas!$C$10,Premissas!$E$9,IF(M289&lt;Premissas!$C$11,Premissas!$E$10,IF(M289&lt;Premissas!$C$12,Premissas!$E$11,Premissas!$E$12))))))</f>
        <v>750</v>
      </c>
      <c r="O289" s="13">
        <f>IF(OR(N289="",N289=0),0,N289/Premissas!$C$16)</f>
        <v>28.846153846153847</v>
      </c>
    </row>
    <row r="290" spans="1:15" ht="15" customHeight="1">
      <c r="A290" s="9">
        <v>7</v>
      </c>
      <c r="B290" s="9">
        <v>1953</v>
      </c>
      <c r="C290" s="9" t="s">
        <v>21</v>
      </c>
      <c r="D290" s="9" t="s">
        <v>911</v>
      </c>
      <c r="E290" s="9" t="s">
        <v>912</v>
      </c>
      <c r="F290" s="10">
        <v>2549</v>
      </c>
      <c r="G290" s="11">
        <v>74.900000000000006</v>
      </c>
      <c r="H290" s="11">
        <v>34</v>
      </c>
      <c r="I290" s="9">
        <v>19</v>
      </c>
      <c r="J290" s="9">
        <v>19</v>
      </c>
      <c r="K290" s="9" t="s">
        <v>4842</v>
      </c>
      <c r="L290" s="9" t="s">
        <v>48</v>
      </c>
      <c r="M290" s="11">
        <f t="shared" si="4"/>
        <v>1.7894736842105263</v>
      </c>
      <c r="N290" s="12">
        <f>IF(M290="","",IF(M290&lt;Premissas!$C$8,Premissas!$E$7,IF(M290&lt;Premissas!$C$9,Premissas!$E$8,IF(M290&lt;Premissas!$C$10,Premissas!$E$9,IF(M290&lt;Premissas!$C$11,Premissas!$E$10,IF(M290&lt;Premissas!$C$12,Premissas!$E$11,Premissas!$E$12))))))</f>
        <v>500</v>
      </c>
      <c r="O290" s="13">
        <f>IF(OR(N290="",N290=0),0,N290/Premissas!$C$16)</f>
        <v>19.23076923076923</v>
      </c>
    </row>
    <row r="291" spans="1:15" ht="15" customHeight="1">
      <c r="A291" s="9">
        <v>7</v>
      </c>
      <c r="B291" s="9">
        <v>1953</v>
      </c>
      <c r="C291" s="9" t="s">
        <v>21</v>
      </c>
      <c r="D291" s="9" t="s">
        <v>913</v>
      </c>
      <c r="E291" s="9" t="s">
        <v>914</v>
      </c>
      <c r="F291" s="10">
        <v>1872</v>
      </c>
      <c r="G291" s="11">
        <v>33.68</v>
      </c>
      <c r="H291" s="11">
        <v>56</v>
      </c>
      <c r="I291" s="9">
        <v>19</v>
      </c>
      <c r="J291" s="9">
        <v>19</v>
      </c>
      <c r="K291" s="9" t="s">
        <v>4842</v>
      </c>
      <c r="L291" s="9" t="s">
        <v>48</v>
      </c>
      <c r="M291" s="11">
        <f t="shared" si="4"/>
        <v>2.9473684210526314</v>
      </c>
      <c r="N291" s="12">
        <f>IF(M291="","",IF(M291&lt;Premissas!$C$8,Premissas!$E$7,IF(M291&lt;Premissas!$C$9,Premissas!$E$8,IF(M291&lt;Premissas!$C$10,Premissas!$E$9,IF(M291&lt;Premissas!$C$11,Premissas!$E$10,IF(M291&lt;Premissas!$C$12,Premissas!$E$11,Premissas!$E$12))))))</f>
        <v>750</v>
      </c>
      <c r="O291" s="13">
        <f>IF(OR(N291="",N291=0),0,N291/Premissas!$C$16)</f>
        <v>28.846153846153847</v>
      </c>
    </row>
    <row r="292" spans="1:15" ht="15" customHeight="1">
      <c r="A292" s="9">
        <v>7</v>
      </c>
      <c r="B292" s="9">
        <v>1953</v>
      </c>
      <c r="C292" s="9" t="s">
        <v>21</v>
      </c>
      <c r="D292" s="9" t="s">
        <v>915</v>
      </c>
      <c r="E292" s="9" t="s">
        <v>916</v>
      </c>
      <c r="F292" s="10">
        <v>2403</v>
      </c>
      <c r="G292" s="11">
        <v>53.02</v>
      </c>
      <c r="H292" s="11">
        <v>45</v>
      </c>
      <c r="I292" s="9">
        <v>19</v>
      </c>
      <c r="J292" s="9">
        <v>19</v>
      </c>
      <c r="K292" s="9" t="s">
        <v>4842</v>
      </c>
      <c r="L292" s="9" t="s">
        <v>48</v>
      </c>
      <c r="M292" s="11">
        <f t="shared" si="4"/>
        <v>2.3684210526315788</v>
      </c>
      <c r="N292" s="12">
        <f>IF(M292="","",IF(M292&lt;Premissas!$C$8,Premissas!$E$7,IF(M292&lt;Premissas!$C$9,Premissas!$E$8,IF(M292&lt;Premissas!$C$10,Premissas!$E$9,IF(M292&lt;Premissas!$C$11,Premissas!$E$10,IF(M292&lt;Premissas!$C$12,Premissas!$E$11,Premissas!$E$12))))))</f>
        <v>750</v>
      </c>
      <c r="O292" s="13">
        <f>IF(OR(N292="",N292=0),0,N292/Premissas!$C$16)</f>
        <v>28.846153846153847</v>
      </c>
    </row>
    <row r="293" spans="1:15" ht="15" customHeight="1">
      <c r="A293" s="9">
        <v>7</v>
      </c>
      <c r="B293" s="9">
        <v>1953</v>
      </c>
      <c r="C293" s="9" t="s">
        <v>21</v>
      </c>
      <c r="D293" s="9" t="s">
        <v>917</v>
      </c>
      <c r="E293" s="9" t="s">
        <v>918</v>
      </c>
      <c r="F293" s="10">
        <v>1613</v>
      </c>
      <c r="G293" s="11">
        <v>37.32</v>
      </c>
      <c r="H293" s="11">
        <v>43</v>
      </c>
      <c r="I293" s="9">
        <v>19</v>
      </c>
      <c r="J293" s="9">
        <v>19</v>
      </c>
      <c r="K293" s="9" t="s">
        <v>4842</v>
      </c>
      <c r="L293" s="9" t="s">
        <v>48</v>
      </c>
      <c r="M293" s="11">
        <f t="shared" si="4"/>
        <v>2.263157894736842</v>
      </c>
      <c r="N293" s="12">
        <f>IF(M293="","",IF(M293&lt;Premissas!$C$8,Premissas!$E$7,IF(M293&lt;Premissas!$C$9,Premissas!$E$8,IF(M293&lt;Premissas!$C$10,Premissas!$E$9,IF(M293&lt;Premissas!$C$11,Premissas!$E$10,IF(M293&lt;Premissas!$C$12,Premissas!$E$11,Premissas!$E$12))))))</f>
        <v>750</v>
      </c>
      <c r="O293" s="13">
        <f>IF(OR(N293="",N293=0),0,N293/Premissas!$C$16)</f>
        <v>28.846153846153847</v>
      </c>
    </row>
    <row r="294" spans="1:15" ht="15" customHeight="1">
      <c r="A294" s="9">
        <v>7</v>
      </c>
      <c r="B294" s="9">
        <v>1953</v>
      </c>
      <c r="C294" s="9" t="s">
        <v>19</v>
      </c>
      <c r="D294" s="9" t="s">
        <v>917</v>
      </c>
      <c r="E294" s="9" t="s">
        <v>918</v>
      </c>
      <c r="F294" s="10">
        <v>200</v>
      </c>
      <c r="G294" s="11">
        <v>2.59</v>
      </c>
      <c r="H294" s="11">
        <v>77</v>
      </c>
      <c r="I294" s="9">
        <v>19</v>
      </c>
      <c r="J294" s="9">
        <v>19</v>
      </c>
      <c r="K294" s="9" t="s">
        <v>4842</v>
      </c>
      <c r="L294" s="9" t="s">
        <v>48</v>
      </c>
      <c r="M294" s="11">
        <f t="shared" si="4"/>
        <v>4.0526315789473681</v>
      </c>
      <c r="N294" s="12">
        <f>IF(M294="","",IF(M294&lt;Premissas!$C$8,Premissas!$E$7,IF(M294&lt;Premissas!$C$9,Premissas!$E$8,IF(M294&lt;Premissas!$C$10,Premissas!$E$9,IF(M294&lt;Premissas!$C$11,Premissas!$E$10,IF(M294&lt;Premissas!$C$12,Premissas!$E$11,Premissas!$E$12))))))</f>
        <v>750</v>
      </c>
      <c r="O294" s="13">
        <f>IF(OR(N294="",N294=0),0,N294/Premissas!$C$16)</f>
        <v>28.846153846153847</v>
      </c>
    </row>
    <row r="295" spans="1:15" ht="15" customHeight="1">
      <c r="A295" s="9">
        <v>7</v>
      </c>
      <c r="B295" s="9">
        <v>1953</v>
      </c>
      <c r="C295" s="9" t="s">
        <v>18</v>
      </c>
      <c r="D295" s="9" t="s">
        <v>919</v>
      </c>
      <c r="E295" s="9" t="s">
        <v>920</v>
      </c>
      <c r="F295" s="10">
        <v>329</v>
      </c>
      <c r="G295" s="11">
        <v>1</v>
      </c>
      <c r="H295" s="11">
        <v>329</v>
      </c>
      <c r="I295" s="9">
        <v>18</v>
      </c>
      <c r="J295" s="9">
        <v>18</v>
      </c>
      <c r="K295" s="9" t="s">
        <v>4842</v>
      </c>
      <c r="L295" s="9" t="s">
        <v>48</v>
      </c>
      <c r="M295" s="11">
        <f t="shared" si="4"/>
        <v>18.277777777777779</v>
      </c>
      <c r="N295" s="12">
        <f>IF(M295="","",IF(M295&lt;Premissas!$C$8,Premissas!$E$7,IF(M295&lt;Premissas!$C$9,Premissas!$E$8,IF(M295&lt;Premissas!$C$10,Premissas!$E$9,IF(M295&lt;Premissas!$C$11,Premissas!$E$10,IF(M295&lt;Premissas!$C$12,Premissas!$E$11,Premissas!$E$12))))))</f>
        <v>750</v>
      </c>
      <c r="O295" s="13">
        <f>IF(OR(N295="",N295=0),0,N295/Premissas!$C$16)</f>
        <v>28.846153846153847</v>
      </c>
    </row>
    <row r="296" spans="1:15" ht="15" customHeight="1">
      <c r="A296" s="9">
        <v>7</v>
      </c>
      <c r="B296" s="9">
        <v>1953</v>
      </c>
      <c r="C296" s="9" t="s">
        <v>19</v>
      </c>
      <c r="D296" s="9" t="s">
        <v>919</v>
      </c>
      <c r="E296" s="9" t="s">
        <v>920</v>
      </c>
      <c r="F296" s="10">
        <v>2203</v>
      </c>
      <c r="G296" s="11">
        <v>31.38</v>
      </c>
      <c r="H296" s="11">
        <v>70</v>
      </c>
      <c r="I296" s="9">
        <v>19</v>
      </c>
      <c r="J296" s="9">
        <v>19</v>
      </c>
      <c r="K296" s="9" t="s">
        <v>4842</v>
      </c>
      <c r="L296" s="9" t="s">
        <v>48</v>
      </c>
      <c r="M296" s="11">
        <f t="shared" si="4"/>
        <v>3.6842105263157894</v>
      </c>
      <c r="N296" s="12">
        <f>IF(M296="","",IF(M296&lt;Premissas!$C$8,Premissas!$E$7,IF(M296&lt;Premissas!$C$9,Premissas!$E$8,IF(M296&lt;Premissas!$C$10,Premissas!$E$9,IF(M296&lt;Premissas!$C$11,Premissas!$E$10,IF(M296&lt;Premissas!$C$12,Premissas!$E$11,Premissas!$E$12))))))</f>
        <v>750</v>
      </c>
      <c r="O296" s="13">
        <f>IF(OR(N296="",N296=0),0,N296/Premissas!$C$16)</f>
        <v>28.846153846153847</v>
      </c>
    </row>
    <row r="297" spans="1:15" ht="15" customHeight="1">
      <c r="A297" s="9">
        <v>7</v>
      </c>
      <c r="B297" s="9">
        <v>1953</v>
      </c>
      <c r="C297" s="9" t="s">
        <v>21</v>
      </c>
      <c r="D297" s="9" t="s">
        <v>921</v>
      </c>
      <c r="E297" s="9" t="s">
        <v>922</v>
      </c>
      <c r="F297" s="10">
        <v>1331</v>
      </c>
      <c r="G297" s="11">
        <v>29.61</v>
      </c>
      <c r="H297" s="11">
        <v>45</v>
      </c>
      <c r="I297" s="9">
        <v>19</v>
      </c>
      <c r="J297" s="9">
        <v>19</v>
      </c>
      <c r="K297" s="9" t="s">
        <v>4842</v>
      </c>
      <c r="L297" s="9" t="s">
        <v>48</v>
      </c>
      <c r="M297" s="11">
        <f t="shared" si="4"/>
        <v>2.3684210526315788</v>
      </c>
      <c r="N297" s="12">
        <f>IF(M297="","",IF(M297&lt;Premissas!$C$8,Premissas!$E$7,IF(M297&lt;Premissas!$C$9,Premissas!$E$8,IF(M297&lt;Premissas!$C$10,Premissas!$E$9,IF(M297&lt;Premissas!$C$11,Premissas!$E$10,IF(M297&lt;Premissas!$C$12,Premissas!$E$11,Premissas!$E$12))))))</f>
        <v>750</v>
      </c>
      <c r="O297" s="13">
        <f>IF(OR(N297="",N297=0),0,N297/Premissas!$C$16)</f>
        <v>28.846153846153847</v>
      </c>
    </row>
    <row r="298" spans="1:15" ht="15" customHeight="1">
      <c r="A298" s="9">
        <v>7</v>
      </c>
      <c r="B298" s="9">
        <v>1953</v>
      </c>
      <c r="C298" s="9" t="s">
        <v>20</v>
      </c>
      <c r="D298" s="9" t="s">
        <v>923</v>
      </c>
      <c r="E298" s="9" t="s">
        <v>924</v>
      </c>
      <c r="F298" s="10">
        <v>2170</v>
      </c>
      <c r="G298" s="11">
        <v>14.67</v>
      </c>
      <c r="H298" s="11">
        <v>148</v>
      </c>
      <c r="I298" s="9">
        <v>15</v>
      </c>
      <c r="J298" s="9">
        <v>15</v>
      </c>
      <c r="K298" s="9" t="s">
        <v>4842</v>
      </c>
      <c r="L298" s="9" t="s">
        <v>48</v>
      </c>
      <c r="M298" s="11">
        <f t="shared" si="4"/>
        <v>9.8666666666666671</v>
      </c>
      <c r="N298" s="12">
        <f>IF(M298="","",IF(M298&lt;Premissas!$C$8,Premissas!$E$7,IF(M298&lt;Premissas!$C$9,Premissas!$E$8,IF(M298&lt;Premissas!$C$10,Premissas!$E$9,IF(M298&lt;Premissas!$C$11,Premissas!$E$10,IF(M298&lt;Premissas!$C$12,Premissas!$E$11,Premissas!$E$12))))))</f>
        <v>750</v>
      </c>
      <c r="O298" s="13">
        <f>IF(OR(N298="",N298=0),0,N298/Premissas!$C$16)</f>
        <v>28.846153846153847</v>
      </c>
    </row>
    <row r="299" spans="1:15" ht="15" customHeight="1">
      <c r="A299" s="9">
        <v>7</v>
      </c>
      <c r="B299" s="9">
        <v>1953</v>
      </c>
      <c r="C299" s="9" t="s">
        <v>18</v>
      </c>
      <c r="D299" s="9" t="s">
        <v>925</v>
      </c>
      <c r="E299" s="9" t="s">
        <v>926</v>
      </c>
      <c r="F299" s="10">
        <v>2</v>
      </c>
      <c r="G299" s="11">
        <v>0.04</v>
      </c>
      <c r="H299" s="11">
        <v>50</v>
      </c>
      <c r="I299" s="9">
        <v>18</v>
      </c>
      <c r="J299" s="9">
        <v>18</v>
      </c>
      <c r="K299" s="9" t="s">
        <v>4842</v>
      </c>
      <c r="L299" s="9" t="s">
        <v>48</v>
      </c>
      <c r="M299" s="11">
        <f t="shared" si="4"/>
        <v>2.7777777777777777</v>
      </c>
      <c r="N299" s="12">
        <f>IF(M299="","",IF(M299&lt;Premissas!$C$8,Premissas!$E$7,IF(M299&lt;Premissas!$C$9,Premissas!$E$8,IF(M299&lt;Premissas!$C$10,Premissas!$E$9,IF(M299&lt;Premissas!$C$11,Premissas!$E$10,IF(M299&lt;Premissas!$C$12,Premissas!$E$11,Premissas!$E$12))))))</f>
        <v>750</v>
      </c>
      <c r="O299" s="13">
        <f>IF(OR(N299="",N299=0),0,N299/Premissas!$C$16)</f>
        <v>28.846153846153847</v>
      </c>
    </row>
    <row r="300" spans="1:15" ht="15" customHeight="1">
      <c r="A300" s="9">
        <v>7</v>
      </c>
      <c r="B300" s="9">
        <v>1953</v>
      </c>
      <c r="C300" s="9" t="s">
        <v>20</v>
      </c>
      <c r="D300" s="9" t="s">
        <v>929</v>
      </c>
      <c r="E300" s="9" t="s">
        <v>930</v>
      </c>
      <c r="F300" s="10">
        <v>96</v>
      </c>
      <c r="G300" s="11">
        <v>8.09</v>
      </c>
      <c r="H300" s="11">
        <v>12</v>
      </c>
      <c r="I300" s="9">
        <v>15</v>
      </c>
      <c r="J300" s="9">
        <v>15</v>
      </c>
      <c r="K300" s="9" t="s">
        <v>4842</v>
      </c>
      <c r="L300" s="9" t="s">
        <v>48</v>
      </c>
      <c r="M300" s="11">
        <f t="shared" si="4"/>
        <v>0.8</v>
      </c>
      <c r="N300" s="12">
        <f>IF(M300="","",IF(M300&lt;Premissas!$C$8,Premissas!$E$7,IF(M300&lt;Premissas!$C$9,Premissas!$E$8,IF(M300&lt;Premissas!$C$10,Premissas!$E$9,IF(M300&lt;Premissas!$C$11,Premissas!$E$10,IF(M300&lt;Premissas!$C$12,Premissas!$E$11,Premissas!$E$12))))))</f>
        <v>0</v>
      </c>
      <c r="O300" s="13">
        <f>IF(OR(N300="",N300=0),0,N300/Premissas!$C$16)</f>
        <v>0</v>
      </c>
    </row>
    <row r="301" spans="1:15" ht="15" customHeight="1">
      <c r="A301" s="9">
        <v>7</v>
      </c>
      <c r="B301" s="9">
        <v>1953</v>
      </c>
      <c r="C301" s="9" t="s">
        <v>19</v>
      </c>
      <c r="D301" s="9" t="s">
        <v>929</v>
      </c>
      <c r="E301" s="9" t="s">
        <v>930</v>
      </c>
      <c r="F301" s="10">
        <v>513</v>
      </c>
      <c r="G301" s="11">
        <v>15.71</v>
      </c>
      <c r="H301" s="11">
        <v>33</v>
      </c>
      <c r="I301" s="9">
        <v>19</v>
      </c>
      <c r="J301" s="9">
        <v>19</v>
      </c>
      <c r="K301" s="9" t="s">
        <v>4842</v>
      </c>
      <c r="L301" s="9" t="s">
        <v>48</v>
      </c>
      <c r="M301" s="11">
        <f t="shared" si="4"/>
        <v>1.736842105263158</v>
      </c>
      <c r="N301" s="12">
        <f>IF(M301="","",IF(M301&lt;Premissas!$C$8,Premissas!$E$7,IF(M301&lt;Premissas!$C$9,Premissas!$E$8,IF(M301&lt;Premissas!$C$10,Premissas!$E$9,IF(M301&lt;Premissas!$C$11,Premissas!$E$10,IF(M301&lt;Premissas!$C$12,Premissas!$E$11,Premissas!$E$12))))))</f>
        <v>500</v>
      </c>
      <c r="O301" s="13">
        <f>IF(OR(N301="",N301=0),0,N301/Premissas!$C$16)</f>
        <v>19.23076923076923</v>
      </c>
    </row>
    <row r="302" spans="1:15" ht="15" customHeight="1">
      <c r="A302" s="9">
        <v>7</v>
      </c>
      <c r="B302" s="9">
        <v>1953</v>
      </c>
      <c r="C302" s="9" t="s">
        <v>19</v>
      </c>
      <c r="D302" s="9" t="s">
        <v>931</v>
      </c>
      <c r="E302" s="9" t="s">
        <v>932</v>
      </c>
      <c r="F302" s="10">
        <v>250</v>
      </c>
      <c r="G302" s="11">
        <v>4.7300000000000004</v>
      </c>
      <c r="H302" s="11">
        <v>53</v>
      </c>
      <c r="I302" s="9">
        <v>19</v>
      </c>
      <c r="J302" s="9">
        <v>19</v>
      </c>
      <c r="K302" s="9" t="s">
        <v>4842</v>
      </c>
      <c r="L302" s="9" t="s">
        <v>48</v>
      </c>
      <c r="M302" s="11">
        <f t="shared" si="4"/>
        <v>2.7894736842105261</v>
      </c>
      <c r="N302" s="12">
        <f>IF(M302="","",IF(M302&lt;Premissas!$C$8,Premissas!$E$7,IF(M302&lt;Premissas!$C$9,Premissas!$E$8,IF(M302&lt;Premissas!$C$10,Premissas!$E$9,IF(M302&lt;Premissas!$C$11,Premissas!$E$10,IF(M302&lt;Premissas!$C$12,Premissas!$E$11,Premissas!$E$12))))))</f>
        <v>750</v>
      </c>
      <c r="O302" s="13">
        <f>IF(OR(N302="",N302=0),0,N302/Premissas!$C$16)</f>
        <v>28.846153846153847</v>
      </c>
    </row>
    <row r="303" spans="1:15" ht="15" customHeight="1">
      <c r="A303" s="9">
        <v>7</v>
      </c>
      <c r="B303" s="9">
        <v>1953</v>
      </c>
      <c r="C303" s="9" t="s">
        <v>21</v>
      </c>
      <c r="D303" s="9" t="s">
        <v>933</v>
      </c>
      <c r="E303" s="9" t="s">
        <v>934</v>
      </c>
      <c r="F303" s="10">
        <v>1327</v>
      </c>
      <c r="G303" s="11">
        <v>33.630000000000003</v>
      </c>
      <c r="H303" s="11">
        <v>39</v>
      </c>
      <c r="I303" s="9">
        <v>19</v>
      </c>
      <c r="J303" s="9">
        <v>19</v>
      </c>
      <c r="K303" s="9" t="s">
        <v>4842</v>
      </c>
      <c r="L303" s="9" t="s">
        <v>48</v>
      </c>
      <c r="M303" s="11">
        <f t="shared" si="4"/>
        <v>2.0526315789473686</v>
      </c>
      <c r="N303" s="12">
        <f>IF(M303="","",IF(M303&lt;Premissas!$C$8,Premissas!$E$7,IF(M303&lt;Premissas!$C$9,Premissas!$E$8,IF(M303&lt;Premissas!$C$10,Premissas!$E$9,IF(M303&lt;Premissas!$C$11,Premissas!$E$10,IF(M303&lt;Premissas!$C$12,Premissas!$E$11,Premissas!$E$12))))))</f>
        <v>750</v>
      </c>
      <c r="O303" s="13">
        <f>IF(OR(N303="",N303=0),0,N303/Premissas!$C$16)</f>
        <v>28.846153846153847</v>
      </c>
    </row>
    <row r="304" spans="1:15" ht="15" customHeight="1">
      <c r="A304" s="9">
        <v>7</v>
      </c>
      <c r="B304" s="9">
        <v>1953</v>
      </c>
      <c r="C304" s="9" t="s">
        <v>21</v>
      </c>
      <c r="D304" s="9" t="s">
        <v>935</v>
      </c>
      <c r="E304" s="9" t="s">
        <v>936</v>
      </c>
      <c r="F304" s="10">
        <v>1658</v>
      </c>
      <c r="G304" s="11">
        <v>32.840000000000003</v>
      </c>
      <c r="H304" s="11">
        <v>50</v>
      </c>
      <c r="I304" s="9">
        <v>19</v>
      </c>
      <c r="J304" s="9">
        <v>19</v>
      </c>
      <c r="K304" s="9" t="s">
        <v>4842</v>
      </c>
      <c r="L304" s="9" t="s">
        <v>48</v>
      </c>
      <c r="M304" s="11">
        <f t="shared" si="4"/>
        <v>2.6315789473684212</v>
      </c>
      <c r="N304" s="12">
        <f>IF(M304="","",IF(M304&lt;Premissas!$C$8,Premissas!$E$7,IF(M304&lt;Premissas!$C$9,Premissas!$E$8,IF(M304&lt;Premissas!$C$10,Premissas!$E$9,IF(M304&lt;Premissas!$C$11,Premissas!$E$10,IF(M304&lt;Premissas!$C$12,Premissas!$E$11,Premissas!$E$12))))))</f>
        <v>750</v>
      </c>
      <c r="O304" s="13">
        <f>IF(OR(N304="",N304=0),0,N304/Premissas!$C$16)</f>
        <v>28.846153846153847</v>
      </c>
    </row>
    <row r="305" spans="1:15" ht="15" customHeight="1">
      <c r="A305" s="9">
        <v>7</v>
      </c>
      <c r="B305" s="9">
        <v>1953</v>
      </c>
      <c r="C305" s="9" t="s">
        <v>20</v>
      </c>
      <c r="D305" s="9" t="s">
        <v>937</v>
      </c>
      <c r="E305" s="9" t="s">
        <v>938</v>
      </c>
      <c r="F305" s="10">
        <v>1165</v>
      </c>
      <c r="G305" s="11">
        <v>41.1</v>
      </c>
      <c r="H305" s="11">
        <v>28</v>
      </c>
      <c r="I305" s="9">
        <v>15</v>
      </c>
      <c r="J305" s="9">
        <v>15</v>
      </c>
      <c r="K305" s="9" t="s">
        <v>4842</v>
      </c>
      <c r="L305" s="9" t="s">
        <v>48</v>
      </c>
      <c r="M305" s="11">
        <f t="shared" si="4"/>
        <v>1.8666666666666667</v>
      </c>
      <c r="N305" s="12">
        <f>IF(M305="","",IF(M305&lt;Premissas!$C$8,Premissas!$E$7,IF(M305&lt;Premissas!$C$9,Premissas!$E$8,IF(M305&lt;Premissas!$C$10,Premissas!$E$9,IF(M305&lt;Premissas!$C$11,Premissas!$E$10,IF(M305&lt;Premissas!$C$12,Premissas!$E$11,Premissas!$E$12))))))</f>
        <v>500</v>
      </c>
      <c r="O305" s="13">
        <f>IF(OR(N305="",N305=0),0,N305/Premissas!$C$16)</f>
        <v>19.23076923076923</v>
      </c>
    </row>
    <row r="306" spans="1:15" ht="15" customHeight="1">
      <c r="A306" s="9">
        <v>7</v>
      </c>
      <c r="B306" s="9">
        <v>1953</v>
      </c>
      <c r="C306" s="9" t="s">
        <v>19</v>
      </c>
      <c r="D306" s="9" t="s">
        <v>937</v>
      </c>
      <c r="E306" s="9" t="s">
        <v>938</v>
      </c>
      <c r="F306" s="10">
        <v>251</v>
      </c>
      <c r="G306" s="11">
        <v>7.23</v>
      </c>
      <c r="H306" s="11">
        <v>35</v>
      </c>
      <c r="I306" s="9">
        <v>19</v>
      </c>
      <c r="J306" s="9">
        <v>19</v>
      </c>
      <c r="K306" s="9" t="s">
        <v>4842</v>
      </c>
      <c r="L306" s="9" t="s">
        <v>48</v>
      </c>
      <c r="M306" s="11">
        <f t="shared" si="4"/>
        <v>1.8421052631578947</v>
      </c>
      <c r="N306" s="12">
        <f>IF(M306="","",IF(M306&lt;Premissas!$C$8,Premissas!$E$7,IF(M306&lt;Premissas!$C$9,Premissas!$E$8,IF(M306&lt;Premissas!$C$10,Premissas!$E$9,IF(M306&lt;Premissas!$C$11,Premissas!$E$10,IF(M306&lt;Premissas!$C$12,Premissas!$E$11,Premissas!$E$12))))))</f>
        <v>500</v>
      </c>
      <c r="O306" s="13">
        <f>IF(OR(N306="",N306=0),0,N306/Premissas!$C$16)</f>
        <v>19.23076923076923</v>
      </c>
    </row>
    <row r="307" spans="1:15" ht="15" customHeight="1">
      <c r="A307" s="9">
        <v>7</v>
      </c>
      <c r="B307" s="9">
        <v>1953</v>
      </c>
      <c r="C307" s="9" t="s">
        <v>21</v>
      </c>
      <c r="D307" s="9" t="s">
        <v>939</v>
      </c>
      <c r="E307" s="9" t="s">
        <v>940</v>
      </c>
      <c r="F307" s="10">
        <v>697</v>
      </c>
      <c r="G307" s="11">
        <v>21.35</v>
      </c>
      <c r="H307" s="11">
        <v>33</v>
      </c>
      <c r="I307" s="9">
        <v>19</v>
      </c>
      <c r="J307" s="9">
        <v>19</v>
      </c>
      <c r="K307" s="9" t="s">
        <v>4842</v>
      </c>
      <c r="L307" s="9" t="s">
        <v>48</v>
      </c>
      <c r="M307" s="11">
        <f t="shared" si="4"/>
        <v>1.736842105263158</v>
      </c>
      <c r="N307" s="12">
        <f>IF(M307="","",IF(M307&lt;Premissas!$C$8,Premissas!$E$7,IF(M307&lt;Premissas!$C$9,Premissas!$E$8,IF(M307&lt;Premissas!$C$10,Premissas!$E$9,IF(M307&lt;Premissas!$C$11,Premissas!$E$10,IF(M307&lt;Premissas!$C$12,Premissas!$E$11,Premissas!$E$12))))))</f>
        <v>500</v>
      </c>
      <c r="O307" s="13">
        <f>IF(OR(N307="",N307=0),0,N307/Premissas!$C$16)</f>
        <v>19.23076923076923</v>
      </c>
    </row>
    <row r="308" spans="1:15" ht="15" customHeight="1">
      <c r="A308" s="9">
        <v>7</v>
      </c>
      <c r="B308" s="9">
        <v>1953</v>
      </c>
      <c r="C308" s="9" t="s">
        <v>18</v>
      </c>
      <c r="D308" s="9" t="s">
        <v>941</v>
      </c>
      <c r="E308" s="9" t="s">
        <v>942</v>
      </c>
      <c r="F308" s="10">
        <v>290</v>
      </c>
      <c r="G308" s="11">
        <v>16.68</v>
      </c>
      <c r="H308" s="11">
        <v>17</v>
      </c>
      <c r="I308" s="9">
        <v>18</v>
      </c>
      <c r="J308" s="9">
        <v>18</v>
      </c>
      <c r="K308" s="9" t="s">
        <v>4842</v>
      </c>
      <c r="L308" s="9" t="s">
        <v>48</v>
      </c>
      <c r="M308" s="11">
        <f t="shared" si="4"/>
        <v>0.94444444444444442</v>
      </c>
      <c r="N308" s="12">
        <f>IF(M308="","",IF(M308&lt;Premissas!$C$8,Premissas!$E$7,IF(M308&lt;Premissas!$C$9,Premissas!$E$8,IF(M308&lt;Premissas!$C$10,Premissas!$E$9,IF(M308&lt;Premissas!$C$11,Premissas!$E$10,IF(M308&lt;Premissas!$C$12,Premissas!$E$11,Premissas!$E$12))))))</f>
        <v>0</v>
      </c>
      <c r="O308" s="13">
        <f>IF(OR(N308="",N308=0),0,N308/Premissas!$C$16)</f>
        <v>0</v>
      </c>
    </row>
    <row r="309" spans="1:15" ht="15" customHeight="1">
      <c r="A309" s="9">
        <v>7</v>
      </c>
      <c r="B309" s="9">
        <v>1953</v>
      </c>
      <c r="C309" s="9" t="s">
        <v>20</v>
      </c>
      <c r="D309" s="9" t="s">
        <v>943</v>
      </c>
      <c r="E309" s="9" t="s">
        <v>944</v>
      </c>
      <c r="F309" s="10">
        <v>161</v>
      </c>
      <c r="G309" s="11">
        <v>9.7799999999999994</v>
      </c>
      <c r="H309" s="11">
        <v>16</v>
      </c>
      <c r="I309" s="9">
        <v>15</v>
      </c>
      <c r="J309" s="9">
        <v>15</v>
      </c>
      <c r="K309" s="9" t="s">
        <v>4842</v>
      </c>
      <c r="L309" s="9" t="s">
        <v>48</v>
      </c>
      <c r="M309" s="11">
        <f t="shared" si="4"/>
        <v>1.0666666666666667</v>
      </c>
      <c r="N309" s="12">
        <f>IF(M309="","",IF(M309&lt;Premissas!$C$8,Premissas!$E$7,IF(M309&lt;Premissas!$C$9,Premissas!$E$8,IF(M309&lt;Premissas!$C$10,Premissas!$E$9,IF(M309&lt;Premissas!$C$11,Premissas!$E$10,IF(M309&lt;Premissas!$C$12,Premissas!$E$11,Premissas!$E$12))))))</f>
        <v>100</v>
      </c>
      <c r="O309" s="13">
        <f>IF(OR(N309="",N309=0),0,N309/Premissas!$C$16)</f>
        <v>3.8461538461538463</v>
      </c>
    </row>
    <row r="310" spans="1:15" ht="15" customHeight="1">
      <c r="A310" s="9">
        <v>7</v>
      </c>
      <c r="B310" s="9">
        <v>1953</v>
      </c>
      <c r="C310" s="9" t="s">
        <v>19</v>
      </c>
      <c r="D310" s="9" t="s">
        <v>943</v>
      </c>
      <c r="E310" s="9" t="s">
        <v>944</v>
      </c>
      <c r="F310" s="10">
        <v>363</v>
      </c>
      <c r="G310" s="11">
        <v>13.58</v>
      </c>
      <c r="H310" s="11">
        <v>27</v>
      </c>
      <c r="I310" s="9">
        <v>19</v>
      </c>
      <c r="J310" s="9">
        <v>19</v>
      </c>
      <c r="K310" s="9" t="s">
        <v>4842</v>
      </c>
      <c r="L310" s="9" t="s">
        <v>48</v>
      </c>
      <c r="M310" s="11">
        <f t="shared" si="4"/>
        <v>1.4210526315789473</v>
      </c>
      <c r="N310" s="12">
        <f>IF(M310="","",IF(M310&lt;Premissas!$C$8,Premissas!$E$7,IF(M310&lt;Premissas!$C$9,Premissas!$E$8,IF(M310&lt;Premissas!$C$10,Premissas!$E$9,IF(M310&lt;Premissas!$C$11,Premissas!$E$10,IF(M310&lt;Premissas!$C$12,Premissas!$E$11,Premissas!$E$12))))))</f>
        <v>350</v>
      </c>
      <c r="O310" s="13">
        <f>IF(OR(N310="",N310=0),0,N310/Premissas!$C$16)</f>
        <v>13.461538461538462</v>
      </c>
    </row>
    <row r="311" spans="1:15" ht="15" customHeight="1">
      <c r="A311" s="9">
        <v>7</v>
      </c>
      <c r="B311" s="9">
        <v>1953</v>
      </c>
      <c r="C311" s="9" t="s">
        <v>18</v>
      </c>
      <c r="D311" s="9" t="s">
        <v>945</v>
      </c>
      <c r="E311" s="9" t="s">
        <v>946</v>
      </c>
      <c r="F311" s="10">
        <v>268</v>
      </c>
      <c r="G311" s="11">
        <v>4.18</v>
      </c>
      <c r="H311" s="11">
        <v>64</v>
      </c>
      <c r="I311" s="9">
        <v>18</v>
      </c>
      <c r="J311" s="9">
        <v>18</v>
      </c>
      <c r="K311" s="9" t="s">
        <v>4842</v>
      </c>
      <c r="L311" s="9" t="s">
        <v>48</v>
      </c>
      <c r="M311" s="11">
        <f t="shared" si="4"/>
        <v>3.5555555555555554</v>
      </c>
      <c r="N311" s="12">
        <f>IF(M311="","",IF(M311&lt;Premissas!$C$8,Premissas!$E$7,IF(M311&lt;Premissas!$C$9,Premissas!$E$8,IF(M311&lt;Premissas!$C$10,Premissas!$E$9,IF(M311&lt;Premissas!$C$11,Premissas!$E$10,IF(M311&lt;Premissas!$C$12,Premissas!$E$11,Premissas!$E$12))))))</f>
        <v>750</v>
      </c>
      <c r="O311" s="13">
        <f>IF(OR(N311="",N311=0),0,N311/Premissas!$C$16)</f>
        <v>28.846153846153847</v>
      </c>
    </row>
    <row r="312" spans="1:15" ht="15" customHeight="1">
      <c r="A312" s="9">
        <v>7</v>
      </c>
      <c r="B312" s="9">
        <v>1953</v>
      </c>
      <c r="C312" s="9" t="s">
        <v>20</v>
      </c>
      <c r="D312" s="9" t="s">
        <v>945</v>
      </c>
      <c r="E312" s="9" t="s">
        <v>946</v>
      </c>
      <c r="F312" s="10">
        <v>100</v>
      </c>
      <c r="G312" s="11">
        <v>2.33</v>
      </c>
      <c r="H312" s="11">
        <v>43</v>
      </c>
      <c r="I312" s="9">
        <v>15</v>
      </c>
      <c r="J312" s="9">
        <v>15</v>
      </c>
      <c r="K312" s="9" t="s">
        <v>4842</v>
      </c>
      <c r="L312" s="9" t="s">
        <v>48</v>
      </c>
      <c r="M312" s="11">
        <f t="shared" si="4"/>
        <v>2.8666666666666667</v>
      </c>
      <c r="N312" s="12">
        <f>IF(M312="","",IF(M312&lt;Premissas!$C$8,Premissas!$E$7,IF(M312&lt;Premissas!$C$9,Premissas!$E$8,IF(M312&lt;Premissas!$C$10,Premissas!$E$9,IF(M312&lt;Premissas!$C$11,Premissas!$E$10,IF(M312&lt;Premissas!$C$12,Premissas!$E$11,Premissas!$E$12))))))</f>
        <v>750</v>
      </c>
      <c r="O312" s="13">
        <f>IF(OR(N312="",N312=0),0,N312/Premissas!$C$16)</f>
        <v>28.846153846153847</v>
      </c>
    </row>
    <row r="313" spans="1:15" ht="15" customHeight="1">
      <c r="A313" s="9">
        <v>7</v>
      </c>
      <c r="B313" s="9">
        <v>1953</v>
      </c>
      <c r="C313" s="9" t="s">
        <v>19</v>
      </c>
      <c r="D313" s="9" t="s">
        <v>945</v>
      </c>
      <c r="E313" s="9" t="s">
        <v>946</v>
      </c>
      <c r="F313" s="10">
        <v>2167</v>
      </c>
      <c r="G313" s="11">
        <v>24.11</v>
      </c>
      <c r="H313" s="11">
        <v>90</v>
      </c>
      <c r="I313" s="9">
        <v>19</v>
      </c>
      <c r="J313" s="9">
        <v>19</v>
      </c>
      <c r="K313" s="9" t="s">
        <v>4842</v>
      </c>
      <c r="L313" s="9" t="s">
        <v>48</v>
      </c>
      <c r="M313" s="11">
        <f t="shared" si="4"/>
        <v>4.7368421052631575</v>
      </c>
      <c r="N313" s="12">
        <f>IF(M313="","",IF(M313&lt;Premissas!$C$8,Premissas!$E$7,IF(M313&lt;Premissas!$C$9,Premissas!$E$8,IF(M313&lt;Premissas!$C$10,Premissas!$E$9,IF(M313&lt;Premissas!$C$11,Premissas!$E$10,IF(M313&lt;Premissas!$C$12,Premissas!$E$11,Premissas!$E$12))))))</f>
        <v>750</v>
      </c>
      <c r="O313" s="13">
        <f>IF(OR(N313="",N313=0),0,N313/Premissas!$C$16)</f>
        <v>28.846153846153847</v>
      </c>
    </row>
    <row r="314" spans="1:15" ht="15" customHeight="1">
      <c r="A314" s="9">
        <v>7</v>
      </c>
      <c r="B314" s="9">
        <v>1953</v>
      </c>
      <c r="C314" s="9" t="s">
        <v>18</v>
      </c>
      <c r="D314" s="9" t="s">
        <v>947</v>
      </c>
      <c r="E314" s="9" t="s">
        <v>948</v>
      </c>
      <c r="F314" s="10">
        <v>113</v>
      </c>
      <c r="G314" s="11">
        <v>2.98</v>
      </c>
      <c r="H314" s="11">
        <v>38</v>
      </c>
      <c r="I314" s="9">
        <v>18</v>
      </c>
      <c r="J314" s="9">
        <v>18</v>
      </c>
      <c r="K314" s="9" t="s">
        <v>4842</v>
      </c>
      <c r="L314" s="9" t="s">
        <v>48</v>
      </c>
      <c r="M314" s="11">
        <f t="shared" si="4"/>
        <v>2.1111111111111112</v>
      </c>
      <c r="N314" s="12">
        <f>IF(M314="","",IF(M314&lt;Premissas!$C$8,Premissas!$E$7,IF(M314&lt;Premissas!$C$9,Premissas!$E$8,IF(M314&lt;Premissas!$C$10,Premissas!$E$9,IF(M314&lt;Premissas!$C$11,Premissas!$E$10,IF(M314&lt;Premissas!$C$12,Premissas!$E$11,Premissas!$E$12))))))</f>
        <v>750</v>
      </c>
      <c r="O314" s="13">
        <f>IF(OR(N314="",N314=0),0,N314/Premissas!$C$16)</f>
        <v>28.846153846153847</v>
      </c>
    </row>
    <row r="315" spans="1:15" ht="15" customHeight="1">
      <c r="A315" s="9">
        <v>7</v>
      </c>
      <c r="B315" s="9">
        <v>1953</v>
      </c>
      <c r="C315" s="9" t="s">
        <v>20</v>
      </c>
      <c r="D315" s="9" t="s">
        <v>947</v>
      </c>
      <c r="E315" s="9" t="s">
        <v>948</v>
      </c>
      <c r="F315" s="10">
        <v>15</v>
      </c>
      <c r="G315" s="11">
        <v>12.46</v>
      </c>
      <c r="H315" s="11">
        <v>1</v>
      </c>
      <c r="I315" s="9">
        <v>15</v>
      </c>
      <c r="J315" s="9">
        <v>15</v>
      </c>
      <c r="K315" s="9" t="s">
        <v>4842</v>
      </c>
      <c r="L315" s="9" t="s">
        <v>48</v>
      </c>
      <c r="M315" s="11">
        <f t="shared" si="4"/>
        <v>6.6666666666666666E-2</v>
      </c>
      <c r="N315" s="12">
        <f>IF(M315="","",IF(M315&lt;Premissas!$C$8,Premissas!$E$7,IF(M315&lt;Premissas!$C$9,Premissas!$E$8,IF(M315&lt;Premissas!$C$10,Premissas!$E$9,IF(M315&lt;Premissas!$C$11,Premissas!$E$10,IF(M315&lt;Premissas!$C$12,Premissas!$E$11,Premissas!$E$12))))))</f>
        <v>0</v>
      </c>
      <c r="O315" s="13">
        <f>IF(OR(N315="",N315=0),0,N315/Premissas!$C$16)</f>
        <v>0</v>
      </c>
    </row>
    <row r="316" spans="1:15" ht="15" customHeight="1">
      <c r="A316" s="9">
        <v>7</v>
      </c>
      <c r="B316" s="9">
        <v>1953</v>
      </c>
      <c r="C316" s="9" t="s">
        <v>19</v>
      </c>
      <c r="D316" s="9" t="s">
        <v>947</v>
      </c>
      <c r="E316" s="9" t="s">
        <v>948</v>
      </c>
      <c r="F316" s="10">
        <v>15</v>
      </c>
      <c r="G316" s="11">
        <v>10.26</v>
      </c>
      <c r="H316" s="11">
        <v>1</v>
      </c>
      <c r="I316" s="9">
        <v>19</v>
      </c>
      <c r="J316" s="9">
        <v>19</v>
      </c>
      <c r="K316" s="9" t="s">
        <v>4842</v>
      </c>
      <c r="L316" s="9" t="s">
        <v>48</v>
      </c>
      <c r="M316" s="11">
        <f t="shared" si="4"/>
        <v>5.2631578947368418E-2</v>
      </c>
      <c r="N316" s="12">
        <f>IF(M316="","",IF(M316&lt;Premissas!$C$8,Premissas!$E$7,IF(M316&lt;Premissas!$C$9,Premissas!$E$8,IF(M316&lt;Premissas!$C$10,Premissas!$E$9,IF(M316&lt;Premissas!$C$11,Premissas!$E$10,IF(M316&lt;Premissas!$C$12,Premissas!$E$11,Premissas!$E$12))))))</f>
        <v>0</v>
      </c>
      <c r="O316" s="13">
        <f>IF(OR(N316="",N316=0),0,N316/Premissas!$C$16)</f>
        <v>0</v>
      </c>
    </row>
    <row r="317" spans="1:15" ht="15" customHeight="1">
      <c r="A317" s="9">
        <v>7</v>
      </c>
      <c r="B317" s="9">
        <v>1953</v>
      </c>
      <c r="C317" s="9" t="s">
        <v>20</v>
      </c>
      <c r="D317" s="9" t="s">
        <v>949</v>
      </c>
      <c r="E317" s="9" t="s">
        <v>950</v>
      </c>
      <c r="F317" s="10">
        <v>2398</v>
      </c>
      <c r="G317" s="11">
        <v>118.21</v>
      </c>
      <c r="H317" s="11">
        <v>20</v>
      </c>
      <c r="I317" s="9">
        <v>15</v>
      </c>
      <c r="J317" s="9">
        <v>15</v>
      </c>
      <c r="K317" s="9" t="s">
        <v>4842</v>
      </c>
      <c r="L317" s="9" t="s">
        <v>48</v>
      </c>
      <c r="M317" s="11">
        <f t="shared" si="4"/>
        <v>1.3333333333333333</v>
      </c>
      <c r="N317" s="12">
        <f>IF(M317="","",IF(M317&lt;Premissas!$C$8,Premissas!$E$7,IF(M317&lt;Premissas!$C$9,Premissas!$E$8,IF(M317&lt;Premissas!$C$10,Premissas!$E$9,IF(M317&lt;Premissas!$C$11,Premissas!$E$10,IF(M317&lt;Premissas!$C$12,Premissas!$E$11,Premissas!$E$12))))))</f>
        <v>200</v>
      </c>
      <c r="O317" s="13">
        <f>IF(OR(N317="",N317=0),0,N317/Premissas!$C$16)</f>
        <v>7.6923076923076925</v>
      </c>
    </row>
    <row r="318" spans="1:15" ht="15" customHeight="1">
      <c r="A318" s="9">
        <v>7</v>
      </c>
      <c r="B318" s="9">
        <v>1953</v>
      </c>
      <c r="C318" s="9" t="s">
        <v>20</v>
      </c>
      <c r="D318" s="9" t="s">
        <v>951</v>
      </c>
      <c r="E318" s="9" t="s">
        <v>952</v>
      </c>
      <c r="F318" s="10">
        <v>114</v>
      </c>
      <c r="G318" s="11">
        <v>5.34</v>
      </c>
      <c r="H318" s="11">
        <v>21</v>
      </c>
      <c r="I318" s="9">
        <v>15</v>
      </c>
      <c r="J318" s="9">
        <v>15</v>
      </c>
      <c r="K318" s="9" t="s">
        <v>4842</v>
      </c>
      <c r="L318" s="9" t="s">
        <v>48</v>
      </c>
      <c r="M318" s="11">
        <f t="shared" si="4"/>
        <v>1.4</v>
      </c>
      <c r="N318" s="12">
        <f>IF(M318="","",IF(M318&lt;Premissas!$C$8,Premissas!$E$7,IF(M318&lt;Premissas!$C$9,Premissas!$E$8,IF(M318&lt;Premissas!$C$10,Premissas!$E$9,IF(M318&lt;Premissas!$C$11,Premissas!$E$10,IF(M318&lt;Premissas!$C$12,Premissas!$E$11,Premissas!$E$12))))))</f>
        <v>350</v>
      </c>
      <c r="O318" s="13">
        <f>IF(OR(N318="",N318=0),0,N318/Premissas!$C$16)</f>
        <v>13.461538461538462</v>
      </c>
    </row>
    <row r="319" spans="1:15" ht="15" customHeight="1">
      <c r="A319" s="9">
        <v>7</v>
      </c>
      <c r="B319" s="9">
        <v>1953</v>
      </c>
      <c r="C319" s="9" t="s">
        <v>19</v>
      </c>
      <c r="D319" s="9" t="s">
        <v>951</v>
      </c>
      <c r="E319" s="9" t="s">
        <v>952</v>
      </c>
      <c r="F319" s="10">
        <v>3699</v>
      </c>
      <c r="G319" s="11">
        <v>57.6</v>
      </c>
      <c r="H319" s="11">
        <v>64</v>
      </c>
      <c r="I319" s="9">
        <v>19</v>
      </c>
      <c r="J319" s="9">
        <v>19</v>
      </c>
      <c r="K319" s="9" t="s">
        <v>4842</v>
      </c>
      <c r="L319" s="9" t="s">
        <v>48</v>
      </c>
      <c r="M319" s="11">
        <f t="shared" si="4"/>
        <v>3.3684210526315788</v>
      </c>
      <c r="N319" s="12">
        <f>IF(M319="","",IF(M319&lt;Premissas!$C$8,Premissas!$E$7,IF(M319&lt;Premissas!$C$9,Premissas!$E$8,IF(M319&lt;Premissas!$C$10,Premissas!$E$9,IF(M319&lt;Premissas!$C$11,Premissas!$E$10,IF(M319&lt;Premissas!$C$12,Premissas!$E$11,Premissas!$E$12))))))</f>
        <v>750</v>
      </c>
      <c r="O319" s="13">
        <f>IF(OR(N319="",N319=0),0,N319/Premissas!$C$16)</f>
        <v>28.846153846153847</v>
      </c>
    </row>
    <row r="320" spans="1:15" ht="15" customHeight="1">
      <c r="A320" s="9">
        <v>7</v>
      </c>
      <c r="B320" s="9">
        <v>1953</v>
      </c>
      <c r="C320" s="9" t="s">
        <v>20</v>
      </c>
      <c r="D320" s="9" t="s">
        <v>953</v>
      </c>
      <c r="E320" s="9" t="s">
        <v>954</v>
      </c>
      <c r="F320" s="10">
        <v>529</v>
      </c>
      <c r="G320" s="11">
        <v>60.21</v>
      </c>
      <c r="H320" s="11">
        <v>9</v>
      </c>
      <c r="I320" s="9">
        <v>15</v>
      </c>
      <c r="J320" s="9">
        <v>15</v>
      </c>
      <c r="K320" s="9" t="s">
        <v>4842</v>
      </c>
      <c r="L320" s="9" t="s">
        <v>48</v>
      </c>
      <c r="M320" s="11">
        <f t="shared" si="4"/>
        <v>0.6</v>
      </c>
      <c r="N320" s="12">
        <f>IF(M320="","",IF(M320&lt;Premissas!$C$8,Premissas!$E$7,IF(M320&lt;Premissas!$C$9,Premissas!$E$8,IF(M320&lt;Premissas!$C$10,Premissas!$E$9,IF(M320&lt;Premissas!$C$11,Premissas!$E$10,IF(M320&lt;Premissas!$C$12,Premissas!$E$11,Premissas!$E$12))))))</f>
        <v>0</v>
      </c>
      <c r="O320" s="13">
        <f>IF(OR(N320="",N320=0),0,N320/Premissas!$C$16)</f>
        <v>0</v>
      </c>
    </row>
    <row r="321" spans="1:15" ht="15" customHeight="1">
      <c r="A321" s="9">
        <v>7</v>
      </c>
      <c r="B321" s="9">
        <v>1953</v>
      </c>
      <c r="C321" s="9" t="s">
        <v>21</v>
      </c>
      <c r="D321" s="9" t="s">
        <v>955</v>
      </c>
      <c r="E321" s="9" t="s">
        <v>956</v>
      </c>
      <c r="F321" s="10">
        <v>2276</v>
      </c>
      <c r="G321" s="11">
        <v>58.58</v>
      </c>
      <c r="H321" s="11">
        <v>39</v>
      </c>
      <c r="I321" s="9">
        <v>19</v>
      </c>
      <c r="J321" s="9">
        <v>19</v>
      </c>
      <c r="K321" s="9" t="s">
        <v>4842</v>
      </c>
      <c r="L321" s="9" t="s">
        <v>48</v>
      </c>
      <c r="M321" s="11">
        <f t="shared" si="4"/>
        <v>2.0526315789473686</v>
      </c>
      <c r="N321" s="12">
        <f>IF(M321="","",IF(M321&lt;Premissas!$C$8,Premissas!$E$7,IF(M321&lt;Premissas!$C$9,Premissas!$E$8,IF(M321&lt;Premissas!$C$10,Premissas!$E$9,IF(M321&lt;Premissas!$C$11,Premissas!$E$10,IF(M321&lt;Premissas!$C$12,Premissas!$E$11,Premissas!$E$12))))))</f>
        <v>750</v>
      </c>
      <c r="O321" s="13">
        <f>IF(OR(N321="",N321=0),0,N321/Premissas!$C$16)</f>
        <v>28.846153846153847</v>
      </c>
    </row>
    <row r="322" spans="1:15" ht="15" customHeight="1">
      <c r="A322" s="9">
        <v>7</v>
      </c>
      <c r="B322" s="9">
        <v>1953</v>
      </c>
      <c r="C322" s="9" t="s">
        <v>18</v>
      </c>
      <c r="D322" s="9" t="s">
        <v>957</v>
      </c>
      <c r="E322" s="9" t="s">
        <v>958</v>
      </c>
      <c r="F322" s="10">
        <v>778</v>
      </c>
      <c r="G322" s="11">
        <v>18.579999999999998</v>
      </c>
      <c r="H322" s="11">
        <v>42</v>
      </c>
      <c r="I322" s="9">
        <v>18</v>
      </c>
      <c r="J322" s="9">
        <v>18</v>
      </c>
      <c r="K322" s="9" t="s">
        <v>4842</v>
      </c>
      <c r="L322" s="9" t="s">
        <v>48</v>
      </c>
      <c r="M322" s="11">
        <f t="shared" ref="M322:M385" si="5">IF(OR(J322="",J322&lt;=0),"",H322/J322)</f>
        <v>2.3333333333333335</v>
      </c>
      <c r="N322" s="12">
        <f>IF(M322="","",IF(M322&lt;Premissas!$C$8,Premissas!$E$7,IF(M322&lt;Premissas!$C$9,Premissas!$E$8,IF(M322&lt;Premissas!$C$10,Premissas!$E$9,IF(M322&lt;Premissas!$C$11,Premissas!$E$10,IF(M322&lt;Premissas!$C$12,Premissas!$E$11,Premissas!$E$12))))))</f>
        <v>750</v>
      </c>
      <c r="O322" s="13">
        <f>IF(OR(N322="",N322=0),0,N322/Premissas!$C$16)</f>
        <v>28.846153846153847</v>
      </c>
    </row>
    <row r="323" spans="1:15" ht="15" customHeight="1">
      <c r="A323" s="9">
        <v>7</v>
      </c>
      <c r="B323" s="9">
        <v>1953</v>
      </c>
      <c r="C323" s="9" t="s">
        <v>18</v>
      </c>
      <c r="D323" s="9" t="s">
        <v>959</v>
      </c>
      <c r="E323" s="9" t="s">
        <v>960</v>
      </c>
      <c r="F323" s="10">
        <v>2083</v>
      </c>
      <c r="G323" s="11">
        <v>25.57</v>
      </c>
      <c r="H323" s="11">
        <v>81</v>
      </c>
      <c r="I323" s="9">
        <v>18</v>
      </c>
      <c r="J323" s="9">
        <v>18</v>
      </c>
      <c r="K323" s="9" t="s">
        <v>4842</v>
      </c>
      <c r="L323" s="9" t="s">
        <v>48</v>
      </c>
      <c r="M323" s="11">
        <f t="shared" si="5"/>
        <v>4.5</v>
      </c>
      <c r="N323" s="12">
        <f>IF(M323="","",IF(M323&lt;Premissas!$C$8,Premissas!$E$7,IF(M323&lt;Premissas!$C$9,Premissas!$E$8,IF(M323&lt;Premissas!$C$10,Premissas!$E$9,IF(M323&lt;Premissas!$C$11,Premissas!$E$10,IF(M323&lt;Premissas!$C$12,Premissas!$E$11,Premissas!$E$12))))))</f>
        <v>750</v>
      </c>
      <c r="O323" s="13">
        <f>IF(OR(N323="",N323=0),0,N323/Premissas!$C$16)</f>
        <v>28.846153846153847</v>
      </c>
    </row>
    <row r="324" spans="1:15" ht="15" customHeight="1">
      <c r="A324" s="9">
        <v>7</v>
      </c>
      <c r="B324" s="9">
        <v>1953</v>
      </c>
      <c r="C324" s="9" t="s">
        <v>21</v>
      </c>
      <c r="D324" s="9" t="s">
        <v>961</v>
      </c>
      <c r="E324" s="9" t="s">
        <v>962</v>
      </c>
      <c r="F324" s="10">
        <v>1708</v>
      </c>
      <c r="G324" s="11">
        <v>55.95</v>
      </c>
      <c r="H324" s="11">
        <v>31</v>
      </c>
      <c r="I324" s="9">
        <v>19</v>
      </c>
      <c r="J324" s="9">
        <v>19</v>
      </c>
      <c r="K324" s="9" t="s">
        <v>4842</v>
      </c>
      <c r="L324" s="9" t="s">
        <v>48</v>
      </c>
      <c r="M324" s="11">
        <f t="shared" si="5"/>
        <v>1.631578947368421</v>
      </c>
      <c r="N324" s="12">
        <f>IF(M324="","",IF(M324&lt;Premissas!$C$8,Premissas!$E$7,IF(M324&lt;Premissas!$C$9,Premissas!$E$8,IF(M324&lt;Premissas!$C$10,Premissas!$E$9,IF(M324&lt;Premissas!$C$11,Premissas!$E$10,IF(M324&lt;Premissas!$C$12,Premissas!$E$11,Premissas!$E$12))))))</f>
        <v>500</v>
      </c>
      <c r="O324" s="13">
        <f>IF(OR(N324="",N324=0),0,N324/Premissas!$C$16)</f>
        <v>19.23076923076923</v>
      </c>
    </row>
    <row r="325" spans="1:15" ht="15" customHeight="1">
      <c r="A325" s="9">
        <v>7</v>
      </c>
      <c r="B325" s="9">
        <v>1953</v>
      </c>
      <c r="C325" s="9" t="s">
        <v>18</v>
      </c>
      <c r="D325" s="9" t="s">
        <v>963</v>
      </c>
      <c r="E325" s="9" t="s">
        <v>964</v>
      </c>
      <c r="F325" s="10">
        <v>270</v>
      </c>
      <c r="G325" s="11">
        <v>18.57</v>
      </c>
      <c r="H325" s="11">
        <v>15</v>
      </c>
      <c r="I325" s="9">
        <v>18</v>
      </c>
      <c r="J325" s="9">
        <v>18</v>
      </c>
      <c r="K325" s="9" t="s">
        <v>4842</v>
      </c>
      <c r="L325" s="9" t="s">
        <v>48</v>
      </c>
      <c r="M325" s="11">
        <f t="shared" si="5"/>
        <v>0.83333333333333337</v>
      </c>
      <c r="N325" s="12">
        <f>IF(M325="","",IF(M325&lt;Premissas!$C$8,Premissas!$E$7,IF(M325&lt;Premissas!$C$9,Premissas!$E$8,IF(M325&lt;Premissas!$C$10,Premissas!$E$9,IF(M325&lt;Premissas!$C$11,Premissas!$E$10,IF(M325&lt;Premissas!$C$12,Premissas!$E$11,Premissas!$E$12))))))</f>
        <v>0</v>
      </c>
      <c r="O325" s="13">
        <f>IF(OR(N325="",N325=0),0,N325/Premissas!$C$16)</f>
        <v>0</v>
      </c>
    </row>
    <row r="326" spans="1:15" ht="15" customHeight="1">
      <c r="A326" s="9">
        <v>7</v>
      </c>
      <c r="B326" s="9">
        <v>1953</v>
      </c>
      <c r="C326" s="9" t="s">
        <v>21</v>
      </c>
      <c r="D326" s="9" t="s">
        <v>965</v>
      </c>
      <c r="E326" s="9" t="s">
        <v>966</v>
      </c>
      <c r="F326" s="10">
        <v>2387</v>
      </c>
      <c r="G326" s="11">
        <v>65.209999999999994</v>
      </c>
      <c r="H326" s="11">
        <v>37</v>
      </c>
      <c r="I326" s="9">
        <v>19</v>
      </c>
      <c r="J326" s="9">
        <v>19</v>
      </c>
      <c r="K326" s="9" t="s">
        <v>4842</v>
      </c>
      <c r="L326" s="9" t="s">
        <v>48</v>
      </c>
      <c r="M326" s="11">
        <f t="shared" si="5"/>
        <v>1.9473684210526316</v>
      </c>
      <c r="N326" s="12">
        <f>IF(M326="","",IF(M326&lt;Premissas!$C$8,Premissas!$E$7,IF(M326&lt;Premissas!$C$9,Premissas!$E$8,IF(M326&lt;Premissas!$C$10,Premissas!$E$9,IF(M326&lt;Premissas!$C$11,Premissas!$E$10,IF(M326&lt;Premissas!$C$12,Premissas!$E$11,Premissas!$E$12))))))</f>
        <v>750</v>
      </c>
      <c r="O326" s="13">
        <f>IF(OR(N326="",N326=0),0,N326/Premissas!$C$16)</f>
        <v>28.846153846153847</v>
      </c>
    </row>
    <row r="327" spans="1:15" ht="15" customHeight="1">
      <c r="A327" s="9">
        <v>7</v>
      </c>
      <c r="B327" s="9">
        <v>1953</v>
      </c>
      <c r="C327" s="9" t="s">
        <v>20</v>
      </c>
      <c r="D327" s="9" t="s">
        <v>969</v>
      </c>
      <c r="E327" s="9" t="s">
        <v>970</v>
      </c>
      <c r="F327" s="10">
        <v>1</v>
      </c>
      <c r="G327" s="11">
        <v>0.15</v>
      </c>
      <c r="H327" s="11">
        <v>7</v>
      </c>
      <c r="I327" s="9">
        <v>15</v>
      </c>
      <c r="J327" s="9">
        <v>15</v>
      </c>
      <c r="K327" s="9" t="s">
        <v>4842</v>
      </c>
      <c r="L327" s="9" t="s">
        <v>48</v>
      </c>
      <c r="M327" s="11">
        <f t="shared" si="5"/>
        <v>0.46666666666666667</v>
      </c>
      <c r="N327" s="12">
        <f>IF(M327="","",IF(M327&lt;Premissas!$C$8,Premissas!$E$7,IF(M327&lt;Premissas!$C$9,Premissas!$E$8,IF(M327&lt;Premissas!$C$10,Premissas!$E$9,IF(M327&lt;Premissas!$C$11,Premissas!$E$10,IF(M327&lt;Premissas!$C$12,Premissas!$E$11,Premissas!$E$12))))))</f>
        <v>0</v>
      </c>
      <c r="O327" s="13">
        <f>IF(OR(N327="",N327=0),0,N327/Premissas!$C$16)</f>
        <v>0</v>
      </c>
    </row>
    <row r="328" spans="1:15" ht="15" customHeight="1">
      <c r="A328" s="9">
        <v>7</v>
      </c>
      <c r="B328" s="9">
        <v>1953</v>
      </c>
      <c r="C328" s="9" t="s">
        <v>20</v>
      </c>
      <c r="D328" s="9" t="s">
        <v>971</v>
      </c>
      <c r="E328" s="9" t="s">
        <v>972</v>
      </c>
      <c r="F328" s="10">
        <v>4298</v>
      </c>
      <c r="G328" s="11">
        <v>133.30000000000001</v>
      </c>
      <c r="H328" s="11">
        <v>32</v>
      </c>
      <c r="I328" s="9">
        <v>15</v>
      </c>
      <c r="J328" s="9">
        <v>15</v>
      </c>
      <c r="K328" s="9" t="s">
        <v>4842</v>
      </c>
      <c r="L328" s="9" t="s">
        <v>48</v>
      </c>
      <c r="M328" s="11">
        <f t="shared" si="5"/>
        <v>2.1333333333333333</v>
      </c>
      <c r="N328" s="12">
        <f>IF(M328="","",IF(M328&lt;Premissas!$C$8,Premissas!$E$7,IF(M328&lt;Premissas!$C$9,Premissas!$E$8,IF(M328&lt;Premissas!$C$10,Premissas!$E$9,IF(M328&lt;Premissas!$C$11,Premissas!$E$10,IF(M328&lt;Premissas!$C$12,Premissas!$E$11,Premissas!$E$12))))))</f>
        <v>750</v>
      </c>
      <c r="O328" s="13">
        <f>IF(OR(N328="",N328=0),0,N328/Premissas!$C$16)</f>
        <v>28.846153846153847</v>
      </c>
    </row>
    <row r="329" spans="1:15" ht="15" customHeight="1">
      <c r="A329" s="9">
        <v>7</v>
      </c>
      <c r="B329" s="9">
        <v>1953</v>
      </c>
      <c r="C329" s="9" t="s">
        <v>18</v>
      </c>
      <c r="D329" s="9" t="s">
        <v>973</v>
      </c>
      <c r="E329" s="9" t="s">
        <v>974</v>
      </c>
      <c r="F329" s="10">
        <v>992</v>
      </c>
      <c r="G329" s="11">
        <v>16.940000000000001</v>
      </c>
      <c r="H329" s="11">
        <v>59</v>
      </c>
      <c r="I329" s="9">
        <v>18</v>
      </c>
      <c r="J329" s="9">
        <v>18</v>
      </c>
      <c r="K329" s="9" t="s">
        <v>4842</v>
      </c>
      <c r="L329" s="9" t="s">
        <v>48</v>
      </c>
      <c r="M329" s="11">
        <f t="shared" si="5"/>
        <v>3.2777777777777777</v>
      </c>
      <c r="N329" s="12">
        <f>IF(M329="","",IF(M329&lt;Premissas!$C$8,Premissas!$E$7,IF(M329&lt;Premissas!$C$9,Premissas!$E$8,IF(M329&lt;Premissas!$C$10,Premissas!$E$9,IF(M329&lt;Premissas!$C$11,Premissas!$E$10,IF(M329&lt;Premissas!$C$12,Premissas!$E$11,Premissas!$E$12))))))</f>
        <v>750</v>
      </c>
      <c r="O329" s="13">
        <f>IF(OR(N329="",N329=0),0,N329/Premissas!$C$16)</f>
        <v>28.846153846153847</v>
      </c>
    </row>
    <row r="330" spans="1:15" ht="15" customHeight="1">
      <c r="A330" s="9">
        <v>7</v>
      </c>
      <c r="B330" s="9">
        <v>1953</v>
      </c>
      <c r="C330" s="9" t="s">
        <v>20</v>
      </c>
      <c r="D330" s="9" t="s">
        <v>973</v>
      </c>
      <c r="E330" s="9" t="s">
        <v>974</v>
      </c>
      <c r="F330" s="10">
        <v>6</v>
      </c>
      <c r="G330" s="11">
        <v>0.35</v>
      </c>
      <c r="H330" s="11">
        <v>17</v>
      </c>
      <c r="I330" s="9">
        <v>15</v>
      </c>
      <c r="J330" s="9">
        <v>15</v>
      </c>
      <c r="K330" s="9" t="s">
        <v>4842</v>
      </c>
      <c r="L330" s="9" t="s">
        <v>48</v>
      </c>
      <c r="M330" s="11">
        <f t="shared" si="5"/>
        <v>1.1333333333333333</v>
      </c>
      <c r="N330" s="12">
        <f>IF(M330="","",IF(M330&lt;Premissas!$C$8,Premissas!$E$7,IF(M330&lt;Premissas!$C$9,Premissas!$E$8,IF(M330&lt;Premissas!$C$10,Premissas!$E$9,IF(M330&lt;Premissas!$C$11,Premissas!$E$10,IF(M330&lt;Premissas!$C$12,Premissas!$E$11,Premissas!$E$12))))))</f>
        <v>100</v>
      </c>
      <c r="O330" s="13">
        <f>IF(OR(N330="",N330=0),0,N330/Premissas!$C$16)</f>
        <v>3.8461538461538463</v>
      </c>
    </row>
    <row r="331" spans="1:15" ht="15" customHeight="1">
      <c r="A331" s="9">
        <v>7</v>
      </c>
      <c r="B331" s="9">
        <v>1953</v>
      </c>
      <c r="C331" s="9" t="s">
        <v>19</v>
      </c>
      <c r="D331" s="9" t="s">
        <v>973</v>
      </c>
      <c r="E331" s="9" t="s">
        <v>974</v>
      </c>
      <c r="F331" s="10">
        <v>31</v>
      </c>
      <c r="G331" s="11">
        <v>3.15</v>
      </c>
      <c r="H331" s="11">
        <v>10</v>
      </c>
      <c r="I331" s="9">
        <v>19</v>
      </c>
      <c r="J331" s="9">
        <v>19</v>
      </c>
      <c r="K331" s="9" t="s">
        <v>4842</v>
      </c>
      <c r="L331" s="9" t="s">
        <v>48</v>
      </c>
      <c r="M331" s="11">
        <f t="shared" si="5"/>
        <v>0.52631578947368418</v>
      </c>
      <c r="N331" s="12">
        <f>IF(M331="","",IF(M331&lt;Premissas!$C$8,Premissas!$E$7,IF(M331&lt;Premissas!$C$9,Premissas!$E$8,IF(M331&lt;Premissas!$C$10,Premissas!$E$9,IF(M331&lt;Premissas!$C$11,Premissas!$E$10,IF(M331&lt;Premissas!$C$12,Premissas!$E$11,Premissas!$E$12))))))</f>
        <v>0</v>
      </c>
      <c r="O331" s="13">
        <f>IF(OR(N331="",N331=0),0,N331/Premissas!$C$16)</f>
        <v>0</v>
      </c>
    </row>
    <row r="332" spans="1:15" ht="15" customHeight="1">
      <c r="A332" s="9">
        <v>7</v>
      </c>
      <c r="B332" s="9">
        <v>1953</v>
      </c>
      <c r="C332" s="9" t="s">
        <v>20</v>
      </c>
      <c r="D332" s="9" t="s">
        <v>975</v>
      </c>
      <c r="E332" s="9" t="s">
        <v>976</v>
      </c>
      <c r="F332" s="10">
        <v>2475</v>
      </c>
      <c r="G332" s="11">
        <v>104.83</v>
      </c>
      <c r="H332" s="11">
        <v>24</v>
      </c>
      <c r="I332" s="9">
        <v>15</v>
      </c>
      <c r="J332" s="9">
        <v>15</v>
      </c>
      <c r="K332" s="9" t="s">
        <v>4842</v>
      </c>
      <c r="L332" s="9" t="s">
        <v>48</v>
      </c>
      <c r="M332" s="11">
        <f t="shared" si="5"/>
        <v>1.6</v>
      </c>
      <c r="N332" s="12">
        <f>IF(M332="","",IF(M332&lt;Premissas!$C$8,Premissas!$E$7,IF(M332&lt;Premissas!$C$9,Premissas!$E$8,IF(M332&lt;Premissas!$C$10,Premissas!$E$9,IF(M332&lt;Premissas!$C$11,Premissas!$E$10,IF(M332&lt;Premissas!$C$12,Premissas!$E$11,Premissas!$E$12))))))</f>
        <v>500</v>
      </c>
      <c r="O332" s="13">
        <f>IF(OR(N332="",N332=0),0,N332/Premissas!$C$16)</f>
        <v>19.23076923076923</v>
      </c>
    </row>
    <row r="333" spans="1:15" ht="15" customHeight="1">
      <c r="A333" s="9">
        <v>7</v>
      </c>
      <c r="B333" s="9">
        <v>1953</v>
      </c>
      <c r="C333" s="9" t="s">
        <v>20</v>
      </c>
      <c r="D333" s="9" t="s">
        <v>977</v>
      </c>
      <c r="E333" s="9" t="s">
        <v>978</v>
      </c>
      <c r="F333" s="10">
        <v>201</v>
      </c>
      <c r="G333" s="11">
        <v>6.02</v>
      </c>
      <c r="H333" s="11">
        <v>33</v>
      </c>
      <c r="I333" s="9">
        <v>15</v>
      </c>
      <c r="J333" s="9">
        <v>15</v>
      </c>
      <c r="K333" s="9" t="s">
        <v>4842</v>
      </c>
      <c r="L333" s="9" t="s">
        <v>48</v>
      </c>
      <c r="M333" s="11">
        <f t="shared" si="5"/>
        <v>2.2000000000000002</v>
      </c>
      <c r="N333" s="12">
        <f>IF(M333="","",IF(M333&lt;Premissas!$C$8,Premissas!$E$7,IF(M333&lt;Premissas!$C$9,Premissas!$E$8,IF(M333&lt;Premissas!$C$10,Premissas!$E$9,IF(M333&lt;Premissas!$C$11,Premissas!$E$10,IF(M333&lt;Premissas!$C$12,Premissas!$E$11,Premissas!$E$12))))))</f>
        <v>750</v>
      </c>
      <c r="O333" s="13">
        <f>IF(OR(N333="",N333=0),0,N333/Premissas!$C$16)</f>
        <v>28.846153846153847</v>
      </c>
    </row>
    <row r="334" spans="1:15" ht="15" customHeight="1">
      <c r="A334" s="9">
        <v>7</v>
      </c>
      <c r="B334" s="9">
        <v>1953</v>
      </c>
      <c r="C334" s="9" t="s">
        <v>21</v>
      </c>
      <c r="D334" s="9" t="s">
        <v>979</v>
      </c>
      <c r="E334" s="9" t="s">
        <v>980</v>
      </c>
      <c r="F334" s="10">
        <v>66</v>
      </c>
      <c r="G334" s="11">
        <v>0.85</v>
      </c>
      <c r="H334" s="11">
        <v>78</v>
      </c>
      <c r="I334" s="9">
        <v>19</v>
      </c>
      <c r="J334" s="9">
        <v>19</v>
      </c>
      <c r="K334" s="9" t="s">
        <v>4842</v>
      </c>
      <c r="L334" s="9" t="s">
        <v>48</v>
      </c>
      <c r="M334" s="11">
        <f t="shared" si="5"/>
        <v>4.1052631578947372</v>
      </c>
      <c r="N334" s="12">
        <f>IF(M334="","",IF(M334&lt;Premissas!$C$8,Premissas!$E$7,IF(M334&lt;Premissas!$C$9,Premissas!$E$8,IF(M334&lt;Premissas!$C$10,Premissas!$E$9,IF(M334&lt;Premissas!$C$11,Premissas!$E$10,IF(M334&lt;Premissas!$C$12,Premissas!$E$11,Premissas!$E$12))))))</f>
        <v>750</v>
      </c>
      <c r="O334" s="13">
        <f>IF(OR(N334="",N334=0),0,N334/Premissas!$C$16)</f>
        <v>28.846153846153847</v>
      </c>
    </row>
    <row r="335" spans="1:15" ht="15" customHeight="1">
      <c r="A335" s="9">
        <v>7</v>
      </c>
      <c r="B335" s="9">
        <v>1953</v>
      </c>
      <c r="C335" s="9" t="s">
        <v>20</v>
      </c>
      <c r="D335" s="9" t="s">
        <v>981</v>
      </c>
      <c r="E335" s="9" t="s">
        <v>982</v>
      </c>
      <c r="F335" s="10">
        <v>129</v>
      </c>
      <c r="G335" s="11">
        <v>23.08</v>
      </c>
      <c r="H335" s="11">
        <v>6</v>
      </c>
      <c r="I335" s="9">
        <v>15</v>
      </c>
      <c r="J335" s="9">
        <v>15</v>
      </c>
      <c r="K335" s="9" t="s">
        <v>4842</v>
      </c>
      <c r="L335" s="9" t="s">
        <v>48</v>
      </c>
      <c r="M335" s="11">
        <f t="shared" si="5"/>
        <v>0.4</v>
      </c>
      <c r="N335" s="12">
        <f>IF(M335="","",IF(M335&lt;Premissas!$C$8,Premissas!$E$7,IF(M335&lt;Premissas!$C$9,Premissas!$E$8,IF(M335&lt;Premissas!$C$10,Premissas!$E$9,IF(M335&lt;Premissas!$C$11,Premissas!$E$10,IF(M335&lt;Premissas!$C$12,Premissas!$E$11,Premissas!$E$12))))))</f>
        <v>0</v>
      </c>
      <c r="O335" s="13">
        <f>IF(OR(N335="",N335=0),0,N335/Premissas!$C$16)</f>
        <v>0</v>
      </c>
    </row>
    <row r="336" spans="1:15" ht="15" customHeight="1">
      <c r="A336" s="9">
        <v>7</v>
      </c>
      <c r="B336" s="9">
        <v>1953</v>
      </c>
      <c r="C336" s="9" t="s">
        <v>19</v>
      </c>
      <c r="D336" s="9" t="s">
        <v>981</v>
      </c>
      <c r="E336" s="9" t="s">
        <v>982</v>
      </c>
      <c r="F336" s="10">
        <v>50</v>
      </c>
      <c r="G336" s="11">
        <v>2.4</v>
      </c>
      <c r="H336" s="11">
        <v>21</v>
      </c>
      <c r="I336" s="9">
        <v>19</v>
      </c>
      <c r="J336" s="9">
        <v>19</v>
      </c>
      <c r="K336" s="9" t="s">
        <v>4842</v>
      </c>
      <c r="L336" s="9" t="s">
        <v>48</v>
      </c>
      <c r="M336" s="11">
        <f t="shared" si="5"/>
        <v>1.1052631578947369</v>
      </c>
      <c r="N336" s="12">
        <f>IF(M336="","",IF(M336&lt;Premissas!$C$8,Premissas!$E$7,IF(M336&lt;Premissas!$C$9,Premissas!$E$8,IF(M336&lt;Premissas!$C$10,Premissas!$E$9,IF(M336&lt;Premissas!$C$11,Premissas!$E$10,IF(M336&lt;Premissas!$C$12,Premissas!$E$11,Premissas!$E$12))))))</f>
        <v>100</v>
      </c>
      <c r="O336" s="13">
        <f>IF(OR(N336="",N336=0),0,N336/Premissas!$C$16)</f>
        <v>3.8461538461538463</v>
      </c>
    </row>
    <row r="337" spans="1:15" ht="15" customHeight="1">
      <c r="A337" s="9">
        <v>7</v>
      </c>
      <c r="B337" s="9">
        <v>1953</v>
      </c>
      <c r="C337" s="9" t="s">
        <v>20</v>
      </c>
      <c r="D337" s="9" t="s">
        <v>983</v>
      </c>
      <c r="E337" s="9" t="s">
        <v>984</v>
      </c>
      <c r="F337" s="10">
        <v>166</v>
      </c>
      <c r="G337" s="11">
        <v>5.26</v>
      </c>
      <c r="H337" s="11">
        <v>32</v>
      </c>
      <c r="I337" s="9">
        <v>15</v>
      </c>
      <c r="J337" s="9">
        <v>15</v>
      </c>
      <c r="K337" s="9" t="s">
        <v>4842</v>
      </c>
      <c r="L337" s="9" t="s">
        <v>48</v>
      </c>
      <c r="M337" s="11">
        <f t="shared" si="5"/>
        <v>2.1333333333333333</v>
      </c>
      <c r="N337" s="12">
        <f>IF(M337="","",IF(M337&lt;Premissas!$C$8,Premissas!$E$7,IF(M337&lt;Premissas!$C$9,Premissas!$E$8,IF(M337&lt;Premissas!$C$10,Premissas!$E$9,IF(M337&lt;Premissas!$C$11,Premissas!$E$10,IF(M337&lt;Premissas!$C$12,Premissas!$E$11,Premissas!$E$12))))))</f>
        <v>750</v>
      </c>
      <c r="O337" s="13">
        <f>IF(OR(N337="",N337=0),0,N337/Premissas!$C$16)</f>
        <v>28.846153846153847</v>
      </c>
    </row>
    <row r="338" spans="1:15" ht="15" customHeight="1">
      <c r="A338" s="9">
        <v>7</v>
      </c>
      <c r="B338" s="9">
        <v>1953</v>
      </c>
      <c r="C338" s="9" t="s">
        <v>19</v>
      </c>
      <c r="D338" s="9" t="s">
        <v>983</v>
      </c>
      <c r="E338" s="9" t="s">
        <v>984</v>
      </c>
      <c r="F338" s="10">
        <v>4541</v>
      </c>
      <c r="G338" s="11">
        <v>65.27</v>
      </c>
      <c r="H338" s="11">
        <v>70</v>
      </c>
      <c r="I338" s="9">
        <v>19</v>
      </c>
      <c r="J338" s="9">
        <v>19</v>
      </c>
      <c r="K338" s="9" t="s">
        <v>4842</v>
      </c>
      <c r="L338" s="9" t="s">
        <v>48</v>
      </c>
      <c r="M338" s="11">
        <f t="shared" si="5"/>
        <v>3.6842105263157894</v>
      </c>
      <c r="N338" s="12">
        <f>IF(M338="","",IF(M338&lt;Premissas!$C$8,Premissas!$E$7,IF(M338&lt;Premissas!$C$9,Premissas!$E$8,IF(M338&lt;Premissas!$C$10,Premissas!$E$9,IF(M338&lt;Premissas!$C$11,Premissas!$E$10,IF(M338&lt;Premissas!$C$12,Premissas!$E$11,Premissas!$E$12))))))</f>
        <v>750</v>
      </c>
      <c r="O338" s="13">
        <f>IF(OR(N338="",N338=0),0,N338/Premissas!$C$16)</f>
        <v>28.846153846153847</v>
      </c>
    </row>
    <row r="339" spans="1:15" ht="15" customHeight="1">
      <c r="A339" s="9">
        <v>7</v>
      </c>
      <c r="B339" s="9">
        <v>1953</v>
      </c>
      <c r="C339" s="9" t="s">
        <v>20</v>
      </c>
      <c r="D339" s="9" t="s">
        <v>985</v>
      </c>
      <c r="E339" s="9" t="s">
        <v>986</v>
      </c>
      <c r="F339" s="10">
        <v>54</v>
      </c>
      <c r="G339" s="11">
        <v>3.85</v>
      </c>
      <c r="H339" s="11">
        <v>14</v>
      </c>
      <c r="I339" s="9">
        <v>15</v>
      </c>
      <c r="J339" s="9">
        <v>15</v>
      </c>
      <c r="K339" s="9" t="s">
        <v>4842</v>
      </c>
      <c r="L339" s="9" t="s">
        <v>48</v>
      </c>
      <c r="M339" s="11">
        <f t="shared" si="5"/>
        <v>0.93333333333333335</v>
      </c>
      <c r="N339" s="12">
        <f>IF(M339="","",IF(M339&lt;Premissas!$C$8,Premissas!$E$7,IF(M339&lt;Premissas!$C$9,Premissas!$E$8,IF(M339&lt;Premissas!$C$10,Premissas!$E$9,IF(M339&lt;Premissas!$C$11,Premissas!$E$10,IF(M339&lt;Premissas!$C$12,Premissas!$E$11,Premissas!$E$12))))))</f>
        <v>0</v>
      </c>
      <c r="O339" s="13">
        <f>IF(OR(N339="",N339=0),0,N339/Premissas!$C$16)</f>
        <v>0</v>
      </c>
    </row>
    <row r="340" spans="1:15" ht="15" customHeight="1">
      <c r="A340" s="9">
        <v>7</v>
      </c>
      <c r="B340" s="9">
        <v>1953</v>
      </c>
      <c r="C340" s="9" t="s">
        <v>19</v>
      </c>
      <c r="D340" s="9" t="s">
        <v>985</v>
      </c>
      <c r="E340" s="9" t="s">
        <v>986</v>
      </c>
      <c r="F340" s="10">
        <v>1297</v>
      </c>
      <c r="G340" s="11">
        <v>29.29</v>
      </c>
      <c r="H340" s="11">
        <v>44</v>
      </c>
      <c r="I340" s="9">
        <v>19</v>
      </c>
      <c r="J340" s="9">
        <v>19</v>
      </c>
      <c r="K340" s="9" t="s">
        <v>4842</v>
      </c>
      <c r="L340" s="9" t="s">
        <v>48</v>
      </c>
      <c r="M340" s="11">
        <f t="shared" si="5"/>
        <v>2.3157894736842106</v>
      </c>
      <c r="N340" s="12">
        <f>IF(M340="","",IF(M340&lt;Premissas!$C$8,Premissas!$E$7,IF(M340&lt;Premissas!$C$9,Premissas!$E$8,IF(M340&lt;Premissas!$C$10,Premissas!$E$9,IF(M340&lt;Premissas!$C$11,Premissas!$E$10,IF(M340&lt;Premissas!$C$12,Premissas!$E$11,Premissas!$E$12))))))</f>
        <v>750</v>
      </c>
      <c r="O340" s="13">
        <f>IF(OR(N340="",N340=0),0,N340/Premissas!$C$16)</f>
        <v>28.846153846153847</v>
      </c>
    </row>
    <row r="341" spans="1:15" ht="15" customHeight="1">
      <c r="A341" s="9">
        <v>7</v>
      </c>
      <c r="B341" s="9">
        <v>1953</v>
      </c>
      <c r="C341" s="9" t="s">
        <v>20</v>
      </c>
      <c r="D341" s="9" t="s">
        <v>989</v>
      </c>
      <c r="E341" s="9" t="s">
        <v>990</v>
      </c>
      <c r="F341" s="10">
        <v>135</v>
      </c>
      <c r="G341" s="11">
        <v>4.82</v>
      </c>
      <c r="H341" s="11">
        <v>28</v>
      </c>
      <c r="I341" s="9">
        <v>15</v>
      </c>
      <c r="J341" s="9">
        <v>15</v>
      </c>
      <c r="K341" s="9" t="s">
        <v>4842</v>
      </c>
      <c r="L341" s="9" t="s">
        <v>48</v>
      </c>
      <c r="M341" s="11">
        <f t="shared" si="5"/>
        <v>1.8666666666666667</v>
      </c>
      <c r="N341" s="12">
        <f>IF(M341="","",IF(M341&lt;Premissas!$C$8,Premissas!$E$7,IF(M341&lt;Premissas!$C$9,Premissas!$E$8,IF(M341&lt;Premissas!$C$10,Premissas!$E$9,IF(M341&lt;Premissas!$C$11,Premissas!$E$10,IF(M341&lt;Premissas!$C$12,Premissas!$E$11,Premissas!$E$12))))))</f>
        <v>500</v>
      </c>
      <c r="O341" s="13">
        <f>IF(OR(N341="",N341=0),0,N341/Premissas!$C$16)</f>
        <v>19.23076923076923</v>
      </c>
    </row>
    <row r="342" spans="1:15" ht="15" customHeight="1">
      <c r="A342" s="9">
        <v>7</v>
      </c>
      <c r="B342" s="9">
        <v>1953</v>
      </c>
      <c r="C342" s="9" t="s">
        <v>19</v>
      </c>
      <c r="D342" s="9" t="s">
        <v>989</v>
      </c>
      <c r="E342" s="9" t="s">
        <v>990</v>
      </c>
      <c r="F342" s="10">
        <v>16</v>
      </c>
      <c r="G342" s="11">
        <v>0.43</v>
      </c>
      <c r="H342" s="11">
        <v>37</v>
      </c>
      <c r="I342" s="9">
        <v>19</v>
      </c>
      <c r="J342" s="9">
        <v>19</v>
      </c>
      <c r="K342" s="9" t="s">
        <v>4842</v>
      </c>
      <c r="L342" s="9" t="s">
        <v>48</v>
      </c>
      <c r="M342" s="11">
        <f t="shared" si="5"/>
        <v>1.9473684210526316</v>
      </c>
      <c r="N342" s="12">
        <f>IF(M342="","",IF(M342&lt;Premissas!$C$8,Premissas!$E$7,IF(M342&lt;Premissas!$C$9,Premissas!$E$8,IF(M342&lt;Premissas!$C$10,Premissas!$E$9,IF(M342&lt;Premissas!$C$11,Premissas!$E$10,IF(M342&lt;Premissas!$C$12,Premissas!$E$11,Premissas!$E$12))))))</f>
        <v>750</v>
      </c>
      <c r="O342" s="13">
        <f>IF(OR(N342="",N342=0),0,N342/Premissas!$C$16)</f>
        <v>28.846153846153847</v>
      </c>
    </row>
    <row r="343" spans="1:15" ht="15" customHeight="1">
      <c r="A343" s="9">
        <v>7</v>
      </c>
      <c r="B343" s="9">
        <v>1953</v>
      </c>
      <c r="C343" s="9" t="s">
        <v>20</v>
      </c>
      <c r="D343" s="9" t="s">
        <v>993</v>
      </c>
      <c r="E343" s="9" t="s">
        <v>994</v>
      </c>
      <c r="F343" s="10">
        <v>274</v>
      </c>
      <c r="G343" s="11">
        <v>22.12</v>
      </c>
      <c r="H343" s="11">
        <v>12</v>
      </c>
      <c r="I343" s="9">
        <v>15</v>
      </c>
      <c r="J343" s="9">
        <v>15</v>
      </c>
      <c r="K343" s="9" t="s">
        <v>4842</v>
      </c>
      <c r="L343" s="9" t="s">
        <v>48</v>
      </c>
      <c r="M343" s="11">
        <f t="shared" si="5"/>
        <v>0.8</v>
      </c>
      <c r="N343" s="12">
        <f>IF(M343="","",IF(M343&lt;Premissas!$C$8,Premissas!$E$7,IF(M343&lt;Premissas!$C$9,Premissas!$E$8,IF(M343&lt;Premissas!$C$10,Premissas!$E$9,IF(M343&lt;Premissas!$C$11,Premissas!$E$10,IF(M343&lt;Premissas!$C$12,Premissas!$E$11,Premissas!$E$12))))))</f>
        <v>0</v>
      </c>
      <c r="O343" s="13">
        <f>IF(OR(N343="",N343=0),0,N343/Premissas!$C$16)</f>
        <v>0</v>
      </c>
    </row>
    <row r="344" spans="1:15" ht="15" customHeight="1">
      <c r="A344" s="9">
        <v>7</v>
      </c>
      <c r="B344" s="9">
        <v>1953</v>
      </c>
      <c r="C344" s="9" t="s">
        <v>19</v>
      </c>
      <c r="D344" s="9" t="s">
        <v>993</v>
      </c>
      <c r="E344" s="9" t="s">
        <v>994</v>
      </c>
      <c r="F344" s="10">
        <v>72</v>
      </c>
      <c r="G344" s="11">
        <v>2.27</v>
      </c>
      <c r="H344" s="11">
        <v>32</v>
      </c>
      <c r="I344" s="9">
        <v>19</v>
      </c>
      <c r="J344" s="9">
        <v>19</v>
      </c>
      <c r="K344" s="9" t="s">
        <v>4842</v>
      </c>
      <c r="L344" s="9" t="s">
        <v>48</v>
      </c>
      <c r="M344" s="11">
        <f t="shared" si="5"/>
        <v>1.6842105263157894</v>
      </c>
      <c r="N344" s="12">
        <f>IF(M344="","",IF(M344&lt;Premissas!$C$8,Premissas!$E$7,IF(M344&lt;Premissas!$C$9,Premissas!$E$8,IF(M344&lt;Premissas!$C$10,Premissas!$E$9,IF(M344&lt;Premissas!$C$11,Premissas!$E$10,IF(M344&lt;Premissas!$C$12,Premissas!$E$11,Premissas!$E$12))))))</f>
        <v>500</v>
      </c>
      <c r="O344" s="13">
        <f>IF(OR(N344="",N344=0),0,N344/Premissas!$C$16)</f>
        <v>19.23076923076923</v>
      </c>
    </row>
    <row r="345" spans="1:15" ht="15" customHeight="1">
      <c r="A345" s="9">
        <v>7</v>
      </c>
      <c r="B345" s="9">
        <v>1953</v>
      </c>
      <c r="C345" s="9" t="s">
        <v>20</v>
      </c>
      <c r="D345" s="9" t="s">
        <v>1001</v>
      </c>
      <c r="E345" s="9" t="s">
        <v>1002</v>
      </c>
      <c r="F345" s="10">
        <v>309</v>
      </c>
      <c r="G345" s="11">
        <v>20.32</v>
      </c>
      <c r="H345" s="11">
        <v>15</v>
      </c>
      <c r="I345" s="9">
        <v>15</v>
      </c>
      <c r="J345" s="9">
        <v>15</v>
      </c>
      <c r="K345" s="9" t="s">
        <v>4842</v>
      </c>
      <c r="L345" s="9" t="s">
        <v>48</v>
      </c>
      <c r="M345" s="11">
        <f t="shared" si="5"/>
        <v>1</v>
      </c>
      <c r="N345" s="12">
        <f>IF(M345="","",IF(M345&lt;Premissas!$C$8,Premissas!$E$7,IF(M345&lt;Premissas!$C$9,Premissas!$E$8,IF(M345&lt;Premissas!$C$10,Premissas!$E$9,IF(M345&lt;Premissas!$C$11,Premissas!$E$10,IF(M345&lt;Premissas!$C$12,Premissas!$E$11,Premissas!$E$12))))))</f>
        <v>100</v>
      </c>
      <c r="O345" s="13">
        <f>IF(OR(N345="",N345=0),0,N345/Premissas!$C$16)</f>
        <v>3.8461538461538463</v>
      </c>
    </row>
    <row r="346" spans="1:15" ht="15" customHeight="1">
      <c r="A346" s="9">
        <v>7</v>
      </c>
      <c r="B346" s="9">
        <v>1953</v>
      </c>
      <c r="C346" s="9" t="s">
        <v>20</v>
      </c>
      <c r="D346" s="9" t="s">
        <v>1027</v>
      </c>
      <c r="E346" s="9" t="s">
        <v>1028</v>
      </c>
      <c r="F346" s="10">
        <v>216</v>
      </c>
      <c r="G346" s="11">
        <v>10.050000000000001</v>
      </c>
      <c r="H346" s="11">
        <v>21</v>
      </c>
      <c r="I346" s="9">
        <v>15</v>
      </c>
      <c r="J346" s="9">
        <v>15</v>
      </c>
      <c r="K346" s="9" t="s">
        <v>4842</v>
      </c>
      <c r="L346" s="9" t="s">
        <v>48</v>
      </c>
      <c r="M346" s="11">
        <f t="shared" si="5"/>
        <v>1.4</v>
      </c>
      <c r="N346" s="12">
        <f>IF(M346="","",IF(M346&lt;Premissas!$C$8,Premissas!$E$7,IF(M346&lt;Premissas!$C$9,Premissas!$E$8,IF(M346&lt;Premissas!$C$10,Premissas!$E$9,IF(M346&lt;Premissas!$C$11,Premissas!$E$10,IF(M346&lt;Premissas!$C$12,Premissas!$E$11,Premissas!$E$12))))))</f>
        <v>350</v>
      </c>
      <c r="O346" s="13">
        <f>IF(OR(N346="",N346=0),0,N346/Premissas!$C$16)</f>
        <v>13.461538461538462</v>
      </c>
    </row>
    <row r="347" spans="1:15" ht="15" customHeight="1">
      <c r="A347" s="9">
        <v>7</v>
      </c>
      <c r="B347" s="9">
        <v>1953</v>
      </c>
      <c r="C347" s="9" t="s">
        <v>19</v>
      </c>
      <c r="D347" s="9" t="s">
        <v>1027</v>
      </c>
      <c r="E347" s="9" t="s">
        <v>1028</v>
      </c>
      <c r="F347" s="10">
        <v>2029</v>
      </c>
      <c r="G347" s="11">
        <v>48.05</v>
      </c>
      <c r="H347" s="11">
        <v>42</v>
      </c>
      <c r="I347" s="9">
        <v>19</v>
      </c>
      <c r="J347" s="9">
        <v>19</v>
      </c>
      <c r="K347" s="9" t="s">
        <v>4842</v>
      </c>
      <c r="L347" s="9" t="s">
        <v>48</v>
      </c>
      <c r="M347" s="11">
        <f t="shared" si="5"/>
        <v>2.2105263157894739</v>
      </c>
      <c r="N347" s="12">
        <f>IF(M347="","",IF(M347&lt;Premissas!$C$8,Premissas!$E$7,IF(M347&lt;Premissas!$C$9,Premissas!$E$8,IF(M347&lt;Premissas!$C$10,Premissas!$E$9,IF(M347&lt;Premissas!$C$11,Premissas!$E$10,IF(M347&lt;Premissas!$C$12,Premissas!$E$11,Premissas!$E$12))))))</f>
        <v>750</v>
      </c>
      <c r="O347" s="13">
        <f>IF(OR(N347="",N347=0),0,N347/Premissas!$C$16)</f>
        <v>28.846153846153847</v>
      </c>
    </row>
    <row r="348" spans="1:15" ht="15" customHeight="1">
      <c r="A348" s="9">
        <v>7</v>
      </c>
      <c r="B348" s="9">
        <v>1953</v>
      </c>
      <c r="C348" s="9" t="s">
        <v>20</v>
      </c>
      <c r="D348" s="9" t="s">
        <v>1031</v>
      </c>
      <c r="E348" s="9" t="s">
        <v>1032</v>
      </c>
      <c r="F348" s="10">
        <v>9</v>
      </c>
      <c r="G348" s="11">
        <v>0.22</v>
      </c>
      <c r="H348" s="11">
        <v>41</v>
      </c>
      <c r="I348" s="9">
        <v>15</v>
      </c>
      <c r="J348" s="9">
        <v>15</v>
      </c>
      <c r="K348" s="9" t="s">
        <v>4842</v>
      </c>
      <c r="L348" s="9" t="s">
        <v>48</v>
      </c>
      <c r="M348" s="11">
        <f t="shared" si="5"/>
        <v>2.7333333333333334</v>
      </c>
      <c r="N348" s="12">
        <f>IF(M348="","",IF(M348&lt;Premissas!$C$8,Premissas!$E$7,IF(M348&lt;Premissas!$C$9,Premissas!$E$8,IF(M348&lt;Premissas!$C$10,Premissas!$E$9,IF(M348&lt;Premissas!$C$11,Premissas!$E$10,IF(M348&lt;Premissas!$C$12,Premissas!$E$11,Premissas!$E$12))))))</f>
        <v>750</v>
      </c>
      <c r="O348" s="13">
        <f>IF(OR(N348="",N348=0),0,N348/Premissas!$C$16)</f>
        <v>28.846153846153847</v>
      </c>
    </row>
    <row r="349" spans="1:15" ht="15" customHeight="1">
      <c r="A349" s="9">
        <v>7</v>
      </c>
      <c r="B349" s="9">
        <v>1953</v>
      </c>
      <c r="C349" s="9" t="s">
        <v>18</v>
      </c>
      <c r="D349" s="9" t="s">
        <v>1039</v>
      </c>
      <c r="E349" s="9" t="s">
        <v>1040</v>
      </c>
      <c r="F349" s="10">
        <v>979</v>
      </c>
      <c r="G349" s="11">
        <v>40.06</v>
      </c>
      <c r="H349" s="11">
        <v>24</v>
      </c>
      <c r="I349" s="9">
        <v>18</v>
      </c>
      <c r="J349" s="9">
        <v>18</v>
      </c>
      <c r="K349" s="9" t="s">
        <v>4842</v>
      </c>
      <c r="L349" s="9" t="s">
        <v>48</v>
      </c>
      <c r="M349" s="11">
        <f t="shared" si="5"/>
        <v>1.3333333333333333</v>
      </c>
      <c r="N349" s="12">
        <f>IF(M349="","",IF(M349&lt;Premissas!$C$8,Premissas!$E$7,IF(M349&lt;Premissas!$C$9,Premissas!$E$8,IF(M349&lt;Premissas!$C$10,Premissas!$E$9,IF(M349&lt;Premissas!$C$11,Premissas!$E$10,IF(M349&lt;Premissas!$C$12,Premissas!$E$11,Premissas!$E$12))))))</f>
        <v>200</v>
      </c>
      <c r="O349" s="13">
        <f>IF(OR(N349="",N349=0),0,N349/Premissas!$C$16)</f>
        <v>7.6923076923076925</v>
      </c>
    </row>
    <row r="350" spans="1:15" ht="15" customHeight="1">
      <c r="A350" s="9">
        <v>7</v>
      </c>
      <c r="B350" s="9">
        <v>1953</v>
      </c>
      <c r="C350" s="9" t="s">
        <v>20</v>
      </c>
      <c r="D350" s="9" t="s">
        <v>1039</v>
      </c>
      <c r="E350" s="9" t="s">
        <v>1040</v>
      </c>
      <c r="F350" s="10">
        <v>139</v>
      </c>
      <c r="G350" s="11">
        <v>3.7</v>
      </c>
      <c r="H350" s="11">
        <v>38</v>
      </c>
      <c r="I350" s="9">
        <v>15</v>
      </c>
      <c r="J350" s="9">
        <v>15</v>
      </c>
      <c r="K350" s="9" t="s">
        <v>4842</v>
      </c>
      <c r="L350" s="9" t="s">
        <v>48</v>
      </c>
      <c r="M350" s="11">
        <f t="shared" si="5"/>
        <v>2.5333333333333332</v>
      </c>
      <c r="N350" s="12">
        <f>IF(M350="","",IF(M350&lt;Premissas!$C$8,Premissas!$E$7,IF(M350&lt;Premissas!$C$9,Premissas!$E$8,IF(M350&lt;Premissas!$C$10,Premissas!$E$9,IF(M350&lt;Premissas!$C$11,Premissas!$E$10,IF(M350&lt;Premissas!$C$12,Premissas!$E$11,Premissas!$E$12))))))</f>
        <v>750</v>
      </c>
      <c r="O350" s="13">
        <f>IF(OR(N350="",N350=0),0,N350/Premissas!$C$16)</f>
        <v>28.846153846153847</v>
      </c>
    </row>
    <row r="351" spans="1:15" ht="15" customHeight="1">
      <c r="A351" s="9">
        <v>7</v>
      </c>
      <c r="B351" s="9">
        <v>1953</v>
      </c>
      <c r="C351" s="9" t="s">
        <v>19</v>
      </c>
      <c r="D351" s="9" t="s">
        <v>1039</v>
      </c>
      <c r="E351" s="9" t="s">
        <v>1040</v>
      </c>
      <c r="F351" s="10">
        <v>471</v>
      </c>
      <c r="G351" s="11">
        <v>14.36</v>
      </c>
      <c r="H351" s="11">
        <v>33</v>
      </c>
      <c r="I351" s="9">
        <v>19</v>
      </c>
      <c r="J351" s="9">
        <v>19</v>
      </c>
      <c r="K351" s="9" t="s">
        <v>4842</v>
      </c>
      <c r="L351" s="9" t="s">
        <v>48</v>
      </c>
      <c r="M351" s="11">
        <f t="shared" si="5"/>
        <v>1.736842105263158</v>
      </c>
      <c r="N351" s="12">
        <f>IF(M351="","",IF(M351&lt;Premissas!$C$8,Premissas!$E$7,IF(M351&lt;Premissas!$C$9,Premissas!$E$8,IF(M351&lt;Premissas!$C$10,Premissas!$E$9,IF(M351&lt;Premissas!$C$11,Premissas!$E$10,IF(M351&lt;Premissas!$C$12,Premissas!$E$11,Premissas!$E$12))))))</f>
        <v>500</v>
      </c>
      <c r="O351" s="13">
        <f>IF(OR(N351="",N351=0),0,N351/Premissas!$C$16)</f>
        <v>19.23076923076923</v>
      </c>
    </row>
    <row r="352" spans="1:15" ht="15" customHeight="1">
      <c r="A352" s="9">
        <v>7</v>
      </c>
      <c r="B352" s="9">
        <v>1953</v>
      </c>
      <c r="C352" s="9" t="s">
        <v>18</v>
      </c>
      <c r="D352" s="9" t="s">
        <v>1041</v>
      </c>
      <c r="E352" s="9" t="s">
        <v>1042</v>
      </c>
      <c r="F352" s="10">
        <v>1153</v>
      </c>
      <c r="G352" s="11">
        <v>22.46</v>
      </c>
      <c r="H352" s="11">
        <v>51</v>
      </c>
      <c r="I352" s="9">
        <v>18</v>
      </c>
      <c r="J352" s="9">
        <v>18</v>
      </c>
      <c r="K352" s="9" t="s">
        <v>4842</v>
      </c>
      <c r="L352" s="9" t="s">
        <v>48</v>
      </c>
      <c r="M352" s="11">
        <f t="shared" si="5"/>
        <v>2.8333333333333335</v>
      </c>
      <c r="N352" s="12">
        <f>IF(M352="","",IF(M352&lt;Premissas!$C$8,Premissas!$E$7,IF(M352&lt;Premissas!$C$9,Premissas!$E$8,IF(M352&lt;Premissas!$C$10,Premissas!$E$9,IF(M352&lt;Premissas!$C$11,Premissas!$E$10,IF(M352&lt;Premissas!$C$12,Premissas!$E$11,Premissas!$E$12))))))</f>
        <v>750</v>
      </c>
      <c r="O352" s="13">
        <f>IF(OR(N352="",N352=0),0,N352/Premissas!$C$16)</f>
        <v>28.846153846153847</v>
      </c>
    </row>
    <row r="353" spans="1:15" ht="15" customHeight="1">
      <c r="A353" s="9">
        <v>7</v>
      </c>
      <c r="B353" s="9">
        <v>1953</v>
      </c>
      <c r="C353" s="9" t="s">
        <v>21</v>
      </c>
      <c r="D353" s="9" t="s">
        <v>1043</v>
      </c>
      <c r="E353" s="9" t="s">
        <v>1044</v>
      </c>
      <c r="F353" s="10">
        <v>2005</v>
      </c>
      <c r="G353" s="11">
        <v>53.18</v>
      </c>
      <c r="H353" s="11">
        <v>38</v>
      </c>
      <c r="I353" s="9">
        <v>19</v>
      </c>
      <c r="J353" s="9">
        <v>19</v>
      </c>
      <c r="K353" s="9" t="s">
        <v>4842</v>
      </c>
      <c r="L353" s="9" t="s">
        <v>48</v>
      </c>
      <c r="M353" s="11">
        <f t="shared" si="5"/>
        <v>2</v>
      </c>
      <c r="N353" s="12">
        <f>IF(M353="","",IF(M353&lt;Premissas!$C$8,Premissas!$E$7,IF(M353&lt;Premissas!$C$9,Premissas!$E$8,IF(M353&lt;Premissas!$C$10,Premissas!$E$9,IF(M353&lt;Premissas!$C$11,Premissas!$E$10,IF(M353&lt;Premissas!$C$12,Premissas!$E$11,Premissas!$E$12))))))</f>
        <v>750</v>
      </c>
      <c r="O353" s="13">
        <f>IF(OR(N353="",N353=0),0,N353/Premissas!$C$16)</f>
        <v>28.846153846153847</v>
      </c>
    </row>
    <row r="354" spans="1:15" ht="15" customHeight="1">
      <c r="A354" s="9">
        <v>7</v>
      </c>
      <c r="B354" s="9">
        <v>1953</v>
      </c>
      <c r="C354" s="9" t="s">
        <v>18</v>
      </c>
      <c r="D354" s="9" t="s">
        <v>1045</v>
      </c>
      <c r="E354" s="9" t="s">
        <v>1046</v>
      </c>
      <c r="F354" s="10">
        <v>823</v>
      </c>
      <c r="G354" s="11">
        <v>29.06</v>
      </c>
      <c r="H354" s="11">
        <v>28</v>
      </c>
      <c r="I354" s="9">
        <v>18</v>
      </c>
      <c r="J354" s="9">
        <v>18</v>
      </c>
      <c r="K354" s="9" t="s">
        <v>4842</v>
      </c>
      <c r="L354" s="9" t="s">
        <v>48</v>
      </c>
      <c r="M354" s="11">
        <f t="shared" si="5"/>
        <v>1.5555555555555556</v>
      </c>
      <c r="N354" s="12">
        <f>IF(M354="","",IF(M354&lt;Premissas!$C$8,Premissas!$E$7,IF(M354&lt;Premissas!$C$9,Premissas!$E$8,IF(M354&lt;Premissas!$C$10,Premissas!$E$9,IF(M354&lt;Premissas!$C$11,Premissas!$E$10,IF(M354&lt;Premissas!$C$12,Premissas!$E$11,Premissas!$E$12))))))</f>
        <v>350</v>
      </c>
      <c r="O354" s="13">
        <f>IF(OR(N354="",N354=0),0,N354/Premissas!$C$16)</f>
        <v>13.461538461538462</v>
      </c>
    </row>
    <row r="355" spans="1:15" ht="15" customHeight="1">
      <c r="A355" s="9">
        <v>7</v>
      </c>
      <c r="B355" s="9">
        <v>1953</v>
      </c>
      <c r="C355" s="9" t="s">
        <v>20</v>
      </c>
      <c r="D355" s="9" t="s">
        <v>1045</v>
      </c>
      <c r="E355" s="9" t="s">
        <v>1046</v>
      </c>
      <c r="F355" s="10">
        <v>499</v>
      </c>
      <c r="G355" s="11">
        <v>48.11</v>
      </c>
      <c r="H355" s="11">
        <v>10</v>
      </c>
      <c r="I355" s="9">
        <v>15</v>
      </c>
      <c r="J355" s="9">
        <v>15</v>
      </c>
      <c r="K355" s="9" t="s">
        <v>4842</v>
      </c>
      <c r="L355" s="9" t="s">
        <v>48</v>
      </c>
      <c r="M355" s="11">
        <f t="shared" si="5"/>
        <v>0.66666666666666663</v>
      </c>
      <c r="N355" s="12">
        <f>IF(M355="","",IF(M355&lt;Premissas!$C$8,Premissas!$E$7,IF(M355&lt;Premissas!$C$9,Premissas!$E$8,IF(M355&lt;Premissas!$C$10,Premissas!$E$9,IF(M355&lt;Premissas!$C$11,Premissas!$E$10,IF(M355&lt;Premissas!$C$12,Premissas!$E$11,Premissas!$E$12))))))</f>
        <v>0</v>
      </c>
      <c r="O355" s="13">
        <f>IF(OR(N355="",N355=0),0,N355/Premissas!$C$16)</f>
        <v>0</v>
      </c>
    </row>
    <row r="356" spans="1:15" ht="15" customHeight="1">
      <c r="A356" s="9">
        <v>7</v>
      </c>
      <c r="B356" s="9">
        <v>1953</v>
      </c>
      <c r="C356" s="9" t="s">
        <v>19</v>
      </c>
      <c r="D356" s="9" t="s">
        <v>1045</v>
      </c>
      <c r="E356" s="9" t="s">
        <v>1046</v>
      </c>
      <c r="F356" s="10">
        <v>114</v>
      </c>
      <c r="G356" s="11">
        <v>1.74</v>
      </c>
      <c r="H356" s="11">
        <v>66</v>
      </c>
      <c r="I356" s="9">
        <v>19</v>
      </c>
      <c r="J356" s="9">
        <v>19</v>
      </c>
      <c r="K356" s="9" t="s">
        <v>4842</v>
      </c>
      <c r="L356" s="9" t="s">
        <v>48</v>
      </c>
      <c r="M356" s="11">
        <f t="shared" si="5"/>
        <v>3.4736842105263159</v>
      </c>
      <c r="N356" s="12">
        <f>IF(M356="","",IF(M356&lt;Premissas!$C$8,Premissas!$E$7,IF(M356&lt;Premissas!$C$9,Premissas!$E$8,IF(M356&lt;Premissas!$C$10,Premissas!$E$9,IF(M356&lt;Premissas!$C$11,Premissas!$E$10,IF(M356&lt;Premissas!$C$12,Premissas!$E$11,Premissas!$E$12))))))</f>
        <v>750</v>
      </c>
      <c r="O356" s="13">
        <f>IF(OR(N356="",N356=0),0,N356/Premissas!$C$16)</f>
        <v>28.846153846153847</v>
      </c>
    </row>
    <row r="357" spans="1:15" ht="15" customHeight="1">
      <c r="A357" s="9">
        <v>7</v>
      </c>
      <c r="B357" s="9">
        <v>1953</v>
      </c>
      <c r="C357" s="9" t="s">
        <v>18</v>
      </c>
      <c r="D357" s="9" t="s">
        <v>1047</v>
      </c>
      <c r="E357" s="9" t="s">
        <v>1048</v>
      </c>
      <c r="F357" s="10">
        <v>1062</v>
      </c>
      <c r="G357" s="11">
        <v>26.22</v>
      </c>
      <c r="H357" s="11">
        <v>41</v>
      </c>
      <c r="I357" s="9">
        <v>18</v>
      </c>
      <c r="J357" s="9">
        <v>18</v>
      </c>
      <c r="K357" s="9" t="s">
        <v>4842</v>
      </c>
      <c r="L357" s="9" t="s">
        <v>48</v>
      </c>
      <c r="M357" s="11">
        <f t="shared" si="5"/>
        <v>2.2777777777777777</v>
      </c>
      <c r="N357" s="12">
        <f>IF(M357="","",IF(M357&lt;Premissas!$C$8,Premissas!$E$7,IF(M357&lt;Premissas!$C$9,Premissas!$E$8,IF(M357&lt;Premissas!$C$10,Premissas!$E$9,IF(M357&lt;Premissas!$C$11,Premissas!$E$10,IF(M357&lt;Premissas!$C$12,Premissas!$E$11,Premissas!$E$12))))))</f>
        <v>750</v>
      </c>
      <c r="O357" s="13">
        <f>IF(OR(N357="",N357=0),0,N357/Premissas!$C$16)</f>
        <v>28.846153846153847</v>
      </c>
    </row>
    <row r="358" spans="1:15" ht="15" customHeight="1">
      <c r="A358" s="9">
        <v>7</v>
      </c>
      <c r="B358" s="9">
        <v>1953</v>
      </c>
      <c r="C358" s="9" t="s">
        <v>18</v>
      </c>
      <c r="D358" s="9" t="s">
        <v>1049</v>
      </c>
      <c r="E358" s="9" t="s">
        <v>1050</v>
      </c>
      <c r="F358" s="10">
        <v>3</v>
      </c>
      <c r="G358" s="11">
        <v>0.03</v>
      </c>
      <c r="H358" s="11">
        <v>100</v>
      </c>
      <c r="I358" s="9">
        <v>18</v>
      </c>
      <c r="J358" s="9">
        <v>18</v>
      </c>
      <c r="K358" s="9" t="s">
        <v>4842</v>
      </c>
      <c r="L358" s="9" t="s">
        <v>48</v>
      </c>
      <c r="M358" s="11">
        <f t="shared" si="5"/>
        <v>5.5555555555555554</v>
      </c>
      <c r="N358" s="12">
        <f>IF(M358="","",IF(M358&lt;Premissas!$C$8,Premissas!$E$7,IF(M358&lt;Premissas!$C$9,Premissas!$E$8,IF(M358&lt;Premissas!$C$10,Premissas!$E$9,IF(M358&lt;Premissas!$C$11,Premissas!$E$10,IF(M358&lt;Premissas!$C$12,Premissas!$E$11,Premissas!$E$12))))))</f>
        <v>750</v>
      </c>
      <c r="O358" s="13">
        <f>IF(OR(N358="",N358=0),0,N358/Premissas!$C$16)</f>
        <v>28.846153846153847</v>
      </c>
    </row>
    <row r="359" spans="1:15" ht="15" customHeight="1">
      <c r="A359" s="9">
        <v>7</v>
      </c>
      <c r="B359" s="9">
        <v>1953</v>
      </c>
      <c r="C359" s="9" t="s">
        <v>20</v>
      </c>
      <c r="D359" s="9" t="s">
        <v>1049</v>
      </c>
      <c r="E359" s="9" t="s">
        <v>1050</v>
      </c>
      <c r="F359" s="10">
        <v>1</v>
      </c>
      <c r="G359" s="11">
        <v>0.06</v>
      </c>
      <c r="H359" s="11">
        <v>17</v>
      </c>
      <c r="I359" s="9">
        <v>15</v>
      </c>
      <c r="J359" s="9">
        <v>15</v>
      </c>
      <c r="K359" s="9" t="s">
        <v>4842</v>
      </c>
      <c r="L359" s="9" t="s">
        <v>48</v>
      </c>
      <c r="M359" s="11">
        <f t="shared" si="5"/>
        <v>1.1333333333333333</v>
      </c>
      <c r="N359" s="12">
        <f>IF(M359="","",IF(M359&lt;Premissas!$C$8,Premissas!$E$7,IF(M359&lt;Premissas!$C$9,Premissas!$E$8,IF(M359&lt;Premissas!$C$10,Premissas!$E$9,IF(M359&lt;Premissas!$C$11,Premissas!$E$10,IF(M359&lt;Premissas!$C$12,Premissas!$E$11,Premissas!$E$12))))))</f>
        <v>100</v>
      </c>
      <c r="O359" s="13">
        <f>IF(OR(N359="",N359=0),0,N359/Premissas!$C$16)</f>
        <v>3.8461538461538463</v>
      </c>
    </row>
    <row r="360" spans="1:15" ht="15" customHeight="1">
      <c r="A360" s="9">
        <v>7</v>
      </c>
      <c r="B360" s="9">
        <v>1953</v>
      </c>
      <c r="C360" s="9" t="s">
        <v>19</v>
      </c>
      <c r="D360" s="9" t="s">
        <v>1049</v>
      </c>
      <c r="E360" s="9" t="s">
        <v>1050</v>
      </c>
      <c r="F360" s="10">
        <v>12</v>
      </c>
      <c r="G360" s="11">
        <v>11.46</v>
      </c>
      <c r="H360" s="11">
        <v>1</v>
      </c>
      <c r="I360" s="9">
        <v>19</v>
      </c>
      <c r="J360" s="9">
        <v>19</v>
      </c>
      <c r="K360" s="9" t="s">
        <v>4842</v>
      </c>
      <c r="L360" s="9" t="s">
        <v>48</v>
      </c>
      <c r="M360" s="11">
        <f t="shared" si="5"/>
        <v>5.2631578947368418E-2</v>
      </c>
      <c r="N360" s="12">
        <f>IF(M360="","",IF(M360&lt;Premissas!$C$8,Premissas!$E$7,IF(M360&lt;Premissas!$C$9,Premissas!$E$8,IF(M360&lt;Premissas!$C$10,Premissas!$E$9,IF(M360&lt;Premissas!$C$11,Premissas!$E$10,IF(M360&lt;Premissas!$C$12,Premissas!$E$11,Premissas!$E$12))))))</f>
        <v>0</v>
      </c>
      <c r="O360" s="13">
        <f>IF(OR(N360="",N360=0),0,N360/Premissas!$C$16)</f>
        <v>0</v>
      </c>
    </row>
    <row r="361" spans="1:15" ht="15" customHeight="1">
      <c r="A361" s="9">
        <v>7</v>
      </c>
      <c r="B361" s="9">
        <v>1974</v>
      </c>
      <c r="C361" s="9" t="s">
        <v>21</v>
      </c>
      <c r="D361" s="9" t="s">
        <v>1075</v>
      </c>
      <c r="E361" s="9" t="s">
        <v>1076</v>
      </c>
      <c r="F361" s="10">
        <v>14</v>
      </c>
      <c r="G361" s="11">
        <v>0.62</v>
      </c>
      <c r="H361" s="11">
        <v>23</v>
      </c>
      <c r="I361" s="9">
        <v>9</v>
      </c>
      <c r="J361" s="9">
        <v>9</v>
      </c>
      <c r="K361" s="9" t="s">
        <v>4842</v>
      </c>
      <c r="L361" s="9" t="s">
        <v>48</v>
      </c>
      <c r="M361" s="11">
        <f t="shared" si="5"/>
        <v>2.5555555555555554</v>
      </c>
      <c r="N361" s="12">
        <f>IF(M361="","",IF(M361&lt;Premissas!$C$8,Premissas!$E$7,IF(M361&lt;Premissas!$C$9,Premissas!$E$8,IF(M361&lt;Premissas!$C$10,Premissas!$E$9,IF(M361&lt;Premissas!$C$11,Premissas!$E$10,IF(M361&lt;Premissas!$C$12,Premissas!$E$11,Premissas!$E$12))))))</f>
        <v>750</v>
      </c>
      <c r="O361" s="13">
        <f>IF(OR(N361="",N361=0),0,N361/Premissas!$C$16)</f>
        <v>28.846153846153847</v>
      </c>
    </row>
    <row r="362" spans="1:15" ht="15" customHeight="1">
      <c r="A362" s="9">
        <v>7</v>
      </c>
      <c r="B362" s="9">
        <v>1974</v>
      </c>
      <c r="C362" s="9" t="s">
        <v>21</v>
      </c>
      <c r="D362" s="9" t="s">
        <v>1077</v>
      </c>
      <c r="E362" s="9" t="s">
        <v>1078</v>
      </c>
      <c r="F362" s="10">
        <v>51</v>
      </c>
      <c r="G362" s="11">
        <v>1.31</v>
      </c>
      <c r="H362" s="11">
        <v>39</v>
      </c>
      <c r="I362" s="9">
        <v>9</v>
      </c>
      <c r="J362" s="9">
        <v>9</v>
      </c>
      <c r="K362" s="9" t="s">
        <v>4842</v>
      </c>
      <c r="L362" s="9" t="s">
        <v>48</v>
      </c>
      <c r="M362" s="11">
        <f t="shared" si="5"/>
        <v>4.333333333333333</v>
      </c>
      <c r="N362" s="12">
        <f>IF(M362="","",IF(M362&lt;Premissas!$C$8,Premissas!$E$7,IF(M362&lt;Premissas!$C$9,Premissas!$E$8,IF(M362&lt;Premissas!$C$10,Premissas!$E$9,IF(M362&lt;Premissas!$C$11,Premissas!$E$10,IF(M362&lt;Premissas!$C$12,Premissas!$E$11,Premissas!$E$12))))))</f>
        <v>750</v>
      </c>
      <c r="O362" s="13">
        <f>IF(OR(N362="",N362=0),0,N362/Premissas!$C$16)</f>
        <v>28.846153846153847</v>
      </c>
    </row>
    <row r="363" spans="1:15" ht="15" customHeight="1">
      <c r="A363" s="9">
        <v>7</v>
      </c>
      <c r="B363" s="9">
        <v>1974</v>
      </c>
      <c r="C363" s="9" t="s">
        <v>18</v>
      </c>
      <c r="D363" s="9" t="s">
        <v>1079</v>
      </c>
      <c r="E363" s="9" t="s">
        <v>1080</v>
      </c>
      <c r="F363" s="10">
        <v>23</v>
      </c>
      <c r="G363" s="11">
        <v>1.21</v>
      </c>
      <c r="H363" s="11">
        <v>19</v>
      </c>
      <c r="I363" s="9"/>
      <c r="J363" s="9">
        <v>22</v>
      </c>
      <c r="K363" s="9" t="s">
        <v>4843</v>
      </c>
      <c r="L363" s="9" t="s">
        <v>48</v>
      </c>
      <c r="M363" s="11">
        <f t="shared" si="5"/>
        <v>0.86363636363636365</v>
      </c>
      <c r="N363" s="12">
        <f>IF(M363="","",IF(M363&lt;Premissas!$C$8,Premissas!$E$7,IF(M363&lt;Premissas!$C$9,Premissas!$E$8,IF(M363&lt;Premissas!$C$10,Premissas!$E$9,IF(M363&lt;Premissas!$C$11,Premissas!$E$10,IF(M363&lt;Premissas!$C$12,Premissas!$E$11,Premissas!$E$12))))))</f>
        <v>0</v>
      </c>
      <c r="O363" s="13">
        <f>IF(OR(N363="",N363=0),0,N363/Premissas!$C$16)</f>
        <v>0</v>
      </c>
    </row>
    <row r="364" spans="1:15" ht="15" customHeight="1">
      <c r="A364" s="9">
        <v>7</v>
      </c>
      <c r="B364" s="9">
        <v>1974</v>
      </c>
      <c r="C364" s="9" t="s">
        <v>20</v>
      </c>
      <c r="D364" s="9" t="s">
        <v>1079</v>
      </c>
      <c r="E364" s="9" t="s">
        <v>1080</v>
      </c>
      <c r="F364" s="10">
        <v>95</v>
      </c>
      <c r="G364" s="11">
        <v>2.7</v>
      </c>
      <c r="H364" s="11">
        <v>35</v>
      </c>
      <c r="I364" s="9"/>
      <c r="J364" s="9">
        <v>16</v>
      </c>
      <c r="K364" s="9" t="s">
        <v>4843</v>
      </c>
      <c r="L364" s="9" t="s">
        <v>48</v>
      </c>
      <c r="M364" s="11">
        <f t="shared" si="5"/>
        <v>2.1875</v>
      </c>
      <c r="N364" s="12">
        <f>IF(M364="","",IF(M364&lt;Premissas!$C$8,Premissas!$E$7,IF(M364&lt;Premissas!$C$9,Premissas!$E$8,IF(M364&lt;Premissas!$C$10,Premissas!$E$9,IF(M364&lt;Premissas!$C$11,Premissas!$E$10,IF(M364&lt;Premissas!$C$12,Premissas!$E$11,Premissas!$E$12))))))</f>
        <v>750</v>
      </c>
      <c r="O364" s="13">
        <f>IF(OR(N364="",N364=0),0,N364/Premissas!$C$16)</f>
        <v>28.846153846153847</v>
      </c>
    </row>
    <row r="365" spans="1:15" ht="15" customHeight="1">
      <c r="A365" s="9">
        <v>7</v>
      </c>
      <c r="B365" s="9">
        <v>1974</v>
      </c>
      <c r="C365" s="9" t="s">
        <v>19</v>
      </c>
      <c r="D365" s="9" t="s">
        <v>1079</v>
      </c>
      <c r="E365" s="9" t="s">
        <v>1080</v>
      </c>
      <c r="F365" s="10">
        <v>357</v>
      </c>
      <c r="G365" s="11">
        <v>6.48</v>
      </c>
      <c r="H365" s="11">
        <v>55</v>
      </c>
      <c r="I365" s="9">
        <v>41</v>
      </c>
      <c r="J365" s="9">
        <v>41</v>
      </c>
      <c r="K365" s="9" t="s">
        <v>4842</v>
      </c>
      <c r="L365" s="9" t="s">
        <v>48</v>
      </c>
      <c r="M365" s="11">
        <f t="shared" si="5"/>
        <v>1.3414634146341464</v>
      </c>
      <c r="N365" s="12">
        <f>IF(M365="","",IF(M365&lt;Premissas!$C$8,Premissas!$E$7,IF(M365&lt;Premissas!$C$9,Premissas!$E$8,IF(M365&lt;Premissas!$C$10,Premissas!$E$9,IF(M365&lt;Premissas!$C$11,Premissas!$E$10,IF(M365&lt;Premissas!$C$12,Premissas!$E$11,Premissas!$E$12))))))</f>
        <v>200</v>
      </c>
      <c r="O365" s="13">
        <f>IF(OR(N365="",N365=0),0,N365/Premissas!$C$16)</f>
        <v>7.6923076923076925</v>
      </c>
    </row>
    <row r="366" spans="1:15" ht="15" customHeight="1">
      <c r="A366" s="9">
        <v>7</v>
      </c>
      <c r="B366" s="9">
        <v>1974</v>
      </c>
      <c r="C366" s="9" t="s">
        <v>21</v>
      </c>
      <c r="D366" s="9" t="s">
        <v>1081</v>
      </c>
      <c r="E366" s="9" t="s">
        <v>1082</v>
      </c>
      <c r="F366" s="10">
        <v>2623</v>
      </c>
      <c r="G366" s="11">
        <v>101.11</v>
      </c>
      <c r="H366" s="11">
        <v>26</v>
      </c>
      <c r="I366" s="9">
        <v>9</v>
      </c>
      <c r="J366" s="9">
        <v>9</v>
      </c>
      <c r="K366" s="9" t="s">
        <v>4842</v>
      </c>
      <c r="L366" s="9" t="s">
        <v>48</v>
      </c>
      <c r="M366" s="11">
        <f t="shared" si="5"/>
        <v>2.8888888888888888</v>
      </c>
      <c r="N366" s="12">
        <f>IF(M366="","",IF(M366&lt;Premissas!$C$8,Premissas!$E$7,IF(M366&lt;Premissas!$C$9,Premissas!$E$8,IF(M366&lt;Premissas!$C$10,Premissas!$E$9,IF(M366&lt;Premissas!$C$11,Premissas!$E$10,IF(M366&lt;Premissas!$C$12,Premissas!$E$11,Premissas!$E$12))))))</f>
        <v>750</v>
      </c>
      <c r="O366" s="13">
        <f>IF(OR(N366="",N366=0),0,N366/Premissas!$C$16)</f>
        <v>28.846153846153847</v>
      </c>
    </row>
    <row r="367" spans="1:15" ht="15" customHeight="1">
      <c r="A367" s="9">
        <v>7</v>
      </c>
      <c r="B367" s="9">
        <v>1974</v>
      </c>
      <c r="C367" s="9" t="s">
        <v>21</v>
      </c>
      <c r="D367" s="9" t="s">
        <v>1083</v>
      </c>
      <c r="E367" s="9" t="s">
        <v>1084</v>
      </c>
      <c r="F367" s="10">
        <v>1783</v>
      </c>
      <c r="G367" s="11">
        <v>51.71</v>
      </c>
      <c r="H367" s="11">
        <v>34</v>
      </c>
      <c r="I367" s="9">
        <v>9</v>
      </c>
      <c r="J367" s="9">
        <v>9</v>
      </c>
      <c r="K367" s="9" t="s">
        <v>4842</v>
      </c>
      <c r="L367" s="9" t="s">
        <v>48</v>
      </c>
      <c r="M367" s="11">
        <f t="shared" si="5"/>
        <v>3.7777777777777777</v>
      </c>
      <c r="N367" s="12">
        <f>IF(M367="","",IF(M367&lt;Premissas!$C$8,Premissas!$E$7,IF(M367&lt;Premissas!$C$9,Premissas!$E$8,IF(M367&lt;Premissas!$C$10,Premissas!$E$9,IF(M367&lt;Premissas!$C$11,Premissas!$E$10,IF(M367&lt;Premissas!$C$12,Premissas!$E$11,Premissas!$E$12))))))</f>
        <v>750</v>
      </c>
      <c r="O367" s="13">
        <f>IF(OR(N367="",N367=0),0,N367/Premissas!$C$16)</f>
        <v>28.846153846153847</v>
      </c>
    </row>
    <row r="368" spans="1:15" ht="15" customHeight="1">
      <c r="A368" s="9">
        <v>7</v>
      </c>
      <c r="B368" s="9">
        <v>1974</v>
      </c>
      <c r="C368" s="9" t="s">
        <v>21</v>
      </c>
      <c r="D368" s="9" t="s">
        <v>1085</v>
      </c>
      <c r="E368" s="9" t="s">
        <v>1086</v>
      </c>
      <c r="F368" s="10">
        <v>2222</v>
      </c>
      <c r="G368" s="11">
        <v>65.97</v>
      </c>
      <c r="H368" s="11">
        <v>34</v>
      </c>
      <c r="I368" s="9">
        <v>9</v>
      </c>
      <c r="J368" s="9">
        <v>9</v>
      </c>
      <c r="K368" s="9" t="s">
        <v>4842</v>
      </c>
      <c r="L368" s="9" t="s">
        <v>48</v>
      </c>
      <c r="M368" s="11">
        <f t="shared" si="5"/>
        <v>3.7777777777777777</v>
      </c>
      <c r="N368" s="12">
        <f>IF(M368="","",IF(M368&lt;Premissas!$C$8,Premissas!$E$7,IF(M368&lt;Premissas!$C$9,Premissas!$E$8,IF(M368&lt;Premissas!$C$10,Premissas!$E$9,IF(M368&lt;Premissas!$C$11,Premissas!$E$10,IF(M368&lt;Premissas!$C$12,Premissas!$E$11,Premissas!$E$12))))))</f>
        <v>750</v>
      </c>
      <c r="O368" s="13">
        <f>IF(OR(N368="",N368=0),0,N368/Premissas!$C$16)</f>
        <v>28.846153846153847</v>
      </c>
    </row>
    <row r="369" spans="1:15" ht="15" customHeight="1">
      <c r="A369" s="9">
        <v>7</v>
      </c>
      <c r="B369" s="9">
        <v>1974</v>
      </c>
      <c r="C369" s="9" t="s">
        <v>19</v>
      </c>
      <c r="D369" s="9" t="s">
        <v>1087</v>
      </c>
      <c r="E369" s="9" t="s">
        <v>1088</v>
      </c>
      <c r="F369" s="10">
        <v>2</v>
      </c>
      <c r="G369" s="11">
        <v>0.02</v>
      </c>
      <c r="H369" s="11">
        <v>100</v>
      </c>
      <c r="I369" s="9">
        <v>41</v>
      </c>
      <c r="J369" s="9">
        <v>41</v>
      </c>
      <c r="K369" s="9" t="s">
        <v>4842</v>
      </c>
      <c r="L369" s="9" t="s">
        <v>48</v>
      </c>
      <c r="M369" s="11">
        <f t="shared" si="5"/>
        <v>2.4390243902439024</v>
      </c>
      <c r="N369" s="12">
        <f>IF(M369="","",IF(M369&lt;Premissas!$C$8,Premissas!$E$7,IF(M369&lt;Premissas!$C$9,Premissas!$E$8,IF(M369&lt;Premissas!$C$10,Premissas!$E$9,IF(M369&lt;Premissas!$C$11,Premissas!$E$10,IF(M369&lt;Premissas!$C$12,Premissas!$E$11,Premissas!$E$12))))))</f>
        <v>750</v>
      </c>
      <c r="O369" s="13">
        <f>IF(OR(N369="",N369=0),0,N369/Premissas!$C$16)</f>
        <v>28.846153846153847</v>
      </c>
    </row>
    <row r="370" spans="1:15" ht="15" customHeight="1">
      <c r="A370" s="9">
        <v>7</v>
      </c>
      <c r="B370" s="9">
        <v>1974</v>
      </c>
      <c r="C370" s="9" t="s">
        <v>21</v>
      </c>
      <c r="D370" s="9" t="s">
        <v>1091</v>
      </c>
      <c r="E370" s="9" t="s">
        <v>1092</v>
      </c>
      <c r="F370" s="10">
        <v>2224</v>
      </c>
      <c r="G370" s="11">
        <v>68.12</v>
      </c>
      <c r="H370" s="11">
        <v>33</v>
      </c>
      <c r="I370" s="9">
        <v>9</v>
      </c>
      <c r="J370" s="9">
        <v>9</v>
      </c>
      <c r="K370" s="9" t="s">
        <v>4842</v>
      </c>
      <c r="L370" s="9" t="s">
        <v>48</v>
      </c>
      <c r="M370" s="11">
        <f t="shared" si="5"/>
        <v>3.6666666666666665</v>
      </c>
      <c r="N370" s="12">
        <f>IF(M370="","",IF(M370&lt;Premissas!$C$8,Premissas!$E$7,IF(M370&lt;Premissas!$C$9,Premissas!$E$8,IF(M370&lt;Premissas!$C$10,Premissas!$E$9,IF(M370&lt;Premissas!$C$11,Premissas!$E$10,IF(M370&lt;Premissas!$C$12,Premissas!$E$11,Premissas!$E$12))))))</f>
        <v>750</v>
      </c>
      <c r="O370" s="13">
        <f>IF(OR(N370="",N370=0),0,N370/Premissas!$C$16)</f>
        <v>28.846153846153847</v>
      </c>
    </row>
    <row r="371" spans="1:15" ht="15" customHeight="1">
      <c r="A371" s="9">
        <v>7</v>
      </c>
      <c r="B371" s="9">
        <v>1974</v>
      </c>
      <c r="C371" s="9" t="s">
        <v>18</v>
      </c>
      <c r="D371" s="9" t="s">
        <v>1093</v>
      </c>
      <c r="E371" s="9" t="s">
        <v>1094</v>
      </c>
      <c r="F371" s="10">
        <v>159</v>
      </c>
      <c r="G371" s="11">
        <v>7.05</v>
      </c>
      <c r="H371" s="11">
        <v>23</v>
      </c>
      <c r="I371" s="9"/>
      <c r="J371" s="9">
        <v>22</v>
      </c>
      <c r="K371" s="9" t="s">
        <v>4843</v>
      </c>
      <c r="L371" s="9" t="s">
        <v>48</v>
      </c>
      <c r="M371" s="11">
        <f t="shared" si="5"/>
        <v>1.0454545454545454</v>
      </c>
      <c r="N371" s="12">
        <f>IF(M371="","",IF(M371&lt;Premissas!$C$8,Premissas!$E$7,IF(M371&lt;Premissas!$C$9,Premissas!$E$8,IF(M371&lt;Premissas!$C$10,Premissas!$E$9,IF(M371&lt;Premissas!$C$11,Premissas!$E$10,IF(M371&lt;Premissas!$C$12,Premissas!$E$11,Premissas!$E$12))))))</f>
        <v>100</v>
      </c>
      <c r="O371" s="13">
        <f>IF(OR(N371="",N371=0),0,N371/Premissas!$C$16)</f>
        <v>3.8461538461538463</v>
      </c>
    </row>
    <row r="372" spans="1:15" ht="15" customHeight="1">
      <c r="A372" s="9">
        <v>7</v>
      </c>
      <c r="B372" s="9">
        <v>1974</v>
      </c>
      <c r="C372" s="9" t="s">
        <v>20</v>
      </c>
      <c r="D372" s="9" t="s">
        <v>1093</v>
      </c>
      <c r="E372" s="9" t="s">
        <v>1094</v>
      </c>
      <c r="F372" s="10">
        <v>49</v>
      </c>
      <c r="G372" s="11">
        <v>3.68</v>
      </c>
      <c r="H372" s="11">
        <v>13</v>
      </c>
      <c r="I372" s="9"/>
      <c r="J372" s="9">
        <v>16</v>
      </c>
      <c r="K372" s="9" t="s">
        <v>4843</v>
      </c>
      <c r="L372" s="9" t="s">
        <v>48</v>
      </c>
      <c r="M372" s="11">
        <f t="shared" si="5"/>
        <v>0.8125</v>
      </c>
      <c r="N372" s="12">
        <f>IF(M372="","",IF(M372&lt;Premissas!$C$8,Premissas!$E$7,IF(M372&lt;Premissas!$C$9,Premissas!$E$8,IF(M372&lt;Premissas!$C$10,Premissas!$E$9,IF(M372&lt;Premissas!$C$11,Premissas!$E$10,IF(M372&lt;Premissas!$C$12,Premissas!$E$11,Premissas!$E$12))))))</f>
        <v>0</v>
      </c>
      <c r="O372" s="13">
        <f>IF(OR(N372="",N372=0),0,N372/Premissas!$C$16)</f>
        <v>0</v>
      </c>
    </row>
    <row r="373" spans="1:15" ht="15" customHeight="1">
      <c r="A373" s="9">
        <v>7</v>
      </c>
      <c r="B373" s="9">
        <v>1974</v>
      </c>
      <c r="C373" s="9" t="s">
        <v>19</v>
      </c>
      <c r="D373" s="9" t="s">
        <v>1093</v>
      </c>
      <c r="E373" s="9" t="s">
        <v>1094</v>
      </c>
      <c r="F373" s="10">
        <v>2251</v>
      </c>
      <c r="G373" s="11">
        <v>33.25</v>
      </c>
      <c r="H373" s="11">
        <v>68</v>
      </c>
      <c r="I373" s="9">
        <v>41</v>
      </c>
      <c r="J373" s="9">
        <v>41</v>
      </c>
      <c r="K373" s="9" t="s">
        <v>4842</v>
      </c>
      <c r="L373" s="9" t="s">
        <v>48</v>
      </c>
      <c r="M373" s="11">
        <f t="shared" si="5"/>
        <v>1.6585365853658536</v>
      </c>
      <c r="N373" s="12">
        <f>IF(M373="","",IF(M373&lt;Premissas!$C$8,Premissas!$E$7,IF(M373&lt;Premissas!$C$9,Premissas!$E$8,IF(M373&lt;Premissas!$C$10,Premissas!$E$9,IF(M373&lt;Premissas!$C$11,Premissas!$E$10,IF(M373&lt;Premissas!$C$12,Premissas!$E$11,Premissas!$E$12))))))</f>
        <v>500</v>
      </c>
      <c r="O373" s="13">
        <f>IF(OR(N373="",N373=0),0,N373/Premissas!$C$16)</f>
        <v>19.23076923076923</v>
      </c>
    </row>
    <row r="374" spans="1:15" ht="15" customHeight="1">
      <c r="A374" s="9">
        <v>7</v>
      </c>
      <c r="B374" s="9">
        <v>1974</v>
      </c>
      <c r="C374" s="9" t="s">
        <v>21</v>
      </c>
      <c r="D374" s="9" t="s">
        <v>1095</v>
      </c>
      <c r="E374" s="9" t="s">
        <v>1096</v>
      </c>
      <c r="F374" s="10">
        <v>602</v>
      </c>
      <c r="G374" s="11">
        <v>21.59</v>
      </c>
      <c r="H374" s="11">
        <v>28</v>
      </c>
      <c r="I374" s="9">
        <v>9</v>
      </c>
      <c r="J374" s="9">
        <v>9</v>
      </c>
      <c r="K374" s="9" t="s">
        <v>4842</v>
      </c>
      <c r="L374" s="9" t="s">
        <v>48</v>
      </c>
      <c r="M374" s="11">
        <f t="shared" si="5"/>
        <v>3.1111111111111112</v>
      </c>
      <c r="N374" s="12">
        <f>IF(M374="","",IF(M374&lt;Premissas!$C$8,Premissas!$E$7,IF(M374&lt;Premissas!$C$9,Premissas!$E$8,IF(M374&lt;Premissas!$C$10,Premissas!$E$9,IF(M374&lt;Premissas!$C$11,Premissas!$E$10,IF(M374&lt;Premissas!$C$12,Premissas!$E$11,Premissas!$E$12))))))</f>
        <v>750</v>
      </c>
      <c r="O374" s="13">
        <f>IF(OR(N374="",N374=0),0,N374/Premissas!$C$16)</f>
        <v>28.846153846153847</v>
      </c>
    </row>
    <row r="375" spans="1:15" ht="15" customHeight="1">
      <c r="A375" s="9">
        <v>7</v>
      </c>
      <c r="B375" s="9">
        <v>1974</v>
      </c>
      <c r="C375" s="9" t="s">
        <v>18</v>
      </c>
      <c r="D375" s="9" t="s">
        <v>1097</v>
      </c>
      <c r="E375" s="9" t="s">
        <v>1098</v>
      </c>
      <c r="F375" s="10">
        <v>441</v>
      </c>
      <c r="G375" s="11">
        <v>8.5399999999999991</v>
      </c>
      <c r="H375" s="11">
        <v>52</v>
      </c>
      <c r="I375" s="9"/>
      <c r="J375" s="9">
        <v>22</v>
      </c>
      <c r="K375" s="9" t="s">
        <v>4843</v>
      </c>
      <c r="L375" s="9" t="s">
        <v>48</v>
      </c>
      <c r="M375" s="11">
        <f t="shared" si="5"/>
        <v>2.3636363636363638</v>
      </c>
      <c r="N375" s="12">
        <f>IF(M375="","",IF(M375&lt;Premissas!$C$8,Premissas!$E$7,IF(M375&lt;Premissas!$C$9,Premissas!$E$8,IF(M375&lt;Premissas!$C$10,Premissas!$E$9,IF(M375&lt;Premissas!$C$11,Premissas!$E$10,IF(M375&lt;Premissas!$C$12,Premissas!$E$11,Premissas!$E$12))))))</f>
        <v>750</v>
      </c>
      <c r="O375" s="13">
        <f>IF(OR(N375="",N375=0),0,N375/Premissas!$C$16)</f>
        <v>28.846153846153847</v>
      </c>
    </row>
    <row r="376" spans="1:15" ht="15" customHeight="1">
      <c r="A376" s="9">
        <v>7</v>
      </c>
      <c r="B376" s="9">
        <v>1974</v>
      </c>
      <c r="C376" s="9" t="s">
        <v>20</v>
      </c>
      <c r="D376" s="9" t="s">
        <v>1097</v>
      </c>
      <c r="E376" s="9" t="s">
        <v>1098</v>
      </c>
      <c r="F376" s="10">
        <v>159</v>
      </c>
      <c r="G376" s="11">
        <v>7.56</v>
      </c>
      <c r="H376" s="11">
        <v>21</v>
      </c>
      <c r="I376" s="9"/>
      <c r="J376" s="9">
        <v>16</v>
      </c>
      <c r="K376" s="9" t="s">
        <v>4843</v>
      </c>
      <c r="L376" s="9" t="s">
        <v>48</v>
      </c>
      <c r="M376" s="11">
        <f t="shared" si="5"/>
        <v>1.3125</v>
      </c>
      <c r="N376" s="12">
        <f>IF(M376="","",IF(M376&lt;Premissas!$C$8,Premissas!$E$7,IF(M376&lt;Premissas!$C$9,Premissas!$E$8,IF(M376&lt;Premissas!$C$10,Premissas!$E$9,IF(M376&lt;Premissas!$C$11,Premissas!$E$10,IF(M376&lt;Premissas!$C$12,Premissas!$E$11,Premissas!$E$12))))))</f>
        <v>200</v>
      </c>
      <c r="O376" s="13">
        <f>IF(OR(N376="",N376=0),0,N376/Premissas!$C$16)</f>
        <v>7.6923076923076925</v>
      </c>
    </row>
    <row r="377" spans="1:15" ht="15" customHeight="1">
      <c r="A377" s="9">
        <v>7</v>
      </c>
      <c r="B377" s="9">
        <v>1974</v>
      </c>
      <c r="C377" s="9" t="s">
        <v>19</v>
      </c>
      <c r="D377" s="9" t="s">
        <v>1097</v>
      </c>
      <c r="E377" s="9" t="s">
        <v>1098</v>
      </c>
      <c r="F377" s="10">
        <v>963</v>
      </c>
      <c r="G377" s="11">
        <v>27.36</v>
      </c>
      <c r="H377" s="11">
        <v>35</v>
      </c>
      <c r="I377" s="9">
        <v>41</v>
      </c>
      <c r="J377" s="9">
        <v>41</v>
      </c>
      <c r="K377" s="9" t="s">
        <v>4842</v>
      </c>
      <c r="L377" s="9" t="s">
        <v>48</v>
      </c>
      <c r="M377" s="11">
        <f t="shared" si="5"/>
        <v>0.85365853658536583</v>
      </c>
      <c r="N377" s="12">
        <f>IF(M377="","",IF(M377&lt;Premissas!$C$8,Premissas!$E$7,IF(M377&lt;Premissas!$C$9,Premissas!$E$8,IF(M377&lt;Premissas!$C$10,Premissas!$E$9,IF(M377&lt;Premissas!$C$11,Premissas!$E$10,IF(M377&lt;Premissas!$C$12,Premissas!$E$11,Premissas!$E$12))))))</f>
        <v>0</v>
      </c>
      <c r="O377" s="13">
        <f>IF(OR(N377="",N377=0),0,N377/Premissas!$C$16)</f>
        <v>0</v>
      </c>
    </row>
    <row r="378" spans="1:15" ht="15" customHeight="1">
      <c r="A378" s="9">
        <v>7</v>
      </c>
      <c r="B378" s="9">
        <v>1974</v>
      </c>
      <c r="C378" s="9" t="s">
        <v>18</v>
      </c>
      <c r="D378" s="9" t="s">
        <v>1099</v>
      </c>
      <c r="E378" s="9" t="s">
        <v>1100</v>
      </c>
      <c r="F378" s="10">
        <v>1551</v>
      </c>
      <c r="G378" s="11">
        <v>19.29</v>
      </c>
      <c r="H378" s="11">
        <v>80</v>
      </c>
      <c r="I378" s="9"/>
      <c r="J378" s="9">
        <v>22</v>
      </c>
      <c r="K378" s="9" t="s">
        <v>4843</v>
      </c>
      <c r="L378" s="9" t="s">
        <v>48</v>
      </c>
      <c r="M378" s="11">
        <f t="shared" si="5"/>
        <v>3.6363636363636362</v>
      </c>
      <c r="N378" s="12">
        <f>IF(M378="","",IF(M378&lt;Premissas!$C$8,Premissas!$E$7,IF(M378&lt;Premissas!$C$9,Premissas!$E$8,IF(M378&lt;Premissas!$C$10,Premissas!$E$9,IF(M378&lt;Premissas!$C$11,Premissas!$E$10,IF(M378&lt;Premissas!$C$12,Premissas!$E$11,Premissas!$E$12))))))</f>
        <v>750</v>
      </c>
      <c r="O378" s="13">
        <f>IF(OR(N378="",N378=0),0,N378/Premissas!$C$16)</f>
        <v>28.846153846153847</v>
      </c>
    </row>
    <row r="379" spans="1:15" ht="15" customHeight="1">
      <c r="A379" s="9">
        <v>7</v>
      </c>
      <c r="B379" s="9">
        <v>1974</v>
      </c>
      <c r="C379" s="9" t="s">
        <v>20</v>
      </c>
      <c r="D379" s="9" t="s">
        <v>1099</v>
      </c>
      <c r="E379" s="9" t="s">
        <v>1100</v>
      </c>
      <c r="F379" s="10">
        <v>33</v>
      </c>
      <c r="G379" s="11">
        <v>1.05</v>
      </c>
      <c r="H379" s="11">
        <v>31</v>
      </c>
      <c r="I379" s="9"/>
      <c r="J379" s="9">
        <v>16</v>
      </c>
      <c r="K379" s="9" t="s">
        <v>4843</v>
      </c>
      <c r="L379" s="9" t="s">
        <v>48</v>
      </c>
      <c r="M379" s="11">
        <f t="shared" si="5"/>
        <v>1.9375</v>
      </c>
      <c r="N379" s="12">
        <f>IF(M379="","",IF(M379&lt;Premissas!$C$8,Premissas!$E$7,IF(M379&lt;Premissas!$C$9,Premissas!$E$8,IF(M379&lt;Premissas!$C$10,Premissas!$E$9,IF(M379&lt;Premissas!$C$11,Premissas!$E$10,IF(M379&lt;Premissas!$C$12,Premissas!$E$11,Premissas!$E$12))))))</f>
        <v>750</v>
      </c>
      <c r="O379" s="13">
        <f>IF(OR(N379="",N379=0),0,N379/Premissas!$C$16)</f>
        <v>28.846153846153847</v>
      </c>
    </row>
    <row r="380" spans="1:15" ht="15" customHeight="1">
      <c r="A380" s="9">
        <v>7</v>
      </c>
      <c r="B380" s="9">
        <v>1974</v>
      </c>
      <c r="C380" s="9" t="s">
        <v>19</v>
      </c>
      <c r="D380" s="9" t="s">
        <v>1099</v>
      </c>
      <c r="E380" s="9" t="s">
        <v>1100</v>
      </c>
      <c r="F380" s="10">
        <v>140</v>
      </c>
      <c r="G380" s="11">
        <v>1.44</v>
      </c>
      <c r="H380" s="11">
        <v>97</v>
      </c>
      <c r="I380" s="9">
        <v>41</v>
      </c>
      <c r="J380" s="9">
        <v>41</v>
      </c>
      <c r="K380" s="9" t="s">
        <v>4842</v>
      </c>
      <c r="L380" s="9" t="s">
        <v>48</v>
      </c>
      <c r="M380" s="11">
        <f t="shared" si="5"/>
        <v>2.3658536585365852</v>
      </c>
      <c r="N380" s="12">
        <f>IF(M380="","",IF(M380&lt;Premissas!$C$8,Premissas!$E$7,IF(M380&lt;Premissas!$C$9,Premissas!$E$8,IF(M380&lt;Premissas!$C$10,Premissas!$E$9,IF(M380&lt;Premissas!$C$11,Premissas!$E$10,IF(M380&lt;Premissas!$C$12,Premissas!$E$11,Premissas!$E$12))))))</f>
        <v>750</v>
      </c>
      <c r="O380" s="13">
        <f>IF(OR(N380="",N380=0),0,N380/Premissas!$C$16)</f>
        <v>28.846153846153847</v>
      </c>
    </row>
    <row r="381" spans="1:15" ht="15" customHeight="1">
      <c r="A381" s="9">
        <v>7</v>
      </c>
      <c r="B381" s="9">
        <v>1974</v>
      </c>
      <c r="C381" s="9" t="s">
        <v>20</v>
      </c>
      <c r="D381" s="9" t="s">
        <v>1101</v>
      </c>
      <c r="E381" s="9" t="s">
        <v>1102</v>
      </c>
      <c r="F381" s="10">
        <v>90</v>
      </c>
      <c r="G381" s="11">
        <v>3.08</v>
      </c>
      <c r="H381" s="11">
        <v>29</v>
      </c>
      <c r="I381" s="9"/>
      <c r="J381" s="9">
        <v>16</v>
      </c>
      <c r="K381" s="9" t="s">
        <v>4843</v>
      </c>
      <c r="L381" s="9" t="s">
        <v>48</v>
      </c>
      <c r="M381" s="11">
        <f t="shared" si="5"/>
        <v>1.8125</v>
      </c>
      <c r="N381" s="12">
        <f>IF(M381="","",IF(M381&lt;Premissas!$C$8,Premissas!$E$7,IF(M381&lt;Premissas!$C$9,Premissas!$E$8,IF(M381&lt;Premissas!$C$10,Premissas!$E$9,IF(M381&lt;Premissas!$C$11,Premissas!$E$10,IF(M381&lt;Premissas!$C$12,Premissas!$E$11,Premissas!$E$12))))))</f>
        <v>500</v>
      </c>
      <c r="O381" s="13">
        <f>IF(OR(N381="",N381=0),0,N381/Premissas!$C$16)</f>
        <v>19.23076923076923</v>
      </c>
    </row>
    <row r="382" spans="1:15" ht="15" customHeight="1">
      <c r="A382" s="9">
        <v>7</v>
      </c>
      <c r="B382" s="9">
        <v>1974</v>
      </c>
      <c r="C382" s="9" t="s">
        <v>18</v>
      </c>
      <c r="D382" s="9" t="s">
        <v>1103</v>
      </c>
      <c r="E382" s="9" t="s">
        <v>1104</v>
      </c>
      <c r="F382" s="10">
        <v>405</v>
      </c>
      <c r="G382" s="11">
        <v>2.44</v>
      </c>
      <c r="H382" s="11">
        <v>166</v>
      </c>
      <c r="I382" s="9"/>
      <c r="J382" s="9">
        <v>22</v>
      </c>
      <c r="K382" s="9" t="s">
        <v>4843</v>
      </c>
      <c r="L382" s="9" t="s">
        <v>48</v>
      </c>
      <c r="M382" s="11">
        <f t="shared" si="5"/>
        <v>7.5454545454545459</v>
      </c>
      <c r="N382" s="12">
        <f>IF(M382="","",IF(M382&lt;Premissas!$C$8,Premissas!$E$7,IF(M382&lt;Premissas!$C$9,Premissas!$E$8,IF(M382&lt;Premissas!$C$10,Premissas!$E$9,IF(M382&lt;Premissas!$C$11,Premissas!$E$10,IF(M382&lt;Premissas!$C$12,Premissas!$E$11,Premissas!$E$12))))))</f>
        <v>750</v>
      </c>
      <c r="O382" s="13">
        <f>IF(OR(N382="",N382=0),0,N382/Premissas!$C$16)</f>
        <v>28.846153846153847</v>
      </c>
    </row>
    <row r="383" spans="1:15" ht="15" customHeight="1">
      <c r="A383" s="9">
        <v>7</v>
      </c>
      <c r="B383" s="9">
        <v>1974</v>
      </c>
      <c r="C383" s="9" t="s">
        <v>20</v>
      </c>
      <c r="D383" s="9" t="s">
        <v>1103</v>
      </c>
      <c r="E383" s="9" t="s">
        <v>1104</v>
      </c>
      <c r="F383" s="10">
        <v>286</v>
      </c>
      <c r="G383" s="11">
        <v>8.33</v>
      </c>
      <c r="H383" s="11">
        <v>34</v>
      </c>
      <c r="I383" s="9"/>
      <c r="J383" s="9">
        <v>16</v>
      </c>
      <c r="K383" s="9" t="s">
        <v>4843</v>
      </c>
      <c r="L383" s="9" t="s">
        <v>48</v>
      </c>
      <c r="M383" s="11">
        <f t="shared" si="5"/>
        <v>2.125</v>
      </c>
      <c r="N383" s="12">
        <f>IF(M383="","",IF(M383&lt;Premissas!$C$8,Premissas!$E$7,IF(M383&lt;Premissas!$C$9,Premissas!$E$8,IF(M383&lt;Premissas!$C$10,Premissas!$E$9,IF(M383&lt;Premissas!$C$11,Premissas!$E$10,IF(M383&lt;Premissas!$C$12,Premissas!$E$11,Premissas!$E$12))))))</f>
        <v>750</v>
      </c>
      <c r="O383" s="13">
        <f>IF(OR(N383="",N383=0),0,N383/Premissas!$C$16)</f>
        <v>28.846153846153847</v>
      </c>
    </row>
    <row r="384" spans="1:15" ht="15" customHeight="1">
      <c r="A384" s="9">
        <v>7</v>
      </c>
      <c r="B384" s="9">
        <v>1974</v>
      </c>
      <c r="C384" s="9" t="s">
        <v>19</v>
      </c>
      <c r="D384" s="9" t="s">
        <v>1103</v>
      </c>
      <c r="E384" s="9" t="s">
        <v>1104</v>
      </c>
      <c r="F384" s="10">
        <v>1596</v>
      </c>
      <c r="G384" s="11">
        <v>31.71</v>
      </c>
      <c r="H384" s="11">
        <v>50</v>
      </c>
      <c r="I384" s="9">
        <v>41</v>
      </c>
      <c r="J384" s="9">
        <v>41</v>
      </c>
      <c r="K384" s="9" t="s">
        <v>4842</v>
      </c>
      <c r="L384" s="9" t="s">
        <v>48</v>
      </c>
      <c r="M384" s="11">
        <f t="shared" si="5"/>
        <v>1.2195121951219512</v>
      </c>
      <c r="N384" s="12">
        <f>IF(M384="","",IF(M384&lt;Premissas!$C$8,Premissas!$E$7,IF(M384&lt;Premissas!$C$9,Premissas!$E$8,IF(M384&lt;Premissas!$C$10,Premissas!$E$9,IF(M384&lt;Premissas!$C$11,Premissas!$E$10,IF(M384&lt;Premissas!$C$12,Premissas!$E$11,Premissas!$E$12))))))</f>
        <v>200</v>
      </c>
      <c r="O384" s="13">
        <f>IF(OR(N384="",N384=0),0,N384/Premissas!$C$16)</f>
        <v>7.6923076923076925</v>
      </c>
    </row>
    <row r="385" spans="1:15" ht="15" customHeight="1">
      <c r="A385" s="9">
        <v>7</v>
      </c>
      <c r="B385" s="9">
        <v>1974</v>
      </c>
      <c r="C385" s="9" t="s">
        <v>21</v>
      </c>
      <c r="D385" s="9" t="s">
        <v>1105</v>
      </c>
      <c r="E385" s="9" t="s">
        <v>1106</v>
      </c>
      <c r="F385" s="10">
        <v>1938</v>
      </c>
      <c r="G385" s="11">
        <v>74.34</v>
      </c>
      <c r="H385" s="11">
        <v>26</v>
      </c>
      <c r="I385" s="9">
        <v>9</v>
      </c>
      <c r="J385" s="9">
        <v>9</v>
      </c>
      <c r="K385" s="9" t="s">
        <v>4842</v>
      </c>
      <c r="L385" s="9" t="s">
        <v>48</v>
      </c>
      <c r="M385" s="11">
        <f t="shared" si="5"/>
        <v>2.8888888888888888</v>
      </c>
      <c r="N385" s="12">
        <f>IF(M385="","",IF(M385&lt;Premissas!$C$8,Premissas!$E$7,IF(M385&lt;Premissas!$C$9,Premissas!$E$8,IF(M385&lt;Premissas!$C$10,Premissas!$E$9,IF(M385&lt;Premissas!$C$11,Premissas!$E$10,IF(M385&lt;Premissas!$C$12,Premissas!$E$11,Premissas!$E$12))))))</f>
        <v>750</v>
      </c>
      <c r="O385" s="13">
        <f>IF(OR(N385="",N385=0),0,N385/Premissas!$C$16)</f>
        <v>28.846153846153847</v>
      </c>
    </row>
    <row r="386" spans="1:15" ht="15" customHeight="1">
      <c r="A386" s="9">
        <v>7</v>
      </c>
      <c r="B386" s="9">
        <v>1974</v>
      </c>
      <c r="C386" s="9" t="s">
        <v>20</v>
      </c>
      <c r="D386" s="9" t="s">
        <v>1107</v>
      </c>
      <c r="E386" s="9" t="s">
        <v>1108</v>
      </c>
      <c r="F386" s="10">
        <v>67</v>
      </c>
      <c r="G386" s="11">
        <v>2.31</v>
      </c>
      <c r="H386" s="11">
        <v>29</v>
      </c>
      <c r="I386" s="9"/>
      <c r="J386" s="9">
        <v>16</v>
      </c>
      <c r="K386" s="9" t="s">
        <v>4843</v>
      </c>
      <c r="L386" s="9" t="s">
        <v>48</v>
      </c>
      <c r="M386" s="11">
        <f t="shared" ref="M386:M449" si="6">IF(OR(J386="",J386&lt;=0),"",H386/J386)</f>
        <v>1.8125</v>
      </c>
      <c r="N386" s="12">
        <f>IF(M386="","",IF(M386&lt;Premissas!$C$8,Premissas!$E$7,IF(M386&lt;Premissas!$C$9,Premissas!$E$8,IF(M386&lt;Premissas!$C$10,Premissas!$E$9,IF(M386&lt;Premissas!$C$11,Premissas!$E$10,IF(M386&lt;Premissas!$C$12,Premissas!$E$11,Premissas!$E$12))))))</f>
        <v>500</v>
      </c>
      <c r="O386" s="13">
        <f>IF(OR(N386="",N386=0),0,N386/Premissas!$C$16)</f>
        <v>19.23076923076923</v>
      </c>
    </row>
    <row r="387" spans="1:15" ht="15" customHeight="1">
      <c r="A387" s="9">
        <v>7</v>
      </c>
      <c r="B387" s="9">
        <v>1974</v>
      </c>
      <c r="C387" s="9" t="s">
        <v>20</v>
      </c>
      <c r="D387" s="9" t="s">
        <v>1109</v>
      </c>
      <c r="E387" s="9" t="s">
        <v>1110</v>
      </c>
      <c r="F387" s="10">
        <v>801</v>
      </c>
      <c r="G387" s="11">
        <v>35.479999999999997</v>
      </c>
      <c r="H387" s="11">
        <v>23</v>
      </c>
      <c r="I387" s="9"/>
      <c r="J387" s="9">
        <v>16</v>
      </c>
      <c r="K387" s="9" t="s">
        <v>4843</v>
      </c>
      <c r="L387" s="9" t="s">
        <v>48</v>
      </c>
      <c r="M387" s="11">
        <f t="shared" si="6"/>
        <v>1.4375</v>
      </c>
      <c r="N387" s="12">
        <f>IF(M387="","",IF(M387&lt;Premissas!$C$8,Premissas!$E$7,IF(M387&lt;Premissas!$C$9,Premissas!$E$8,IF(M387&lt;Premissas!$C$10,Premissas!$E$9,IF(M387&lt;Premissas!$C$11,Premissas!$E$10,IF(M387&lt;Premissas!$C$12,Premissas!$E$11,Premissas!$E$12))))))</f>
        <v>350</v>
      </c>
      <c r="O387" s="13">
        <f>IF(OR(N387="",N387=0),0,N387/Premissas!$C$16)</f>
        <v>13.461538461538462</v>
      </c>
    </row>
    <row r="388" spans="1:15" ht="15" customHeight="1">
      <c r="A388" s="9">
        <v>7</v>
      </c>
      <c r="B388" s="9">
        <v>1974</v>
      </c>
      <c r="C388" s="9" t="s">
        <v>18</v>
      </c>
      <c r="D388" s="9" t="s">
        <v>1111</v>
      </c>
      <c r="E388" s="9" t="s">
        <v>1112</v>
      </c>
      <c r="F388" s="10">
        <v>45</v>
      </c>
      <c r="G388" s="11">
        <v>1.22</v>
      </c>
      <c r="H388" s="11">
        <v>37</v>
      </c>
      <c r="I388" s="9"/>
      <c r="J388" s="9">
        <v>22</v>
      </c>
      <c r="K388" s="9" t="s">
        <v>4843</v>
      </c>
      <c r="L388" s="9" t="s">
        <v>48</v>
      </c>
      <c r="M388" s="11">
        <f t="shared" si="6"/>
        <v>1.6818181818181819</v>
      </c>
      <c r="N388" s="12">
        <f>IF(M388="","",IF(M388&lt;Premissas!$C$8,Premissas!$E$7,IF(M388&lt;Premissas!$C$9,Premissas!$E$8,IF(M388&lt;Premissas!$C$10,Premissas!$E$9,IF(M388&lt;Premissas!$C$11,Premissas!$E$10,IF(M388&lt;Premissas!$C$12,Premissas!$E$11,Premissas!$E$12))))))</f>
        <v>500</v>
      </c>
      <c r="O388" s="13">
        <f>IF(OR(N388="",N388=0),0,N388/Premissas!$C$16)</f>
        <v>19.23076923076923</v>
      </c>
    </row>
    <row r="389" spans="1:15" ht="15" customHeight="1">
      <c r="A389" s="9">
        <v>7</v>
      </c>
      <c r="B389" s="9">
        <v>1974</v>
      </c>
      <c r="C389" s="9" t="s">
        <v>20</v>
      </c>
      <c r="D389" s="9" t="s">
        <v>1111</v>
      </c>
      <c r="E389" s="9" t="s">
        <v>1112</v>
      </c>
      <c r="F389" s="10">
        <v>194</v>
      </c>
      <c r="G389" s="11">
        <v>4.6399999999999997</v>
      </c>
      <c r="H389" s="11">
        <v>42</v>
      </c>
      <c r="I389" s="9"/>
      <c r="J389" s="9">
        <v>16</v>
      </c>
      <c r="K389" s="9" t="s">
        <v>4843</v>
      </c>
      <c r="L389" s="9" t="s">
        <v>48</v>
      </c>
      <c r="M389" s="11">
        <f t="shared" si="6"/>
        <v>2.625</v>
      </c>
      <c r="N389" s="12">
        <f>IF(M389="","",IF(M389&lt;Premissas!$C$8,Premissas!$E$7,IF(M389&lt;Premissas!$C$9,Premissas!$E$8,IF(M389&lt;Premissas!$C$10,Premissas!$E$9,IF(M389&lt;Premissas!$C$11,Premissas!$E$10,IF(M389&lt;Premissas!$C$12,Premissas!$E$11,Premissas!$E$12))))))</f>
        <v>750</v>
      </c>
      <c r="O389" s="13">
        <f>IF(OR(N389="",N389=0),0,N389/Premissas!$C$16)</f>
        <v>28.846153846153847</v>
      </c>
    </row>
    <row r="390" spans="1:15" ht="15" customHeight="1">
      <c r="A390" s="9">
        <v>7</v>
      </c>
      <c r="B390" s="9">
        <v>1974</v>
      </c>
      <c r="C390" s="9" t="s">
        <v>19</v>
      </c>
      <c r="D390" s="9" t="s">
        <v>1111</v>
      </c>
      <c r="E390" s="9" t="s">
        <v>1112</v>
      </c>
      <c r="F390" s="10">
        <v>4400</v>
      </c>
      <c r="G390" s="11">
        <v>61.73</v>
      </c>
      <c r="H390" s="11">
        <v>71</v>
      </c>
      <c r="I390" s="9">
        <v>41</v>
      </c>
      <c r="J390" s="9">
        <v>41</v>
      </c>
      <c r="K390" s="9" t="s">
        <v>4842</v>
      </c>
      <c r="L390" s="9" t="s">
        <v>48</v>
      </c>
      <c r="M390" s="11">
        <f t="shared" si="6"/>
        <v>1.7317073170731707</v>
      </c>
      <c r="N390" s="12">
        <f>IF(M390="","",IF(M390&lt;Premissas!$C$8,Premissas!$E$7,IF(M390&lt;Premissas!$C$9,Premissas!$E$8,IF(M390&lt;Premissas!$C$10,Premissas!$E$9,IF(M390&lt;Premissas!$C$11,Premissas!$E$10,IF(M390&lt;Premissas!$C$12,Premissas!$E$11,Premissas!$E$12))))))</f>
        <v>500</v>
      </c>
      <c r="O390" s="13">
        <f>IF(OR(N390="",N390=0),0,N390/Premissas!$C$16)</f>
        <v>19.23076923076923</v>
      </c>
    </row>
    <row r="391" spans="1:15" ht="15" customHeight="1">
      <c r="A391" s="9">
        <v>7</v>
      </c>
      <c r="B391" s="9">
        <v>1974</v>
      </c>
      <c r="C391" s="9" t="s">
        <v>18</v>
      </c>
      <c r="D391" s="9" t="s">
        <v>1113</v>
      </c>
      <c r="E391" s="9" t="s">
        <v>1114</v>
      </c>
      <c r="F391" s="10">
        <v>39</v>
      </c>
      <c r="G391" s="11">
        <v>1.02</v>
      </c>
      <c r="H391" s="11">
        <v>38</v>
      </c>
      <c r="I391" s="9"/>
      <c r="J391" s="9">
        <v>22</v>
      </c>
      <c r="K391" s="9" t="s">
        <v>4843</v>
      </c>
      <c r="L391" s="9" t="s">
        <v>48</v>
      </c>
      <c r="M391" s="11">
        <f t="shared" si="6"/>
        <v>1.7272727272727273</v>
      </c>
      <c r="N391" s="12">
        <f>IF(M391="","",IF(M391&lt;Premissas!$C$8,Premissas!$E$7,IF(M391&lt;Premissas!$C$9,Premissas!$E$8,IF(M391&lt;Premissas!$C$10,Premissas!$E$9,IF(M391&lt;Premissas!$C$11,Premissas!$E$10,IF(M391&lt;Premissas!$C$12,Premissas!$E$11,Premissas!$E$12))))))</f>
        <v>500</v>
      </c>
      <c r="O391" s="13">
        <f>IF(OR(N391="",N391=0),0,N391/Premissas!$C$16)</f>
        <v>19.23076923076923</v>
      </c>
    </row>
    <row r="392" spans="1:15" ht="15" customHeight="1">
      <c r="A392" s="9">
        <v>7</v>
      </c>
      <c r="B392" s="9">
        <v>1974</v>
      </c>
      <c r="C392" s="9" t="s">
        <v>20</v>
      </c>
      <c r="D392" s="9" t="s">
        <v>1113</v>
      </c>
      <c r="E392" s="9" t="s">
        <v>1114</v>
      </c>
      <c r="F392" s="10">
        <v>1133</v>
      </c>
      <c r="G392" s="11">
        <v>20.32</v>
      </c>
      <c r="H392" s="11">
        <v>56</v>
      </c>
      <c r="I392" s="9"/>
      <c r="J392" s="9">
        <v>16</v>
      </c>
      <c r="K392" s="9" t="s">
        <v>4843</v>
      </c>
      <c r="L392" s="9" t="s">
        <v>48</v>
      </c>
      <c r="M392" s="11">
        <f t="shared" si="6"/>
        <v>3.5</v>
      </c>
      <c r="N392" s="12">
        <f>IF(M392="","",IF(M392&lt;Premissas!$C$8,Premissas!$E$7,IF(M392&lt;Premissas!$C$9,Premissas!$E$8,IF(M392&lt;Premissas!$C$10,Premissas!$E$9,IF(M392&lt;Premissas!$C$11,Premissas!$E$10,IF(M392&lt;Premissas!$C$12,Premissas!$E$11,Premissas!$E$12))))))</f>
        <v>750</v>
      </c>
      <c r="O392" s="13">
        <f>IF(OR(N392="",N392=0),0,N392/Premissas!$C$16)</f>
        <v>28.846153846153847</v>
      </c>
    </row>
    <row r="393" spans="1:15" ht="15" customHeight="1">
      <c r="A393" s="9">
        <v>7</v>
      </c>
      <c r="B393" s="9">
        <v>1974</v>
      </c>
      <c r="C393" s="9" t="s">
        <v>19</v>
      </c>
      <c r="D393" s="9" t="s">
        <v>1113</v>
      </c>
      <c r="E393" s="9" t="s">
        <v>1114</v>
      </c>
      <c r="F393" s="10">
        <v>833</v>
      </c>
      <c r="G393" s="11">
        <v>5</v>
      </c>
      <c r="H393" s="11">
        <v>167</v>
      </c>
      <c r="I393" s="9">
        <v>41</v>
      </c>
      <c r="J393" s="9">
        <v>41</v>
      </c>
      <c r="K393" s="9" t="s">
        <v>4842</v>
      </c>
      <c r="L393" s="9" t="s">
        <v>48</v>
      </c>
      <c r="M393" s="11">
        <f t="shared" si="6"/>
        <v>4.0731707317073171</v>
      </c>
      <c r="N393" s="12">
        <f>IF(M393="","",IF(M393&lt;Premissas!$C$8,Premissas!$E$7,IF(M393&lt;Premissas!$C$9,Premissas!$E$8,IF(M393&lt;Premissas!$C$10,Premissas!$E$9,IF(M393&lt;Premissas!$C$11,Premissas!$E$10,IF(M393&lt;Premissas!$C$12,Premissas!$E$11,Premissas!$E$12))))))</f>
        <v>750</v>
      </c>
      <c r="O393" s="13">
        <f>IF(OR(N393="",N393=0),0,N393/Premissas!$C$16)</f>
        <v>28.846153846153847</v>
      </c>
    </row>
    <row r="394" spans="1:15" ht="15" customHeight="1">
      <c r="A394" s="9">
        <v>7</v>
      </c>
      <c r="B394" s="9">
        <v>1974</v>
      </c>
      <c r="C394" s="9" t="s">
        <v>20</v>
      </c>
      <c r="D394" s="9" t="s">
        <v>1115</v>
      </c>
      <c r="E394" s="9" t="s">
        <v>1116</v>
      </c>
      <c r="F394" s="10">
        <v>13</v>
      </c>
      <c r="G394" s="11">
        <v>0.34</v>
      </c>
      <c r="H394" s="11">
        <v>38</v>
      </c>
      <c r="I394" s="9"/>
      <c r="J394" s="9">
        <v>16</v>
      </c>
      <c r="K394" s="9" t="s">
        <v>4843</v>
      </c>
      <c r="L394" s="9" t="s">
        <v>48</v>
      </c>
      <c r="M394" s="11">
        <f t="shared" si="6"/>
        <v>2.375</v>
      </c>
      <c r="N394" s="12">
        <f>IF(M394="","",IF(M394&lt;Premissas!$C$8,Premissas!$E$7,IF(M394&lt;Premissas!$C$9,Premissas!$E$8,IF(M394&lt;Premissas!$C$10,Premissas!$E$9,IF(M394&lt;Premissas!$C$11,Premissas!$E$10,IF(M394&lt;Premissas!$C$12,Premissas!$E$11,Premissas!$E$12))))))</f>
        <v>750</v>
      </c>
      <c r="O394" s="13">
        <f>IF(OR(N394="",N394=0),0,N394/Premissas!$C$16)</f>
        <v>28.846153846153847</v>
      </c>
    </row>
    <row r="395" spans="1:15" ht="15" customHeight="1">
      <c r="A395" s="9">
        <v>7</v>
      </c>
      <c r="B395" s="9">
        <v>1974</v>
      </c>
      <c r="C395" s="9" t="s">
        <v>20</v>
      </c>
      <c r="D395" s="9" t="s">
        <v>1117</v>
      </c>
      <c r="E395" s="9" t="s">
        <v>1118</v>
      </c>
      <c r="F395" s="10">
        <v>8</v>
      </c>
      <c r="G395" s="11">
        <v>0.49</v>
      </c>
      <c r="H395" s="11">
        <v>16</v>
      </c>
      <c r="I395" s="9"/>
      <c r="J395" s="9">
        <v>16</v>
      </c>
      <c r="K395" s="9" t="s">
        <v>4843</v>
      </c>
      <c r="L395" s="9" t="s">
        <v>48</v>
      </c>
      <c r="M395" s="11">
        <f t="shared" si="6"/>
        <v>1</v>
      </c>
      <c r="N395" s="12">
        <f>IF(M395="","",IF(M395&lt;Premissas!$C$8,Premissas!$E$7,IF(M395&lt;Premissas!$C$9,Premissas!$E$8,IF(M395&lt;Premissas!$C$10,Premissas!$E$9,IF(M395&lt;Premissas!$C$11,Premissas!$E$10,IF(M395&lt;Premissas!$C$12,Premissas!$E$11,Premissas!$E$12))))))</f>
        <v>100</v>
      </c>
      <c r="O395" s="13">
        <f>IF(OR(N395="",N395=0),0,N395/Premissas!$C$16)</f>
        <v>3.8461538461538463</v>
      </c>
    </row>
    <row r="396" spans="1:15" ht="15" customHeight="1">
      <c r="A396" s="9">
        <v>7</v>
      </c>
      <c r="B396" s="9">
        <v>1974</v>
      </c>
      <c r="C396" s="9" t="s">
        <v>20</v>
      </c>
      <c r="D396" s="9" t="s">
        <v>1121</v>
      </c>
      <c r="E396" s="9" t="s">
        <v>1122</v>
      </c>
      <c r="F396" s="10">
        <v>10</v>
      </c>
      <c r="G396" s="11">
        <v>1.03</v>
      </c>
      <c r="H396" s="11">
        <v>10</v>
      </c>
      <c r="I396" s="9"/>
      <c r="J396" s="9">
        <v>16</v>
      </c>
      <c r="K396" s="9" t="s">
        <v>4843</v>
      </c>
      <c r="L396" s="9" t="s">
        <v>48</v>
      </c>
      <c r="M396" s="11">
        <f t="shared" si="6"/>
        <v>0.625</v>
      </c>
      <c r="N396" s="12">
        <f>IF(M396="","",IF(M396&lt;Premissas!$C$8,Premissas!$E$7,IF(M396&lt;Premissas!$C$9,Premissas!$E$8,IF(M396&lt;Premissas!$C$10,Premissas!$E$9,IF(M396&lt;Premissas!$C$11,Premissas!$E$10,IF(M396&lt;Premissas!$C$12,Premissas!$E$11,Premissas!$E$12))))))</f>
        <v>0</v>
      </c>
      <c r="O396" s="13">
        <f>IF(OR(N396="",N396=0),0,N396/Premissas!$C$16)</f>
        <v>0</v>
      </c>
    </row>
    <row r="397" spans="1:15" ht="15" customHeight="1">
      <c r="A397" s="9">
        <v>7</v>
      </c>
      <c r="B397" s="9">
        <v>1974</v>
      </c>
      <c r="C397" s="9" t="s">
        <v>20</v>
      </c>
      <c r="D397" s="9" t="s">
        <v>1123</v>
      </c>
      <c r="E397" s="9" t="s">
        <v>1124</v>
      </c>
      <c r="F397" s="10">
        <v>430</v>
      </c>
      <c r="G397" s="11">
        <v>15.3</v>
      </c>
      <c r="H397" s="11">
        <v>28</v>
      </c>
      <c r="I397" s="9"/>
      <c r="J397" s="9">
        <v>16</v>
      </c>
      <c r="K397" s="9" t="s">
        <v>4843</v>
      </c>
      <c r="L397" s="9" t="s">
        <v>48</v>
      </c>
      <c r="M397" s="11">
        <f t="shared" si="6"/>
        <v>1.75</v>
      </c>
      <c r="N397" s="12">
        <f>IF(M397="","",IF(M397&lt;Premissas!$C$8,Premissas!$E$7,IF(M397&lt;Premissas!$C$9,Premissas!$E$8,IF(M397&lt;Premissas!$C$10,Premissas!$E$9,IF(M397&lt;Premissas!$C$11,Premissas!$E$10,IF(M397&lt;Premissas!$C$12,Premissas!$E$11,Premissas!$E$12))))))</f>
        <v>500</v>
      </c>
      <c r="O397" s="13">
        <f>IF(OR(N397="",N397=0),0,N397/Premissas!$C$16)</f>
        <v>19.23076923076923</v>
      </c>
    </row>
    <row r="398" spans="1:15" ht="15" customHeight="1">
      <c r="A398" s="9">
        <v>7</v>
      </c>
      <c r="B398" s="9">
        <v>1974</v>
      </c>
      <c r="C398" s="9" t="s">
        <v>18</v>
      </c>
      <c r="D398" s="9" t="s">
        <v>1125</v>
      </c>
      <c r="E398" s="9" t="s">
        <v>1126</v>
      </c>
      <c r="F398" s="10">
        <v>121</v>
      </c>
      <c r="G398" s="11">
        <v>1.17</v>
      </c>
      <c r="H398" s="11">
        <v>103</v>
      </c>
      <c r="I398" s="9"/>
      <c r="J398" s="9">
        <v>22</v>
      </c>
      <c r="K398" s="9" t="s">
        <v>4843</v>
      </c>
      <c r="L398" s="9" t="s">
        <v>48</v>
      </c>
      <c r="M398" s="11">
        <f t="shared" si="6"/>
        <v>4.6818181818181817</v>
      </c>
      <c r="N398" s="12">
        <f>IF(M398="","",IF(M398&lt;Premissas!$C$8,Premissas!$E$7,IF(M398&lt;Premissas!$C$9,Premissas!$E$8,IF(M398&lt;Premissas!$C$10,Premissas!$E$9,IF(M398&lt;Premissas!$C$11,Premissas!$E$10,IF(M398&lt;Premissas!$C$12,Premissas!$E$11,Premissas!$E$12))))))</f>
        <v>750</v>
      </c>
      <c r="O398" s="13">
        <f>IF(OR(N398="",N398=0),0,N398/Premissas!$C$16)</f>
        <v>28.846153846153847</v>
      </c>
    </row>
    <row r="399" spans="1:15" ht="15" customHeight="1">
      <c r="A399" s="9">
        <v>7</v>
      </c>
      <c r="B399" s="9">
        <v>1974</v>
      </c>
      <c r="C399" s="9" t="s">
        <v>20</v>
      </c>
      <c r="D399" s="9" t="s">
        <v>1125</v>
      </c>
      <c r="E399" s="9" t="s">
        <v>1126</v>
      </c>
      <c r="F399" s="10">
        <v>217</v>
      </c>
      <c r="G399" s="11">
        <v>4.63</v>
      </c>
      <c r="H399" s="11">
        <v>47</v>
      </c>
      <c r="I399" s="9"/>
      <c r="J399" s="9">
        <v>16</v>
      </c>
      <c r="K399" s="9" t="s">
        <v>4843</v>
      </c>
      <c r="L399" s="9" t="s">
        <v>48</v>
      </c>
      <c r="M399" s="11">
        <f t="shared" si="6"/>
        <v>2.9375</v>
      </c>
      <c r="N399" s="12">
        <f>IF(M399="","",IF(M399&lt;Premissas!$C$8,Premissas!$E$7,IF(M399&lt;Premissas!$C$9,Premissas!$E$8,IF(M399&lt;Premissas!$C$10,Premissas!$E$9,IF(M399&lt;Premissas!$C$11,Premissas!$E$10,IF(M399&lt;Premissas!$C$12,Premissas!$E$11,Premissas!$E$12))))))</f>
        <v>750</v>
      </c>
      <c r="O399" s="13">
        <f>IF(OR(N399="",N399=0),0,N399/Premissas!$C$16)</f>
        <v>28.846153846153847</v>
      </c>
    </row>
    <row r="400" spans="1:15" ht="15" customHeight="1">
      <c r="A400" s="9">
        <v>7</v>
      </c>
      <c r="B400" s="9">
        <v>1974</v>
      </c>
      <c r="C400" s="9" t="s">
        <v>18</v>
      </c>
      <c r="D400" s="9" t="s">
        <v>1127</v>
      </c>
      <c r="E400" s="9" t="s">
        <v>1128</v>
      </c>
      <c r="F400" s="10">
        <v>17</v>
      </c>
      <c r="G400" s="11">
        <v>0.52</v>
      </c>
      <c r="H400" s="11">
        <v>33</v>
      </c>
      <c r="I400" s="9"/>
      <c r="J400" s="9">
        <v>22</v>
      </c>
      <c r="K400" s="9" t="s">
        <v>4843</v>
      </c>
      <c r="L400" s="9" t="s">
        <v>48</v>
      </c>
      <c r="M400" s="11">
        <f t="shared" si="6"/>
        <v>1.5</v>
      </c>
      <c r="N400" s="12">
        <f>IF(M400="","",IF(M400&lt;Premissas!$C$8,Premissas!$E$7,IF(M400&lt;Premissas!$C$9,Premissas!$E$8,IF(M400&lt;Premissas!$C$10,Premissas!$E$9,IF(M400&lt;Premissas!$C$11,Premissas!$E$10,IF(M400&lt;Premissas!$C$12,Premissas!$E$11,Premissas!$E$12))))))</f>
        <v>350</v>
      </c>
      <c r="O400" s="13">
        <f>IF(OR(N400="",N400=0),0,N400/Premissas!$C$16)</f>
        <v>13.461538461538462</v>
      </c>
    </row>
    <row r="401" spans="1:15" ht="15" customHeight="1">
      <c r="A401" s="9">
        <v>7</v>
      </c>
      <c r="B401" s="9">
        <v>1974</v>
      </c>
      <c r="C401" s="9" t="s">
        <v>20</v>
      </c>
      <c r="D401" s="9" t="s">
        <v>1127</v>
      </c>
      <c r="E401" s="9" t="s">
        <v>1128</v>
      </c>
      <c r="F401" s="10">
        <v>102</v>
      </c>
      <c r="G401" s="11">
        <v>5.2</v>
      </c>
      <c r="H401" s="11">
        <v>20</v>
      </c>
      <c r="I401" s="9"/>
      <c r="J401" s="9">
        <v>16</v>
      </c>
      <c r="K401" s="9" t="s">
        <v>4843</v>
      </c>
      <c r="L401" s="9" t="s">
        <v>48</v>
      </c>
      <c r="M401" s="11">
        <f t="shared" si="6"/>
        <v>1.25</v>
      </c>
      <c r="N401" s="12">
        <f>IF(M401="","",IF(M401&lt;Premissas!$C$8,Premissas!$E$7,IF(M401&lt;Premissas!$C$9,Premissas!$E$8,IF(M401&lt;Premissas!$C$10,Premissas!$E$9,IF(M401&lt;Premissas!$C$11,Premissas!$E$10,IF(M401&lt;Premissas!$C$12,Premissas!$E$11,Premissas!$E$12))))))</f>
        <v>200</v>
      </c>
      <c r="O401" s="13">
        <f>IF(OR(N401="",N401=0),0,N401/Premissas!$C$16)</f>
        <v>7.6923076923076925</v>
      </c>
    </row>
    <row r="402" spans="1:15" ht="15" customHeight="1">
      <c r="A402" s="9">
        <v>7</v>
      </c>
      <c r="B402" s="9">
        <v>1974</v>
      </c>
      <c r="C402" s="9" t="s">
        <v>20</v>
      </c>
      <c r="D402" s="9" t="s">
        <v>1129</v>
      </c>
      <c r="E402" s="9" t="s">
        <v>1130</v>
      </c>
      <c r="F402" s="10">
        <v>15</v>
      </c>
      <c r="G402" s="11">
        <v>0.34</v>
      </c>
      <c r="H402" s="11">
        <v>44</v>
      </c>
      <c r="I402" s="9"/>
      <c r="J402" s="9">
        <v>16</v>
      </c>
      <c r="K402" s="9" t="s">
        <v>4843</v>
      </c>
      <c r="L402" s="9" t="s">
        <v>48</v>
      </c>
      <c r="M402" s="11">
        <f t="shared" si="6"/>
        <v>2.75</v>
      </c>
      <c r="N402" s="12">
        <f>IF(M402="","",IF(M402&lt;Premissas!$C$8,Premissas!$E$7,IF(M402&lt;Premissas!$C$9,Premissas!$E$8,IF(M402&lt;Premissas!$C$10,Premissas!$E$9,IF(M402&lt;Premissas!$C$11,Premissas!$E$10,IF(M402&lt;Premissas!$C$12,Premissas!$E$11,Premissas!$E$12))))))</f>
        <v>750</v>
      </c>
      <c r="O402" s="13">
        <f>IF(OR(N402="",N402=0),0,N402/Premissas!$C$16)</f>
        <v>28.846153846153847</v>
      </c>
    </row>
    <row r="403" spans="1:15" ht="15" customHeight="1">
      <c r="A403" s="9">
        <v>7</v>
      </c>
      <c r="B403" s="9">
        <v>1974</v>
      </c>
      <c r="C403" s="9" t="s">
        <v>20</v>
      </c>
      <c r="D403" s="9" t="s">
        <v>1131</v>
      </c>
      <c r="E403" s="9" t="s">
        <v>1132</v>
      </c>
      <c r="F403" s="10">
        <v>535</v>
      </c>
      <c r="G403" s="11">
        <v>20.57</v>
      </c>
      <c r="H403" s="11">
        <v>26</v>
      </c>
      <c r="I403" s="9"/>
      <c r="J403" s="9">
        <v>16</v>
      </c>
      <c r="K403" s="9" t="s">
        <v>4843</v>
      </c>
      <c r="L403" s="9" t="s">
        <v>48</v>
      </c>
      <c r="M403" s="11">
        <f t="shared" si="6"/>
        <v>1.625</v>
      </c>
      <c r="N403" s="12">
        <f>IF(M403="","",IF(M403&lt;Premissas!$C$8,Premissas!$E$7,IF(M403&lt;Premissas!$C$9,Premissas!$E$8,IF(M403&lt;Premissas!$C$10,Premissas!$E$9,IF(M403&lt;Premissas!$C$11,Premissas!$E$10,IF(M403&lt;Premissas!$C$12,Premissas!$E$11,Premissas!$E$12))))))</f>
        <v>500</v>
      </c>
      <c r="O403" s="13">
        <f>IF(OR(N403="",N403=0),0,N403/Premissas!$C$16)</f>
        <v>19.23076923076923</v>
      </c>
    </row>
    <row r="404" spans="1:15" ht="15" customHeight="1">
      <c r="A404" s="9">
        <v>7</v>
      </c>
      <c r="B404" s="9">
        <v>1974</v>
      </c>
      <c r="C404" s="9" t="s">
        <v>20</v>
      </c>
      <c r="D404" s="9" t="s">
        <v>1133</v>
      </c>
      <c r="E404" s="9" t="s">
        <v>1134</v>
      </c>
      <c r="F404" s="10">
        <v>38</v>
      </c>
      <c r="G404" s="11">
        <v>0.98</v>
      </c>
      <c r="H404" s="11">
        <v>39</v>
      </c>
      <c r="I404" s="9"/>
      <c r="J404" s="9">
        <v>16</v>
      </c>
      <c r="K404" s="9" t="s">
        <v>4843</v>
      </c>
      <c r="L404" s="9" t="s">
        <v>48</v>
      </c>
      <c r="M404" s="11">
        <f t="shared" si="6"/>
        <v>2.4375</v>
      </c>
      <c r="N404" s="12">
        <f>IF(M404="","",IF(M404&lt;Premissas!$C$8,Premissas!$E$7,IF(M404&lt;Premissas!$C$9,Premissas!$E$8,IF(M404&lt;Premissas!$C$10,Premissas!$E$9,IF(M404&lt;Premissas!$C$11,Premissas!$E$10,IF(M404&lt;Premissas!$C$12,Premissas!$E$11,Premissas!$E$12))))))</f>
        <v>750</v>
      </c>
      <c r="O404" s="13">
        <f>IF(OR(N404="",N404=0),0,N404/Premissas!$C$16)</f>
        <v>28.846153846153847</v>
      </c>
    </row>
    <row r="405" spans="1:15" ht="15" customHeight="1">
      <c r="A405" s="9">
        <v>7</v>
      </c>
      <c r="B405" s="9">
        <v>1974</v>
      </c>
      <c r="C405" s="9" t="s">
        <v>20</v>
      </c>
      <c r="D405" s="9" t="s">
        <v>1135</v>
      </c>
      <c r="E405" s="9" t="s">
        <v>1136</v>
      </c>
      <c r="F405" s="10">
        <v>157</v>
      </c>
      <c r="G405" s="11">
        <v>3.75</v>
      </c>
      <c r="H405" s="11">
        <v>42</v>
      </c>
      <c r="I405" s="9"/>
      <c r="J405" s="9">
        <v>16</v>
      </c>
      <c r="K405" s="9" t="s">
        <v>4843</v>
      </c>
      <c r="L405" s="9" t="s">
        <v>48</v>
      </c>
      <c r="M405" s="11">
        <f t="shared" si="6"/>
        <v>2.625</v>
      </c>
      <c r="N405" s="12">
        <f>IF(M405="","",IF(M405&lt;Premissas!$C$8,Premissas!$E$7,IF(M405&lt;Premissas!$C$9,Premissas!$E$8,IF(M405&lt;Premissas!$C$10,Premissas!$E$9,IF(M405&lt;Premissas!$C$11,Premissas!$E$10,IF(M405&lt;Premissas!$C$12,Premissas!$E$11,Premissas!$E$12))))))</f>
        <v>750</v>
      </c>
      <c r="O405" s="13">
        <f>IF(OR(N405="",N405=0),0,N405/Premissas!$C$16)</f>
        <v>28.846153846153847</v>
      </c>
    </row>
    <row r="406" spans="1:15" ht="15" customHeight="1">
      <c r="A406" s="9">
        <v>7</v>
      </c>
      <c r="B406" s="9">
        <v>1974</v>
      </c>
      <c r="C406" s="9" t="s">
        <v>20</v>
      </c>
      <c r="D406" s="9" t="s">
        <v>1137</v>
      </c>
      <c r="E406" s="9" t="s">
        <v>1138</v>
      </c>
      <c r="F406" s="10">
        <v>482</v>
      </c>
      <c r="G406" s="11">
        <v>14.75</v>
      </c>
      <c r="H406" s="11">
        <v>33</v>
      </c>
      <c r="I406" s="9"/>
      <c r="J406" s="9">
        <v>16</v>
      </c>
      <c r="K406" s="9" t="s">
        <v>4843</v>
      </c>
      <c r="L406" s="9" t="s">
        <v>48</v>
      </c>
      <c r="M406" s="11">
        <f t="shared" si="6"/>
        <v>2.0625</v>
      </c>
      <c r="N406" s="12">
        <f>IF(M406="","",IF(M406&lt;Premissas!$C$8,Premissas!$E$7,IF(M406&lt;Premissas!$C$9,Premissas!$E$8,IF(M406&lt;Premissas!$C$10,Premissas!$E$9,IF(M406&lt;Premissas!$C$11,Premissas!$E$10,IF(M406&lt;Premissas!$C$12,Premissas!$E$11,Premissas!$E$12))))))</f>
        <v>750</v>
      </c>
      <c r="O406" s="13">
        <f>IF(OR(N406="",N406=0),0,N406/Premissas!$C$16)</f>
        <v>28.846153846153847</v>
      </c>
    </row>
    <row r="407" spans="1:15" ht="15" customHeight="1">
      <c r="A407" s="9">
        <v>7</v>
      </c>
      <c r="B407" s="9">
        <v>1979</v>
      </c>
      <c r="C407" s="9" t="s">
        <v>21</v>
      </c>
      <c r="D407" s="9" t="s">
        <v>1141</v>
      </c>
      <c r="E407" s="9" t="s">
        <v>1142</v>
      </c>
      <c r="F407" s="10">
        <v>3138</v>
      </c>
      <c r="G407" s="11">
        <v>141.51</v>
      </c>
      <c r="H407" s="11">
        <v>22</v>
      </c>
      <c r="I407" s="9">
        <v>18</v>
      </c>
      <c r="J407" s="9">
        <v>18</v>
      </c>
      <c r="K407" s="9" t="s">
        <v>4842</v>
      </c>
      <c r="L407" s="9" t="s">
        <v>48</v>
      </c>
      <c r="M407" s="11">
        <f t="shared" si="6"/>
        <v>1.2222222222222223</v>
      </c>
      <c r="N407" s="12">
        <f>IF(M407="","",IF(M407&lt;Premissas!$C$8,Premissas!$E$7,IF(M407&lt;Premissas!$C$9,Premissas!$E$8,IF(M407&lt;Premissas!$C$10,Premissas!$E$9,IF(M407&lt;Premissas!$C$11,Premissas!$E$10,IF(M407&lt;Premissas!$C$12,Premissas!$E$11,Premissas!$E$12))))))</f>
        <v>200</v>
      </c>
      <c r="O407" s="13">
        <f>IF(OR(N407="",N407=0),0,N407/Premissas!$C$16)</f>
        <v>7.6923076923076925</v>
      </c>
    </row>
    <row r="408" spans="1:15" ht="15" customHeight="1">
      <c r="A408" s="9">
        <v>7</v>
      </c>
      <c r="B408" s="9">
        <v>1979</v>
      </c>
      <c r="C408" s="9" t="s">
        <v>21</v>
      </c>
      <c r="D408" s="9" t="s">
        <v>1143</v>
      </c>
      <c r="E408" s="9" t="s">
        <v>1144</v>
      </c>
      <c r="F408" s="10">
        <v>906</v>
      </c>
      <c r="G408" s="11">
        <v>35.82</v>
      </c>
      <c r="H408" s="11">
        <v>25</v>
      </c>
      <c r="I408" s="9">
        <v>18</v>
      </c>
      <c r="J408" s="9">
        <v>18</v>
      </c>
      <c r="K408" s="9" t="s">
        <v>4842</v>
      </c>
      <c r="L408" s="9" t="s">
        <v>48</v>
      </c>
      <c r="M408" s="11">
        <f t="shared" si="6"/>
        <v>1.3888888888888888</v>
      </c>
      <c r="N408" s="12">
        <f>IF(M408="","",IF(M408&lt;Premissas!$C$8,Premissas!$E$7,IF(M408&lt;Premissas!$C$9,Premissas!$E$8,IF(M408&lt;Premissas!$C$10,Premissas!$E$9,IF(M408&lt;Premissas!$C$11,Premissas!$E$10,IF(M408&lt;Premissas!$C$12,Premissas!$E$11,Premissas!$E$12))))))</f>
        <v>200</v>
      </c>
      <c r="O408" s="13">
        <f>IF(OR(N408="",N408=0),0,N408/Premissas!$C$16)</f>
        <v>7.6923076923076925</v>
      </c>
    </row>
    <row r="409" spans="1:15" ht="15" customHeight="1">
      <c r="A409" s="9">
        <v>7</v>
      </c>
      <c r="B409" s="9">
        <v>1979</v>
      </c>
      <c r="C409" s="9" t="s">
        <v>19</v>
      </c>
      <c r="D409" s="9" t="s">
        <v>1145</v>
      </c>
      <c r="E409" s="9" t="s">
        <v>1146</v>
      </c>
      <c r="F409" s="10">
        <v>2698</v>
      </c>
      <c r="G409" s="11">
        <v>100.89</v>
      </c>
      <c r="H409" s="11">
        <v>27</v>
      </c>
      <c r="I409" s="9">
        <v>35</v>
      </c>
      <c r="J409" s="9">
        <v>35</v>
      </c>
      <c r="K409" s="9" t="s">
        <v>4842</v>
      </c>
      <c r="L409" s="9" t="s">
        <v>48</v>
      </c>
      <c r="M409" s="11">
        <f t="shared" si="6"/>
        <v>0.77142857142857146</v>
      </c>
      <c r="N409" s="12">
        <f>IF(M409="","",IF(M409&lt;Premissas!$C$8,Premissas!$E$7,IF(M409&lt;Premissas!$C$9,Premissas!$E$8,IF(M409&lt;Premissas!$C$10,Premissas!$E$9,IF(M409&lt;Premissas!$C$11,Premissas!$E$10,IF(M409&lt;Premissas!$C$12,Premissas!$E$11,Premissas!$E$12))))))</f>
        <v>0</v>
      </c>
      <c r="O409" s="13">
        <f>IF(OR(N409="",N409=0),0,N409/Premissas!$C$16)</f>
        <v>0</v>
      </c>
    </row>
    <row r="410" spans="1:15" ht="15" customHeight="1">
      <c r="A410" s="9">
        <v>7</v>
      </c>
      <c r="B410" s="9">
        <v>1979</v>
      </c>
      <c r="C410" s="9" t="s">
        <v>21</v>
      </c>
      <c r="D410" s="9" t="s">
        <v>1147</v>
      </c>
      <c r="E410" s="9" t="s">
        <v>1148</v>
      </c>
      <c r="F410" s="10">
        <v>213</v>
      </c>
      <c r="G410" s="11">
        <v>9.25</v>
      </c>
      <c r="H410" s="11">
        <v>23</v>
      </c>
      <c r="I410" s="9">
        <v>18</v>
      </c>
      <c r="J410" s="9">
        <v>18</v>
      </c>
      <c r="K410" s="9" t="s">
        <v>4842</v>
      </c>
      <c r="L410" s="9" t="s">
        <v>48</v>
      </c>
      <c r="M410" s="11">
        <f t="shared" si="6"/>
        <v>1.2777777777777777</v>
      </c>
      <c r="N410" s="12">
        <f>IF(M410="","",IF(M410&lt;Premissas!$C$8,Premissas!$E$7,IF(M410&lt;Premissas!$C$9,Premissas!$E$8,IF(M410&lt;Premissas!$C$10,Premissas!$E$9,IF(M410&lt;Premissas!$C$11,Premissas!$E$10,IF(M410&lt;Premissas!$C$12,Premissas!$E$11,Premissas!$E$12))))))</f>
        <v>200</v>
      </c>
      <c r="O410" s="13">
        <f>IF(OR(N410="",N410=0),0,N410/Premissas!$C$16)</f>
        <v>7.6923076923076925</v>
      </c>
    </row>
    <row r="411" spans="1:15" ht="15" customHeight="1">
      <c r="A411" s="9">
        <v>7</v>
      </c>
      <c r="B411" s="9">
        <v>1979</v>
      </c>
      <c r="C411" s="9" t="s">
        <v>18</v>
      </c>
      <c r="D411" s="9" t="s">
        <v>1147</v>
      </c>
      <c r="E411" s="9" t="s">
        <v>1148</v>
      </c>
      <c r="F411" s="10">
        <v>1419</v>
      </c>
      <c r="G411" s="11">
        <v>89.02</v>
      </c>
      <c r="H411" s="11">
        <v>16</v>
      </c>
      <c r="I411" s="9"/>
      <c r="J411" s="9">
        <v>22</v>
      </c>
      <c r="K411" s="9" t="s">
        <v>4843</v>
      </c>
      <c r="L411" s="9" t="s">
        <v>48</v>
      </c>
      <c r="M411" s="11">
        <f t="shared" si="6"/>
        <v>0.72727272727272729</v>
      </c>
      <c r="N411" s="12">
        <f>IF(M411="","",IF(M411&lt;Premissas!$C$8,Premissas!$E$7,IF(M411&lt;Premissas!$C$9,Premissas!$E$8,IF(M411&lt;Premissas!$C$10,Premissas!$E$9,IF(M411&lt;Premissas!$C$11,Premissas!$E$10,IF(M411&lt;Premissas!$C$12,Premissas!$E$11,Premissas!$E$12))))))</f>
        <v>0</v>
      </c>
      <c r="O411" s="13">
        <f>IF(OR(N411="",N411=0),0,N411/Premissas!$C$16)</f>
        <v>0</v>
      </c>
    </row>
    <row r="412" spans="1:15" ht="15" customHeight="1">
      <c r="A412" s="9">
        <v>7</v>
      </c>
      <c r="B412" s="9">
        <v>1979</v>
      </c>
      <c r="C412" s="9" t="s">
        <v>18</v>
      </c>
      <c r="D412" s="9" t="s">
        <v>1149</v>
      </c>
      <c r="E412" s="9" t="s">
        <v>1150</v>
      </c>
      <c r="F412" s="10">
        <v>29</v>
      </c>
      <c r="G412" s="11">
        <v>0.06</v>
      </c>
      <c r="H412" s="11">
        <v>483</v>
      </c>
      <c r="I412" s="9"/>
      <c r="J412" s="9">
        <v>22</v>
      </c>
      <c r="K412" s="9" t="s">
        <v>4843</v>
      </c>
      <c r="L412" s="9" t="s">
        <v>48</v>
      </c>
      <c r="M412" s="11">
        <f t="shared" si="6"/>
        <v>21.954545454545453</v>
      </c>
      <c r="N412" s="12">
        <f>IF(M412="","",IF(M412&lt;Premissas!$C$8,Premissas!$E$7,IF(M412&lt;Premissas!$C$9,Premissas!$E$8,IF(M412&lt;Premissas!$C$10,Premissas!$E$9,IF(M412&lt;Premissas!$C$11,Premissas!$E$10,IF(M412&lt;Premissas!$C$12,Premissas!$E$11,Premissas!$E$12))))))</f>
        <v>750</v>
      </c>
      <c r="O412" s="13">
        <f>IF(OR(N412="",N412=0),0,N412/Premissas!$C$16)</f>
        <v>28.846153846153847</v>
      </c>
    </row>
    <row r="413" spans="1:15" ht="15" customHeight="1">
      <c r="A413" s="9">
        <v>7</v>
      </c>
      <c r="B413" s="9">
        <v>1979</v>
      </c>
      <c r="C413" s="9" t="s">
        <v>20</v>
      </c>
      <c r="D413" s="9" t="s">
        <v>1149</v>
      </c>
      <c r="E413" s="9" t="s">
        <v>1150</v>
      </c>
      <c r="F413" s="10">
        <v>107</v>
      </c>
      <c r="G413" s="11">
        <v>16.75</v>
      </c>
      <c r="H413" s="11">
        <v>6</v>
      </c>
      <c r="I413" s="9"/>
      <c r="J413" s="9">
        <v>16</v>
      </c>
      <c r="K413" s="9" t="s">
        <v>4843</v>
      </c>
      <c r="L413" s="9" t="s">
        <v>48</v>
      </c>
      <c r="M413" s="11">
        <f t="shared" si="6"/>
        <v>0.375</v>
      </c>
      <c r="N413" s="12">
        <f>IF(M413="","",IF(M413&lt;Premissas!$C$8,Premissas!$E$7,IF(M413&lt;Premissas!$C$9,Premissas!$E$8,IF(M413&lt;Premissas!$C$10,Premissas!$E$9,IF(M413&lt;Premissas!$C$11,Premissas!$E$10,IF(M413&lt;Premissas!$C$12,Premissas!$E$11,Premissas!$E$12))))))</f>
        <v>0</v>
      </c>
      <c r="O413" s="13">
        <f>IF(OR(N413="",N413=0),0,N413/Premissas!$C$16)</f>
        <v>0</v>
      </c>
    </row>
    <row r="414" spans="1:15" ht="15" customHeight="1">
      <c r="A414" s="9">
        <v>7</v>
      </c>
      <c r="B414" s="9">
        <v>1979</v>
      </c>
      <c r="C414" s="9" t="s">
        <v>19</v>
      </c>
      <c r="D414" s="9" t="s">
        <v>1149</v>
      </c>
      <c r="E414" s="9" t="s">
        <v>1150</v>
      </c>
      <c r="F414" s="10">
        <v>1669</v>
      </c>
      <c r="G414" s="11">
        <v>28.44</v>
      </c>
      <c r="H414" s="11">
        <v>59</v>
      </c>
      <c r="I414" s="9">
        <v>35</v>
      </c>
      <c r="J414" s="9">
        <v>35</v>
      </c>
      <c r="K414" s="9" t="s">
        <v>4842</v>
      </c>
      <c r="L414" s="9" t="s">
        <v>48</v>
      </c>
      <c r="M414" s="11">
        <f t="shared" si="6"/>
        <v>1.6857142857142857</v>
      </c>
      <c r="N414" s="12">
        <f>IF(M414="","",IF(M414&lt;Premissas!$C$8,Premissas!$E$7,IF(M414&lt;Premissas!$C$9,Premissas!$E$8,IF(M414&lt;Premissas!$C$10,Premissas!$E$9,IF(M414&lt;Premissas!$C$11,Premissas!$E$10,IF(M414&lt;Premissas!$C$12,Premissas!$E$11,Premissas!$E$12))))))</f>
        <v>500</v>
      </c>
      <c r="O414" s="13">
        <f>IF(OR(N414="",N414=0),0,N414/Premissas!$C$16)</f>
        <v>19.23076923076923</v>
      </c>
    </row>
    <row r="415" spans="1:15" ht="15" customHeight="1">
      <c r="A415" s="9">
        <v>7</v>
      </c>
      <c r="B415" s="9">
        <v>1979</v>
      </c>
      <c r="C415" s="9" t="s">
        <v>18</v>
      </c>
      <c r="D415" s="9" t="s">
        <v>1153</v>
      </c>
      <c r="E415" s="9" t="s">
        <v>1154</v>
      </c>
      <c r="F415" s="10">
        <v>276</v>
      </c>
      <c r="G415" s="11">
        <v>6.98</v>
      </c>
      <c r="H415" s="11">
        <v>40</v>
      </c>
      <c r="I415" s="9"/>
      <c r="J415" s="9">
        <v>22</v>
      </c>
      <c r="K415" s="9" t="s">
        <v>4843</v>
      </c>
      <c r="L415" s="9" t="s">
        <v>48</v>
      </c>
      <c r="M415" s="11">
        <f t="shared" si="6"/>
        <v>1.8181818181818181</v>
      </c>
      <c r="N415" s="12">
        <f>IF(M415="","",IF(M415&lt;Premissas!$C$8,Premissas!$E$7,IF(M415&lt;Premissas!$C$9,Premissas!$E$8,IF(M415&lt;Premissas!$C$10,Premissas!$E$9,IF(M415&lt;Premissas!$C$11,Premissas!$E$10,IF(M415&lt;Premissas!$C$12,Premissas!$E$11,Premissas!$E$12))))))</f>
        <v>500</v>
      </c>
      <c r="O415" s="13">
        <f>IF(OR(N415="",N415=0),0,N415/Premissas!$C$16)</f>
        <v>19.23076923076923</v>
      </c>
    </row>
    <row r="416" spans="1:15" ht="15" customHeight="1">
      <c r="A416" s="9">
        <v>7</v>
      </c>
      <c r="B416" s="9">
        <v>1979</v>
      </c>
      <c r="C416" s="9" t="s">
        <v>20</v>
      </c>
      <c r="D416" s="9" t="s">
        <v>1153</v>
      </c>
      <c r="E416" s="9" t="s">
        <v>1154</v>
      </c>
      <c r="F416" s="10">
        <v>276</v>
      </c>
      <c r="G416" s="11">
        <v>22.3</v>
      </c>
      <c r="H416" s="11">
        <v>12</v>
      </c>
      <c r="I416" s="9"/>
      <c r="J416" s="9">
        <v>16</v>
      </c>
      <c r="K416" s="9" t="s">
        <v>4843</v>
      </c>
      <c r="L416" s="9" t="s">
        <v>48</v>
      </c>
      <c r="M416" s="11">
        <f t="shared" si="6"/>
        <v>0.75</v>
      </c>
      <c r="N416" s="12">
        <f>IF(M416="","",IF(M416&lt;Premissas!$C$8,Premissas!$E$7,IF(M416&lt;Premissas!$C$9,Premissas!$E$8,IF(M416&lt;Premissas!$C$10,Premissas!$E$9,IF(M416&lt;Premissas!$C$11,Premissas!$E$10,IF(M416&lt;Premissas!$C$12,Premissas!$E$11,Premissas!$E$12))))))</f>
        <v>0</v>
      </c>
      <c r="O416" s="13">
        <f>IF(OR(N416="",N416=0),0,N416/Premissas!$C$16)</f>
        <v>0</v>
      </c>
    </row>
    <row r="417" spans="1:15" ht="15" customHeight="1">
      <c r="A417" s="9">
        <v>7</v>
      </c>
      <c r="B417" s="9">
        <v>1979</v>
      </c>
      <c r="C417" s="9" t="s">
        <v>19</v>
      </c>
      <c r="D417" s="9" t="s">
        <v>1153</v>
      </c>
      <c r="E417" s="9" t="s">
        <v>1154</v>
      </c>
      <c r="F417" s="10">
        <v>9</v>
      </c>
      <c r="G417" s="11">
        <v>1.53</v>
      </c>
      <c r="H417" s="11">
        <v>6</v>
      </c>
      <c r="I417" s="9">
        <v>35</v>
      </c>
      <c r="J417" s="9">
        <v>35</v>
      </c>
      <c r="K417" s="9" t="s">
        <v>4842</v>
      </c>
      <c r="L417" s="9" t="s">
        <v>48</v>
      </c>
      <c r="M417" s="11">
        <f t="shared" si="6"/>
        <v>0.17142857142857143</v>
      </c>
      <c r="N417" s="12">
        <f>IF(M417="","",IF(M417&lt;Premissas!$C$8,Premissas!$E$7,IF(M417&lt;Premissas!$C$9,Premissas!$E$8,IF(M417&lt;Premissas!$C$10,Premissas!$E$9,IF(M417&lt;Premissas!$C$11,Premissas!$E$10,IF(M417&lt;Premissas!$C$12,Premissas!$E$11,Premissas!$E$12))))))</f>
        <v>0</v>
      </c>
      <c r="O417" s="13">
        <f>IF(OR(N417="",N417=0),0,N417/Premissas!$C$16)</f>
        <v>0</v>
      </c>
    </row>
    <row r="418" spans="1:15" ht="15" customHeight="1">
      <c r="A418" s="9">
        <v>7</v>
      </c>
      <c r="B418" s="9">
        <v>1979</v>
      </c>
      <c r="C418" s="9" t="s">
        <v>21</v>
      </c>
      <c r="D418" s="9" t="s">
        <v>1155</v>
      </c>
      <c r="E418" s="9" t="s">
        <v>1156</v>
      </c>
      <c r="F418" s="10">
        <v>3224</v>
      </c>
      <c r="G418" s="11">
        <v>81.319999999999993</v>
      </c>
      <c r="H418" s="11">
        <v>40</v>
      </c>
      <c r="I418" s="9">
        <v>18</v>
      </c>
      <c r="J418" s="9">
        <v>18</v>
      </c>
      <c r="K418" s="9" t="s">
        <v>4842</v>
      </c>
      <c r="L418" s="9" t="s">
        <v>48</v>
      </c>
      <c r="M418" s="11">
        <f t="shared" si="6"/>
        <v>2.2222222222222223</v>
      </c>
      <c r="N418" s="12">
        <f>IF(M418="","",IF(M418&lt;Premissas!$C$8,Premissas!$E$7,IF(M418&lt;Premissas!$C$9,Premissas!$E$8,IF(M418&lt;Premissas!$C$10,Premissas!$E$9,IF(M418&lt;Premissas!$C$11,Premissas!$E$10,IF(M418&lt;Premissas!$C$12,Premissas!$E$11,Premissas!$E$12))))))</f>
        <v>750</v>
      </c>
      <c r="O418" s="13">
        <f>IF(OR(N418="",N418=0),0,N418/Premissas!$C$16)</f>
        <v>28.846153846153847</v>
      </c>
    </row>
    <row r="419" spans="1:15" ht="15" customHeight="1">
      <c r="A419" s="9">
        <v>7</v>
      </c>
      <c r="B419" s="9">
        <v>1979</v>
      </c>
      <c r="C419" s="9" t="s">
        <v>20</v>
      </c>
      <c r="D419" s="9" t="s">
        <v>1157</v>
      </c>
      <c r="E419" s="9" t="s">
        <v>1158</v>
      </c>
      <c r="F419" s="10">
        <v>66</v>
      </c>
      <c r="G419" s="11">
        <v>13.65</v>
      </c>
      <c r="H419" s="11">
        <v>5</v>
      </c>
      <c r="I419" s="9"/>
      <c r="J419" s="9">
        <v>16</v>
      </c>
      <c r="K419" s="9" t="s">
        <v>4843</v>
      </c>
      <c r="L419" s="9" t="s">
        <v>48</v>
      </c>
      <c r="M419" s="11">
        <f t="shared" si="6"/>
        <v>0.3125</v>
      </c>
      <c r="N419" s="12">
        <f>IF(M419="","",IF(M419&lt;Premissas!$C$8,Premissas!$E$7,IF(M419&lt;Premissas!$C$9,Premissas!$E$8,IF(M419&lt;Premissas!$C$10,Premissas!$E$9,IF(M419&lt;Premissas!$C$11,Premissas!$E$10,IF(M419&lt;Premissas!$C$12,Premissas!$E$11,Premissas!$E$12))))))</f>
        <v>0</v>
      </c>
      <c r="O419" s="13">
        <f>IF(OR(N419="",N419=0),0,N419/Premissas!$C$16)</f>
        <v>0</v>
      </c>
    </row>
    <row r="420" spans="1:15" ht="15" customHeight="1">
      <c r="A420" s="9">
        <v>7</v>
      </c>
      <c r="B420" s="9">
        <v>1979</v>
      </c>
      <c r="C420" s="9" t="s">
        <v>18</v>
      </c>
      <c r="D420" s="9" t="s">
        <v>1159</v>
      </c>
      <c r="E420" s="9" t="s">
        <v>1160</v>
      </c>
      <c r="F420" s="10">
        <v>363</v>
      </c>
      <c r="G420" s="11">
        <v>23.1</v>
      </c>
      <c r="H420" s="11">
        <v>16</v>
      </c>
      <c r="I420" s="9"/>
      <c r="J420" s="9">
        <v>22</v>
      </c>
      <c r="K420" s="9" t="s">
        <v>4843</v>
      </c>
      <c r="L420" s="9" t="s">
        <v>48</v>
      </c>
      <c r="M420" s="11">
        <f t="shared" si="6"/>
        <v>0.72727272727272729</v>
      </c>
      <c r="N420" s="12">
        <f>IF(M420="","",IF(M420&lt;Premissas!$C$8,Premissas!$E$7,IF(M420&lt;Premissas!$C$9,Premissas!$E$8,IF(M420&lt;Premissas!$C$10,Premissas!$E$9,IF(M420&lt;Premissas!$C$11,Premissas!$E$10,IF(M420&lt;Premissas!$C$12,Premissas!$E$11,Premissas!$E$12))))))</f>
        <v>0</v>
      </c>
      <c r="O420" s="13">
        <f>IF(OR(N420="",N420=0),0,N420/Premissas!$C$16)</f>
        <v>0</v>
      </c>
    </row>
    <row r="421" spans="1:15" ht="15" customHeight="1">
      <c r="A421" s="9">
        <v>7</v>
      </c>
      <c r="B421" s="9">
        <v>1979</v>
      </c>
      <c r="C421" s="9" t="s">
        <v>20</v>
      </c>
      <c r="D421" s="9" t="s">
        <v>1159</v>
      </c>
      <c r="E421" s="9" t="s">
        <v>1160</v>
      </c>
      <c r="F421" s="10">
        <v>502</v>
      </c>
      <c r="G421" s="11">
        <v>51.63</v>
      </c>
      <c r="H421" s="11">
        <v>10</v>
      </c>
      <c r="I421" s="9"/>
      <c r="J421" s="9">
        <v>16</v>
      </c>
      <c r="K421" s="9" t="s">
        <v>4843</v>
      </c>
      <c r="L421" s="9" t="s">
        <v>48</v>
      </c>
      <c r="M421" s="11">
        <f t="shared" si="6"/>
        <v>0.625</v>
      </c>
      <c r="N421" s="12">
        <f>IF(M421="","",IF(M421&lt;Premissas!$C$8,Premissas!$E$7,IF(M421&lt;Premissas!$C$9,Premissas!$E$8,IF(M421&lt;Premissas!$C$10,Premissas!$E$9,IF(M421&lt;Premissas!$C$11,Premissas!$E$10,IF(M421&lt;Premissas!$C$12,Premissas!$E$11,Premissas!$E$12))))))</f>
        <v>0</v>
      </c>
      <c r="O421" s="13">
        <f>IF(OR(N421="",N421=0),0,N421/Premissas!$C$16)</f>
        <v>0</v>
      </c>
    </row>
    <row r="422" spans="1:15" ht="15" customHeight="1">
      <c r="A422" s="9">
        <v>7</v>
      </c>
      <c r="B422" s="9">
        <v>1979</v>
      </c>
      <c r="C422" s="9" t="s">
        <v>19</v>
      </c>
      <c r="D422" s="9" t="s">
        <v>1159</v>
      </c>
      <c r="E422" s="9" t="s">
        <v>1160</v>
      </c>
      <c r="F422" s="10">
        <v>349</v>
      </c>
      <c r="G422" s="11">
        <v>14.4</v>
      </c>
      <c r="H422" s="11">
        <v>24</v>
      </c>
      <c r="I422" s="9">
        <v>35</v>
      </c>
      <c r="J422" s="9">
        <v>35</v>
      </c>
      <c r="K422" s="9" t="s">
        <v>4842</v>
      </c>
      <c r="L422" s="9" t="s">
        <v>48</v>
      </c>
      <c r="M422" s="11">
        <f t="shared" si="6"/>
        <v>0.68571428571428572</v>
      </c>
      <c r="N422" s="12">
        <f>IF(M422="","",IF(M422&lt;Premissas!$C$8,Premissas!$E$7,IF(M422&lt;Premissas!$C$9,Premissas!$E$8,IF(M422&lt;Premissas!$C$10,Premissas!$E$9,IF(M422&lt;Premissas!$C$11,Premissas!$E$10,IF(M422&lt;Premissas!$C$12,Premissas!$E$11,Premissas!$E$12))))))</f>
        <v>0</v>
      </c>
      <c r="O422" s="13">
        <f>IF(OR(N422="",N422=0),0,N422/Premissas!$C$16)</f>
        <v>0</v>
      </c>
    </row>
    <row r="423" spans="1:15" ht="15" customHeight="1">
      <c r="A423" s="9">
        <v>7</v>
      </c>
      <c r="B423" s="9">
        <v>1979</v>
      </c>
      <c r="C423" s="9" t="s">
        <v>18</v>
      </c>
      <c r="D423" s="9" t="s">
        <v>1163</v>
      </c>
      <c r="E423" s="9" t="s">
        <v>1164</v>
      </c>
      <c r="F423" s="10">
        <v>403</v>
      </c>
      <c r="G423" s="11">
        <v>12.38</v>
      </c>
      <c r="H423" s="11">
        <v>33</v>
      </c>
      <c r="I423" s="9"/>
      <c r="J423" s="9">
        <v>22</v>
      </c>
      <c r="K423" s="9" t="s">
        <v>4843</v>
      </c>
      <c r="L423" s="9" t="s">
        <v>48</v>
      </c>
      <c r="M423" s="11">
        <f t="shared" si="6"/>
        <v>1.5</v>
      </c>
      <c r="N423" s="12">
        <f>IF(M423="","",IF(M423&lt;Premissas!$C$8,Premissas!$E$7,IF(M423&lt;Premissas!$C$9,Premissas!$E$8,IF(M423&lt;Premissas!$C$10,Premissas!$E$9,IF(M423&lt;Premissas!$C$11,Premissas!$E$10,IF(M423&lt;Premissas!$C$12,Premissas!$E$11,Premissas!$E$12))))))</f>
        <v>350</v>
      </c>
      <c r="O423" s="13">
        <f>IF(OR(N423="",N423=0),0,N423/Premissas!$C$16)</f>
        <v>13.461538461538462</v>
      </c>
    </row>
    <row r="424" spans="1:15" ht="15" customHeight="1">
      <c r="A424" s="9">
        <v>7</v>
      </c>
      <c r="B424" s="9">
        <v>1979</v>
      </c>
      <c r="C424" s="9" t="s">
        <v>20</v>
      </c>
      <c r="D424" s="9" t="s">
        <v>1163</v>
      </c>
      <c r="E424" s="9" t="s">
        <v>1164</v>
      </c>
      <c r="F424" s="10">
        <v>486</v>
      </c>
      <c r="G424" s="11">
        <v>59.15</v>
      </c>
      <c r="H424" s="11">
        <v>8</v>
      </c>
      <c r="I424" s="9"/>
      <c r="J424" s="9">
        <v>16</v>
      </c>
      <c r="K424" s="9" t="s">
        <v>4843</v>
      </c>
      <c r="L424" s="9" t="s">
        <v>48</v>
      </c>
      <c r="M424" s="11">
        <f t="shared" si="6"/>
        <v>0.5</v>
      </c>
      <c r="N424" s="12">
        <f>IF(M424="","",IF(M424&lt;Premissas!$C$8,Premissas!$E$7,IF(M424&lt;Premissas!$C$9,Premissas!$E$8,IF(M424&lt;Premissas!$C$10,Premissas!$E$9,IF(M424&lt;Premissas!$C$11,Premissas!$E$10,IF(M424&lt;Premissas!$C$12,Premissas!$E$11,Premissas!$E$12))))))</f>
        <v>0</v>
      </c>
      <c r="O424" s="13">
        <f>IF(OR(N424="",N424=0),0,N424/Premissas!$C$16)</f>
        <v>0</v>
      </c>
    </row>
    <row r="425" spans="1:15" ht="15" customHeight="1">
      <c r="A425" s="9">
        <v>7</v>
      </c>
      <c r="B425" s="9">
        <v>1979</v>
      </c>
      <c r="C425" s="9" t="s">
        <v>19</v>
      </c>
      <c r="D425" s="9" t="s">
        <v>1163</v>
      </c>
      <c r="E425" s="9" t="s">
        <v>1164</v>
      </c>
      <c r="F425" s="10">
        <v>110</v>
      </c>
      <c r="G425" s="11">
        <v>9.92</v>
      </c>
      <c r="H425" s="11">
        <v>11</v>
      </c>
      <c r="I425" s="9">
        <v>35</v>
      </c>
      <c r="J425" s="9">
        <v>35</v>
      </c>
      <c r="K425" s="9" t="s">
        <v>4842</v>
      </c>
      <c r="L425" s="9" t="s">
        <v>48</v>
      </c>
      <c r="M425" s="11">
        <f t="shared" si="6"/>
        <v>0.31428571428571428</v>
      </c>
      <c r="N425" s="12">
        <f>IF(M425="","",IF(M425&lt;Premissas!$C$8,Premissas!$E$7,IF(M425&lt;Premissas!$C$9,Premissas!$E$8,IF(M425&lt;Premissas!$C$10,Premissas!$E$9,IF(M425&lt;Premissas!$C$11,Premissas!$E$10,IF(M425&lt;Premissas!$C$12,Premissas!$E$11,Premissas!$E$12))))))</f>
        <v>0</v>
      </c>
      <c r="O425" s="13">
        <f>IF(OR(N425="",N425=0),0,N425/Premissas!$C$16)</f>
        <v>0</v>
      </c>
    </row>
    <row r="426" spans="1:15" ht="15" customHeight="1">
      <c r="A426" s="9">
        <v>7</v>
      </c>
      <c r="B426" s="9">
        <v>1979</v>
      </c>
      <c r="C426" s="9" t="s">
        <v>20</v>
      </c>
      <c r="D426" s="9" t="s">
        <v>1169</v>
      </c>
      <c r="E426" s="9" t="s">
        <v>1170</v>
      </c>
      <c r="F426" s="10">
        <v>22</v>
      </c>
      <c r="G426" s="11">
        <v>1.93</v>
      </c>
      <c r="H426" s="11">
        <v>11</v>
      </c>
      <c r="I426" s="9"/>
      <c r="J426" s="9">
        <v>16</v>
      </c>
      <c r="K426" s="9" t="s">
        <v>4843</v>
      </c>
      <c r="L426" s="9" t="s">
        <v>48</v>
      </c>
      <c r="M426" s="11">
        <f t="shared" si="6"/>
        <v>0.6875</v>
      </c>
      <c r="N426" s="12">
        <f>IF(M426="","",IF(M426&lt;Premissas!$C$8,Premissas!$E$7,IF(M426&lt;Premissas!$C$9,Premissas!$E$8,IF(M426&lt;Premissas!$C$10,Premissas!$E$9,IF(M426&lt;Premissas!$C$11,Premissas!$E$10,IF(M426&lt;Premissas!$C$12,Premissas!$E$11,Premissas!$E$12))))))</f>
        <v>0</v>
      </c>
      <c r="O426" s="13">
        <f>IF(OR(N426="",N426=0),0,N426/Premissas!$C$16)</f>
        <v>0</v>
      </c>
    </row>
    <row r="427" spans="1:15" ht="15" customHeight="1">
      <c r="A427" s="9">
        <v>7</v>
      </c>
      <c r="B427" s="9">
        <v>1979</v>
      </c>
      <c r="C427" s="9" t="s">
        <v>19</v>
      </c>
      <c r="D427" s="9" t="s">
        <v>1173</v>
      </c>
      <c r="E427" s="9" t="s">
        <v>1174</v>
      </c>
      <c r="F427" s="10">
        <v>207</v>
      </c>
      <c r="G427" s="11">
        <v>33.590000000000003</v>
      </c>
      <c r="H427" s="11">
        <v>6</v>
      </c>
      <c r="I427" s="9">
        <v>35</v>
      </c>
      <c r="J427" s="9">
        <v>35</v>
      </c>
      <c r="K427" s="9" t="s">
        <v>4842</v>
      </c>
      <c r="L427" s="9" t="s">
        <v>48</v>
      </c>
      <c r="M427" s="11">
        <f t="shared" si="6"/>
        <v>0.17142857142857143</v>
      </c>
      <c r="N427" s="12">
        <f>IF(M427="","",IF(M427&lt;Premissas!$C$8,Premissas!$E$7,IF(M427&lt;Premissas!$C$9,Premissas!$E$8,IF(M427&lt;Premissas!$C$10,Premissas!$E$9,IF(M427&lt;Premissas!$C$11,Premissas!$E$10,IF(M427&lt;Premissas!$C$12,Premissas!$E$11,Premissas!$E$12))))))</f>
        <v>0</v>
      </c>
      <c r="O427" s="13">
        <f>IF(OR(N427="",N427=0),0,N427/Premissas!$C$16)</f>
        <v>0</v>
      </c>
    </row>
    <row r="428" spans="1:15" ht="15" customHeight="1">
      <c r="A428" s="9">
        <v>7</v>
      </c>
      <c r="B428" s="9">
        <v>1979</v>
      </c>
      <c r="C428" s="9" t="s">
        <v>18</v>
      </c>
      <c r="D428" s="9" t="s">
        <v>1175</v>
      </c>
      <c r="E428" s="9" t="s">
        <v>1176</v>
      </c>
      <c r="F428" s="10">
        <v>2038</v>
      </c>
      <c r="G428" s="11">
        <v>93.49</v>
      </c>
      <c r="H428" s="11">
        <v>22</v>
      </c>
      <c r="I428" s="9"/>
      <c r="J428" s="9">
        <v>22</v>
      </c>
      <c r="K428" s="9" t="s">
        <v>4843</v>
      </c>
      <c r="L428" s="9" t="s">
        <v>48</v>
      </c>
      <c r="M428" s="11">
        <f t="shared" si="6"/>
        <v>1</v>
      </c>
      <c r="N428" s="12">
        <f>IF(M428="","",IF(M428&lt;Premissas!$C$8,Premissas!$E$7,IF(M428&lt;Premissas!$C$9,Premissas!$E$8,IF(M428&lt;Premissas!$C$10,Premissas!$E$9,IF(M428&lt;Premissas!$C$11,Premissas!$E$10,IF(M428&lt;Premissas!$C$12,Premissas!$E$11,Premissas!$E$12))))))</f>
        <v>100</v>
      </c>
      <c r="O428" s="13">
        <f>IF(OR(N428="",N428=0),0,N428/Premissas!$C$16)</f>
        <v>3.8461538461538463</v>
      </c>
    </row>
    <row r="429" spans="1:15" ht="15" customHeight="1">
      <c r="A429" s="9">
        <v>7</v>
      </c>
      <c r="B429" s="9">
        <v>1979</v>
      </c>
      <c r="C429" s="9" t="s">
        <v>18</v>
      </c>
      <c r="D429" s="9" t="s">
        <v>1179</v>
      </c>
      <c r="E429" s="9" t="s">
        <v>1180</v>
      </c>
      <c r="F429" s="10">
        <v>296</v>
      </c>
      <c r="G429" s="11">
        <v>13.37</v>
      </c>
      <c r="H429" s="11">
        <v>22</v>
      </c>
      <c r="I429" s="9"/>
      <c r="J429" s="9">
        <v>22</v>
      </c>
      <c r="K429" s="9" t="s">
        <v>4843</v>
      </c>
      <c r="L429" s="9" t="s">
        <v>48</v>
      </c>
      <c r="M429" s="11">
        <f t="shared" si="6"/>
        <v>1</v>
      </c>
      <c r="N429" s="12">
        <f>IF(M429="","",IF(M429&lt;Premissas!$C$8,Premissas!$E$7,IF(M429&lt;Premissas!$C$9,Premissas!$E$8,IF(M429&lt;Premissas!$C$10,Premissas!$E$9,IF(M429&lt;Premissas!$C$11,Premissas!$E$10,IF(M429&lt;Premissas!$C$12,Premissas!$E$11,Premissas!$E$12))))))</f>
        <v>100</v>
      </c>
      <c r="O429" s="13">
        <f>IF(OR(N429="",N429=0),0,N429/Premissas!$C$16)</f>
        <v>3.8461538461538463</v>
      </c>
    </row>
    <row r="430" spans="1:15" ht="15" customHeight="1">
      <c r="A430" s="9">
        <v>7</v>
      </c>
      <c r="B430" s="9">
        <v>1979</v>
      </c>
      <c r="C430" s="9" t="s">
        <v>20</v>
      </c>
      <c r="D430" s="9" t="s">
        <v>1179</v>
      </c>
      <c r="E430" s="9" t="s">
        <v>1180</v>
      </c>
      <c r="F430" s="10">
        <v>95</v>
      </c>
      <c r="G430" s="11">
        <v>2.73</v>
      </c>
      <c r="H430" s="11">
        <v>35</v>
      </c>
      <c r="I430" s="9"/>
      <c r="J430" s="9">
        <v>16</v>
      </c>
      <c r="K430" s="9" t="s">
        <v>4843</v>
      </c>
      <c r="L430" s="9" t="s">
        <v>48</v>
      </c>
      <c r="M430" s="11">
        <f t="shared" si="6"/>
        <v>2.1875</v>
      </c>
      <c r="N430" s="12">
        <f>IF(M430="","",IF(M430&lt;Premissas!$C$8,Premissas!$E$7,IF(M430&lt;Premissas!$C$9,Premissas!$E$8,IF(M430&lt;Premissas!$C$10,Premissas!$E$9,IF(M430&lt;Premissas!$C$11,Premissas!$E$10,IF(M430&lt;Premissas!$C$12,Premissas!$E$11,Premissas!$E$12))))))</f>
        <v>750</v>
      </c>
      <c r="O430" s="13">
        <f>IF(OR(N430="",N430=0),0,N430/Premissas!$C$16)</f>
        <v>28.846153846153847</v>
      </c>
    </row>
    <row r="431" spans="1:15" ht="15" customHeight="1">
      <c r="A431" s="9">
        <v>7</v>
      </c>
      <c r="B431" s="9">
        <v>1979</v>
      </c>
      <c r="C431" s="9" t="s">
        <v>19</v>
      </c>
      <c r="D431" s="9" t="s">
        <v>1179</v>
      </c>
      <c r="E431" s="9" t="s">
        <v>1180</v>
      </c>
      <c r="F431" s="10">
        <v>113</v>
      </c>
      <c r="G431" s="11">
        <v>0.54</v>
      </c>
      <c r="H431" s="11">
        <v>209</v>
      </c>
      <c r="I431" s="9">
        <v>35</v>
      </c>
      <c r="J431" s="9">
        <v>35</v>
      </c>
      <c r="K431" s="9" t="s">
        <v>4842</v>
      </c>
      <c r="L431" s="9" t="s">
        <v>48</v>
      </c>
      <c r="M431" s="11">
        <f t="shared" si="6"/>
        <v>5.9714285714285715</v>
      </c>
      <c r="N431" s="12">
        <f>IF(M431="","",IF(M431&lt;Premissas!$C$8,Premissas!$E$7,IF(M431&lt;Premissas!$C$9,Premissas!$E$8,IF(M431&lt;Premissas!$C$10,Premissas!$E$9,IF(M431&lt;Premissas!$C$11,Premissas!$E$10,IF(M431&lt;Premissas!$C$12,Premissas!$E$11,Premissas!$E$12))))))</f>
        <v>750</v>
      </c>
      <c r="O431" s="13">
        <f>IF(OR(N431="",N431=0),0,N431/Premissas!$C$16)</f>
        <v>28.846153846153847</v>
      </c>
    </row>
    <row r="432" spans="1:15" ht="15" customHeight="1">
      <c r="A432" s="9">
        <v>7</v>
      </c>
      <c r="B432" s="9">
        <v>1979</v>
      </c>
      <c r="C432" s="9" t="s">
        <v>19</v>
      </c>
      <c r="D432" s="9" t="s">
        <v>1183</v>
      </c>
      <c r="E432" s="9" t="s">
        <v>1184</v>
      </c>
      <c r="F432" s="10">
        <v>1798</v>
      </c>
      <c r="G432" s="11">
        <v>78.14</v>
      </c>
      <c r="H432" s="11">
        <v>23</v>
      </c>
      <c r="I432" s="9">
        <v>35</v>
      </c>
      <c r="J432" s="9">
        <v>35</v>
      </c>
      <c r="K432" s="9" t="s">
        <v>4842</v>
      </c>
      <c r="L432" s="9" t="s">
        <v>48</v>
      </c>
      <c r="M432" s="11">
        <f t="shared" si="6"/>
        <v>0.65714285714285714</v>
      </c>
      <c r="N432" s="12">
        <f>IF(M432="","",IF(M432&lt;Premissas!$C$8,Premissas!$E$7,IF(M432&lt;Premissas!$C$9,Premissas!$E$8,IF(M432&lt;Premissas!$C$10,Premissas!$E$9,IF(M432&lt;Premissas!$C$11,Premissas!$E$10,IF(M432&lt;Premissas!$C$12,Premissas!$E$11,Premissas!$E$12))))))</f>
        <v>0</v>
      </c>
      <c r="O432" s="13">
        <f>IF(OR(N432="",N432=0),0,N432/Premissas!$C$16)</f>
        <v>0</v>
      </c>
    </row>
    <row r="433" spans="1:15" ht="15" customHeight="1">
      <c r="A433" s="9">
        <v>7</v>
      </c>
      <c r="B433" s="9">
        <v>1979</v>
      </c>
      <c r="C433" s="9" t="s">
        <v>20</v>
      </c>
      <c r="D433" s="9" t="s">
        <v>1189</v>
      </c>
      <c r="E433" s="9" t="s">
        <v>1190</v>
      </c>
      <c r="F433" s="10">
        <v>5</v>
      </c>
      <c r="G433" s="11">
        <v>3.35</v>
      </c>
      <c r="H433" s="11">
        <v>1</v>
      </c>
      <c r="I433" s="9"/>
      <c r="J433" s="9">
        <v>16</v>
      </c>
      <c r="K433" s="9" t="s">
        <v>4843</v>
      </c>
      <c r="L433" s="9" t="s">
        <v>48</v>
      </c>
      <c r="M433" s="11">
        <f t="shared" si="6"/>
        <v>6.25E-2</v>
      </c>
      <c r="N433" s="12">
        <f>IF(M433="","",IF(M433&lt;Premissas!$C$8,Premissas!$E$7,IF(M433&lt;Premissas!$C$9,Premissas!$E$8,IF(M433&lt;Premissas!$C$10,Premissas!$E$9,IF(M433&lt;Premissas!$C$11,Premissas!$E$10,IF(M433&lt;Premissas!$C$12,Premissas!$E$11,Premissas!$E$12))))))</f>
        <v>0</v>
      </c>
      <c r="O433" s="13">
        <f>IF(OR(N433="",N433=0),0,N433/Premissas!$C$16)</f>
        <v>0</v>
      </c>
    </row>
    <row r="434" spans="1:15" ht="15" customHeight="1">
      <c r="A434" s="9">
        <v>7</v>
      </c>
      <c r="B434" s="9">
        <v>1979</v>
      </c>
      <c r="C434" s="9" t="s">
        <v>21</v>
      </c>
      <c r="D434" s="9" t="s">
        <v>1193</v>
      </c>
      <c r="E434" s="9" t="s">
        <v>1194</v>
      </c>
      <c r="F434" s="10">
        <v>1882</v>
      </c>
      <c r="G434" s="11">
        <v>101.68</v>
      </c>
      <c r="H434" s="11">
        <v>19</v>
      </c>
      <c r="I434" s="9">
        <v>18</v>
      </c>
      <c r="J434" s="9">
        <v>18</v>
      </c>
      <c r="K434" s="9" t="s">
        <v>4842</v>
      </c>
      <c r="L434" s="9" t="s">
        <v>48</v>
      </c>
      <c r="M434" s="11">
        <f t="shared" si="6"/>
        <v>1.0555555555555556</v>
      </c>
      <c r="N434" s="12">
        <f>IF(M434="","",IF(M434&lt;Premissas!$C$8,Premissas!$E$7,IF(M434&lt;Premissas!$C$9,Premissas!$E$8,IF(M434&lt;Premissas!$C$10,Premissas!$E$9,IF(M434&lt;Premissas!$C$11,Premissas!$E$10,IF(M434&lt;Premissas!$C$12,Premissas!$E$11,Premissas!$E$12))))))</f>
        <v>100</v>
      </c>
      <c r="O434" s="13">
        <f>IF(OR(N434="",N434=0),0,N434/Premissas!$C$16)</f>
        <v>3.8461538461538463</v>
      </c>
    </row>
    <row r="435" spans="1:15" ht="15" customHeight="1">
      <c r="A435" s="9">
        <v>7</v>
      </c>
      <c r="B435" s="9">
        <v>1979</v>
      </c>
      <c r="C435" s="9" t="s">
        <v>18</v>
      </c>
      <c r="D435" s="9" t="s">
        <v>1193</v>
      </c>
      <c r="E435" s="9" t="s">
        <v>1194</v>
      </c>
      <c r="F435" s="10">
        <v>11</v>
      </c>
      <c r="G435" s="11">
        <v>2.0499999999999998</v>
      </c>
      <c r="H435" s="11">
        <v>5</v>
      </c>
      <c r="I435" s="9"/>
      <c r="J435" s="9">
        <v>22</v>
      </c>
      <c r="K435" s="9" t="s">
        <v>4843</v>
      </c>
      <c r="L435" s="9" t="s">
        <v>48</v>
      </c>
      <c r="M435" s="11">
        <f t="shared" si="6"/>
        <v>0.22727272727272727</v>
      </c>
      <c r="N435" s="12">
        <f>IF(M435="","",IF(M435&lt;Premissas!$C$8,Premissas!$E$7,IF(M435&lt;Premissas!$C$9,Premissas!$E$8,IF(M435&lt;Premissas!$C$10,Premissas!$E$9,IF(M435&lt;Premissas!$C$11,Premissas!$E$10,IF(M435&lt;Premissas!$C$12,Premissas!$E$11,Premissas!$E$12))))))</f>
        <v>0</v>
      </c>
      <c r="O435" s="13">
        <f>IF(OR(N435="",N435=0),0,N435/Premissas!$C$16)</f>
        <v>0</v>
      </c>
    </row>
    <row r="436" spans="1:15" ht="15" customHeight="1">
      <c r="A436" s="9">
        <v>7</v>
      </c>
      <c r="B436" s="9">
        <v>7801</v>
      </c>
      <c r="C436" s="9" t="s">
        <v>21</v>
      </c>
      <c r="D436" s="9" t="s">
        <v>1195</v>
      </c>
      <c r="E436" s="9" t="s">
        <v>1196</v>
      </c>
      <c r="F436" s="10">
        <v>1941</v>
      </c>
      <c r="G436" s="11">
        <v>161.75</v>
      </c>
      <c r="H436" s="11">
        <v>12</v>
      </c>
      <c r="I436" s="9"/>
      <c r="J436" s="9">
        <v>20</v>
      </c>
      <c r="K436" s="9" t="s">
        <v>4843</v>
      </c>
      <c r="L436" s="9" t="s">
        <v>48</v>
      </c>
      <c r="M436" s="11">
        <f t="shared" si="6"/>
        <v>0.6</v>
      </c>
      <c r="N436" s="12">
        <f>IF(M436="","",IF(M436&lt;Premissas!$C$8,Premissas!$E$7,IF(M436&lt;Premissas!$C$9,Premissas!$E$8,IF(M436&lt;Premissas!$C$10,Premissas!$E$9,IF(M436&lt;Premissas!$C$11,Premissas!$E$10,IF(M436&lt;Premissas!$C$12,Premissas!$E$11,Premissas!$E$12))))))</f>
        <v>0</v>
      </c>
      <c r="O436" s="13">
        <f>IF(OR(N436="",N436=0),0,N436/Premissas!$C$16)</f>
        <v>0</v>
      </c>
    </row>
    <row r="437" spans="1:15" ht="15" customHeight="1">
      <c r="A437" s="9">
        <v>7</v>
      </c>
      <c r="B437" s="9">
        <v>7801</v>
      </c>
      <c r="C437" s="9" t="s">
        <v>21</v>
      </c>
      <c r="D437" s="9" t="s">
        <v>1197</v>
      </c>
      <c r="E437" s="9" t="s">
        <v>1198</v>
      </c>
      <c r="F437" s="10">
        <v>1720</v>
      </c>
      <c r="G437" s="11">
        <v>188.68</v>
      </c>
      <c r="H437" s="11">
        <v>9</v>
      </c>
      <c r="I437" s="9"/>
      <c r="J437" s="9">
        <v>20</v>
      </c>
      <c r="K437" s="9" t="s">
        <v>4843</v>
      </c>
      <c r="L437" s="9" t="s">
        <v>48</v>
      </c>
      <c r="M437" s="11">
        <f t="shared" si="6"/>
        <v>0.45</v>
      </c>
      <c r="N437" s="12">
        <f>IF(M437="","",IF(M437&lt;Premissas!$C$8,Premissas!$E$7,IF(M437&lt;Premissas!$C$9,Premissas!$E$8,IF(M437&lt;Premissas!$C$10,Premissas!$E$9,IF(M437&lt;Premissas!$C$11,Premissas!$E$10,IF(M437&lt;Premissas!$C$12,Premissas!$E$11,Premissas!$E$12))))))</f>
        <v>0</v>
      </c>
      <c r="O437" s="13">
        <f>IF(OR(N437="",N437=0),0,N437/Premissas!$C$16)</f>
        <v>0</v>
      </c>
    </row>
    <row r="438" spans="1:15" ht="15" customHeight="1">
      <c r="A438" s="9">
        <v>7</v>
      </c>
      <c r="B438" s="9">
        <v>7801</v>
      </c>
      <c r="C438" s="9" t="s">
        <v>21</v>
      </c>
      <c r="D438" s="9" t="s">
        <v>1199</v>
      </c>
      <c r="E438" s="9" t="s">
        <v>1200</v>
      </c>
      <c r="F438" s="10">
        <v>1478</v>
      </c>
      <c r="G438" s="11">
        <v>81.38</v>
      </c>
      <c r="H438" s="11">
        <v>18</v>
      </c>
      <c r="I438" s="9"/>
      <c r="J438" s="9">
        <v>20</v>
      </c>
      <c r="K438" s="9" t="s">
        <v>4843</v>
      </c>
      <c r="L438" s="9" t="s">
        <v>48</v>
      </c>
      <c r="M438" s="11">
        <f t="shared" si="6"/>
        <v>0.9</v>
      </c>
      <c r="N438" s="12">
        <f>IF(M438="","",IF(M438&lt;Premissas!$C$8,Premissas!$E$7,IF(M438&lt;Premissas!$C$9,Premissas!$E$8,IF(M438&lt;Premissas!$C$10,Premissas!$E$9,IF(M438&lt;Premissas!$C$11,Premissas!$E$10,IF(M438&lt;Premissas!$C$12,Premissas!$E$11,Premissas!$E$12))))))</f>
        <v>0</v>
      </c>
      <c r="O438" s="13">
        <f>IF(OR(N438="",N438=0),0,N438/Premissas!$C$16)</f>
        <v>0</v>
      </c>
    </row>
    <row r="439" spans="1:15" ht="15" customHeight="1">
      <c r="A439" s="9">
        <v>7</v>
      </c>
      <c r="B439" s="9">
        <v>7801</v>
      </c>
      <c r="C439" s="9" t="s">
        <v>20</v>
      </c>
      <c r="D439" s="9" t="s">
        <v>1201</v>
      </c>
      <c r="E439" s="9" t="s">
        <v>1202</v>
      </c>
      <c r="F439" s="10">
        <v>11</v>
      </c>
      <c r="G439" s="11">
        <v>1.67</v>
      </c>
      <c r="H439" s="11">
        <v>7</v>
      </c>
      <c r="I439" s="9"/>
      <c r="J439" s="9">
        <v>16</v>
      </c>
      <c r="K439" s="9" t="s">
        <v>4843</v>
      </c>
      <c r="L439" s="9" t="s">
        <v>48</v>
      </c>
      <c r="M439" s="11">
        <f t="shared" si="6"/>
        <v>0.4375</v>
      </c>
      <c r="N439" s="12">
        <f>IF(M439="","",IF(M439&lt;Premissas!$C$8,Premissas!$E$7,IF(M439&lt;Premissas!$C$9,Premissas!$E$8,IF(M439&lt;Premissas!$C$10,Premissas!$E$9,IF(M439&lt;Premissas!$C$11,Premissas!$E$10,IF(M439&lt;Premissas!$C$12,Premissas!$E$11,Premissas!$E$12))))))</f>
        <v>0</v>
      </c>
      <c r="O439" s="13">
        <f>IF(OR(N439="",N439=0),0,N439/Premissas!$C$16)</f>
        <v>0</v>
      </c>
    </row>
    <row r="440" spans="1:15" ht="15" customHeight="1">
      <c r="A440" s="9">
        <v>7</v>
      </c>
      <c r="B440" s="9">
        <v>7801</v>
      </c>
      <c r="C440" s="9" t="s">
        <v>19</v>
      </c>
      <c r="D440" s="9" t="s">
        <v>1201</v>
      </c>
      <c r="E440" s="9" t="s">
        <v>1202</v>
      </c>
      <c r="F440" s="10">
        <v>2580</v>
      </c>
      <c r="G440" s="11">
        <v>148.11000000000001</v>
      </c>
      <c r="H440" s="11">
        <v>17</v>
      </c>
      <c r="I440" s="9"/>
      <c r="J440" s="9">
        <v>17</v>
      </c>
      <c r="K440" s="9" t="s">
        <v>4843</v>
      </c>
      <c r="L440" s="9" t="s">
        <v>48</v>
      </c>
      <c r="M440" s="11">
        <f t="shared" si="6"/>
        <v>1</v>
      </c>
      <c r="N440" s="12">
        <f>IF(M440="","",IF(M440&lt;Premissas!$C$8,Premissas!$E$7,IF(M440&lt;Premissas!$C$9,Premissas!$E$8,IF(M440&lt;Premissas!$C$10,Premissas!$E$9,IF(M440&lt;Premissas!$C$11,Premissas!$E$10,IF(M440&lt;Premissas!$C$12,Premissas!$E$11,Premissas!$E$12))))))</f>
        <v>100</v>
      </c>
      <c r="O440" s="13">
        <f>IF(OR(N440="",N440=0),0,N440/Premissas!$C$16)</f>
        <v>3.8461538461538463</v>
      </c>
    </row>
    <row r="441" spans="1:15" ht="15" customHeight="1">
      <c r="A441" s="9">
        <v>7</v>
      </c>
      <c r="B441" s="9">
        <v>7801</v>
      </c>
      <c r="C441" s="9" t="s">
        <v>21</v>
      </c>
      <c r="D441" s="9" t="s">
        <v>1203</v>
      </c>
      <c r="E441" s="9" t="s">
        <v>1204</v>
      </c>
      <c r="F441" s="10">
        <v>4042</v>
      </c>
      <c r="G441" s="11">
        <v>190.15</v>
      </c>
      <c r="H441" s="11">
        <v>21</v>
      </c>
      <c r="I441" s="9"/>
      <c r="J441" s="9">
        <v>20</v>
      </c>
      <c r="K441" s="9" t="s">
        <v>4843</v>
      </c>
      <c r="L441" s="9" t="s">
        <v>48</v>
      </c>
      <c r="M441" s="11">
        <f t="shared" si="6"/>
        <v>1.05</v>
      </c>
      <c r="N441" s="12">
        <f>IF(M441="","",IF(M441&lt;Premissas!$C$8,Premissas!$E$7,IF(M441&lt;Premissas!$C$9,Premissas!$E$8,IF(M441&lt;Premissas!$C$10,Premissas!$E$9,IF(M441&lt;Premissas!$C$11,Premissas!$E$10,IF(M441&lt;Premissas!$C$12,Premissas!$E$11,Premissas!$E$12))))))</f>
        <v>100</v>
      </c>
      <c r="O441" s="13">
        <f>IF(OR(N441="",N441=0),0,N441/Premissas!$C$16)</f>
        <v>3.8461538461538463</v>
      </c>
    </row>
    <row r="442" spans="1:15" ht="15" customHeight="1">
      <c r="A442" s="9">
        <v>7</v>
      </c>
      <c r="B442" s="9">
        <v>7801</v>
      </c>
      <c r="C442" s="9" t="s">
        <v>21</v>
      </c>
      <c r="D442" s="9" t="s">
        <v>1205</v>
      </c>
      <c r="E442" s="9" t="s">
        <v>1206</v>
      </c>
      <c r="F442" s="10">
        <v>1409</v>
      </c>
      <c r="G442" s="11">
        <v>192.73</v>
      </c>
      <c r="H442" s="11">
        <v>7</v>
      </c>
      <c r="I442" s="9"/>
      <c r="J442" s="9">
        <v>20</v>
      </c>
      <c r="K442" s="9" t="s">
        <v>4843</v>
      </c>
      <c r="L442" s="9" t="s">
        <v>48</v>
      </c>
      <c r="M442" s="11">
        <f t="shared" si="6"/>
        <v>0.35</v>
      </c>
      <c r="N442" s="12">
        <f>IF(M442="","",IF(M442&lt;Premissas!$C$8,Premissas!$E$7,IF(M442&lt;Premissas!$C$9,Premissas!$E$8,IF(M442&lt;Premissas!$C$10,Premissas!$E$9,IF(M442&lt;Premissas!$C$11,Premissas!$E$10,IF(M442&lt;Premissas!$C$12,Premissas!$E$11,Premissas!$E$12))))))</f>
        <v>0</v>
      </c>
      <c r="O442" s="13">
        <f>IF(OR(N442="",N442=0),0,N442/Premissas!$C$16)</f>
        <v>0</v>
      </c>
    </row>
    <row r="443" spans="1:15" ht="15" customHeight="1">
      <c r="A443" s="9">
        <v>7</v>
      </c>
      <c r="B443" s="9">
        <v>7801</v>
      </c>
      <c r="C443" s="9" t="s">
        <v>21</v>
      </c>
      <c r="D443" s="9" t="s">
        <v>1207</v>
      </c>
      <c r="E443" s="9" t="s">
        <v>1208</v>
      </c>
      <c r="F443" s="10">
        <v>601</v>
      </c>
      <c r="G443" s="11">
        <v>96.49</v>
      </c>
      <c r="H443" s="11">
        <v>6</v>
      </c>
      <c r="I443" s="9"/>
      <c r="J443" s="9">
        <v>20</v>
      </c>
      <c r="K443" s="9" t="s">
        <v>4843</v>
      </c>
      <c r="L443" s="9" t="s">
        <v>48</v>
      </c>
      <c r="M443" s="11">
        <f t="shared" si="6"/>
        <v>0.3</v>
      </c>
      <c r="N443" s="12">
        <f>IF(M443="","",IF(M443&lt;Premissas!$C$8,Premissas!$E$7,IF(M443&lt;Premissas!$C$9,Premissas!$E$8,IF(M443&lt;Premissas!$C$10,Premissas!$E$9,IF(M443&lt;Premissas!$C$11,Premissas!$E$10,IF(M443&lt;Premissas!$C$12,Premissas!$E$11,Premissas!$E$12))))))</f>
        <v>0</v>
      </c>
      <c r="O443" s="13">
        <f>IF(OR(N443="",N443=0),0,N443/Premissas!$C$16)</f>
        <v>0</v>
      </c>
    </row>
    <row r="444" spans="1:15" ht="15" customHeight="1">
      <c r="A444" s="9">
        <v>7</v>
      </c>
      <c r="B444" s="9">
        <v>7801</v>
      </c>
      <c r="C444" s="9" t="s">
        <v>21</v>
      </c>
      <c r="D444" s="9" t="s">
        <v>1209</v>
      </c>
      <c r="E444" s="9" t="s">
        <v>1210</v>
      </c>
      <c r="F444" s="10">
        <v>1854</v>
      </c>
      <c r="G444" s="11">
        <v>162.15</v>
      </c>
      <c r="H444" s="11">
        <v>11</v>
      </c>
      <c r="I444" s="9"/>
      <c r="J444" s="9">
        <v>20</v>
      </c>
      <c r="K444" s="9" t="s">
        <v>4843</v>
      </c>
      <c r="L444" s="9" t="s">
        <v>48</v>
      </c>
      <c r="M444" s="11">
        <f t="shared" si="6"/>
        <v>0.55000000000000004</v>
      </c>
      <c r="N444" s="12">
        <f>IF(M444="","",IF(M444&lt;Premissas!$C$8,Premissas!$E$7,IF(M444&lt;Premissas!$C$9,Premissas!$E$8,IF(M444&lt;Premissas!$C$10,Premissas!$E$9,IF(M444&lt;Premissas!$C$11,Premissas!$E$10,IF(M444&lt;Premissas!$C$12,Premissas!$E$11,Premissas!$E$12))))))</f>
        <v>0</v>
      </c>
      <c r="O444" s="13">
        <f>IF(OR(N444="",N444=0),0,N444/Premissas!$C$16)</f>
        <v>0</v>
      </c>
    </row>
    <row r="445" spans="1:15" ht="15" customHeight="1">
      <c r="A445" s="9">
        <v>7</v>
      </c>
      <c r="B445" s="9">
        <v>7801</v>
      </c>
      <c r="C445" s="9" t="s">
        <v>19</v>
      </c>
      <c r="D445" s="9" t="s">
        <v>1211</v>
      </c>
      <c r="E445" s="9" t="s">
        <v>1212</v>
      </c>
      <c r="F445" s="10">
        <v>1365</v>
      </c>
      <c r="G445" s="11">
        <v>74.040000000000006</v>
      </c>
      <c r="H445" s="11">
        <v>18</v>
      </c>
      <c r="I445" s="9"/>
      <c r="J445" s="9">
        <v>17</v>
      </c>
      <c r="K445" s="9" t="s">
        <v>4843</v>
      </c>
      <c r="L445" s="9" t="s">
        <v>48</v>
      </c>
      <c r="M445" s="11">
        <f t="shared" si="6"/>
        <v>1.0588235294117647</v>
      </c>
      <c r="N445" s="12">
        <f>IF(M445="","",IF(M445&lt;Premissas!$C$8,Premissas!$E$7,IF(M445&lt;Premissas!$C$9,Premissas!$E$8,IF(M445&lt;Premissas!$C$10,Premissas!$E$9,IF(M445&lt;Premissas!$C$11,Premissas!$E$10,IF(M445&lt;Premissas!$C$12,Premissas!$E$11,Premissas!$E$12))))))</f>
        <v>100</v>
      </c>
      <c r="O445" s="13">
        <f>IF(OR(N445="",N445=0),0,N445/Premissas!$C$16)</f>
        <v>3.8461538461538463</v>
      </c>
    </row>
    <row r="446" spans="1:15" ht="15" customHeight="1">
      <c r="A446" s="9">
        <v>7</v>
      </c>
      <c r="B446" s="9">
        <v>7801</v>
      </c>
      <c r="C446" s="9" t="s">
        <v>20</v>
      </c>
      <c r="D446" s="9" t="s">
        <v>1213</v>
      </c>
      <c r="E446" s="9" t="s">
        <v>1214</v>
      </c>
      <c r="F446" s="10">
        <v>12</v>
      </c>
      <c r="G446" s="11">
        <v>20.010000000000002</v>
      </c>
      <c r="H446" s="11">
        <v>1</v>
      </c>
      <c r="I446" s="9"/>
      <c r="J446" s="9">
        <v>16</v>
      </c>
      <c r="K446" s="9" t="s">
        <v>4843</v>
      </c>
      <c r="L446" s="9" t="s">
        <v>48</v>
      </c>
      <c r="M446" s="11">
        <f t="shared" si="6"/>
        <v>6.25E-2</v>
      </c>
      <c r="N446" s="12">
        <f>IF(M446="","",IF(M446&lt;Premissas!$C$8,Premissas!$E$7,IF(M446&lt;Premissas!$C$9,Premissas!$E$8,IF(M446&lt;Premissas!$C$10,Premissas!$E$9,IF(M446&lt;Premissas!$C$11,Premissas!$E$10,IF(M446&lt;Premissas!$C$12,Premissas!$E$11,Premissas!$E$12))))))</f>
        <v>0</v>
      </c>
      <c r="O446" s="13">
        <f>IF(OR(N446="",N446=0),0,N446/Premissas!$C$16)</f>
        <v>0</v>
      </c>
    </row>
    <row r="447" spans="1:15" ht="15" customHeight="1">
      <c r="A447" s="9">
        <v>7</v>
      </c>
      <c r="B447" s="9">
        <v>7801</v>
      </c>
      <c r="C447" s="9" t="s">
        <v>19</v>
      </c>
      <c r="D447" s="9" t="s">
        <v>1213</v>
      </c>
      <c r="E447" s="9" t="s">
        <v>1214</v>
      </c>
      <c r="F447" s="10">
        <v>12</v>
      </c>
      <c r="G447" s="11">
        <v>12.28</v>
      </c>
      <c r="H447" s="11">
        <v>1</v>
      </c>
      <c r="I447" s="9"/>
      <c r="J447" s="9">
        <v>17</v>
      </c>
      <c r="K447" s="9" t="s">
        <v>4843</v>
      </c>
      <c r="L447" s="9" t="s">
        <v>48</v>
      </c>
      <c r="M447" s="11">
        <f t="shared" si="6"/>
        <v>5.8823529411764705E-2</v>
      </c>
      <c r="N447" s="12">
        <f>IF(M447="","",IF(M447&lt;Premissas!$C$8,Premissas!$E$7,IF(M447&lt;Premissas!$C$9,Premissas!$E$8,IF(M447&lt;Premissas!$C$10,Premissas!$E$9,IF(M447&lt;Premissas!$C$11,Premissas!$E$10,IF(M447&lt;Premissas!$C$12,Premissas!$E$11,Premissas!$E$12))))))</f>
        <v>0</v>
      </c>
      <c r="O447" s="13">
        <f>IF(OR(N447="",N447=0),0,N447/Premissas!$C$16)</f>
        <v>0</v>
      </c>
    </row>
    <row r="448" spans="1:15" ht="15" customHeight="1">
      <c r="A448" s="9">
        <v>7</v>
      </c>
      <c r="B448" s="9">
        <v>7801</v>
      </c>
      <c r="C448" s="9" t="s">
        <v>21</v>
      </c>
      <c r="D448" s="9" t="s">
        <v>1215</v>
      </c>
      <c r="E448" s="9" t="s">
        <v>1216</v>
      </c>
      <c r="F448" s="10">
        <v>1396</v>
      </c>
      <c r="G448" s="11">
        <v>140.63</v>
      </c>
      <c r="H448" s="11">
        <v>10</v>
      </c>
      <c r="I448" s="9"/>
      <c r="J448" s="9">
        <v>20</v>
      </c>
      <c r="K448" s="9" t="s">
        <v>4843</v>
      </c>
      <c r="L448" s="9" t="s">
        <v>48</v>
      </c>
      <c r="M448" s="11">
        <f t="shared" si="6"/>
        <v>0.5</v>
      </c>
      <c r="N448" s="12">
        <f>IF(M448="","",IF(M448&lt;Premissas!$C$8,Premissas!$E$7,IF(M448&lt;Premissas!$C$9,Premissas!$E$8,IF(M448&lt;Premissas!$C$10,Premissas!$E$9,IF(M448&lt;Premissas!$C$11,Premissas!$E$10,IF(M448&lt;Premissas!$C$12,Premissas!$E$11,Premissas!$E$12))))))</f>
        <v>0</v>
      </c>
      <c r="O448" s="13">
        <f>IF(OR(N448="",N448=0),0,N448/Premissas!$C$16)</f>
        <v>0</v>
      </c>
    </row>
    <row r="449" spans="1:15" ht="15" customHeight="1">
      <c r="A449" s="9">
        <v>7</v>
      </c>
      <c r="B449" s="9">
        <v>7801</v>
      </c>
      <c r="C449" s="9" t="s">
        <v>21</v>
      </c>
      <c r="D449" s="9" t="s">
        <v>1217</v>
      </c>
      <c r="E449" s="9" t="s">
        <v>1218</v>
      </c>
      <c r="F449" s="10">
        <v>1005</v>
      </c>
      <c r="G449" s="11">
        <v>105.68</v>
      </c>
      <c r="H449" s="11">
        <v>10</v>
      </c>
      <c r="I449" s="9"/>
      <c r="J449" s="9">
        <v>20</v>
      </c>
      <c r="K449" s="9" t="s">
        <v>4843</v>
      </c>
      <c r="L449" s="9" t="s">
        <v>48</v>
      </c>
      <c r="M449" s="11">
        <f t="shared" si="6"/>
        <v>0.5</v>
      </c>
      <c r="N449" s="12">
        <f>IF(M449="","",IF(M449&lt;Premissas!$C$8,Premissas!$E$7,IF(M449&lt;Premissas!$C$9,Premissas!$E$8,IF(M449&lt;Premissas!$C$10,Premissas!$E$9,IF(M449&lt;Premissas!$C$11,Premissas!$E$10,IF(M449&lt;Premissas!$C$12,Premissas!$E$11,Premissas!$E$12))))))</f>
        <v>0</v>
      </c>
      <c r="O449" s="13">
        <f>IF(OR(N449="",N449=0),0,N449/Premissas!$C$16)</f>
        <v>0</v>
      </c>
    </row>
    <row r="450" spans="1:15" ht="15" customHeight="1">
      <c r="A450" s="9">
        <v>7</v>
      </c>
      <c r="B450" s="9">
        <v>7801</v>
      </c>
      <c r="C450" s="9" t="s">
        <v>21</v>
      </c>
      <c r="D450" s="9" t="s">
        <v>1219</v>
      </c>
      <c r="E450" s="9" t="s">
        <v>1220</v>
      </c>
      <c r="F450" s="10">
        <v>1661</v>
      </c>
      <c r="G450" s="11">
        <v>216.22</v>
      </c>
      <c r="H450" s="11">
        <v>8</v>
      </c>
      <c r="I450" s="9"/>
      <c r="J450" s="9">
        <v>20</v>
      </c>
      <c r="K450" s="9" t="s">
        <v>4843</v>
      </c>
      <c r="L450" s="9" t="s">
        <v>48</v>
      </c>
      <c r="M450" s="11">
        <f t="shared" ref="M450:M513" si="7">IF(OR(J450="",J450&lt;=0),"",H450/J450)</f>
        <v>0.4</v>
      </c>
      <c r="N450" s="12">
        <f>IF(M450="","",IF(M450&lt;Premissas!$C$8,Premissas!$E$7,IF(M450&lt;Premissas!$C$9,Premissas!$E$8,IF(M450&lt;Premissas!$C$10,Premissas!$E$9,IF(M450&lt;Premissas!$C$11,Premissas!$E$10,IF(M450&lt;Premissas!$C$12,Premissas!$E$11,Premissas!$E$12))))))</f>
        <v>0</v>
      </c>
      <c r="O450" s="13">
        <f>IF(OR(N450="",N450=0),0,N450/Premissas!$C$16)</f>
        <v>0</v>
      </c>
    </row>
    <row r="451" spans="1:15" ht="15" customHeight="1">
      <c r="A451" s="9">
        <v>7</v>
      </c>
      <c r="B451" s="9">
        <v>7801</v>
      </c>
      <c r="C451" s="9" t="s">
        <v>21</v>
      </c>
      <c r="D451" s="9" t="s">
        <v>1221</v>
      </c>
      <c r="E451" s="9" t="s">
        <v>1222</v>
      </c>
      <c r="F451" s="10">
        <v>1378</v>
      </c>
      <c r="G451" s="11">
        <v>92.61</v>
      </c>
      <c r="H451" s="11">
        <v>15</v>
      </c>
      <c r="I451" s="9"/>
      <c r="J451" s="9">
        <v>20</v>
      </c>
      <c r="K451" s="9" t="s">
        <v>4843</v>
      </c>
      <c r="L451" s="9" t="s">
        <v>48</v>
      </c>
      <c r="M451" s="11">
        <f t="shared" si="7"/>
        <v>0.75</v>
      </c>
      <c r="N451" s="12">
        <f>IF(M451="","",IF(M451&lt;Premissas!$C$8,Premissas!$E$7,IF(M451&lt;Premissas!$C$9,Premissas!$E$8,IF(M451&lt;Premissas!$C$10,Premissas!$E$9,IF(M451&lt;Premissas!$C$11,Premissas!$E$10,IF(M451&lt;Premissas!$C$12,Premissas!$E$11,Premissas!$E$12))))))</f>
        <v>0</v>
      </c>
      <c r="O451" s="13">
        <f>IF(OR(N451="",N451=0),0,N451/Premissas!$C$16)</f>
        <v>0</v>
      </c>
    </row>
    <row r="452" spans="1:15" ht="15" customHeight="1">
      <c r="A452" s="9">
        <v>7</v>
      </c>
      <c r="B452" s="9">
        <v>7801</v>
      </c>
      <c r="C452" s="9" t="s">
        <v>21</v>
      </c>
      <c r="D452" s="9" t="s">
        <v>1223</v>
      </c>
      <c r="E452" s="9" t="s">
        <v>1224</v>
      </c>
      <c r="F452" s="10">
        <v>85</v>
      </c>
      <c r="G452" s="11">
        <v>6.55</v>
      </c>
      <c r="H452" s="11">
        <v>13</v>
      </c>
      <c r="I452" s="9"/>
      <c r="J452" s="9">
        <v>20</v>
      </c>
      <c r="K452" s="9" t="s">
        <v>4843</v>
      </c>
      <c r="L452" s="9" t="s">
        <v>48</v>
      </c>
      <c r="M452" s="11">
        <f t="shared" si="7"/>
        <v>0.65</v>
      </c>
      <c r="N452" s="12">
        <f>IF(M452="","",IF(M452&lt;Premissas!$C$8,Premissas!$E$7,IF(M452&lt;Premissas!$C$9,Premissas!$E$8,IF(M452&lt;Premissas!$C$10,Premissas!$E$9,IF(M452&lt;Premissas!$C$11,Premissas!$E$10,IF(M452&lt;Premissas!$C$12,Premissas!$E$11,Premissas!$E$12))))))</f>
        <v>0</v>
      </c>
      <c r="O452" s="13">
        <f>IF(OR(N452="",N452=0),0,N452/Premissas!$C$16)</f>
        <v>0</v>
      </c>
    </row>
    <row r="453" spans="1:15" ht="15" customHeight="1">
      <c r="A453" s="9">
        <v>7</v>
      </c>
      <c r="B453" s="9">
        <v>7801</v>
      </c>
      <c r="C453" s="9" t="s">
        <v>21</v>
      </c>
      <c r="D453" s="9" t="s">
        <v>1225</v>
      </c>
      <c r="E453" s="9" t="s">
        <v>1226</v>
      </c>
      <c r="F453" s="10">
        <v>839</v>
      </c>
      <c r="G453" s="11">
        <v>103</v>
      </c>
      <c r="H453" s="11">
        <v>8</v>
      </c>
      <c r="I453" s="9"/>
      <c r="J453" s="9">
        <v>20</v>
      </c>
      <c r="K453" s="9" t="s">
        <v>4843</v>
      </c>
      <c r="L453" s="9" t="s">
        <v>48</v>
      </c>
      <c r="M453" s="11">
        <f t="shared" si="7"/>
        <v>0.4</v>
      </c>
      <c r="N453" s="12">
        <f>IF(M453="","",IF(M453&lt;Premissas!$C$8,Premissas!$E$7,IF(M453&lt;Premissas!$C$9,Premissas!$E$8,IF(M453&lt;Premissas!$C$10,Premissas!$E$9,IF(M453&lt;Premissas!$C$11,Premissas!$E$10,IF(M453&lt;Premissas!$C$12,Premissas!$E$11,Premissas!$E$12))))))</f>
        <v>0</v>
      </c>
      <c r="O453" s="13">
        <f>IF(OR(N453="",N453=0),0,N453/Premissas!$C$16)</f>
        <v>0</v>
      </c>
    </row>
    <row r="454" spans="1:15" ht="15" customHeight="1">
      <c r="A454" s="9">
        <v>7</v>
      </c>
      <c r="B454" s="9">
        <v>7801</v>
      </c>
      <c r="C454" s="9" t="s">
        <v>21</v>
      </c>
      <c r="D454" s="9" t="s">
        <v>1227</v>
      </c>
      <c r="E454" s="9" t="s">
        <v>1228</v>
      </c>
      <c r="F454" s="10">
        <v>2297</v>
      </c>
      <c r="G454" s="11">
        <v>224.28</v>
      </c>
      <c r="H454" s="11">
        <v>10</v>
      </c>
      <c r="I454" s="9"/>
      <c r="J454" s="9">
        <v>20</v>
      </c>
      <c r="K454" s="9" t="s">
        <v>4843</v>
      </c>
      <c r="L454" s="9" t="s">
        <v>48</v>
      </c>
      <c r="M454" s="11">
        <f t="shared" si="7"/>
        <v>0.5</v>
      </c>
      <c r="N454" s="12">
        <f>IF(M454="","",IF(M454&lt;Premissas!$C$8,Premissas!$E$7,IF(M454&lt;Premissas!$C$9,Premissas!$E$8,IF(M454&lt;Premissas!$C$10,Premissas!$E$9,IF(M454&lt;Premissas!$C$11,Premissas!$E$10,IF(M454&lt;Premissas!$C$12,Premissas!$E$11,Premissas!$E$12))))))</f>
        <v>0</v>
      </c>
      <c r="O454" s="13">
        <f>IF(OR(N454="",N454=0),0,N454/Premissas!$C$16)</f>
        <v>0</v>
      </c>
    </row>
    <row r="455" spans="1:15" ht="15" customHeight="1">
      <c r="A455" s="9">
        <v>7</v>
      </c>
      <c r="B455" s="9">
        <v>7801</v>
      </c>
      <c r="C455" s="9" t="s">
        <v>21</v>
      </c>
      <c r="D455" s="9" t="s">
        <v>1229</v>
      </c>
      <c r="E455" s="9" t="s">
        <v>1230</v>
      </c>
      <c r="F455" s="10">
        <v>974</v>
      </c>
      <c r="G455" s="11">
        <v>122.34</v>
      </c>
      <c r="H455" s="11">
        <v>8</v>
      </c>
      <c r="I455" s="9"/>
      <c r="J455" s="9">
        <v>20</v>
      </c>
      <c r="K455" s="9" t="s">
        <v>4843</v>
      </c>
      <c r="L455" s="9" t="s">
        <v>48</v>
      </c>
      <c r="M455" s="11">
        <f t="shared" si="7"/>
        <v>0.4</v>
      </c>
      <c r="N455" s="12">
        <f>IF(M455="","",IF(M455&lt;Premissas!$C$8,Premissas!$E$7,IF(M455&lt;Premissas!$C$9,Premissas!$E$8,IF(M455&lt;Premissas!$C$10,Premissas!$E$9,IF(M455&lt;Premissas!$C$11,Premissas!$E$10,IF(M455&lt;Premissas!$C$12,Premissas!$E$11,Premissas!$E$12))))))</f>
        <v>0</v>
      </c>
      <c r="O455" s="13">
        <f>IF(OR(N455="",N455=0),0,N455/Premissas!$C$16)</f>
        <v>0</v>
      </c>
    </row>
    <row r="456" spans="1:15" ht="15" customHeight="1">
      <c r="A456" s="9">
        <v>7</v>
      </c>
      <c r="B456" s="9">
        <v>7801</v>
      </c>
      <c r="C456" s="9" t="s">
        <v>21</v>
      </c>
      <c r="D456" s="9" t="s">
        <v>1231</v>
      </c>
      <c r="E456" s="9" t="s">
        <v>1232</v>
      </c>
      <c r="F456" s="10">
        <v>4857</v>
      </c>
      <c r="G456" s="11">
        <v>209.67</v>
      </c>
      <c r="H456" s="11">
        <v>23</v>
      </c>
      <c r="I456" s="9"/>
      <c r="J456" s="9">
        <v>20</v>
      </c>
      <c r="K456" s="9" t="s">
        <v>4843</v>
      </c>
      <c r="L456" s="9" t="s">
        <v>48</v>
      </c>
      <c r="M456" s="11">
        <f t="shared" si="7"/>
        <v>1.1499999999999999</v>
      </c>
      <c r="N456" s="12">
        <f>IF(M456="","",IF(M456&lt;Premissas!$C$8,Premissas!$E$7,IF(M456&lt;Premissas!$C$9,Premissas!$E$8,IF(M456&lt;Premissas!$C$10,Premissas!$E$9,IF(M456&lt;Premissas!$C$11,Premissas!$E$10,IF(M456&lt;Premissas!$C$12,Premissas!$E$11,Premissas!$E$12))))))</f>
        <v>100</v>
      </c>
      <c r="O456" s="13">
        <f>IF(OR(N456="",N456=0),0,N456/Premissas!$C$16)</f>
        <v>3.8461538461538463</v>
      </c>
    </row>
    <row r="457" spans="1:15" ht="15" customHeight="1">
      <c r="A457" s="9">
        <v>7</v>
      </c>
      <c r="B457" s="9">
        <v>7801</v>
      </c>
      <c r="C457" s="9" t="s">
        <v>19</v>
      </c>
      <c r="D457" s="9" t="s">
        <v>1233</v>
      </c>
      <c r="E457" s="9" t="s">
        <v>1234</v>
      </c>
      <c r="F457" s="10">
        <v>2105</v>
      </c>
      <c r="G457" s="11">
        <v>103.36</v>
      </c>
      <c r="H457" s="11">
        <v>20</v>
      </c>
      <c r="I457" s="9"/>
      <c r="J457" s="9">
        <v>17</v>
      </c>
      <c r="K457" s="9" t="s">
        <v>4843</v>
      </c>
      <c r="L457" s="9" t="s">
        <v>48</v>
      </c>
      <c r="M457" s="11">
        <f t="shared" si="7"/>
        <v>1.1764705882352942</v>
      </c>
      <c r="N457" s="12">
        <f>IF(M457="","",IF(M457&lt;Premissas!$C$8,Premissas!$E$7,IF(M457&lt;Premissas!$C$9,Premissas!$E$8,IF(M457&lt;Premissas!$C$10,Premissas!$E$9,IF(M457&lt;Premissas!$C$11,Premissas!$E$10,IF(M457&lt;Premissas!$C$12,Premissas!$E$11,Premissas!$E$12))))))</f>
        <v>100</v>
      </c>
      <c r="O457" s="13">
        <f>IF(OR(N457="",N457=0),0,N457/Premissas!$C$16)</f>
        <v>3.8461538461538463</v>
      </c>
    </row>
    <row r="458" spans="1:15" ht="15" customHeight="1">
      <c r="A458" s="9">
        <v>7</v>
      </c>
      <c r="B458" s="9">
        <v>7801</v>
      </c>
      <c r="C458" s="9" t="s">
        <v>21</v>
      </c>
      <c r="D458" s="9" t="s">
        <v>1235</v>
      </c>
      <c r="E458" s="9" t="s">
        <v>1236</v>
      </c>
      <c r="F458" s="10">
        <v>1788</v>
      </c>
      <c r="G458" s="11">
        <v>175.69</v>
      </c>
      <c r="H458" s="11">
        <v>10</v>
      </c>
      <c r="I458" s="9"/>
      <c r="J458" s="9">
        <v>20</v>
      </c>
      <c r="K458" s="9" t="s">
        <v>4843</v>
      </c>
      <c r="L458" s="9" t="s">
        <v>48</v>
      </c>
      <c r="M458" s="11">
        <f t="shared" si="7"/>
        <v>0.5</v>
      </c>
      <c r="N458" s="12">
        <f>IF(M458="","",IF(M458&lt;Premissas!$C$8,Premissas!$E$7,IF(M458&lt;Premissas!$C$9,Premissas!$E$8,IF(M458&lt;Premissas!$C$10,Premissas!$E$9,IF(M458&lt;Premissas!$C$11,Premissas!$E$10,IF(M458&lt;Premissas!$C$12,Premissas!$E$11,Premissas!$E$12))))))</f>
        <v>0</v>
      </c>
      <c r="O458" s="13">
        <f>IF(OR(N458="",N458=0),0,N458/Premissas!$C$16)</f>
        <v>0</v>
      </c>
    </row>
    <row r="459" spans="1:15" ht="15" customHeight="1">
      <c r="A459" s="9">
        <v>7</v>
      </c>
      <c r="B459" s="9">
        <v>7801</v>
      </c>
      <c r="C459" s="9" t="s">
        <v>21</v>
      </c>
      <c r="D459" s="9" t="s">
        <v>1237</v>
      </c>
      <c r="E459" s="9" t="s">
        <v>1238</v>
      </c>
      <c r="F459" s="10">
        <v>1303</v>
      </c>
      <c r="G459" s="11">
        <v>122.83</v>
      </c>
      <c r="H459" s="11">
        <v>11</v>
      </c>
      <c r="I459" s="9"/>
      <c r="J459" s="9">
        <v>20</v>
      </c>
      <c r="K459" s="9" t="s">
        <v>4843</v>
      </c>
      <c r="L459" s="9" t="s">
        <v>48</v>
      </c>
      <c r="M459" s="11">
        <f t="shared" si="7"/>
        <v>0.55000000000000004</v>
      </c>
      <c r="N459" s="12">
        <f>IF(M459="","",IF(M459&lt;Premissas!$C$8,Premissas!$E$7,IF(M459&lt;Premissas!$C$9,Premissas!$E$8,IF(M459&lt;Premissas!$C$10,Premissas!$E$9,IF(M459&lt;Premissas!$C$11,Premissas!$E$10,IF(M459&lt;Premissas!$C$12,Premissas!$E$11,Premissas!$E$12))))))</f>
        <v>0</v>
      </c>
      <c r="O459" s="13">
        <f>IF(OR(N459="",N459=0),0,N459/Premissas!$C$16)</f>
        <v>0</v>
      </c>
    </row>
    <row r="460" spans="1:15" ht="15" customHeight="1">
      <c r="A460" s="9">
        <v>7</v>
      </c>
      <c r="B460" s="9">
        <v>7801</v>
      </c>
      <c r="C460" s="9" t="s">
        <v>21</v>
      </c>
      <c r="D460" s="9" t="s">
        <v>1239</v>
      </c>
      <c r="E460" s="9" t="s">
        <v>1240</v>
      </c>
      <c r="F460" s="10">
        <v>1984</v>
      </c>
      <c r="G460" s="11">
        <v>188.94</v>
      </c>
      <c r="H460" s="11">
        <v>11</v>
      </c>
      <c r="I460" s="9"/>
      <c r="J460" s="9">
        <v>20</v>
      </c>
      <c r="K460" s="9" t="s">
        <v>4843</v>
      </c>
      <c r="L460" s="9" t="s">
        <v>48</v>
      </c>
      <c r="M460" s="11">
        <f t="shared" si="7"/>
        <v>0.55000000000000004</v>
      </c>
      <c r="N460" s="12">
        <f>IF(M460="","",IF(M460&lt;Premissas!$C$8,Premissas!$E$7,IF(M460&lt;Premissas!$C$9,Premissas!$E$8,IF(M460&lt;Premissas!$C$10,Premissas!$E$9,IF(M460&lt;Premissas!$C$11,Premissas!$E$10,IF(M460&lt;Premissas!$C$12,Premissas!$E$11,Premissas!$E$12))))))</f>
        <v>0</v>
      </c>
      <c r="O460" s="13">
        <f>IF(OR(N460="",N460=0),0,N460/Premissas!$C$16)</f>
        <v>0</v>
      </c>
    </row>
    <row r="461" spans="1:15" ht="15" customHeight="1">
      <c r="A461" s="9">
        <v>7</v>
      </c>
      <c r="B461" s="9">
        <v>7801</v>
      </c>
      <c r="C461" s="9" t="s">
        <v>19</v>
      </c>
      <c r="D461" s="9" t="s">
        <v>1241</v>
      </c>
      <c r="E461" s="9" t="s">
        <v>1242</v>
      </c>
      <c r="F461" s="10">
        <v>609</v>
      </c>
      <c r="G461" s="11">
        <v>32.340000000000003</v>
      </c>
      <c r="H461" s="11">
        <v>19</v>
      </c>
      <c r="I461" s="9"/>
      <c r="J461" s="9">
        <v>17</v>
      </c>
      <c r="K461" s="9" t="s">
        <v>4843</v>
      </c>
      <c r="L461" s="9" t="s">
        <v>48</v>
      </c>
      <c r="M461" s="11">
        <f t="shared" si="7"/>
        <v>1.1176470588235294</v>
      </c>
      <c r="N461" s="12">
        <f>IF(M461="","",IF(M461&lt;Premissas!$C$8,Premissas!$E$7,IF(M461&lt;Premissas!$C$9,Premissas!$E$8,IF(M461&lt;Premissas!$C$10,Premissas!$E$9,IF(M461&lt;Premissas!$C$11,Premissas!$E$10,IF(M461&lt;Premissas!$C$12,Premissas!$E$11,Premissas!$E$12))))))</f>
        <v>100</v>
      </c>
      <c r="O461" s="13">
        <f>IF(OR(N461="",N461=0),0,N461/Premissas!$C$16)</f>
        <v>3.8461538461538463</v>
      </c>
    </row>
    <row r="462" spans="1:15" ht="15" customHeight="1">
      <c r="A462" s="9">
        <v>7</v>
      </c>
      <c r="B462" s="9">
        <v>7801</v>
      </c>
      <c r="C462" s="9" t="s">
        <v>19</v>
      </c>
      <c r="D462" s="9" t="s">
        <v>1243</v>
      </c>
      <c r="E462" s="9" t="s">
        <v>1244</v>
      </c>
      <c r="F462" s="10">
        <v>222</v>
      </c>
      <c r="G462" s="11">
        <v>46.69</v>
      </c>
      <c r="H462" s="11">
        <v>5</v>
      </c>
      <c r="I462" s="9"/>
      <c r="J462" s="9">
        <v>17</v>
      </c>
      <c r="K462" s="9" t="s">
        <v>4843</v>
      </c>
      <c r="L462" s="9" t="s">
        <v>48</v>
      </c>
      <c r="M462" s="11">
        <f t="shared" si="7"/>
        <v>0.29411764705882354</v>
      </c>
      <c r="N462" s="12">
        <f>IF(M462="","",IF(M462&lt;Premissas!$C$8,Premissas!$E$7,IF(M462&lt;Premissas!$C$9,Premissas!$E$8,IF(M462&lt;Premissas!$C$10,Premissas!$E$9,IF(M462&lt;Premissas!$C$11,Premissas!$E$10,IF(M462&lt;Premissas!$C$12,Premissas!$E$11,Premissas!$E$12))))))</f>
        <v>0</v>
      </c>
      <c r="O462" s="13">
        <f>IF(OR(N462="",N462=0),0,N462/Premissas!$C$16)</f>
        <v>0</v>
      </c>
    </row>
    <row r="463" spans="1:15" ht="15" customHeight="1">
      <c r="A463" s="9">
        <v>7</v>
      </c>
      <c r="B463" s="9">
        <v>7801</v>
      </c>
      <c r="C463" s="9" t="s">
        <v>19</v>
      </c>
      <c r="D463" s="9" t="s">
        <v>1245</v>
      </c>
      <c r="E463" s="9" t="s">
        <v>1246</v>
      </c>
      <c r="F463" s="10">
        <v>98</v>
      </c>
      <c r="G463" s="11">
        <v>7.98</v>
      </c>
      <c r="H463" s="11">
        <v>12</v>
      </c>
      <c r="I463" s="9"/>
      <c r="J463" s="9">
        <v>17</v>
      </c>
      <c r="K463" s="9" t="s">
        <v>4843</v>
      </c>
      <c r="L463" s="9" t="s">
        <v>48</v>
      </c>
      <c r="M463" s="11">
        <f t="shared" si="7"/>
        <v>0.70588235294117652</v>
      </c>
      <c r="N463" s="12">
        <f>IF(M463="","",IF(M463&lt;Premissas!$C$8,Premissas!$E$7,IF(M463&lt;Premissas!$C$9,Premissas!$E$8,IF(M463&lt;Premissas!$C$10,Premissas!$E$9,IF(M463&lt;Premissas!$C$11,Premissas!$E$10,IF(M463&lt;Premissas!$C$12,Premissas!$E$11,Premissas!$E$12))))))</f>
        <v>0</v>
      </c>
      <c r="O463" s="13">
        <f>IF(OR(N463="",N463=0),0,N463/Premissas!$C$16)</f>
        <v>0</v>
      </c>
    </row>
    <row r="464" spans="1:15" ht="15" customHeight="1">
      <c r="A464" s="9">
        <v>7</v>
      </c>
      <c r="B464" s="9">
        <v>7801</v>
      </c>
      <c r="C464" s="9" t="s">
        <v>18</v>
      </c>
      <c r="D464" s="9" t="s">
        <v>1247</v>
      </c>
      <c r="E464" s="9" t="s">
        <v>1248</v>
      </c>
      <c r="F464" s="10">
        <v>387</v>
      </c>
      <c r="G464" s="11">
        <v>45.97</v>
      </c>
      <c r="H464" s="11">
        <v>8</v>
      </c>
      <c r="I464" s="9"/>
      <c r="J464" s="9">
        <v>22</v>
      </c>
      <c r="K464" s="9" t="s">
        <v>4843</v>
      </c>
      <c r="L464" s="9" t="s">
        <v>48</v>
      </c>
      <c r="M464" s="11">
        <f t="shared" si="7"/>
        <v>0.36363636363636365</v>
      </c>
      <c r="N464" s="12">
        <f>IF(M464="","",IF(M464&lt;Premissas!$C$8,Premissas!$E$7,IF(M464&lt;Premissas!$C$9,Premissas!$E$8,IF(M464&lt;Premissas!$C$10,Premissas!$E$9,IF(M464&lt;Premissas!$C$11,Premissas!$E$10,IF(M464&lt;Premissas!$C$12,Premissas!$E$11,Premissas!$E$12))))))</f>
        <v>0</v>
      </c>
      <c r="O464" s="13">
        <f>IF(OR(N464="",N464=0),0,N464/Premissas!$C$16)</f>
        <v>0</v>
      </c>
    </row>
    <row r="465" spans="1:15" ht="15" customHeight="1">
      <c r="A465" s="9">
        <v>7</v>
      </c>
      <c r="B465" s="9">
        <v>7801</v>
      </c>
      <c r="C465" s="9" t="s">
        <v>20</v>
      </c>
      <c r="D465" s="9" t="s">
        <v>1247</v>
      </c>
      <c r="E465" s="9" t="s">
        <v>1248</v>
      </c>
      <c r="F465" s="10">
        <v>22</v>
      </c>
      <c r="G465" s="11">
        <v>14.01</v>
      </c>
      <c r="H465" s="11">
        <v>2</v>
      </c>
      <c r="I465" s="9"/>
      <c r="J465" s="9">
        <v>16</v>
      </c>
      <c r="K465" s="9" t="s">
        <v>4843</v>
      </c>
      <c r="L465" s="9" t="s">
        <v>48</v>
      </c>
      <c r="M465" s="11">
        <f t="shared" si="7"/>
        <v>0.125</v>
      </c>
      <c r="N465" s="12">
        <f>IF(M465="","",IF(M465&lt;Premissas!$C$8,Premissas!$E$7,IF(M465&lt;Premissas!$C$9,Premissas!$E$8,IF(M465&lt;Premissas!$C$10,Premissas!$E$9,IF(M465&lt;Premissas!$C$11,Premissas!$E$10,IF(M465&lt;Premissas!$C$12,Premissas!$E$11,Premissas!$E$12))))))</f>
        <v>0</v>
      </c>
      <c r="O465" s="13">
        <f>IF(OR(N465="",N465=0),0,N465/Premissas!$C$16)</f>
        <v>0</v>
      </c>
    </row>
    <row r="466" spans="1:15" ht="15" customHeight="1">
      <c r="A466" s="9">
        <v>7</v>
      </c>
      <c r="B466" s="9">
        <v>7801</v>
      </c>
      <c r="C466" s="9" t="s">
        <v>21</v>
      </c>
      <c r="D466" s="9" t="s">
        <v>1249</v>
      </c>
      <c r="E466" s="9" t="s">
        <v>1250</v>
      </c>
      <c r="F466" s="10">
        <v>1429</v>
      </c>
      <c r="G466" s="11">
        <v>170.18</v>
      </c>
      <c r="H466" s="11">
        <v>8</v>
      </c>
      <c r="I466" s="9"/>
      <c r="J466" s="9">
        <v>20</v>
      </c>
      <c r="K466" s="9" t="s">
        <v>4843</v>
      </c>
      <c r="L466" s="9" t="s">
        <v>48</v>
      </c>
      <c r="M466" s="11">
        <f t="shared" si="7"/>
        <v>0.4</v>
      </c>
      <c r="N466" s="12">
        <f>IF(M466="","",IF(M466&lt;Premissas!$C$8,Premissas!$E$7,IF(M466&lt;Premissas!$C$9,Premissas!$E$8,IF(M466&lt;Premissas!$C$10,Premissas!$E$9,IF(M466&lt;Premissas!$C$11,Premissas!$E$10,IF(M466&lt;Premissas!$C$12,Premissas!$E$11,Premissas!$E$12))))))</f>
        <v>0</v>
      </c>
      <c r="O466" s="13">
        <f>IF(OR(N466="",N466=0),0,N466/Premissas!$C$16)</f>
        <v>0</v>
      </c>
    </row>
    <row r="467" spans="1:15" ht="15" customHeight="1">
      <c r="A467" s="9">
        <v>7</v>
      </c>
      <c r="B467" s="9">
        <v>7801</v>
      </c>
      <c r="C467" s="9" t="s">
        <v>21</v>
      </c>
      <c r="D467" s="9" t="s">
        <v>1251</v>
      </c>
      <c r="E467" s="9" t="s">
        <v>1252</v>
      </c>
      <c r="F467" s="10">
        <v>3064</v>
      </c>
      <c r="G467" s="11">
        <v>206.71</v>
      </c>
      <c r="H467" s="11">
        <v>15</v>
      </c>
      <c r="I467" s="9"/>
      <c r="J467" s="9">
        <v>20</v>
      </c>
      <c r="K467" s="9" t="s">
        <v>4843</v>
      </c>
      <c r="L467" s="9" t="s">
        <v>48</v>
      </c>
      <c r="M467" s="11">
        <f t="shared" si="7"/>
        <v>0.75</v>
      </c>
      <c r="N467" s="12">
        <f>IF(M467="","",IF(M467&lt;Premissas!$C$8,Premissas!$E$7,IF(M467&lt;Premissas!$C$9,Premissas!$E$8,IF(M467&lt;Premissas!$C$10,Premissas!$E$9,IF(M467&lt;Premissas!$C$11,Premissas!$E$10,IF(M467&lt;Premissas!$C$12,Premissas!$E$11,Premissas!$E$12))))))</f>
        <v>0</v>
      </c>
      <c r="O467" s="13">
        <f>IF(OR(N467="",N467=0),0,N467/Premissas!$C$16)</f>
        <v>0</v>
      </c>
    </row>
    <row r="468" spans="1:15" ht="15" customHeight="1">
      <c r="A468" s="9">
        <v>7</v>
      </c>
      <c r="B468" s="9">
        <v>7801</v>
      </c>
      <c r="C468" s="9" t="s">
        <v>19</v>
      </c>
      <c r="D468" s="9" t="s">
        <v>1253</v>
      </c>
      <c r="E468" s="9" t="s">
        <v>1254</v>
      </c>
      <c r="F468" s="10">
        <v>585</v>
      </c>
      <c r="G468" s="11">
        <v>63.42</v>
      </c>
      <c r="H468" s="11">
        <v>9</v>
      </c>
      <c r="I468" s="9"/>
      <c r="J468" s="9">
        <v>17</v>
      </c>
      <c r="K468" s="9" t="s">
        <v>4843</v>
      </c>
      <c r="L468" s="9" t="s">
        <v>48</v>
      </c>
      <c r="M468" s="11">
        <f t="shared" si="7"/>
        <v>0.52941176470588236</v>
      </c>
      <c r="N468" s="12">
        <f>IF(M468="","",IF(M468&lt;Premissas!$C$8,Premissas!$E$7,IF(M468&lt;Premissas!$C$9,Premissas!$E$8,IF(M468&lt;Premissas!$C$10,Premissas!$E$9,IF(M468&lt;Premissas!$C$11,Premissas!$E$10,IF(M468&lt;Premissas!$C$12,Premissas!$E$11,Premissas!$E$12))))))</f>
        <v>0</v>
      </c>
      <c r="O468" s="13">
        <f>IF(OR(N468="",N468=0),0,N468/Premissas!$C$16)</f>
        <v>0</v>
      </c>
    </row>
    <row r="469" spans="1:15" ht="15" customHeight="1">
      <c r="A469" s="9">
        <v>7</v>
      </c>
      <c r="B469" s="9">
        <v>7801</v>
      </c>
      <c r="C469" s="9" t="s">
        <v>21</v>
      </c>
      <c r="D469" s="9" t="s">
        <v>1255</v>
      </c>
      <c r="E469" s="9" t="s">
        <v>1256</v>
      </c>
      <c r="F469" s="10">
        <v>1922</v>
      </c>
      <c r="G469" s="11">
        <v>200.83</v>
      </c>
      <c r="H469" s="11">
        <v>10</v>
      </c>
      <c r="I469" s="9"/>
      <c r="J469" s="9">
        <v>20</v>
      </c>
      <c r="K469" s="9" t="s">
        <v>4843</v>
      </c>
      <c r="L469" s="9" t="s">
        <v>48</v>
      </c>
      <c r="M469" s="11">
        <f t="shared" si="7"/>
        <v>0.5</v>
      </c>
      <c r="N469" s="12">
        <f>IF(M469="","",IF(M469&lt;Premissas!$C$8,Premissas!$E$7,IF(M469&lt;Premissas!$C$9,Premissas!$E$8,IF(M469&lt;Premissas!$C$10,Premissas!$E$9,IF(M469&lt;Premissas!$C$11,Premissas!$E$10,IF(M469&lt;Premissas!$C$12,Premissas!$E$11,Premissas!$E$12))))))</f>
        <v>0</v>
      </c>
      <c r="O469" s="13">
        <f>IF(OR(N469="",N469=0),0,N469/Premissas!$C$16)</f>
        <v>0</v>
      </c>
    </row>
    <row r="470" spans="1:15" ht="15" customHeight="1">
      <c r="A470" s="9">
        <v>7</v>
      </c>
      <c r="B470" s="9">
        <v>7801</v>
      </c>
      <c r="C470" s="9" t="s">
        <v>21</v>
      </c>
      <c r="D470" s="9" t="s">
        <v>1257</v>
      </c>
      <c r="E470" s="9" t="s">
        <v>1258</v>
      </c>
      <c r="F470" s="10">
        <v>1755</v>
      </c>
      <c r="G470" s="11">
        <v>160.01</v>
      </c>
      <c r="H470" s="11">
        <v>11</v>
      </c>
      <c r="I470" s="9"/>
      <c r="J470" s="9">
        <v>20</v>
      </c>
      <c r="K470" s="9" t="s">
        <v>4843</v>
      </c>
      <c r="L470" s="9" t="s">
        <v>48</v>
      </c>
      <c r="M470" s="11">
        <f t="shared" si="7"/>
        <v>0.55000000000000004</v>
      </c>
      <c r="N470" s="12">
        <f>IF(M470="","",IF(M470&lt;Premissas!$C$8,Premissas!$E$7,IF(M470&lt;Premissas!$C$9,Premissas!$E$8,IF(M470&lt;Premissas!$C$10,Premissas!$E$9,IF(M470&lt;Premissas!$C$11,Premissas!$E$10,IF(M470&lt;Premissas!$C$12,Premissas!$E$11,Premissas!$E$12))))))</f>
        <v>0</v>
      </c>
      <c r="O470" s="13">
        <f>IF(OR(N470="",N470=0),0,N470/Premissas!$C$16)</f>
        <v>0</v>
      </c>
    </row>
    <row r="471" spans="1:15" ht="15" customHeight="1">
      <c r="A471" s="9">
        <v>7</v>
      </c>
      <c r="B471" s="9">
        <v>7801</v>
      </c>
      <c r="C471" s="9" t="s">
        <v>21</v>
      </c>
      <c r="D471" s="9" t="s">
        <v>1259</v>
      </c>
      <c r="E471" s="9" t="s">
        <v>1260</v>
      </c>
      <c r="F471" s="10">
        <v>203</v>
      </c>
      <c r="G471" s="11">
        <v>32.07</v>
      </c>
      <c r="H471" s="11">
        <v>6</v>
      </c>
      <c r="I471" s="9"/>
      <c r="J471" s="9">
        <v>20</v>
      </c>
      <c r="K471" s="9" t="s">
        <v>4843</v>
      </c>
      <c r="L471" s="9" t="s">
        <v>48</v>
      </c>
      <c r="M471" s="11">
        <f t="shared" si="7"/>
        <v>0.3</v>
      </c>
      <c r="N471" s="12">
        <f>IF(M471="","",IF(M471&lt;Premissas!$C$8,Premissas!$E$7,IF(M471&lt;Premissas!$C$9,Premissas!$E$8,IF(M471&lt;Premissas!$C$10,Premissas!$E$9,IF(M471&lt;Premissas!$C$11,Premissas!$E$10,IF(M471&lt;Premissas!$C$12,Premissas!$E$11,Premissas!$E$12))))))</f>
        <v>0</v>
      </c>
      <c r="O471" s="13">
        <f>IF(OR(N471="",N471=0),0,N471/Premissas!$C$16)</f>
        <v>0</v>
      </c>
    </row>
    <row r="472" spans="1:15" ht="15" customHeight="1">
      <c r="A472" s="9">
        <v>7</v>
      </c>
      <c r="B472" s="9">
        <v>7801</v>
      </c>
      <c r="C472" s="9" t="s">
        <v>21</v>
      </c>
      <c r="D472" s="9" t="s">
        <v>1261</v>
      </c>
      <c r="E472" s="9" t="s">
        <v>1262</v>
      </c>
      <c r="F472" s="10">
        <v>1669</v>
      </c>
      <c r="G472" s="11">
        <v>192.44</v>
      </c>
      <c r="H472" s="11">
        <v>9</v>
      </c>
      <c r="I472" s="9"/>
      <c r="J472" s="9">
        <v>20</v>
      </c>
      <c r="K472" s="9" t="s">
        <v>4843</v>
      </c>
      <c r="L472" s="9" t="s">
        <v>48</v>
      </c>
      <c r="M472" s="11">
        <f t="shared" si="7"/>
        <v>0.45</v>
      </c>
      <c r="N472" s="12">
        <f>IF(M472="","",IF(M472&lt;Premissas!$C$8,Premissas!$E$7,IF(M472&lt;Premissas!$C$9,Premissas!$E$8,IF(M472&lt;Premissas!$C$10,Premissas!$E$9,IF(M472&lt;Premissas!$C$11,Premissas!$E$10,IF(M472&lt;Premissas!$C$12,Premissas!$E$11,Premissas!$E$12))))))</f>
        <v>0</v>
      </c>
      <c r="O472" s="13">
        <f>IF(OR(N472="",N472=0),0,N472/Premissas!$C$16)</f>
        <v>0</v>
      </c>
    </row>
    <row r="473" spans="1:15" ht="15" customHeight="1">
      <c r="A473" s="9">
        <v>7</v>
      </c>
      <c r="B473" s="9">
        <v>7801</v>
      </c>
      <c r="C473" s="9" t="s">
        <v>18</v>
      </c>
      <c r="D473" s="9" t="s">
        <v>1263</v>
      </c>
      <c r="E473" s="9" t="s">
        <v>1264</v>
      </c>
      <c r="F473" s="10">
        <v>24</v>
      </c>
      <c r="G473" s="11">
        <v>2.64</v>
      </c>
      <c r="H473" s="11">
        <v>9</v>
      </c>
      <c r="I473" s="9"/>
      <c r="J473" s="9">
        <v>22</v>
      </c>
      <c r="K473" s="9" t="s">
        <v>4843</v>
      </c>
      <c r="L473" s="9" t="s">
        <v>48</v>
      </c>
      <c r="M473" s="11">
        <f t="shared" si="7"/>
        <v>0.40909090909090912</v>
      </c>
      <c r="N473" s="12">
        <f>IF(M473="","",IF(M473&lt;Premissas!$C$8,Premissas!$E$7,IF(M473&lt;Premissas!$C$9,Premissas!$E$8,IF(M473&lt;Premissas!$C$10,Premissas!$E$9,IF(M473&lt;Premissas!$C$11,Premissas!$E$10,IF(M473&lt;Premissas!$C$12,Premissas!$E$11,Premissas!$E$12))))))</f>
        <v>0</v>
      </c>
      <c r="O473" s="13">
        <f>IF(OR(N473="",N473=0),0,N473/Premissas!$C$16)</f>
        <v>0</v>
      </c>
    </row>
    <row r="474" spans="1:15" ht="15" customHeight="1">
      <c r="A474" s="9">
        <v>7</v>
      </c>
      <c r="B474" s="9">
        <v>7801</v>
      </c>
      <c r="C474" s="9" t="s">
        <v>20</v>
      </c>
      <c r="D474" s="9" t="s">
        <v>1263</v>
      </c>
      <c r="E474" s="9" t="s">
        <v>1264</v>
      </c>
      <c r="F474" s="10">
        <v>18</v>
      </c>
      <c r="G474" s="11">
        <v>5.22</v>
      </c>
      <c r="H474" s="11">
        <v>3</v>
      </c>
      <c r="I474" s="9"/>
      <c r="J474" s="9">
        <v>16</v>
      </c>
      <c r="K474" s="9" t="s">
        <v>4843</v>
      </c>
      <c r="L474" s="9" t="s">
        <v>48</v>
      </c>
      <c r="M474" s="11">
        <f t="shared" si="7"/>
        <v>0.1875</v>
      </c>
      <c r="N474" s="12">
        <f>IF(M474="","",IF(M474&lt;Premissas!$C$8,Premissas!$E$7,IF(M474&lt;Premissas!$C$9,Premissas!$E$8,IF(M474&lt;Premissas!$C$10,Premissas!$E$9,IF(M474&lt;Premissas!$C$11,Premissas!$E$10,IF(M474&lt;Premissas!$C$12,Premissas!$E$11,Premissas!$E$12))))))</f>
        <v>0</v>
      </c>
      <c r="O474" s="13">
        <f>IF(OR(N474="",N474=0),0,N474/Premissas!$C$16)</f>
        <v>0</v>
      </c>
    </row>
    <row r="475" spans="1:15" ht="15" customHeight="1">
      <c r="A475" s="9">
        <v>7</v>
      </c>
      <c r="B475" s="9">
        <v>7801</v>
      </c>
      <c r="C475" s="9" t="s">
        <v>19</v>
      </c>
      <c r="D475" s="9" t="s">
        <v>1263</v>
      </c>
      <c r="E475" s="9" t="s">
        <v>1264</v>
      </c>
      <c r="F475" s="10">
        <v>582</v>
      </c>
      <c r="G475" s="11">
        <v>62.23</v>
      </c>
      <c r="H475" s="11">
        <v>9</v>
      </c>
      <c r="I475" s="9"/>
      <c r="J475" s="9">
        <v>17</v>
      </c>
      <c r="K475" s="9" t="s">
        <v>4843</v>
      </c>
      <c r="L475" s="9" t="s">
        <v>48</v>
      </c>
      <c r="M475" s="11">
        <f t="shared" si="7"/>
        <v>0.52941176470588236</v>
      </c>
      <c r="N475" s="12">
        <f>IF(M475="","",IF(M475&lt;Premissas!$C$8,Premissas!$E$7,IF(M475&lt;Premissas!$C$9,Premissas!$E$8,IF(M475&lt;Premissas!$C$10,Premissas!$E$9,IF(M475&lt;Premissas!$C$11,Premissas!$E$10,IF(M475&lt;Premissas!$C$12,Premissas!$E$11,Premissas!$E$12))))))</f>
        <v>0</v>
      </c>
      <c r="O475" s="13">
        <f>IF(OR(N475="",N475=0),0,N475/Premissas!$C$16)</f>
        <v>0</v>
      </c>
    </row>
    <row r="476" spans="1:15" ht="15" customHeight="1">
      <c r="A476" s="9">
        <v>7</v>
      </c>
      <c r="B476" s="9">
        <v>7801</v>
      </c>
      <c r="C476" s="9" t="s">
        <v>18</v>
      </c>
      <c r="D476" s="9" t="s">
        <v>1265</v>
      </c>
      <c r="E476" s="9" t="s">
        <v>1266</v>
      </c>
      <c r="F476" s="10">
        <v>121</v>
      </c>
      <c r="G476" s="11">
        <v>27.93</v>
      </c>
      <c r="H476" s="11">
        <v>4</v>
      </c>
      <c r="I476" s="9"/>
      <c r="J476" s="9">
        <v>22</v>
      </c>
      <c r="K476" s="9" t="s">
        <v>4843</v>
      </c>
      <c r="L476" s="9" t="s">
        <v>48</v>
      </c>
      <c r="M476" s="11">
        <f t="shared" si="7"/>
        <v>0.18181818181818182</v>
      </c>
      <c r="N476" s="12">
        <f>IF(M476="","",IF(M476&lt;Premissas!$C$8,Premissas!$E$7,IF(M476&lt;Premissas!$C$9,Premissas!$E$8,IF(M476&lt;Premissas!$C$10,Premissas!$E$9,IF(M476&lt;Premissas!$C$11,Premissas!$E$10,IF(M476&lt;Premissas!$C$12,Premissas!$E$11,Premissas!$E$12))))))</f>
        <v>0</v>
      </c>
      <c r="O476" s="13">
        <f>IF(OR(N476="",N476=0),0,N476/Premissas!$C$16)</f>
        <v>0</v>
      </c>
    </row>
    <row r="477" spans="1:15" ht="15" customHeight="1">
      <c r="A477" s="9">
        <v>7</v>
      </c>
      <c r="B477" s="9">
        <v>7801</v>
      </c>
      <c r="C477" s="9" t="s">
        <v>21</v>
      </c>
      <c r="D477" s="9" t="s">
        <v>1267</v>
      </c>
      <c r="E477" s="9" t="s">
        <v>1268</v>
      </c>
      <c r="F477" s="10">
        <v>2779</v>
      </c>
      <c r="G477" s="11">
        <v>191.07</v>
      </c>
      <c r="H477" s="11">
        <v>15</v>
      </c>
      <c r="I477" s="9"/>
      <c r="J477" s="9">
        <v>20</v>
      </c>
      <c r="K477" s="9" t="s">
        <v>4843</v>
      </c>
      <c r="L477" s="9" t="s">
        <v>48</v>
      </c>
      <c r="M477" s="11">
        <f t="shared" si="7"/>
        <v>0.75</v>
      </c>
      <c r="N477" s="12">
        <f>IF(M477="","",IF(M477&lt;Premissas!$C$8,Premissas!$E$7,IF(M477&lt;Premissas!$C$9,Premissas!$E$8,IF(M477&lt;Premissas!$C$10,Premissas!$E$9,IF(M477&lt;Premissas!$C$11,Premissas!$E$10,IF(M477&lt;Premissas!$C$12,Premissas!$E$11,Premissas!$E$12))))))</f>
        <v>0</v>
      </c>
      <c r="O477" s="13">
        <f>IF(OR(N477="",N477=0),0,N477/Premissas!$C$16)</f>
        <v>0</v>
      </c>
    </row>
    <row r="478" spans="1:15" ht="15" customHeight="1">
      <c r="A478" s="9">
        <v>7</v>
      </c>
      <c r="B478" s="9">
        <v>7801</v>
      </c>
      <c r="C478" s="9" t="s">
        <v>21</v>
      </c>
      <c r="D478" s="9" t="s">
        <v>1269</v>
      </c>
      <c r="E478" s="9" t="s">
        <v>1270</v>
      </c>
      <c r="F478" s="10">
        <v>1486</v>
      </c>
      <c r="G478" s="11">
        <v>181.68</v>
      </c>
      <c r="H478" s="11">
        <v>8</v>
      </c>
      <c r="I478" s="9"/>
      <c r="J478" s="9">
        <v>20</v>
      </c>
      <c r="K478" s="9" t="s">
        <v>4843</v>
      </c>
      <c r="L478" s="9" t="s">
        <v>48</v>
      </c>
      <c r="M478" s="11">
        <f t="shared" si="7"/>
        <v>0.4</v>
      </c>
      <c r="N478" s="12">
        <f>IF(M478="","",IF(M478&lt;Premissas!$C$8,Premissas!$E$7,IF(M478&lt;Premissas!$C$9,Premissas!$E$8,IF(M478&lt;Premissas!$C$10,Premissas!$E$9,IF(M478&lt;Premissas!$C$11,Premissas!$E$10,IF(M478&lt;Premissas!$C$12,Premissas!$E$11,Premissas!$E$12))))))</f>
        <v>0</v>
      </c>
      <c r="O478" s="13">
        <f>IF(OR(N478="",N478=0),0,N478/Premissas!$C$16)</f>
        <v>0</v>
      </c>
    </row>
    <row r="479" spans="1:15" ht="15" customHeight="1">
      <c r="A479" s="9">
        <v>7</v>
      </c>
      <c r="B479" s="9">
        <v>7801</v>
      </c>
      <c r="C479" s="9" t="s">
        <v>21</v>
      </c>
      <c r="D479" s="9" t="s">
        <v>1271</v>
      </c>
      <c r="E479" s="9" t="s">
        <v>1272</v>
      </c>
      <c r="F479" s="10">
        <v>2548</v>
      </c>
      <c r="G479" s="11">
        <v>165.39</v>
      </c>
      <c r="H479" s="11">
        <v>15</v>
      </c>
      <c r="I479" s="9"/>
      <c r="J479" s="9">
        <v>20</v>
      </c>
      <c r="K479" s="9" t="s">
        <v>4843</v>
      </c>
      <c r="L479" s="9" t="s">
        <v>48</v>
      </c>
      <c r="M479" s="11">
        <f t="shared" si="7"/>
        <v>0.75</v>
      </c>
      <c r="N479" s="12">
        <f>IF(M479="","",IF(M479&lt;Premissas!$C$8,Premissas!$E$7,IF(M479&lt;Premissas!$C$9,Premissas!$E$8,IF(M479&lt;Premissas!$C$10,Premissas!$E$9,IF(M479&lt;Premissas!$C$11,Premissas!$E$10,IF(M479&lt;Premissas!$C$12,Premissas!$E$11,Premissas!$E$12))))))</f>
        <v>0</v>
      </c>
      <c r="O479" s="13">
        <f>IF(OR(N479="",N479=0),0,N479/Premissas!$C$16)</f>
        <v>0</v>
      </c>
    </row>
    <row r="480" spans="1:15" ht="15" customHeight="1">
      <c r="A480" s="9">
        <v>7</v>
      </c>
      <c r="B480" s="9">
        <v>7801</v>
      </c>
      <c r="C480" s="9" t="s">
        <v>19</v>
      </c>
      <c r="D480" s="9" t="s">
        <v>1273</v>
      </c>
      <c r="E480" s="9" t="s">
        <v>1274</v>
      </c>
      <c r="F480" s="10">
        <v>368</v>
      </c>
      <c r="G480" s="11">
        <v>40.020000000000003</v>
      </c>
      <c r="H480" s="11">
        <v>9</v>
      </c>
      <c r="I480" s="9"/>
      <c r="J480" s="9">
        <v>17</v>
      </c>
      <c r="K480" s="9" t="s">
        <v>4843</v>
      </c>
      <c r="L480" s="9" t="s">
        <v>48</v>
      </c>
      <c r="M480" s="11">
        <f t="shared" si="7"/>
        <v>0.52941176470588236</v>
      </c>
      <c r="N480" s="12">
        <f>IF(M480="","",IF(M480&lt;Premissas!$C$8,Premissas!$E$7,IF(M480&lt;Premissas!$C$9,Premissas!$E$8,IF(M480&lt;Premissas!$C$10,Premissas!$E$9,IF(M480&lt;Premissas!$C$11,Premissas!$E$10,IF(M480&lt;Premissas!$C$12,Premissas!$E$11,Premissas!$E$12))))))</f>
        <v>0</v>
      </c>
      <c r="O480" s="13">
        <f>IF(OR(N480="",N480=0),0,N480/Premissas!$C$16)</f>
        <v>0</v>
      </c>
    </row>
    <row r="481" spans="1:15" ht="15" customHeight="1">
      <c r="A481" s="9">
        <v>7</v>
      </c>
      <c r="B481" s="9">
        <v>7801</v>
      </c>
      <c r="C481" s="9" t="s">
        <v>19</v>
      </c>
      <c r="D481" s="9" t="s">
        <v>1275</v>
      </c>
      <c r="E481" s="9" t="s">
        <v>1276</v>
      </c>
      <c r="F481" s="10">
        <v>3502</v>
      </c>
      <c r="G481" s="11">
        <v>157.74</v>
      </c>
      <c r="H481" s="11">
        <v>22</v>
      </c>
      <c r="I481" s="9"/>
      <c r="J481" s="9">
        <v>17</v>
      </c>
      <c r="K481" s="9" t="s">
        <v>4843</v>
      </c>
      <c r="L481" s="9" t="s">
        <v>48</v>
      </c>
      <c r="M481" s="11">
        <f t="shared" si="7"/>
        <v>1.2941176470588236</v>
      </c>
      <c r="N481" s="12">
        <f>IF(M481="","",IF(M481&lt;Premissas!$C$8,Premissas!$E$7,IF(M481&lt;Premissas!$C$9,Premissas!$E$8,IF(M481&lt;Premissas!$C$10,Premissas!$E$9,IF(M481&lt;Premissas!$C$11,Premissas!$E$10,IF(M481&lt;Premissas!$C$12,Premissas!$E$11,Premissas!$E$12))))))</f>
        <v>200</v>
      </c>
      <c r="O481" s="13">
        <f>IF(OR(N481="",N481=0),0,N481/Premissas!$C$16)</f>
        <v>7.6923076923076925</v>
      </c>
    </row>
    <row r="482" spans="1:15" ht="15" customHeight="1">
      <c r="A482" s="9">
        <v>7</v>
      </c>
      <c r="B482" s="9">
        <v>7801</v>
      </c>
      <c r="C482" s="9" t="s">
        <v>21</v>
      </c>
      <c r="D482" s="9" t="s">
        <v>1277</v>
      </c>
      <c r="E482" s="9" t="s">
        <v>1278</v>
      </c>
      <c r="F482" s="10">
        <v>5981</v>
      </c>
      <c r="G482" s="11">
        <v>171.75</v>
      </c>
      <c r="H482" s="11">
        <v>35</v>
      </c>
      <c r="I482" s="9"/>
      <c r="J482" s="9">
        <v>20</v>
      </c>
      <c r="K482" s="9" t="s">
        <v>4843</v>
      </c>
      <c r="L482" s="9" t="s">
        <v>48</v>
      </c>
      <c r="M482" s="11">
        <f t="shared" si="7"/>
        <v>1.75</v>
      </c>
      <c r="N482" s="12">
        <f>IF(M482="","",IF(M482&lt;Premissas!$C$8,Premissas!$E$7,IF(M482&lt;Premissas!$C$9,Premissas!$E$8,IF(M482&lt;Premissas!$C$10,Premissas!$E$9,IF(M482&lt;Premissas!$C$11,Premissas!$E$10,IF(M482&lt;Premissas!$C$12,Premissas!$E$11,Premissas!$E$12))))))</f>
        <v>500</v>
      </c>
      <c r="O482" s="13">
        <f>IF(OR(N482="",N482=0),0,N482/Premissas!$C$16)</f>
        <v>19.23076923076923</v>
      </c>
    </row>
    <row r="483" spans="1:15" ht="15" customHeight="1">
      <c r="A483" s="9">
        <v>7</v>
      </c>
      <c r="B483" s="9">
        <v>7801</v>
      </c>
      <c r="C483" s="9" t="s">
        <v>21</v>
      </c>
      <c r="D483" s="9" t="s">
        <v>1279</v>
      </c>
      <c r="E483" s="9" t="s">
        <v>1280</v>
      </c>
      <c r="F483" s="10">
        <v>1397</v>
      </c>
      <c r="G483" s="11">
        <v>174.42</v>
      </c>
      <c r="H483" s="11">
        <v>8</v>
      </c>
      <c r="I483" s="9"/>
      <c r="J483" s="9">
        <v>20</v>
      </c>
      <c r="K483" s="9" t="s">
        <v>4843</v>
      </c>
      <c r="L483" s="9" t="s">
        <v>48</v>
      </c>
      <c r="M483" s="11">
        <f t="shared" si="7"/>
        <v>0.4</v>
      </c>
      <c r="N483" s="12">
        <f>IF(M483="","",IF(M483&lt;Premissas!$C$8,Premissas!$E$7,IF(M483&lt;Premissas!$C$9,Premissas!$E$8,IF(M483&lt;Premissas!$C$10,Premissas!$E$9,IF(M483&lt;Premissas!$C$11,Premissas!$E$10,IF(M483&lt;Premissas!$C$12,Premissas!$E$11,Premissas!$E$12))))))</f>
        <v>0</v>
      </c>
      <c r="O483" s="13">
        <f>IF(OR(N483="",N483=0),0,N483/Premissas!$C$16)</f>
        <v>0</v>
      </c>
    </row>
    <row r="484" spans="1:15" ht="15" customHeight="1">
      <c r="A484" s="9">
        <v>7</v>
      </c>
      <c r="B484" s="9">
        <v>7801</v>
      </c>
      <c r="C484" s="9" t="s">
        <v>21</v>
      </c>
      <c r="D484" s="9" t="s">
        <v>1281</v>
      </c>
      <c r="E484" s="9" t="s">
        <v>1282</v>
      </c>
      <c r="F484" s="10">
        <v>278</v>
      </c>
      <c r="G484" s="11">
        <v>28.23</v>
      </c>
      <c r="H484" s="11">
        <v>10</v>
      </c>
      <c r="I484" s="9"/>
      <c r="J484" s="9">
        <v>20</v>
      </c>
      <c r="K484" s="9" t="s">
        <v>4843</v>
      </c>
      <c r="L484" s="9" t="s">
        <v>48</v>
      </c>
      <c r="M484" s="11">
        <f t="shared" si="7"/>
        <v>0.5</v>
      </c>
      <c r="N484" s="12">
        <f>IF(M484="","",IF(M484&lt;Premissas!$C$8,Premissas!$E$7,IF(M484&lt;Premissas!$C$9,Premissas!$E$8,IF(M484&lt;Premissas!$C$10,Premissas!$E$9,IF(M484&lt;Premissas!$C$11,Premissas!$E$10,IF(M484&lt;Premissas!$C$12,Premissas!$E$11,Premissas!$E$12))))))</f>
        <v>0</v>
      </c>
      <c r="O484" s="13">
        <f>IF(OR(N484="",N484=0),0,N484/Premissas!$C$16)</f>
        <v>0</v>
      </c>
    </row>
    <row r="485" spans="1:15" ht="15" customHeight="1">
      <c r="A485" s="9">
        <v>7</v>
      </c>
      <c r="B485" s="9">
        <v>7801</v>
      </c>
      <c r="C485" s="9" t="s">
        <v>21</v>
      </c>
      <c r="D485" s="9" t="s">
        <v>1283</v>
      </c>
      <c r="E485" s="9" t="s">
        <v>1284</v>
      </c>
      <c r="F485" s="10">
        <v>1674</v>
      </c>
      <c r="G485" s="11">
        <v>109.49</v>
      </c>
      <c r="H485" s="11">
        <v>15</v>
      </c>
      <c r="I485" s="9"/>
      <c r="J485" s="9">
        <v>20</v>
      </c>
      <c r="K485" s="9" t="s">
        <v>4843</v>
      </c>
      <c r="L485" s="9" t="s">
        <v>48</v>
      </c>
      <c r="M485" s="11">
        <f t="shared" si="7"/>
        <v>0.75</v>
      </c>
      <c r="N485" s="12">
        <f>IF(M485="","",IF(M485&lt;Premissas!$C$8,Premissas!$E$7,IF(M485&lt;Premissas!$C$9,Premissas!$E$8,IF(M485&lt;Premissas!$C$10,Premissas!$E$9,IF(M485&lt;Premissas!$C$11,Premissas!$E$10,IF(M485&lt;Premissas!$C$12,Premissas!$E$11,Premissas!$E$12))))))</f>
        <v>0</v>
      </c>
      <c r="O485" s="13">
        <f>IF(OR(N485="",N485=0),0,N485/Premissas!$C$16)</f>
        <v>0</v>
      </c>
    </row>
    <row r="486" spans="1:15" ht="15" customHeight="1">
      <c r="A486" s="9">
        <v>7</v>
      </c>
      <c r="B486" s="9">
        <v>7801</v>
      </c>
      <c r="C486" s="9" t="s">
        <v>19</v>
      </c>
      <c r="D486" s="9" t="s">
        <v>1283</v>
      </c>
      <c r="E486" s="9" t="s">
        <v>1284</v>
      </c>
      <c r="F486" s="10">
        <v>78</v>
      </c>
      <c r="G486" s="11">
        <v>2.62</v>
      </c>
      <c r="H486" s="11">
        <v>30</v>
      </c>
      <c r="I486" s="9"/>
      <c r="J486" s="9">
        <v>17</v>
      </c>
      <c r="K486" s="9" t="s">
        <v>4843</v>
      </c>
      <c r="L486" s="9" t="s">
        <v>48</v>
      </c>
      <c r="M486" s="11">
        <f t="shared" si="7"/>
        <v>1.7647058823529411</v>
      </c>
      <c r="N486" s="12">
        <f>IF(M486="","",IF(M486&lt;Premissas!$C$8,Premissas!$E$7,IF(M486&lt;Premissas!$C$9,Premissas!$E$8,IF(M486&lt;Premissas!$C$10,Premissas!$E$9,IF(M486&lt;Premissas!$C$11,Premissas!$E$10,IF(M486&lt;Premissas!$C$12,Premissas!$E$11,Premissas!$E$12))))))</f>
        <v>500</v>
      </c>
      <c r="O486" s="13">
        <f>IF(OR(N486="",N486=0),0,N486/Premissas!$C$16)</f>
        <v>19.23076923076923</v>
      </c>
    </row>
    <row r="487" spans="1:15" ht="15" customHeight="1">
      <c r="A487" s="9">
        <v>7</v>
      </c>
      <c r="B487" s="9">
        <v>7801</v>
      </c>
      <c r="C487" s="9" t="s">
        <v>20</v>
      </c>
      <c r="D487" s="9" t="s">
        <v>1285</v>
      </c>
      <c r="E487" s="9" t="s">
        <v>1286</v>
      </c>
      <c r="F487" s="10">
        <v>259</v>
      </c>
      <c r="G487" s="11">
        <v>76.16</v>
      </c>
      <c r="H487" s="11">
        <v>3</v>
      </c>
      <c r="I487" s="9"/>
      <c r="J487" s="9">
        <v>16</v>
      </c>
      <c r="K487" s="9" t="s">
        <v>4843</v>
      </c>
      <c r="L487" s="9" t="s">
        <v>48</v>
      </c>
      <c r="M487" s="11">
        <f t="shared" si="7"/>
        <v>0.1875</v>
      </c>
      <c r="N487" s="12">
        <f>IF(M487="","",IF(M487&lt;Premissas!$C$8,Premissas!$E$7,IF(M487&lt;Premissas!$C$9,Premissas!$E$8,IF(M487&lt;Premissas!$C$10,Premissas!$E$9,IF(M487&lt;Premissas!$C$11,Premissas!$E$10,IF(M487&lt;Premissas!$C$12,Premissas!$E$11,Premissas!$E$12))))))</f>
        <v>0</v>
      </c>
      <c r="O487" s="13">
        <f>IF(OR(N487="",N487=0),0,N487/Premissas!$C$16)</f>
        <v>0</v>
      </c>
    </row>
    <row r="488" spans="1:15" ht="15" customHeight="1">
      <c r="A488" s="9">
        <v>7</v>
      </c>
      <c r="B488" s="9">
        <v>7801</v>
      </c>
      <c r="C488" s="9" t="s">
        <v>19</v>
      </c>
      <c r="D488" s="9" t="s">
        <v>1285</v>
      </c>
      <c r="E488" s="9" t="s">
        <v>1286</v>
      </c>
      <c r="F488" s="10">
        <v>11</v>
      </c>
      <c r="G488" s="11">
        <v>16.440000000000001</v>
      </c>
      <c r="H488" s="11">
        <v>1</v>
      </c>
      <c r="I488" s="9"/>
      <c r="J488" s="9">
        <v>17</v>
      </c>
      <c r="K488" s="9" t="s">
        <v>4843</v>
      </c>
      <c r="L488" s="9" t="s">
        <v>48</v>
      </c>
      <c r="M488" s="11">
        <f t="shared" si="7"/>
        <v>5.8823529411764705E-2</v>
      </c>
      <c r="N488" s="12">
        <f>IF(M488="","",IF(M488&lt;Premissas!$C$8,Premissas!$E$7,IF(M488&lt;Premissas!$C$9,Premissas!$E$8,IF(M488&lt;Premissas!$C$10,Premissas!$E$9,IF(M488&lt;Premissas!$C$11,Premissas!$E$10,IF(M488&lt;Premissas!$C$12,Premissas!$E$11,Premissas!$E$12))))))</f>
        <v>0</v>
      </c>
      <c r="O488" s="13">
        <f>IF(OR(N488="",N488=0),0,N488/Premissas!$C$16)</f>
        <v>0</v>
      </c>
    </row>
    <row r="489" spans="1:15" ht="15" customHeight="1">
      <c r="A489" s="9">
        <v>7</v>
      </c>
      <c r="B489" s="9">
        <v>7801</v>
      </c>
      <c r="C489" s="9" t="s">
        <v>18</v>
      </c>
      <c r="D489" s="9" t="s">
        <v>1287</v>
      </c>
      <c r="E489" s="9" t="s">
        <v>1288</v>
      </c>
      <c r="F489" s="10">
        <v>135</v>
      </c>
      <c r="G489" s="11">
        <v>28.45</v>
      </c>
      <c r="H489" s="11">
        <v>5</v>
      </c>
      <c r="I489" s="9"/>
      <c r="J489" s="9">
        <v>22</v>
      </c>
      <c r="K489" s="9" t="s">
        <v>4843</v>
      </c>
      <c r="L489" s="9" t="s">
        <v>48</v>
      </c>
      <c r="M489" s="11">
        <f t="shared" si="7"/>
        <v>0.22727272727272727</v>
      </c>
      <c r="N489" s="12">
        <f>IF(M489="","",IF(M489&lt;Premissas!$C$8,Premissas!$E$7,IF(M489&lt;Premissas!$C$9,Premissas!$E$8,IF(M489&lt;Premissas!$C$10,Premissas!$E$9,IF(M489&lt;Premissas!$C$11,Premissas!$E$10,IF(M489&lt;Premissas!$C$12,Premissas!$E$11,Premissas!$E$12))))))</f>
        <v>0</v>
      </c>
      <c r="O489" s="13">
        <f>IF(OR(N489="",N489=0),0,N489/Premissas!$C$16)</f>
        <v>0</v>
      </c>
    </row>
    <row r="490" spans="1:15" ht="15" customHeight="1">
      <c r="A490" s="9">
        <v>7</v>
      </c>
      <c r="B490" s="9">
        <v>7801</v>
      </c>
      <c r="C490" s="9" t="s">
        <v>21</v>
      </c>
      <c r="D490" s="9" t="s">
        <v>1289</v>
      </c>
      <c r="E490" s="9" t="s">
        <v>1290</v>
      </c>
      <c r="F490" s="10">
        <v>1364</v>
      </c>
      <c r="G490" s="11">
        <v>146.54</v>
      </c>
      <c r="H490" s="11">
        <v>9</v>
      </c>
      <c r="I490" s="9"/>
      <c r="J490" s="9">
        <v>20</v>
      </c>
      <c r="K490" s="9" t="s">
        <v>4843</v>
      </c>
      <c r="L490" s="9" t="s">
        <v>48</v>
      </c>
      <c r="M490" s="11">
        <f t="shared" si="7"/>
        <v>0.45</v>
      </c>
      <c r="N490" s="12">
        <f>IF(M490="","",IF(M490&lt;Premissas!$C$8,Premissas!$E$7,IF(M490&lt;Premissas!$C$9,Premissas!$E$8,IF(M490&lt;Premissas!$C$10,Premissas!$E$9,IF(M490&lt;Premissas!$C$11,Premissas!$E$10,IF(M490&lt;Premissas!$C$12,Premissas!$E$11,Premissas!$E$12))))))</f>
        <v>0</v>
      </c>
      <c r="O490" s="13">
        <f>IF(OR(N490="",N490=0),0,N490/Premissas!$C$16)</f>
        <v>0</v>
      </c>
    </row>
    <row r="491" spans="1:15" ht="15" customHeight="1">
      <c r="A491" s="9">
        <v>7</v>
      </c>
      <c r="B491" s="9">
        <v>7801</v>
      </c>
      <c r="C491" s="9" t="s">
        <v>21</v>
      </c>
      <c r="D491" s="9" t="s">
        <v>1293</v>
      </c>
      <c r="E491" s="9" t="s">
        <v>1294</v>
      </c>
      <c r="F491" s="10">
        <v>328</v>
      </c>
      <c r="G491" s="11">
        <v>35.64</v>
      </c>
      <c r="H491" s="11">
        <v>9</v>
      </c>
      <c r="I491" s="9"/>
      <c r="J491" s="9">
        <v>20</v>
      </c>
      <c r="K491" s="9" t="s">
        <v>4843</v>
      </c>
      <c r="L491" s="9" t="s">
        <v>48</v>
      </c>
      <c r="M491" s="11">
        <f t="shared" si="7"/>
        <v>0.45</v>
      </c>
      <c r="N491" s="12">
        <f>IF(M491="","",IF(M491&lt;Premissas!$C$8,Premissas!$E$7,IF(M491&lt;Premissas!$C$9,Premissas!$E$8,IF(M491&lt;Premissas!$C$10,Premissas!$E$9,IF(M491&lt;Premissas!$C$11,Premissas!$E$10,IF(M491&lt;Premissas!$C$12,Premissas!$E$11,Premissas!$E$12))))))</f>
        <v>0</v>
      </c>
      <c r="O491" s="13">
        <f>IF(OR(N491="",N491=0),0,N491/Premissas!$C$16)</f>
        <v>0</v>
      </c>
    </row>
    <row r="492" spans="1:15" ht="15" customHeight="1">
      <c r="A492" s="9">
        <v>7</v>
      </c>
      <c r="B492" s="9">
        <v>7801</v>
      </c>
      <c r="C492" s="9" t="s">
        <v>21</v>
      </c>
      <c r="D492" s="9" t="s">
        <v>1295</v>
      </c>
      <c r="E492" s="9" t="s">
        <v>1296</v>
      </c>
      <c r="F492" s="10">
        <v>160</v>
      </c>
      <c r="G492" s="11">
        <v>25.92</v>
      </c>
      <c r="H492" s="11">
        <v>6</v>
      </c>
      <c r="I492" s="9"/>
      <c r="J492" s="9">
        <v>20</v>
      </c>
      <c r="K492" s="9" t="s">
        <v>4843</v>
      </c>
      <c r="L492" s="9" t="s">
        <v>48</v>
      </c>
      <c r="M492" s="11">
        <f t="shared" si="7"/>
        <v>0.3</v>
      </c>
      <c r="N492" s="12">
        <f>IF(M492="","",IF(M492&lt;Premissas!$C$8,Premissas!$E$7,IF(M492&lt;Premissas!$C$9,Premissas!$E$8,IF(M492&lt;Premissas!$C$10,Premissas!$E$9,IF(M492&lt;Premissas!$C$11,Premissas!$E$10,IF(M492&lt;Premissas!$C$12,Premissas!$E$11,Premissas!$E$12))))))</f>
        <v>0</v>
      </c>
      <c r="O492" s="13">
        <f>IF(OR(N492="",N492=0),0,N492/Premissas!$C$16)</f>
        <v>0</v>
      </c>
    </row>
    <row r="493" spans="1:15" ht="15" customHeight="1">
      <c r="A493" s="9">
        <v>7</v>
      </c>
      <c r="B493" s="9">
        <v>7801</v>
      </c>
      <c r="C493" s="9" t="s">
        <v>21</v>
      </c>
      <c r="D493" s="9" t="s">
        <v>1297</v>
      </c>
      <c r="E493" s="9" t="s">
        <v>1298</v>
      </c>
      <c r="F493" s="10">
        <v>2318</v>
      </c>
      <c r="G493" s="11">
        <v>173.49</v>
      </c>
      <c r="H493" s="11">
        <v>13</v>
      </c>
      <c r="I493" s="9"/>
      <c r="J493" s="9">
        <v>20</v>
      </c>
      <c r="K493" s="9" t="s">
        <v>4843</v>
      </c>
      <c r="L493" s="9" t="s">
        <v>48</v>
      </c>
      <c r="M493" s="11">
        <f t="shared" si="7"/>
        <v>0.65</v>
      </c>
      <c r="N493" s="12">
        <f>IF(M493="","",IF(M493&lt;Premissas!$C$8,Premissas!$E$7,IF(M493&lt;Premissas!$C$9,Premissas!$E$8,IF(M493&lt;Premissas!$C$10,Premissas!$E$9,IF(M493&lt;Premissas!$C$11,Premissas!$E$10,IF(M493&lt;Premissas!$C$12,Premissas!$E$11,Premissas!$E$12))))))</f>
        <v>0</v>
      </c>
      <c r="O493" s="13">
        <f>IF(OR(N493="",N493=0),0,N493/Premissas!$C$16)</f>
        <v>0</v>
      </c>
    </row>
    <row r="494" spans="1:15" ht="15" customHeight="1">
      <c r="A494" s="9">
        <v>7</v>
      </c>
      <c r="B494" s="9">
        <v>7801</v>
      </c>
      <c r="C494" s="9" t="s">
        <v>21</v>
      </c>
      <c r="D494" s="9" t="s">
        <v>1299</v>
      </c>
      <c r="E494" s="9" t="s">
        <v>1300</v>
      </c>
      <c r="F494" s="10">
        <v>922</v>
      </c>
      <c r="G494" s="11">
        <v>142.16999999999999</v>
      </c>
      <c r="H494" s="11">
        <v>6</v>
      </c>
      <c r="I494" s="9"/>
      <c r="J494" s="9">
        <v>20</v>
      </c>
      <c r="K494" s="9" t="s">
        <v>4843</v>
      </c>
      <c r="L494" s="9" t="s">
        <v>48</v>
      </c>
      <c r="M494" s="11">
        <f t="shared" si="7"/>
        <v>0.3</v>
      </c>
      <c r="N494" s="12">
        <f>IF(M494="","",IF(M494&lt;Premissas!$C$8,Premissas!$E$7,IF(M494&lt;Premissas!$C$9,Premissas!$E$8,IF(M494&lt;Premissas!$C$10,Premissas!$E$9,IF(M494&lt;Premissas!$C$11,Premissas!$E$10,IF(M494&lt;Premissas!$C$12,Premissas!$E$11,Premissas!$E$12))))))</f>
        <v>0</v>
      </c>
      <c r="O494" s="13">
        <f>IF(OR(N494="",N494=0),0,N494/Premissas!$C$16)</f>
        <v>0</v>
      </c>
    </row>
    <row r="495" spans="1:15" ht="15" customHeight="1">
      <c r="A495" s="9">
        <v>7</v>
      </c>
      <c r="B495" s="9">
        <v>7801</v>
      </c>
      <c r="C495" s="9" t="s">
        <v>21</v>
      </c>
      <c r="D495" s="9" t="s">
        <v>1301</v>
      </c>
      <c r="E495" s="9" t="s">
        <v>1302</v>
      </c>
      <c r="F495" s="10">
        <v>986</v>
      </c>
      <c r="G495" s="11">
        <v>177.41</v>
      </c>
      <c r="H495" s="11">
        <v>6</v>
      </c>
      <c r="I495" s="9"/>
      <c r="J495" s="9">
        <v>20</v>
      </c>
      <c r="K495" s="9" t="s">
        <v>4843</v>
      </c>
      <c r="L495" s="9" t="s">
        <v>48</v>
      </c>
      <c r="M495" s="11">
        <f t="shared" si="7"/>
        <v>0.3</v>
      </c>
      <c r="N495" s="12">
        <f>IF(M495="","",IF(M495&lt;Premissas!$C$8,Premissas!$E$7,IF(M495&lt;Premissas!$C$9,Premissas!$E$8,IF(M495&lt;Premissas!$C$10,Premissas!$E$9,IF(M495&lt;Premissas!$C$11,Premissas!$E$10,IF(M495&lt;Premissas!$C$12,Premissas!$E$11,Premissas!$E$12))))))</f>
        <v>0</v>
      </c>
      <c r="O495" s="13">
        <f>IF(OR(N495="",N495=0),0,N495/Premissas!$C$16)</f>
        <v>0</v>
      </c>
    </row>
    <row r="496" spans="1:15" ht="15" customHeight="1">
      <c r="A496" s="9">
        <v>7</v>
      </c>
      <c r="B496" s="9">
        <v>7801</v>
      </c>
      <c r="C496" s="9" t="s">
        <v>21</v>
      </c>
      <c r="D496" s="9" t="s">
        <v>1303</v>
      </c>
      <c r="E496" s="9" t="s">
        <v>1304</v>
      </c>
      <c r="F496" s="10">
        <v>1937</v>
      </c>
      <c r="G496" s="11">
        <v>196.52</v>
      </c>
      <c r="H496" s="11">
        <v>10</v>
      </c>
      <c r="I496" s="9"/>
      <c r="J496" s="9">
        <v>20</v>
      </c>
      <c r="K496" s="9" t="s">
        <v>4843</v>
      </c>
      <c r="L496" s="9" t="s">
        <v>48</v>
      </c>
      <c r="M496" s="11">
        <f t="shared" si="7"/>
        <v>0.5</v>
      </c>
      <c r="N496" s="12">
        <f>IF(M496="","",IF(M496&lt;Premissas!$C$8,Premissas!$E$7,IF(M496&lt;Premissas!$C$9,Premissas!$E$8,IF(M496&lt;Premissas!$C$10,Premissas!$E$9,IF(M496&lt;Premissas!$C$11,Premissas!$E$10,IF(M496&lt;Premissas!$C$12,Premissas!$E$11,Premissas!$E$12))))))</f>
        <v>0</v>
      </c>
      <c r="O496" s="13">
        <f>IF(OR(N496="",N496=0),0,N496/Premissas!$C$16)</f>
        <v>0</v>
      </c>
    </row>
    <row r="497" spans="1:15" ht="15" customHeight="1">
      <c r="A497" s="9">
        <v>7</v>
      </c>
      <c r="B497" s="9">
        <v>7801</v>
      </c>
      <c r="C497" s="9" t="s">
        <v>21</v>
      </c>
      <c r="D497" s="9" t="s">
        <v>1305</v>
      </c>
      <c r="E497" s="9" t="s">
        <v>1306</v>
      </c>
      <c r="F497" s="10">
        <v>1023</v>
      </c>
      <c r="G497" s="11">
        <v>125.45</v>
      </c>
      <c r="H497" s="11">
        <v>8</v>
      </c>
      <c r="I497" s="9"/>
      <c r="J497" s="9">
        <v>20</v>
      </c>
      <c r="K497" s="9" t="s">
        <v>4843</v>
      </c>
      <c r="L497" s="9" t="s">
        <v>48</v>
      </c>
      <c r="M497" s="11">
        <f t="shared" si="7"/>
        <v>0.4</v>
      </c>
      <c r="N497" s="12">
        <f>IF(M497="","",IF(M497&lt;Premissas!$C$8,Premissas!$E$7,IF(M497&lt;Premissas!$C$9,Premissas!$E$8,IF(M497&lt;Premissas!$C$10,Premissas!$E$9,IF(M497&lt;Premissas!$C$11,Premissas!$E$10,IF(M497&lt;Premissas!$C$12,Premissas!$E$11,Premissas!$E$12))))))</f>
        <v>0</v>
      </c>
      <c r="O497" s="13">
        <f>IF(OR(N497="",N497=0),0,N497/Premissas!$C$16)</f>
        <v>0</v>
      </c>
    </row>
    <row r="498" spans="1:15" ht="15" customHeight="1">
      <c r="A498" s="9">
        <v>7</v>
      </c>
      <c r="B498" s="9">
        <v>7801</v>
      </c>
      <c r="C498" s="9" t="s">
        <v>21</v>
      </c>
      <c r="D498" s="9" t="s">
        <v>1307</v>
      </c>
      <c r="E498" s="9" t="s">
        <v>1308</v>
      </c>
      <c r="F498" s="10">
        <v>67</v>
      </c>
      <c r="G498" s="11">
        <v>5.68</v>
      </c>
      <c r="H498" s="11">
        <v>12</v>
      </c>
      <c r="I498" s="9"/>
      <c r="J498" s="9">
        <v>20</v>
      </c>
      <c r="K498" s="9" t="s">
        <v>4843</v>
      </c>
      <c r="L498" s="9" t="s">
        <v>48</v>
      </c>
      <c r="M498" s="11">
        <f t="shared" si="7"/>
        <v>0.6</v>
      </c>
      <c r="N498" s="12">
        <f>IF(M498="","",IF(M498&lt;Premissas!$C$8,Premissas!$E$7,IF(M498&lt;Premissas!$C$9,Premissas!$E$8,IF(M498&lt;Premissas!$C$10,Premissas!$E$9,IF(M498&lt;Premissas!$C$11,Premissas!$E$10,IF(M498&lt;Premissas!$C$12,Premissas!$E$11,Premissas!$E$12))))))</f>
        <v>0</v>
      </c>
      <c r="O498" s="13">
        <f>IF(OR(N498="",N498=0),0,N498/Premissas!$C$16)</f>
        <v>0</v>
      </c>
    </row>
    <row r="499" spans="1:15" ht="15" customHeight="1">
      <c r="A499" s="9">
        <v>7</v>
      </c>
      <c r="B499" s="9">
        <v>7801</v>
      </c>
      <c r="C499" s="9" t="s">
        <v>21</v>
      </c>
      <c r="D499" s="9" t="s">
        <v>1311</v>
      </c>
      <c r="E499" s="9" t="s">
        <v>1312</v>
      </c>
      <c r="F499" s="10">
        <v>1773</v>
      </c>
      <c r="G499" s="11">
        <v>144.66999999999999</v>
      </c>
      <c r="H499" s="11">
        <v>12</v>
      </c>
      <c r="I499" s="9"/>
      <c r="J499" s="9">
        <v>20</v>
      </c>
      <c r="K499" s="9" t="s">
        <v>4843</v>
      </c>
      <c r="L499" s="9" t="s">
        <v>48</v>
      </c>
      <c r="M499" s="11">
        <f t="shared" si="7"/>
        <v>0.6</v>
      </c>
      <c r="N499" s="12">
        <f>IF(M499="","",IF(M499&lt;Premissas!$C$8,Premissas!$E$7,IF(M499&lt;Premissas!$C$9,Premissas!$E$8,IF(M499&lt;Premissas!$C$10,Premissas!$E$9,IF(M499&lt;Premissas!$C$11,Premissas!$E$10,IF(M499&lt;Premissas!$C$12,Premissas!$E$11,Premissas!$E$12))))))</f>
        <v>0</v>
      </c>
      <c r="O499" s="13">
        <f>IF(OR(N499="",N499=0),0,N499/Premissas!$C$16)</f>
        <v>0</v>
      </c>
    </row>
    <row r="500" spans="1:15" ht="15" customHeight="1">
      <c r="A500" s="9">
        <v>7</v>
      </c>
      <c r="B500" s="9">
        <v>7801</v>
      </c>
      <c r="C500" s="9" t="s">
        <v>21</v>
      </c>
      <c r="D500" s="9" t="s">
        <v>1313</v>
      </c>
      <c r="E500" s="9" t="s">
        <v>1314</v>
      </c>
      <c r="F500" s="10">
        <v>1084</v>
      </c>
      <c r="G500" s="11">
        <v>178.84</v>
      </c>
      <c r="H500" s="11">
        <v>6</v>
      </c>
      <c r="I500" s="9"/>
      <c r="J500" s="9">
        <v>20</v>
      </c>
      <c r="K500" s="9" t="s">
        <v>4843</v>
      </c>
      <c r="L500" s="9" t="s">
        <v>48</v>
      </c>
      <c r="M500" s="11">
        <f t="shared" si="7"/>
        <v>0.3</v>
      </c>
      <c r="N500" s="12">
        <f>IF(M500="","",IF(M500&lt;Premissas!$C$8,Premissas!$E$7,IF(M500&lt;Premissas!$C$9,Premissas!$E$8,IF(M500&lt;Premissas!$C$10,Premissas!$E$9,IF(M500&lt;Premissas!$C$11,Premissas!$E$10,IF(M500&lt;Premissas!$C$12,Premissas!$E$11,Premissas!$E$12))))))</f>
        <v>0</v>
      </c>
      <c r="O500" s="13">
        <f>IF(OR(N500="",N500=0),0,N500/Premissas!$C$16)</f>
        <v>0</v>
      </c>
    </row>
    <row r="501" spans="1:15" ht="15" customHeight="1">
      <c r="A501" s="9">
        <v>7</v>
      </c>
      <c r="B501" s="9">
        <v>7801</v>
      </c>
      <c r="C501" s="9" t="s">
        <v>21</v>
      </c>
      <c r="D501" s="9" t="s">
        <v>1315</v>
      </c>
      <c r="E501" s="9" t="s">
        <v>1316</v>
      </c>
      <c r="F501" s="10">
        <v>1450</v>
      </c>
      <c r="G501" s="11">
        <v>150.99</v>
      </c>
      <c r="H501" s="11">
        <v>10</v>
      </c>
      <c r="I501" s="9"/>
      <c r="J501" s="9">
        <v>20</v>
      </c>
      <c r="K501" s="9" t="s">
        <v>4843</v>
      </c>
      <c r="L501" s="9" t="s">
        <v>48</v>
      </c>
      <c r="M501" s="11">
        <f t="shared" si="7"/>
        <v>0.5</v>
      </c>
      <c r="N501" s="12">
        <f>IF(M501="","",IF(M501&lt;Premissas!$C$8,Premissas!$E$7,IF(M501&lt;Premissas!$C$9,Premissas!$E$8,IF(M501&lt;Premissas!$C$10,Premissas!$E$9,IF(M501&lt;Premissas!$C$11,Premissas!$E$10,IF(M501&lt;Premissas!$C$12,Premissas!$E$11,Premissas!$E$12))))))</f>
        <v>0</v>
      </c>
      <c r="O501" s="13">
        <f>IF(OR(N501="",N501=0),0,N501/Premissas!$C$16)</f>
        <v>0</v>
      </c>
    </row>
    <row r="502" spans="1:15" ht="15" customHeight="1">
      <c r="A502" s="9">
        <v>7</v>
      </c>
      <c r="B502" s="9">
        <v>7801</v>
      </c>
      <c r="C502" s="9" t="s">
        <v>18</v>
      </c>
      <c r="D502" s="9" t="s">
        <v>1317</v>
      </c>
      <c r="E502" s="9" t="s">
        <v>1318</v>
      </c>
      <c r="F502" s="10">
        <v>140</v>
      </c>
      <c r="G502" s="11">
        <v>5.5</v>
      </c>
      <c r="H502" s="11">
        <v>25</v>
      </c>
      <c r="I502" s="9"/>
      <c r="J502" s="9">
        <v>22</v>
      </c>
      <c r="K502" s="9" t="s">
        <v>4843</v>
      </c>
      <c r="L502" s="9" t="s">
        <v>48</v>
      </c>
      <c r="M502" s="11">
        <f t="shared" si="7"/>
        <v>1.1363636363636365</v>
      </c>
      <c r="N502" s="12">
        <f>IF(M502="","",IF(M502&lt;Premissas!$C$8,Premissas!$E$7,IF(M502&lt;Premissas!$C$9,Premissas!$E$8,IF(M502&lt;Premissas!$C$10,Premissas!$E$9,IF(M502&lt;Premissas!$C$11,Premissas!$E$10,IF(M502&lt;Premissas!$C$12,Premissas!$E$11,Premissas!$E$12))))))</f>
        <v>100</v>
      </c>
      <c r="O502" s="13">
        <f>IF(OR(N502="",N502=0),0,N502/Premissas!$C$16)</f>
        <v>3.8461538461538463</v>
      </c>
    </row>
    <row r="503" spans="1:15" ht="15" customHeight="1">
      <c r="A503" s="9">
        <v>7</v>
      </c>
      <c r="B503" s="9">
        <v>7801</v>
      </c>
      <c r="C503" s="9" t="s">
        <v>21</v>
      </c>
      <c r="D503" s="9" t="s">
        <v>1319</v>
      </c>
      <c r="E503" s="9" t="s">
        <v>1320</v>
      </c>
      <c r="F503" s="10">
        <v>2898</v>
      </c>
      <c r="G503" s="11">
        <v>103.15</v>
      </c>
      <c r="H503" s="11">
        <v>28</v>
      </c>
      <c r="I503" s="9"/>
      <c r="J503" s="9">
        <v>20</v>
      </c>
      <c r="K503" s="9" t="s">
        <v>4843</v>
      </c>
      <c r="L503" s="9" t="s">
        <v>48</v>
      </c>
      <c r="M503" s="11">
        <f t="shared" si="7"/>
        <v>1.4</v>
      </c>
      <c r="N503" s="12">
        <f>IF(M503="","",IF(M503&lt;Premissas!$C$8,Premissas!$E$7,IF(M503&lt;Premissas!$C$9,Premissas!$E$8,IF(M503&lt;Premissas!$C$10,Premissas!$E$9,IF(M503&lt;Premissas!$C$11,Premissas!$E$10,IF(M503&lt;Premissas!$C$12,Premissas!$E$11,Premissas!$E$12))))))</f>
        <v>350</v>
      </c>
      <c r="O503" s="13">
        <f>IF(OR(N503="",N503=0),0,N503/Premissas!$C$16)</f>
        <v>13.461538461538462</v>
      </c>
    </row>
    <row r="504" spans="1:15" ht="15" customHeight="1">
      <c r="A504" s="9">
        <v>7</v>
      </c>
      <c r="B504" s="9">
        <v>7801</v>
      </c>
      <c r="C504" s="9" t="s">
        <v>21</v>
      </c>
      <c r="D504" s="9" t="s">
        <v>1321</v>
      </c>
      <c r="E504" s="9" t="s">
        <v>1322</v>
      </c>
      <c r="F504" s="10">
        <v>16</v>
      </c>
      <c r="G504" s="11">
        <v>1.68</v>
      </c>
      <c r="H504" s="11">
        <v>10</v>
      </c>
      <c r="I504" s="9"/>
      <c r="J504" s="9">
        <v>20</v>
      </c>
      <c r="K504" s="9" t="s">
        <v>4843</v>
      </c>
      <c r="L504" s="9" t="s">
        <v>48</v>
      </c>
      <c r="M504" s="11">
        <f t="shared" si="7"/>
        <v>0.5</v>
      </c>
      <c r="N504" s="12">
        <f>IF(M504="","",IF(M504&lt;Premissas!$C$8,Premissas!$E$7,IF(M504&lt;Premissas!$C$9,Premissas!$E$8,IF(M504&lt;Premissas!$C$10,Premissas!$E$9,IF(M504&lt;Premissas!$C$11,Premissas!$E$10,IF(M504&lt;Premissas!$C$12,Premissas!$E$11,Premissas!$E$12))))))</f>
        <v>0</v>
      </c>
      <c r="O504" s="13">
        <f>IF(OR(N504="",N504=0),0,N504/Premissas!$C$16)</f>
        <v>0</v>
      </c>
    </row>
    <row r="505" spans="1:15" ht="15" customHeight="1">
      <c r="A505" s="9">
        <v>7</v>
      </c>
      <c r="B505" s="9">
        <v>7801</v>
      </c>
      <c r="C505" s="9" t="s">
        <v>18</v>
      </c>
      <c r="D505" s="9" t="s">
        <v>1323</v>
      </c>
      <c r="E505" s="9" t="s">
        <v>1324</v>
      </c>
      <c r="F505" s="10">
        <v>533</v>
      </c>
      <c r="G505" s="11">
        <v>23.93</v>
      </c>
      <c r="H505" s="11">
        <v>22</v>
      </c>
      <c r="I505" s="9"/>
      <c r="J505" s="9">
        <v>22</v>
      </c>
      <c r="K505" s="9" t="s">
        <v>4843</v>
      </c>
      <c r="L505" s="9" t="s">
        <v>48</v>
      </c>
      <c r="M505" s="11">
        <f t="shared" si="7"/>
        <v>1</v>
      </c>
      <c r="N505" s="12">
        <f>IF(M505="","",IF(M505&lt;Premissas!$C$8,Premissas!$E$7,IF(M505&lt;Premissas!$C$9,Premissas!$E$8,IF(M505&lt;Premissas!$C$10,Premissas!$E$9,IF(M505&lt;Premissas!$C$11,Premissas!$E$10,IF(M505&lt;Premissas!$C$12,Premissas!$E$11,Premissas!$E$12))))))</f>
        <v>100</v>
      </c>
      <c r="O505" s="13">
        <f>IF(OR(N505="",N505=0),0,N505/Premissas!$C$16)</f>
        <v>3.8461538461538463</v>
      </c>
    </row>
    <row r="506" spans="1:15" ht="15" customHeight="1">
      <c r="A506" s="9">
        <v>7</v>
      </c>
      <c r="B506" s="9">
        <v>7801</v>
      </c>
      <c r="C506" s="9" t="s">
        <v>21</v>
      </c>
      <c r="D506" s="9" t="s">
        <v>1325</v>
      </c>
      <c r="E506" s="9" t="s">
        <v>1326</v>
      </c>
      <c r="F506" s="10">
        <v>943</v>
      </c>
      <c r="G506" s="11">
        <v>121.97</v>
      </c>
      <c r="H506" s="11">
        <v>8</v>
      </c>
      <c r="I506" s="9"/>
      <c r="J506" s="9">
        <v>20</v>
      </c>
      <c r="K506" s="9" t="s">
        <v>4843</v>
      </c>
      <c r="L506" s="9" t="s">
        <v>48</v>
      </c>
      <c r="M506" s="11">
        <f t="shared" si="7"/>
        <v>0.4</v>
      </c>
      <c r="N506" s="12">
        <f>IF(M506="","",IF(M506&lt;Premissas!$C$8,Premissas!$E$7,IF(M506&lt;Premissas!$C$9,Premissas!$E$8,IF(M506&lt;Premissas!$C$10,Premissas!$E$9,IF(M506&lt;Premissas!$C$11,Premissas!$E$10,IF(M506&lt;Premissas!$C$12,Premissas!$E$11,Premissas!$E$12))))))</f>
        <v>0</v>
      </c>
      <c r="O506" s="13">
        <f>IF(OR(N506="",N506=0),0,N506/Premissas!$C$16)</f>
        <v>0</v>
      </c>
    </row>
    <row r="507" spans="1:15" ht="15" customHeight="1">
      <c r="A507" s="9">
        <v>7</v>
      </c>
      <c r="B507" s="9">
        <v>7801</v>
      </c>
      <c r="C507" s="9" t="s">
        <v>21</v>
      </c>
      <c r="D507" s="9" t="s">
        <v>1329</v>
      </c>
      <c r="E507" s="9" t="s">
        <v>1330</v>
      </c>
      <c r="F507" s="10">
        <v>1727</v>
      </c>
      <c r="G507" s="11">
        <v>164.02</v>
      </c>
      <c r="H507" s="11">
        <v>11</v>
      </c>
      <c r="I507" s="9"/>
      <c r="J507" s="9">
        <v>20</v>
      </c>
      <c r="K507" s="9" t="s">
        <v>4843</v>
      </c>
      <c r="L507" s="9" t="s">
        <v>48</v>
      </c>
      <c r="M507" s="11">
        <f t="shared" si="7"/>
        <v>0.55000000000000004</v>
      </c>
      <c r="N507" s="12">
        <f>IF(M507="","",IF(M507&lt;Premissas!$C$8,Premissas!$E$7,IF(M507&lt;Premissas!$C$9,Premissas!$E$8,IF(M507&lt;Premissas!$C$10,Premissas!$E$9,IF(M507&lt;Premissas!$C$11,Premissas!$E$10,IF(M507&lt;Premissas!$C$12,Premissas!$E$11,Premissas!$E$12))))))</f>
        <v>0</v>
      </c>
      <c r="O507" s="13">
        <f>IF(OR(N507="",N507=0),0,N507/Premissas!$C$16)</f>
        <v>0</v>
      </c>
    </row>
    <row r="508" spans="1:15" ht="15" customHeight="1">
      <c r="A508" s="9">
        <v>7</v>
      </c>
      <c r="B508" s="9">
        <v>7801</v>
      </c>
      <c r="C508" s="9" t="s">
        <v>21</v>
      </c>
      <c r="D508" s="9" t="s">
        <v>1331</v>
      </c>
      <c r="E508" s="9" t="s">
        <v>1332</v>
      </c>
      <c r="F508" s="10">
        <v>348</v>
      </c>
      <c r="G508" s="11">
        <v>88.91</v>
      </c>
      <c r="H508" s="11">
        <v>4</v>
      </c>
      <c r="I508" s="9"/>
      <c r="J508" s="9">
        <v>20</v>
      </c>
      <c r="K508" s="9" t="s">
        <v>4843</v>
      </c>
      <c r="L508" s="9" t="s">
        <v>48</v>
      </c>
      <c r="M508" s="11">
        <f t="shared" si="7"/>
        <v>0.2</v>
      </c>
      <c r="N508" s="12">
        <f>IF(M508="","",IF(M508&lt;Premissas!$C$8,Premissas!$E$7,IF(M508&lt;Premissas!$C$9,Premissas!$E$8,IF(M508&lt;Premissas!$C$10,Premissas!$E$9,IF(M508&lt;Premissas!$C$11,Premissas!$E$10,IF(M508&lt;Premissas!$C$12,Premissas!$E$11,Premissas!$E$12))))))</f>
        <v>0</v>
      </c>
      <c r="O508" s="13">
        <f>IF(OR(N508="",N508=0),0,N508/Premissas!$C$16)</f>
        <v>0</v>
      </c>
    </row>
    <row r="509" spans="1:15" ht="15" customHeight="1">
      <c r="A509" s="9">
        <v>7</v>
      </c>
      <c r="B509" s="9">
        <v>7801</v>
      </c>
      <c r="C509" s="9" t="s">
        <v>20</v>
      </c>
      <c r="D509" s="9" t="s">
        <v>1333</v>
      </c>
      <c r="E509" s="9" t="s">
        <v>1334</v>
      </c>
      <c r="F509" s="10">
        <v>1551</v>
      </c>
      <c r="G509" s="11">
        <v>133.1</v>
      </c>
      <c r="H509" s="11">
        <v>12</v>
      </c>
      <c r="I509" s="9"/>
      <c r="J509" s="9">
        <v>16</v>
      </c>
      <c r="K509" s="9" t="s">
        <v>4843</v>
      </c>
      <c r="L509" s="9" t="s">
        <v>48</v>
      </c>
      <c r="M509" s="11">
        <f t="shared" si="7"/>
        <v>0.75</v>
      </c>
      <c r="N509" s="12">
        <f>IF(M509="","",IF(M509&lt;Premissas!$C$8,Premissas!$E$7,IF(M509&lt;Premissas!$C$9,Premissas!$E$8,IF(M509&lt;Premissas!$C$10,Premissas!$E$9,IF(M509&lt;Premissas!$C$11,Premissas!$E$10,IF(M509&lt;Premissas!$C$12,Premissas!$E$11,Premissas!$E$12))))))</f>
        <v>0</v>
      </c>
      <c r="O509" s="13">
        <f>IF(OR(N509="",N509=0),0,N509/Premissas!$C$16)</f>
        <v>0</v>
      </c>
    </row>
    <row r="510" spans="1:15" ht="15" customHeight="1">
      <c r="A510" s="9">
        <v>7</v>
      </c>
      <c r="B510" s="9">
        <v>7801</v>
      </c>
      <c r="C510" s="9" t="s">
        <v>21</v>
      </c>
      <c r="D510" s="9" t="s">
        <v>1335</v>
      </c>
      <c r="E510" s="9" t="s">
        <v>1336</v>
      </c>
      <c r="F510" s="10">
        <v>406</v>
      </c>
      <c r="G510" s="11">
        <v>140.66999999999999</v>
      </c>
      <c r="H510" s="11">
        <v>3</v>
      </c>
      <c r="I510" s="9"/>
      <c r="J510" s="9">
        <v>20</v>
      </c>
      <c r="K510" s="9" t="s">
        <v>4843</v>
      </c>
      <c r="L510" s="9" t="s">
        <v>48</v>
      </c>
      <c r="M510" s="11">
        <f t="shared" si="7"/>
        <v>0.15</v>
      </c>
      <c r="N510" s="12">
        <f>IF(M510="","",IF(M510&lt;Premissas!$C$8,Premissas!$E$7,IF(M510&lt;Premissas!$C$9,Premissas!$E$8,IF(M510&lt;Premissas!$C$10,Premissas!$E$9,IF(M510&lt;Premissas!$C$11,Premissas!$E$10,IF(M510&lt;Premissas!$C$12,Premissas!$E$11,Premissas!$E$12))))))</f>
        <v>0</v>
      </c>
      <c r="O510" s="13">
        <f>IF(OR(N510="",N510=0),0,N510/Premissas!$C$16)</f>
        <v>0</v>
      </c>
    </row>
    <row r="511" spans="1:15" ht="15" customHeight="1">
      <c r="A511" s="9">
        <v>7</v>
      </c>
      <c r="B511" s="9">
        <v>7801</v>
      </c>
      <c r="C511" s="9" t="s">
        <v>20</v>
      </c>
      <c r="D511" s="9" t="s">
        <v>1337</v>
      </c>
      <c r="E511" s="9" t="s">
        <v>1338</v>
      </c>
      <c r="F511" s="10">
        <v>11</v>
      </c>
      <c r="G511" s="11">
        <v>1.25</v>
      </c>
      <c r="H511" s="11">
        <v>9</v>
      </c>
      <c r="I511" s="9"/>
      <c r="J511" s="9">
        <v>16</v>
      </c>
      <c r="K511" s="9" t="s">
        <v>4843</v>
      </c>
      <c r="L511" s="9" t="s">
        <v>48</v>
      </c>
      <c r="M511" s="11">
        <f t="shared" si="7"/>
        <v>0.5625</v>
      </c>
      <c r="N511" s="12">
        <f>IF(M511="","",IF(M511&lt;Premissas!$C$8,Premissas!$E$7,IF(M511&lt;Premissas!$C$9,Premissas!$E$8,IF(M511&lt;Premissas!$C$10,Premissas!$E$9,IF(M511&lt;Premissas!$C$11,Premissas!$E$10,IF(M511&lt;Premissas!$C$12,Premissas!$E$11,Premissas!$E$12))))))</f>
        <v>0</v>
      </c>
      <c r="O511" s="13">
        <f>IF(OR(N511="",N511=0),0,N511/Premissas!$C$16)</f>
        <v>0</v>
      </c>
    </row>
    <row r="512" spans="1:15" ht="15" customHeight="1">
      <c r="A512" s="9">
        <v>7</v>
      </c>
      <c r="B512" s="9">
        <v>7801</v>
      </c>
      <c r="C512" s="9" t="s">
        <v>21</v>
      </c>
      <c r="D512" s="9" t="s">
        <v>1339</v>
      </c>
      <c r="E512" s="9" t="s">
        <v>1340</v>
      </c>
      <c r="F512" s="10">
        <v>394</v>
      </c>
      <c r="G512" s="11">
        <v>45.78</v>
      </c>
      <c r="H512" s="11">
        <v>9</v>
      </c>
      <c r="I512" s="9"/>
      <c r="J512" s="9">
        <v>20</v>
      </c>
      <c r="K512" s="9" t="s">
        <v>4843</v>
      </c>
      <c r="L512" s="9" t="s">
        <v>48</v>
      </c>
      <c r="M512" s="11">
        <f t="shared" si="7"/>
        <v>0.45</v>
      </c>
      <c r="N512" s="12">
        <f>IF(M512="","",IF(M512&lt;Premissas!$C$8,Premissas!$E$7,IF(M512&lt;Premissas!$C$9,Premissas!$E$8,IF(M512&lt;Premissas!$C$10,Premissas!$E$9,IF(M512&lt;Premissas!$C$11,Premissas!$E$10,IF(M512&lt;Premissas!$C$12,Premissas!$E$11,Premissas!$E$12))))))</f>
        <v>0</v>
      </c>
      <c r="O512" s="13">
        <f>IF(OR(N512="",N512=0),0,N512/Premissas!$C$16)</f>
        <v>0</v>
      </c>
    </row>
    <row r="513" spans="1:15" ht="15" customHeight="1">
      <c r="A513" s="9">
        <v>7</v>
      </c>
      <c r="B513" s="9">
        <v>7801</v>
      </c>
      <c r="C513" s="9" t="s">
        <v>21</v>
      </c>
      <c r="D513" s="9" t="s">
        <v>1341</v>
      </c>
      <c r="E513" s="9" t="s">
        <v>1342</v>
      </c>
      <c r="F513" s="10">
        <v>859</v>
      </c>
      <c r="G513" s="11">
        <v>183.92</v>
      </c>
      <c r="H513" s="11">
        <v>5</v>
      </c>
      <c r="I513" s="9"/>
      <c r="J513" s="9">
        <v>20</v>
      </c>
      <c r="K513" s="9" t="s">
        <v>4843</v>
      </c>
      <c r="L513" s="9" t="s">
        <v>48</v>
      </c>
      <c r="M513" s="11">
        <f t="shared" si="7"/>
        <v>0.25</v>
      </c>
      <c r="N513" s="12">
        <f>IF(M513="","",IF(M513&lt;Premissas!$C$8,Premissas!$E$7,IF(M513&lt;Premissas!$C$9,Premissas!$E$8,IF(M513&lt;Premissas!$C$10,Premissas!$E$9,IF(M513&lt;Premissas!$C$11,Premissas!$E$10,IF(M513&lt;Premissas!$C$12,Premissas!$E$11,Premissas!$E$12))))))</f>
        <v>0</v>
      </c>
      <c r="O513" s="13">
        <f>IF(OR(N513="",N513=0),0,N513/Premissas!$C$16)</f>
        <v>0</v>
      </c>
    </row>
    <row r="514" spans="1:15" ht="15" customHeight="1">
      <c r="A514" s="9">
        <v>7</v>
      </c>
      <c r="B514" s="9">
        <v>7801</v>
      </c>
      <c r="C514" s="9" t="s">
        <v>20</v>
      </c>
      <c r="D514" s="9" t="s">
        <v>1343</v>
      </c>
      <c r="E514" s="9" t="s">
        <v>1344</v>
      </c>
      <c r="F514" s="10">
        <v>114</v>
      </c>
      <c r="G514" s="11">
        <v>14.13</v>
      </c>
      <c r="H514" s="11">
        <v>8</v>
      </c>
      <c r="I514" s="9"/>
      <c r="J514" s="9">
        <v>16</v>
      </c>
      <c r="K514" s="9" t="s">
        <v>4843</v>
      </c>
      <c r="L514" s="9" t="s">
        <v>48</v>
      </c>
      <c r="M514" s="11">
        <f t="shared" ref="M514:M577" si="8">IF(OR(J514="",J514&lt;=0),"",H514/J514)</f>
        <v>0.5</v>
      </c>
      <c r="N514" s="12">
        <f>IF(M514="","",IF(M514&lt;Premissas!$C$8,Premissas!$E$7,IF(M514&lt;Premissas!$C$9,Premissas!$E$8,IF(M514&lt;Premissas!$C$10,Premissas!$E$9,IF(M514&lt;Premissas!$C$11,Premissas!$E$10,IF(M514&lt;Premissas!$C$12,Premissas!$E$11,Premissas!$E$12))))))</f>
        <v>0</v>
      </c>
      <c r="O514" s="13">
        <f>IF(OR(N514="",N514=0),0,N514/Premissas!$C$16)</f>
        <v>0</v>
      </c>
    </row>
    <row r="515" spans="1:15" ht="15" customHeight="1">
      <c r="A515" s="9">
        <v>7</v>
      </c>
      <c r="B515" s="9">
        <v>7801</v>
      </c>
      <c r="C515" s="9" t="s">
        <v>19</v>
      </c>
      <c r="D515" s="9" t="s">
        <v>1343</v>
      </c>
      <c r="E515" s="9" t="s">
        <v>1344</v>
      </c>
      <c r="F515" s="10">
        <v>3454</v>
      </c>
      <c r="G515" s="11">
        <v>131.19</v>
      </c>
      <c r="H515" s="11">
        <v>26</v>
      </c>
      <c r="I515" s="9"/>
      <c r="J515" s="9">
        <v>17</v>
      </c>
      <c r="K515" s="9" t="s">
        <v>4843</v>
      </c>
      <c r="L515" s="9" t="s">
        <v>48</v>
      </c>
      <c r="M515" s="11">
        <f t="shared" si="8"/>
        <v>1.5294117647058822</v>
      </c>
      <c r="N515" s="12">
        <f>IF(M515="","",IF(M515&lt;Premissas!$C$8,Premissas!$E$7,IF(M515&lt;Premissas!$C$9,Premissas!$E$8,IF(M515&lt;Premissas!$C$10,Premissas!$E$9,IF(M515&lt;Premissas!$C$11,Premissas!$E$10,IF(M515&lt;Premissas!$C$12,Premissas!$E$11,Premissas!$E$12))))))</f>
        <v>350</v>
      </c>
      <c r="O515" s="13">
        <f>IF(OR(N515="",N515=0),0,N515/Premissas!$C$16)</f>
        <v>13.461538461538462</v>
      </c>
    </row>
    <row r="516" spans="1:15" ht="15" customHeight="1">
      <c r="A516" s="9">
        <v>7</v>
      </c>
      <c r="B516" s="9">
        <v>7801</v>
      </c>
      <c r="C516" s="9" t="s">
        <v>21</v>
      </c>
      <c r="D516" s="9" t="s">
        <v>1345</v>
      </c>
      <c r="E516" s="9" t="s">
        <v>1346</v>
      </c>
      <c r="F516" s="10">
        <v>1449</v>
      </c>
      <c r="G516" s="11">
        <v>175.48</v>
      </c>
      <c r="H516" s="11">
        <v>8</v>
      </c>
      <c r="I516" s="9"/>
      <c r="J516" s="9">
        <v>20</v>
      </c>
      <c r="K516" s="9" t="s">
        <v>4843</v>
      </c>
      <c r="L516" s="9" t="s">
        <v>48</v>
      </c>
      <c r="M516" s="11">
        <f t="shared" si="8"/>
        <v>0.4</v>
      </c>
      <c r="N516" s="12">
        <f>IF(M516="","",IF(M516&lt;Premissas!$C$8,Premissas!$E$7,IF(M516&lt;Premissas!$C$9,Premissas!$E$8,IF(M516&lt;Premissas!$C$10,Premissas!$E$9,IF(M516&lt;Premissas!$C$11,Premissas!$E$10,IF(M516&lt;Premissas!$C$12,Premissas!$E$11,Premissas!$E$12))))))</f>
        <v>0</v>
      </c>
      <c r="O516" s="13">
        <f>IF(OR(N516="",N516=0),0,N516/Premissas!$C$16)</f>
        <v>0</v>
      </c>
    </row>
    <row r="517" spans="1:15" ht="15" customHeight="1">
      <c r="A517" s="9">
        <v>7</v>
      </c>
      <c r="B517" s="9">
        <v>7801</v>
      </c>
      <c r="C517" s="9" t="s">
        <v>21</v>
      </c>
      <c r="D517" s="9" t="s">
        <v>1347</v>
      </c>
      <c r="E517" s="9" t="s">
        <v>1348</v>
      </c>
      <c r="F517" s="10">
        <v>1249</v>
      </c>
      <c r="G517" s="11">
        <v>156.36000000000001</v>
      </c>
      <c r="H517" s="11">
        <v>8</v>
      </c>
      <c r="I517" s="9"/>
      <c r="J517" s="9">
        <v>20</v>
      </c>
      <c r="K517" s="9" t="s">
        <v>4843</v>
      </c>
      <c r="L517" s="9" t="s">
        <v>48</v>
      </c>
      <c r="M517" s="11">
        <f t="shared" si="8"/>
        <v>0.4</v>
      </c>
      <c r="N517" s="12">
        <f>IF(M517="","",IF(M517&lt;Premissas!$C$8,Premissas!$E$7,IF(M517&lt;Premissas!$C$9,Premissas!$E$8,IF(M517&lt;Premissas!$C$10,Premissas!$E$9,IF(M517&lt;Premissas!$C$11,Premissas!$E$10,IF(M517&lt;Premissas!$C$12,Premissas!$E$11,Premissas!$E$12))))))</f>
        <v>0</v>
      </c>
      <c r="O517" s="13">
        <f>IF(OR(N517="",N517=0),0,N517/Premissas!$C$16)</f>
        <v>0</v>
      </c>
    </row>
    <row r="518" spans="1:15" ht="15" customHeight="1">
      <c r="A518" s="9">
        <v>7</v>
      </c>
      <c r="B518" s="9">
        <v>7801</v>
      </c>
      <c r="C518" s="9" t="s">
        <v>18</v>
      </c>
      <c r="D518" s="9" t="s">
        <v>1349</v>
      </c>
      <c r="E518" s="9" t="s">
        <v>1350</v>
      </c>
      <c r="F518" s="10">
        <v>75</v>
      </c>
      <c r="G518" s="11">
        <v>25.62</v>
      </c>
      <c r="H518" s="11">
        <v>3</v>
      </c>
      <c r="I518" s="9"/>
      <c r="J518" s="9">
        <v>22</v>
      </c>
      <c r="K518" s="9" t="s">
        <v>4843</v>
      </c>
      <c r="L518" s="9" t="s">
        <v>48</v>
      </c>
      <c r="M518" s="11">
        <f t="shared" si="8"/>
        <v>0.13636363636363635</v>
      </c>
      <c r="N518" s="12">
        <f>IF(M518="","",IF(M518&lt;Premissas!$C$8,Premissas!$E$7,IF(M518&lt;Premissas!$C$9,Premissas!$E$8,IF(M518&lt;Premissas!$C$10,Premissas!$E$9,IF(M518&lt;Premissas!$C$11,Premissas!$E$10,IF(M518&lt;Premissas!$C$12,Premissas!$E$11,Premissas!$E$12))))))</f>
        <v>0</v>
      </c>
      <c r="O518" s="13">
        <f>IF(OR(N518="",N518=0),0,N518/Premissas!$C$16)</f>
        <v>0</v>
      </c>
    </row>
    <row r="519" spans="1:15" ht="15" customHeight="1">
      <c r="A519" s="9">
        <v>7</v>
      </c>
      <c r="B519" s="9">
        <v>7801</v>
      </c>
      <c r="C519" s="9" t="s">
        <v>18</v>
      </c>
      <c r="D519" s="9" t="s">
        <v>1351</v>
      </c>
      <c r="E519" s="9" t="s">
        <v>1352</v>
      </c>
      <c r="F519" s="10">
        <v>110</v>
      </c>
      <c r="G519" s="11">
        <v>3.46</v>
      </c>
      <c r="H519" s="11">
        <v>32</v>
      </c>
      <c r="I519" s="9"/>
      <c r="J519" s="9">
        <v>22</v>
      </c>
      <c r="K519" s="9" t="s">
        <v>4843</v>
      </c>
      <c r="L519" s="9" t="s">
        <v>48</v>
      </c>
      <c r="M519" s="11">
        <f t="shared" si="8"/>
        <v>1.4545454545454546</v>
      </c>
      <c r="N519" s="12">
        <f>IF(M519="","",IF(M519&lt;Premissas!$C$8,Premissas!$E$7,IF(M519&lt;Premissas!$C$9,Premissas!$E$8,IF(M519&lt;Premissas!$C$10,Premissas!$E$9,IF(M519&lt;Premissas!$C$11,Premissas!$E$10,IF(M519&lt;Premissas!$C$12,Premissas!$E$11,Premissas!$E$12))))))</f>
        <v>350</v>
      </c>
      <c r="O519" s="13">
        <f>IF(OR(N519="",N519=0),0,N519/Premissas!$C$16)</f>
        <v>13.461538461538462</v>
      </c>
    </row>
    <row r="520" spans="1:15" ht="15" customHeight="1">
      <c r="A520" s="9">
        <v>7</v>
      </c>
      <c r="B520" s="9">
        <v>7801</v>
      </c>
      <c r="C520" s="9" t="s">
        <v>18</v>
      </c>
      <c r="D520" s="9" t="s">
        <v>1353</v>
      </c>
      <c r="E520" s="9" t="s">
        <v>1354</v>
      </c>
      <c r="F520" s="10">
        <v>268</v>
      </c>
      <c r="G520" s="11">
        <v>36.28</v>
      </c>
      <c r="H520" s="11">
        <v>7</v>
      </c>
      <c r="I520" s="9"/>
      <c r="J520" s="9">
        <v>22</v>
      </c>
      <c r="K520" s="9" t="s">
        <v>4843</v>
      </c>
      <c r="L520" s="9" t="s">
        <v>48</v>
      </c>
      <c r="M520" s="11">
        <f t="shared" si="8"/>
        <v>0.31818181818181818</v>
      </c>
      <c r="N520" s="12">
        <f>IF(M520="","",IF(M520&lt;Premissas!$C$8,Premissas!$E$7,IF(M520&lt;Premissas!$C$9,Premissas!$E$8,IF(M520&lt;Premissas!$C$10,Premissas!$E$9,IF(M520&lt;Premissas!$C$11,Premissas!$E$10,IF(M520&lt;Premissas!$C$12,Premissas!$E$11,Premissas!$E$12))))))</f>
        <v>0</v>
      </c>
      <c r="O520" s="13">
        <f>IF(OR(N520="",N520=0),0,N520/Premissas!$C$16)</f>
        <v>0</v>
      </c>
    </row>
    <row r="521" spans="1:15" ht="15" customHeight="1">
      <c r="A521" s="9">
        <v>7</v>
      </c>
      <c r="B521" s="9">
        <v>7801</v>
      </c>
      <c r="C521" s="9" t="s">
        <v>19</v>
      </c>
      <c r="D521" s="9" t="s">
        <v>1355</v>
      </c>
      <c r="E521" s="9" t="s">
        <v>1356</v>
      </c>
      <c r="F521" s="10">
        <v>3674</v>
      </c>
      <c r="G521" s="11">
        <v>160.16</v>
      </c>
      <c r="H521" s="11">
        <v>23</v>
      </c>
      <c r="I521" s="9"/>
      <c r="J521" s="9">
        <v>17</v>
      </c>
      <c r="K521" s="9" t="s">
        <v>4843</v>
      </c>
      <c r="L521" s="9" t="s">
        <v>48</v>
      </c>
      <c r="M521" s="11">
        <f t="shared" si="8"/>
        <v>1.3529411764705883</v>
      </c>
      <c r="N521" s="12">
        <f>IF(M521="","",IF(M521&lt;Premissas!$C$8,Premissas!$E$7,IF(M521&lt;Premissas!$C$9,Premissas!$E$8,IF(M521&lt;Premissas!$C$10,Premissas!$E$9,IF(M521&lt;Premissas!$C$11,Premissas!$E$10,IF(M521&lt;Premissas!$C$12,Premissas!$E$11,Premissas!$E$12))))))</f>
        <v>200</v>
      </c>
      <c r="O521" s="13">
        <f>IF(OR(N521="",N521=0),0,N521/Premissas!$C$16)</f>
        <v>7.6923076923076925</v>
      </c>
    </row>
    <row r="522" spans="1:15" ht="15" customHeight="1">
      <c r="A522" s="9">
        <v>7</v>
      </c>
      <c r="B522" s="9">
        <v>7801</v>
      </c>
      <c r="C522" s="9" t="s">
        <v>21</v>
      </c>
      <c r="D522" s="9" t="s">
        <v>1357</v>
      </c>
      <c r="E522" s="9" t="s">
        <v>1358</v>
      </c>
      <c r="F522" s="10">
        <v>362</v>
      </c>
      <c r="G522" s="11">
        <v>71.92</v>
      </c>
      <c r="H522" s="11">
        <v>5</v>
      </c>
      <c r="I522" s="9"/>
      <c r="J522" s="9">
        <v>20</v>
      </c>
      <c r="K522" s="9" t="s">
        <v>4843</v>
      </c>
      <c r="L522" s="9" t="s">
        <v>48</v>
      </c>
      <c r="M522" s="11">
        <f t="shared" si="8"/>
        <v>0.25</v>
      </c>
      <c r="N522" s="12">
        <f>IF(M522="","",IF(M522&lt;Premissas!$C$8,Premissas!$E$7,IF(M522&lt;Premissas!$C$9,Premissas!$E$8,IF(M522&lt;Premissas!$C$10,Premissas!$E$9,IF(M522&lt;Premissas!$C$11,Premissas!$E$10,IF(M522&lt;Premissas!$C$12,Premissas!$E$11,Premissas!$E$12))))))</f>
        <v>0</v>
      </c>
      <c r="O522" s="13">
        <f>IF(OR(N522="",N522=0),0,N522/Premissas!$C$16)</f>
        <v>0</v>
      </c>
    </row>
    <row r="523" spans="1:15" ht="15" customHeight="1">
      <c r="A523" s="9">
        <v>7</v>
      </c>
      <c r="B523" s="9">
        <v>7801</v>
      </c>
      <c r="C523" s="9" t="s">
        <v>20</v>
      </c>
      <c r="D523" s="9" t="s">
        <v>1359</v>
      </c>
      <c r="E523" s="9" t="s">
        <v>1360</v>
      </c>
      <c r="F523" s="10">
        <v>278</v>
      </c>
      <c r="G523" s="11">
        <v>27.29</v>
      </c>
      <c r="H523" s="11">
        <v>10</v>
      </c>
      <c r="I523" s="9"/>
      <c r="J523" s="9">
        <v>16</v>
      </c>
      <c r="K523" s="9" t="s">
        <v>4843</v>
      </c>
      <c r="L523" s="9" t="s">
        <v>48</v>
      </c>
      <c r="M523" s="11">
        <f t="shared" si="8"/>
        <v>0.625</v>
      </c>
      <c r="N523" s="12">
        <f>IF(M523="","",IF(M523&lt;Premissas!$C$8,Premissas!$E$7,IF(M523&lt;Premissas!$C$9,Premissas!$E$8,IF(M523&lt;Premissas!$C$10,Premissas!$E$9,IF(M523&lt;Premissas!$C$11,Premissas!$E$10,IF(M523&lt;Premissas!$C$12,Premissas!$E$11,Premissas!$E$12))))))</f>
        <v>0</v>
      </c>
      <c r="O523" s="13">
        <f>IF(OR(N523="",N523=0),0,N523/Premissas!$C$16)</f>
        <v>0</v>
      </c>
    </row>
    <row r="524" spans="1:15" ht="15" customHeight="1">
      <c r="A524" s="9">
        <v>7</v>
      </c>
      <c r="B524" s="9">
        <v>7801</v>
      </c>
      <c r="C524" s="9" t="s">
        <v>20</v>
      </c>
      <c r="D524" s="9" t="s">
        <v>1361</v>
      </c>
      <c r="E524" s="9" t="s">
        <v>1362</v>
      </c>
      <c r="F524" s="10">
        <v>2524</v>
      </c>
      <c r="G524" s="11">
        <v>128.58000000000001</v>
      </c>
      <c r="H524" s="11">
        <v>20</v>
      </c>
      <c r="I524" s="9"/>
      <c r="J524" s="9">
        <v>16</v>
      </c>
      <c r="K524" s="9" t="s">
        <v>4843</v>
      </c>
      <c r="L524" s="9" t="s">
        <v>48</v>
      </c>
      <c r="M524" s="11">
        <f t="shared" si="8"/>
        <v>1.25</v>
      </c>
      <c r="N524" s="12">
        <f>IF(M524="","",IF(M524&lt;Premissas!$C$8,Premissas!$E$7,IF(M524&lt;Premissas!$C$9,Premissas!$E$8,IF(M524&lt;Premissas!$C$10,Premissas!$E$9,IF(M524&lt;Premissas!$C$11,Premissas!$E$10,IF(M524&lt;Premissas!$C$12,Premissas!$E$11,Premissas!$E$12))))))</f>
        <v>200</v>
      </c>
      <c r="O524" s="13">
        <f>IF(OR(N524="",N524=0),0,N524/Premissas!$C$16)</f>
        <v>7.6923076923076925</v>
      </c>
    </row>
    <row r="525" spans="1:15" ht="15" customHeight="1">
      <c r="A525" s="9">
        <v>7</v>
      </c>
      <c r="B525" s="9">
        <v>7801</v>
      </c>
      <c r="C525" s="9" t="s">
        <v>21</v>
      </c>
      <c r="D525" s="9" t="s">
        <v>1365</v>
      </c>
      <c r="E525" s="9" t="s">
        <v>1366</v>
      </c>
      <c r="F525" s="10">
        <v>1765</v>
      </c>
      <c r="G525" s="11">
        <v>123.37</v>
      </c>
      <c r="H525" s="11">
        <v>14</v>
      </c>
      <c r="I525" s="9"/>
      <c r="J525" s="9">
        <v>20</v>
      </c>
      <c r="K525" s="9" t="s">
        <v>4843</v>
      </c>
      <c r="L525" s="9" t="s">
        <v>48</v>
      </c>
      <c r="M525" s="11">
        <f t="shared" si="8"/>
        <v>0.7</v>
      </c>
      <c r="N525" s="12">
        <f>IF(M525="","",IF(M525&lt;Premissas!$C$8,Premissas!$E$7,IF(M525&lt;Premissas!$C$9,Premissas!$E$8,IF(M525&lt;Premissas!$C$10,Premissas!$E$9,IF(M525&lt;Premissas!$C$11,Premissas!$E$10,IF(M525&lt;Premissas!$C$12,Premissas!$E$11,Premissas!$E$12))))))</f>
        <v>0</v>
      </c>
      <c r="O525" s="13">
        <f>IF(OR(N525="",N525=0),0,N525/Premissas!$C$16)</f>
        <v>0</v>
      </c>
    </row>
    <row r="526" spans="1:15" ht="15" customHeight="1">
      <c r="A526" s="9">
        <v>7</v>
      </c>
      <c r="B526" s="9">
        <v>7801</v>
      </c>
      <c r="C526" s="9" t="s">
        <v>20</v>
      </c>
      <c r="D526" s="9" t="s">
        <v>1367</v>
      </c>
      <c r="E526" s="9" t="s">
        <v>1368</v>
      </c>
      <c r="F526" s="10">
        <v>189</v>
      </c>
      <c r="G526" s="11">
        <v>12.63</v>
      </c>
      <c r="H526" s="11">
        <v>15</v>
      </c>
      <c r="I526" s="9"/>
      <c r="J526" s="9">
        <v>16</v>
      </c>
      <c r="K526" s="9" t="s">
        <v>4843</v>
      </c>
      <c r="L526" s="9" t="s">
        <v>48</v>
      </c>
      <c r="M526" s="11">
        <f t="shared" si="8"/>
        <v>0.9375</v>
      </c>
      <c r="N526" s="12">
        <f>IF(M526="","",IF(M526&lt;Premissas!$C$8,Premissas!$E$7,IF(M526&lt;Premissas!$C$9,Premissas!$E$8,IF(M526&lt;Premissas!$C$10,Premissas!$E$9,IF(M526&lt;Premissas!$C$11,Premissas!$E$10,IF(M526&lt;Premissas!$C$12,Premissas!$E$11,Premissas!$E$12))))))</f>
        <v>0</v>
      </c>
      <c r="O526" s="13">
        <f>IF(OR(N526="",N526=0),0,N526/Premissas!$C$16)</f>
        <v>0</v>
      </c>
    </row>
    <row r="527" spans="1:15" ht="15" customHeight="1">
      <c r="A527" s="9">
        <v>7</v>
      </c>
      <c r="B527" s="9">
        <v>7801</v>
      </c>
      <c r="C527" s="9" t="s">
        <v>19</v>
      </c>
      <c r="D527" s="9" t="s">
        <v>1367</v>
      </c>
      <c r="E527" s="9" t="s">
        <v>1368</v>
      </c>
      <c r="F527" s="10">
        <v>482</v>
      </c>
      <c r="G527" s="11">
        <v>22.64</v>
      </c>
      <c r="H527" s="11">
        <v>21</v>
      </c>
      <c r="I527" s="9"/>
      <c r="J527" s="9">
        <v>17</v>
      </c>
      <c r="K527" s="9" t="s">
        <v>4843</v>
      </c>
      <c r="L527" s="9" t="s">
        <v>48</v>
      </c>
      <c r="M527" s="11">
        <f t="shared" si="8"/>
        <v>1.2352941176470589</v>
      </c>
      <c r="N527" s="12">
        <f>IF(M527="","",IF(M527&lt;Premissas!$C$8,Premissas!$E$7,IF(M527&lt;Premissas!$C$9,Premissas!$E$8,IF(M527&lt;Premissas!$C$10,Premissas!$E$9,IF(M527&lt;Premissas!$C$11,Premissas!$E$10,IF(M527&lt;Premissas!$C$12,Premissas!$E$11,Premissas!$E$12))))))</f>
        <v>200</v>
      </c>
      <c r="O527" s="13">
        <f>IF(OR(N527="",N527=0),0,N527/Premissas!$C$16)</f>
        <v>7.6923076923076925</v>
      </c>
    </row>
    <row r="528" spans="1:15" ht="15" customHeight="1">
      <c r="A528" s="9">
        <v>7</v>
      </c>
      <c r="B528" s="9">
        <v>7801</v>
      </c>
      <c r="C528" s="9" t="s">
        <v>18</v>
      </c>
      <c r="D528" s="9" t="s">
        <v>1369</v>
      </c>
      <c r="E528" s="9" t="s">
        <v>1370</v>
      </c>
      <c r="F528" s="10">
        <v>126</v>
      </c>
      <c r="G528" s="11">
        <v>3.57</v>
      </c>
      <c r="H528" s="11">
        <v>35</v>
      </c>
      <c r="I528" s="9"/>
      <c r="J528" s="9">
        <v>22</v>
      </c>
      <c r="K528" s="9" t="s">
        <v>4843</v>
      </c>
      <c r="L528" s="9" t="s">
        <v>48</v>
      </c>
      <c r="M528" s="11">
        <f t="shared" si="8"/>
        <v>1.5909090909090908</v>
      </c>
      <c r="N528" s="12">
        <f>IF(M528="","",IF(M528&lt;Premissas!$C$8,Premissas!$E$7,IF(M528&lt;Premissas!$C$9,Premissas!$E$8,IF(M528&lt;Premissas!$C$10,Premissas!$E$9,IF(M528&lt;Premissas!$C$11,Premissas!$E$10,IF(M528&lt;Premissas!$C$12,Premissas!$E$11,Premissas!$E$12))))))</f>
        <v>350</v>
      </c>
      <c r="O528" s="13">
        <f>IF(OR(N528="",N528=0),0,N528/Premissas!$C$16)</f>
        <v>13.461538461538462</v>
      </c>
    </row>
    <row r="529" spans="1:15" ht="15" customHeight="1">
      <c r="A529" s="9">
        <v>7</v>
      </c>
      <c r="B529" s="9">
        <v>7801</v>
      </c>
      <c r="C529" s="9" t="s">
        <v>20</v>
      </c>
      <c r="D529" s="9" t="s">
        <v>1369</v>
      </c>
      <c r="E529" s="9" t="s">
        <v>1370</v>
      </c>
      <c r="F529" s="10">
        <v>180</v>
      </c>
      <c r="G529" s="11">
        <v>20.239999999999998</v>
      </c>
      <c r="H529" s="11">
        <v>9</v>
      </c>
      <c r="I529" s="9"/>
      <c r="J529" s="9">
        <v>16</v>
      </c>
      <c r="K529" s="9" t="s">
        <v>4843</v>
      </c>
      <c r="L529" s="9" t="s">
        <v>48</v>
      </c>
      <c r="M529" s="11">
        <f t="shared" si="8"/>
        <v>0.5625</v>
      </c>
      <c r="N529" s="12">
        <f>IF(M529="","",IF(M529&lt;Premissas!$C$8,Premissas!$E$7,IF(M529&lt;Premissas!$C$9,Premissas!$E$8,IF(M529&lt;Premissas!$C$10,Premissas!$E$9,IF(M529&lt;Premissas!$C$11,Premissas!$E$10,IF(M529&lt;Premissas!$C$12,Premissas!$E$11,Premissas!$E$12))))))</f>
        <v>0</v>
      </c>
      <c r="O529" s="13">
        <f>IF(OR(N529="",N529=0),0,N529/Premissas!$C$16)</f>
        <v>0</v>
      </c>
    </row>
    <row r="530" spans="1:15" ht="15" customHeight="1">
      <c r="A530" s="9">
        <v>7</v>
      </c>
      <c r="B530" s="9">
        <v>7801</v>
      </c>
      <c r="C530" s="9" t="s">
        <v>19</v>
      </c>
      <c r="D530" s="9" t="s">
        <v>1369</v>
      </c>
      <c r="E530" s="9" t="s">
        <v>1370</v>
      </c>
      <c r="F530" s="10">
        <v>331</v>
      </c>
      <c r="G530" s="11">
        <v>50.93</v>
      </c>
      <c r="H530" s="11">
        <v>6</v>
      </c>
      <c r="I530" s="9"/>
      <c r="J530" s="9">
        <v>17</v>
      </c>
      <c r="K530" s="9" t="s">
        <v>4843</v>
      </c>
      <c r="L530" s="9" t="s">
        <v>48</v>
      </c>
      <c r="M530" s="11">
        <f t="shared" si="8"/>
        <v>0.35294117647058826</v>
      </c>
      <c r="N530" s="12">
        <f>IF(M530="","",IF(M530&lt;Premissas!$C$8,Premissas!$E$7,IF(M530&lt;Premissas!$C$9,Premissas!$E$8,IF(M530&lt;Premissas!$C$10,Premissas!$E$9,IF(M530&lt;Premissas!$C$11,Premissas!$E$10,IF(M530&lt;Premissas!$C$12,Premissas!$E$11,Premissas!$E$12))))))</f>
        <v>0</v>
      </c>
      <c r="O530" s="13">
        <f>IF(OR(N530="",N530=0),0,N530/Premissas!$C$16)</f>
        <v>0</v>
      </c>
    </row>
    <row r="531" spans="1:15" ht="15" customHeight="1">
      <c r="A531" s="9">
        <v>7</v>
      </c>
      <c r="B531" s="9">
        <v>7801</v>
      </c>
      <c r="C531" s="9" t="s">
        <v>21</v>
      </c>
      <c r="D531" s="9" t="s">
        <v>1371</v>
      </c>
      <c r="E531" s="9" t="s">
        <v>1372</v>
      </c>
      <c r="F531" s="10">
        <v>1789</v>
      </c>
      <c r="G531" s="11">
        <v>170.37</v>
      </c>
      <c r="H531" s="11">
        <v>11</v>
      </c>
      <c r="I531" s="9"/>
      <c r="J531" s="9">
        <v>20</v>
      </c>
      <c r="K531" s="9" t="s">
        <v>4843</v>
      </c>
      <c r="L531" s="9" t="s">
        <v>48</v>
      </c>
      <c r="M531" s="11">
        <f t="shared" si="8"/>
        <v>0.55000000000000004</v>
      </c>
      <c r="N531" s="12">
        <f>IF(M531="","",IF(M531&lt;Premissas!$C$8,Premissas!$E$7,IF(M531&lt;Premissas!$C$9,Premissas!$E$8,IF(M531&lt;Premissas!$C$10,Premissas!$E$9,IF(M531&lt;Premissas!$C$11,Premissas!$E$10,IF(M531&lt;Premissas!$C$12,Premissas!$E$11,Premissas!$E$12))))))</f>
        <v>0</v>
      </c>
      <c r="O531" s="13">
        <f>IF(OR(N531="",N531=0),0,N531/Premissas!$C$16)</f>
        <v>0</v>
      </c>
    </row>
    <row r="532" spans="1:15" ht="15" customHeight="1">
      <c r="A532" s="9">
        <v>7</v>
      </c>
      <c r="B532" s="9">
        <v>7801</v>
      </c>
      <c r="C532" s="9" t="s">
        <v>21</v>
      </c>
      <c r="D532" s="9" t="s">
        <v>1373</v>
      </c>
      <c r="E532" s="9" t="s">
        <v>1374</v>
      </c>
      <c r="F532" s="10">
        <v>1248</v>
      </c>
      <c r="G532" s="11">
        <v>87.51</v>
      </c>
      <c r="H532" s="11">
        <v>14</v>
      </c>
      <c r="I532" s="9"/>
      <c r="J532" s="9">
        <v>20</v>
      </c>
      <c r="K532" s="9" t="s">
        <v>4843</v>
      </c>
      <c r="L532" s="9" t="s">
        <v>48</v>
      </c>
      <c r="M532" s="11">
        <f t="shared" si="8"/>
        <v>0.7</v>
      </c>
      <c r="N532" s="12">
        <f>IF(M532="","",IF(M532&lt;Premissas!$C$8,Premissas!$E$7,IF(M532&lt;Premissas!$C$9,Premissas!$E$8,IF(M532&lt;Premissas!$C$10,Premissas!$E$9,IF(M532&lt;Premissas!$C$11,Premissas!$E$10,IF(M532&lt;Premissas!$C$12,Premissas!$E$11,Premissas!$E$12))))))</f>
        <v>0</v>
      </c>
      <c r="O532" s="13">
        <f>IF(OR(N532="",N532=0),0,N532/Premissas!$C$16)</f>
        <v>0</v>
      </c>
    </row>
    <row r="533" spans="1:15" ht="15" customHeight="1">
      <c r="A533" s="9">
        <v>7</v>
      </c>
      <c r="B533" s="9">
        <v>7801</v>
      </c>
      <c r="C533" s="9" t="s">
        <v>20</v>
      </c>
      <c r="D533" s="9" t="s">
        <v>1375</v>
      </c>
      <c r="E533" s="9" t="s">
        <v>1376</v>
      </c>
      <c r="F533" s="10">
        <v>4</v>
      </c>
      <c r="G533" s="11">
        <v>1.55</v>
      </c>
      <c r="H533" s="11">
        <v>3</v>
      </c>
      <c r="I533" s="9"/>
      <c r="J533" s="9">
        <v>16</v>
      </c>
      <c r="K533" s="9" t="s">
        <v>4843</v>
      </c>
      <c r="L533" s="9" t="s">
        <v>48</v>
      </c>
      <c r="M533" s="11">
        <f t="shared" si="8"/>
        <v>0.1875</v>
      </c>
      <c r="N533" s="12">
        <f>IF(M533="","",IF(M533&lt;Premissas!$C$8,Premissas!$E$7,IF(M533&lt;Premissas!$C$9,Premissas!$E$8,IF(M533&lt;Premissas!$C$10,Premissas!$E$9,IF(M533&lt;Premissas!$C$11,Premissas!$E$10,IF(M533&lt;Premissas!$C$12,Premissas!$E$11,Premissas!$E$12))))))</f>
        <v>0</v>
      </c>
      <c r="O533" s="13">
        <f>IF(OR(N533="",N533=0),0,N533/Premissas!$C$16)</f>
        <v>0</v>
      </c>
    </row>
    <row r="534" spans="1:15" ht="15" customHeight="1">
      <c r="A534" s="9">
        <v>7</v>
      </c>
      <c r="B534" s="9">
        <v>7801</v>
      </c>
      <c r="C534" s="9" t="s">
        <v>19</v>
      </c>
      <c r="D534" s="9" t="s">
        <v>1375</v>
      </c>
      <c r="E534" s="9" t="s">
        <v>1376</v>
      </c>
      <c r="F534" s="10">
        <v>2377</v>
      </c>
      <c r="G534" s="11">
        <v>173.05</v>
      </c>
      <c r="H534" s="11">
        <v>14</v>
      </c>
      <c r="I534" s="9"/>
      <c r="J534" s="9">
        <v>17</v>
      </c>
      <c r="K534" s="9" t="s">
        <v>4843</v>
      </c>
      <c r="L534" s="9" t="s">
        <v>48</v>
      </c>
      <c r="M534" s="11">
        <f t="shared" si="8"/>
        <v>0.82352941176470584</v>
      </c>
      <c r="N534" s="12">
        <f>IF(M534="","",IF(M534&lt;Premissas!$C$8,Premissas!$E$7,IF(M534&lt;Premissas!$C$9,Premissas!$E$8,IF(M534&lt;Premissas!$C$10,Premissas!$E$9,IF(M534&lt;Premissas!$C$11,Premissas!$E$10,IF(M534&lt;Premissas!$C$12,Premissas!$E$11,Premissas!$E$12))))))</f>
        <v>0</v>
      </c>
      <c r="O534" s="13">
        <f>IF(OR(N534="",N534=0),0,N534/Premissas!$C$16)</f>
        <v>0</v>
      </c>
    </row>
    <row r="535" spans="1:15" ht="15" customHeight="1">
      <c r="A535" s="9">
        <v>7</v>
      </c>
      <c r="B535" s="9">
        <v>7801</v>
      </c>
      <c r="C535" s="9" t="s">
        <v>21</v>
      </c>
      <c r="D535" s="9" t="s">
        <v>1377</v>
      </c>
      <c r="E535" s="9" t="s">
        <v>1378</v>
      </c>
      <c r="F535" s="10">
        <v>1144</v>
      </c>
      <c r="G535" s="11">
        <v>190.6</v>
      </c>
      <c r="H535" s="11">
        <v>6</v>
      </c>
      <c r="I535" s="9"/>
      <c r="J535" s="9">
        <v>20</v>
      </c>
      <c r="K535" s="9" t="s">
        <v>4843</v>
      </c>
      <c r="L535" s="9" t="s">
        <v>48</v>
      </c>
      <c r="M535" s="11">
        <f t="shared" si="8"/>
        <v>0.3</v>
      </c>
      <c r="N535" s="12">
        <f>IF(M535="","",IF(M535&lt;Premissas!$C$8,Premissas!$E$7,IF(M535&lt;Premissas!$C$9,Premissas!$E$8,IF(M535&lt;Premissas!$C$10,Premissas!$E$9,IF(M535&lt;Premissas!$C$11,Premissas!$E$10,IF(M535&lt;Premissas!$C$12,Premissas!$E$11,Premissas!$E$12))))))</f>
        <v>0</v>
      </c>
      <c r="O535" s="13">
        <f>IF(OR(N535="",N535=0),0,N535/Premissas!$C$16)</f>
        <v>0</v>
      </c>
    </row>
    <row r="536" spans="1:15" ht="15" customHeight="1">
      <c r="A536" s="9">
        <v>7</v>
      </c>
      <c r="B536" s="9">
        <v>7801</v>
      </c>
      <c r="C536" s="9" t="s">
        <v>20</v>
      </c>
      <c r="D536" s="9" t="s">
        <v>1379</v>
      </c>
      <c r="E536" s="9" t="s">
        <v>1380</v>
      </c>
      <c r="F536" s="10">
        <v>33</v>
      </c>
      <c r="G536" s="11">
        <v>13.34</v>
      </c>
      <c r="H536" s="11">
        <v>2</v>
      </c>
      <c r="I536" s="9"/>
      <c r="J536" s="9">
        <v>16</v>
      </c>
      <c r="K536" s="9" t="s">
        <v>4843</v>
      </c>
      <c r="L536" s="9" t="s">
        <v>48</v>
      </c>
      <c r="M536" s="11">
        <f t="shared" si="8"/>
        <v>0.125</v>
      </c>
      <c r="N536" s="12">
        <f>IF(M536="","",IF(M536&lt;Premissas!$C$8,Premissas!$E$7,IF(M536&lt;Premissas!$C$9,Premissas!$E$8,IF(M536&lt;Premissas!$C$10,Premissas!$E$9,IF(M536&lt;Premissas!$C$11,Premissas!$E$10,IF(M536&lt;Premissas!$C$12,Premissas!$E$11,Premissas!$E$12))))))</f>
        <v>0</v>
      </c>
      <c r="O536" s="13">
        <f>IF(OR(N536="",N536=0),0,N536/Premissas!$C$16)</f>
        <v>0</v>
      </c>
    </row>
    <row r="537" spans="1:15" ht="15" customHeight="1">
      <c r="A537" s="9">
        <v>7</v>
      </c>
      <c r="B537" s="9">
        <v>7801</v>
      </c>
      <c r="C537" s="9" t="s">
        <v>21</v>
      </c>
      <c r="D537" s="9" t="s">
        <v>1383</v>
      </c>
      <c r="E537" s="9" t="s">
        <v>1384</v>
      </c>
      <c r="F537" s="10">
        <v>233</v>
      </c>
      <c r="G537" s="11">
        <v>40.68</v>
      </c>
      <c r="H537" s="11">
        <v>6</v>
      </c>
      <c r="I537" s="9"/>
      <c r="J537" s="9">
        <v>20</v>
      </c>
      <c r="K537" s="9" t="s">
        <v>4843</v>
      </c>
      <c r="L537" s="9" t="s">
        <v>48</v>
      </c>
      <c r="M537" s="11">
        <f t="shared" si="8"/>
        <v>0.3</v>
      </c>
      <c r="N537" s="12">
        <f>IF(M537="","",IF(M537&lt;Premissas!$C$8,Premissas!$E$7,IF(M537&lt;Premissas!$C$9,Premissas!$E$8,IF(M537&lt;Premissas!$C$10,Premissas!$E$9,IF(M537&lt;Premissas!$C$11,Premissas!$E$10,IF(M537&lt;Premissas!$C$12,Premissas!$E$11,Premissas!$E$12))))))</f>
        <v>0</v>
      </c>
      <c r="O537" s="13">
        <f>IF(OR(N537="",N537=0),0,N537/Premissas!$C$16)</f>
        <v>0</v>
      </c>
    </row>
    <row r="538" spans="1:15" ht="15" customHeight="1">
      <c r="A538" s="9">
        <v>7</v>
      </c>
      <c r="B538" s="9">
        <v>7801</v>
      </c>
      <c r="C538" s="9" t="s">
        <v>21</v>
      </c>
      <c r="D538" s="9" t="s">
        <v>1387</v>
      </c>
      <c r="E538" s="9" t="s">
        <v>1388</v>
      </c>
      <c r="F538" s="10">
        <v>224</v>
      </c>
      <c r="G538" s="11">
        <v>79.040000000000006</v>
      </c>
      <c r="H538" s="11">
        <v>3</v>
      </c>
      <c r="I538" s="9"/>
      <c r="J538" s="9">
        <v>20</v>
      </c>
      <c r="K538" s="9" t="s">
        <v>4843</v>
      </c>
      <c r="L538" s="9" t="s">
        <v>48</v>
      </c>
      <c r="M538" s="11">
        <f t="shared" si="8"/>
        <v>0.15</v>
      </c>
      <c r="N538" s="12">
        <f>IF(M538="","",IF(M538&lt;Premissas!$C$8,Premissas!$E$7,IF(M538&lt;Premissas!$C$9,Premissas!$E$8,IF(M538&lt;Premissas!$C$10,Premissas!$E$9,IF(M538&lt;Premissas!$C$11,Premissas!$E$10,IF(M538&lt;Premissas!$C$12,Premissas!$E$11,Premissas!$E$12))))))</f>
        <v>0</v>
      </c>
      <c r="O538" s="13">
        <f>IF(OR(N538="",N538=0),0,N538/Premissas!$C$16)</f>
        <v>0</v>
      </c>
    </row>
    <row r="539" spans="1:15" ht="15" customHeight="1">
      <c r="A539" s="9">
        <v>7</v>
      </c>
      <c r="B539" s="9">
        <v>7801</v>
      </c>
      <c r="C539" s="9" t="s">
        <v>20</v>
      </c>
      <c r="D539" s="9" t="s">
        <v>1389</v>
      </c>
      <c r="E539" s="9" t="s">
        <v>1390</v>
      </c>
      <c r="F539" s="10">
        <v>199</v>
      </c>
      <c r="G539" s="11">
        <v>28.25</v>
      </c>
      <c r="H539" s="11">
        <v>7</v>
      </c>
      <c r="I539" s="9"/>
      <c r="J539" s="9">
        <v>16</v>
      </c>
      <c r="K539" s="9" t="s">
        <v>4843</v>
      </c>
      <c r="L539" s="9" t="s">
        <v>48</v>
      </c>
      <c r="M539" s="11">
        <f t="shared" si="8"/>
        <v>0.4375</v>
      </c>
      <c r="N539" s="12">
        <f>IF(M539="","",IF(M539&lt;Premissas!$C$8,Premissas!$E$7,IF(M539&lt;Premissas!$C$9,Premissas!$E$8,IF(M539&lt;Premissas!$C$10,Premissas!$E$9,IF(M539&lt;Premissas!$C$11,Premissas!$E$10,IF(M539&lt;Premissas!$C$12,Premissas!$E$11,Premissas!$E$12))))))</f>
        <v>0</v>
      </c>
      <c r="O539" s="13">
        <f>IF(OR(N539="",N539=0),0,N539/Premissas!$C$16)</f>
        <v>0</v>
      </c>
    </row>
    <row r="540" spans="1:15" ht="15" customHeight="1">
      <c r="A540" s="9">
        <v>7</v>
      </c>
      <c r="B540" s="9">
        <v>7801</v>
      </c>
      <c r="C540" s="9" t="s">
        <v>19</v>
      </c>
      <c r="D540" s="9" t="s">
        <v>1389</v>
      </c>
      <c r="E540" s="9" t="s">
        <v>1390</v>
      </c>
      <c r="F540" s="10">
        <v>5127</v>
      </c>
      <c r="G540" s="11">
        <v>187.22</v>
      </c>
      <c r="H540" s="11">
        <v>27</v>
      </c>
      <c r="I540" s="9"/>
      <c r="J540" s="9">
        <v>17</v>
      </c>
      <c r="K540" s="9" t="s">
        <v>4843</v>
      </c>
      <c r="L540" s="9" t="s">
        <v>48</v>
      </c>
      <c r="M540" s="11">
        <f t="shared" si="8"/>
        <v>1.588235294117647</v>
      </c>
      <c r="N540" s="12">
        <f>IF(M540="","",IF(M540&lt;Premissas!$C$8,Premissas!$E$7,IF(M540&lt;Premissas!$C$9,Premissas!$E$8,IF(M540&lt;Premissas!$C$10,Premissas!$E$9,IF(M540&lt;Premissas!$C$11,Premissas!$E$10,IF(M540&lt;Premissas!$C$12,Premissas!$E$11,Premissas!$E$12))))))</f>
        <v>350</v>
      </c>
      <c r="O540" s="13">
        <f>IF(OR(N540="",N540=0),0,N540/Premissas!$C$16)</f>
        <v>13.461538461538462</v>
      </c>
    </row>
    <row r="541" spans="1:15" ht="15" customHeight="1">
      <c r="A541" s="9">
        <v>7</v>
      </c>
      <c r="B541" s="9">
        <v>7801</v>
      </c>
      <c r="C541" s="9" t="s">
        <v>18</v>
      </c>
      <c r="D541" s="9" t="s">
        <v>1391</v>
      </c>
      <c r="E541" s="9" t="s">
        <v>1392</v>
      </c>
      <c r="F541" s="10">
        <v>446</v>
      </c>
      <c r="G541" s="11">
        <v>36.18</v>
      </c>
      <c r="H541" s="11">
        <v>12</v>
      </c>
      <c r="I541" s="9"/>
      <c r="J541" s="9">
        <v>22</v>
      </c>
      <c r="K541" s="9" t="s">
        <v>4843</v>
      </c>
      <c r="L541" s="9" t="s">
        <v>48</v>
      </c>
      <c r="M541" s="11">
        <f t="shared" si="8"/>
        <v>0.54545454545454541</v>
      </c>
      <c r="N541" s="12">
        <f>IF(M541="","",IF(M541&lt;Premissas!$C$8,Premissas!$E$7,IF(M541&lt;Premissas!$C$9,Premissas!$E$8,IF(M541&lt;Premissas!$C$10,Premissas!$E$9,IF(M541&lt;Premissas!$C$11,Premissas!$E$10,IF(M541&lt;Premissas!$C$12,Premissas!$E$11,Premissas!$E$12))))))</f>
        <v>0</v>
      </c>
      <c r="O541" s="13">
        <f>IF(OR(N541="",N541=0),0,N541/Premissas!$C$16)</f>
        <v>0</v>
      </c>
    </row>
    <row r="542" spans="1:15" ht="15" customHeight="1">
      <c r="A542" s="9">
        <v>7</v>
      </c>
      <c r="B542" s="9">
        <v>7801</v>
      </c>
      <c r="C542" s="9" t="s">
        <v>21</v>
      </c>
      <c r="D542" s="9" t="s">
        <v>1393</v>
      </c>
      <c r="E542" s="9" t="s">
        <v>1394</v>
      </c>
      <c r="F542" s="10">
        <v>721</v>
      </c>
      <c r="G542" s="11">
        <v>88.52</v>
      </c>
      <c r="H542" s="11">
        <v>8</v>
      </c>
      <c r="I542" s="9"/>
      <c r="J542" s="9">
        <v>20</v>
      </c>
      <c r="K542" s="9" t="s">
        <v>4843</v>
      </c>
      <c r="L542" s="9" t="s">
        <v>48</v>
      </c>
      <c r="M542" s="11">
        <f t="shared" si="8"/>
        <v>0.4</v>
      </c>
      <c r="N542" s="12">
        <f>IF(M542="","",IF(M542&lt;Premissas!$C$8,Premissas!$E$7,IF(M542&lt;Premissas!$C$9,Premissas!$E$8,IF(M542&lt;Premissas!$C$10,Premissas!$E$9,IF(M542&lt;Premissas!$C$11,Premissas!$E$10,IF(M542&lt;Premissas!$C$12,Premissas!$E$11,Premissas!$E$12))))))</f>
        <v>0</v>
      </c>
      <c r="O542" s="13">
        <f>IF(OR(N542="",N542=0),0,N542/Premissas!$C$16)</f>
        <v>0</v>
      </c>
    </row>
    <row r="543" spans="1:15" ht="15" customHeight="1">
      <c r="A543" s="9">
        <v>7</v>
      </c>
      <c r="B543" s="9">
        <v>7801</v>
      </c>
      <c r="C543" s="9" t="s">
        <v>21</v>
      </c>
      <c r="D543" s="9" t="s">
        <v>1395</v>
      </c>
      <c r="E543" s="9" t="s">
        <v>1396</v>
      </c>
      <c r="F543" s="10">
        <v>1170</v>
      </c>
      <c r="G543" s="11">
        <v>167.29</v>
      </c>
      <c r="H543" s="11">
        <v>7</v>
      </c>
      <c r="I543" s="9"/>
      <c r="J543" s="9">
        <v>20</v>
      </c>
      <c r="K543" s="9" t="s">
        <v>4843</v>
      </c>
      <c r="L543" s="9" t="s">
        <v>48</v>
      </c>
      <c r="M543" s="11">
        <f t="shared" si="8"/>
        <v>0.35</v>
      </c>
      <c r="N543" s="12">
        <f>IF(M543="","",IF(M543&lt;Premissas!$C$8,Premissas!$E$7,IF(M543&lt;Premissas!$C$9,Premissas!$E$8,IF(M543&lt;Premissas!$C$10,Premissas!$E$9,IF(M543&lt;Premissas!$C$11,Premissas!$E$10,IF(M543&lt;Premissas!$C$12,Premissas!$E$11,Premissas!$E$12))))))</f>
        <v>0</v>
      </c>
      <c r="O543" s="13">
        <f>IF(OR(N543="",N543=0),0,N543/Premissas!$C$16)</f>
        <v>0</v>
      </c>
    </row>
    <row r="544" spans="1:15" ht="15" customHeight="1">
      <c r="A544" s="9">
        <v>7</v>
      </c>
      <c r="B544" s="9">
        <v>7801</v>
      </c>
      <c r="C544" s="9" t="s">
        <v>18</v>
      </c>
      <c r="D544" s="9" t="s">
        <v>1397</v>
      </c>
      <c r="E544" s="9" t="s">
        <v>1398</v>
      </c>
      <c r="F544" s="10">
        <v>9</v>
      </c>
      <c r="G544" s="11">
        <v>2.64</v>
      </c>
      <c r="H544" s="11">
        <v>3</v>
      </c>
      <c r="I544" s="9"/>
      <c r="J544" s="9">
        <v>22</v>
      </c>
      <c r="K544" s="9" t="s">
        <v>4843</v>
      </c>
      <c r="L544" s="9" t="s">
        <v>48</v>
      </c>
      <c r="M544" s="11">
        <f t="shared" si="8"/>
        <v>0.13636363636363635</v>
      </c>
      <c r="N544" s="12">
        <f>IF(M544="","",IF(M544&lt;Premissas!$C$8,Premissas!$E$7,IF(M544&lt;Premissas!$C$9,Premissas!$E$8,IF(M544&lt;Premissas!$C$10,Premissas!$E$9,IF(M544&lt;Premissas!$C$11,Premissas!$E$10,IF(M544&lt;Premissas!$C$12,Premissas!$E$11,Premissas!$E$12))))))</f>
        <v>0</v>
      </c>
      <c r="O544" s="13">
        <f>IF(OR(N544="",N544=0),0,N544/Premissas!$C$16)</f>
        <v>0</v>
      </c>
    </row>
    <row r="545" spans="1:15" ht="15" customHeight="1">
      <c r="A545" s="9">
        <v>7</v>
      </c>
      <c r="B545" s="9">
        <v>7801</v>
      </c>
      <c r="C545" s="9" t="s">
        <v>19</v>
      </c>
      <c r="D545" s="9" t="s">
        <v>1397</v>
      </c>
      <c r="E545" s="9" t="s">
        <v>1398</v>
      </c>
      <c r="F545" s="10">
        <v>3</v>
      </c>
      <c r="G545" s="11">
        <v>0.81</v>
      </c>
      <c r="H545" s="11">
        <v>4</v>
      </c>
      <c r="I545" s="9"/>
      <c r="J545" s="9">
        <v>17</v>
      </c>
      <c r="K545" s="9" t="s">
        <v>4843</v>
      </c>
      <c r="L545" s="9" t="s">
        <v>48</v>
      </c>
      <c r="M545" s="11">
        <f t="shared" si="8"/>
        <v>0.23529411764705882</v>
      </c>
      <c r="N545" s="12">
        <f>IF(M545="","",IF(M545&lt;Premissas!$C$8,Premissas!$E$7,IF(M545&lt;Premissas!$C$9,Premissas!$E$8,IF(M545&lt;Premissas!$C$10,Premissas!$E$9,IF(M545&lt;Premissas!$C$11,Premissas!$E$10,IF(M545&lt;Premissas!$C$12,Premissas!$E$11,Premissas!$E$12))))))</f>
        <v>0</v>
      </c>
      <c r="O545" s="13">
        <f>IF(OR(N545="",N545=0),0,N545/Premissas!$C$16)</f>
        <v>0</v>
      </c>
    </row>
    <row r="546" spans="1:15" ht="15" customHeight="1">
      <c r="A546" s="9">
        <v>7</v>
      </c>
      <c r="B546" s="9">
        <v>7801</v>
      </c>
      <c r="C546" s="9" t="s">
        <v>18</v>
      </c>
      <c r="D546" s="9" t="s">
        <v>1399</v>
      </c>
      <c r="E546" s="9" t="s">
        <v>1400</v>
      </c>
      <c r="F546" s="10">
        <v>320</v>
      </c>
      <c r="G546" s="11">
        <v>26.19</v>
      </c>
      <c r="H546" s="11">
        <v>12</v>
      </c>
      <c r="I546" s="9"/>
      <c r="J546" s="9">
        <v>22</v>
      </c>
      <c r="K546" s="9" t="s">
        <v>4843</v>
      </c>
      <c r="L546" s="9" t="s">
        <v>48</v>
      </c>
      <c r="M546" s="11">
        <f t="shared" si="8"/>
        <v>0.54545454545454541</v>
      </c>
      <c r="N546" s="12">
        <f>IF(M546="","",IF(M546&lt;Premissas!$C$8,Premissas!$E$7,IF(M546&lt;Premissas!$C$9,Premissas!$E$8,IF(M546&lt;Premissas!$C$10,Premissas!$E$9,IF(M546&lt;Premissas!$C$11,Premissas!$E$10,IF(M546&lt;Premissas!$C$12,Premissas!$E$11,Premissas!$E$12))))))</f>
        <v>0</v>
      </c>
      <c r="O546" s="13">
        <f>IF(OR(N546="",N546=0),0,N546/Premissas!$C$16)</f>
        <v>0</v>
      </c>
    </row>
    <row r="547" spans="1:15" ht="15" customHeight="1">
      <c r="A547" s="9">
        <v>7</v>
      </c>
      <c r="B547" s="9">
        <v>7801</v>
      </c>
      <c r="C547" s="9" t="s">
        <v>18</v>
      </c>
      <c r="D547" s="9" t="s">
        <v>1401</v>
      </c>
      <c r="E547" s="9" t="s">
        <v>1402</v>
      </c>
      <c r="F547" s="10">
        <v>174</v>
      </c>
      <c r="G547" s="11">
        <v>16.78</v>
      </c>
      <c r="H547" s="11">
        <v>10</v>
      </c>
      <c r="I547" s="9"/>
      <c r="J547" s="9">
        <v>22</v>
      </c>
      <c r="K547" s="9" t="s">
        <v>4843</v>
      </c>
      <c r="L547" s="9" t="s">
        <v>48</v>
      </c>
      <c r="M547" s="11">
        <f t="shared" si="8"/>
        <v>0.45454545454545453</v>
      </c>
      <c r="N547" s="12">
        <f>IF(M547="","",IF(M547&lt;Premissas!$C$8,Premissas!$E$7,IF(M547&lt;Premissas!$C$9,Premissas!$E$8,IF(M547&lt;Premissas!$C$10,Premissas!$E$9,IF(M547&lt;Premissas!$C$11,Premissas!$E$10,IF(M547&lt;Premissas!$C$12,Premissas!$E$11,Premissas!$E$12))))))</f>
        <v>0</v>
      </c>
      <c r="O547" s="13">
        <f>IF(OR(N547="",N547=0),0,N547/Premissas!$C$16)</f>
        <v>0</v>
      </c>
    </row>
    <row r="548" spans="1:15" ht="15" customHeight="1">
      <c r="A548" s="9">
        <v>7</v>
      </c>
      <c r="B548" s="9">
        <v>7801</v>
      </c>
      <c r="C548" s="9" t="s">
        <v>21</v>
      </c>
      <c r="D548" s="9" t="s">
        <v>1405</v>
      </c>
      <c r="E548" s="9" t="s">
        <v>1406</v>
      </c>
      <c r="F548" s="10">
        <v>680</v>
      </c>
      <c r="G548" s="11">
        <v>108.02</v>
      </c>
      <c r="H548" s="11">
        <v>6</v>
      </c>
      <c r="I548" s="9"/>
      <c r="J548" s="9">
        <v>20</v>
      </c>
      <c r="K548" s="9" t="s">
        <v>4843</v>
      </c>
      <c r="L548" s="9" t="s">
        <v>48</v>
      </c>
      <c r="M548" s="11">
        <f t="shared" si="8"/>
        <v>0.3</v>
      </c>
      <c r="N548" s="12">
        <f>IF(M548="","",IF(M548&lt;Premissas!$C$8,Premissas!$E$7,IF(M548&lt;Premissas!$C$9,Premissas!$E$8,IF(M548&lt;Premissas!$C$10,Premissas!$E$9,IF(M548&lt;Premissas!$C$11,Premissas!$E$10,IF(M548&lt;Premissas!$C$12,Premissas!$E$11,Premissas!$E$12))))))</f>
        <v>0</v>
      </c>
      <c r="O548" s="13">
        <f>IF(OR(N548="",N548=0),0,N548/Premissas!$C$16)</f>
        <v>0</v>
      </c>
    </row>
    <row r="549" spans="1:15" ht="15" customHeight="1">
      <c r="A549" s="9">
        <v>7</v>
      </c>
      <c r="B549" s="9">
        <v>7801</v>
      </c>
      <c r="C549" s="9" t="s">
        <v>18</v>
      </c>
      <c r="D549" s="9" t="s">
        <v>1405</v>
      </c>
      <c r="E549" s="9" t="s">
        <v>1406</v>
      </c>
      <c r="F549" s="10">
        <v>25</v>
      </c>
      <c r="G549" s="11">
        <v>2.87</v>
      </c>
      <c r="H549" s="11">
        <v>9</v>
      </c>
      <c r="I549" s="9"/>
      <c r="J549" s="9">
        <v>22</v>
      </c>
      <c r="K549" s="9" t="s">
        <v>4843</v>
      </c>
      <c r="L549" s="9" t="s">
        <v>48</v>
      </c>
      <c r="M549" s="11">
        <f t="shared" si="8"/>
        <v>0.40909090909090912</v>
      </c>
      <c r="N549" s="12">
        <f>IF(M549="","",IF(M549&lt;Premissas!$C$8,Premissas!$E$7,IF(M549&lt;Premissas!$C$9,Premissas!$E$8,IF(M549&lt;Premissas!$C$10,Premissas!$E$9,IF(M549&lt;Premissas!$C$11,Premissas!$E$10,IF(M549&lt;Premissas!$C$12,Premissas!$E$11,Premissas!$E$12))))))</f>
        <v>0</v>
      </c>
      <c r="O549" s="13">
        <f>IF(OR(N549="",N549=0),0,N549/Premissas!$C$16)</f>
        <v>0</v>
      </c>
    </row>
    <row r="550" spans="1:15" ht="15" customHeight="1">
      <c r="A550" s="9">
        <v>7</v>
      </c>
      <c r="B550" s="9">
        <v>7801</v>
      </c>
      <c r="C550" s="9" t="s">
        <v>18</v>
      </c>
      <c r="D550" s="9" t="s">
        <v>1409</v>
      </c>
      <c r="E550" s="9" t="s">
        <v>1410</v>
      </c>
      <c r="F550" s="10">
        <v>102</v>
      </c>
      <c r="G550" s="11">
        <v>21.74</v>
      </c>
      <c r="H550" s="11">
        <v>5</v>
      </c>
      <c r="I550" s="9"/>
      <c r="J550" s="9">
        <v>22</v>
      </c>
      <c r="K550" s="9" t="s">
        <v>4843</v>
      </c>
      <c r="L550" s="9" t="s">
        <v>48</v>
      </c>
      <c r="M550" s="11">
        <f t="shared" si="8"/>
        <v>0.22727272727272727</v>
      </c>
      <c r="N550" s="12">
        <f>IF(M550="","",IF(M550&lt;Premissas!$C$8,Premissas!$E$7,IF(M550&lt;Premissas!$C$9,Premissas!$E$8,IF(M550&lt;Premissas!$C$10,Premissas!$E$9,IF(M550&lt;Premissas!$C$11,Premissas!$E$10,IF(M550&lt;Premissas!$C$12,Premissas!$E$11,Premissas!$E$12))))))</f>
        <v>0</v>
      </c>
      <c r="O550" s="13">
        <f>IF(OR(N550="",N550=0),0,N550/Premissas!$C$16)</f>
        <v>0</v>
      </c>
    </row>
    <row r="551" spans="1:15" ht="15" customHeight="1">
      <c r="A551" s="9">
        <v>7</v>
      </c>
      <c r="B551" s="9">
        <v>7801</v>
      </c>
      <c r="C551" s="9" t="s">
        <v>20</v>
      </c>
      <c r="D551" s="9" t="s">
        <v>1413</v>
      </c>
      <c r="E551" s="9" t="s">
        <v>1414</v>
      </c>
      <c r="F551" s="10">
        <v>2</v>
      </c>
      <c r="G551" s="11">
        <v>0.02</v>
      </c>
      <c r="H551" s="11">
        <v>100</v>
      </c>
      <c r="I551" s="9"/>
      <c r="J551" s="9">
        <v>16</v>
      </c>
      <c r="K551" s="9" t="s">
        <v>4843</v>
      </c>
      <c r="L551" s="9" t="s">
        <v>48</v>
      </c>
      <c r="M551" s="11">
        <f t="shared" si="8"/>
        <v>6.25</v>
      </c>
      <c r="N551" s="12">
        <f>IF(M551="","",IF(M551&lt;Premissas!$C$8,Premissas!$E$7,IF(M551&lt;Premissas!$C$9,Premissas!$E$8,IF(M551&lt;Premissas!$C$10,Premissas!$E$9,IF(M551&lt;Premissas!$C$11,Premissas!$E$10,IF(M551&lt;Premissas!$C$12,Premissas!$E$11,Premissas!$E$12))))))</f>
        <v>750</v>
      </c>
      <c r="O551" s="13">
        <f>IF(OR(N551="",N551=0),0,N551/Premissas!$C$16)</f>
        <v>28.846153846153847</v>
      </c>
    </row>
    <row r="552" spans="1:15" ht="15" customHeight="1">
      <c r="A552" s="9">
        <v>7</v>
      </c>
      <c r="B552" s="9">
        <v>7801</v>
      </c>
      <c r="C552" s="9" t="s">
        <v>18</v>
      </c>
      <c r="D552" s="9" t="s">
        <v>1415</v>
      </c>
      <c r="E552" s="9" t="s">
        <v>1416</v>
      </c>
      <c r="F552" s="10">
        <v>323</v>
      </c>
      <c r="G552" s="11">
        <v>29.12</v>
      </c>
      <c r="H552" s="11">
        <v>11</v>
      </c>
      <c r="I552" s="9"/>
      <c r="J552" s="9">
        <v>22</v>
      </c>
      <c r="K552" s="9" t="s">
        <v>4843</v>
      </c>
      <c r="L552" s="9" t="s">
        <v>48</v>
      </c>
      <c r="M552" s="11">
        <f t="shared" si="8"/>
        <v>0.5</v>
      </c>
      <c r="N552" s="12">
        <f>IF(M552="","",IF(M552&lt;Premissas!$C$8,Premissas!$E$7,IF(M552&lt;Premissas!$C$9,Premissas!$E$8,IF(M552&lt;Premissas!$C$10,Premissas!$E$9,IF(M552&lt;Premissas!$C$11,Premissas!$E$10,IF(M552&lt;Premissas!$C$12,Premissas!$E$11,Premissas!$E$12))))))</f>
        <v>0</v>
      </c>
      <c r="O552" s="13">
        <f>IF(OR(N552="",N552=0),0,N552/Premissas!$C$16)</f>
        <v>0</v>
      </c>
    </row>
    <row r="553" spans="1:15" ht="15" customHeight="1">
      <c r="A553" s="9">
        <v>7</v>
      </c>
      <c r="B553" s="9">
        <v>7801</v>
      </c>
      <c r="C553" s="9" t="s">
        <v>18</v>
      </c>
      <c r="D553" s="9" t="s">
        <v>1417</v>
      </c>
      <c r="E553" s="9" t="s">
        <v>1418</v>
      </c>
      <c r="F553" s="10">
        <v>51</v>
      </c>
      <c r="G553" s="11">
        <v>5.46</v>
      </c>
      <c r="H553" s="11">
        <v>9</v>
      </c>
      <c r="I553" s="9"/>
      <c r="J553" s="9">
        <v>22</v>
      </c>
      <c r="K553" s="9" t="s">
        <v>4843</v>
      </c>
      <c r="L553" s="9" t="s">
        <v>48</v>
      </c>
      <c r="M553" s="11">
        <f t="shared" si="8"/>
        <v>0.40909090909090912</v>
      </c>
      <c r="N553" s="12">
        <f>IF(M553="","",IF(M553&lt;Premissas!$C$8,Premissas!$E$7,IF(M553&lt;Premissas!$C$9,Premissas!$E$8,IF(M553&lt;Premissas!$C$10,Premissas!$E$9,IF(M553&lt;Premissas!$C$11,Premissas!$E$10,IF(M553&lt;Premissas!$C$12,Premissas!$E$11,Premissas!$E$12))))))</f>
        <v>0</v>
      </c>
      <c r="O553" s="13">
        <f>IF(OR(N553="",N553=0),0,N553/Premissas!$C$16)</f>
        <v>0</v>
      </c>
    </row>
    <row r="554" spans="1:15" ht="15" customHeight="1">
      <c r="A554" s="9">
        <v>7</v>
      </c>
      <c r="B554" s="9">
        <v>7801</v>
      </c>
      <c r="C554" s="9" t="s">
        <v>19</v>
      </c>
      <c r="D554" s="9" t="s">
        <v>1417</v>
      </c>
      <c r="E554" s="9" t="s">
        <v>1418</v>
      </c>
      <c r="F554" s="10">
        <v>111</v>
      </c>
      <c r="G554" s="11">
        <v>2.39</v>
      </c>
      <c r="H554" s="11">
        <v>46</v>
      </c>
      <c r="I554" s="9"/>
      <c r="J554" s="9">
        <v>17</v>
      </c>
      <c r="K554" s="9" t="s">
        <v>4843</v>
      </c>
      <c r="L554" s="9" t="s">
        <v>48</v>
      </c>
      <c r="M554" s="11">
        <f t="shared" si="8"/>
        <v>2.7058823529411766</v>
      </c>
      <c r="N554" s="12">
        <f>IF(M554="","",IF(M554&lt;Premissas!$C$8,Premissas!$E$7,IF(M554&lt;Premissas!$C$9,Premissas!$E$8,IF(M554&lt;Premissas!$C$10,Premissas!$E$9,IF(M554&lt;Premissas!$C$11,Premissas!$E$10,IF(M554&lt;Premissas!$C$12,Premissas!$E$11,Premissas!$E$12))))))</f>
        <v>750</v>
      </c>
      <c r="O554" s="13">
        <f>IF(OR(N554="",N554=0),0,N554/Premissas!$C$16)</f>
        <v>28.846153846153847</v>
      </c>
    </row>
    <row r="555" spans="1:15" ht="15" customHeight="1">
      <c r="A555" s="9">
        <v>7</v>
      </c>
      <c r="B555" s="9">
        <v>7801</v>
      </c>
      <c r="C555" s="9" t="s">
        <v>21</v>
      </c>
      <c r="D555" s="9" t="s">
        <v>1419</v>
      </c>
      <c r="E555" s="9" t="s">
        <v>1420</v>
      </c>
      <c r="F555" s="10">
        <v>2324</v>
      </c>
      <c r="G555" s="11">
        <v>193.01</v>
      </c>
      <c r="H555" s="11">
        <v>12</v>
      </c>
      <c r="I555" s="9"/>
      <c r="J555" s="9">
        <v>20</v>
      </c>
      <c r="K555" s="9" t="s">
        <v>4843</v>
      </c>
      <c r="L555" s="9" t="s">
        <v>48</v>
      </c>
      <c r="M555" s="11">
        <f t="shared" si="8"/>
        <v>0.6</v>
      </c>
      <c r="N555" s="12">
        <f>IF(M555="","",IF(M555&lt;Premissas!$C$8,Premissas!$E$7,IF(M555&lt;Premissas!$C$9,Premissas!$E$8,IF(M555&lt;Premissas!$C$10,Premissas!$E$9,IF(M555&lt;Premissas!$C$11,Premissas!$E$10,IF(M555&lt;Premissas!$C$12,Premissas!$E$11,Premissas!$E$12))))))</f>
        <v>0</v>
      </c>
      <c r="O555" s="13">
        <f>IF(OR(N555="",N555=0),0,N555/Premissas!$C$16)</f>
        <v>0</v>
      </c>
    </row>
    <row r="556" spans="1:15" ht="15" customHeight="1">
      <c r="A556" s="9">
        <v>7</v>
      </c>
      <c r="B556" s="9">
        <v>7801</v>
      </c>
      <c r="C556" s="9" t="s">
        <v>18</v>
      </c>
      <c r="D556" s="9" t="s">
        <v>1421</v>
      </c>
      <c r="E556" s="9" t="s">
        <v>1422</v>
      </c>
      <c r="F556" s="10">
        <v>2377</v>
      </c>
      <c r="G556" s="11">
        <v>104.44</v>
      </c>
      <c r="H556" s="11">
        <v>23</v>
      </c>
      <c r="I556" s="9"/>
      <c r="J556" s="9">
        <v>22</v>
      </c>
      <c r="K556" s="9" t="s">
        <v>4843</v>
      </c>
      <c r="L556" s="9" t="s">
        <v>48</v>
      </c>
      <c r="M556" s="11">
        <f t="shared" si="8"/>
        <v>1.0454545454545454</v>
      </c>
      <c r="N556" s="12">
        <f>IF(M556="","",IF(M556&lt;Premissas!$C$8,Premissas!$E$7,IF(M556&lt;Premissas!$C$9,Premissas!$E$8,IF(M556&lt;Premissas!$C$10,Premissas!$E$9,IF(M556&lt;Premissas!$C$11,Premissas!$E$10,IF(M556&lt;Premissas!$C$12,Premissas!$E$11,Premissas!$E$12))))))</f>
        <v>100</v>
      </c>
      <c r="O556" s="13">
        <f>IF(OR(N556="",N556=0),0,N556/Premissas!$C$16)</f>
        <v>3.8461538461538463</v>
      </c>
    </row>
    <row r="557" spans="1:15" ht="15" customHeight="1">
      <c r="A557" s="9">
        <v>7</v>
      </c>
      <c r="B557" s="9">
        <v>7801</v>
      </c>
      <c r="C557" s="9" t="s">
        <v>19</v>
      </c>
      <c r="D557" s="9" t="s">
        <v>1421</v>
      </c>
      <c r="E557" s="9" t="s">
        <v>1422</v>
      </c>
      <c r="F557" s="10">
        <v>57</v>
      </c>
      <c r="G557" s="11">
        <v>0.35</v>
      </c>
      <c r="H557" s="11">
        <v>163</v>
      </c>
      <c r="I557" s="9"/>
      <c r="J557" s="9">
        <v>17</v>
      </c>
      <c r="K557" s="9" t="s">
        <v>4843</v>
      </c>
      <c r="L557" s="9" t="s">
        <v>48</v>
      </c>
      <c r="M557" s="11">
        <f t="shared" si="8"/>
        <v>9.5882352941176467</v>
      </c>
      <c r="N557" s="12">
        <f>IF(M557="","",IF(M557&lt;Premissas!$C$8,Premissas!$E$7,IF(M557&lt;Premissas!$C$9,Premissas!$E$8,IF(M557&lt;Premissas!$C$10,Premissas!$E$9,IF(M557&lt;Premissas!$C$11,Premissas!$E$10,IF(M557&lt;Premissas!$C$12,Premissas!$E$11,Premissas!$E$12))))))</f>
        <v>750</v>
      </c>
      <c r="O557" s="13">
        <f>IF(OR(N557="",N557=0),0,N557/Premissas!$C$16)</f>
        <v>28.846153846153847</v>
      </c>
    </row>
    <row r="558" spans="1:15" ht="15" customHeight="1">
      <c r="A558" s="9">
        <v>7</v>
      </c>
      <c r="B558" s="9">
        <v>7801</v>
      </c>
      <c r="C558" s="9" t="s">
        <v>21</v>
      </c>
      <c r="D558" s="9" t="s">
        <v>1423</v>
      </c>
      <c r="E558" s="9" t="s">
        <v>1424</v>
      </c>
      <c r="F558" s="10">
        <v>1053</v>
      </c>
      <c r="G558" s="11">
        <v>190.75</v>
      </c>
      <c r="H558" s="11">
        <v>6</v>
      </c>
      <c r="I558" s="9"/>
      <c r="J558" s="9">
        <v>20</v>
      </c>
      <c r="K558" s="9" t="s">
        <v>4843</v>
      </c>
      <c r="L558" s="9" t="s">
        <v>48</v>
      </c>
      <c r="M558" s="11">
        <f t="shared" si="8"/>
        <v>0.3</v>
      </c>
      <c r="N558" s="12">
        <f>IF(M558="","",IF(M558&lt;Premissas!$C$8,Premissas!$E$7,IF(M558&lt;Premissas!$C$9,Premissas!$E$8,IF(M558&lt;Premissas!$C$10,Premissas!$E$9,IF(M558&lt;Premissas!$C$11,Premissas!$E$10,IF(M558&lt;Premissas!$C$12,Premissas!$E$11,Premissas!$E$12))))))</f>
        <v>0</v>
      </c>
      <c r="O558" s="13">
        <f>IF(OR(N558="",N558=0),0,N558/Premissas!$C$16)</f>
        <v>0</v>
      </c>
    </row>
    <row r="559" spans="1:15" ht="15" customHeight="1">
      <c r="A559" s="9">
        <v>7</v>
      </c>
      <c r="B559" s="9">
        <v>7801</v>
      </c>
      <c r="C559" s="9" t="s">
        <v>18</v>
      </c>
      <c r="D559" s="9" t="s">
        <v>1425</v>
      </c>
      <c r="E559" s="9" t="s">
        <v>1426</v>
      </c>
      <c r="F559" s="10">
        <v>55</v>
      </c>
      <c r="G559" s="11">
        <v>2.58</v>
      </c>
      <c r="H559" s="11">
        <v>21</v>
      </c>
      <c r="I559" s="9"/>
      <c r="J559" s="9">
        <v>22</v>
      </c>
      <c r="K559" s="9" t="s">
        <v>4843</v>
      </c>
      <c r="L559" s="9" t="s">
        <v>48</v>
      </c>
      <c r="M559" s="11">
        <f t="shared" si="8"/>
        <v>0.95454545454545459</v>
      </c>
      <c r="N559" s="12">
        <f>IF(M559="","",IF(M559&lt;Premissas!$C$8,Premissas!$E$7,IF(M559&lt;Premissas!$C$9,Premissas!$E$8,IF(M559&lt;Premissas!$C$10,Premissas!$E$9,IF(M559&lt;Premissas!$C$11,Premissas!$E$10,IF(M559&lt;Premissas!$C$12,Premissas!$E$11,Premissas!$E$12))))))</f>
        <v>0</v>
      </c>
      <c r="O559" s="13">
        <f>IF(OR(N559="",N559=0),0,N559/Premissas!$C$16)</f>
        <v>0</v>
      </c>
    </row>
    <row r="560" spans="1:15" ht="15" customHeight="1">
      <c r="A560" s="9">
        <v>7</v>
      </c>
      <c r="B560" s="9">
        <v>7801</v>
      </c>
      <c r="C560" s="9" t="s">
        <v>20</v>
      </c>
      <c r="D560" s="9" t="s">
        <v>1425</v>
      </c>
      <c r="E560" s="9" t="s">
        <v>1426</v>
      </c>
      <c r="F560" s="10">
        <v>106</v>
      </c>
      <c r="G560" s="11">
        <v>4.46</v>
      </c>
      <c r="H560" s="11">
        <v>24</v>
      </c>
      <c r="I560" s="9"/>
      <c r="J560" s="9">
        <v>16</v>
      </c>
      <c r="K560" s="9" t="s">
        <v>4843</v>
      </c>
      <c r="L560" s="9" t="s">
        <v>48</v>
      </c>
      <c r="M560" s="11">
        <f t="shared" si="8"/>
        <v>1.5</v>
      </c>
      <c r="N560" s="12">
        <f>IF(M560="","",IF(M560&lt;Premissas!$C$8,Premissas!$E$7,IF(M560&lt;Premissas!$C$9,Premissas!$E$8,IF(M560&lt;Premissas!$C$10,Premissas!$E$9,IF(M560&lt;Premissas!$C$11,Premissas!$E$10,IF(M560&lt;Premissas!$C$12,Premissas!$E$11,Premissas!$E$12))))))</f>
        <v>350</v>
      </c>
      <c r="O560" s="13">
        <f>IF(OR(N560="",N560=0),0,N560/Premissas!$C$16)</f>
        <v>13.461538461538462</v>
      </c>
    </row>
    <row r="561" spans="1:15" ht="15" customHeight="1">
      <c r="A561" s="9">
        <v>7</v>
      </c>
      <c r="B561" s="9">
        <v>7801</v>
      </c>
      <c r="C561" s="9" t="s">
        <v>19</v>
      </c>
      <c r="D561" s="9" t="s">
        <v>1425</v>
      </c>
      <c r="E561" s="9" t="s">
        <v>1426</v>
      </c>
      <c r="F561" s="10">
        <v>210</v>
      </c>
      <c r="G561" s="11">
        <v>14.09</v>
      </c>
      <c r="H561" s="11">
        <v>15</v>
      </c>
      <c r="I561" s="9"/>
      <c r="J561" s="9">
        <v>17</v>
      </c>
      <c r="K561" s="9" t="s">
        <v>4843</v>
      </c>
      <c r="L561" s="9" t="s">
        <v>48</v>
      </c>
      <c r="M561" s="11">
        <f t="shared" si="8"/>
        <v>0.88235294117647056</v>
      </c>
      <c r="N561" s="12">
        <f>IF(M561="","",IF(M561&lt;Premissas!$C$8,Premissas!$E$7,IF(M561&lt;Premissas!$C$9,Premissas!$E$8,IF(M561&lt;Premissas!$C$10,Premissas!$E$9,IF(M561&lt;Premissas!$C$11,Premissas!$E$10,IF(M561&lt;Premissas!$C$12,Premissas!$E$11,Premissas!$E$12))))))</f>
        <v>0</v>
      </c>
      <c r="O561" s="13">
        <f>IF(OR(N561="",N561=0),0,N561/Premissas!$C$16)</f>
        <v>0</v>
      </c>
    </row>
    <row r="562" spans="1:15" ht="15" customHeight="1">
      <c r="A562" s="9">
        <v>7</v>
      </c>
      <c r="B562" s="9">
        <v>7801</v>
      </c>
      <c r="C562" s="9" t="s">
        <v>21</v>
      </c>
      <c r="D562" s="9" t="s">
        <v>1431</v>
      </c>
      <c r="E562" s="9" t="s">
        <v>1432</v>
      </c>
      <c r="F562" s="10">
        <v>5330</v>
      </c>
      <c r="G562" s="11">
        <v>94.73</v>
      </c>
      <c r="H562" s="11">
        <v>56</v>
      </c>
      <c r="I562" s="9"/>
      <c r="J562" s="9">
        <v>20</v>
      </c>
      <c r="K562" s="9" t="s">
        <v>4843</v>
      </c>
      <c r="L562" s="9" t="s">
        <v>48</v>
      </c>
      <c r="M562" s="11">
        <f t="shared" si="8"/>
        <v>2.8</v>
      </c>
      <c r="N562" s="12">
        <f>IF(M562="","",IF(M562&lt;Premissas!$C$8,Premissas!$E$7,IF(M562&lt;Premissas!$C$9,Premissas!$E$8,IF(M562&lt;Premissas!$C$10,Premissas!$E$9,IF(M562&lt;Premissas!$C$11,Premissas!$E$10,IF(M562&lt;Premissas!$C$12,Premissas!$E$11,Premissas!$E$12))))))</f>
        <v>750</v>
      </c>
      <c r="O562" s="13">
        <f>IF(OR(N562="",N562=0),0,N562/Premissas!$C$16)</f>
        <v>28.846153846153847</v>
      </c>
    </row>
    <row r="563" spans="1:15" ht="15" customHeight="1">
      <c r="A563" s="9">
        <v>7</v>
      </c>
      <c r="B563" s="9">
        <v>7801</v>
      </c>
      <c r="C563" s="9" t="s">
        <v>19</v>
      </c>
      <c r="D563" s="9" t="s">
        <v>1433</v>
      </c>
      <c r="E563" s="9" t="s">
        <v>1434</v>
      </c>
      <c r="F563" s="10">
        <v>1025</v>
      </c>
      <c r="G563" s="11">
        <v>106.17</v>
      </c>
      <c r="H563" s="11">
        <v>10</v>
      </c>
      <c r="I563" s="9"/>
      <c r="J563" s="9">
        <v>17</v>
      </c>
      <c r="K563" s="9" t="s">
        <v>4843</v>
      </c>
      <c r="L563" s="9" t="s">
        <v>48</v>
      </c>
      <c r="M563" s="11">
        <f t="shared" si="8"/>
        <v>0.58823529411764708</v>
      </c>
      <c r="N563" s="12">
        <f>IF(M563="","",IF(M563&lt;Premissas!$C$8,Premissas!$E$7,IF(M563&lt;Premissas!$C$9,Premissas!$E$8,IF(M563&lt;Premissas!$C$10,Premissas!$E$9,IF(M563&lt;Premissas!$C$11,Premissas!$E$10,IF(M563&lt;Premissas!$C$12,Premissas!$E$11,Premissas!$E$12))))))</f>
        <v>0</v>
      </c>
      <c r="O563" s="13">
        <f>IF(OR(N563="",N563=0),0,N563/Premissas!$C$16)</f>
        <v>0</v>
      </c>
    </row>
    <row r="564" spans="1:15" ht="15" customHeight="1">
      <c r="A564" s="9">
        <v>7</v>
      </c>
      <c r="B564" s="9">
        <v>7801</v>
      </c>
      <c r="C564" s="9" t="s">
        <v>18</v>
      </c>
      <c r="D564" s="9" t="s">
        <v>1435</v>
      </c>
      <c r="E564" s="9" t="s">
        <v>1436</v>
      </c>
      <c r="F564" s="10">
        <v>1071</v>
      </c>
      <c r="G564" s="11">
        <v>28.39</v>
      </c>
      <c r="H564" s="11">
        <v>38</v>
      </c>
      <c r="I564" s="9"/>
      <c r="J564" s="9">
        <v>22</v>
      </c>
      <c r="K564" s="9" t="s">
        <v>4843</v>
      </c>
      <c r="L564" s="9" t="s">
        <v>48</v>
      </c>
      <c r="M564" s="11">
        <f t="shared" si="8"/>
        <v>1.7272727272727273</v>
      </c>
      <c r="N564" s="12">
        <f>IF(M564="","",IF(M564&lt;Premissas!$C$8,Premissas!$E$7,IF(M564&lt;Premissas!$C$9,Premissas!$E$8,IF(M564&lt;Premissas!$C$10,Premissas!$E$9,IF(M564&lt;Premissas!$C$11,Premissas!$E$10,IF(M564&lt;Premissas!$C$12,Premissas!$E$11,Premissas!$E$12))))))</f>
        <v>500</v>
      </c>
      <c r="O564" s="13">
        <f>IF(OR(N564="",N564=0),0,N564/Premissas!$C$16)</f>
        <v>19.23076923076923</v>
      </c>
    </row>
    <row r="565" spans="1:15" ht="15" customHeight="1">
      <c r="A565" s="9">
        <v>7</v>
      </c>
      <c r="B565" s="9">
        <v>7801</v>
      </c>
      <c r="C565" s="9" t="s">
        <v>18</v>
      </c>
      <c r="D565" s="9" t="s">
        <v>1437</v>
      </c>
      <c r="E565" s="9" t="s">
        <v>1438</v>
      </c>
      <c r="F565" s="10">
        <v>764</v>
      </c>
      <c r="G565" s="11">
        <v>35.479999999999997</v>
      </c>
      <c r="H565" s="11">
        <v>22</v>
      </c>
      <c r="I565" s="9"/>
      <c r="J565" s="9">
        <v>22</v>
      </c>
      <c r="K565" s="9" t="s">
        <v>4843</v>
      </c>
      <c r="L565" s="9" t="s">
        <v>48</v>
      </c>
      <c r="M565" s="11">
        <f t="shared" si="8"/>
        <v>1</v>
      </c>
      <c r="N565" s="12">
        <f>IF(M565="","",IF(M565&lt;Premissas!$C$8,Premissas!$E$7,IF(M565&lt;Premissas!$C$9,Premissas!$E$8,IF(M565&lt;Premissas!$C$10,Premissas!$E$9,IF(M565&lt;Premissas!$C$11,Premissas!$E$10,IF(M565&lt;Premissas!$C$12,Premissas!$E$11,Premissas!$E$12))))))</f>
        <v>100</v>
      </c>
      <c r="O565" s="13">
        <f>IF(OR(N565="",N565=0),0,N565/Premissas!$C$16)</f>
        <v>3.8461538461538463</v>
      </c>
    </row>
    <row r="566" spans="1:15" ht="15" customHeight="1">
      <c r="A566" s="9">
        <v>7</v>
      </c>
      <c r="B566" s="9">
        <v>7801</v>
      </c>
      <c r="C566" s="9" t="s">
        <v>20</v>
      </c>
      <c r="D566" s="9" t="s">
        <v>1437</v>
      </c>
      <c r="E566" s="9" t="s">
        <v>1438</v>
      </c>
      <c r="F566" s="10">
        <v>49</v>
      </c>
      <c r="G566" s="11">
        <v>32.97</v>
      </c>
      <c r="H566" s="11">
        <v>1</v>
      </c>
      <c r="I566" s="9"/>
      <c r="J566" s="9">
        <v>16</v>
      </c>
      <c r="K566" s="9" t="s">
        <v>4843</v>
      </c>
      <c r="L566" s="9" t="s">
        <v>48</v>
      </c>
      <c r="M566" s="11">
        <f t="shared" si="8"/>
        <v>6.25E-2</v>
      </c>
      <c r="N566" s="12">
        <f>IF(M566="","",IF(M566&lt;Premissas!$C$8,Premissas!$E$7,IF(M566&lt;Premissas!$C$9,Premissas!$E$8,IF(M566&lt;Premissas!$C$10,Premissas!$E$9,IF(M566&lt;Premissas!$C$11,Premissas!$E$10,IF(M566&lt;Premissas!$C$12,Premissas!$E$11,Premissas!$E$12))))))</f>
        <v>0</v>
      </c>
      <c r="O566" s="13">
        <f>IF(OR(N566="",N566=0),0,N566/Premissas!$C$16)</f>
        <v>0</v>
      </c>
    </row>
    <row r="567" spans="1:15" ht="15" customHeight="1">
      <c r="A567" s="9">
        <v>7</v>
      </c>
      <c r="B567" s="9">
        <v>7801</v>
      </c>
      <c r="C567" s="9" t="s">
        <v>20</v>
      </c>
      <c r="D567" s="9" t="s">
        <v>1439</v>
      </c>
      <c r="E567" s="9" t="s">
        <v>1440</v>
      </c>
      <c r="F567" s="10">
        <v>94</v>
      </c>
      <c r="G567" s="11">
        <v>86.68</v>
      </c>
      <c r="H567" s="11">
        <v>1</v>
      </c>
      <c r="I567" s="9"/>
      <c r="J567" s="9">
        <v>16</v>
      </c>
      <c r="K567" s="9" t="s">
        <v>4843</v>
      </c>
      <c r="L567" s="9" t="s">
        <v>48</v>
      </c>
      <c r="M567" s="11">
        <f t="shared" si="8"/>
        <v>6.25E-2</v>
      </c>
      <c r="N567" s="12">
        <f>IF(M567="","",IF(M567&lt;Premissas!$C$8,Premissas!$E$7,IF(M567&lt;Premissas!$C$9,Premissas!$E$8,IF(M567&lt;Premissas!$C$10,Premissas!$E$9,IF(M567&lt;Premissas!$C$11,Premissas!$E$10,IF(M567&lt;Premissas!$C$12,Premissas!$E$11,Premissas!$E$12))))))</f>
        <v>0</v>
      </c>
      <c r="O567" s="13">
        <f>IF(OR(N567="",N567=0),0,N567/Premissas!$C$16)</f>
        <v>0</v>
      </c>
    </row>
    <row r="568" spans="1:15" ht="15" customHeight="1">
      <c r="A568" s="9">
        <v>7</v>
      </c>
      <c r="B568" s="9">
        <v>7801</v>
      </c>
      <c r="C568" s="9" t="s">
        <v>19</v>
      </c>
      <c r="D568" s="9" t="s">
        <v>1439</v>
      </c>
      <c r="E568" s="9" t="s">
        <v>1440</v>
      </c>
      <c r="F568" s="10">
        <v>4</v>
      </c>
      <c r="G568" s="11">
        <v>4.45</v>
      </c>
      <c r="H568" s="11">
        <v>1</v>
      </c>
      <c r="I568" s="9"/>
      <c r="J568" s="9">
        <v>17</v>
      </c>
      <c r="K568" s="9" t="s">
        <v>4843</v>
      </c>
      <c r="L568" s="9" t="s">
        <v>48</v>
      </c>
      <c r="M568" s="11">
        <f t="shared" si="8"/>
        <v>5.8823529411764705E-2</v>
      </c>
      <c r="N568" s="12">
        <f>IF(M568="","",IF(M568&lt;Premissas!$C$8,Premissas!$E$7,IF(M568&lt;Premissas!$C$9,Premissas!$E$8,IF(M568&lt;Premissas!$C$10,Premissas!$E$9,IF(M568&lt;Premissas!$C$11,Premissas!$E$10,IF(M568&lt;Premissas!$C$12,Premissas!$E$11,Premissas!$E$12))))))</f>
        <v>0</v>
      </c>
      <c r="O568" s="13">
        <f>IF(OR(N568="",N568=0),0,N568/Premissas!$C$16)</f>
        <v>0</v>
      </c>
    </row>
    <row r="569" spans="1:15" ht="15" customHeight="1">
      <c r="A569" s="9">
        <v>7</v>
      </c>
      <c r="B569" s="9">
        <v>7801</v>
      </c>
      <c r="C569" s="9" t="s">
        <v>18</v>
      </c>
      <c r="D569" s="9" t="s">
        <v>1441</v>
      </c>
      <c r="E569" s="9" t="s">
        <v>1442</v>
      </c>
      <c r="F569" s="10">
        <v>66</v>
      </c>
      <c r="G569" s="11">
        <v>9.39</v>
      </c>
      <c r="H569" s="11">
        <v>7</v>
      </c>
      <c r="I569" s="9"/>
      <c r="J569" s="9">
        <v>22</v>
      </c>
      <c r="K569" s="9" t="s">
        <v>4843</v>
      </c>
      <c r="L569" s="9" t="s">
        <v>48</v>
      </c>
      <c r="M569" s="11">
        <f t="shared" si="8"/>
        <v>0.31818181818181818</v>
      </c>
      <c r="N569" s="12">
        <f>IF(M569="","",IF(M569&lt;Premissas!$C$8,Premissas!$E$7,IF(M569&lt;Premissas!$C$9,Premissas!$E$8,IF(M569&lt;Premissas!$C$10,Premissas!$E$9,IF(M569&lt;Premissas!$C$11,Premissas!$E$10,IF(M569&lt;Premissas!$C$12,Premissas!$E$11,Premissas!$E$12))))))</f>
        <v>0</v>
      </c>
      <c r="O569" s="13">
        <f>IF(OR(N569="",N569=0),0,N569/Premissas!$C$16)</f>
        <v>0</v>
      </c>
    </row>
    <row r="570" spans="1:15" ht="15" customHeight="1">
      <c r="A570" s="9">
        <v>7</v>
      </c>
      <c r="B570" s="9">
        <v>7801</v>
      </c>
      <c r="C570" s="9" t="s">
        <v>21</v>
      </c>
      <c r="D570" s="9" t="s">
        <v>1443</v>
      </c>
      <c r="E570" s="9" t="s">
        <v>1444</v>
      </c>
      <c r="F570" s="10">
        <v>148</v>
      </c>
      <c r="G570" s="11">
        <v>36.85</v>
      </c>
      <c r="H570" s="11">
        <v>4</v>
      </c>
      <c r="I570" s="9"/>
      <c r="J570" s="9">
        <v>20</v>
      </c>
      <c r="K570" s="9" t="s">
        <v>4843</v>
      </c>
      <c r="L570" s="9" t="s">
        <v>48</v>
      </c>
      <c r="M570" s="11">
        <f t="shared" si="8"/>
        <v>0.2</v>
      </c>
      <c r="N570" s="12">
        <f>IF(M570="","",IF(M570&lt;Premissas!$C$8,Premissas!$E$7,IF(M570&lt;Premissas!$C$9,Premissas!$E$8,IF(M570&lt;Premissas!$C$10,Premissas!$E$9,IF(M570&lt;Premissas!$C$11,Premissas!$E$10,IF(M570&lt;Premissas!$C$12,Premissas!$E$11,Premissas!$E$12))))))</f>
        <v>0</v>
      </c>
      <c r="O570" s="13">
        <f>IF(OR(N570="",N570=0),0,N570/Premissas!$C$16)</f>
        <v>0</v>
      </c>
    </row>
    <row r="571" spans="1:15" ht="15" customHeight="1">
      <c r="A571" s="9">
        <v>7</v>
      </c>
      <c r="B571" s="9">
        <v>7801</v>
      </c>
      <c r="C571" s="9" t="s">
        <v>18</v>
      </c>
      <c r="D571" s="9" t="s">
        <v>1445</v>
      </c>
      <c r="E571" s="9" t="s">
        <v>1446</v>
      </c>
      <c r="F571" s="10">
        <v>109</v>
      </c>
      <c r="G571" s="11">
        <v>18.22</v>
      </c>
      <c r="H571" s="11">
        <v>6</v>
      </c>
      <c r="I571" s="9"/>
      <c r="J571" s="9">
        <v>22</v>
      </c>
      <c r="K571" s="9" t="s">
        <v>4843</v>
      </c>
      <c r="L571" s="9" t="s">
        <v>48</v>
      </c>
      <c r="M571" s="11">
        <f t="shared" si="8"/>
        <v>0.27272727272727271</v>
      </c>
      <c r="N571" s="12">
        <f>IF(M571="","",IF(M571&lt;Premissas!$C$8,Premissas!$E$7,IF(M571&lt;Premissas!$C$9,Premissas!$E$8,IF(M571&lt;Premissas!$C$10,Premissas!$E$9,IF(M571&lt;Premissas!$C$11,Premissas!$E$10,IF(M571&lt;Premissas!$C$12,Premissas!$E$11,Premissas!$E$12))))))</f>
        <v>0</v>
      </c>
      <c r="O571" s="13">
        <f>IF(OR(N571="",N571=0),0,N571/Premissas!$C$16)</f>
        <v>0</v>
      </c>
    </row>
    <row r="572" spans="1:15" ht="15" customHeight="1">
      <c r="A572" s="9">
        <v>7</v>
      </c>
      <c r="B572" s="9">
        <v>7801</v>
      </c>
      <c r="C572" s="9" t="s">
        <v>18</v>
      </c>
      <c r="D572" s="9" t="s">
        <v>1447</v>
      </c>
      <c r="E572" s="9" t="s">
        <v>1448</v>
      </c>
      <c r="F572" s="10">
        <v>27</v>
      </c>
      <c r="G572" s="11">
        <v>6.03</v>
      </c>
      <c r="H572" s="11">
        <v>4</v>
      </c>
      <c r="I572" s="9"/>
      <c r="J572" s="9">
        <v>22</v>
      </c>
      <c r="K572" s="9" t="s">
        <v>4843</v>
      </c>
      <c r="L572" s="9" t="s">
        <v>48</v>
      </c>
      <c r="M572" s="11">
        <f t="shared" si="8"/>
        <v>0.18181818181818182</v>
      </c>
      <c r="N572" s="12">
        <f>IF(M572="","",IF(M572&lt;Premissas!$C$8,Premissas!$E$7,IF(M572&lt;Premissas!$C$9,Premissas!$E$8,IF(M572&lt;Premissas!$C$10,Premissas!$E$9,IF(M572&lt;Premissas!$C$11,Premissas!$E$10,IF(M572&lt;Premissas!$C$12,Premissas!$E$11,Premissas!$E$12))))))</f>
        <v>0</v>
      </c>
      <c r="O572" s="13">
        <f>IF(OR(N572="",N572=0),0,N572/Premissas!$C$16)</f>
        <v>0</v>
      </c>
    </row>
    <row r="573" spans="1:15" ht="15" customHeight="1">
      <c r="A573" s="9">
        <v>7</v>
      </c>
      <c r="B573" s="9">
        <v>7801</v>
      </c>
      <c r="C573" s="9" t="s">
        <v>20</v>
      </c>
      <c r="D573" s="9" t="s">
        <v>1449</v>
      </c>
      <c r="E573" s="9" t="s">
        <v>1450</v>
      </c>
      <c r="F573" s="10">
        <v>80</v>
      </c>
      <c r="G573" s="11">
        <v>29.31</v>
      </c>
      <c r="H573" s="11">
        <v>3</v>
      </c>
      <c r="I573" s="9"/>
      <c r="J573" s="9">
        <v>16</v>
      </c>
      <c r="K573" s="9" t="s">
        <v>4843</v>
      </c>
      <c r="L573" s="9" t="s">
        <v>48</v>
      </c>
      <c r="M573" s="11">
        <f t="shared" si="8"/>
        <v>0.1875</v>
      </c>
      <c r="N573" s="12">
        <f>IF(M573="","",IF(M573&lt;Premissas!$C$8,Premissas!$E$7,IF(M573&lt;Premissas!$C$9,Premissas!$E$8,IF(M573&lt;Premissas!$C$10,Premissas!$E$9,IF(M573&lt;Premissas!$C$11,Premissas!$E$10,IF(M573&lt;Premissas!$C$12,Premissas!$E$11,Premissas!$E$12))))))</f>
        <v>0</v>
      </c>
      <c r="O573" s="13">
        <f>IF(OR(N573="",N573=0),0,N573/Premissas!$C$16)</f>
        <v>0</v>
      </c>
    </row>
    <row r="574" spans="1:15" ht="15" customHeight="1">
      <c r="A574" s="9">
        <v>7</v>
      </c>
      <c r="B574" s="9">
        <v>7801</v>
      </c>
      <c r="C574" s="9" t="s">
        <v>20</v>
      </c>
      <c r="D574" s="9" t="s">
        <v>1451</v>
      </c>
      <c r="E574" s="9" t="s">
        <v>1452</v>
      </c>
      <c r="F574" s="10">
        <v>258</v>
      </c>
      <c r="G574" s="11">
        <v>52.37</v>
      </c>
      <c r="H574" s="11">
        <v>5</v>
      </c>
      <c r="I574" s="9"/>
      <c r="J574" s="9">
        <v>16</v>
      </c>
      <c r="K574" s="9" t="s">
        <v>4843</v>
      </c>
      <c r="L574" s="9" t="s">
        <v>48</v>
      </c>
      <c r="M574" s="11">
        <f t="shared" si="8"/>
        <v>0.3125</v>
      </c>
      <c r="N574" s="12">
        <f>IF(M574="","",IF(M574&lt;Premissas!$C$8,Premissas!$E$7,IF(M574&lt;Premissas!$C$9,Premissas!$E$8,IF(M574&lt;Premissas!$C$10,Premissas!$E$9,IF(M574&lt;Premissas!$C$11,Premissas!$E$10,IF(M574&lt;Premissas!$C$12,Premissas!$E$11,Premissas!$E$12))))))</f>
        <v>0</v>
      </c>
      <c r="O574" s="13">
        <f>IF(OR(N574="",N574=0),0,N574/Premissas!$C$16)</f>
        <v>0</v>
      </c>
    </row>
    <row r="575" spans="1:15" ht="15" customHeight="1">
      <c r="A575" s="9">
        <v>7</v>
      </c>
      <c r="B575" s="9">
        <v>7801</v>
      </c>
      <c r="C575" s="9" t="s">
        <v>18</v>
      </c>
      <c r="D575" s="9" t="s">
        <v>1453</v>
      </c>
      <c r="E575" s="9" t="s">
        <v>1454</v>
      </c>
      <c r="F575" s="10">
        <v>183</v>
      </c>
      <c r="G575" s="11">
        <v>5.93</v>
      </c>
      <c r="H575" s="11">
        <v>31</v>
      </c>
      <c r="I575" s="9"/>
      <c r="J575" s="9">
        <v>22</v>
      </c>
      <c r="K575" s="9" t="s">
        <v>4843</v>
      </c>
      <c r="L575" s="9" t="s">
        <v>48</v>
      </c>
      <c r="M575" s="11">
        <f t="shared" si="8"/>
        <v>1.4090909090909092</v>
      </c>
      <c r="N575" s="12">
        <f>IF(M575="","",IF(M575&lt;Premissas!$C$8,Premissas!$E$7,IF(M575&lt;Premissas!$C$9,Premissas!$E$8,IF(M575&lt;Premissas!$C$10,Premissas!$E$9,IF(M575&lt;Premissas!$C$11,Premissas!$E$10,IF(M575&lt;Premissas!$C$12,Premissas!$E$11,Premissas!$E$12))))))</f>
        <v>350</v>
      </c>
      <c r="O575" s="13">
        <f>IF(OR(N575="",N575=0),0,N575/Premissas!$C$16)</f>
        <v>13.461538461538462</v>
      </c>
    </row>
    <row r="576" spans="1:15" ht="15" customHeight="1">
      <c r="A576" s="9">
        <v>7</v>
      </c>
      <c r="B576" s="9">
        <v>7801</v>
      </c>
      <c r="C576" s="9" t="s">
        <v>18</v>
      </c>
      <c r="D576" s="9" t="s">
        <v>1455</v>
      </c>
      <c r="E576" s="9" t="s">
        <v>1456</v>
      </c>
      <c r="F576" s="10">
        <v>276</v>
      </c>
      <c r="G576" s="11">
        <v>45.99</v>
      </c>
      <c r="H576" s="11">
        <v>6</v>
      </c>
      <c r="I576" s="9"/>
      <c r="J576" s="9">
        <v>22</v>
      </c>
      <c r="K576" s="9" t="s">
        <v>4843</v>
      </c>
      <c r="L576" s="9" t="s">
        <v>48</v>
      </c>
      <c r="M576" s="11">
        <f t="shared" si="8"/>
        <v>0.27272727272727271</v>
      </c>
      <c r="N576" s="12">
        <f>IF(M576="","",IF(M576&lt;Premissas!$C$8,Premissas!$E$7,IF(M576&lt;Premissas!$C$9,Premissas!$E$8,IF(M576&lt;Premissas!$C$10,Premissas!$E$9,IF(M576&lt;Premissas!$C$11,Premissas!$E$10,IF(M576&lt;Premissas!$C$12,Premissas!$E$11,Premissas!$E$12))))))</f>
        <v>0</v>
      </c>
      <c r="O576" s="13">
        <f>IF(OR(N576="",N576=0),0,N576/Premissas!$C$16)</f>
        <v>0</v>
      </c>
    </row>
    <row r="577" spans="1:15" ht="15" customHeight="1">
      <c r="A577" s="9">
        <v>7</v>
      </c>
      <c r="B577" s="9">
        <v>7801</v>
      </c>
      <c r="C577" s="9" t="s">
        <v>21</v>
      </c>
      <c r="D577" s="9" t="s">
        <v>1457</v>
      </c>
      <c r="E577" s="9" t="s">
        <v>1458</v>
      </c>
      <c r="F577" s="10">
        <v>681</v>
      </c>
      <c r="G577" s="11">
        <v>130.77000000000001</v>
      </c>
      <c r="H577" s="11">
        <v>5</v>
      </c>
      <c r="I577" s="9"/>
      <c r="J577" s="9">
        <v>20</v>
      </c>
      <c r="K577" s="9" t="s">
        <v>4843</v>
      </c>
      <c r="L577" s="9" t="s">
        <v>48</v>
      </c>
      <c r="M577" s="11">
        <f t="shared" si="8"/>
        <v>0.25</v>
      </c>
      <c r="N577" s="12">
        <f>IF(M577="","",IF(M577&lt;Premissas!$C$8,Premissas!$E$7,IF(M577&lt;Premissas!$C$9,Premissas!$E$8,IF(M577&lt;Premissas!$C$10,Premissas!$E$9,IF(M577&lt;Premissas!$C$11,Premissas!$E$10,IF(M577&lt;Premissas!$C$12,Premissas!$E$11,Premissas!$E$12))))))</f>
        <v>0</v>
      </c>
      <c r="O577" s="13">
        <f>IF(OR(N577="",N577=0),0,N577/Premissas!$C$16)</f>
        <v>0</v>
      </c>
    </row>
    <row r="578" spans="1:15" ht="15" customHeight="1">
      <c r="A578" s="9">
        <v>7</v>
      </c>
      <c r="B578" s="9">
        <v>7801</v>
      </c>
      <c r="C578" s="9" t="s">
        <v>18</v>
      </c>
      <c r="D578" s="9" t="s">
        <v>1459</v>
      </c>
      <c r="E578" s="9" t="s">
        <v>1460</v>
      </c>
      <c r="F578" s="10">
        <v>151</v>
      </c>
      <c r="G578" s="11">
        <v>10.24</v>
      </c>
      <c r="H578" s="11">
        <v>15</v>
      </c>
      <c r="I578" s="9"/>
      <c r="J578" s="9">
        <v>22</v>
      </c>
      <c r="K578" s="9" t="s">
        <v>4843</v>
      </c>
      <c r="L578" s="9" t="s">
        <v>48</v>
      </c>
      <c r="M578" s="11">
        <f t="shared" ref="M578:M641" si="9">IF(OR(J578="",J578&lt;=0),"",H578/J578)</f>
        <v>0.68181818181818177</v>
      </c>
      <c r="N578" s="12">
        <f>IF(M578="","",IF(M578&lt;Premissas!$C$8,Premissas!$E$7,IF(M578&lt;Premissas!$C$9,Premissas!$E$8,IF(M578&lt;Premissas!$C$10,Premissas!$E$9,IF(M578&lt;Premissas!$C$11,Premissas!$E$10,IF(M578&lt;Premissas!$C$12,Premissas!$E$11,Premissas!$E$12))))))</f>
        <v>0</v>
      </c>
      <c r="O578" s="13">
        <f>IF(OR(N578="",N578=0),0,N578/Premissas!$C$16)</f>
        <v>0</v>
      </c>
    </row>
    <row r="579" spans="1:15" ht="15" customHeight="1">
      <c r="A579" s="9">
        <v>7</v>
      </c>
      <c r="B579" s="9">
        <v>7801</v>
      </c>
      <c r="C579" s="9" t="s">
        <v>21</v>
      </c>
      <c r="D579" s="9" t="s">
        <v>1461</v>
      </c>
      <c r="E579" s="9" t="s">
        <v>1462</v>
      </c>
      <c r="F579" s="10">
        <v>50</v>
      </c>
      <c r="G579" s="11">
        <v>6.07</v>
      </c>
      <c r="H579" s="11">
        <v>8</v>
      </c>
      <c r="I579" s="9"/>
      <c r="J579" s="9">
        <v>20</v>
      </c>
      <c r="K579" s="9" t="s">
        <v>4843</v>
      </c>
      <c r="L579" s="9" t="s">
        <v>48</v>
      </c>
      <c r="M579" s="11">
        <f t="shared" si="9"/>
        <v>0.4</v>
      </c>
      <c r="N579" s="12">
        <f>IF(M579="","",IF(M579&lt;Premissas!$C$8,Premissas!$E$7,IF(M579&lt;Premissas!$C$9,Premissas!$E$8,IF(M579&lt;Premissas!$C$10,Premissas!$E$9,IF(M579&lt;Premissas!$C$11,Premissas!$E$10,IF(M579&lt;Premissas!$C$12,Premissas!$E$11,Premissas!$E$12))))))</f>
        <v>0</v>
      </c>
      <c r="O579" s="13">
        <f>IF(OR(N579="",N579=0),0,N579/Premissas!$C$16)</f>
        <v>0</v>
      </c>
    </row>
    <row r="580" spans="1:15" ht="15" customHeight="1">
      <c r="A580" s="9">
        <v>7</v>
      </c>
      <c r="B580" s="9">
        <v>7801</v>
      </c>
      <c r="C580" s="9" t="s">
        <v>18</v>
      </c>
      <c r="D580" s="9" t="s">
        <v>1463</v>
      </c>
      <c r="E580" s="9" t="s">
        <v>1464</v>
      </c>
      <c r="F580" s="10">
        <v>220</v>
      </c>
      <c r="G580" s="11">
        <v>46.37</v>
      </c>
      <c r="H580" s="11">
        <v>5</v>
      </c>
      <c r="I580" s="9"/>
      <c r="J580" s="9">
        <v>22</v>
      </c>
      <c r="K580" s="9" t="s">
        <v>4843</v>
      </c>
      <c r="L580" s="9" t="s">
        <v>48</v>
      </c>
      <c r="M580" s="11">
        <f t="shared" si="9"/>
        <v>0.22727272727272727</v>
      </c>
      <c r="N580" s="12">
        <f>IF(M580="","",IF(M580&lt;Premissas!$C$8,Premissas!$E$7,IF(M580&lt;Premissas!$C$9,Premissas!$E$8,IF(M580&lt;Premissas!$C$10,Premissas!$E$9,IF(M580&lt;Premissas!$C$11,Premissas!$E$10,IF(M580&lt;Premissas!$C$12,Premissas!$E$11,Premissas!$E$12))))))</f>
        <v>0</v>
      </c>
      <c r="O580" s="13">
        <f>IF(OR(N580="",N580=0),0,N580/Premissas!$C$16)</f>
        <v>0</v>
      </c>
    </row>
    <row r="581" spans="1:15" ht="15" customHeight="1">
      <c r="A581" s="9">
        <v>7</v>
      </c>
      <c r="B581" s="9">
        <v>7801</v>
      </c>
      <c r="C581" s="9" t="s">
        <v>18</v>
      </c>
      <c r="D581" s="9" t="s">
        <v>1467</v>
      </c>
      <c r="E581" s="9" t="s">
        <v>1468</v>
      </c>
      <c r="F581" s="10">
        <v>468</v>
      </c>
      <c r="G581" s="11">
        <v>18.8</v>
      </c>
      <c r="H581" s="11">
        <v>25</v>
      </c>
      <c r="I581" s="9"/>
      <c r="J581" s="9">
        <v>22</v>
      </c>
      <c r="K581" s="9" t="s">
        <v>4843</v>
      </c>
      <c r="L581" s="9" t="s">
        <v>48</v>
      </c>
      <c r="M581" s="11">
        <f t="shared" si="9"/>
        <v>1.1363636363636365</v>
      </c>
      <c r="N581" s="12">
        <f>IF(M581="","",IF(M581&lt;Premissas!$C$8,Premissas!$E$7,IF(M581&lt;Premissas!$C$9,Premissas!$E$8,IF(M581&lt;Premissas!$C$10,Premissas!$E$9,IF(M581&lt;Premissas!$C$11,Premissas!$E$10,IF(M581&lt;Premissas!$C$12,Premissas!$E$11,Premissas!$E$12))))))</f>
        <v>100</v>
      </c>
      <c r="O581" s="13">
        <f>IF(OR(N581="",N581=0),0,N581/Premissas!$C$16)</f>
        <v>3.8461538461538463</v>
      </c>
    </row>
    <row r="582" spans="1:15" ht="15" customHeight="1">
      <c r="A582" s="9">
        <v>7</v>
      </c>
      <c r="B582" s="9">
        <v>7801</v>
      </c>
      <c r="C582" s="9" t="s">
        <v>18</v>
      </c>
      <c r="D582" s="9" t="s">
        <v>1469</v>
      </c>
      <c r="E582" s="9" t="s">
        <v>1470</v>
      </c>
      <c r="F582" s="10">
        <v>298</v>
      </c>
      <c r="G582" s="11">
        <v>36.71</v>
      </c>
      <c r="H582" s="11">
        <v>8</v>
      </c>
      <c r="I582" s="9"/>
      <c r="J582" s="9">
        <v>22</v>
      </c>
      <c r="K582" s="9" t="s">
        <v>4843</v>
      </c>
      <c r="L582" s="9" t="s">
        <v>48</v>
      </c>
      <c r="M582" s="11">
        <f t="shared" si="9"/>
        <v>0.36363636363636365</v>
      </c>
      <c r="N582" s="12">
        <f>IF(M582="","",IF(M582&lt;Premissas!$C$8,Premissas!$E$7,IF(M582&lt;Premissas!$C$9,Premissas!$E$8,IF(M582&lt;Premissas!$C$10,Premissas!$E$9,IF(M582&lt;Premissas!$C$11,Premissas!$E$10,IF(M582&lt;Premissas!$C$12,Premissas!$E$11,Premissas!$E$12))))))</f>
        <v>0</v>
      </c>
      <c r="O582" s="13">
        <f>IF(OR(N582="",N582=0),0,N582/Premissas!$C$16)</f>
        <v>0</v>
      </c>
    </row>
    <row r="583" spans="1:15" ht="15" customHeight="1">
      <c r="A583" s="9">
        <v>7</v>
      </c>
      <c r="B583" s="9">
        <v>7801</v>
      </c>
      <c r="C583" s="9" t="s">
        <v>21</v>
      </c>
      <c r="D583" s="9" t="s">
        <v>1471</v>
      </c>
      <c r="E583" s="9" t="s">
        <v>1472</v>
      </c>
      <c r="F583" s="10">
        <v>3700</v>
      </c>
      <c r="G583" s="11">
        <v>153.22999999999999</v>
      </c>
      <c r="H583" s="11">
        <v>24</v>
      </c>
      <c r="I583" s="9"/>
      <c r="J583" s="9">
        <v>20</v>
      </c>
      <c r="K583" s="9" t="s">
        <v>4843</v>
      </c>
      <c r="L583" s="9" t="s">
        <v>48</v>
      </c>
      <c r="M583" s="11">
        <f t="shared" si="9"/>
        <v>1.2</v>
      </c>
      <c r="N583" s="12">
        <f>IF(M583="","",IF(M583&lt;Premissas!$C$8,Premissas!$E$7,IF(M583&lt;Premissas!$C$9,Premissas!$E$8,IF(M583&lt;Premissas!$C$10,Premissas!$E$9,IF(M583&lt;Premissas!$C$11,Premissas!$E$10,IF(M583&lt;Premissas!$C$12,Premissas!$E$11,Premissas!$E$12))))))</f>
        <v>200</v>
      </c>
      <c r="O583" s="13">
        <f>IF(OR(N583="",N583=0),0,N583/Premissas!$C$16)</f>
        <v>7.6923076923076925</v>
      </c>
    </row>
    <row r="584" spans="1:15" ht="15" customHeight="1">
      <c r="A584" s="9">
        <v>7</v>
      </c>
      <c r="B584" s="9">
        <v>7801</v>
      </c>
      <c r="C584" s="9" t="s">
        <v>18</v>
      </c>
      <c r="D584" s="9" t="s">
        <v>1473</v>
      </c>
      <c r="E584" s="9" t="s">
        <v>1474</v>
      </c>
      <c r="F584" s="10">
        <v>28</v>
      </c>
      <c r="G584" s="11">
        <v>1.47</v>
      </c>
      <c r="H584" s="11">
        <v>19</v>
      </c>
      <c r="I584" s="9"/>
      <c r="J584" s="9">
        <v>22</v>
      </c>
      <c r="K584" s="9" t="s">
        <v>4843</v>
      </c>
      <c r="L584" s="9" t="s">
        <v>48</v>
      </c>
      <c r="M584" s="11">
        <f t="shared" si="9"/>
        <v>0.86363636363636365</v>
      </c>
      <c r="N584" s="12">
        <f>IF(M584="","",IF(M584&lt;Premissas!$C$8,Premissas!$E$7,IF(M584&lt;Premissas!$C$9,Premissas!$E$8,IF(M584&lt;Premissas!$C$10,Premissas!$E$9,IF(M584&lt;Premissas!$C$11,Premissas!$E$10,IF(M584&lt;Premissas!$C$12,Premissas!$E$11,Premissas!$E$12))))))</f>
        <v>0</v>
      </c>
      <c r="O584" s="13">
        <f>IF(OR(N584="",N584=0),0,N584/Premissas!$C$16)</f>
        <v>0</v>
      </c>
    </row>
    <row r="585" spans="1:15" ht="15" customHeight="1">
      <c r="A585" s="9">
        <v>7</v>
      </c>
      <c r="B585" s="9">
        <v>7801</v>
      </c>
      <c r="C585" s="9" t="s">
        <v>19</v>
      </c>
      <c r="D585" s="9" t="s">
        <v>1473</v>
      </c>
      <c r="E585" s="9" t="s">
        <v>1474</v>
      </c>
      <c r="F585" s="10">
        <v>107</v>
      </c>
      <c r="G585" s="11">
        <v>6.18</v>
      </c>
      <c r="H585" s="11">
        <v>17</v>
      </c>
      <c r="I585" s="9"/>
      <c r="J585" s="9">
        <v>17</v>
      </c>
      <c r="K585" s="9" t="s">
        <v>4843</v>
      </c>
      <c r="L585" s="9" t="s">
        <v>48</v>
      </c>
      <c r="M585" s="11">
        <f t="shared" si="9"/>
        <v>1</v>
      </c>
      <c r="N585" s="12">
        <f>IF(M585="","",IF(M585&lt;Premissas!$C$8,Premissas!$E$7,IF(M585&lt;Premissas!$C$9,Premissas!$E$8,IF(M585&lt;Premissas!$C$10,Premissas!$E$9,IF(M585&lt;Premissas!$C$11,Premissas!$E$10,IF(M585&lt;Premissas!$C$12,Premissas!$E$11,Premissas!$E$12))))))</f>
        <v>100</v>
      </c>
      <c r="O585" s="13">
        <f>IF(OR(N585="",N585=0),0,N585/Premissas!$C$16)</f>
        <v>3.8461538461538463</v>
      </c>
    </row>
    <row r="586" spans="1:15" ht="15" customHeight="1">
      <c r="A586" s="9">
        <v>7</v>
      </c>
      <c r="B586" s="9">
        <v>7801</v>
      </c>
      <c r="C586" s="9" t="s">
        <v>20</v>
      </c>
      <c r="D586" s="9" t="s">
        <v>1475</v>
      </c>
      <c r="E586" s="9" t="s">
        <v>1476</v>
      </c>
      <c r="F586" s="10">
        <v>401</v>
      </c>
      <c r="G586" s="11">
        <v>33.22</v>
      </c>
      <c r="H586" s="11">
        <v>12</v>
      </c>
      <c r="I586" s="9"/>
      <c r="J586" s="9">
        <v>16</v>
      </c>
      <c r="K586" s="9" t="s">
        <v>4843</v>
      </c>
      <c r="L586" s="9" t="s">
        <v>48</v>
      </c>
      <c r="M586" s="11">
        <f t="shared" si="9"/>
        <v>0.75</v>
      </c>
      <c r="N586" s="12">
        <f>IF(M586="","",IF(M586&lt;Premissas!$C$8,Premissas!$E$7,IF(M586&lt;Premissas!$C$9,Premissas!$E$8,IF(M586&lt;Premissas!$C$10,Premissas!$E$9,IF(M586&lt;Premissas!$C$11,Premissas!$E$10,IF(M586&lt;Premissas!$C$12,Premissas!$E$11,Premissas!$E$12))))))</f>
        <v>0</v>
      </c>
      <c r="O586" s="13">
        <f>IF(OR(N586="",N586=0),0,N586/Premissas!$C$16)</f>
        <v>0</v>
      </c>
    </row>
    <row r="587" spans="1:15" ht="15" customHeight="1">
      <c r="A587" s="9">
        <v>7</v>
      </c>
      <c r="B587" s="9">
        <v>7801</v>
      </c>
      <c r="C587" s="9" t="s">
        <v>18</v>
      </c>
      <c r="D587" s="9" t="s">
        <v>1477</v>
      </c>
      <c r="E587" s="9" t="s">
        <v>1478</v>
      </c>
      <c r="F587" s="10">
        <v>350</v>
      </c>
      <c r="G587" s="11">
        <v>36.93</v>
      </c>
      <c r="H587" s="11">
        <v>9</v>
      </c>
      <c r="I587" s="9"/>
      <c r="J587" s="9">
        <v>22</v>
      </c>
      <c r="K587" s="9" t="s">
        <v>4843</v>
      </c>
      <c r="L587" s="9" t="s">
        <v>48</v>
      </c>
      <c r="M587" s="11">
        <f t="shared" si="9"/>
        <v>0.40909090909090912</v>
      </c>
      <c r="N587" s="12">
        <f>IF(M587="","",IF(M587&lt;Premissas!$C$8,Premissas!$E$7,IF(M587&lt;Premissas!$C$9,Premissas!$E$8,IF(M587&lt;Premissas!$C$10,Premissas!$E$9,IF(M587&lt;Premissas!$C$11,Premissas!$E$10,IF(M587&lt;Premissas!$C$12,Premissas!$E$11,Premissas!$E$12))))))</f>
        <v>0</v>
      </c>
      <c r="O587" s="13">
        <f>IF(OR(N587="",N587=0),0,N587/Premissas!$C$16)</f>
        <v>0</v>
      </c>
    </row>
    <row r="588" spans="1:15" ht="15" customHeight="1">
      <c r="A588" s="9">
        <v>7</v>
      </c>
      <c r="B588" s="9">
        <v>7801</v>
      </c>
      <c r="C588" s="9" t="s">
        <v>20</v>
      </c>
      <c r="D588" s="9" t="s">
        <v>1477</v>
      </c>
      <c r="E588" s="9" t="s">
        <v>1478</v>
      </c>
      <c r="F588" s="10">
        <v>781</v>
      </c>
      <c r="G588" s="11">
        <v>61.22</v>
      </c>
      <c r="H588" s="11">
        <v>13</v>
      </c>
      <c r="I588" s="9"/>
      <c r="J588" s="9">
        <v>16</v>
      </c>
      <c r="K588" s="9" t="s">
        <v>4843</v>
      </c>
      <c r="L588" s="9" t="s">
        <v>48</v>
      </c>
      <c r="M588" s="11">
        <f t="shared" si="9"/>
        <v>0.8125</v>
      </c>
      <c r="N588" s="12">
        <f>IF(M588="","",IF(M588&lt;Premissas!$C$8,Premissas!$E$7,IF(M588&lt;Premissas!$C$9,Premissas!$E$8,IF(M588&lt;Premissas!$C$10,Premissas!$E$9,IF(M588&lt;Premissas!$C$11,Premissas!$E$10,IF(M588&lt;Premissas!$C$12,Premissas!$E$11,Premissas!$E$12))))))</f>
        <v>0</v>
      </c>
      <c r="O588" s="13">
        <f>IF(OR(N588="",N588=0),0,N588/Premissas!$C$16)</f>
        <v>0</v>
      </c>
    </row>
    <row r="589" spans="1:15" ht="15" customHeight="1">
      <c r="A589" s="9">
        <v>7</v>
      </c>
      <c r="B589" s="9">
        <v>7801</v>
      </c>
      <c r="C589" s="9" t="s">
        <v>18</v>
      </c>
      <c r="D589" s="9" t="s">
        <v>1479</v>
      </c>
      <c r="E589" s="9" t="s">
        <v>1480</v>
      </c>
      <c r="F589" s="10">
        <v>977</v>
      </c>
      <c r="G589" s="11">
        <v>99.62</v>
      </c>
      <c r="H589" s="11">
        <v>10</v>
      </c>
      <c r="I589" s="9"/>
      <c r="J589" s="9">
        <v>22</v>
      </c>
      <c r="K589" s="9" t="s">
        <v>4843</v>
      </c>
      <c r="L589" s="9" t="s">
        <v>48</v>
      </c>
      <c r="M589" s="11">
        <f t="shared" si="9"/>
        <v>0.45454545454545453</v>
      </c>
      <c r="N589" s="12">
        <f>IF(M589="","",IF(M589&lt;Premissas!$C$8,Premissas!$E$7,IF(M589&lt;Premissas!$C$9,Premissas!$E$8,IF(M589&lt;Premissas!$C$10,Premissas!$E$9,IF(M589&lt;Premissas!$C$11,Premissas!$E$10,IF(M589&lt;Premissas!$C$12,Premissas!$E$11,Premissas!$E$12))))))</f>
        <v>0</v>
      </c>
      <c r="O589" s="13">
        <f>IF(OR(N589="",N589=0),0,N589/Premissas!$C$16)</f>
        <v>0</v>
      </c>
    </row>
    <row r="590" spans="1:15" ht="15" customHeight="1">
      <c r="A590" s="9">
        <v>7</v>
      </c>
      <c r="B590" s="9">
        <v>7801</v>
      </c>
      <c r="C590" s="9" t="s">
        <v>18</v>
      </c>
      <c r="D590" s="9" t="s">
        <v>1481</v>
      </c>
      <c r="E590" s="9" t="s">
        <v>1482</v>
      </c>
      <c r="F590" s="10">
        <v>933</v>
      </c>
      <c r="G590" s="11">
        <v>39.89</v>
      </c>
      <c r="H590" s="11">
        <v>23</v>
      </c>
      <c r="I590" s="9"/>
      <c r="J590" s="9">
        <v>22</v>
      </c>
      <c r="K590" s="9" t="s">
        <v>4843</v>
      </c>
      <c r="L590" s="9" t="s">
        <v>48</v>
      </c>
      <c r="M590" s="11">
        <f t="shared" si="9"/>
        <v>1.0454545454545454</v>
      </c>
      <c r="N590" s="12">
        <f>IF(M590="","",IF(M590&lt;Premissas!$C$8,Premissas!$E$7,IF(M590&lt;Premissas!$C$9,Premissas!$E$8,IF(M590&lt;Premissas!$C$10,Premissas!$E$9,IF(M590&lt;Premissas!$C$11,Premissas!$E$10,IF(M590&lt;Premissas!$C$12,Premissas!$E$11,Premissas!$E$12))))))</f>
        <v>100</v>
      </c>
      <c r="O590" s="13">
        <f>IF(OR(N590="",N590=0),0,N590/Premissas!$C$16)</f>
        <v>3.8461538461538463</v>
      </c>
    </row>
    <row r="591" spans="1:15" ht="15" customHeight="1">
      <c r="A591" s="9">
        <v>7</v>
      </c>
      <c r="B591" s="9">
        <v>7801</v>
      </c>
      <c r="C591" s="9" t="s">
        <v>20</v>
      </c>
      <c r="D591" s="9" t="s">
        <v>1483</v>
      </c>
      <c r="E591" s="9" t="s">
        <v>1484</v>
      </c>
      <c r="F591" s="10">
        <v>4</v>
      </c>
      <c r="G591" s="11">
        <v>7.01</v>
      </c>
      <c r="H591" s="11">
        <v>1</v>
      </c>
      <c r="I591" s="9"/>
      <c r="J591" s="9">
        <v>16</v>
      </c>
      <c r="K591" s="9" t="s">
        <v>4843</v>
      </c>
      <c r="L591" s="9" t="s">
        <v>48</v>
      </c>
      <c r="M591" s="11">
        <f t="shared" si="9"/>
        <v>6.25E-2</v>
      </c>
      <c r="N591" s="12">
        <f>IF(M591="","",IF(M591&lt;Premissas!$C$8,Premissas!$E$7,IF(M591&lt;Premissas!$C$9,Premissas!$E$8,IF(M591&lt;Premissas!$C$10,Premissas!$E$9,IF(M591&lt;Premissas!$C$11,Premissas!$E$10,IF(M591&lt;Premissas!$C$12,Premissas!$E$11,Premissas!$E$12))))))</f>
        <v>0</v>
      </c>
      <c r="O591" s="13">
        <f>IF(OR(N591="",N591=0),0,N591/Premissas!$C$16)</f>
        <v>0</v>
      </c>
    </row>
    <row r="592" spans="1:15" ht="15" customHeight="1">
      <c r="A592" s="9">
        <v>7</v>
      </c>
      <c r="B592" s="9">
        <v>7801</v>
      </c>
      <c r="C592" s="9" t="s">
        <v>19</v>
      </c>
      <c r="D592" s="9" t="s">
        <v>1483</v>
      </c>
      <c r="E592" s="9" t="s">
        <v>1484</v>
      </c>
      <c r="F592" s="10">
        <v>15</v>
      </c>
      <c r="G592" s="11">
        <v>14.66</v>
      </c>
      <c r="H592" s="11">
        <v>1</v>
      </c>
      <c r="I592" s="9"/>
      <c r="J592" s="9">
        <v>17</v>
      </c>
      <c r="K592" s="9" t="s">
        <v>4843</v>
      </c>
      <c r="L592" s="9" t="s">
        <v>48</v>
      </c>
      <c r="M592" s="11">
        <f t="shared" si="9"/>
        <v>5.8823529411764705E-2</v>
      </c>
      <c r="N592" s="12">
        <f>IF(M592="","",IF(M592&lt;Premissas!$C$8,Premissas!$E$7,IF(M592&lt;Premissas!$C$9,Premissas!$E$8,IF(M592&lt;Premissas!$C$10,Premissas!$E$9,IF(M592&lt;Premissas!$C$11,Premissas!$E$10,IF(M592&lt;Premissas!$C$12,Premissas!$E$11,Premissas!$E$12))))))</f>
        <v>0</v>
      </c>
      <c r="O592" s="13">
        <f>IF(OR(N592="",N592=0),0,N592/Premissas!$C$16)</f>
        <v>0</v>
      </c>
    </row>
    <row r="593" spans="1:15" ht="15" customHeight="1">
      <c r="A593" s="9">
        <v>7</v>
      </c>
      <c r="B593" s="9">
        <v>7801</v>
      </c>
      <c r="C593" s="9" t="s">
        <v>20</v>
      </c>
      <c r="D593" s="9" t="s">
        <v>1489</v>
      </c>
      <c r="E593" s="9" t="s">
        <v>1490</v>
      </c>
      <c r="F593" s="10">
        <v>2052</v>
      </c>
      <c r="G593" s="11">
        <v>129.62</v>
      </c>
      <c r="H593" s="11">
        <v>16</v>
      </c>
      <c r="I593" s="9"/>
      <c r="J593" s="9">
        <v>16</v>
      </c>
      <c r="K593" s="9" t="s">
        <v>4843</v>
      </c>
      <c r="L593" s="9" t="s">
        <v>48</v>
      </c>
      <c r="M593" s="11">
        <f t="shared" si="9"/>
        <v>1</v>
      </c>
      <c r="N593" s="12">
        <f>IF(M593="","",IF(M593&lt;Premissas!$C$8,Premissas!$E$7,IF(M593&lt;Premissas!$C$9,Premissas!$E$8,IF(M593&lt;Premissas!$C$10,Premissas!$E$9,IF(M593&lt;Premissas!$C$11,Premissas!$E$10,IF(M593&lt;Premissas!$C$12,Premissas!$E$11,Premissas!$E$12))))))</f>
        <v>100</v>
      </c>
      <c r="O593" s="13">
        <f>IF(OR(N593="",N593=0),0,N593/Premissas!$C$16)</f>
        <v>3.8461538461538463</v>
      </c>
    </row>
    <row r="594" spans="1:15" ht="15" customHeight="1">
      <c r="A594" s="9">
        <v>7</v>
      </c>
      <c r="B594" s="9">
        <v>7801</v>
      </c>
      <c r="C594" s="9" t="s">
        <v>18</v>
      </c>
      <c r="D594" s="9" t="s">
        <v>1491</v>
      </c>
      <c r="E594" s="9" t="s">
        <v>1492</v>
      </c>
      <c r="F594" s="10">
        <v>60</v>
      </c>
      <c r="G594" s="11">
        <v>6.74</v>
      </c>
      <c r="H594" s="11">
        <v>9</v>
      </c>
      <c r="I594" s="9"/>
      <c r="J594" s="9">
        <v>22</v>
      </c>
      <c r="K594" s="9" t="s">
        <v>4843</v>
      </c>
      <c r="L594" s="9" t="s">
        <v>48</v>
      </c>
      <c r="M594" s="11">
        <f t="shared" si="9"/>
        <v>0.40909090909090912</v>
      </c>
      <c r="N594" s="12">
        <f>IF(M594="","",IF(M594&lt;Premissas!$C$8,Premissas!$E$7,IF(M594&lt;Premissas!$C$9,Premissas!$E$8,IF(M594&lt;Premissas!$C$10,Premissas!$E$9,IF(M594&lt;Premissas!$C$11,Premissas!$E$10,IF(M594&lt;Premissas!$C$12,Premissas!$E$11,Premissas!$E$12))))))</f>
        <v>0</v>
      </c>
      <c r="O594" s="13">
        <f>IF(OR(N594="",N594=0),0,N594/Premissas!$C$16)</f>
        <v>0</v>
      </c>
    </row>
    <row r="595" spans="1:15" ht="15" customHeight="1">
      <c r="A595" s="9">
        <v>7</v>
      </c>
      <c r="B595" s="9">
        <v>7801</v>
      </c>
      <c r="C595" s="9" t="s">
        <v>18</v>
      </c>
      <c r="D595" s="9" t="s">
        <v>1493</v>
      </c>
      <c r="E595" s="9" t="s">
        <v>1494</v>
      </c>
      <c r="F595" s="10">
        <v>2137</v>
      </c>
      <c r="G595" s="11">
        <v>116.49</v>
      </c>
      <c r="H595" s="11">
        <v>18</v>
      </c>
      <c r="I595" s="9"/>
      <c r="J595" s="9">
        <v>22</v>
      </c>
      <c r="K595" s="9" t="s">
        <v>4843</v>
      </c>
      <c r="L595" s="9" t="s">
        <v>48</v>
      </c>
      <c r="M595" s="11">
        <f t="shared" si="9"/>
        <v>0.81818181818181823</v>
      </c>
      <c r="N595" s="12">
        <f>IF(M595="","",IF(M595&lt;Premissas!$C$8,Premissas!$E$7,IF(M595&lt;Premissas!$C$9,Premissas!$E$8,IF(M595&lt;Premissas!$C$10,Premissas!$E$9,IF(M595&lt;Premissas!$C$11,Premissas!$E$10,IF(M595&lt;Premissas!$C$12,Premissas!$E$11,Premissas!$E$12))))))</f>
        <v>0</v>
      </c>
      <c r="O595" s="13">
        <f>IF(OR(N595="",N595=0),0,N595/Premissas!$C$16)</f>
        <v>0</v>
      </c>
    </row>
    <row r="596" spans="1:15" ht="15" customHeight="1">
      <c r="A596" s="9">
        <v>7</v>
      </c>
      <c r="B596" s="9">
        <v>7801</v>
      </c>
      <c r="C596" s="9" t="s">
        <v>20</v>
      </c>
      <c r="D596" s="9" t="s">
        <v>1495</v>
      </c>
      <c r="E596" s="9" t="s">
        <v>1496</v>
      </c>
      <c r="F596" s="10">
        <v>379</v>
      </c>
      <c r="G596" s="11">
        <v>19.7</v>
      </c>
      <c r="H596" s="11">
        <v>19</v>
      </c>
      <c r="I596" s="9"/>
      <c r="J596" s="9">
        <v>16</v>
      </c>
      <c r="K596" s="9" t="s">
        <v>4843</v>
      </c>
      <c r="L596" s="9" t="s">
        <v>48</v>
      </c>
      <c r="M596" s="11">
        <f t="shared" si="9"/>
        <v>1.1875</v>
      </c>
      <c r="N596" s="12">
        <f>IF(M596="","",IF(M596&lt;Premissas!$C$8,Premissas!$E$7,IF(M596&lt;Premissas!$C$9,Premissas!$E$8,IF(M596&lt;Premissas!$C$10,Premissas!$E$9,IF(M596&lt;Premissas!$C$11,Premissas!$E$10,IF(M596&lt;Premissas!$C$12,Premissas!$E$11,Premissas!$E$12))))))</f>
        <v>100</v>
      </c>
      <c r="O596" s="13">
        <f>IF(OR(N596="",N596=0),0,N596/Premissas!$C$16)</f>
        <v>3.8461538461538463</v>
      </c>
    </row>
    <row r="597" spans="1:15" ht="15" customHeight="1">
      <c r="A597" s="9">
        <v>7</v>
      </c>
      <c r="B597" s="9">
        <v>7801</v>
      </c>
      <c r="C597" s="9" t="s">
        <v>18</v>
      </c>
      <c r="D597" s="9" t="s">
        <v>1499</v>
      </c>
      <c r="E597" s="9" t="s">
        <v>1500</v>
      </c>
      <c r="F597" s="10">
        <v>85</v>
      </c>
      <c r="G597" s="11">
        <v>15.13</v>
      </c>
      <c r="H597" s="11">
        <v>6</v>
      </c>
      <c r="I597" s="9"/>
      <c r="J597" s="9">
        <v>22</v>
      </c>
      <c r="K597" s="9" t="s">
        <v>4843</v>
      </c>
      <c r="L597" s="9" t="s">
        <v>48</v>
      </c>
      <c r="M597" s="11">
        <f t="shared" si="9"/>
        <v>0.27272727272727271</v>
      </c>
      <c r="N597" s="12">
        <f>IF(M597="","",IF(M597&lt;Premissas!$C$8,Premissas!$E$7,IF(M597&lt;Premissas!$C$9,Premissas!$E$8,IF(M597&lt;Premissas!$C$10,Premissas!$E$9,IF(M597&lt;Premissas!$C$11,Premissas!$E$10,IF(M597&lt;Premissas!$C$12,Premissas!$E$11,Premissas!$E$12))))))</f>
        <v>0</v>
      </c>
      <c r="O597" s="13">
        <f>IF(OR(N597="",N597=0),0,N597/Premissas!$C$16)</f>
        <v>0</v>
      </c>
    </row>
    <row r="598" spans="1:15" ht="15" customHeight="1">
      <c r="A598" s="9">
        <v>7</v>
      </c>
      <c r="B598" s="9">
        <v>7801</v>
      </c>
      <c r="C598" s="9" t="s">
        <v>20</v>
      </c>
      <c r="D598" s="9" t="s">
        <v>1501</v>
      </c>
      <c r="E598" s="9" t="s">
        <v>1502</v>
      </c>
      <c r="F598" s="10">
        <v>6</v>
      </c>
      <c r="G598" s="11">
        <v>1.38</v>
      </c>
      <c r="H598" s="11">
        <v>4</v>
      </c>
      <c r="I598" s="9"/>
      <c r="J598" s="9">
        <v>16</v>
      </c>
      <c r="K598" s="9" t="s">
        <v>4843</v>
      </c>
      <c r="L598" s="9" t="s">
        <v>48</v>
      </c>
      <c r="M598" s="11">
        <f t="shared" si="9"/>
        <v>0.25</v>
      </c>
      <c r="N598" s="12">
        <f>IF(M598="","",IF(M598&lt;Premissas!$C$8,Premissas!$E$7,IF(M598&lt;Premissas!$C$9,Premissas!$E$8,IF(M598&lt;Premissas!$C$10,Premissas!$E$9,IF(M598&lt;Premissas!$C$11,Premissas!$E$10,IF(M598&lt;Premissas!$C$12,Premissas!$E$11,Premissas!$E$12))))))</f>
        <v>0</v>
      </c>
      <c r="O598" s="13">
        <f>IF(OR(N598="",N598=0),0,N598/Premissas!$C$16)</f>
        <v>0</v>
      </c>
    </row>
    <row r="599" spans="1:15" ht="15" customHeight="1">
      <c r="A599" s="9">
        <v>7</v>
      </c>
      <c r="B599" s="9">
        <v>7801</v>
      </c>
      <c r="C599" s="9" t="s">
        <v>19</v>
      </c>
      <c r="D599" s="9" t="s">
        <v>1501</v>
      </c>
      <c r="E599" s="9" t="s">
        <v>1502</v>
      </c>
      <c r="F599" s="10">
        <v>160</v>
      </c>
      <c r="G599" s="11">
        <v>11.45</v>
      </c>
      <c r="H599" s="11">
        <v>14</v>
      </c>
      <c r="I599" s="9"/>
      <c r="J599" s="9">
        <v>17</v>
      </c>
      <c r="K599" s="9" t="s">
        <v>4843</v>
      </c>
      <c r="L599" s="9" t="s">
        <v>48</v>
      </c>
      <c r="M599" s="11">
        <f t="shared" si="9"/>
        <v>0.82352941176470584</v>
      </c>
      <c r="N599" s="12">
        <f>IF(M599="","",IF(M599&lt;Premissas!$C$8,Premissas!$E$7,IF(M599&lt;Premissas!$C$9,Premissas!$E$8,IF(M599&lt;Premissas!$C$10,Premissas!$E$9,IF(M599&lt;Premissas!$C$11,Premissas!$E$10,IF(M599&lt;Premissas!$C$12,Premissas!$E$11,Premissas!$E$12))))))</f>
        <v>0</v>
      </c>
      <c r="O599" s="13">
        <f>IF(OR(N599="",N599=0),0,N599/Premissas!$C$16)</f>
        <v>0</v>
      </c>
    </row>
    <row r="600" spans="1:15" ht="15" customHeight="1">
      <c r="A600" s="9">
        <v>7</v>
      </c>
      <c r="B600" s="9">
        <v>7801</v>
      </c>
      <c r="C600" s="9" t="s">
        <v>18</v>
      </c>
      <c r="D600" s="9" t="s">
        <v>1503</v>
      </c>
      <c r="E600" s="9" t="s">
        <v>1504</v>
      </c>
      <c r="F600" s="10">
        <v>1656</v>
      </c>
      <c r="G600" s="11">
        <v>59.31</v>
      </c>
      <c r="H600" s="11">
        <v>28</v>
      </c>
      <c r="I600" s="9"/>
      <c r="J600" s="9">
        <v>22</v>
      </c>
      <c r="K600" s="9" t="s">
        <v>4843</v>
      </c>
      <c r="L600" s="9" t="s">
        <v>48</v>
      </c>
      <c r="M600" s="11">
        <f t="shared" si="9"/>
        <v>1.2727272727272727</v>
      </c>
      <c r="N600" s="12">
        <f>IF(M600="","",IF(M600&lt;Premissas!$C$8,Premissas!$E$7,IF(M600&lt;Premissas!$C$9,Premissas!$E$8,IF(M600&lt;Premissas!$C$10,Premissas!$E$9,IF(M600&lt;Premissas!$C$11,Premissas!$E$10,IF(M600&lt;Premissas!$C$12,Premissas!$E$11,Premissas!$E$12))))))</f>
        <v>200</v>
      </c>
      <c r="O600" s="13">
        <f>IF(OR(N600="",N600=0),0,N600/Premissas!$C$16)</f>
        <v>7.6923076923076925</v>
      </c>
    </row>
    <row r="601" spans="1:15" ht="15" customHeight="1">
      <c r="A601" s="9">
        <v>7</v>
      </c>
      <c r="B601" s="9">
        <v>7801</v>
      </c>
      <c r="C601" s="9" t="s">
        <v>20</v>
      </c>
      <c r="D601" s="9" t="s">
        <v>1505</v>
      </c>
      <c r="E601" s="9" t="s">
        <v>1506</v>
      </c>
      <c r="F601" s="10">
        <v>287</v>
      </c>
      <c r="G601" s="11">
        <v>42.78</v>
      </c>
      <c r="H601" s="11">
        <v>7</v>
      </c>
      <c r="I601" s="9"/>
      <c r="J601" s="9">
        <v>16</v>
      </c>
      <c r="K601" s="9" t="s">
        <v>4843</v>
      </c>
      <c r="L601" s="9" t="s">
        <v>48</v>
      </c>
      <c r="M601" s="11">
        <f t="shared" si="9"/>
        <v>0.4375</v>
      </c>
      <c r="N601" s="12">
        <f>IF(M601="","",IF(M601&lt;Premissas!$C$8,Premissas!$E$7,IF(M601&lt;Premissas!$C$9,Premissas!$E$8,IF(M601&lt;Premissas!$C$10,Premissas!$E$9,IF(M601&lt;Premissas!$C$11,Premissas!$E$10,IF(M601&lt;Premissas!$C$12,Premissas!$E$11,Premissas!$E$12))))))</f>
        <v>0</v>
      </c>
      <c r="O601" s="13">
        <f>IF(OR(N601="",N601=0),0,N601/Premissas!$C$16)</f>
        <v>0</v>
      </c>
    </row>
    <row r="602" spans="1:15" ht="15" customHeight="1">
      <c r="A602" s="9">
        <v>7</v>
      </c>
      <c r="B602" s="9">
        <v>7801</v>
      </c>
      <c r="C602" s="9" t="s">
        <v>19</v>
      </c>
      <c r="D602" s="9" t="s">
        <v>1505</v>
      </c>
      <c r="E602" s="9" t="s">
        <v>1506</v>
      </c>
      <c r="F602" s="10">
        <v>1684</v>
      </c>
      <c r="G602" s="11">
        <v>128.65</v>
      </c>
      <c r="H602" s="11">
        <v>13</v>
      </c>
      <c r="I602" s="9"/>
      <c r="J602" s="9">
        <v>17</v>
      </c>
      <c r="K602" s="9" t="s">
        <v>4843</v>
      </c>
      <c r="L602" s="9" t="s">
        <v>48</v>
      </c>
      <c r="M602" s="11">
        <f t="shared" si="9"/>
        <v>0.76470588235294112</v>
      </c>
      <c r="N602" s="12">
        <f>IF(M602="","",IF(M602&lt;Premissas!$C$8,Premissas!$E$7,IF(M602&lt;Premissas!$C$9,Premissas!$E$8,IF(M602&lt;Premissas!$C$10,Premissas!$E$9,IF(M602&lt;Premissas!$C$11,Premissas!$E$10,IF(M602&lt;Premissas!$C$12,Premissas!$E$11,Premissas!$E$12))))))</f>
        <v>0</v>
      </c>
      <c r="O602" s="13">
        <f>IF(OR(N602="",N602=0),0,N602/Premissas!$C$16)</f>
        <v>0</v>
      </c>
    </row>
    <row r="603" spans="1:15" ht="15" customHeight="1">
      <c r="A603" s="9">
        <v>7</v>
      </c>
      <c r="B603" s="9">
        <v>7801</v>
      </c>
      <c r="C603" s="9" t="s">
        <v>20</v>
      </c>
      <c r="D603" s="9" t="s">
        <v>1507</v>
      </c>
      <c r="E603" s="9" t="s">
        <v>1508</v>
      </c>
      <c r="F603" s="10">
        <v>1156</v>
      </c>
      <c r="G603" s="11">
        <v>110.84</v>
      </c>
      <c r="H603" s="11">
        <v>10</v>
      </c>
      <c r="I603" s="9"/>
      <c r="J603" s="9">
        <v>16</v>
      </c>
      <c r="K603" s="9" t="s">
        <v>4843</v>
      </c>
      <c r="L603" s="9" t="s">
        <v>48</v>
      </c>
      <c r="M603" s="11">
        <f t="shared" si="9"/>
        <v>0.625</v>
      </c>
      <c r="N603" s="12">
        <f>IF(M603="","",IF(M603&lt;Premissas!$C$8,Premissas!$E$7,IF(M603&lt;Premissas!$C$9,Premissas!$E$8,IF(M603&lt;Premissas!$C$10,Premissas!$E$9,IF(M603&lt;Premissas!$C$11,Premissas!$E$10,IF(M603&lt;Premissas!$C$12,Premissas!$E$11,Premissas!$E$12))))))</f>
        <v>0</v>
      </c>
      <c r="O603" s="13">
        <f>IF(OR(N603="",N603=0),0,N603/Premissas!$C$16)</f>
        <v>0</v>
      </c>
    </row>
    <row r="604" spans="1:15" ht="15" customHeight="1">
      <c r="A604" s="9">
        <v>7</v>
      </c>
      <c r="B604" s="9">
        <v>7801</v>
      </c>
      <c r="C604" s="9" t="s">
        <v>20</v>
      </c>
      <c r="D604" s="9" t="s">
        <v>1509</v>
      </c>
      <c r="E604" s="9" t="s">
        <v>1510</v>
      </c>
      <c r="F604" s="10">
        <v>2106</v>
      </c>
      <c r="G604" s="11">
        <v>116.26</v>
      </c>
      <c r="H604" s="11">
        <v>18</v>
      </c>
      <c r="I604" s="9"/>
      <c r="J604" s="9">
        <v>16</v>
      </c>
      <c r="K604" s="9" t="s">
        <v>4843</v>
      </c>
      <c r="L604" s="9" t="s">
        <v>48</v>
      </c>
      <c r="M604" s="11">
        <f t="shared" si="9"/>
        <v>1.125</v>
      </c>
      <c r="N604" s="12">
        <f>IF(M604="","",IF(M604&lt;Premissas!$C$8,Premissas!$E$7,IF(M604&lt;Premissas!$C$9,Premissas!$E$8,IF(M604&lt;Premissas!$C$10,Premissas!$E$9,IF(M604&lt;Premissas!$C$11,Premissas!$E$10,IF(M604&lt;Premissas!$C$12,Premissas!$E$11,Premissas!$E$12))))))</f>
        <v>100</v>
      </c>
      <c r="O604" s="13">
        <f>IF(OR(N604="",N604=0),0,N604/Premissas!$C$16)</f>
        <v>3.8461538461538463</v>
      </c>
    </row>
    <row r="605" spans="1:15" ht="15" customHeight="1">
      <c r="A605" s="9">
        <v>7</v>
      </c>
      <c r="B605" s="9">
        <v>7801</v>
      </c>
      <c r="C605" s="9" t="s">
        <v>18</v>
      </c>
      <c r="D605" s="9" t="s">
        <v>1511</v>
      </c>
      <c r="E605" s="9" t="s">
        <v>1512</v>
      </c>
      <c r="F605" s="10">
        <v>953</v>
      </c>
      <c r="G605" s="11">
        <v>42.31</v>
      </c>
      <c r="H605" s="11">
        <v>23</v>
      </c>
      <c r="I605" s="9"/>
      <c r="J605" s="9">
        <v>22</v>
      </c>
      <c r="K605" s="9" t="s">
        <v>4843</v>
      </c>
      <c r="L605" s="9" t="s">
        <v>48</v>
      </c>
      <c r="M605" s="11">
        <f t="shared" si="9"/>
        <v>1.0454545454545454</v>
      </c>
      <c r="N605" s="12">
        <f>IF(M605="","",IF(M605&lt;Premissas!$C$8,Premissas!$E$7,IF(M605&lt;Premissas!$C$9,Premissas!$E$8,IF(M605&lt;Premissas!$C$10,Premissas!$E$9,IF(M605&lt;Premissas!$C$11,Premissas!$E$10,IF(M605&lt;Premissas!$C$12,Premissas!$E$11,Premissas!$E$12))))))</f>
        <v>100</v>
      </c>
      <c r="O605" s="13">
        <f>IF(OR(N605="",N605=0),0,N605/Premissas!$C$16)</f>
        <v>3.8461538461538463</v>
      </c>
    </row>
    <row r="606" spans="1:15" ht="15" customHeight="1">
      <c r="A606" s="9">
        <v>7</v>
      </c>
      <c r="B606" s="9">
        <v>7801</v>
      </c>
      <c r="C606" s="9" t="s">
        <v>20</v>
      </c>
      <c r="D606" s="9" t="s">
        <v>1513</v>
      </c>
      <c r="E606" s="9" t="s">
        <v>1514</v>
      </c>
      <c r="F606" s="10">
        <v>2766</v>
      </c>
      <c r="G606" s="11">
        <v>118.9</v>
      </c>
      <c r="H606" s="11">
        <v>23</v>
      </c>
      <c r="I606" s="9"/>
      <c r="J606" s="9">
        <v>16</v>
      </c>
      <c r="K606" s="9" t="s">
        <v>4843</v>
      </c>
      <c r="L606" s="9" t="s">
        <v>48</v>
      </c>
      <c r="M606" s="11">
        <f t="shared" si="9"/>
        <v>1.4375</v>
      </c>
      <c r="N606" s="12">
        <f>IF(M606="","",IF(M606&lt;Premissas!$C$8,Premissas!$E$7,IF(M606&lt;Premissas!$C$9,Premissas!$E$8,IF(M606&lt;Premissas!$C$10,Premissas!$E$9,IF(M606&lt;Premissas!$C$11,Premissas!$E$10,IF(M606&lt;Premissas!$C$12,Premissas!$E$11,Premissas!$E$12))))))</f>
        <v>350</v>
      </c>
      <c r="O606" s="13">
        <f>IF(OR(N606="",N606=0),0,N606/Premissas!$C$16)</f>
        <v>13.461538461538462</v>
      </c>
    </row>
    <row r="607" spans="1:15" ht="15" customHeight="1">
      <c r="A607" s="9">
        <v>7</v>
      </c>
      <c r="B607" s="9">
        <v>7801</v>
      </c>
      <c r="C607" s="9" t="s">
        <v>19</v>
      </c>
      <c r="D607" s="9" t="s">
        <v>1515</v>
      </c>
      <c r="E607" s="9" t="s">
        <v>1516</v>
      </c>
      <c r="F607" s="10">
        <v>135</v>
      </c>
      <c r="G607" s="11">
        <v>3.93</v>
      </c>
      <c r="H607" s="11">
        <v>34</v>
      </c>
      <c r="I607" s="9"/>
      <c r="J607" s="9">
        <v>17</v>
      </c>
      <c r="K607" s="9" t="s">
        <v>4843</v>
      </c>
      <c r="L607" s="9" t="s">
        <v>48</v>
      </c>
      <c r="M607" s="11">
        <f t="shared" si="9"/>
        <v>2</v>
      </c>
      <c r="N607" s="12">
        <f>IF(M607="","",IF(M607&lt;Premissas!$C$8,Premissas!$E$7,IF(M607&lt;Premissas!$C$9,Premissas!$E$8,IF(M607&lt;Premissas!$C$10,Premissas!$E$9,IF(M607&lt;Premissas!$C$11,Premissas!$E$10,IF(M607&lt;Premissas!$C$12,Premissas!$E$11,Premissas!$E$12))))))</f>
        <v>750</v>
      </c>
      <c r="O607" s="13">
        <f>IF(OR(N607="",N607=0),0,N607/Premissas!$C$16)</f>
        <v>28.846153846153847</v>
      </c>
    </row>
    <row r="608" spans="1:15" ht="15" customHeight="1">
      <c r="A608" s="9">
        <v>7</v>
      </c>
      <c r="B608" s="9">
        <v>7801</v>
      </c>
      <c r="C608" s="9" t="s">
        <v>20</v>
      </c>
      <c r="D608" s="9" t="s">
        <v>1517</v>
      </c>
      <c r="E608" s="9" t="s">
        <v>1518</v>
      </c>
      <c r="F608" s="10">
        <v>7</v>
      </c>
      <c r="G608" s="11">
        <v>13.57</v>
      </c>
      <c r="H608" s="11">
        <v>1</v>
      </c>
      <c r="I608" s="9"/>
      <c r="J608" s="9">
        <v>16</v>
      </c>
      <c r="K608" s="9" t="s">
        <v>4843</v>
      </c>
      <c r="L608" s="9" t="s">
        <v>48</v>
      </c>
      <c r="M608" s="11">
        <f t="shared" si="9"/>
        <v>6.25E-2</v>
      </c>
      <c r="N608" s="12">
        <f>IF(M608="","",IF(M608&lt;Premissas!$C$8,Premissas!$E$7,IF(M608&lt;Premissas!$C$9,Premissas!$E$8,IF(M608&lt;Premissas!$C$10,Premissas!$E$9,IF(M608&lt;Premissas!$C$11,Premissas!$E$10,IF(M608&lt;Premissas!$C$12,Premissas!$E$11,Premissas!$E$12))))))</f>
        <v>0</v>
      </c>
      <c r="O608" s="13">
        <f>IF(OR(N608="",N608=0),0,N608/Premissas!$C$16)</f>
        <v>0</v>
      </c>
    </row>
    <row r="609" spans="1:15" ht="15" customHeight="1">
      <c r="A609" s="9">
        <v>7</v>
      </c>
      <c r="B609" s="9">
        <v>7801</v>
      </c>
      <c r="C609" s="9" t="s">
        <v>19</v>
      </c>
      <c r="D609" s="9" t="s">
        <v>1517</v>
      </c>
      <c r="E609" s="9" t="s">
        <v>1518</v>
      </c>
      <c r="F609" s="10">
        <v>53</v>
      </c>
      <c r="G609" s="11">
        <v>26.68</v>
      </c>
      <c r="H609" s="11">
        <v>2</v>
      </c>
      <c r="I609" s="9"/>
      <c r="J609" s="9">
        <v>17</v>
      </c>
      <c r="K609" s="9" t="s">
        <v>4843</v>
      </c>
      <c r="L609" s="9" t="s">
        <v>48</v>
      </c>
      <c r="M609" s="11">
        <f t="shared" si="9"/>
        <v>0.11764705882352941</v>
      </c>
      <c r="N609" s="12">
        <f>IF(M609="","",IF(M609&lt;Premissas!$C$8,Premissas!$E$7,IF(M609&lt;Premissas!$C$9,Premissas!$E$8,IF(M609&lt;Premissas!$C$10,Premissas!$E$9,IF(M609&lt;Premissas!$C$11,Premissas!$E$10,IF(M609&lt;Premissas!$C$12,Premissas!$E$11,Premissas!$E$12))))))</f>
        <v>0</v>
      </c>
      <c r="O609" s="13">
        <f>IF(OR(N609="",N609=0),0,N609/Premissas!$C$16)</f>
        <v>0</v>
      </c>
    </row>
    <row r="610" spans="1:15" ht="15" customHeight="1">
      <c r="A610" s="9">
        <v>7</v>
      </c>
      <c r="B610" s="9">
        <v>7801</v>
      </c>
      <c r="C610" s="9" t="s">
        <v>18</v>
      </c>
      <c r="D610" s="9" t="s">
        <v>1519</v>
      </c>
      <c r="E610" s="9" t="s">
        <v>1520</v>
      </c>
      <c r="F610" s="10">
        <v>373</v>
      </c>
      <c r="G610" s="11">
        <v>53.5</v>
      </c>
      <c r="H610" s="11">
        <v>7</v>
      </c>
      <c r="I610" s="9"/>
      <c r="J610" s="9">
        <v>22</v>
      </c>
      <c r="K610" s="9" t="s">
        <v>4843</v>
      </c>
      <c r="L610" s="9" t="s">
        <v>48</v>
      </c>
      <c r="M610" s="11">
        <f t="shared" si="9"/>
        <v>0.31818181818181818</v>
      </c>
      <c r="N610" s="12">
        <f>IF(M610="","",IF(M610&lt;Premissas!$C$8,Premissas!$E$7,IF(M610&lt;Premissas!$C$9,Premissas!$E$8,IF(M610&lt;Premissas!$C$10,Premissas!$E$9,IF(M610&lt;Premissas!$C$11,Premissas!$E$10,IF(M610&lt;Premissas!$C$12,Premissas!$E$11,Premissas!$E$12))))))</f>
        <v>0</v>
      </c>
      <c r="O610" s="13">
        <f>IF(OR(N610="",N610=0),0,N610/Premissas!$C$16)</f>
        <v>0</v>
      </c>
    </row>
    <row r="611" spans="1:15" ht="15" customHeight="1">
      <c r="A611" s="9">
        <v>7</v>
      </c>
      <c r="B611" s="9">
        <v>7801</v>
      </c>
      <c r="C611" s="9" t="s">
        <v>20</v>
      </c>
      <c r="D611" s="9" t="s">
        <v>1523</v>
      </c>
      <c r="E611" s="9" t="s">
        <v>1524</v>
      </c>
      <c r="F611" s="10">
        <v>385</v>
      </c>
      <c r="G611" s="11">
        <v>35.78</v>
      </c>
      <c r="H611" s="11">
        <v>11</v>
      </c>
      <c r="I611" s="9"/>
      <c r="J611" s="9">
        <v>16</v>
      </c>
      <c r="K611" s="9" t="s">
        <v>4843</v>
      </c>
      <c r="L611" s="9" t="s">
        <v>48</v>
      </c>
      <c r="M611" s="11">
        <f t="shared" si="9"/>
        <v>0.6875</v>
      </c>
      <c r="N611" s="12">
        <f>IF(M611="","",IF(M611&lt;Premissas!$C$8,Premissas!$E$7,IF(M611&lt;Premissas!$C$9,Premissas!$E$8,IF(M611&lt;Premissas!$C$10,Premissas!$E$9,IF(M611&lt;Premissas!$C$11,Premissas!$E$10,IF(M611&lt;Premissas!$C$12,Premissas!$E$11,Premissas!$E$12))))))</f>
        <v>0</v>
      </c>
      <c r="O611" s="13">
        <f>IF(OR(N611="",N611=0),0,N611/Premissas!$C$16)</f>
        <v>0</v>
      </c>
    </row>
    <row r="612" spans="1:15" ht="15" customHeight="1">
      <c r="A612" s="9">
        <v>7</v>
      </c>
      <c r="B612" s="9">
        <v>7801</v>
      </c>
      <c r="C612" s="9" t="s">
        <v>20</v>
      </c>
      <c r="D612" s="9" t="s">
        <v>1525</v>
      </c>
      <c r="E612" s="9" t="s">
        <v>1526</v>
      </c>
      <c r="F612" s="10">
        <v>8</v>
      </c>
      <c r="G612" s="11">
        <v>6.75</v>
      </c>
      <c r="H612" s="11">
        <v>1</v>
      </c>
      <c r="I612" s="9"/>
      <c r="J612" s="9">
        <v>16</v>
      </c>
      <c r="K612" s="9" t="s">
        <v>4843</v>
      </c>
      <c r="L612" s="9" t="s">
        <v>48</v>
      </c>
      <c r="M612" s="11">
        <f t="shared" si="9"/>
        <v>6.25E-2</v>
      </c>
      <c r="N612" s="12">
        <f>IF(M612="","",IF(M612&lt;Premissas!$C$8,Premissas!$E$7,IF(M612&lt;Premissas!$C$9,Premissas!$E$8,IF(M612&lt;Premissas!$C$10,Premissas!$E$9,IF(M612&lt;Premissas!$C$11,Premissas!$E$10,IF(M612&lt;Premissas!$C$12,Premissas!$E$11,Premissas!$E$12))))))</f>
        <v>0</v>
      </c>
      <c r="O612" s="13">
        <f>IF(OR(N612="",N612=0),0,N612/Premissas!$C$16)</f>
        <v>0</v>
      </c>
    </row>
    <row r="613" spans="1:15" ht="15" customHeight="1">
      <c r="A613" s="9">
        <v>7</v>
      </c>
      <c r="B613" s="9">
        <v>7801</v>
      </c>
      <c r="C613" s="9" t="s">
        <v>20</v>
      </c>
      <c r="D613" s="9" t="s">
        <v>1527</v>
      </c>
      <c r="E613" s="9" t="s">
        <v>1528</v>
      </c>
      <c r="F613" s="10">
        <v>260</v>
      </c>
      <c r="G613" s="11">
        <v>27.42</v>
      </c>
      <c r="H613" s="11">
        <v>9</v>
      </c>
      <c r="I613" s="9"/>
      <c r="J613" s="9">
        <v>16</v>
      </c>
      <c r="K613" s="9" t="s">
        <v>4843</v>
      </c>
      <c r="L613" s="9" t="s">
        <v>48</v>
      </c>
      <c r="M613" s="11">
        <f t="shared" si="9"/>
        <v>0.5625</v>
      </c>
      <c r="N613" s="12">
        <f>IF(M613="","",IF(M613&lt;Premissas!$C$8,Premissas!$E$7,IF(M613&lt;Premissas!$C$9,Premissas!$E$8,IF(M613&lt;Premissas!$C$10,Premissas!$E$9,IF(M613&lt;Premissas!$C$11,Premissas!$E$10,IF(M613&lt;Premissas!$C$12,Premissas!$E$11,Premissas!$E$12))))))</f>
        <v>0</v>
      </c>
      <c r="O613" s="13">
        <f>IF(OR(N613="",N613=0),0,N613/Premissas!$C$16)</f>
        <v>0</v>
      </c>
    </row>
    <row r="614" spans="1:15" ht="15" customHeight="1">
      <c r="A614" s="9">
        <v>7</v>
      </c>
      <c r="B614" s="9">
        <v>7801</v>
      </c>
      <c r="C614" s="9" t="s">
        <v>19</v>
      </c>
      <c r="D614" s="9" t="s">
        <v>1527</v>
      </c>
      <c r="E614" s="9" t="s">
        <v>1528</v>
      </c>
      <c r="F614" s="10">
        <v>2047</v>
      </c>
      <c r="G614" s="11">
        <v>125.6</v>
      </c>
      <c r="H614" s="11">
        <v>16</v>
      </c>
      <c r="I614" s="9"/>
      <c r="J614" s="9">
        <v>17</v>
      </c>
      <c r="K614" s="9" t="s">
        <v>4843</v>
      </c>
      <c r="L614" s="9" t="s">
        <v>48</v>
      </c>
      <c r="M614" s="11">
        <f t="shared" si="9"/>
        <v>0.94117647058823528</v>
      </c>
      <c r="N614" s="12">
        <f>IF(M614="","",IF(M614&lt;Premissas!$C$8,Premissas!$E$7,IF(M614&lt;Premissas!$C$9,Premissas!$E$8,IF(M614&lt;Premissas!$C$10,Premissas!$E$9,IF(M614&lt;Premissas!$C$11,Premissas!$E$10,IF(M614&lt;Premissas!$C$12,Premissas!$E$11,Premissas!$E$12))))))</f>
        <v>0</v>
      </c>
      <c r="O614" s="13">
        <f>IF(OR(N614="",N614=0),0,N614/Premissas!$C$16)</f>
        <v>0</v>
      </c>
    </row>
    <row r="615" spans="1:15" ht="15" customHeight="1">
      <c r="A615" s="9">
        <v>7</v>
      </c>
      <c r="B615" s="9">
        <v>7801</v>
      </c>
      <c r="C615" s="9" t="s">
        <v>20</v>
      </c>
      <c r="D615" s="9" t="s">
        <v>1529</v>
      </c>
      <c r="E615" s="9" t="s">
        <v>1530</v>
      </c>
      <c r="F615" s="10">
        <v>1552</v>
      </c>
      <c r="G615" s="11">
        <v>115.7</v>
      </c>
      <c r="H615" s="11">
        <v>13</v>
      </c>
      <c r="I615" s="9"/>
      <c r="J615" s="9">
        <v>16</v>
      </c>
      <c r="K615" s="9" t="s">
        <v>4843</v>
      </c>
      <c r="L615" s="9" t="s">
        <v>48</v>
      </c>
      <c r="M615" s="11">
        <f t="shared" si="9"/>
        <v>0.8125</v>
      </c>
      <c r="N615" s="12">
        <f>IF(M615="","",IF(M615&lt;Premissas!$C$8,Premissas!$E$7,IF(M615&lt;Premissas!$C$9,Premissas!$E$8,IF(M615&lt;Premissas!$C$10,Premissas!$E$9,IF(M615&lt;Premissas!$C$11,Premissas!$E$10,IF(M615&lt;Premissas!$C$12,Premissas!$E$11,Premissas!$E$12))))))</f>
        <v>0</v>
      </c>
      <c r="O615" s="13">
        <f>IF(OR(N615="",N615=0),0,N615/Premissas!$C$16)</f>
        <v>0</v>
      </c>
    </row>
    <row r="616" spans="1:15" ht="15" customHeight="1">
      <c r="A616" s="9">
        <v>7</v>
      </c>
      <c r="B616" s="9">
        <v>7801</v>
      </c>
      <c r="C616" s="9" t="s">
        <v>20</v>
      </c>
      <c r="D616" s="9" t="s">
        <v>1531</v>
      </c>
      <c r="E616" s="9" t="s">
        <v>1532</v>
      </c>
      <c r="F616" s="10">
        <v>295</v>
      </c>
      <c r="G616" s="11">
        <v>55.72</v>
      </c>
      <c r="H616" s="11">
        <v>5</v>
      </c>
      <c r="I616" s="9"/>
      <c r="J616" s="9">
        <v>16</v>
      </c>
      <c r="K616" s="9" t="s">
        <v>4843</v>
      </c>
      <c r="L616" s="9" t="s">
        <v>48</v>
      </c>
      <c r="M616" s="11">
        <f t="shared" si="9"/>
        <v>0.3125</v>
      </c>
      <c r="N616" s="12">
        <f>IF(M616="","",IF(M616&lt;Premissas!$C$8,Premissas!$E$7,IF(M616&lt;Premissas!$C$9,Premissas!$E$8,IF(M616&lt;Premissas!$C$10,Premissas!$E$9,IF(M616&lt;Premissas!$C$11,Premissas!$E$10,IF(M616&lt;Premissas!$C$12,Premissas!$E$11,Premissas!$E$12))))))</f>
        <v>0</v>
      </c>
      <c r="O616" s="13">
        <f>IF(OR(N616="",N616=0),0,N616/Premissas!$C$16)</f>
        <v>0</v>
      </c>
    </row>
    <row r="617" spans="1:15" ht="15" customHeight="1">
      <c r="A617" s="9">
        <v>7</v>
      </c>
      <c r="B617" s="9">
        <v>7801</v>
      </c>
      <c r="C617" s="9" t="s">
        <v>18</v>
      </c>
      <c r="D617" s="9" t="s">
        <v>1535</v>
      </c>
      <c r="E617" s="9" t="s">
        <v>1536</v>
      </c>
      <c r="F617" s="10">
        <v>1046</v>
      </c>
      <c r="G617" s="11">
        <v>126.87</v>
      </c>
      <c r="H617" s="11">
        <v>8</v>
      </c>
      <c r="I617" s="9"/>
      <c r="J617" s="9">
        <v>22</v>
      </c>
      <c r="K617" s="9" t="s">
        <v>4843</v>
      </c>
      <c r="L617" s="9" t="s">
        <v>48</v>
      </c>
      <c r="M617" s="11">
        <f t="shared" si="9"/>
        <v>0.36363636363636365</v>
      </c>
      <c r="N617" s="12">
        <f>IF(M617="","",IF(M617&lt;Premissas!$C$8,Premissas!$E$7,IF(M617&lt;Premissas!$C$9,Premissas!$E$8,IF(M617&lt;Premissas!$C$10,Premissas!$E$9,IF(M617&lt;Premissas!$C$11,Premissas!$E$10,IF(M617&lt;Premissas!$C$12,Premissas!$E$11,Premissas!$E$12))))))</f>
        <v>0</v>
      </c>
      <c r="O617" s="13">
        <f>IF(OR(N617="",N617=0),0,N617/Premissas!$C$16)</f>
        <v>0</v>
      </c>
    </row>
    <row r="618" spans="1:15" ht="15" customHeight="1">
      <c r="A618" s="9">
        <v>7</v>
      </c>
      <c r="B618" s="9">
        <v>7801</v>
      </c>
      <c r="C618" s="9" t="s">
        <v>20</v>
      </c>
      <c r="D618" s="9" t="s">
        <v>1537</v>
      </c>
      <c r="E618" s="9" t="s">
        <v>1538</v>
      </c>
      <c r="F618" s="10">
        <v>1391</v>
      </c>
      <c r="G618" s="11">
        <v>119.97</v>
      </c>
      <c r="H618" s="11">
        <v>12</v>
      </c>
      <c r="I618" s="9"/>
      <c r="J618" s="9">
        <v>16</v>
      </c>
      <c r="K618" s="9" t="s">
        <v>4843</v>
      </c>
      <c r="L618" s="9" t="s">
        <v>48</v>
      </c>
      <c r="M618" s="11">
        <f t="shared" si="9"/>
        <v>0.75</v>
      </c>
      <c r="N618" s="12">
        <f>IF(M618="","",IF(M618&lt;Premissas!$C$8,Premissas!$E$7,IF(M618&lt;Premissas!$C$9,Premissas!$E$8,IF(M618&lt;Premissas!$C$10,Premissas!$E$9,IF(M618&lt;Premissas!$C$11,Premissas!$E$10,IF(M618&lt;Premissas!$C$12,Premissas!$E$11,Premissas!$E$12))))))</f>
        <v>0</v>
      </c>
      <c r="O618" s="13">
        <f>IF(OR(N618="",N618=0),0,N618/Premissas!$C$16)</f>
        <v>0</v>
      </c>
    </row>
    <row r="619" spans="1:15" ht="15" customHeight="1">
      <c r="A619" s="9">
        <v>7</v>
      </c>
      <c r="B619" s="9">
        <v>7801</v>
      </c>
      <c r="C619" s="9" t="s">
        <v>18</v>
      </c>
      <c r="D619" s="9" t="s">
        <v>1539</v>
      </c>
      <c r="E619" s="9" t="s">
        <v>1540</v>
      </c>
      <c r="F619" s="10">
        <v>176</v>
      </c>
      <c r="G619" s="11">
        <v>23.54</v>
      </c>
      <c r="H619" s="11">
        <v>7</v>
      </c>
      <c r="I619" s="9"/>
      <c r="J619" s="9">
        <v>22</v>
      </c>
      <c r="K619" s="9" t="s">
        <v>4843</v>
      </c>
      <c r="L619" s="9" t="s">
        <v>48</v>
      </c>
      <c r="M619" s="11">
        <f t="shared" si="9"/>
        <v>0.31818181818181818</v>
      </c>
      <c r="N619" s="12">
        <f>IF(M619="","",IF(M619&lt;Premissas!$C$8,Premissas!$E$7,IF(M619&lt;Premissas!$C$9,Premissas!$E$8,IF(M619&lt;Premissas!$C$10,Premissas!$E$9,IF(M619&lt;Premissas!$C$11,Premissas!$E$10,IF(M619&lt;Premissas!$C$12,Premissas!$E$11,Premissas!$E$12))))))</f>
        <v>0</v>
      </c>
      <c r="O619" s="13">
        <f>IF(OR(N619="",N619=0),0,N619/Premissas!$C$16)</f>
        <v>0</v>
      </c>
    </row>
    <row r="620" spans="1:15" ht="15" customHeight="1">
      <c r="A620" s="9">
        <v>7</v>
      </c>
      <c r="B620" s="9">
        <v>7801</v>
      </c>
      <c r="C620" s="9" t="s">
        <v>18</v>
      </c>
      <c r="D620" s="9" t="s">
        <v>1541</v>
      </c>
      <c r="E620" s="9" t="s">
        <v>1542</v>
      </c>
      <c r="F620" s="10">
        <v>3</v>
      </c>
      <c r="G620" s="11">
        <v>1.03</v>
      </c>
      <c r="H620" s="11">
        <v>3</v>
      </c>
      <c r="I620" s="9"/>
      <c r="J620" s="9">
        <v>22</v>
      </c>
      <c r="K620" s="9" t="s">
        <v>4843</v>
      </c>
      <c r="L620" s="9" t="s">
        <v>48</v>
      </c>
      <c r="M620" s="11">
        <f t="shared" si="9"/>
        <v>0.13636363636363635</v>
      </c>
      <c r="N620" s="12">
        <f>IF(M620="","",IF(M620&lt;Premissas!$C$8,Premissas!$E$7,IF(M620&lt;Premissas!$C$9,Premissas!$E$8,IF(M620&lt;Premissas!$C$10,Premissas!$E$9,IF(M620&lt;Premissas!$C$11,Premissas!$E$10,IF(M620&lt;Premissas!$C$12,Premissas!$E$11,Premissas!$E$12))))))</f>
        <v>0</v>
      </c>
      <c r="O620" s="13">
        <f>IF(OR(N620="",N620=0),0,N620/Premissas!$C$16)</f>
        <v>0</v>
      </c>
    </row>
    <row r="621" spans="1:15" ht="15" customHeight="1">
      <c r="A621" s="9">
        <v>7</v>
      </c>
      <c r="B621" s="9">
        <v>7801</v>
      </c>
      <c r="C621" s="9" t="s">
        <v>20</v>
      </c>
      <c r="D621" s="9" t="s">
        <v>1541</v>
      </c>
      <c r="E621" s="9" t="s">
        <v>1542</v>
      </c>
      <c r="F621" s="10">
        <v>82</v>
      </c>
      <c r="G621" s="11">
        <v>23.98</v>
      </c>
      <c r="H621" s="11">
        <v>3</v>
      </c>
      <c r="I621" s="9"/>
      <c r="J621" s="9">
        <v>16</v>
      </c>
      <c r="K621" s="9" t="s">
        <v>4843</v>
      </c>
      <c r="L621" s="9" t="s">
        <v>48</v>
      </c>
      <c r="M621" s="11">
        <f t="shared" si="9"/>
        <v>0.1875</v>
      </c>
      <c r="N621" s="12">
        <f>IF(M621="","",IF(M621&lt;Premissas!$C$8,Premissas!$E$7,IF(M621&lt;Premissas!$C$9,Premissas!$E$8,IF(M621&lt;Premissas!$C$10,Premissas!$E$9,IF(M621&lt;Premissas!$C$11,Premissas!$E$10,IF(M621&lt;Premissas!$C$12,Premissas!$E$11,Premissas!$E$12))))))</f>
        <v>0</v>
      </c>
      <c r="O621" s="13">
        <f>IF(OR(N621="",N621=0),0,N621/Premissas!$C$16)</f>
        <v>0</v>
      </c>
    </row>
    <row r="622" spans="1:15" ht="15" customHeight="1">
      <c r="A622" s="9">
        <v>7</v>
      </c>
      <c r="B622" s="9">
        <v>7801</v>
      </c>
      <c r="C622" s="9" t="s">
        <v>20</v>
      </c>
      <c r="D622" s="9" t="s">
        <v>1543</v>
      </c>
      <c r="E622" s="9" t="s">
        <v>1544</v>
      </c>
      <c r="F622" s="10">
        <v>490</v>
      </c>
      <c r="G622" s="11">
        <v>109.14</v>
      </c>
      <c r="H622" s="11">
        <v>4</v>
      </c>
      <c r="I622" s="9"/>
      <c r="J622" s="9">
        <v>16</v>
      </c>
      <c r="K622" s="9" t="s">
        <v>4843</v>
      </c>
      <c r="L622" s="9" t="s">
        <v>48</v>
      </c>
      <c r="M622" s="11">
        <f t="shared" si="9"/>
        <v>0.25</v>
      </c>
      <c r="N622" s="12">
        <f>IF(M622="","",IF(M622&lt;Premissas!$C$8,Premissas!$E$7,IF(M622&lt;Premissas!$C$9,Premissas!$E$8,IF(M622&lt;Premissas!$C$10,Premissas!$E$9,IF(M622&lt;Premissas!$C$11,Premissas!$E$10,IF(M622&lt;Premissas!$C$12,Premissas!$E$11,Premissas!$E$12))))))</f>
        <v>0</v>
      </c>
      <c r="O622" s="13">
        <f>IF(OR(N622="",N622=0),0,N622/Premissas!$C$16)</f>
        <v>0</v>
      </c>
    </row>
    <row r="623" spans="1:15" ht="15" customHeight="1">
      <c r="A623" s="9">
        <v>7</v>
      </c>
      <c r="B623" s="9">
        <v>7801</v>
      </c>
      <c r="C623" s="9" t="s">
        <v>20</v>
      </c>
      <c r="D623" s="9" t="s">
        <v>1545</v>
      </c>
      <c r="E623" s="9" t="s">
        <v>1546</v>
      </c>
      <c r="F623" s="10">
        <v>12</v>
      </c>
      <c r="G623" s="11">
        <v>5.33</v>
      </c>
      <c r="H623" s="11">
        <v>2</v>
      </c>
      <c r="I623" s="9"/>
      <c r="J623" s="9">
        <v>16</v>
      </c>
      <c r="K623" s="9" t="s">
        <v>4843</v>
      </c>
      <c r="L623" s="9" t="s">
        <v>48</v>
      </c>
      <c r="M623" s="11">
        <f t="shared" si="9"/>
        <v>0.125</v>
      </c>
      <c r="N623" s="12">
        <f>IF(M623="","",IF(M623&lt;Premissas!$C$8,Premissas!$E$7,IF(M623&lt;Premissas!$C$9,Premissas!$E$8,IF(M623&lt;Premissas!$C$10,Premissas!$E$9,IF(M623&lt;Premissas!$C$11,Premissas!$E$10,IF(M623&lt;Premissas!$C$12,Premissas!$E$11,Premissas!$E$12))))))</f>
        <v>0</v>
      </c>
      <c r="O623" s="13">
        <f>IF(OR(N623="",N623=0),0,N623/Premissas!$C$16)</f>
        <v>0</v>
      </c>
    </row>
    <row r="624" spans="1:15" ht="15" customHeight="1">
      <c r="A624" s="9">
        <v>7</v>
      </c>
      <c r="B624" s="9">
        <v>7801</v>
      </c>
      <c r="C624" s="9" t="s">
        <v>18</v>
      </c>
      <c r="D624" s="9" t="s">
        <v>1547</v>
      </c>
      <c r="E624" s="9" t="s">
        <v>1548</v>
      </c>
      <c r="F624" s="10">
        <v>32</v>
      </c>
      <c r="G624" s="11">
        <v>5.25</v>
      </c>
      <c r="H624" s="11">
        <v>6</v>
      </c>
      <c r="I624" s="9"/>
      <c r="J624" s="9">
        <v>22</v>
      </c>
      <c r="K624" s="9" t="s">
        <v>4843</v>
      </c>
      <c r="L624" s="9" t="s">
        <v>48</v>
      </c>
      <c r="M624" s="11">
        <f t="shared" si="9"/>
        <v>0.27272727272727271</v>
      </c>
      <c r="N624" s="12">
        <f>IF(M624="","",IF(M624&lt;Premissas!$C$8,Premissas!$E$7,IF(M624&lt;Premissas!$C$9,Premissas!$E$8,IF(M624&lt;Premissas!$C$10,Premissas!$E$9,IF(M624&lt;Premissas!$C$11,Premissas!$E$10,IF(M624&lt;Premissas!$C$12,Premissas!$E$11,Premissas!$E$12))))))</f>
        <v>0</v>
      </c>
      <c r="O624" s="13">
        <f>IF(OR(N624="",N624=0),0,N624/Premissas!$C$16)</f>
        <v>0</v>
      </c>
    </row>
    <row r="625" spans="1:15" ht="15" customHeight="1">
      <c r="A625" s="9">
        <v>7</v>
      </c>
      <c r="B625" s="9">
        <v>7801</v>
      </c>
      <c r="C625" s="9" t="s">
        <v>19</v>
      </c>
      <c r="D625" s="9" t="s">
        <v>1547</v>
      </c>
      <c r="E625" s="9" t="s">
        <v>1548</v>
      </c>
      <c r="F625" s="10">
        <v>3</v>
      </c>
      <c r="G625" s="11">
        <v>2.83</v>
      </c>
      <c r="H625" s="11">
        <v>1</v>
      </c>
      <c r="I625" s="9"/>
      <c r="J625" s="9">
        <v>17</v>
      </c>
      <c r="K625" s="9" t="s">
        <v>4843</v>
      </c>
      <c r="L625" s="9" t="s">
        <v>48</v>
      </c>
      <c r="M625" s="11">
        <f t="shared" si="9"/>
        <v>5.8823529411764705E-2</v>
      </c>
      <c r="N625" s="12">
        <f>IF(M625="","",IF(M625&lt;Premissas!$C$8,Premissas!$E$7,IF(M625&lt;Premissas!$C$9,Premissas!$E$8,IF(M625&lt;Premissas!$C$10,Premissas!$E$9,IF(M625&lt;Premissas!$C$11,Premissas!$E$10,IF(M625&lt;Premissas!$C$12,Premissas!$E$11,Premissas!$E$12))))))</f>
        <v>0</v>
      </c>
      <c r="O625" s="13">
        <f>IF(OR(N625="",N625=0),0,N625/Premissas!$C$16)</f>
        <v>0</v>
      </c>
    </row>
    <row r="626" spans="1:15" ht="15" customHeight="1">
      <c r="A626" s="9">
        <v>7</v>
      </c>
      <c r="B626" s="9">
        <v>7801</v>
      </c>
      <c r="C626" s="9" t="s">
        <v>18</v>
      </c>
      <c r="D626" s="9" t="s">
        <v>1549</v>
      </c>
      <c r="E626" s="9" t="s">
        <v>1550</v>
      </c>
      <c r="F626" s="10">
        <v>1375</v>
      </c>
      <c r="G626" s="11">
        <v>46.43</v>
      </c>
      <c r="H626" s="11">
        <v>30</v>
      </c>
      <c r="I626" s="9"/>
      <c r="J626" s="9">
        <v>22</v>
      </c>
      <c r="K626" s="9" t="s">
        <v>4843</v>
      </c>
      <c r="L626" s="9" t="s">
        <v>48</v>
      </c>
      <c r="M626" s="11">
        <f t="shared" si="9"/>
        <v>1.3636363636363635</v>
      </c>
      <c r="N626" s="12">
        <f>IF(M626="","",IF(M626&lt;Premissas!$C$8,Premissas!$E$7,IF(M626&lt;Premissas!$C$9,Premissas!$E$8,IF(M626&lt;Premissas!$C$10,Premissas!$E$9,IF(M626&lt;Premissas!$C$11,Premissas!$E$10,IF(M626&lt;Premissas!$C$12,Premissas!$E$11,Premissas!$E$12))))))</f>
        <v>200</v>
      </c>
      <c r="O626" s="13">
        <f>IF(OR(N626="",N626=0),0,N626/Premissas!$C$16)</f>
        <v>7.6923076923076925</v>
      </c>
    </row>
    <row r="627" spans="1:15" ht="15" customHeight="1">
      <c r="A627" s="9">
        <v>7</v>
      </c>
      <c r="B627" s="9">
        <v>7801</v>
      </c>
      <c r="C627" s="9" t="s">
        <v>18</v>
      </c>
      <c r="D627" s="9" t="s">
        <v>1551</v>
      </c>
      <c r="E627" s="9" t="s">
        <v>1552</v>
      </c>
      <c r="F627" s="10">
        <v>279</v>
      </c>
      <c r="G627" s="11">
        <v>22.15</v>
      </c>
      <c r="H627" s="11">
        <v>13</v>
      </c>
      <c r="I627" s="9"/>
      <c r="J627" s="9">
        <v>22</v>
      </c>
      <c r="K627" s="9" t="s">
        <v>4843</v>
      </c>
      <c r="L627" s="9" t="s">
        <v>48</v>
      </c>
      <c r="M627" s="11">
        <f t="shared" si="9"/>
        <v>0.59090909090909094</v>
      </c>
      <c r="N627" s="12">
        <f>IF(M627="","",IF(M627&lt;Premissas!$C$8,Premissas!$E$7,IF(M627&lt;Premissas!$C$9,Premissas!$E$8,IF(M627&lt;Premissas!$C$10,Premissas!$E$9,IF(M627&lt;Premissas!$C$11,Premissas!$E$10,IF(M627&lt;Premissas!$C$12,Premissas!$E$11,Premissas!$E$12))))))</f>
        <v>0</v>
      </c>
      <c r="O627" s="13">
        <f>IF(OR(N627="",N627=0),0,N627/Premissas!$C$16)</f>
        <v>0</v>
      </c>
    </row>
    <row r="628" spans="1:15" ht="15" customHeight="1">
      <c r="A628" s="9">
        <v>7</v>
      </c>
      <c r="B628" s="9">
        <v>7801</v>
      </c>
      <c r="C628" s="9" t="s">
        <v>20</v>
      </c>
      <c r="D628" s="9" t="s">
        <v>1551</v>
      </c>
      <c r="E628" s="9" t="s">
        <v>1552</v>
      </c>
      <c r="F628" s="10">
        <v>79</v>
      </c>
      <c r="G628" s="11">
        <v>4.9400000000000004</v>
      </c>
      <c r="H628" s="11">
        <v>16</v>
      </c>
      <c r="I628" s="9"/>
      <c r="J628" s="9">
        <v>16</v>
      </c>
      <c r="K628" s="9" t="s">
        <v>4843</v>
      </c>
      <c r="L628" s="9" t="s">
        <v>48</v>
      </c>
      <c r="M628" s="11">
        <f t="shared" si="9"/>
        <v>1</v>
      </c>
      <c r="N628" s="12">
        <f>IF(M628="","",IF(M628&lt;Premissas!$C$8,Premissas!$E$7,IF(M628&lt;Premissas!$C$9,Premissas!$E$8,IF(M628&lt;Premissas!$C$10,Premissas!$E$9,IF(M628&lt;Premissas!$C$11,Premissas!$E$10,IF(M628&lt;Premissas!$C$12,Premissas!$E$11,Premissas!$E$12))))))</f>
        <v>100</v>
      </c>
      <c r="O628" s="13">
        <f>IF(OR(N628="",N628=0),0,N628/Premissas!$C$16)</f>
        <v>3.8461538461538463</v>
      </c>
    </row>
    <row r="629" spans="1:15" ht="15" customHeight="1">
      <c r="A629" s="9">
        <v>7</v>
      </c>
      <c r="B629" s="9">
        <v>7801</v>
      </c>
      <c r="C629" s="9" t="s">
        <v>19</v>
      </c>
      <c r="D629" s="9" t="s">
        <v>1551</v>
      </c>
      <c r="E629" s="9" t="s">
        <v>1552</v>
      </c>
      <c r="F629" s="10">
        <v>777</v>
      </c>
      <c r="G629" s="11">
        <v>58.71</v>
      </c>
      <c r="H629" s="11">
        <v>13</v>
      </c>
      <c r="I629" s="9"/>
      <c r="J629" s="9">
        <v>17</v>
      </c>
      <c r="K629" s="9" t="s">
        <v>4843</v>
      </c>
      <c r="L629" s="9" t="s">
        <v>48</v>
      </c>
      <c r="M629" s="11">
        <f t="shared" si="9"/>
        <v>0.76470588235294112</v>
      </c>
      <c r="N629" s="12">
        <f>IF(M629="","",IF(M629&lt;Premissas!$C$8,Premissas!$E$7,IF(M629&lt;Premissas!$C$9,Premissas!$E$8,IF(M629&lt;Premissas!$C$10,Premissas!$E$9,IF(M629&lt;Premissas!$C$11,Premissas!$E$10,IF(M629&lt;Premissas!$C$12,Premissas!$E$11,Premissas!$E$12))))))</f>
        <v>0</v>
      </c>
      <c r="O629" s="13">
        <f>IF(OR(N629="",N629=0),0,N629/Premissas!$C$16)</f>
        <v>0</v>
      </c>
    </row>
    <row r="630" spans="1:15" ht="15" customHeight="1">
      <c r="A630" s="9">
        <v>7</v>
      </c>
      <c r="B630" s="9">
        <v>7801</v>
      </c>
      <c r="C630" s="9" t="s">
        <v>19</v>
      </c>
      <c r="D630" s="9" t="s">
        <v>1553</v>
      </c>
      <c r="E630" s="9" t="s">
        <v>1554</v>
      </c>
      <c r="F630" s="10">
        <v>1225</v>
      </c>
      <c r="G630" s="11">
        <v>79.459999999999994</v>
      </c>
      <c r="H630" s="11">
        <v>15</v>
      </c>
      <c r="I630" s="9"/>
      <c r="J630" s="9">
        <v>17</v>
      </c>
      <c r="K630" s="9" t="s">
        <v>4843</v>
      </c>
      <c r="L630" s="9" t="s">
        <v>48</v>
      </c>
      <c r="M630" s="11">
        <f t="shared" si="9"/>
        <v>0.88235294117647056</v>
      </c>
      <c r="N630" s="12">
        <f>IF(M630="","",IF(M630&lt;Premissas!$C$8,Premissas!$E$7,IF(M630&lt;Premissas!$C$9,Premissas!$E$8,IF(M630&lt;Premissas!$C$10,Premissas!$E$9,IF(M630&lt;Premissas!$C$11,Premissas!$E$10,IF(M630&lt;Premissas!$C$12,Premissas!$E$11,Premissas!$E$12))))))</f>
        <v>0</v>
      </c>
      <c r="O630" s="13">
        <f>IF(OR(N630="",N630=0),0,N630/Premissas!$C$16)</f>
        <v>0</v>
      </c>
    </row>
    <row r="631" spans="1:15" ht="15" customHeight="1">
      <c r="A631" s="9">
        <v>7</v>
      </c>
      <c r="B631" s="9">
        <v>7801</v>
      </c>
      <c r="C631" s="9" t="s">
        <v>20</v>
      </c>
      <c r="D631" s="9" t="s">
        <v>1555</v>
      </c>
      <c r="E631" s="9" t="s">
        <v>1556</v>
      </c>
      <c r="F631" s="10">
        <v>242</v>
      </c>
      <c r="G631" s="11">
        <v>18.420000000000002</v>
      </c>
      <c r="H631" s="11">
        <v>13</v>
      </c>
      <c r="I631" s="9"/>
      <c r="J631" s="9">
        <v>16</v>
      </c>
      <c r="K631" s="9" t="s">
        <v>4843</v>
      </c>
      <c r="L631" s="9" t="s">
        <v>48</v>
      </c>
      <c r="M631" s="11">
        <f t="shared" si="9"/>
        <v>0.8125</v>
      </c>
      <c r="N631" s="12">
        <f>IF(M631="","",IF(M631&lt;Premissas!$C$8,Premissas!$E$7,IF(M631&lt;Premissas!$C$9,Premissas!$E$8,IF(M631&lt;Premissas!$C$10,Premissas!$E$9,IF(M631&lt;Premissas!$C$11,Premissas!$E$10,IF(M631&lt;Premissas!$C$12,Premissas!$E$11,Premissas!$E$12))))))</f>
        <v>0</v>
      </c>
      <c r="O631" s="13">
        <f>IF(OR(N631="",N631=0),0,N631/Premissas!$C$16)</f>
        <v>0</v>
      </c>
    </row>
    <row r="632" spans="1:15" ht="15" customHeight="1">
      <c r="A632" s="9">
        <v>7</v>
      </c>
      <c r="B632" s="9">
        <v>7801</v>
      </c>
      <c r="C632" s="9" t="s">
        <v>19</v>
      </c>
      <c r="D632" s="9" t="s">
        <v>1555</v>
      </c>
      <c r="E632" s="9" t="s">
        <v>1556</v>
      </c>
      <c r="F632" s="10">
        <v>2822</v>
      </c>
      <c r="G632" s="11">
        <v>103.88</v>
      </c>
      <c r="H632" s="11">
        <v>27</v>
      </c>
      <c r="I632" s="9"/>
      <c r="J632" s="9">
        <v>17</v>
      </c>
      <c r="K632" s="9" t="s">
        <v>4843</v>
      </c>
      <c r="L632" s="9" t="s">
        <v>48</v>
      </c>
      <c r="M632" s="11">
        <f t="shared" si="9"/>
        <v>1.588235294117647</v>
      </c>
      <c r="N632" s="12">
        <f>IF(M632="","",IF(M632&lt;Premissas!$C$8,Premissas!$E$7,IF(M632&lt;Premissas!$C$9,Premissas!$E$8,IF(M632&lt;Premissas!$C$10,Premissas!$E$9,IF(M632&lt;Premissas!$C$11,Premissas!$E$10,IF(M632&lt;Premissas!$C$12,Premissas!$E$11,Premissas!$E$12))))))</f>
        <v>350</v>
      </c>
      <c r="O632" s="13">
        <f>IF(OR(N632="",N632=0),0,N632/Premissas!$C$16)</f>
        <v>13.461538461538462</v>
      </c>
    </row>
    <row r="633" spans="1:15" ht="15" customHeight="1">
      <c r="A633" s="9">
        <v>7</v>
      </c>
      <c r="B633" s="9">
        <v>7801</v>
      </c>
      <c r="C633" s="9" t="s">
        <v>21</v>
      </c>
      <c r="D633" s="9" t="s">
        <v>1557</v>
      </c>
      <c r="E633" s="9" t="s">
        <v>1558</v>
      </c>
      <c r="F633" s="10">
        <v>748</v>
      </c>
      <c r="G633" s="11">
        <v>107.5</v>
      </c>
      <c r="H633" s="11">
        <v>7</v>
      </c>
      <c r="I633" s="9"/>
      <c r="J633" s="9">
        <v>20</v>
      </c>
      <c r="K633" s="9" t="s">
        <v>4843</v>
      </c>
      <c r="L633" s="9" t="s">
        <v>48</v>
      </c>
      <c r="M633" s="11">
        <f t="shared" si="9"/>
        <v>0.35</v>
      </c>
      <c r="N633" s="12">
        <f>IF(M633="","",IF(M633&lt;Premissas!$C$8,Premissas!$E$7,IF(M633&lt;Premissas!$C$9,Premissas!$E$8,IF(M633&lt;Premissas!$C$10,Premissas!$E$9,IF(M633&lt;Premissas!$C$11,Premissas!$E$10,IF(M633&lt;Premissas!$C$12,Premissas!$E$11,Premissas!$E$12))))))</f>
        <v>0</v>
      </c>
      <c r="O633" s="13">
        <f>IF(OR(N633="",N633=0),0,N633/Premissas!$C$16)</f>
        <v>0</v>
      </c>
    </row>
    <row r="634" spans="1:15" ht="15" customHeight="1">
      <c r="A634" s="9">
        <v>7</v>
      </c>
      <c r="B634" s="9">
        <v>7801</v>
      </c>
      <c r="C634" s="9" t="s">
        <v>21</v>
      </c>
      <c r="D634" s="9" t="s">
        <v>1559</v>
      </c>
      <c r="E634" s="9" t="s">
        <v>1560</v>
      </c>
      <c r="F634" s="10">
        <v>1864</v>
      </c>
      <c r="G634" s="11">
        <v>165.78</v>
      </c>
      <c r="H634" s="11">
        <v>11</v>
      </c>
      <c r="I634" s="9"/>
      <c r="J634" s="9">
        <v>20</v>
      </c>
      <c r="K634" s="9" t="s">
        <v>4843</v>
      </c>
      <c r="L634" s="9" t="s">
        <v>48</v>
      </c>
      <c r="M634" s="11">
        <f t="shared" si="9"/>
        <v>0.55000000000000004</v>
      </c>
      <c r="N634" s="12">
        <f>IF(M634="","",IF(M634&lt;Premissas!$C$8,Premissas!$E$7,IF(M634&lt;Premissas!$C$9,Premissas!$E$8,IF(M634&lt;Premissas!$C$10,Premissas!$E$9,IF(M634&lt;Premissas!$C$11,Premissas!$E$10,IF(M634&lt;Premissas!$C$12,Premissas!$E$11,Premissas!$E$12))))))</f>
        <v>0</v>
      </c>
      <c r="O634" s="13">
        <f>IF(OR(N634="",N634=0),0,N634/Premissas!$C$16)</f>
        <v>0</v>
      </c>
    </row>
    <row r="635" spans="1:15" ht="15" customHeight="1">
      <c r="A635" s="9">
        <v>7</v>
      </c>
      <c r="B635" s="9">
        <v>7801</v>
      </c>
      <c r="C635" s="9" t="s">
        <v>18</v>
      </c>
      <c r="D635" s="9" t="s">
        <v>1563</v>
      </c>
      <c r="E635" s="9" t="s">
        <v>1564</v>
      </c>
      <c r="F635" s="10">
        <v>233</v>
      </c>
      <c r="G635" s="11">
        <v>22.03</v>
      </c>
      <c r="H635" s="11">
        <v>11</v>
      </c>
      <c r="I635" s="9"/>
      <c r="J635" s="9">
        <v>22</v>
      </c>
      <c r="K635" s="9" t="s">
        <v>4843</v>
      </c>
      <c r="L635" s="9" t="s">
        <v>48</v>
      </c>
      <c r="M635" s="11">
        <f t="shared" si="9"/>
        <v>0.5</v>
      </c>
      <c r="N635" s="12">
        <f>IF(M635="","",IF(M635&lt;Premissas!$C$8,Premissas!$E$7,IF(M635&lt;Premissas!$C$9,Premissas!$E$8,IF(M635&lt;Premissas!$C$10,Premissas!$E$9,IF(M635&lt;Premissas!$C$11,Premissas!$E$10,IF(M635&lt;Premissas!$C$12,Premissas!$E$11,Premissas!$E$12))))))</f>
        <v>0</v>
      </c>
      <c r="O635" s="13">
        <f>IF(OR(N635="",N635=0),0,N635/Premissas!$C$16)</f>
        <v>0</v>
      </c>
    </row>
    <row r="636" spans="1:15" ht="15" customHeight="1">
      <c r="A636" s="9">
        <v>7</v>
      </c>
      <c r="B636" s="9">
        <v>7801</v>
      </c>
      <c r="C636" s="9" t="s">
        <v>18</v>
      </c>
      <c r="D636" s="9" t="s">
        <v>1565</v>
      </c>
      <c r="E636" s="9" t="s">
        <v>1566</v>
      </c>
      <c r="F636" s="10">
        <v>549</v>
      </c>
      <c r="G636" s="11">
        <v>18.82</v>
      </c>
      <c r="H636" s="11">
        <v>29</v>
      </c>
      <c r="I636" s="9"/>
      <c r="J636" s="9">
        <v>22</v>
      </c>
      <c r="K636" s="9" t="s">
        <v>4843</v>
      </c>
      <c r="L636" s="9" t="s">
        <v>48</v>
      </c>
      <c r="M636" s="11">
        <f t="shared" si="9"/>
        <v>1.3181818181818181</v>
      </c>
      <c r="N636" s="12">
        <f>IF(M636="","",IF(M636&lt;Premissas!$C$8,Premissas!$E$7,IF(M636&lt;Premissas!$C$9,Premissas!$E$8,IF(M636&lt;Premissas!$C$10,Premissas!$E$9,IF(M636&lt;Premissas!$C$11,Premissas!$E$10,IF(M636&lt;Premissas!$C$12,Premissas!$E$11,Premissas!$E$12))))))</f>
        <v>200</v>
      </c>
      <c r="O636" s="13">
        <f>IF(OR(N636="",N636=0),0,N636/Premissas!$C$16)</f>
        <v>7.6923076923076925</v>
      </c>
    </row>
    <row r="637" spans="1:15" ht="15" customHeight="1">
      <c r="A637" s="9">
        <v>7</v>
      </c>
      <c r="B637" s="9">
        <v>7801</v>
      </c>
      <c r="C637" s="9" t="s">
        <v>18</v>
      </c>
      <c r="D637" s="9" t="s">
        <v>1569</v>
      </c>
      <c r="E637" s="9" t="s">
        <v>1570</v>
      </c>
      <c r="F637" s="10">
        <v>309</v>
      </c>
      <c r="G637" s="11">
        <v>20.399999999999999</v>
      </c>
      <c r="H637" s="11">
        <v>15</v>
      </c>
      <c r="I637" s="9"/>
      <c r="J637" s="9">
        <v>22</v>
      </c>
      <c r="K637" s="9" t="s">
        <v>4843</v>
      </c>
      <c r="L637" s="9" t="s">
        <v>48</v>
      </c>
      <c r="M637" s="11">
        <f t="shared" si="9"/>
        <v>0.68181818181818177</v>
      </c>
      <c r="N637" s="12">
        <f>IF(M637="","",IF(M637&lt;Premissas!$C$8,Premissas!$E$7,IF(M637&lt;Premissas!$C$9,Premissas!$E$8,IF(M637&lt;Premissas!$C$10,Premissas!$E$9,IF(M637&lt;Premissas!$C$11,Premissas!$E$10,IF(M637&lt;Premissas!$C$12,Premissas!$E$11,Premissas!$E$12))))))</f>
        <v>0</v>
      </c>
      <c r="O637" s="13">
        <f>IF(OR(N637="",N637=0),0,N637/Premissas!$C$16)</f>
        <v>0</v>
      </c>
    </row>
    <row r="638" spans="1:15" ht="15" customHeight="1">
      <c r="A638" s="9">
        <v>7</v>
      </c>
      <c r="B638" s="9">
        <v>7801</v>
      </c>
      <c r="C638" s="9" t="s">
        <v>20</v>
      </c>
      <c r="D638" s="9" t="s">
        <v>1569</v>
      </c>
      <c r="E638" s="9" t="s">
        <v>1570</v>
      </c>
      <c r="F638" s="10">
        <v>20</v>
      </c>
      <c r="G638" s="11">
        <v>1.46</v>
      </c>
      <c r="H638" s="11">
        <v>14</v>
      </c>
      <c r="I638" s="9"/>
      <c r="J638" s="9">
        <v>16</v>
      </c>
      <c r="K638" s="9" t="s">
        <v>4843</v>
      </c>
      <c r="L638" s="9" t="s">
        <v>48</v>
      </c>
      <c r="M638" s="11">
        <f t="shared" si="9"/>
        <v>0.875</v>
      </c>
      <c r="N638" s="12">
        <f>IF(M638="","",IF(M638&lt;Premissas!$C$8,Premissas!$E$7,IF(M638&lt;Premissas!$C$9,Premissas!$E$8,IF(M638&lt;Premissas!$C$10,Premissas!$E$9,IF(M638&lt;Premissas!$C$11,Premissas!$E$10,IF(M638&lt;Premissas!$C$12,Premissas!$E$11,Premissas!$E$12))))))</f>
        <v>0</v>
      </c>
      <c r="O638" s="13">
        <f>IF(OR(N638="",N638=0),0,N638/Premissas!$C$16)</f>
        <v>0</v>
      </c>
    </row>
    <row r="639" spans="1:15" ht="15" customHeight="1">
      <c r="A639" s="9">
        <v>7</v>
      </c>
      <c r="B639" s="9">
        <v>7801</v>
      </c>
      <c r="C639" s="9" t="s">
        <v>19</v>
      </c>
      <c r="D639" s="9" t="s">
        <v>1569</v>
      </c>
      <c r="E639" s="9" t="s">
        <v>1570</v>
      </c>
      <c r="F639" s="10">
        <v>279</v>
      </c>
      <c r="G639" s="11">
        <v>15.46</v>
      </c>
      <c r="H639" s="11">
        <v>18</v>
      </c>
      <c r="I639" s="9"/>
      <c r="J639" s="9">
        <v>17</v>
      </c>
      <c r="K639" s="9" t="s">
        <v>4843</v>
      </c>
      <c r="L639" s="9" t="s">
        <v>48</v>
      </c>
      <c r="M639" s="11">
        <f t="shared" si="9"/>
        <v>1.0588235294117647</v>
      </c>
      <c r="N639" s="12">
        <f>IF(M639="","",IF(M639&lt;Premissas!$C$8,Premissas!$E$7,IF(M639&lt;Premissas!$C$9,Premissas!$E$8,IF(M639&lt;Premissas!$C$10,Premissas!$E$9,IF(M639&lt;Premissas!$C$11,Premissas!$E$10,IF(M639&lt;Premissas!$C$12,Premissas!$E$11,Premissas!$E$12))))))</f>
        <v>100</v>
      </c>
      <c r="O639" s="13">
        <f>IF(OR(N639="",N639=0),0,N639/Premissas!$C$16)</f>
        <v>3.8461538461538463</v>
      </c>
    </row>
    <row r="640" spans="1:15" ht="15" customHeight="1">
      <c r="A640" s="9">
        <v>7</v>
      </c>
      <c r="B640" s="9">
        <v>7801</v>
      </c>
      <c r="C640" s="9" t="s">
        <v>18</v>
      </c>
      <c r="D640" s="9" t="s">
        <v>1571</v>
      </c>
      <c r="E640" s="9" t="s">
        <v>1572</v>
      </c>
      <c r="F640" s="10">
        <v>906</v>
      </c>
      <c r="G640" s="11">
        <v>41.98</v>
      </c>
      <c r="H640" s="11">
        <v>22</v>
      </c>
      <c r="I640" s="9"/>
      <c r="J640" s="9">
        <v>22</v>
      </c>
      <c r="K640" s="9" t="s">
        <v>4843</v>
      </c>
      <c r="L640" s="9" t="s">
        <v>48</v>
      </c>
      <c r="M640" s="11">
        <f t="shared" si="9"/>
        <v>1</v>
      </c>
      <c r="N640" s="12">
        <f>IF(M640="","",IF(M640&lt;Premissas!$C$8,Premissas!$E$7,IF(M640&lt;Premissas!$C$9,Premissas!$E$8,IF(M640&lt;Premissas!$C$10,Premissas!$E$9,IF(M640&lt;Premissas!$C$11,Premissas!$E$10,IF(M640&lt;Premissas!$C$12,Premissas!$E$11,Premissas!$E$12))))))</f>
        <v>100</v>
      </c>
      <c r="O640" s="13">
        <f>IF(OR(N640="",N640=0),0,N640/Premissas!$C$16)</f>
        <v>3.8461538461538463</v>
      </c>
    </row>
    <row r="641" spans="1:15" ht="15" customHeight="1">
      <c r="A641" s="9">
        <v>7</v>
      </c>
      <c r="B641" s="9">
        <v>7801</v>
      </c>
      <c r="C641" s="9" t="s">
        <v>19</v>
      </c>
      <c r="D641" s="9" t="s">
        <v>1573</v>
      </c>
      <c r="E641" s="9" t="s">
        <v>1574</v>
      </c>
      <c r="F641" s="10">
        <v>2480</v>
      </c>
      <c r="G641" s="11">
        <v>87.61</v>
      </c>
      <c r="H641" s="11">
        <v>28</v>
      </c>
      <c r="I641" s="9"/>
      <c r="J641" s="9">
        <v>17</v>
      </c>
      <c r="K641" s="9" t="s">
        <v>4843</v>
      </c>
      <c r="L641" s="9" t="s">
        <v>48</v>
      </c>
      <c r="M641" s="11">
        <f t="shared" si="9"/>
        <v>1.6470588235294117</v>
      </c>
      <c r="N641" s="12">
        <f>IF(M641="","",IF(M641&lt;Premissas!$C$8,Premissas!$E$7,IF(M641&lt;Premissas!$C$9,Premissas!$E$8,IF(M641&lt;Premissas!$C$10,Premissas!$E$9,IF(M641&lt;Premissas!$C$11,Premissas!$E$10,IF(M641&lt;Premissas!$C$12,Premissas!$E$11,Premissas!$E$12))))))</f>
        <v>500</v>
      </c>
      <c r="O641" s="13">
        <f>IF(OR(N641="",N641=0),0,N641/Premissas!$C$16)</f>
        <v>19.23076923076923</v>
      </c>
    </row>
    <row r="642" spans="1:15" ht="15" customHeight="1">
      <c r="A642" s="9">
        <v>7</v>
      </c>
      <c r="B642" s="9">
        <v>7801</v>
      </c>
      <c r="C642" s="9" t="s">
        <v>18</v>
      </c>
      <c r="D642" s="9" t="s">
        <v>1575</v>
      </c>
      <c r="E642" s="9" t="s">
        <v>1576</v>
      </c>
      <c r="F642" s="10">
        <v>1058</v>
      </c>
      <c r="G642" s="11">
        <v>50.19</v>
      </c>
      <c r="H642" s="11">
        <v>21</v>
      </c>
      <c r="I642" s="9"/>
      <c r="J642" s="9">
        <v>22</v>
      </c>
      <c r="K642" s="9" t="s">
        <v>4843</v>
      </c>
      <c r="L642" s="9" t="s">
        <v>48</v>
      </c>
      <c r="M642" s="11">
        <f t="shared" ref="M642:M705" si="10">IF(OR(J642="",J642&lt;=0),"",H642/J642)</f>
        <v>0.95454545454545459</v>
      </c>
      <c r="N642" s="12">
        <f>IF(M642="","",IF(M642&lt;Premissas!$C$8,Premissas!$E$7,IF(M642&lt;Premissas!$C$9,Premissas!$E$8,IF(M642&lt;Premissas!$C$10,Premissas!$E$9,IF(M642&lt;Premissas!$C$11,Premissas!$E$10,IF(M642&lt;Premissas!$C$12,Premissas!$E$11,Premissas!$E$12))))))</f>
        <v>0</v>
      </c>
      <c r="O642" s="13">
        <f>IF(OR(N642="",N642=0),0,N642/Premissas!$C$16)</f>
        <v>0</v>
      </c>
    </row>
    <row r="643" spans="1:15" ht="15" customHeight="1">
      <c r="A643" s="9">
        <v>7</v>
      </c>
      <c r="B643" s="9">
        <v>7801</v>
      </c>
      <c r="C643" s="9" t="s">
        <v>20</v>
      </c>
      <c r="D643" s="9" t="s">
        <v>1577</v>
      </c>
      <c r="E643" s="9" t="s">
        <v>1578</v>
      </c>
      <c r="F643" s="10">
        <v>245</v>
      </c>
      <c r="G643" s="11">
        <v>16.579999999999998</v>
      </c>
      <c r="H643" s="11">
        <v>15</v>
      </c>
      <c r="I643" s="9"/>
      <c r="J643" s="9">
        <v>16</v>
      </c>
      <c r="K643" s="9" t="s">
        <v>4843</v>
      </c>
      <c r="L643" s="9" t="s">
        <v>48</v>
      </c>
      <c r="M643" s="11">
        <f t="shared" si="10"/>
        <v>0.9375</v>
      </c>
      <c r="N643" s="12">
        <f>IF(M643="","",IF(M643&lt;Premissas!$C$8,Premissas!$E$7,IF(M643&lt;Premissas!$C$9,Premissas!$E$8,IF(M643&lt;Premissas!$C$10,Premissas!$E$9,IF(M643&lt;Premissas!$C$11,Premissas!$E$10,IF(M643&lt;Premissas!$C$12,Premissas!$E$11,Premissas!$E$12))))))</f>
        <v>0</v>
      </c>
      <c r="O643" s="13">
        <f>IF(OR(N643="",N643=0),0,N643/Premissas!$C$16)</f>
        <v>0</v>
      </c>
    </row>
    <row r="644" spans="1:15" ht="15" customHeight="1">
      <c r="A644" s="9">
        <v>7</v>
      </c>
      <c r="B644" s="9">
        <v>7801</v>
      </c>
      <c r="C644" s="9" t="s">
        <v>19</v>
      </c>
      <c r="D644" s="9" t="s">
        <v>1577</v>
      </c>
      <c r="E644" s="9" t="s">
        <v>1578</v>
      </c>
      <c r="F644" s="10">
        <v>1545</v>
      </c>
      <c r="G644" s="11">
        <v>113.76</v>
      </c>
      <c r="H644" s="11">
        <v>14</v>
      </c>
      <c r="I644" s="9"/>
      <c r="J644" s="9">
        <v>17</v>
      </c>
      <c r="K644" s="9" t="s">
        <v>4843</v>
      </c>
      <c r="L644" s="9" t="s">
        <v>48</v>
      </c>
      <c r="M644" s="11">
        <f t="shared" si="10"/>
        <v>0.82352941176470584</v>
      </c>
      <c r="N644" s="12">
        <f>IF(M644="","",IF(M644&lt;Premissas!$C$8,Premissas!$E$7,IF(M644&lt;Premissas!$C$9,Premissas!$E$8,IF(M644&lt;Premissas!$C$10,Premissas!$E$9,IF(M644&lt;Premissas!$C$11,Premissas!$E$10,IF(M644&lt;Premissas!$C$12,Premissas!$E$11,Premissas!$E$12))))))</f>
        <v>0</v>
      </c>
      <c r="O644" s="13">
        <f>IF(OR(N644="",N644=0),0,N644/Premissas!$C$16)</f>
        <v>0</v>
      </c>
    </row>
    <row r="645" spans="1:15" ht="15" customHeight="1">
      <c r="A645" s="9">
        <v>7</v>
      </c>
      <c r="B645" s="9">
        <v>7801</v>
      </c>
      <c r="C645" s="9" t="s">
        <v>18</v>
      </c>
      <c r="D645" s="9" t="s">
        <v>1579</v>
      </c>
      <c r="E645" s="9" t="s">
        <v>1580</v>
      </c>
      <c r="F645" s="10">
        <v>84</v>
      </c>
      <c r="G645" s="11">
        <v>22.38</v>
      </c>
      <c r="H645" s="11">
        <v>4</v>
      </c>
      <c r="I645" s="9"/>
      <c r="J645" s="9">
        <v>22</v>
      </c>
      <c r="K645" s="9" t="s">
        <v>4843</v>
      </c>
      <c r="L645" s="9" t="s">
        <v>48</v>
      </c>
      <c r="M645" s="11">
        <f t="shared" si="10"/>
        <v>0.18181818181818182</v>
      </c>
      <c r="N645" s="12">
        <f>IF(M645="","",IF(M645&lt;Premissas!$C$8,Premissas!$E$7,IF(M645&lt;Premissas!$C$9,Premissas!$E$8,IF(M645&lt;Premissas!$C$10,Premissas!$E$9,IF(M645&lt;Premissas!$C$11,Premissas!$E$10,IF(M645&lt;Premissas!$C$12,Premissas!$E$11,Premissas!$E$12))))))</f>
        <v>0</v>
      </c>
      <c r="O645" s="13">
        <f>IF(OR(N645="",N645=0),0,N645/Premissas!$C$16)</f>
        <v>0</v>
      </c>
    </row>
    <row r="646" spans="1:15" ht="15" customHeight="1">
      <c r="A646" s="9">
        <v>7</v>
      </c>
      <c r="B646" s="9">
        <v>7801</v>
      </c>
      <c r="C646" s="9" t="s">
        <v>20</v>
      </c>
      <c r="D646" s="9" t="s">
        <v>1587</v>
      </c>
      <c r="E646" s="9" t="s">
        <v>1588</v>
      </c>
      <c r="F646" s="10">
        <v>95</v>
      </c>
      <c r="G646" s="11">
        <v>5.81</v>
      </c>
      <c r="H646" s="11">
        <v>16</v>
      </c>
      <c r="I646" s="9"/>
      <c r="J646" s="9">
        <v>16</v>
      </c>
      <c r="K646" s="9" t="s">
        <v>4843</v>
      </c>
      <c r="L646" s="9" t="s">
        <v>48</v>
      </c>
      <c r="M646" s="11">
        <f t="shared" si="10"/>
        <v>1</v>
      </c>
      <c r="N646" s="12">
        <f>IF(M646="","",IF(M646&lt;Premissas!$C$8,Premissas!$E$7,IF(M646&lt;Premissas!$C$9,Premissas!$E$8,IF(M646&lt;Premissas!$C$10,Premissas!$E$9,IF(M646&lt;Premissas!$C$11,Premissas!$E$10,IF(M646&lt;Premissas!$C$12,Premissas!$E$11,Premissas!$E$12))))))</f>
        <v>100</v>
      </c>
      <c r="O646" s="13">
        <f>IF(OR(N646="",N646=0),0,N646/Premissas!$C$16)</f>
        <v>3.8461538461538463</v>
      </c>
    </row>
    <row r="647" spans="1:15" ht="15" customHeight="1">
      <c r="A647" s="9">
        <v>7</v>
      </c>
      <c r="B647" s="9">
        <v>7801</v>
      </c>
      <c r="C647" s="9" t="s">
        <v>20</v>
      </c>
      <c r="D647" s="9" t="s">
        <v>1589</v>
      </c>
      <c r="E647" s="9" t="s">
        <v>1590</v>
      </c>
      <c r="F647" s="10">
        <v>12</v>
      </c>
      <c r="G647" s="11">
        <v>6.36</v>
      </c>
      <c r="H647" s="11">
        <v>2</v>
      </c>
      <c r="I647" s="9"/>
      <c r="J647" s="9">
        <v>16</v>
      </c>
      <c r="K647" s="9" t="s">
        <v>4843</v>
      </c>
      <c r="L647" s="9" t="s">
        <v>48</v>
      </c>
      <c r="M647" s="11">
        <f t="shared" si="10"/>
        <v>0.125</v>
      </c>
      <c r="N647" s="12">
        <f>IF(M647="","",IF(M647&lt;Premissas!$C$8,Premissas!$E$7,IF(M647&lt;Premissas!$C$9,Premissas!$E$8,IF(M647&lt;Premissas!$C$10,Premissas!$E$9,IF(M647&lt;Premissas!$C$11,Premissas!$E$10,IF(M647&lt;Premissas!$C$12,Premissas!$E$11,Premissas!$E$12))))))</f>
        <v>0</v>
      </c>
      <c r="O647" s="13">
        <f>IF(OR(N647="",N647=0),0,N647/Premissas!$C$16)</f>
        <v>0</v>
      </c>
    </row>
    <row r="648" spans="1:15" ht="15" customHeight="1">
      <c r="A648" s="9">
        <v>7</v>
      </c>
      <c r="B648" s="9">
        <v>7801</v>
      </c>
      <c r="C648" s="9" t="s">
        <v>20</v>
      </c>
      <c r="D648" s="9" t="s">
        <v>1591</v>
      </c>
      <c r="E648" s="9" t="s">
        <v>1592</v>
      </c>
      <c r="F648" s="10">
        <v>123</v>
      </c>
      <c r="G648" s="11">
        <v>19.75</v>
      </c>
      <c r="H648" s="11">
        <v>6</v>
      </c>
      <c r="I648" s="9"/>
      <c r="J648" s="9">
        <v>16</v>
      </c>
      <c r="K648" s="9" t="s">
        <v>4843</v>
      </c>
      <c r="L648" s="9" t="s">
        <v>48</v>
      </c>
      <c r="M648" s="11">
        <f t="shared" si="10"/>
        <v>0.375</v>
      </c>
      <c r="N648" s="12">
        <f>IF(M648="","",IF(M648&lt;Premissas!$C$8,Premissas!$E$7,IF(M648&lt;Premissas!$C$9,Premissas!$E$8,IF(M648&lt;Premissas!$C$10,Premissas!$E$9,IF(M648&lt;Premissas!$C$11,Premissas!$E$10,IF(M648&lt;Premissas!$C$12,Premissas!$E$11,Premissas!$E$12))))))</f>
        <v>0</v>
      </c>
      <c r="O648" s="13">
        <f>IF(OR(N648="",N648=0),0,N648/Premissas!$C$16)</f>
        <v>0</v>
      </c>
    </row>
    <row r="649" spans="1:15" ht="15" customHeight="1">
      <c r="A649" s="9">
        <v>7</v>
      </c>
      <c r="B649" s="9">
        <v>7801</v>
      </c>
      <c r="C649" s="9" t="s">
        <v>20</v>
      </c>
      <c r="D649" s="9" t="s">
        <v>1593</v>
      </c>
      <c r="E649" s="9" t="s">
        <v>1594</v>
      </c>
      <c r="F649" s="10">
        <v>2357</v>
      </c>
      <c r="G649" s="11">
        <v>150.78</v>
      </c>
      <c r="H649" s="11">
        <v>16</v>
      </c>
      <c r="I649" s="9"/>
      <c r="J649" s="9">
        <v>16</v>
      </c>
      <c r="K649" s="9" t="s">
        <v>4843</v>
      </c>
      <c r="L649" s="9" t="s">
        <v>48</v>
      </c>
      <c r="M649" s="11">
        <f t="shared" si="10"/>
        <v>1</v>
      </c>
      <c r="N649" s="12">
        <f>IF(M649="","",IF(M649&lt;Premissas!$C$8,Premissas!$E$7,IF(M649&lt;Premissas!$C$9,Premissas!$E$8,IF(M649&lt;Premissas!$C$10,Premissas!$E$9,IF(M649&lt;Premissas!$C$11,Premissas!$E$10,IF(M649&lt;Premissas!$C$12,Premissas!$E$11,Premissas!$E$12))))))</f>
        <v>100</v>
      </c>
      <c r="O649" s="13">
        <f>IF(OR(N649="",N649=0),0,N649/Premissas!$C$16)</f>
        <v>3.8461538461538463</v>
      </c>
    </row>
    <row r="650" spans="1:15" ht="15" customHeight="1">
      <c r="A650" s="9">
        <v>7</v>
      </c>
      <c r="B650" s="9">
        <v>7801</v>
      </c>
      <c r="C650" s="9" t="s">
        <v>19</v>
      </c>
      <c r="D650" s="9" t="s">
        <v>1593</v>
      </c>
      <c r="E650" s="9" t="s">
        <v>1594</v>
      </c>
      <c r="F650" s="10">
        <v>330</v>
      </c>
      <c r="G650" s="11">
        <v>10.95</v>
      </c>
      <c r="H650" s="11">
        <v>30</v>
      </c>
      <c r="I650" s="9"/>
      <c r="J650" s="9">
        <v>17</v>
      </c>
      <c r="K650" s="9" t="s">
        <v>4843</v>
      </c>
      <c r="L650" s="9" t="s">
        <v>48</v>
      </c>
      <c r="M650" s="11">
        <f t="shared" si="10"/>
        <v>1.7647058823529411</v>
      </c>
      <c r="N650" s="12">
        <f>IF(M650="","",IF(M650&lt;Premissas!$C$8,Premissas!$E$7,IF(M650&lt;Premissas!$C$9,Premissas!$E$8,IF(M650&lt;Premissas!$C$10,Premissas!$E$9,IF(M650&lt;Premissas!$C$11,Premissas!$E$10,IF(M650&lt;Premissas!$C$12,Premissas!$E$11,Premissas!$E$12))))))</f>
        <v>500</v>
      </c>
      <c r="O650" s="13">
        <f>IF(OR(N650="",N650=0),0,N650/Premissas!$C$16)</f>
        <v>19.23076923076923</v>
      </c>
    </row>
    <row r="651" spans="1:15" ht="15" customHeight="1">
      <c r="A651" s="9">
        <v>7</v>
      </c>
      <c r="B651" s="9">
        <v>7801</v>
      </c>
      <c r="C651" s="9" t="s">
        <v>20</v>
      </c>
      <c r="D651" s="9" t="s">
        <v>1597</v>
      </c>
      <c r="E651" s="9" t="s">
        <v>1598</v>
      </c>
      <c r="F651" s="10">
        <v>1265</v>
      </c>
      <c r="G651" s="11">
        <v>132.13</v>
      </c>
      <c r="H651" s="11">
        <v>10</v>
      </c>
      <c r="I651" s="9"/>
      <c r="J651" s="9">
        <v>16</v>
      </c>
      <c r="K651" s="9" t="s">
        <v>4843</v>
      </c>
      <c r="L651" s="9" t="s">
        <v>48</v>
      </c>
      <c r="M651" s="11">
        <f t="shared" si="10"/>
        <v>0.625</v>
      </c>
      <c r="N651" s="12">
        <f>IF(M651="","",IF(M651&lt;Premissas!$C$8,Premissas!$E$7,IF(M651&lt;Premissas!$C$9,Premissas!$E$8,IF(M651&lt;Premissas!$C$10,Premissas!$E$9,IF(M651&lt;Premissas!$C$11,Premissas!$E$10,IF(M651&lt;Premissas!$C$12,Premissas!$E$11,Premissas!$E$12))))))</f>
        <v>0</v>
      </c>
      <c r="O651" s="13">
        <f>IF(OR(N651="",N651=0),0,N651/Premissas!$C$16)</f>
        <v>0</v>
      </c>
    </row>
    <row r="652" spans="1:15" ht="15" customHeight="1">
      <c r="A652" s="9">
        <v>7</v>
      </c>
      <c r="B652" s="9">
        <v>7801</v>
      </c>
      <c r="C652" s="9" t="s">
        <v>20</v>
      </c>
      <c r="D652" s="9" t="s">
        <v>1599</v>
      </c>
      <c r="E652" s="9" t="s">
        <v>1600</v>
      </c>
      <c r="F652" s="10">
        <v>102</v>
      </c>
      <c r="G652" s="11">
        <v>12.76</v>
      </c>
      <c r="H652" s="11">
        <v>8</v>
      </c>
      <c r="I652" s="9"/>
      <c r="J652" s="9">
        <v>16</v>
      </c>
      <c r="K652" s="9" t="s">
        <v>4843</v>
      </c>
      <c r="L652" s="9" t="s">
        <v>48</v>
      </c>
      <c r="M652" s="11">
        <f t="shared" si="10"/>
        <v>0.5</v>
      </c>
      <c r="N652" s="12">
        <f>IF(M652="","",IF(M652&lt;Premissas!$C$8,Premissas!$E$7,IF(M652&lt;Premissas!$C$9,Premissas!$E$8,IF(M652&lt;Premissas!$C$10,Premissas!$E$9,IF(M652&lt;Premissas!$C$11,Premissas!$E$10,IF(M652&lt;Premissas!$C$12,Premissas!$E$11,Premissas!$E$12))))))</f>
        <v>0</v>
      </c>
      <c r="O652" s="13">
        <f>IF(OR(N652="",N652=0),0,N652/Premissas!$C$16)</f>
        <v>0</v>
      </c>
    </row>
    <row r="653" spans="1:15" ht="15" customHeight="1">
      <c r="A653" s="9">
        <v>7</v>
      </c>
      <c r="B653" s="9">
        <v>7801</v>
      </c>
      <c r="C653" s="9" t="s">
        <v>19</v>
      </c>
      <c r="D653" s="9" t="s">
        <v>1599</v>
      </c>
      <c r="E653" s="9" t="s">
        <v>1600</v>
      </c>
      <c r="F653" s="10">
        <v>2242</v>
      </c>
      <c r="G653" s="11">
        <v>151.31</v>
      </c>
      <c r="H653" s="11">
        <v>15</v>
      </c>
      <c r="I653" s="9"/>
      <c r="J653" s="9">
        <v>17</v>
      </c>
      <c r="K653" s="9" t="s">
        <v>4843</v>
      </c>
      <c r="L653" s="9" t="s">
        <v>48</v>
      </c>
      <c r="M653" s="11">
        <f t="shared" si="10"/>
        <v>0.88235294117647056</v>
      </c>
      <c r="N653" s="12">
        <f>IF(M653="","",IF(M653&lt;Premissas!$C$8,Premissas!$E$7,IF(M653&lt;Premissas!$C$9,Premissas!$E$8,IF(M653&lt;Premissas!$C$10,Premissas!$E$9,IF(M653&lt;Premissas!$C$11,Premissas!$E$10,IF(M653&lt;Premissas!$C$12,Premissas!$E$11,Premissas!$E$12))))))</f>
        <v>0</v>
      </c>
      <c r="O653" s="13">
        <f>IF(OR(N653="",N653=0),0,N653/Premissas!$C$16)</f>
        <v>0</v>
      </c>
    </row>
    <row r="654" spans="1:15" ht="15" customHeight="1">
      <c r="A654" s="9">
        <v>7</v>
      </c>
      <c r="B654" s="9">
        <v>7801</v>
      </c>
      <c r="C654" s="9" t="s">
        <v>20</v>
      </c>
      <c r="D654" s="9" t="s">
        <v>1601</v>
      </c>
      <c r="E654" s="9" t="s">
        <v>1602</v>
      </c>
      <c r="F654" s="10">
        <v>1101</v>
      </c>
      <c r="G654" s="11">
        <v>113</v>
      </c>
      <c r="H654" s="11">
        <v>10</v>
      </c>
      <c r="I654" s="9"/>
      <c r="J654" s="9">
        <v>16</v>
      </c>
      <c r="K654" s="9" t="s">
        <v>4843</v>
      </c>
      <c r="L654" s="9" t="s">
        <v>48</v>
      </c>
      <c r="M654" s="11">
        <f t="shared" si="10"/>
        <v>0.625</v>
      </c>
      <c r="N654" s="12">
        <f>IF(M654="","",IF(M654&lt;Premissas!$C$8,Premissas!$E$7,IF(M654&lt;Premissas!$C$9,Premissas!$E$8,IF(M654&lt;Premissas!$C$10,Premissas!$E$9,IF(M654&lt;Premissas!$C$11,Premissas!$E$10,IF(M654&lt;Premissas!$C$12,Premissas!$E$11,Premissas!$E$12))))))</f>
        <v>0</v>
      </c>
      <c r="O654" s="13">
        <f>IF(OR(N654="",N654=0),0,N654/Premissas!$C$16)</f>
        <v>0</v>
      </c>
    </row>
    <row r="655" spans="1:15" ht="15" customHeight="1">
      <c r="A655" s="9">
        <v>7</v>
      </c>
      <c r="B655" s="9">
        <v>7801</v>
      </c>
      <c r="C655" s="9" t="s">
        <v>21</v>
      </c>
      <c r="D655" s="9" t="s">
        <v>1603</v>
      </c>
      <c r="E655" s="9" t="s">
        <v>1604</v>
      </c>
      <c r="F655" s="10">
        <v>978</v>
      </c>
      <c r="G655" s="11">
        <v>167.1</v>
      </c>
      <c r="H655" s="11">
        <v>6</v>
      </c>
      <c r="I655" s="9"/>
      <c r="J655" s="9">
        <v>20</v>
      </c>
      <c r="K655" s="9" t="s">
        <v>4843</v>
      </c>
      <c r="L655" s="9" t="s">
        <v>48</v>
      </c>
      <c r="M655" s="11">
        <f t="shared" si="10"/>
        <v>0.3</v>
      </c>
      <c r="N655" s="12">
        <f>IF(M655="","",IF(M655&lt;Premissas!$C$8,Premissas!$E$7,IF(M655&lt;Premissas!$C$9,Premissas!$E$8,IF(M655&lt;Premissas!$C$10,Premissas!$E$9,IF(M655&lt;Premissas!$C$11,Premissas!$E$10,IF(M655&lt;Premissas!$C$12,Premissas!$E$11,Premissas!$E$12))))))</f>
        <v>0</v>
      </c>
      <c r="O655" s="13">
        <f>IF(OR(N655="",N655=0),0,N655/Premissas!$C$16)</f>
        <v>0</v>
      </c>
    </row>
    <row r="656" spans="1:15" ht="15" customHeight="1">
      <c r="A656" s="9">
        <v>7</v>
      </c>
      <c r="B656" s="9">
        <v>7801</v>
      </c>
      <c r="C656" s="9" t="s">
        <v>20</v>
      </c>
      <c r="D656" s="9" t="s">
        <v>1605</v>
      </c>
      <c r="E656" s="9" t="s">
        <v>1606</v>
      </c>
      <c r="F656" s="10">
        <v>1603</v>
      </c>
      <c r="G656" s="11">
        <v>129.01</v>
      </c>
      <c r="H656" s="11">
        <v>12</v>
      </c>
      <c r="I656" s="9"/>
      <c r="J656" s="9">
        <v>16</v>
      </c>
      <c r="K656" s="9" t="s">
        <v>4843</v>
      </c>
      <c r="L656" s="9" t="s">
        <v>48</v>
      </c>
      <c r="M656" s="11">
        <f t="shared" si="10"/>
        <v>0.75</v>
      </c>
      <c r="N656" s="12">
        <f>IF(M656="","",IF(M656&lt;Premissas!$C$8,Premissas!$E$7,IF(M656&lt;Premissas!$C$9,Premissas!$E$8,IF(M656&lt;Premissas!$C$10,Premissas!$E$9,IF(M656&lt;Premissas!$C$11,Premissas!$E$10,IF(M656&lt;Premissas!$C$12,Premissas!$E$11,Premissas!$E$12))))))</f>
        <v>0</v>
      </c>
      <c r="O656" s="13">
        <f>IF(OR(N656="",N656=0),0,N656/Premissas!$C$16)</f>
        <v>0</v>
      </c>
    </row>
    <row r="657" spans="1:15" ht="15" customHeight="1">
      <c r="A657" s="9">
        <v>7</v>
      </c>
      <c r="B657" s="9">
        <v>7801</v>
      </c>
      <c r="C657" s="9" t="s">
        <v>20</v>
      </c>
      <c r="D657" s="9" t="s">
        <v>1607</v>
      </c>
      <c r="E657" s="9" t="s">
        <v>1608</v>
      </c>
      <c r="F657" s="10">
        <v>406</v>
      </c>
      <c r="G657" s="11">
        <v>24.38</v>
      </c>
      <c r="H657" s="11">
        <v>17</v>
      </c>
      <c r="I657" s="9"/>
      <c r="J657" s="9">
        <v>16</v>
      </c>
      <c r="K657" s="9" t="s">
        <v>4843</v>
      </c>
      <c r="L657" s="9" t="s">
        <v>48</v>
      </c>
      <c r="M657" s="11">
        <f t="shared" si="10"/>
        <v>1.0625</v>
      </c>
      <c r="N657" s="12">
        <f>IF(M657="","",IF(M657&lt;Premissas!$C$8,Premissas!$E$7,IF(M657&lt;Premissas!$C$9,Premissas!$E$8,IF(M657&lt;Premissas!$C$10,Premissas!$E$9,IF(M657&lt;Premissas!$C$11,Premissas!$E$10,IF(M657&lt;Premissas!$C$12,Premissas!$E$11,Premissas!$E$12))))))</f>
        <v>100</v>
      </c>
      <c r="O657" s="13">
        <f>IF(OR(N657="",N657=0),0,N657/Premissas!$C$16)</f>
        <v>3.8461538461538463</v>
      </c>
    </row>
    <row r="658" spans="1:15" ht="15" customHeight="1">
      <c r="A658" s="9">
        <v>7</v>
      </c>
      <c r="B658" s="9">
        <v>7801</v>
      </c>
      <c r="C658" s="9" t="s">
        <v>20</v>
      </c>
      <c r="D658" s="9" t="s">
        <v>1609</v>
      </c>
      <c r="E658" s="9" t="s">
        <v>1610</v>
      </c>
      <c r="F658" s="10">
        <v>3260</v>
      </c>
      <c r="G658" s="11">
        <v>112.06</v>
      </c>
      <c r="H658" s="11">
        <v>29</v>
      </c>
      <c r="I658" s="9"/>
      <c r="J658" s="9">
        <v>16</v>
      </c>
      <c r="K658" s="9" t="s">
        <v>4843</v>
      </c>
      <c r="L658" s="9" t="s">
        <v>48</v>
      </c>
      <c r="M658" s="11">
        <f t="shared" si="10"/>
        <v>1.8125</v>
      </c>
      <c r="N658" s="12">
        <f>IF(M658="","",IF(M658&lt;Premissas!$C$8,Premissas!$E$7,IF(M658&lt;Premissas!$C$9,Premissas!$E$8,IF(M658&lt;Premissas!$C$10,Premissas!$E$9,IF(M658&lt;Premissas!$C$11,Premissas!$E$10,IF(M658&lt;Premissas!$C$12,Premissas!$E$11,Premissas!$E$12))))))</f>
        <v>500</v>
      </c>
      <c r="O658" s="13">
        <f>IF(OR(N658="",N658=0),0,N658/Premissas!$C$16)</f>
        <v>19.23076923076923</v>
      </c>
    </row>
    <row r="659" spans="1:15" ht="15" customHeight="1">
      <c r="A659" s="9">
        <v>7</v>
      </c>
      <c r="B659" s="9">
        <v>7801</v>
      </c>
      <c r="C659" s="9" t="s">
        <v>20</v>
      </c>
      <c r="D659" s="9" t="s">
        <v>1611</v>
      </c>
      <c r="E659" s="9" t="s">
        <v>1612</v>
      </c>
      <c r="F659" s="10">
        <v>325</v>
      </c>
      <c r="G659" s="11">
        <v>35.380000000000003</v>
      </c>
      <c r="H659" s="11">
        <v>9</v>
      </c>
      <c r="I659" s="9"/>
      <c r="J659" s="9">
        <v>16</v>
      </c>
      <c r="K659" s="9" t="s">
        <v>4843</v>
      </c>
      <c r="L659" s="9" t="s">
        <v>48</v>
      </c>
      <c r="M659" s="11">
        <f t="shared" si="10"/>
        <v>0.5625</v>
      </c>
      <c r="N659" s="12">
        <f>IF(M659="","",IF(M659&lt;Premissas!$C$8,Premissas!$E$7,IF(M659&lt;Premissas!$C$9,Premissas!$E$8,IF(M659&lt;Premissas!$C$10,Premissas!$E$9,IF(M659&lt;Premissas!$C$11,Premissas!$E$10,IF(M659&lt;Premissas!$C$12,Premissas!$E$11,Premissas!$E$12))))))</f>
        <v>0</v>
      </c>
      <c r="O659" s="13">
        <f>IF(OR(N659="",N659=0),0,N659/Premissas!$C$16)</f>
        <v>0</v>
      </c>
    </row>
    <row r="660" spans="1:15" ht="15" customHeight="1">
      <c r="A660" s="9">
        <v>7</v>
      </c>
      <c r="B660" s="9">
        <v>7801</v>
      </c>
      <c r="C660" s="9" t="s">
        <v>20</v>
      </c>
      <c r="D660" s="9" t="s">
        <v>1615</v>
      </c>
      <c r="E660" s="9" t="s">
        <v>1616</v>
      </c>
      <c r="F660" s="10">
        <v>1822</v>
      </c>
      <c r="G660" s="11">
        <v>121.72</v>
      </c>
      <c r="H660" s="11">
        <v>15</v>
      </c>
      <c r="I660" s="9"/>
      <c r="J660" s="9">
        <v>16</v>
      </c>
      <c r="K660" s="9" t="s">
        <v>4843</v>
      </c>
      <c r="L660" s="9" t="s">
        <v>48</v>
      </c>
      <c r="M660" s="11">
        <f t="shared" si="10"/>
        <v>0.9375</v>
      </c>
      <c r="N660" s="12">
        <f>IF(M660="","",IF(M660&lt;Premissas!$C$8,Premissas!$E$7,IF(M660&lt;Premissas!$C$9,Premissas!$E$8,IF(M660&lt;Premissas!$C$10,Premissas!$E$9,IF(M660&lt;Premissas!$C$11,Premissas!$E$10,IF(M660&lt;Premissas!$C$12,Premissas!$E$11,Premissas!$E$12))))))</f>
        <v>0</v>
      </c>
      <c r="O660" s="13">
        <f>IF(OR(N660="",N660=0),0,N660/Premissas!$C$16)</f>
        <v>0</v>
      </c>
    </row>
    <row r="661" spans="1:15" ht="15" customHeight="1">
      <c r="A661" s="9">
        <v>7</v>
      </c>
      <c r="B661" s="9">
        <v>7801</v>
      </c>
      <c r="C661" s="9" t="s">
        <v>18</v>
      </c>
      <c r="D661" s="9" t="s">
        <v>1621</v>
      </c>
      <c r="E661" s="9" t="s">
        <v>1622</v>
      </c>
      <c r="F661" s="10">
        <v>988</v>
      </c>
      <c r="G661" s="11">
        <v>80.56</v>
      </c>
      <c r="H661" s="11">
        <v>12</v>
      </c>
      <c r="I661" s="9"/>
      <c r="J661" s="9">
        <v>22</v>
      </c>
      <c r="K661" s="9" t="s">
        <v>4843</v>
      </c>
      <c r="L661" s="9" t="s">
        <v>48</v>
      </c>
      <c r="M661" s="11">
        <f t="shared" si="10"/>
        <v>0.54545454545454541</v>
      </c>
      <c r="N661" s="12">
        <f>IF(M661="","",IF(M661&lt;Premissas!$C$8,Premissas!$E$7,IF(M661&lt;Premissas!$C$9,Premissas!$E$8,IF(M661&lt;Premissas!$C$10,Premissas!$E$9,IF(M661&lt;Premissas!$C$11,Premissas!$E$10,IF(M661&lt;Premissas!$C$12,Premissas!$E$11,Premissas!$E$12))))))</f>
        <v>0</v>
      </c>
      <c r="O661" s="13">
        <f>IF(OR(N661="",N661=0),0,N661/Premissas!$C$16)</f>
        <v>0</v>
      </c>
    </row>
    <row r="662" spans="1:15" ht="15" customHeight="1">
      <c r="A662" s="9">
        <v>7</v>
      </c>
      <c r="B662" s="9">
        <v>7801</v>
      </c>
      <c r="C662" s="9" t="s">
        <v>20</v>
      </c>
      <c r="D662" s="9" t="s">
        <v>1623</v>
      </c>
      <c r="E662" s="9" t="s">
        <v>1624</v>
      </c>
      <c r="F662" s="10">
        <v>2990</v>
      </c>
      <c r="G662" s="11">
        <v>135.38999999999999</v>
      </c>
      <c r="H662" s="11">
        <v>22</v>
      </c>
      <c r="I662" s="9"/>
      <c r="J662" s="9">
        <v>16</v>
      </c>
      <c r="K662" s="9" t="s">
        <v>4843</v>
      </c>
      <c r="L662" s="9" t="s">
        <v>48</v>
      </c>
      <c r="M662" s="11">
        <f t="shared" si="10"/>
        <v>1.375</v>
      </c>
      <c r="N662" s="12">
        <f>IF(M662="","",IF(M662&lt;Premissas!$C$8,Premissas!$E$7,IF(M662&lt;Premissas!$C$9,Premissas!$E$8,IF(M662&lt;Premissas!$C$10,Premissas!$E$9,IF(M662&lt;Premissas!$C$11,Premissas!$E$10,IF(M662&lt;Premissas!$C$12,Premissas!$E$11,Premissas!$E$12))))))</f>
        <v>200</v>
      </c>
      <c r="O662" s="13">
        <f>IF(OR(N662="",N662=0),0,N662/Premissas!$C$16)</f>
        <v>7.6923076923076925</v>
      </c>
    </row>
    <row r="663" spans="1:15" ht="15" customHeight="1">
      <c r="A663" s="9">
        <v>7</v>
      </c>
      <c r="B663" s="9">
        <v>7801</v>
      </c>
      <c r="C663" s="9" t="s">
        <v>20</v>
      </c>
      <c r="D663" s="9" t="s">
        <v>1625</v>
      </c>
      <c r="E663" s="9" t="s">
        <v>1626</v>
      </c>
      <c r="F663" s="10">
        <v>35</v>
      </c>
      <c r="G663" s="11">
        <v>31.41</v>
      </c>
      <c r="H663" s="11">
        <v>1</v>
      </c>
      <c r="I663" s="9"/>
      <c r="J663" s="9">
        <v>16</v>
      </c>
      <c r="K663" s="9" t="s">
        <v>4843</v>
      </c>
      <c r="L663" s="9" t="s">
        <v>48</v>
      </c>
      <c r="M663" s="11">
        <f t="shared" si="10"/>
        <v>6.25E-2</v>
      </c>
      <c r="N663" s="12">
        <f>IF(M663="","",IF(M663&lt;Premissas!$C$8,Premissas!$E$7,IF(M663&lt;Premissas!$C$9,Premissas!$E$8,IF(M663&lt;Premissas!$C$10,Premissas!$E$9,IF(M663&lt;Premissas!$C$11,Premissas!$E$10,IF(M663&lt;Premissas!$C$12,Premissas!$E$11,Premissas!$E$12))))))</f>
        <v>0</v>
      </c>
      <c r="O663" s="13">
        <f>IF(OR(N663="",N663=0),0,N663/Premissas!$C$16)</f>
        <v>0</v>
      </c>
    </row>
    <row r="664" spans="1:15" ht="15" customHeight="1">
      <c r="A664" s="9">
        <v>7</v>
      </c>
      <c r="B664" s="9">
        <v>7801</v>
      </c>
      <c r="C664" s="9" t="s">
        <v>20</v>
      </c>
      <c r="D664" s="9" t="s">
        <v>1627</v>
      </c>
      <c r="E664" s="9" t="s">
        <v>1628</v>
      </c>
      <c r="F664" s="10">
        <v>668</v>
      </c>
      <c r="G664" s="11">
        <v>49.56</v>
      </c>
      <c r="H664" s="11">
        <v>13</v>
      </c>
      <c r="I664" s="9"/>
      <c r="J664" s="9">
        <v>16</v>
      </c>
      <c r="K664" s="9" t="s">
        <v>4843</v>
      </c>
      <c r="L664" s="9" t="s">
        <v>48</v>
      </c>
      <c r="M664" s="11">
        <f t="shared" si="10"/>
        <v>0.8125</v>
      </c>
      <c r="N664" s="12">
        <f>IF(M664="","",IF(M664&lt;Premissas!$C$8,Premissas!$E$7,IF(M664&lt;Premissas!$C$9,Premissas!$E$8,IF(M664&lt;Premissas!$C$10,Premissas!$E$9,IF(M664&lt;Premissas!$C$11,Premissas!$E$10,IF(M664&lt;Premissas!$C$12,Premissas!$E$11,Premissas!$E$12))))))</f>
        <v>0</v>
      </c>
      <c r="O664" s="13">
        <f>IF(OR(N664="",N664=0),0,N664/Premissas!$C$16)</f>
        <v>0</v>
      </c>
    </row>
    <row r="665" spans="1:15" ht="15" customHeight="1">
      <c r="A665" s="9">
        <v>7</v>
      </c>
      <c r="B665" s="9">
        <v>7801</v>
      </c>
      <c r="C665" s="9" t="s">
        <v>20</v>
      </c>
      <c r="D665" s="9" t="s">
        <v>1629</v>
      </c>
      <c r="E665" s="9" t="s">
        <v>1630</v>
      </c>
      <c r="F665" s="10">
        <v>1775</v>
      </c>
      <c r="G665" s="11">
        <v>151.09</v>
      </c>
      <c r="H665" s="11">
        <v>12</v>
      </c>
      <c r="I665" s="9"/>
      <c r="J665" s="9">
        <v>16</v>
      </c>
      <c r="K665" s="9" t="s">
        <v>4843</v>
      </c>
      <c r="L665" s="9" t="s">
        <v>48</v>
      </c>
      <c r="M665" s="11">
        <f t="shared" si="10"/>
        <v>0.75</v>
      </c>
      <c r="N665" s="12">
        <f>IF(M665="","",IF(M665&lt;Premissas!$C$8,Premissas!$E$7,IF(M665&lt;Premissas!$C$9,Premissas!$E$8,IF(M665&lt;Premissas!$C$10,Premissas!$E$9,IF(M665&lt;Premissas!$C$11,Premissas!$E$10,IF(M665&lt;Premissas!$C$12,Premissas!$E$11,Premissas!$E$12))))))</f>
        <v>0</v>
      </c>
      <c r="O665" s="13">
        <f>IF(OR(N665="",N665=0),0,N665/Premissas!$C$16)</f>
        <v>0</v>
      </c>
    </row>
    <row r="666" spans="1:15" ht="15" customHeight="1">
      <c r="A666" s="9">
        <v>7</v>
      </c>
      <c r="B666" s="9">
        <v>7801</v>
      </c>
      <c r="C666" s="9" t="s">
        <v>21</v>
      </c>
      <c r="D666" s="9" t="s">
        <v>1631</v>
      </c>
      <c r="E666" s="9" t="s">
        <v>1632</v>
      </c>
      <c r="F666" s="10">
        <v>1401</v>
      </c>
      <c r="G666" s="11">
        <v>167.64</v>
      </c>
      <c r="H666" s="11">
        <v>8</v>
      </c>
      <c r="I666" s="9"/>
      <c r="J666" s="9">
        <v>20</v>
      </c>
      <c r="K666" s="9" t="s">
        <v>4843</v>
      </c>
      <c r="L666" s="9" t="s">
        <v>48</v>
      </c>
      <c r="M666" s="11">
        <f t="shared" si="10"/>
        <v>0.4</v>
      </c>
      <c r="N666" s="12">
        <f>IF(M666="","",IF(M666&lt;Premissas!$C$8,Premissas!$E$7,IF(M666&lt;Premissas!$C$9,Premissas!$E$8,IF(M666&lt;Premissas!$C$10,Premissas!$E$9,IF(M666&lt;Premissas!$C$11,Premissas!$E$10,IF(M666&lt;Premissas!$C$12,Premissas!$E$11,Premissas!$E$12))))))</f>
        <v>0</v>
      </c>
      <c r="O666" s="13">
        <f>IF(OR(N666="",N666=0),0,N666/Premissas!$C$16)</f>
        <v>0</v>
      </c>
    </row>
    <row r="667" spans="1:15" ht="15" customHeight="1">
      <c r="A667" s="9">
        <v>7</v>
      </c>
      <c r="B667" s="9">
        <v>7801</v>
      </c>
      <c r="C667" s="9" t="s">
        <v>20</v>
      </c>
      <c r="D667" s="9" t="s">
        <v>1633</v>
      </c>
      <c r="E667" s="9" t="s">
        <v>1634</v>
      </c>
      <c r="F667" s="10">
        <v>1635</v>
      </c>
      <c r="G667" s="11">
        <v>114.76</v>
      </c>
      <c r="H667" s="11">
        <v>14</v>
      </c>
      <c r="I667" s="9"/>
      <c r="J667" s="9">
        <v>16</v>
      </c>
      <c r="K667" s="9" t="s">
        <v>4843</v>
      </c>
      <c r="L667" s="9" t="s">
        <v>48</v>
      </c>
      <c r="M667" s="11">
        <f t="shared" si="10"/>
        <v>0.875</v>
      </c>
      <c r="N667" s="12">
        <f>IF(M667="","",IF(M667&lt;Premissas!$C$8,Premissas!$E$7,IF(M667&lt;Premissas!$C$9,Premissas!$E$8,IF(M667&lt;Premissas!$C$10,Premissas!$E$9,IF(M667&lt;Premissas!$C$11,Premissas!$E$10,IF(M667&lt;Premissas!$C$12,Premissas!$E$11,Premissas!$E$12))))))</f>
        <v>0</v>
      </c>
      <c r="O667" s="13">
        <f>IF(OR(N667="",N667=0),0,N667/Premissas!$C$16)</f>
        <v>0</v>
      </c>
    </row>
    <row r="668" spans="1:15" ht="15" customHeight="1">
      <c r="A668" s="9">
        <v>7</v>
      </c>
      <c r="B668" s="9">
        <v>7801</v>
      </c>
      <c r="C668" s="9" t="s">
        <v>18</v>
      </c>
      <c r="D668" s="9" t="s">
        <v>1635</v>
      </c>
      <c r="E668" s="9" t="s">
        <v>1636</v>
      </c>
      <c r="F668" s="10">
        <v>1362</v>
      </c>
      <c r="G668" s="11">
        <v>92.1</v>
      </c>
      <c r="H668" s="11">
        <v>15</v>
      </c>
      <c r="I668" s="9"/>
      <c r="J668" s="9">
        <v>22</v>
      </c>
      <c r="K668" s="9" t="s">
        <v>4843</v>
      </c>
      <c r="L668" s="9" t="s">
        <v>48</v>
      </c>
      <c r="M668" s="11">
        <f t="shared" si="10"/>
        <v>0.68181818181818177</v>
      </c>
      <c r="N668" s="12">
        <f>IF(M668="","",IF(M668&lt;Premissas!$C$8,Premissas!$E$7,IF(M668&lt;Premissas!$C$9,Premissas!$E$8,IF(M668&lt;Premissas!$C$10,Premissas!$E$9,IF(M668&lt;Premissas!$C$11,Premissas!$E$10,IF(M668&lt;Premissas!$C$12,Premissas!$E$11,Premissas!$E$12))))))</f>
        <v>0</v>
      </c>
      <c r="O668" s="13">
        <f>IF(OR(N668="",N668=0),0,N668/Premissas!$C$16)</f>
        <v>0</v>
      </c>
    </row>
    <row r="669" spans="1:15" ht="15" customHeight="1">
      <c r="A669" s="9">
        <v>7</v>
      </c>
      <c r="B669" s="9">
        <v>7801</v>
      </c>
      <c r="C669" s="9" t="s">
        <v>20</v>
      </c>
      <c r="D669" s="9" t="s">
        <v>1637</v>
      </c>
      <c r="E669" s="9" t="s">
        <v>1638</v>
      </c>
      <c r="F669" s="10">
        <v>2799</v>
      </c>
      <c r="G669" s="11">
        <v>109.51</v>
      </c>
      <c r="H669" s="11">
        <v>26</v>
      </c>
      <c r="I669" s="9"/>
      <c r="J669" s="9">
        <v>16</v>
      </c>
      <c r="K669" s="9" t="s">
        <v>4843</v>
      </c>
      <c r="L669" s="9" t="s">
        <v>48</v>
      </c>
      <c r="M669" s="11">
        <f t="shared" si="10"/>
        <v>1.625</v>
      </c>
      <c r="N669" s="12">
        <f>IF(M669="","",IF(M669&lt;Premissas!$C$8,Premissas!$E$7,IF(M669&lt;Premissas!$C$9,Premissas!$E$8,IF(M669&lt;Premissas!$C$10,Premissas!$E$9,IF(M669&lt;Premissas!$C$11,Premissas!$E$10,IF(M669&lt;Premissas!$C$12,Premissas!$E$11,Premissas!$E$12))))))</f>
        <v>500</v>
      </c>
      <c r="O669" s="13">
        <f>IF(OR(N669="",N669=0),0,N669/Premissas!$C$16)</f>
        <v>19.23076923076923</v>
      </c>
    </row>
    <row r="670" spans="1:15" ht="15" customHeight="1">
      <c r="A670" s="9">
        <v>7</v>
      </c>
      <c r="B670" s="9">
        <v>7801</v>
      </c>
      <c r="C670" s="9" t="s">
        <v>20</v>
      </c>
      <c r="D670" s="9" t="s">
        <v>1639</v>
      </c>
      <c r="E670" s="9" t="s">
        <v>1640</v>
      </c>
      <c r="F670" s="10">
        <v>91</v>
      </c>
      <c r="G670" s="11">
        <v>47.06</v>
      </c>
      <c r="H670" s="11">
        <v>2</v>
      </c>
      <c r="I670" s="9"/>
      <c r="J670" s="9">
        <v>16</v>
      </c>
      <c r="K670" s="9" t="s">
        <v>4843</v>
      </c>
      <c r="L670" s="9" t="s">
        <v>48</v>
      </c>
      <c r="M670" s="11">
        <f t="shared" si="10"/>
        <v>0.125</v>
      </c>
      <c r="N670" s="12">
        <f>IF(M670="","",IF(M670&lt;Premissas!$C$8,Premissas!$E$7,IF(M670&lt;Premissas!$C$9,Premissas!$E$8,IF(M670&lt;Premissas!$C$10,Premissas!$E$9,IF(M670&lt;Premissas!$C$11,Premissas!$E$10,IF(M670&lt;Premissas!$C$12,Premissas!$E$11,Premissas!$E$12))))))</f>
        <v>0</v>
      </c>
      <c r="O670" s="13">
        <f>IF(OR(N670="",N670=0),0,N670/Premissas!$C$16)</f>
        <v>0</v>
      </c>
    </row>
    <row r="671" spans="1:15" ht="15" customHeight="1">
      <c r="A671" s="9">
        <v>7</v>
      </c>
      <c r="B671" s="9">
        <v>7801</v>
      </c>
      <c r="C671" s="9" t="s">
        <v>20</v>
      </c>
      <c r="D671" s="9" t="s">
        <v>1641</v>
      </c>
      <c r="E671" s="9" t="s">
        <v>1642</v>
      </c>
      <c r="F671" s="10">
        <v>248</v>
      </c>
      <c r="G671" s="11">
        <v>24.15</v>
      </c>
      <c r="H671" s="11">
        <v>10</v>
      </c>
      <c r="I671" s="9"/>
      <c r="J671" s="9">
        <v>16</v>
      </c>
      <c r="K671" s="9" t="s">
        <v>4843</v>
      </c>
      <c r="L671" s="9" t="s">
        <v>48</v>
      </c>
      <c r="M671" s="11">
        <f t="shared" si="10"/>
        <v>0.625</v>
      </c>
      <c r="N671" s="12">
        <f>IF(M671="","",IF(M671&lt;Premissas!$C$8,Premissas!$E$7,IF(M671&lt;Premissas!$C$9,Premissas!$E$8,IF(M671&lt;Premissas!$C$10,Premissas!$E$9,IF(M671&lt;Premissas!$C$11,Premissas!$E$10,IF(M671&lt;Premissas!$C$12,Premissas!$E$11,Premissas!$E$12))))))</f>
        <v>0</v>
      </c>
      <c r="O671" s="13">
        <f>IF(OR(N671="",N671=0),0,N671/Premissas!$C$16)</f>
        <v>0</v>
      </c>
    </row>
    <row r="672" spans="1:15" ht="15" customHeight="1">
      <c r="A672" s="9">
        <v>7</v>
      </c>
      <c r="B672" s="9">
        <v>7801</v>
      </c>
      <c r="C672" s="9" t="s">
        <v>20</v>
      </c>
      <c r="D672" s="9" t="s">
        <v>1643</v>
      </c>
      <c r="E672" s="9" t="s">
        <v>1644</v>
      </c>
      <c r="F672" s="10">
        <v>74</v>
      </c>
      <c r="G672" s="11">
        <v>29.75</v>
      </c>
      <c r="H672" s="11">
        <v>2</v>
      </c>
      <c r="I672" s="9"/>
      <c r="J672" s="9">
        <v>16</v>
      </c>
      <c r="K672" s="9" t="s">
        <v>4843</v>
      </c>
      <c r="L672" s="9" t="s">
        <v>48</v>
      </c>
      <c r="M672" s="11">
        <f t="shared" si="10"/>
        <v>0.125</v>
      </c>
      <c r="N672" s="12">
        <f>IF(M672="","",IF(M672&lt;Premissas!$C$8,Premissas!$E$7,IF(M672&lt;Premissas!$C$9,Premissas!$E$8,IF(M672&lt;Premissas!$C$10,Premissas!$E$9,IF(M672&lt;Premissas!$C$11,Premissas!$E$10,IF(M672&lt;Premissas!$C$12,Premissas!$E$11,Premissas!$E$12))))))</f>
        <v>0</v>
      </c>
      <c r="O672" s="13">
        <f>IF(OR(N672="",N672=0),0,N672/Premissas!$C$16)</f>
        <v>0</v>
      </c>
    </row>
    <row r="673" spans="1:15" ht="15" customHeight="1">
      <c r="A673" s="9">
        <v>7</v>
      </c>
      <c r="B673" s="9">
        <v>7801</v>
      </c>
      <c r="C673" s="9" t="s">
        <v>20</v>
      </c>
      <c r="D673" s="9" t="s">
        <v>1645</v>
      </c>
      <c r="E673" s="9" t="s">
        <v>1646</v>
      </c>
      <c r="F673" s="10">
        <v>1856</v>
      </c>
      <c r="G673" s="11">
        <v>93.51</v>
      </c>
      <c r="H673" s="11">
        <v>20</v>
      </c>
      <c r="I673" s="9"/>
      <c r="J673" s="9">
        <v>16</v>
      </c>
      <c r="K673" s="9" t="s">
        <v>4843</v>
      </c>
      <c r="L673" s="9" t="s">
        <v>48</v>
      </c>
      <c r="M673" s="11">
        <f t="shared" si="10"/>
        <v>1.25</v>
      </c>
      <c r="N673" s="12">
        <f>IF(M673="","",IF(M673&lt;Premissas!$C$8,Premissas!$E$7,IF(M673&lt;Premissas!$C$9,Premissas!$E$8,IF(M673&lt;Premissas!$C$10,Premissas!$E$9,IF(M673&lt;Premissas!$C$11,Premissas!$E$10,IF(M673&lt;Premissas!$C$12,Premissas!$E$11,Premissas!$E$12))))))</f>
        <v>200</v>
      </c>
      <c r="O673" s="13">
        <f>IF(OR(N673="",N673=0),0,N673/Premissas!$C$16)</f>
        <v>7.6923076923076925</v>
      </c>
    </row>
    <row r="674" spans="1:15" ht="15" customHeight="1">
      <c r="A674" s="9">
        <v>7</v>
      </c>
      <c r="B674" s="9">
        <v>7801</v>
      </c>
      <c r="C674" s="9" t="s">
        <v>18</v>
      </c>
      <c r="D674" s="9" t="s">
        <v>1647</v>
      </c>
      <c r="E674" s="9" t="s">
        <v>1648</v>
      </c>
      <c r="F674" s="10">
        <v>198</v>
      </c>
      <c r="G674" s="11">
        <v>27.85</v>
      </c>
      <c r="H674" s="11">
        <v>7</v>
      </c>
      <c r="I674" s="9"/>
      <c r="J674" s="9">
        <v>22</v>
      </c>
      <c r="K674" s="9" t="s">
        <v>4843</v>
      </c>
      <c r="L674" s="9" t="s">
        <v>48</v>
      </c>
      <c r="M674" s="11">
        <f t="shared" si="10"/>
        <v>0.31818181818181818</v>
      </c>
      <c r="N674" s="12">
        <f>IF(M674="","",IF(M674&lt;Premissas!$C$8,Premissas!$E$7,IF(M674&lt;Premissas!$C$9,Premissas!$E$8,IF(M674&lt;Premissas!$C$10,Premissas!$E$9,IF(M674&lt;Premissas!$C$11,Premissas!$E$10,IF(M674&lt;Premissas!$C$12,Premissas!$E$11,Premissas!$E$12))))))</f>
        <v>0</v>
      </c>
      <c r="O674" s="13">
        <f>IF(OR(N674="",N674=0),0,N674/Premissas!$C$16)</f>
        <v>0</v>
      </c>
    </row>
    <row r="675" spans="1:15" ht="15" customHeight="1">
      <c r="A675" s="9">
        <v>7</v>
      </c>
      <c r="B675" s="9">
        <v>7801</v>
      </c>
      <c r="C675" s="9" t="s">
        <v>18</v>
      </c>
      <c r="D675" s="9" t="s">
        <v>1649</v>
      </c>
      <c r="E675" s="9" t="s">
        <v>1650</v>
      </c>
      <c r="F675" s="10">
        <v>119</v>
      </c>
      <c r="G675" s="11">
        <v>3.14</v>
      </c>
      <c r="H675" s="11">
        <v>38</v>
      </c>
      <c r="I675" s="9"/>
      <c r="J675" s="9">
        <v>22</v>
      </c>
      <c r="K675" s="9" t="s">
        <v>4843</v>
      </c>
      <c r="L675" s="9" t="s">
        <v>48</v>
      </c>
      <c r="M675" s="11">
        <f t="shared" si="10"/>
        <v>1.7272727272727273</v>
      </c>
      <c r="N675" s="12">
        <f>IF(M675="","",IF(M675&lt;Premissas!$C$8,Premissas!$E$7,IF(M675&lt;Premissas!$C$9,Premissas!$E$8,IF(M675&lt;Premissas!$C$10,Premissas!$E$9,IF(M675&lt;Premissas!$C$11,Premissas!$E$10,IF(M675&lt;Premissas!$C$12,Premissas!$E$11,Premissas!$E$12))))))</f>
        <v>500</v>
      </c>
      <c r="O675" s="13">
        <f>IF(OR(N675="",N675=0),0,N675/Premissas!$C$16)</f>
        <v>19.23076923076923</v>
      </c>
    </row>
    <row r="676" spans="1:15" ht="15" customHeight="1">
      <c r="A676" s="9">
        <v>7</v>
      </c>
      <c r="B676" s="9">
        <v>7801</v>
      </c>
      <c r="C676" s="9" t="s">
        <v>18</v>
      </c>
      <c r="D676" s="9" t="s">
        <v>1653</v>
      </c>
      <c r="E676" s="9" t="s">
        <v>1654</v>
      </c>
      <c r="F676" s="10">
        <v>151</v>
      </c>
      <c r="G676" s="11">
        <v>8.3800000000000008</v>
      </c>
      <c r="H676" s="11">
        <v>18</v>
      </c>
      <c r="I676" s="9"/>
      <c r="J676" s="9">
        <v>22</v>
      </c>
      <c r="K676" s="9" t="s">
        <v>4843</v>
      </c>
      <c r="L676" s="9" t="s">
        <v>48</v>
      </c>
      <c r="M676" s="11">
        <f t="shared" si="10"/>
        <v>0.81818181818181823</v>
      </c>
      <c r="N676" s="12">
        <f>IF(M676="","",IF(M676&lt;Premissas!$C$8,Premissas!$E$7,IF(M676&lt;Premissas!$C$9,Premissas!$E$8,IF(M676&lt;Premissas!$C$10,Premissas!$E$9,IF(M676&lt;Premissas!$C$11,Premissas!$E$10,IF(M676&lt;Premissas!$C$12,Premissas!$E$11,Premissas!$E$12))))))</f>
        <v>0</v>
      </c>
      <c r="O676" s="13">
        <f>IF(OR(N676="",N676=0),0,N676/Premissas!$C$16)</f>
        <v>0</v>
      </c>
    </row>
    <row r="677" spans="1:15" ht="15" customHeight="1">
      <c r="A677" s="9">
        <v>7</v>
      </c>
      <c r="B677" s="9">
        <v>7801</v>
      </c>
      <c r="C677" s="9" t="s">
        <v>20</v>
      </c>
      <c r="D677" s="9" t="s">
        <v>1655</v>
      </c>
      <c r="E677" s="9" t="s">
        <v>1656</v>
      </c>
      <c r="F677" s="10">
        <v>1073</v>
      </c>
      <c r="G677" s="11">
        <v>77.67</v>
      </c>
      <c r="H677" s="11">
        <v>14</v>
      </c>
      <c r="I677" s="9"/>
      <c r="J677" s="9">
        <v>16</v>
      </c>
      <c r="K677" s="9" t="s">
        <v>4843</v>
      </c>
      <c r="L677" s="9" t="s">
        <v>48</v>
      </c>
      <c r="M677" s="11">
        <f t="shared" si="10"/>
        <v>0.875</v>
      </c>
      <c r="N677" s="12">
        <f>IF(M677="","",IF(M677&lt;Premissas!$C$8,Premissas!$E$7,IF(M677&lt;Premissas!$C$9,Premissas!$E$8,IF(M677&lt;Premissas!$C$10,Premissas!$E$9,IF(M677&lt;Premissas!$C$11,Premissas!$E$10,IF(M677&lt;Premissas!$C$12,Premissas!$E$11,Premissas!$E$12))))))</f>
        <v>0</v>
      </c>
      <c r="O677" s="13">
        <f>IF(OR(N677="",N677=0),0,N677/Premissas!$C$16)</f>
        <v>0</v>
      </c>
    </row>
    <row r="678" spans="1:15" ht="15" customHeight="1">
      <c r="A678" s="9">
        <v>7</v>
      </c>
      <c r="B678" s="9">
        <v>7801</v>
      </c>
      <c r="C678" s="9" t="s">
        <v>18</v>
      </c>
      <c r="D678" s="9" t="s">
        <v>1657</v>
      </c>
      <c r="E678" s="9" t="s">
        <v>1658</v>
      </c>
      <c r="F678" s="10">
        <v>972</v>
      </c>
      <c r="G678" s="11">
        <v>95.56</v>
      </c>
      <c r="H678" s="11">
        <v>10</v>
      </c>
      <c r="I678" s="9"/>
      <c r="J678" s="9">
        <v>22</v>
      </c>
      <c r="K678" s="9" t="s">
        <v>4843</v>
      </c>
      <c r="L678" s="9" t="s">
        <v>48</v>
      </c>
      <c r="M678" s="11">
        <f t="shared" si="10"/>
        <v>0.45454545454545453</v>
      </c>
      <c r="N678" s="12">
        <f>IF(M678="","",IF(M678&lt;Premissas!$C$8,Premissas!$E$7,IF(M678&lt;Premissas!$C$9,Premissas!$E$8,IF(M678&lt;Premissas!$C$10,Premissas!$E$9,IF(M678&lt;Premissas!$C$11,Premissas!$E$10,IF(M678&lt;Premissas!$C$12,Premissas!$E$11,Premissas!$E$12))))))</f>
        <v>0</v>
      </c>
      <c r="O678" s="13">
        <f>IF(OR(N678="",N678=0),0,N678/Premissas!$C$16)</f>
        <v>0</v>
      </c>
    </row>
    <row r="679" spans="1:15" ht="15" customHeight="1">
      <c r="A679" s="9">
        <v>7</v>
      </c>
      <c r="B679" s="9">
        <v>7801</v>
      </c>
      <c r="C679" s="9" t="s">
        <v>18</v>
      </c>
      <c r="D679" s="9" t="s">
        <v>1659</v>
      </c>
      <c r="E679" s="9" t="s">
        <v>1660</v>
      </c>
      <c r="F679" s="10">
        <v>236</v>
      </c>
      <c r="G679" s="11">
        <v>33.11</v>
      </c>
      <c r="H679" s="11">
        <v>7</v>
      </c>
      <c r="I679" s="9"/>
      <c r="J679" s="9">
        <v>22</v>
      </c>
      <c r="K679" s="9" t="s">
        <v>4843</v>
      </c>
      <c r="L679" s="9" t="s">
        <v>48</v>
      </c>
      <c r="M679" s="11">
        <f t="shared" si="10"/>
        <v>0.31818181818181818</v>
      </c>
      <c r="N679" s="12">
        <f>IF(M679="","",IF(M679&lt;Premissas!$C$8,Premissas!$E$7,IF(M679&lt;Premissas!$C$9,Premissas!$E$8,IF(M679&lt;Premissas!$C$10,Premissas!$E$9,IF(M679&lt;Premissas!$C$11,Premissas!$E$10,IF(M679&lt;Premissas!$C$12,Premissas!$E$11,Premissas!$E$12))))))</f>
        <v>0</v>
      </c>
      <c r="O679" s="13">
        <f>IF(OR(N679="",N679=0),0,N679/Premissas!$C$16)</f>
        <v>0</v>
      </c>
    </row>
    <row r="680" spans="1:15" ht="15" customHeight="1">
      <c r="A680" s="9">
        <v>7</v>
      </c>
      <c r="B680" s="9">
        <v>7801</v>
      </c>
      <c r="C680" s="9" t="s">
        <v>20</v>
      </c>
      <c r="D680" s="9" t="s">
        <v>1661</v>
      </c>
      <c r="E680" s="9" t="s">
        <v>1662</v>
      </c>
      <c r="F680" s="10">
        <v>61</v>
      </c>
      <c r="G680" s="11">
        <v>6.86</v>
      </c>
      <c r="H680" s="11">
        <v>9</v>
      </c>
      <c r="I680" s="9"/>
      <c r="J680" s="9">
        <v>16</v>
      </c>
      <c r="K680" s="9" t="s">
        <v>4843</v>
      </c>
      <c r="L680" s="9" t="s">
        <v>48</v>
      </c>
      <c r="M680" s="11">
        <f t="shared" si="10"/>
        <v>0.5625</v>
      </c>
      <c r="N680" s="12">
        <f>IF(M680="","",IF(M680&lt;Premissas!$C$8,Premissas!$E$7,IF(M680&lt;Premissas!$C$9,Premissas!$E$8,IF(M680&lt;Premissas!$C$10,Premissas!$E$9,IF(M680&lt;Premissas!$C$11,Premissas!$E$10,IF(M680&lt;Premissas!$C$12,Premissas!$E$11,Premissas!$E$12))))))</f>
        <v>0</v>
      </c>
      <c r="O680" s="13">
        <f>IF(OR(N680="",N680=0),0,N680/Premissas!$C$16)</f>
        <v>0</v>
      </c>
    </row>
    <row r="681" spans="1:15" ht="15" customHeight="1">
      <c r="A681" s="9">
        <v>7</v>
      </c>
      <c r="B681" s="9">
        <v>7801</v>
      </c>
      <c r="C681" s="9" t="s">
        <v>19</v>
      </c>
      <c r="D681" s="9" t="s">
        <v>1661</v>
      </c>
      <c r="E681" s="9" t="s">
        <v>1662</v>
      </c>
      <c r="F681" s="10">
        <v>4</v>
      </c>
      <c r="G681" s="11">
        <v>0.39</v>
      </c>
      <c r="H681" s="11">
        <v>10</v>
      </c>
      <c r="I681" s="9"/>
      <c r="J681" s="9">
        <v>17</v>
      </c>
      <c r="K681" s="9" t="s">
        <v>4843</v>
      </c>
      <c r="L681" s="9" t="s">
        <v>48</v>
      </c>
      <c r="M681" s="11">
        <f t="shared" si="10"/>
        <v>0.58823529411764708</v>
      </c>
      <c r="N681" s="12">
        <f>IF(M681="","",IF(M681&lt;Premissas!$C$8,Premissas!$E$7,IF(M681&lt;Premissas!$C$9,Premissas!$E$8,IF(M681&lt;Premissas!$C$10,Premissas!$E$9,IF(M681&lt;Premissas!$C$11,Premissas!$E$10,IF(M681&lt;Premissas!$C$12,Premissas!$E$11,Premissas!$E$12))))))</f>
        <v>0</v>
      </c>
      <c r="O681" s="13">
        <f>IF(OR(N681="",N681=0),0,N681/Premissas!$C$16)</f>
        <v>0</v>
      </c>
    </row>
    <row r="682" spans="1:15" ht="15" customHeight="1">
      <c r="A682" s="9">
        <v>7</v>
      </c>
      <c r="B682" s="9">
        <v>7801</v>
      </c>
      <c r="C682" s="9" t="s">
        <v>18</v>
      </c>
      <c r="D682" s="9" t="s">
        <v>1665</v>
      </c>
      <c r="E682" s="9" t="s">
        <v>1666</v>
      </c>
      <c r="F682" s="10">
        <v>2104</v>
      </c>
      <c r="G682" s="11">
        <v>80.84</v>
      </c>
      <c r="H682" s="11">
        <v>26</v>
      </c>
      <c r="I682" s="9"/>
      <c r="J682" s="9">
        <v>22</v>
      </c>
      <c r="K682" s="9" t="s">
        <v>4843</v>
      </c>
      <c r="L682" s="9" t="s">
        <v>48</v>
      </c>
      <c r="M682" s="11">
        <f t="shared" si="10"/>
        <v>1.1818181818181819</v>
      </c>
      <c r="N682" s="12">
        <f>IF(M682="","",IF(M682&lt;Premissas!$C$8,Premissas!$E$7,IF(M682&lt;Premissas!$C$9,Premissas!$E$8,IF(M682&lt;Premissas!$C$10,Premissas!$E$9,IF(M682&lt;Premissas!$C$11,Premissas!$E$10,IF(M682&lt;Premissas!$C$12,Premissas!$E$11,Premissas!$E$12))))))</f>
        <v>100</v>
      </c>
      <c r="O682" s="13">
        <f>IF(OR(N682="",N682=0),0,N682/Premissas!$C$16)</f>
        <v>3.8461538461538463</v>
      </c>
    </row>
    <row r="683" spans="1:15" ht="15" customHeight="1">
      <c r="A683" s="9">
        <v>7</v>
      </c>
      <c r="B683" s="9">
        <v>7801</v>
      </c>
      <c r="C683" s="9" t="s">
        <v>20</v>
      </c>
      <c r="D683" s="9" t="s">
        <v>1667</v>
      </c>
      <c r="E683" s="9" t="s">
        <v>1668</v>
      </c>
      <c r="F683" s="10">
        <v>98</v>
      </c>
      <c r="G683" s="11">
        <v>6.14</v>
      </c>
      <c r="H683" s="11">
        <v>16</v>
      </c>
      <c r="I683" s="9"/>
      <c r="J683" s="9">
        <v>16</v>
      </c>
      <c r="K683" s="9" t="s">
        <v>4843</v>
      </c>
      <c r="L683" s="9" t="s">
        <v>48</v>
      </c>
      <c r="M683" s="11">
        <f t="shared" si="10"/>
        <v>1</v>
      </c>
      <c r="N683" s="12">
        <f>IF(M683="","",IF(M683&lt;Premissas!$C$8,Premissas!$E$7,IF(M683&lt;Premissas!$C$9,Premissas!$E$8,IF(M683&lt;Premissas!$C$10,Premissas!$E$9,IF(M683&lt;Premissas!$C$11,Premissas!$E$10,IF(M683&lt;Premissas!$C$12,Premissas!$E$11,Premissas!$E$12))))))</f>
        <v>100</v>
      </c>
      <c r="O683" s="13">
        <f>IF(OR(N683="",N683=0),0,N683/Premissas!$C$16)</f>
        <v>3.8461538461538463</v>
      </c>
    </row>
    <row r="684" spans="1:15" ht="15" customHeight="1">
      <c r="A684" s="9">
        <v>7</v>
      </c>
      <c r="B684" s="9">
        <v>7801</v>
      </c>
      <c r="C684" s="9" t="s">
        <v>20</v>
      </c>
      <c r="D684" s="9" t="s">
        <v>1673</v>
      </c>
      <c r="E684" s="9" t="s">
        <v>1674</v>
      </c>
      <c r="F684" s="10">
        <v>2</v>
      </c>
      <c r="G684" s="11">
        <v>3.05</v>
      </c>
      <c r="H684" s="11">
        <v>1</v>
      </c>
      <c r="I684" s="9"/>
      <c r="J684" s="9">
        <v>16</v>
      </c>
      <c r="K684" s="9" t="s">
        <v>4843</v>
      </c>
      <c r="L684" s="9" t="s">
        <v>48</v>
      </c>
      <c r="M684" s="11">
        <f t="shared" si="10"/>
        <v>6.25E-2</v>
      </c>
      <c r="N684" s="12">
        <f>IF(M684="","",IF(M684&lt;Premissas!$C$8,Premissas!$E$7,IF(M684&lt;Premissas!$C$9,Premissas!$E$8,IF(M684&lt;Premissas!$C$10,Premissas!$E$9,IF(M684&lt;Premissas!$C$11,Premissas!$E$10,IF(M684&lt;Premissas!$C$12,Premissas!$E$11,Premissas!$E$12))))))</f>
        <v>0</v>
      </c>
      <c r="O684" s="13">
        <f>IF(OR(N684="",N684=0),0,N684/Premissas!$C$16)</f>
        <v>0</v>
      </c>
    </row>
    <row r="685" spans="1:15" ht="15" customHeight="1">
      <c r="A685" s="9">
        <v>7</v>
      </c>
      <c r="B685" s="9">
        <v>7801</v>
      </c>
      <c r="C685" s="9" t="s">
        <v>18</v>
      </c>
      <c r="D685" s="9" t="s">
        <v>1675</v>
      </c>
      <c r="E685" s="9" t="s">
        <v>1676</v>
      </c>
      <c r="F685" s="10">
        <v>246</v>
      </c>
      <c r="G685" s="11">
        <v>19.739999999999998</v>
      </c>
      <c r="H685" s="11">
        <v>12</v>
      </c>
      <c r="I685" s="9"/>
      <c r="J685" s="9">
        <v>22</v>
      </c>
      <c r="K685" s="9" t="s">
        <v>4843</v>
      </c>
      <c r="L685" s="9" t="s">
        <v>48</v>
      </c>
      <c r="M685" s="11">
        <f t="shared" si="10"/>
        <v>0.54545454545454541</v>
      </c>
      <c r="N685" s="12">
        <f>IF(M685="","",IF(M685&lt;Premissas!$C$8,Premissas!$E$7,IF(M685&lt;Premissas!$C$9,Premissas!$E$8,IF(M685&lt;Premissas!$C$10,Premissas!$E$9,IF(M685&lt;Premissas!$C$11,Premissas!$E$10,IF(M685&lt;Premissas!$C$12,Premissas!$E$11,Premissas!$E$12))))))</f>
        <v>0</v>
      </c>
      <c r="O685" s="13">
        <f>IF(OR(N685="",N685=0),0,N685/Premissas!$C$16)</f>
        <v>0</v>
      </c>
    </row>
    <row r="686" spans="1:15" ht="15" customHeight="1">
      <c r="A686" s="9">
        <v>7</v>
      </c>
      <c r="B686" s="9">
        <v>7801</v>
      </c>
      <c r="C686" s="9" t="s">
        <v>18</v>
      </c>
      <c r="D686" s="9" t="s">
        <v>1687</v>
      </c>
      <c r="E686" s="9" t="s">
        <v>1688</v>
      </c>
      <c r="F686" s="10">
        <v>799</v>
      </c>
      <c r="G686" s="11">
        <v>54.75</v>
      </c>
      <c r="H686" s="11">
        <v>15</v>
      </c>
      <c r="I686" s="9"/>
      <c r="J686" s="9">
        <v>22</v>
      </c>
      <c r="K686" s="9" t="s">
        <v>4843</v>
      </c>
      <c r="L686" s="9" t="s">
        <v>48</v>
      </c>
      <c r="M686" s="11">
        <f t="shared" si="10"/>
        <v>0.68181818181818177</v>
      </c>
      <c r="N686" s="12">
        <f>IF(M686="","",IF(M686&lt;Premissas!$C$8,Premissas!$E$7,IF(M686&lt;Premissas!$C$9,Premissas!$E$8,IF(M686&lt;Premissas!$C$10,Premissas!$E$9,IF(M686&lt;Premissas!$C$11,Premissas!$E$10,IF(M686&lt;Premissas!$C$12,Premissas!$E$11,Premissas!$E$12))))))</f>
        <v>0</v>
      </c>
      <c r="O686" s="13">
        <f>IF(OR(N686="",N686=0),0,N686/Premissas!$C$16)</f>
        <v>0</v>
      </c>
    </row>
    <row r="687" spans="1:15" ht="15" customHeight="1">
      <c r="A687" s="9">
        <v>7</v>
      </c>
      <c r="B687" s="9">
        <v>7801</v>
      </c>
      <c r="C687" s="9" t="s">
        <v>20</v>
      </c>
      <c r="D687" s="9" t="s">
        <v>1687</v>
      </c>
      <c r="E687" s="9" t="s">
        <v>1688</v>
      </c>
      <c r="F687" s="10">
        <v>380</v>
      </c>
      <c r="G687" s="11">
        <v>60.52</v>
      </c>
      <c r="H687" s="11">
        <v>6</v>
      </c>
      <c r="I687" s="9"/>
      <c r="J687" s="9">
        <v>16</v>
      </c>
      <c r="K687" s="9" t="s">
        <v>4843</v>
      </c>
      <c r="L687" s="9" t="s">
        <v>48</v>
      </c>
      <c r="M687" s="11">
        <f t="shared" si="10"/>
        <v>0.375</v>
      </c>
      <c r="N687" s="12">
        <f>IF(M687="","",IF(M687&lt;Premissas!$C$8,Premissas!$E$7,IF(M687&lt;Premissas!$C$9,Premissas!$E$8,IF(M687&lt;Premissas!$C$10,Premissas!$E$9,IF(M687&lt;Premissas!$C$11,Premissas!$E$10,IF(M687&lt;Premissas!$C$12,Premissas!$E$11,Premissas!$E$12))))))</f>
        <v>0</v>
      </c>
      <c r="O687" s="13">
        <f>IF(OR(N687="",N687=0),0,N687/Premissas!$C$16)</f>
        <v>0</v>
      </c>
    </row>
    <row r="688" spans="1:15" ht="15" customHeight="1">
      <c r="A688" s="9">
        <v>7</v>
      </c>
      <c r="B688" s="9">
        <v>7801</v>
      </c>
      <c r="C688" s="9" t="s">
        <v>18</v>
      </c>
      <c r="D688" s="9" t="s">
        <v>1691</v>
      </c>
      <c r="E688" s="9" t="s">
        <v>1692</v>
      </c>
      <c r="F688" s="10">
        <v>4</v>
      </c>
      <c r="G688" s="11">
        <v>0.87</v>
      </c>
      <c r="H688" s="11">
        <v>5</v>
      </c>
      <c r="I688" s="9"/>
      <c r="J688" s="9">
        <v>22</v>
      </c>
      <c r="K688" s="9" t="s">
        <v>4843</v>
      </c>
      <c r="L688" s="9" t="s">
        <v>48</v>
      </c>
      <c r="M688" s="11">
        <f t="shared" si="10"/>
        <v>0.22727272727272727</v>
      </c>
      <c r="N688" s="12">
        <f>IF(M688="","",IF(M688&lt;Premissas!$C$8,Premissas!$E$7,IF(M688&lt;Premissas!$C$9,Premissas!$E$8,IF(M688&lt;Premissas!$C$10,Premissas!$E$9,IF(M688&lt;Premissas!$C$11,Premissas!$E$10,IF(M688&lt;Premissas!$C$12,Premissas!$E$11,Premissas!$E$12))))))</f>
        <v>0</v>
      </c>
      <c r="O688" s="13">
        <f>IF(OR(N688="",N688=0),0,N688/Premissas!$C$16)</f>
        <v>0</v>
      </c>
    </row>
    <row r="689" spans="1:15" ht="15" customHeight="1">
      <c r="A689" s="9">
        <v>7</v>
      </c>
      <c r="B689" s="9">
        <v>7801</v>
      </c>
      <c r="C689" s="9" t="s">
        <v>18</v>
      </c>
      <c r="D689" s="9" t="s">
        <v>1693</v>
      </c>
      <c r="E689" s="9" t="s">
        <v>1694</v>
      </c>
      <c r="F689" s="10">
        <v>257</v>
      </c>
      <c r="G689" s="11">
        <v>34.770000000000003</v>
      </c>
      <c r="H689" s="11">
        <v>7</v>
      </c>
      <c r="I689" s="9"/>
      <c r="J689" s="9">
        <v>22</v>
      </c>
      <c r="K689" s="9" t="s">
        <v>4843</v>
      </c>
      <c r="L689" s="9" t="s">
        <v>48</v>
      </c>
      <c r="M689" s="11">
        <f t="shared" si="10"/>
        <v>0.31818181818181818</v>
      </c>
      <c r="N689" s="12">
        <f>IF(M689="","",IF(M689&lt;Premissas!$C$8,Premissas!$E$7,IF(M689&lt;Premissas!$C$9,Premissas!$E$8,IF(M689&lt;Premissas!$C$10,Premissas!$E$9,IF(M689&lt;Premissas!$C$11,Premissas!$E$10,IF(M689&lt;Premissas!$C$12,Premissas!$E$11,Premissas!$E$12))))))</f>
        <v>0</v>
      </c>
      <c r="O689" s="13">
        <f>IF(OR(N689="",N689=0),0,N689/Premissas!$C$16)</f>
        <v>0</v>
      </c>
    </row>
    <row r="690" spans="1:15" ht="15" customHeight="1">
      <c r="A690" s="9">
        <v>7</v>
      </c>
      <c r="B690" s="9">
        <v>7801</v>
      </c>
      <c r="C690" s="9" t="s">
        <v>20</v>
      </c>
      <c r="D690" s="9" t="s">
        <v>1695</v>
      </c>
      <c r="E690" s="9" t="s">
        <v>1696</v>
      </c>
      <c r="F690" s="10">
        <v>71</v>
      </c>
      <c r="G690" s="11">
        <v>5.79</v>
      </c>
      <c r="H690" s="11">
        <v>12</v>
      </c>
      <c r="I690" s="9"/>
      <c r="J690" s="9">
        <v>16</v>
      </c>
      <c r="K690" s="9" t="s">
        <v>4843</v>
      </c>
      <c r="L690" s="9" t="s">
        <v>48</v>
      </c>
      <c r="M690" s="11">
        <f t="shared" si="10"/>
        <v>0.75</v>
      </c>
      <c r="N690" s="12">
        <f>IF(M690="","",IF(M690&lt;Premissas!$C$8,Premissas!$E$7,IF(M690&lt;Premissas!$C$9,Premissas!$E$8,IF(M690&lt;Premissas!$C$10,Premissas!$E$9,IF(M690&lt;Premissas!$C$11,Premissas!$E$10,IF(M690&lt;Premissas!$C$12,Premissas!$E$11,Premissas!$E$12))))))</f>
        <v>0</v>
      </c>
      <c r="O690" s="13">
        <f>IF(OR(N690="",N690=0),0,N690/Premissas!$C$16)</f>
        <v>0</v>
      </c>
    </row>
    <row r="691" spans="1:15" ht="15" customHeight="1">
      <c r="A691" s="9">
        <v>7</v>
      </c>
      <c r="B691" s="9">
        <v>7801</v>
      </c>
      <c r="C691" s="9" t="s">
        <v>18</v>
      </c>
      <c r="D691" s="9" t="s">
        <v>1699</v>
      </c>
      <c r="E691" s="9" t="s">
        <v>1700</v>
      </c>
      <c r="F691" s="10">
        <v>264</v>
      </c>
      <c r="G691" s="11">
        <v>9.1300000000000008</v>
      </c>
      <c r="H691" s="11">
        <v>29</v>
      </c>
      <c r="I691" s="9"/>
      <c r="J691" s="9">
        <v>22</v>
      </c>
      <c r="K691" s="9" t="s">
        <v>4843</v>
      </c>
      <c r="L691" s="9" t="s">
        <v>48</v>
      </c>
      <c r="M691" s="11">
        <f t="shared" si="10"/>
        <v>1.3181818181818181</v>
      </c>
      <c r="N691" s="12">
        <f>IF(M691="","",IF(M691&lt;Premissas!$C$8,Premissas!$E$7,IF(M691&lt;Premissas!$C$9,Premissas!$E$8,IF(M691&lt;Premissas!$C$10,Premissas!$E$9,IF(M691&lt;Premissas!$C$11,Premissas!$E$10,IF(M691&lt;Premissas!$C$12,Premissas!$E$11,Premissas!$E$12))))))</f>
        <v>200</v>
      </c>
      <c r="O691" s="13">
        <f>IF(OR(N691="",N691=0),0,N691/Premissas!$C$16)</f>
        <v>7.6923076923076925</v>
      </c>
    </row>
    <row r="692" spans="1:15" ht="15" customHeight="1">
      <c r="A692" s="9">
        <v>7</v>
      </c>
      <c r="B692" s="9">
        <v>7801</v>
      </c>
      <c r="C692" s="9" t="s">
        <v>20</v>
      </c>
      <c r="D692" s="9" t="s">
        <v>1703</v>
      </c>
      <c r="E692" s="9" t="s">
        <v>1704</v>
      </c>
      <c r="F692" s="10">
        <v>56</v>
      </c>
      <c r="G692" s="11">
        <v>8.42</v>
      </c>
      <c r="H692" s="11">
        <v>7</v>
      </c>
      <c r="I692" s="9"/>
      <c r="J692" s="9">
        <v>16</v>
      </c>
      <c r="K692" s="9" t="s">
        <v>4843</v>
      </c>
      <c r="L692" s="9" t="s">
        <v>48</v>
      </c>
      <c r="M692" s="11">
        <f t="shared" si="10"/>
        <v>0.4375</v>
      </c>
      <c r="N692" s="12">
        <f>IF(M692="","",IF(M692&lt;Premissas!$C$8,Premissas!$E$7,IF(M692&lt;Premissas!$C$9,Premissas!$E$8,IF(M692&lt;Premissas!$C$10,Premissas!$E$9,IF(M692&lt;Premissas!$C$11,Premissas!$E$10,IF(M692&lt;Premissas!$C$12,Premissas!$E$11,Premissas!$E$12))))))</f>
        <v>0</v>
      </c>
      <c r="O692" s="13">
        <f>IF(OR(N692="",N692=0),0,N692/Premissas!$C$16)</f>
        <v>0</v>
      </c>
    </row>
    <row r="693" spans="1:15" ht="15" customHeight="1">
      <c r="A693" s="9">
        <v>7</v>
      </c>
      <c r="B693" s="9">
        <v>7801</v>
      </c>
      <c r="C693" s="9" t="s">
        <v>20</v>
      </c>
      <c r="D693" s="9" t="s">
        <v>1705</v>
      </c>
      <c r="E693" s="9" t="s">
        <v>1706</v>
      </c>
      <c r="F693" s="10">
        <v>59</v>
      </c>
      <c r="G693" s="11">
        <v>19.25</v>
      </c>
      <c r="H693" s="11">
        <v>3</v>
      </c>
      <c r="I693" s="9"/>
      <c r="J693" s="9">
        <v>16</v>
      </c>
      <c r="K693" s="9" t="s">
        <v>4843</v>
      </c>
      <c r="L693" s="9" t="s">
        <v>48</v>
      </c>
      <c r="M693" s="11">
        <f t="shared" si="10"/>
        <v>0.1875</v>
      </c>
      <c r="N693" s="12">
        <f>IF(M693="","",IF(M693&lt;Premissas!$C$8,Premissas!$E$7,IF(M693&lt;Premissas!$C$9,Premissas!$E$8,IF(M693&lt;Premissas!$C$10,Premissas!$E$9,IF(M693&lt;Premissas!$C$11,Premissas!$E$10,IF(M693&lt;Premissas!$C$12,Premissas!$E$11,Premissas!$E$12))))))</f>
        <v>0</v>
      </c>
      <c r="O693" s="13">
        <f>IF(OR(N693="",N693=0),0,N693/Premissas!$C$16)</f>
        <v>0</v>
      </c>
    </row>
    <row r="694" spans="1:15" ht="15" customHeight="1">
      <c r="A694" s="9">
        <v>7</v>
      </c>
      <c r="B694" s="9">
        <v>7801</v>
      </c>
      <c r="C694" s="9" t="s">
        <v>20</v>
      </c>
      <c r="D694" s="9" t="s">
        <v>1707</v>
      </c>
      <c r="E694" s="9" t="s">
        <v>1708</v>
      </c>
      <c r="F694" s="10">
        <v>1915</v>
      </c>
      <c r="G694" s="11">
        <v>118.96</v>
      </c>
      <c r="H694" s="11">
        <v>16</v>
      </c>
      <c r="I694" s="9"/>
      <c r="J694" s="9">
        <v>16</v>
      </c>
      <c r="K694" s="9" t="s">
        <v>4843</v>
      </c>
      <c r="L694" s="9" t="s">
        <v>48</v>
      </c>
      <c r="M694" s="11">
        <f t="shared" si="10"/>
        <v>1</v>
      </c>
      <c r="N694" s="12">
        <f>IF(M694="","",IF(M694&lt;Premissas!$C$8,Premissas!$E$7,IF(M694&lt;Premissas!$C$9,Premissas!$E$8,IF(M694&lt;Premissas!$C$10,Premissas!$E$9,IF(M694&lt;Premissas!$C$11,Premissas!$E$10,IF(M694&lt;Premissas!$C$12,Premissas!$E$11,Premissas!$E$12))))))</f>
        <v>100</v>
      </c>
      <c r="O694" s="13">
        <f>IF(OR(N694="",N694=0),0,N694/Premissas!$C$16)</f>
        <v>3.8461538461538463</v>
      </c>
    </row>
    <row r="695" spans="1:15" ht="15" customHeight="1">
      <c r="A695" s="9">
        <v>7</v>
      </c>
      <c r="B695" s="9">
        <v>7801</v>
      </c>
      <c r="C695" s="9" t="s">
        <v>18</v>
      </c>
      <c r="D695" s="9" t="s">
        <v>1709</v>
      </c>
      <c r="E695" s="9" t="s">
        <v>1710</v>
      </c>
      <c r="F695" s="10">
        <v>217</v>
      </c>
      <c r="G695" s="11">
        <v>50.87</v>
      </c>
      <c r="H695" s="11">
        <v>4</v>
      </c>
      <c r="I695" s="9"/>
      <c r="J695" s="9">
        <v>22</v>
      </c>
      <c r="K695" s="9" t="s">
        <v>4843</v>
      </c>
      <c r="L695" s="9" t="s">
        <v>48</v>
      </c>
      <c r="M695" s="11">
        <f t="shared" si="10"/>
        <v>0.18181818181818182</v>
      </c>
      <c r="N695" s="12">
        <f>IF(M695="","",IF(M695&lt;Premissas!$C$8,Premissas!$E$7,IF(M695&lt;Premissas!$C$9,Premissas!$E$8,IF(M695&lt;Premissas!$C$10,Premissas!$E$9,IF(M695&lt;Premissas!$C$11,Premissas!$E$10,IF(M695&lt;Premissas!$C$12,Premissas!$E$11,Premissas!$E$12))))))</f>
        <v>0</v>
      </c>
      <c r="O695" s="13">
        <f>IF(OR(N695="",N695=0),0,N695/Premissas!$C$16)</f>
        <v>0</v>
      </c>
    </row>
    <row r="696" spans="1:15" ht="15" customHeight="1">
      <c r="A696" s="9">
        <v>7</v>
      </c>
      <c r="B696" s="9">
        <v>7801</v>
      </c>
      <c r="C696" s="9" t="s">
        <v>18</v>
      </c>
      <c r="D696" s="9" t="s">
        <v>1711</v>
      </c>
      <c r="E696" s="9" t="s">
        <v>1712</v>
      </c>
      <c r="F696" s="10">
        <v>253</v>
      </c>
      <c r="G696" s="11">
        <v>31.57</v>
      </c>
      <c r="H696" s="11">
        <v>8</v>
      </c>
      <c r="I696" s="9"/>
      <c r="J696" s="9">
        <v>22</v>
      </c>
      <c r="K696" s="9" t="s">
        <v>4843</v>
      </c>
      <c r="L696" s="9" t="s">
        <v>48</v>
      </c>
      <c r="M696" s="11">
        <f t="shared" si="10"/>
        <v>0.36363636363636365</v>
      </c>
      <c r="N696" s="12">
        <f>IF(M696="","",IF(M696&lt;Premissas!$C$8,Premissas!$E$7,IF(M696&lt;Premissas!$C$9,Premissas!$E$8,IF(M696&lt;Premissas!$C$10,Premissas!$E$9,IF(M696&lt;Premissas!$C$11,Premissas!$E$10,IF(M696&lt;Premissas!$C$12,Premissas!$E$11,Premissas!$E$12))))))</f>
        <v>0</v>
      </c>
      <c r="O696" s="13">
        <f>IF(OR(N696="",N696=0),0,N696/Premissas!$C$16)</f>
        <v>0</v>
      </c>
    </row>
    <row r="697" spans="1:15" ht="15" customHeight="1">
      <c r="A697" s="9">
        <v>7</v>
      </c>
      <c r="B697" s="9">
        <v>7801</v>
      </c>
      <c r="C697" s="9" t="s">
        <v>18</v>
      </c>
      <c r="D697" s="9" t="s">
        <v>1717</v>
      </c>
      <c r="E697" s="9" t="s">
        <v>1718</v>
      </c>
      <c r="F697" s="10">
        <v>519</v>
      </c>
      <c r="G697" s="11">
        <v>60.19</v>
      </c>
      <c r="H697" s="11">
        <v>9</v>
      </c>
      <c r="I697" s="9"/>
      <c r="J697" s="9">
        <v>22</v>
      </c>
      <c r="K697" s="9" t="s">
        <v>4843</v>
      </c>
      <c r="L697" s="9" t="s">
        <v>48</v>
      </c>
      <c r="M697" s="11">
        <f t="shared" si="10"/>
        <v>0.40909090909090912</v>
      </c>
      <c r="N697" s="12">
        <f>IF(M697="","",IF(M697&lt;Premissas!$C$8,Premissas!$E$7,IF(M697&lt;Premissas!$C$9,Premissas!$E$8,IF(M697&lt;Premissas!$C$10,Premissas!$E$9,IF(M697&lt;Premissas!$C$11,Premissas!$E$10,IF(M697&lt;Premissas!$C$12,Premissas!$E$11,Premissas!$E$12))))))</f>
        <v>0</v>
      </c>
      <c r="O697" s="13">
        <f>IF(OR(N697="",N697=0),0,N697/Premissas!$C$16)</f>
        <v>0</v>
      </c>
    </row>
    <row r="698" spans="1:15" ht="15" customHeight="1">
      <c r="A698" s="9">
        <v>7</v>
      </c>
      <c r="B698" s="9">
        <v>7801</v>
      </c>
      <c r="C698" s="9" t="s">
        <v>18</v>
      </c>
      <c r="D698" s="9" t="s">
        <v>1719</v>
      </c>
      <c r="E698" s="9" t="s">
        <v>1720</v>
      </c>
      <c r="F698" s="10">
        <v>284</v>
      </c>
      <c r="G698" s="11">
        <v>41.63</v>
      </c>
      <c r="H698" s="11">
        <v>7</v>
      </c>
      <c r="I698" s="9"/>
      <c r="J698" s="9">
        <v>22</v>
      </c>
      <c r="K698" s="9" t="s">
        <v>4843</v>
      </c>
      <c r="L698" s="9" t="s">
        <v>48</v>
      </c>
      <c r="M698" s="11">
        <f t="shared" si="10"/>
        <v>0.31818181818181818</v>
      </c>
      <c r="N698" s="12">
        <f>IF(M698="","",IF(M698&lt;Premissas!$C$8,Premissas!$E$7,IF(M698&lt;Premissas!$C$9,Premissas!$E$8,IF(M698&lt;Premissas!$C$10,Premissas!$E$9,IF(M698&lt;Premissas!$C$11,Premissas!$E$10,IF(M698&lt;Premissas!$C$12,Premissas!$E$11,Premissas!$E$12))))))</f>
        <v>0</v>
      </c>
      <c r="O698" s="13">
        <f>IF(OR(N698="",N698=0),0,N698/Premissas!$C$16)</f>
        <v>0</v>
      </c>
    </row>
    <row r="699" spans="1:15" ht="15" customHeight="1">
      <c r="A699" s="9">
        <v>7</v>
      </c>
      <c r="B699" s="9">
        <v>7801</v>
      </c>
      <c r="C699" s="9" t="s">
        <v>20</v>
      </c>
      <c r="D699" s="9" t="s">
        <v>1719</v>
      </c>
      <c r="E699" s="9" t="s">
        <v>1720</v>
      </c>
      <c r="F699" s="10">
        <v>250</v>
      </c>
      <c r="G699" s="11">
        <v>47.05</v>
      </c>
      <c r="H699" s="11">
        <v>5</v>
      </c>
      <c r="I699" s="9"/>
      <c r="J699" s="9">
        <v>16</v>
      </c>
      <c r="K699" s="9" t="s">
        <v>4843</v>
      </c>
      <c r="L699" s="9" t="s">
        <v>48</v>
      </c>
      <c r="M699" s="11">
        <f t="shared" si="10"/>
        <v>0.3125</v>
      </c>
      <c r="N699" s="12">
        <f>IF(M699="","",IF(M699&lt;Premissas!$C$8,Premissas!$E$7,IF(M699&lt;Premissas!$C$9,Premissas!$E$8,IF(M699&lt;Premissas!$C$10,Premissas!$E$9,IF(M699&lt;Premissas!$C$11,Premissas!$E$10,IF(M699&lt;Premissas!$C$12,Premissas!$E$11,Premissas!$E$12))))))</f>
        <v>0</v>
      </c>
      <c r="O699" s="13">
        <f>IF(OR(N699="",N699=0),0,N699/Premissas!$C$16)</f>
        <v>0</v>
      </c>
    </row>
    <row r="700" spans="1:15" ht="15" customHeight="1">
      <c r="A700" s="9">
        <v>7</v>
      </c>
      <c r="B700" s="9">
        <v>7801</v>
      </c>
      <c r="C700" s="9" t="s">
        <v>20</v>
      </c>
      <c r="D700" s="9" t="s">
        <v>1721</v>
      </c>
      <c r="E700" s="9" t="s">
        <v>1722</v>
      </c>
      <c r="F700" s="10">
        <v>125</v>
      </c>
      <c r="G700" s="11">
        <v>15.09</v>
      </c>
      <c r="H700" s="11">
        <v>8</v>
      </c>
      <c r="I700" s="9"/>
      <c r="J700" s="9">
        <v>16</v>
      </c>
      <c r="K700" s="9" t="s">
        <v>4843</v>
      </c>
      <c r="L700" s="9" t="s">
        <v>48</v>
      </c>
      <c r="M700" s="11">
        <f t="shared" si="10"/>
        <v>0.5</v>
      </c>
      <c r="N700" s="12">
        <f>IF(M700="","",IF(M700&lt;Premissas!$C$8,Premissas!$E$7,IF(M700&lt;Premissas!$C$9,Premissas!$E$8,IF(M700&lt;Premissas!$C$10,Premissas!$E$9,IF(M700&lt;Premissas!$C$11,Premissas!$E$10,IF(M700&lt;Premissas!$C$12,Premissas!$E$11,Premissas!$E$12))))))</f>
        <v>0</v>
      </c>
      <c r="O700" s="13">
        <f>IF(OR(N700="",N700=0),0,N700/Premissas!$C$16)</f>
        <v>0</v>
      </c>
    </row>
    <row r="701" spans="1:15" ht="15" customHeight="1">
      <c r="A701" s="9">
        <v>7</v>
      </c>
      <c r="B701" s="9">
        <v>7801</v>
      </c>
      <c r="C701" s="9" t="s">
        <v>19</v>
      </c>
      <c r="D701" s="9" t="s">
        <v>1721</v>
      </c>
      <c r="E701" s="9" t="s">
        <v>1722</v>
      </c>
      <c r="F701" s="10">
        <v>2565</v>
      </c>
      <c r="G701" s="11">
        <v>150.15</v>
      </c>
      <c r="H701" s="11">
        <v>17</v>
      </c>
      <c r="I701" s="9"/>
      <c r="J701" s="9">
        <v>17</v>
      </c>
      <c r="K701" s="9" t="s">
        <v>4843</v>
      </c>
      <c r="L701" s="9" t="s">
        <v>48</v>
      </c>
      <c r="M701" s="11">
        <f t="shared" si="10"/>
        <v>1</v>
      </c>
      <c r="N701" s="12">
        <f>IF(M701="","",IF(M701&lt;Premissas!$C$8,Premissas!$E$7,IF(M701&lt;Premissas!$C$9,Premissas!$E$8,IF(M701&lt;Premissas!$C$10,Premissas!$E$9,IF(M701&lt;Premissas!$C$11,Premissas!$E$10,IF(M701&lt;Premissas!$C$12,Premissas!$E$11,Premissas!$E$12))))))</f>
        <v>100</v>
      </c>
      <c r="O701" s="13">
        <f>IF(OR(N701="",N701=0),0,N701/Premissas!$C$16)</f>
        <v>3.8461538461538463</v>
      </c>
    </row>
    <row r="702" spans="1:15" ht="15" customHeight="1">
      <c r="A702" s="9">
        <v>7</v>
      </c>
      <c r="B702" s="9">
        <v>7801</v>
      </c>
      <c r="C702" s="9" t="s">
        <v>20</v>
      </c>
      <c r="D702" s="9" t="s">
        <v>1725</v>
      </c>
      <c r="E702" s="9" t="s">
        <v>1726</v>
      </c>
      <c r="F702" s="10">
        <v>75</v>
      </c>
      <c r="G702" s="11">
        <v>31.82</v>
      </c>
      <c r="H702" s="11">
        <v>2</v>
      </c>
      <c r="I702" s="9"/>
      <c r="J702" s="9">
        <v>16</v>
      </c>
      <c r="K702" s="9" t="s">
        <v>4843</v>
      </c>
      <c r="L702" s="9" t="s">
        <v>48</v>
      </c>
      <c r="M702" s="11">
        <f t="shared" si="10"/>
        <v>0.125</v>
      </c>
      <c r="N702" s="12">
        <f>IF(M702="","",IF(M702&lt;Premissas!$C$8,Premissas!$E$7,IF(M702&lt;Premissas!$C$9,Premissas!$E$8,IF(M702&lt;Premissas!$C$10,Premissas!$E$9,IF(M702&lt;Premissas!$C$11,Premissas!$E$10,IF(M702&lt;Premissas!$C$12,Premissas!$E$11,Premissas!$E$12))))))</f>
        <v>0</v>
      </c>
      <c r="O702" s="13">
        <f>IF(OR(N702="",N702=0),0,N702/Premissas!$C$16)</f>
        <v>0</v>
      </c>
    </row>
    <row r="703" spans="1:15" ht="15" customHeight="1">
      <c r="A703" s="9">
        <v>7</v>
      </c>
      <c r="B703" s="9">
        <v>7801</v>
      </c>
      <c r="C703" s="9" t="s">
        <v>20</v>
      </c>
      <c r="D703" s="9" t="s">
        <v>1727</v>
      </c>
      <c r="E703" s="9" t="s">
        <v>1728</v>
      </c>
      <c r="F703" s="10">
        <v>452</v>
      </c>
      <c r="G703" s="11">
        <v>43.55</v>
      </c>
      <c r="H703" s="11">
        <v>10</v>
      </c>
      <c r="I703" s="9"/>
      <c r="J703" s="9">
        <v>16</v>
      </c>
      <c r="K703" s="9" t="s">
        <v>4843</v>
      </c>
      <c r="L703" s="9" t="s">
        <v>48</v>
      </c>
      <c r="M703" s="11">
        <f t="shared" si="10"/>
        <v>0.625</v>
      </c>
      <c r="N703" s="12">
        <f>IF(M703="","",IF(M703&lt;Premissas!$C$8,Premissas!$E$7,IF(M703&lt;Premissas!$C$9,Premissas!$E$8,IF(M703&lt;Premissas!$C$10,Premissas!$E$9,IF(M703&lt;Premissas!$C$11,Premissas!$E$10,IF(M703&lt;Premissas!$C$12,Premissas!$E$11,Premissas!$E$12))))))</f>
        <v>0</v>
      </c>
      <c r="O703" s="13">
        <f>IF(OR(N703="",N703=0),0,N703/Premissas!$C$16)</f>
        <v>0</v>
      </c>
    </row>
    <row r="704" spans="1:15" ht="15" customHeight="1">
      <c r="A704" s="9">
        <v>7</v>
      </c>
      <c r="B704" s="9">
        <v>7801</v>
      </c>
      <c r="C704" s="9" t="s">
        <v>18</v>
      </c>
      <c r="D704" s="9" t="s">
        <v>1729</v>
      </c>
      <c r="E704" s="9" t="s">
        <v>1730</v>
      </c>
      <c r="F704" s="10">
        <v>235</v>
      </c>
      <c r="G704" s="11">
        <v>27.18</v>
      </c>
      <c r="H704" s="11">
        <v>9</v>
      </c>
      <c r="I704" s="9"/>
      <c r="J704" s="9">
        <v>22</v>
      </c>
      <c r="K704" s="9" t="s">
        <v>4843</v>
      </c>
      <c r="L704" s="9" t="s">
        <v>48</v>
      </c>
      <c r="M704" s="11">
        <f t="shared" si="10"/>
        <v>0.40909090909090912</v>
      </c>
      <c r="N704" s="12">
        <f>IF(M704="","",IF(M704&lt;Premissas!$C$8,Premissas!$E$7,IF(M704&lt;Premissas!$C$9,Premissas!$E$8,IF(M704&lt;Premissas!$C$10,Premissas!$E$9,IF(M704&lt;Premissas!$C$11,Premissas!$E$10,IF(M704&lt;Premissas!$C$12,Premissas!$E$11,Premissas!$E$12))))))</f>
        <v>0</v>
      </c>
      <c r="O704" s="13">
        <f>IF(OR(N704="",N704=0),0,N704/Premissas!$C$16)</f>
        <v>0</v>
      </c>
    </row>
    <row r="705" spans="1:15" ht="15" customHeight="1">
      <c r="A705" s="9">
        <v>7</v>
      </c>
      <c r="B705" s="9">
        <v>7801</v>
      </c>
      <c r="C705" s="9" t="s">
        <v>20</v>
      </c>
      <c r="D705" s="9" t="s">
        <v>1731</v>
      </c>
      <c r="E705" s="9" t="s">
        <v>1732</v>
      </c>
      <c r="F705" s="10">
        <v>2254</v>
      </c>
      <c r="G705" s="11">
        <v>138.02000000000001</v>
      </c>
      <c r="H705" s="11">
        <v>16</v>
      </c>
      <c r="I705" s="9"/>
      <c r="J705" s="9">
        <v>16</v>
      </c>
      <c r="K705" s="9" t="s">
        <v>4843</v>
      </c>
      <c r="L705" s="9" t="s">
        <v>48</v>
      </c>
      <c r="M705" s="11">
        <f t="shared" si="10"/>
        <v>1</v>
      </c>
      <c r="N705" s="12">
        <f>IF(M705="","",IF(M705&lt;Premissas!$C$8,Premissas!$E$7,IF(M705&lt;Premissas!$C$9,Premissas!$E$8,IF(M705&lt;Premissas!$C$10,Premissas!$E$9,IF(M705&lt;Premissas!$C$11,Premissas!$E$10,IF(M705&lt;Premissas!$C$12,Premissas!$E$11,Premissas!$E$12))))))</f>
        <v>100</v>
      </c>
      <c r="O705" s="13">
        <f>IF(OR(N705="",N705=0),0,N705/Premissas!$C$16)</f>
        <v>3.8461538461538463</v>
      </c>
    </row>
    <row r="706" spans="1:15" ht="15" customHeight="1">
      <c r="A706" s="9">
        <v>7</v>
      </c>
      <c r="B706" s="9">
        <v>7801</v>
      </c>
      <c r="C706" s="9" t="s">
        <v>20</v>
      </c>
      <c r="D706" s="9" t="s">
        <v>1735</v>
      </c>
      <c r="E706" s="9" t="s">
        <v>1736</v>
      </c>
      <c r="F706" s="10">
        <v>1136</v>
      </c>
      <c r="G706" s="11">
        <v>79.3</v>
      </c>
      <c r="H706" s="11">
        <v>14</v>
      </c>
      <c r="I706" s="9"/>
      <c r="J706" s="9">
        <v>16</v>
      </c>
      <c r="K706" s="9" t="s">
        <v>4843</v>
      </c>
      <c r="L706" s="9" t="s">
        <v>48</v>
      </c>
      <c r="M706" s="11">
        <f t="shared" ref="M706:M769" si="11">IF(OR(J706="",J706&lt;=0),"",H706/J706)</f>
        <v>0.875</v>
      </c>
      <c r="N706" s="12">
        <f>IF(M706="","",IF(M706&lt;Premissas!$C$8,Premissas!$E$7,IF(M706&lt;Premissas!$C$9,Premissas!$E$8,IF(M706&lt;Premissas!$C$10,Premissas!$E$9,IF(M706&lt;Premissas!$C$11,Premissas!$E$10,IF(M706&lt;Premissas!$C$12,Premissas!$E$11,Premissas!$E$12))))))</f>
        <v>0</v>
      </c>
      <c r="O706" s="13">
        <f>IF(OR(N706="",N706=0),0,N706/Premissas!$C$16)</f>
        <v>0</v>
      </c>
    </row>
    <row r="707" spans="1:15" ht="15" customHeight="1">
      <c r="A707" s="9">
        <v>7</v>
      </c>
      <c r="B707" s="9">
        <v>7801</v>
      </c>
      <c r="C707" s="9" t="s">
        <v>20</v>
      </c>
      <c r="D707" s="9" t="s">
        <v>1741</v>
      </c>
      <c r="E707" s="9" t="s">
        <v>1742</v>
      </c>
      <c r="F707" s="10">
        <v>2067</v>
      </c>
      <c r="G707" s="11">
        <v>128.9</v>
      </c>
      <c r="H707" s="11">
        <v>16</v>
      </c>
      <c r="I707" s="9"/>
      <c r="J707" s="9">
        <v>16</v>
      </c>
      <c r="K707" s="9" t="s">
        <v>4843</v>
      </c>
      <c r="L707" s="9" t="s">
        <v>48</v>
      </c>
      <c r="M707" s="11">
        <f t="shared" si="11"/>
        <v>1</v>
      </c>
      <c r="N707" s="12">
        <f>IF(M707="","",IF(M707&lt;Premissas!$C$8,Premissas!$E$7,IF(M707&lt;Premissas!$C$9,Premissas!$E$8,IF(M707&lt;Premissas!$C$10,Premissas!$E$9,IF(M707&lt;Premissas!$C$11,Premissas!$E$10,IF(M707&lt;Premissas!$C$12,Premissas!$E$11,Premissas!$E$12))))))</f>
        <v>100</v>
      </c>
      <c r="O707" s="13">
        <f>IF(OR(N707="",N707=0),0,N707/Premissas!$C$16)</f>
        <v>3.8461538461538463</v>
      </c>
    </row>
    <row r="708" spans="1:15" ht="15" customHeight="1">
      <c r="A708" s="9">
        <v>7</v>
      </c>
      <c r="B708" s="9">
        <v>7801</v>
      </c>
      <c r="C708" s="9" t="s">
        <v>20</v>
      </c>
      <c r="D708" s="9" t="s">
        <v>1743</v>
      </c>
      <c r="E708" s="9" t="s">
        <v>1744</v>
      </c>
      <c r="F708" s="10">
        <v>1373</v>
      </c>
      <c r="G708" s="11">
        <v>115.37</v>
      </c>
      <c r="H708" s="11">
        <v>12</v>
      </c>
      <c r="I708" s="9"/>
      <c r="J708" s="9">
        <v>16</v>
      </c>
      <c r="K708" s="9" t="s">
        <v>4843</v>
      </c>
      <c r="L708" s="9" t="s">
        <v>48</v>
      </c>
      <c r="M708" s="11">
        <f t="shared" si="11"/>
        <v>0.75</v>
      </c>
      <c r="N708" s="12">
        <f>IF(M708="","",IF(M708&lt;Premissas!$C$8,Premissas!$E$7,IF(M708&lt;Premissas!$C$9,Premissas!$E$8,IF(M708&lt;Premissas!$C$10,Premissas!$E$9,IF(M708&lt;Premissas!$C$11,Premissas!$E$10,IF(M708&lt;Premissas!$C$12,Premissas!$E$11,Premissas!$E$12))))))</f>
        <v>0</v>
      </c>
      <c r="O708" s="13">
        <f>IF(OR(N708="",N708=0),0,N708/Premissas!$C$16)</f>
        <v>0</v>
      </c>
    </row>
    <row r="709" spans="1:15" ht="15" customHeight="1">
      <c r="A709" s="9">
        <v>7</v>
      </c>
      <c r="B709" s="9">
        <v>7801</v>
      </c>
      <c r="C709" s="9" t="s">
        <v>18</v>
      </c>
      <c r="D709" s="9" t="s">
        <v>1747</v>
      </c>
      <c r="E709" s="9" t="s">
        <v>1748</v>
      </c>
      <c r="F709" s="10">
        <v>203</v>
      </c>
      <c r="G709" s="11">
        <v>20.079999999999998</v>
      </c>
      <c r="H709" s="11">
        <v>10</v>
      </c>
      <c r="I709" s="9"/>
      <c r="J709" s="9">
        <v>22</v>
      </c>
      <c r="K709" s="9" t="s">
        <v>4843</v>
      </c>
      <c r="L709" s="9" t="s">
        <v>48</v>
      </c>
      <c r="M709" s="11">
        <f t="shared" si="11"/>
        <v>0.45454545454545453</v>
      </c>
      <c r="N709" s="12">
        <f>IF(M709="","",IF(M709&lt;Premissas!$C$8,Premissas!$E$7,IF(M709&lt;Premissas!$C$9,Premissas!$E$8,IF(M709&lt;Premissas!$C$10,Premissas!$E$9,IF(M709&lt;Premissas!$C$11,Premissas!$E$10,IF(M709&lt;Premissas!$C$12,Premissas!$E$11,Premissas!$E$12))))))</f>
        <v>0</v>
      </c>
      <c r="O709" s="13">
        <f>IF(OR(N709="",N709=0),0,N709/Premissas!$C$16)</f>
        <v>0</v>
      </c>
    </row>
    <row r="710" spans="1:15" ht="15" customHeight="1">
      <c r="A710" s="9">
        <v>7</v>
      </c>
      <c r="B710" s="9">
        <v>7801</v>
      </c>
      <c r="C710" s="9" t="s">
        <v>19</v>
      </c>
      <c r="D710" s="9" t="s">
        <v>1749</v>
      </c>
      <c r="E710" s="9" t="s">
        <v>1750</v>
      </c>
      <c r="F710" s="10">
        <v>14</v>
      </c>
      <c r="G710" s="11">
        <v>5.75</v>
      </c>
      <c r="H710" s="11">
        <v>2</v>
      </c>
      <c r="I710" s="9"/>
      <c r="J710" s="9">
        <v>17</v>
      </c>
      <c r="K710" s="9" t="s">
        <v>4843</v>
      </c>
      <c r="L710" s="9" t="s">
        <v>48</v>
      </c>
      <c r="M710" s="11">
        <f t="shared" si="11"/>
        <v>0.11764705882352941</v>
      </c>
      <c r="N710" s="12">
        <f>IF(M710="","",IF(M710&lt;Premissas!$C$8,Premissas!$E$7,IF(M710&lt;Premissas!$C$9,Premissas!$E$8,IF(M710&lt;Premissas!$C$10,Premissas!$E$9,IF(M710&lt;Premissas!$C$11,Premissas!$E$10,IF(M710&lt;Premissas!$C$12,Premissas!$E$11,Premissas!$E$12))))))</f>
        <v>0</v>
      </c>
      <c r="O710" s="13">
        <f>IF(OR(N710="",N710=0),0,N710/Premissas!$C$16)</f>
        <v>0</v>
      </c>
    </row>
    <row r="711" spans="1:15" ht="15" customHeight="1">
      <c r="A711" s="9">
        <v>7</v>
      </c>
      <c r="B711" s="9">
        <v>7801</v>
      </c>
      <c r="C711" s="9" t="s">
        <v>20</v>
      </c>
      <c r="D711" s="9" t="s">
        <v>1751</v>
      </c>
      <c r="E711" s="9" t="s">
        <v>1752</v>
      </c>
      <c r="F711" s="10">
        <v>1589</v>
      </c>
      <c r="G711" s="11">
        <v>152.35</v>
      </c>
      <c r="H711" s="11">
        <v>10</v>
      </c>
      <c r="I711" s="9"/>
      <c r="J711" s="9">
        <v>16</v>
      </c>
      <c r="K711" s="9" t="s">
        <v>4843</v>
      </c>
      <c r="L711" s="9" t="s">
        <v>48</v>
      </c>
      <c r="M711" s="11">
        <f t="shared" si="11"/>
        <v>0.625</v>
      </c>
      <c r="N711" s="12">
        <f>IF(M711="","",IF(M711&lt;Premissas!$C$8,Premissas!$E$7,IF(M711&lt;Premissas!$C$9,Premissas!$E$8,IF(M711&lt;Premissas!$C$10,Premissas!$E$9,IF(M711&lt;Premissas!$C$11,Premissas!$E$10,IF(M711&lt;Premissas!$C$12,Premissas!$E$11,Premissas!$E$12))))))</f>
        <v>0</v>
      </c>
      <c r="O711" s="13">
        <f>IF(OR(N711="",N711=0),0,N711/Premissas!$C$16)</f>
        <v>0</v>
      </c>
    </row>
    <row r="712" spans="1:15" ht="15" customHeight="1">
      <c r="A712" s="9">
        <v>7</v>
      </c>
      <c r="B712" s="9">
        <v>7801</v>
      </c>
      <c r="C712" s="9" t="s">
        <v>20</v>
      </c>
      <c r="D712" s="9" t="s">
        <v>1753</v>
      </c>
      <c r="E712" s="9" t="s">
        <v>1754</v>
      </c>
      <c r="F712" s="10">
        <v>1926</v>
      </c>
      <c r="G712" s="11">
        <v>82.73</v>
      </c>
      <c r="H712" s="11">
        <v>23</v>
      </c>
      <c r="I712" s="9"/>
      <c r="J712" s="9">
        <v>16</v>
      </c>
      <c r="K712" s="9" t="s">
        <v>4843</v>
      </c>
      <c r="L712" s="9" t="s">
        <v>48</v>
      </c>
      <c r="M712" s="11">
        <f t="shared" si="11"/>
        <v>1.4375</v>
      </c>
      <c r="N712" s="12">
        <f>IF(M712="","",IF(M712&lt;Premissas!$C$8,Premissas!$E$7,IF(M712&lt;Premissas!$C$9,Premissas!$E$8,IF(M712&lt;Premissas!$C$10,Premissas!$E$9,IF(M712&lt;Premissas!$C$11,Premissas!$E$10,IF(M712&lt;Premissas!$C$12,Premissas!$E$11,Premissas!$E$12))))))</f>
        <v>350</v>
      </c>
      <c r="O712" s="13">
        <f>IF(OR(N712="",N712=0),0,N712/Premissas!$C$16)</f>
        <v>13.461538461538462</v>
      </c>
    </row>
    <row r="713" spans="1:15" ht="15" customHeight="1">
      <c r="A713" s="9">
        <v>7</v>
      </c>
      <c r="B713" s="9">
        <v>7801</v>
      </c>
      <c r="C713" s="9" t="s">
        <v>18</v>
      </c>
      <c r="D713" s="9" t="s">
        <v>1755</v>
      </c>
      <c r="E713" s="9" t="s">
        <v>1756</v>
      </c>
      <c r="F713" s="10">
        <v>9</v>
      </c>
      <c r="G713" s="11">
        <v>3.88</v>
      </c>
      <c r="H713" s="11">
        <v>2</v>
      </c>
      <c r="I713" s="9"/>
      <c r="J713" s="9">
        <v>22</v>
      </c>
      <c r="K713" s="9" t="s">
        <v>4843</v>
      </c>
      <c r="L713" s="9" t="s">
        <v>48</v>
      </c>
      <c r="M713" s="11">
        <f t="shared" si="11"/>
        <v>9.0909090909090912E-2</v>
      </c>
      <c r="N713" s="12">
        <f>IF(M713="","",IF(M713&lt;Premissas!$C$8,Premissas!$E$7,IF(M713&lt;Premissas!$C$9,Premissas!$E$8,IF(M713&lt;Premissas!$C$10,Premissas!$E$9,IF(M713&lt;Premissas!$C$11,Premissas!$E$10,IF(M713&lt;Premissas!$C$12,Premissas!$E$11,Premissas!$E$12))))))</f>
        <v>0</v>
      </c>
      <c r="O713" s="13">
        <f>IF(OR(N713="",N713=0),0,N713/Premissas!$C$16)</f>
        <v>0</v>
      </c>
    </row>
    <row r="714" spans="1:15" ht="15" customHeight="1">
      <c r="A714" s="9">
        <v>7</v>
      </c>
      <c r="B714" s="9">
        <v>7801</v>
      </c>
      <c r="C714" s="9" t="s">
        <v>20</v>
      </c>
      <c r="D714" s="9" t="s">
        <v>1759</v>
      </c>
      <c r="E714" s="9" t="s">
        <v>1760</v>
      </c>
      <c r="F714" s="10">
        <v>8</v>
      </c>
      <c r="G714" s="11">
        <v>0.31</v>
      </c>
      <c r="H714" s="11">
        <v>26</v>
      </c>
      <c r="I714" s="9"/>
      <c r="J714" s="9">
        <v>16</v>
      </c>
      <c r="K714" s="9" t="s">
        <v>4843</v>
      </c>
      <c r="L714" s="9" t="s">
        <v>48</v>
      </c>
      <c r="M714" s="11">
        <f t="shared" si="11"/>
        <v>1.625</v>
      </c>
      <c r="N714" s="12">
        <f>IF(M714="","",IF(M714&lt;Premissas!$C$8,Premissas!$E$7,IF(M714&lt;Premissas!$C$9,Premissas!$E$8,IF(M714&lt;Premissas!$C$10,Premissas!$E$9,IF(M714&lt;Premissas!$C$11,Premissas!$E$10,IF(M714&lt;Premissas!$C$12,Premissas!$E$11,Premissas!$E$12))))))</f>
        <v>500</v>
      </c>
      <c r="O714" s="13">
        <f>IF(OR(N714="",N714=0),0,N714/Premissas!$C$16)</f>
        <v>19.23076923076923</v>
      </c>
    </row>
    <row r="715" spans="1:15" ht="15" customHeight="1">
      <c r="A715" s="9">
        <v>7</v>
      </c>
      <c r="B715" s="9">
        <v>7801</v>
      </c>
      <c r="C715" s="9" t="s">
        <v>18</v>
      </c>
      <c r="D715" s="9" t="s">
        <v>1763</v>
      </c>
      <c r="E715" s="9" t="s">
        <v>1764</v>
      </c>
      <c r="F715" s="10">
        <v>123</v>
      </c>
      <c r="G715" s="11">
        <v>16.95</v>
      </c>
      <c r="H715" s="11">
        <v>7</v>
      </c>
      <c r="I715" s="9"/>
      <c r="J715" s="9">
        <v>22</v>
      </c>
      <c r="K715" s="9" t="s">
        <v>4843</v>
      </c>
      <c r="L715" s="9" t="s">
        <v>48</v>
      </c>
      <c r="M715" s="11">
        <f t="shared" si="11"/>
        <v>0.31818181818181818</v>
      </c>
      <c r="N715" s="12">
        <f>IF(M715="","",IF(M715&lt;Premissas!$C$8,Premissas!$E$7,IF(M715&lt;Premissas!$C$9,Premissas!$E$8,IF(M715&lt;Premissas!$C$10,Premissas!$E$9,IF(M715&lt;Premissas!$C$11,Premissas!$E$10,IF(M715&lt;Premissas!$C$12,Premissas!$E$11,Premissas!$E$12))))))</f>
        <v>0</v>
      </c>
      <c r="O715" s="13">
        <f>IF(OR(N715="",N715=0),0,N715/Premissas!$C$16)</f>
        <v>0</v>
      </c>
    </row>
    <row r="716" spans="1:15" ht="15" customHeight="1">
      <c r="A716" s="9">
        <v>7</v>
      </c>
      <c r="B716" s="9">
        <v>7801</v>
      </c>
      <c r="C716" s="9" t="s">
        <v>20</v>
      </c>
      <c r="D716" s="9" t="s">
        <v>1765</v>
      </c>
      <c r="E716" s="9" t="s">
        <v>1766</v>
      </c>
      <c r="F716" s="10">
        <v>348</v>
      </c>
      <c r="G716" s="11">
        <v>34.18</v>
      </c>
      <c r="H716" s="11">
        <v>10</v>
      </c>
      <c r="I716" s="9"/>
      <c r="J716" s="9">
        <v>16</v>
      </c>
      <c r="K716" s="9" t="s">
        <v>4843</v>
      </c>
      <c r="L716" s="9" t="s">
        <v>48</v>
      </c>
      <c r="M716" s="11">
        <f t="shared" si="11"/>
        <v>0.625</v>
      </c>
      <c r="N716" s="12">
        <f>IF(M716="","",IF(M716&lt;Premissas!$C$8,Premissas!$E$7,IF(M716&lt;Premissas!$C$9,Premissas!$E$8,IF(M716&lt;Premissas!$C$10,Premissas!$E$9,IF(M716&lt;Premissas!$C$11,Premissas!$E$10,IF(M716&lt;Premissas!$C$12,Premissas!$E$11,Premissas!$E$12))))))</f>
        <v>0</v>
      </c>
      <c r="O716" s="13">
        <f>IF(OR(N716="",N716=0),0,N716/Premissas!$C$16)</f>
        <v>0</v>
      </c>
    </row>
    <row r="717" spans="1:15" ht="15" customHeight="1">
      <c r="A717" s="9">
        <v>7</v>
      </c>
      <c r="B717" s="9">
        <v>7801</v>
      </c>
      <c r="C717" s="9" t="s">
        <v>18</v>
      </c>
      <c r="D717" s="9" t="s">
        <v>1767</v>
      </c>
      <c r="E717" s="9" t="s">
        <v>1768</v>
      </c>
      <c r="F717" s="10">
        <v>187</v>
      </c>
      <c r="G717" s="11">
        <v>18.25</v>
      </c>
      <c r="H717" s="11">
        <v>10</v>
      </c>
      <c r="I717" s="9"/>
      <c r="J717" s="9">
        <v>22</v>
      </c>
      <c r="K717" s="9" t="s">
        <v>4843</v>
      </c>
      <c r="L717" s="9" t="s">
        <v>48</v>
      </c>
      <c r="M717" s="11">
        <f t="shared" si="11"/>
        <v>0.45454545454545453</v>
      </c>
      <c r="N717" s="12">
        <f>IF(M717="","",IF(M717&lt;Premissas!$C$8,Premissas!$E$7,IF(M717&lt;Premissas!$C$9,Premissas!$E$8,IF(M717&lt;Premissas!$C$10,Premissas!$E$9,IF(M717&lt;Premissas!$C$11,Premissas!$E$10,IF(M717&lt;Premissas!$C$12,Premissas!$E$11,Premissas!$E$12))))))</f>
        <v>0</v>
      </c>
      <c r="O717" s="13">
        <f>IF(OR(N717="",N717=0),0,N717/Premissas!$C$16)</f>
        <v>0</v>
      </c>
    </row>
    <row r="718" spans="1:15" ht="15" customHeight="1">
      <c r="A718" s="9">
        <v>7</v>
      </c>
      <c r="B718" s="9">
        <v>7801</v>
      </c>
      <c r="C718" s="9" t="s">
        <v>20</v>
      </c>
      <c r="D718" s="9" t="s">
        <v>1771</v>
      </c>
      <c r="E718" s="9" t="s">
        <v>1772</v>
      </c>
      <c r="F718" s="10">
        <v>84</v>
      </c>
      <c r="G718" s="11">
        <v>24.19</v>
      </c>
      <c r="H718" s="11">
        <v>3</v>
      </c>
      <c r="I718" s="9"/>
      <c r="J718" s="9">
        <v>16</v>
      </c>
      <c r="K718" s="9" t="s">
        <v>4843</v>
      </c>
      <c r="L718" s="9" t="s">
        <v>48</v>
      </c>
      <c r="M718" s="11">
        <f t="shared" si="11"/>
        <v>0.1875</v>
      </c>
      <c r="N718" s="12">
        <f>IF(M718="","",IF(M718&lt;Premissas!$C$8,Premissas!$E$7,IF(M718&lt;Premissas!$C$9,Premissas!$E$8,IF(M718&lt;Premissas!$C$10,Premissas!$E$9,IF(M718&lt;Premissas!$C$11,Premissas!$E$10,IF(M718&lt;Premissas!$C$12,Premissas!$E$11,Premissas!$E$12))))))</f>
        <v>0</v>
      </c>
      <c r="O718" s="13">
        <f>IF(OR(N718="",N718=0),0,N718/Premissas!$C$16)</f>
        <v>0</v>
      </c>
    </row>
    <row r="719" spans="1:15" ht="15" customHeight="1">
      <c r="A719" s="9">
        <v>7</v>
      </c>
      <c r="B719" s="9">
        <v>7801</v>
      </c>
      <c r="C719" s="9" t="s">
        <v>20</v>
      </c>
      <c r="D719" s="9" t="s">
        <v>1773</v>
      </c>
      <c r="E719" s="9" t="s">
        <v>1774</v>
      </c>
      <c r="F719" s="10">
        <v>97</v>
      </c>
      <c r="G719" s="11">
        <v>33.64</v>
      </c>
      <c r="H719" s="11">
        <v>3</v>
      </c>
      <c r="I719" s="9"/>
      <c r="J719" s="9">
        <v>16</v>
      </c>
      <c r="K719" s="9" t="s">
        <v>4843</v>
      </c>
      <c r="L719" s="9" t="s">
        <v>48</v>
      </c>
      <c r="M719" s="11">
        <f t="shared" si="11"/>
        <v>0.1875</v>
      </c>
      <c r="N719" s="12">
        <f>IF(M719="","",IF(M719&lt;Premissas!$C$8,Premissas!$E$7,IF(M719&lt;Premissas!$C$9,Premissas!$E$8,IF(M719&lt;Premissas!$C$10,Premissas!$E$9,IF(M719&lt;Premissas!$C$11,Premissas!$E$10,IF(M719&lt;Premissas!$C$12,Premissas!$E$11,Premissas!$E$12))))))</f>
        <v>0</v>
      </c>
      <c r="O719" s="13">
        <f>IF(OR(N719="",N719=0),0,N719/Premissas!$C$16)</f>
        <v>0</v>
      </c>
    </row>
    <row r="720" spans="1:15" ht="15" customHeight="1">
      <c r="A720" s="9">
        <v>7</v>
      </c>
      <c r="B720" s="9">
        <v>7801</v>
      </c>
      <c r="C720" s="9" t="s">
        <v>20</v>
      </c>
      <c r="D720" s="9" t="s">
        <v>1775</v>
      </c>
      <c r="E720" s="9" t="s">
        <v>1776</v>
      </c>
      <c r="F720" s="10">
        <v>1669</v>
      </c>
      <c r="G720" s="11">
        <v>97.04</v>
      </c>
      <c r="H720" s="11">
        <v>17</v>
      </c>
      <c r="I720" s="9"/>
      <c r="J720" s="9">
        <v>16</v>
      </c>
      <c r="K720" s="9" t="s">
        <v>4843</v>
      </c>
      <c r="L720" s="9" t="s">
        <v>48</v>
      </c>
      <c r="M720" s="11">
        <f t="shared" si="11"/>
        <v>1.0625</v>
      </c>
      <c r="N720" s="12">
        <f>IF(M720="","",IF(M720&lt;Premissas!$C$8,Premissas!$E$7,IF(M720&lt;Premissas!$C$9,Premissas!$E$8,IF(M720&lt;Premissas!$C$10,Premissas!$E$9,IF(M720&lt;Premissas!$C$11,Premissas!$E$10,IF(M720&lt;Premissas!$C$12,Premissas!$E$11,Premissas!$E$12))))))</f>
        <v>100</v>
      </c>
      <c r="O720" s="13">
        <f>IF(OR(N720="",N720=0),0,N720/Premissas!$C$16)</f>
        <v>3.8461538461538463</v>
      </c>
    </row>
    <row r="721" spans="1:15" ht="15" customHeight="1">
      <c r="A721" s="9">
        <v>7</v>
      </c>
      <c r="B721" s="9">
        <v>7801</v>
      </c>
      <c r="C721" s="9" t="s">
        <v>18</v>
      </c>
      <c r="D721" s="9" t="s">
        <v>1779</v>
      </c>
      <c r="E721" s="9" t="s">
        <v>1780</v>
      </c>
      <c r="F721" s="10">
        <v>61</v>
      </c>
      <c r="G721" s="11">
        <v>5.81</v>
      </c>
      <c r="H721" s="11">
        <v>10</v>
      </c>
      <c r="I721" s="9"/>
      <c r="J721" s="9">
        <v>22</v>
      </c>
      <c r="K721" s="9" t="s">
        <v>4843</v>
      </c>
      <c r="L721" s="9" t="s">
        <v>48</v>
      </c>
      <c r="M721" s="11">
        <f t="shared" si="11"/>
        <v>0.45454545454545453</v>
      </c>
      <c r="N721" s="12">
        <f>IF(M721="","",IF(M721&lt;Premissas!$C$8,Premissas!$E$7,IF(M721&lt;Premissas!$C$9,Premissas!$E$8,IF(M721&lt;Premissas!$C$10,Premissas!$E$9,IF(M721&lt;Premissas!$C$11,Premissas!$E$10,IF(M721&lt;Premissas!$C$12,Premissas!$E$11,Premissas!$E$12))))))</f>
        <v>0</v>
      </c>
      <c r="O721" s="13">
        <f>IF(OR(N721="",N721=0),0,N721/Premissas!$C$16)</f>
        <v>0</v>
      </c>
    </row>
    <row r="722" spans="1:15" ht="15" customHeight="1">
      <c r="A722" s="9">
        <v>7</v>
      </c>
      <c r="B722" s="9">
        <v>7801</v>
      </c>
      <c r="C722" s="9" t="s">
        <v>18</v>
      </c>
      <c r="D722" s="9" t="s">
        <v>1781</v>
      </c>
      <c r="E722" s="9" t="s">
        <v>1782</v>
      </c>
      <c r="F722" s="10">
        <v>597</v>
      </c>
      <c r="G722" s="11">
        <v>43.6</v>
      </c>
      <c r="H722" s="11">
        <v>14</v>
      </c>
      <c r="I722" s="9"/>
      <c r="J722" s="9">
        <v>22</v>
      </c>
      <c r="K722" s="9" t="s">
        <v>4843</v>
      </c>
      <c r="L722" s="9" t="s">
        <v>48</v>
      </c>
      <c r="M722" s="11">
        <f t="shared" si="11"/>
        <v>0.63636363636363635</v>
      </c>
      <c r="N722" s="12">
        <f>IF(M722="","",IF(M722&lt;Premissas!$C$8,Premissas!$E$7,IF(M722&lt;Premissas!$C$9,Premissas!$E$8,IF(M722&lt;Premissas!$C$10,Premissas!$E$9,IF(M722&lt;Premissas!$C$11,Premissas!$E$10,IF(M722&lt;Premissas!$C$12,Premissas!$E$11,Premissas!$E$12))))))</f>
        <v>0</v>
      </c>
      <c r="O722" s="13">
        <f>IF(OR(N722="",N722=0),0,N722/Premissas!$C$16)</f>
        <v>0</v>
      </c>
    </row>
    <row r="723" spans="1:15" ht="15" customHeight="1">
      <c r="A723" s="9">
        <v>7</v>
      </c>
      <c r="B723" s="9">
        <v>7801</v>
      </c>
      <c r="C723" s="9" t="s">
        <v>20</v>
      </c>
      <c r="D723" s="9" t="s">
        <v>1781</v>
      </c>
      <c r="E723" s="9" t="s">
        <v>1782</v>
      </c>
      <c r="F723" s="10">
        <v>693</v>
      </c>
      <c r="G723" s="11">
        <v>80.510000000000005</v>
      </c>
      <c r="H723" s="11">
        <v>9</v>
      </c>
      <c r="I723" s="9"/>
      <c r="J723" s="9">
        <v>16</v>
      </c>
      <c r="K723" s="9" t="s">
        <v>4843</v>
      </c>
      <c r="L723" s="9" t="s">
        <v>48</v>
      </c>
      <c r="M723" s="11">
        <f t="shared" si="11"/>
        <v>0.5625</v>
      </c>
      <c r="N723" s="12">
        <f>IF(M723="","",IF(M723&lt;Premissas!$C$8,Premissas!$E$7,IF(M723&lt;Premissas!$C$9,Premissas!$E$8,IF(M723&lt;Premissas!$C$10,Premissas!$E$9,IF(M723&lt;Premissas!$C$11,Premissas!$E$10,IF(M723&lt;Premissas!$C$12,Premissas!$E$11,Premissas!$E$12))))))</f>
        <v>0</v>
      </c>
      <c r="O723" s="13">
        <f>IF(OR(N723="",N723=0),0,N723/Premissas!$C$16)</f>
        <v>0</v>
      </c>
    </row>
    <row r="724" spans="1:15" ht="15" customHeight="1">
      <c r="A724" s="9">
        <v>7</v>
      </c>
      <c r="B724" s="9">
        <v>7801</v>
      </c>
      <c r="C724" s="9" t="s">
        <v>20</v>
      </c>
      <c r="D724" s="9" t="s">
        <v>1793</v>
      </c>
      <c r="E724" s="9" t="s">
        <v>1794</v>
      </c>
      <c r="F724" s="10">
        <v>84</v>
      </c>
      <c r="G724" s="11">
        <v>24.44</v>
      </c>
      <c r="H724" s="11">
        <v>3</v>
      </c>
      <c r="I724" s="9"/>
      <c r="J724" s="9">
        <v>16</v>
      </c>
      <c r="K724" s="9" t="s">
        <v>4843</v>
      </c>
      <c r="L724" s="9" t="s">
        <v>48</v>
      </c>
      <c r="M724" s="11">
        <f t="shared" si="11"/>
        <v>0.1875</v>
      </c>
      <c r="N724" s="12">
        <f>IF(M724="","",IF(M724&lt;Premissas!$C$8,Premissas!$E$7,IF(M724&lt;Premissas!$C$9,Premissas!$E$8,IF(M724&lt;Premissas!$C$10,Premissas!$E$9,IF(M724&lt;Premissas!$C$11,Premissas!$E$10,IF(M724&lt;Premissas!$C$12,Premissas!$E$11,Premissas!$E$12))))))</f>
        <v>0</v>
      </c>
      <c r="O724" s="13">
        <f>IF(OR(N724="",N724=0),0,N724/Premissas!$C$16)</f>
        <v>0</v>
      </c>
    </row>
    <row r="725" spans="1:15" ht="15" customHeight="1">
      <c r="A725" s="9">
        <v>7</v>
      </c>
      <c r="B725" s="9">
        <v>7801</v>
      </c>
      <c r="C725" s="9" t="s">
        <v>18</v>
      </c>
      <c r="D725" s="9" t="s">
        <v>1799</v>
      </c>
      <c r="E725" s="9" t="s">
        <v>1800</v>
      </c>
      <c r="F725" s="10">
        <v>20</v>
      </c>
      <c r="G725" s="11">
        <v>8.11</v>
      </c>
      <c r="H725" s="11">
        <v>2</v>
      </c>
      <c r="I725" s="9"/>
      <c r="J725" s="9">
        <v>22</v>
      </c>
      <c r="K725" s="9" t="s">
        <v>4843</v>
      </c>
      <c r="L725" s="9" t="s">
        <v>48</v>
      </c>
      <c r="M725" s="11">
        <f t="shared" si="11"/>
        <v>9.0909090909090912E-2</v>
      </c>
      <c r="N725" s="12">
        <f>IF(M725="","",IF(M725&lt;Premissas!$C$8,Premissas!$E$7,IF(M725&lt;Premissas!$C$9,Premissas!$E$8,IF(M725&lt;Premissas!$C$10,Premissas!$E$9,IF(M725&lt;Premissas!$C$11,Premissas!$E$10,IF(M725&lt;Premissas!$C$12,Premissas!$E$11,Premissas!$E$12))))))</f>
        <v>0</v>
      </c>
      <c r="O725" s="13">
        <f>IF(OR(N725="",N725=0),0,N725/Premissas!$C$16)</f>
        <v>0</v>
      </c>
    </row>
    <row r="726" spans="1:15" ht="15" customHeight="1">
      <c r="A726" s="9">
        <v>7</v>
      </c>
      <c r="B726" s="9">
        <v>7801</v>
      </c>
      <c r="C726" s="9" t="s">
        <v>21</v>
      </c>
      <c r="D726" s="9" t="s">
        <v>1801</v>
      </c>
      <c r="E726" s="9" t="s">
        <v>1802</v>
      </c>
      <c r="F726" s="10">
        <v>1481</v>
      </c>
      <c r="G726" s="11">
        <v>193.75</v>
      </c>
      <c r="H726" s="11">
        <v>8</v>
      </c>
      <c r="I726" s="9"/>
      <c r="J726" s="9">
        <v>20</v>
      </c>
      <c r="K726" s="9" t="s">
        <v>4843</v>
      </c>
      <c r="L726" s="9" t="s">
        <v>48</v>
      </c>
      <c r="M726" s="11">
        <f t="shared" si="11"/>
        <v>0.4</v>
      </c>
      <c r="N726" s="12">
        <f>IF(M726="","",IF(M726&lt;Premissas!$C$8,Premissas!$E$7,IF(M726&lt;Premissas!$C$9,Premissas!$E$8,IF(M726&lt;Premissas!$C$10,Premissas!$E$9,IF(M726&lt;Premissas!$C$11,Premissas!$E$10,IF(M726&lt;Premissas!$C$12,Premissas!$E$11,Premissas!$E$12))))))</f>
        <v>0</v>
      </c>
      <c r="O726" s="13">
        <f>IF(OR(N726="",N726=0),0,N726/Premissas!$C$16)</f>
        <v>0</v>
      </c>
    </row>
    <row r="727" spans="1:15" ht="15" customHeight="1">
      <c r="A727" s="9">
        <v>7</v>
      </c>
      <c r="B727" s="9">
        <v>7801</v>
      </c>
      <c r="C727" s="9" t="s">
        <v>20</v>
      </c>
      <c r="D727" s="9" t="s">
        <v>1809</v>
      </c>
      <c r="E727" s="9" t="s">
        <v>1810</v>
      </c>
      <c r="F727" s="10">
        <v>1251</v>
      </c>
      <c r="G727" s="11">
        <v>103.23</v>
      </c>
      <c r="H727" s="11">
        <v>12</v>
      </c>
      <c r="I727" s="9"/>
      <c r="J727" s="9">
        <v>16</v>
      </c>
      <c r="K727" s="9" t="s">
        <v>4843</v>
      </c>
      <c r="L727" s="9" t="s">
        <v>48</v>
      </c>
      <c r="M727" s="11">
        <f t="shared" si="11"/>
        <v>0.75</v>
      </c>
      <c r="N727" s="12">
        <f>IF(M727="","",IF(M727&lt;Premissas!$C$8,Premissas!$E$7,IF(M727&lt;Premissas!$C$9,Premissas!$E$8,IF(M727&lt;Premissas!$C$10,Premissas!$E$9,IF(M727&lt;Premissas!$C$11,Premissas!$E$10,IF(M727&lt;Premissas!$C$12,Premissas!$E$11,Premissas!$E$12))))))</f>
        <v>0</v>
      </c>
      <c r="O727" s="13">
        <f>IF(OR(N727="",N727=0),0,N727/Premissas!$C$16)</f>
        <v>0</v>
      </c>
    </row>
    <row r="728" spans="1:15" ht="15" customHeight="1">
      <c r="A728" s="9">
        <v>7</v>
      </c>
      <c r="B728" s="9">
        <v>7801</v>
      </c>
      <c r="C728" s="9" t="s">
        <v>20</v>
      </c>
      <c r="D728" s="9" t="s">
        <v>1811</v>
      </c>
      <c r="E728" s="9" t="s">
        <v>1812</v>
      </c>
      <c r="F728" s="10">
        <v>2127</v>
      </c>
      <c r="G728" s="11">
        <v>130.09</v>
      </c>
      <c r="H728" s="11">
        <v>16</v>
      </c>
      <c r="I728" s="9"/>
      <c r="J728" s="9">
        <v>16</v>
      </c>
      <c r="K728" s="9" t="s">
        <v>4843</v>
      </c>
      <c r="L728" s="9" t="s">
        <v>48</v>
      </c>
      <c r="M728" s="11">
        <f t="shared" si="11"/>
        <v>1</v>
      </c>
      <c r="N728" s="12">
        <f>IF(M728="","",IF(M728&lt;Premissas!$C$8,Premissas!$E$7,IF(M728&lt;Premissas!$C$9,Premissas!$E$8,IF(M728&lt;Premissas!$C$10,Premissas!$E$9,IF(M728&lt;Premissas!$C$11,Premissas!$E$10,IF(M728&lt;Premissas!$C$12,Premissas!$E$11,Premissas!$E$12))))))</f>
        <v>100</v>
      </c>
      <c r="O728" s="13">
        <f>IF(OR(N728="",N728=0),0,N728/Premissas!$C$16)</f>
        <v>3.8461538461538463</v>
      </c>
    </row>
    <row r="729" spans="1:15" ht="15" customHeight="1">
      <c r="A729" s="9">
        <v>7</v>
      </c>
      <c r="B729" s="9">
        <v>7801</v>
      </c>
      <c r="C729" s="9" t="s">
        <v>18</v>
      </c>
      <c r="D729" s="9" t="s">
        <v>1813</v>
      </c>
      <c r="E729" s="9" t="s">
        <v>1814</v>
      </c>
      <c r="F729" s="10">
        <v>410</v>
      </c>
      <c r="G729" s="11">
        <v>20.48</v>
      </c>
      <c r="H729" s="11">
        <v>20</v>
      </c>
      <c r="I729" s="9"/>
      <c r="J729" s="9">
        <v>22</v>
      </c>
      <c r="K729" s="9" t="s">
        <v>4843</v>
      </c>
      <c r="L729" s="9" t="s">
        <v>48</v>
      </c>
      <c r="M729" s="11">
        <f t="shared" si="11"/>
        <v>0.90909090909090906</v>
      </c>
      <c r="N729" s="12">
        <f>IF(M729="","",IF(M729&lt;Premissas!$C$8,Premissas!$E$7,IF(M729&lt;Premissas!$C$9,Premissas!$E$8,IF(M729&lt;Premissas!$C$10,Premissas!$E$9,IF(M729&lt;Premissas!$C$11,Premissas!$E$10,IF(M729&lt;Premissas!$C$12,Premissas!$E$11,Premissas!$E$12))))))</f>
        <v>0</v>
      </c>
      <c r="O729" s="13">
        <f>IF(OR(N729="",N729=0),0,N729/Premissas!$C$16)</f>
        <v>0</v>
      </c>
    </row>
    <row r="730" spans="1:15" ht="15" customHeight="1">
      <c r="A730" s="9">
        <v>7</v>
      </c>
      <c r="B730" s="9">
        <v>7801</v>
      </c>
      <c r="C730" s="9" t="s">
        <v>18</v>
      </c>
      <c r="D730" s="9" t="s">
        <v>1827</v>
      </c>
      <c r="E730" s="9" t="s">
        <v>1828</v>
      </c>
      <c r="F730" s="10">
        <v>18</v>
      </c>
      <c r="G730" s="11">
        <v>0.31</v>
      </c>
      <c r="H730" s="11">
        <v>58</v>
      </c>
      <c r="I730" s="9"/>
      <c r="J730" s="9">
        <v>22</v>
      </c>
      <c r="K730" s="9" t="s">
        <v>4843</v>
      </c>
      <c r="L730" s="9" t="s">
        <v>48</v>
      </c>
      <c r="M730" s="11">
        <f t="shared" si="11"/>
        <v>2.6363636363636362</v>
      </c>
      <c r="N730" s="12">
        <f>IF(M730="","",IF(M730&lt;Premissas!$C$8,Premissas!$E$7,IF(M730&lt;Premissas!$C$9,Premissas!$E$8,IF(M730&lt;Premissas!$C$10,Premissas!$E$9,IF(M730&lt;Premissas!$C$11,Premissas!$E$10,IF(M730&lt;Premissas!$C$12,Premissas!$E$11,Premissas!$E$12))))))</f>
        <v>750</v>
      </c>
      <c r="O730" s="13">
        <f>IF(OR(N730="",N730=0),0,N730/Premissas!$C$16)</f>
        <v>28.846153846153847</v>
      </c>
    </row>
    <row r="731" spans="1:15" ht="15" customHeight="1">
      <c r="A731" s="9">
        <v>7</v>
      </c>
      <c r="B731" s="9">
        <v>7801</v>
      </c>
      <c r="C731" s="9" t="s">
        <v>18</v>
      </c>
      <c r="D731" s="9" t="s">
        <v>1829</v>
      </c>
      <c r="E731" s="9" t="s">
        <v>1830</v>
      </c>
      <c r="F731" s="10">
        <v>858</v>
      </c>
      <c r="G731" s="11">
        <v>111.5</v>
      </c>
      <c r="H731" s="11">
        <v>8</v>
      </c>
      <c r="I731" s="9"/>
      <c r="J731" s="9">
        <v>22</v>
      </c>
      <c r="K731" s="9" t="s">
        <v>4843</v>
      </c>
      <c r="L731" s="9" t="s">
        <v>48</v>
      </c>
      <c r="M731" s="11">
        <f t="shared" si="11"/>
        <v>0.36363636363636365</v>
      </c>
      <c r="N731" s="12">
        <f>IF(M731="","",IF(M731&lt;Premissas!$C$8,Premissas!$E$7,IF(M731&lt;Premissas!$C$9,Premissas!$E$8,IF(M731&lt;Premissas!$C$10,Premissas!$E$9,IF(M731&lt;Premissas!$C$11,Premissas!$E$10,IF(M731&lt;Premissas!$C$12,Premissas!$E$11,Premissas!$E$12))))))</f>
        <v>0</v>
      </c>
      <c r="O731" s="13">
        <f>IF(OR(N731="",N731=0),0,N731/Premissas!$C$16)</f>
        <v>0</v>
      </c>
    </row>
    <row r="732" spans="1:15" ht="15" customHeight="1">
      <c r="A732" s="9">
        <v>7</v>
      </c>
      <c r="B732" s="9">
        <v>7801</v>
      </c>
      <c r="C732" s="9" t="s">
        <v>20</v>
      </c>
      <c r="D732" s="9" t="s">
        <v>1831</v>
      </c>
      <c r="E732" s="9" t="s">
        <v>1832</v>
      </c>
      <c r="F732" s="10">
        <v>181</v>
      </c>
      <c r="G732" s="11">
        <v>11.56</v>
      </c>
      <c r="H732" s="11">
        <v>16</v>
      </c>
      <c r="I732" s="9"/>
      <c r="J732" s="9">
        <v>16</v>
      </c>
      <c r="K732" s="9" t="s">
        <v>4843</v>
      </c>
      <c r="L732" s="9" t="s">
        <v>48</v>
      </c>
      <c r="M732" s="11">
        <f t="shared" si="11"/>
        <v>1</v>
      </c>
      <c r="N732" s="12">
        <f>IF(M732="","",IF(M732&lt;Premissas!$C$8,Premissas!$E$7,IF(M732&lt;Premissas!$C$9,Premissas!$E$8,IF(M732&lt;Premissas!$C$10,Premissas!$E$9,IF(M732&lt;Premissas!$C$11,Premissas!$E$10,IF(M732&lt;Premissas!$C$12,Premissas!$E$11,Premissas!$E$12))))))</f>
        <v>100</v>
      </c>
      <c r="O732" s="13">
        <f>IF(OR(N732="",N732=0),0,N732/Premissas!$C$16)</f>
        <v>3.8461538461538463</v>
      </c>
    </row>
    <row r="733" spans="1:15" ht="15" customHeight="1">
      <c r="A733" s="9">
        <v>7</v>
      </c>
      <c r="B733" s="9">
        <v>7801</v>
      </c>
      <c r="C733" s="9" t="s">
        <v>20</v>
      </c>
      <c r="D733" s="9" t="s">
        <v>1835</v>
      </c>
      <c r="E733" s="9" t="s">
        <v>1836</v>
      </c>
      <c r="F733" s="10">
        <v>221</v>
      </c>
      <c r="G733" s="11">
        <v>43.94</v>
      </c>
      <c r="H733" s="11">
        <v>5</v>
      </c>
      <c r="I733" s="9"/>
      <c r="J733" s="9">
        <v>16</v>
      </c>
      <c r="K733" s="9" t="s">
        <v>4843</v>
      </c>
      <c r="L733" s="9" t="s">
        <v>48</v>
      </c>
      <c r="M733" s="11">
        <f t="shared" si="11"/>
        <v>0.3125</v>
      </c>
      <c r="N733" s="12">
        <f>IF(M733="","",IF(M733&lt;Premissas!$C$8,Premissas!$E$7,IF(M733&lt;Premissas!$C$9,Premissas!$E$8,IF(M733&lt;Premissas!$C$10,Premissas!$E$9,IF(M733&lt;Premissas!$C$11,Premissas!$E$10,IF(M733&lt;Premissas!$C$12,Premissas!$E$11,Premissas!$E$12))))))</f>
        <v>0</v>
      </c>
      <c r="O733" s="13">
        <f>IF(OR(N733="",N733=0),0,N733/Premissas!$C$16)</f>
        <v>0</v>
      </c>
    </row>
    <row r="734" spans="1:15" ht="15" customHeight="1">
      <c r="A734" s="9">
        <v>7</v>
      </c>
      <c r="B734" s="9">
        <v>7801</v>
      </c>
      <c r="C734" s="9" t="s">
        <v>20</v>
      </c>
      <c r="D734" s="9" t="s">
        <v>1837</v>
      </c>
      <c r="E734" s="9" t="s">
        <v>1838</v>
      </c>
      <c r="F734" s="10">
        <v>2596</v>
      </c>
      <c r="G734" s="11">
        <v>134.46</v>
      </c>
      <c r="H734" s="11">
        <v>19</v>
      </c>
      <c r="I734" s="9"/>
      <c r="J734" s="9">
        <v>16</v>
      </c>
      <c r="K734" s="9" t="s">
        <v>4843</v>
      </c>
      <c r="L734" s="9" t="s">
        <v>48</v>
      </c>
      <c r="M734" s="11">
        <f t="shared" si="11"/>
        <v>1.1875</v>
      </c>
      <c r="N734" s="12">
        <f>IF(M734="","",IF(M734&lt;Premissas!$C$8,Premissas!$E$7,IF(M734&lt;Premissas!$C$9,Premissas!$E$8,IF(M734&lt;Premissas!$C$10,Premissas!$E$9,IF(M734&lt;Premissas!$C$11,Premissas!$E$10,IF(M734&lt;Premissas!$C$12,Premissas!$E$11,Premissas!$E$12))))))</f>
        <v>100</v>
      </c>
      <c r="O734" s="13">
        <f>IF(OR(N734="",N734=0),0,N734/Premissas!$C$16)</f>
        <v>3.8461538461538463</v>
      </c>
    </row>
    <row r="735" spans="1:15" ht="15" customHeight="1">
      <c r="A735" s="9">
        <v>7</v>
      </c>
      <c r="B735" s="9">
        <v>7801</v>
      </c>
      <c r="C735" s="9" t="s">
        <v>18</v>
      </c>
      <c r="D735" s="9" t="s">
        <v>1847</v>
      </c>
      <c r="E735" s="9" t="s">
        <v>1848</v>
      </c>
      <c r="F735" s="10">
        <v>1604</v>
      </c>
      <c r="G735" s="11">
        <v>87.56</v>
      </c>
      <c r="H735" s="11">
        <v>18</v>
      </c>
      <c r="I735" s="9"/>
      <c r="J735" s="9">
        <v>22</v>
      </c>
      <c r="K735" s="9" t="s">
        <v>4843</v>
      </c>
      <c r="L735" s="9" t="s">
        <v>48</v>
      </c>
      <c r="M735" s="11">
        <f t="shared" si="11"/>
        <v>0.81818181818181823</v>
      </c>
      <c r="N735" s="12">
        <f>IF(M735="","",IF(M735&lt;Premissas!$C$8,Premissas!$E$7,IF(M735&lt;Premissas!$C$9,Premissas!$E$8,IF(M735&lt;Premissas!$C$10,Premissas!$E$9,IF(M735&lt;Premissas!$C$11,Premissas!$E$10,IF(M735&lt;Premissas!$C$12,Premissas!$E$11,Premissas!$E$12))))))</f>
        <v>0</v>
      </c>
      <c r="O735" s="13">
        <f>IF(OR(N735="",N735=0),0,N735/Premissas!$C$16)</f>
        <v>0</v>
      </c>
    </row>
    <row r="736" spans="1:15" ht="15" customHeight="1">
      <c r="A736" s="9">
        <v>7</v>
      </c>
      <c r="B736" s="9">
        <v>7801</v>
      </c>
      <c r="C736" s="9" t="s">
        <v>18</v>
      </c>
      <c r="D736" s="9" t="s">
        <v>1849</v>
      </c>
      <c r="E736" s="9" t="s">
        <v>1850</v>
      </c>
      <c r="F736" s="10">
        <v>60</v>
      </c>
      <c r="G736" s="11">
        <v>2.52</v>
      </c>
      <c r="H736" s="11">
        <v>24</v>
      </c>
      <c r="I736" s="9"/>
      <c r="J736" s="9">
        <v>22</v>
      </c>
      <c r="K736" s="9" t="s">
        <v>4843</v>
      </c>
      <c r="L736" s="9" t="s">
        <v>48</v>
      </c>
      <c r="M736" s="11">
        <f t="shared" si="11"/>
        <v>1.0909090909090908</v>
      </c>
      <c r="N736" s="12">
        <f>IF(M736="","",IF(M736&lt;Premissas!$C$8,Premissas!$E$7,IF(M736&lt;Premissas!$C$9,Premissas!$E$8,IF(M736&lt;Premissas!$C$10,Premissas!$E$9,IF(M736&lt;Premissas!$C$11,Premissas!$E$10,IF(M736&lt;Premissas!$C$12,Premissas!$E$11,Premissas!$E$12))))))</f>
        <v>100</v>
      </c>
      <c r="O736" s="13">
        <f>IF(OR(N736="",N736=0),0,N736/Premissas!$C$16)</f>
        <v>3.8461538461538463</v>
      </c>
    </row>
    <row r="737" spans="1:15" ht="15" customHeight="1">
      <c r="A737" s="9">
        <v>7</v>
      </c>
      <c r="B737" s="9">
        <v>7801</v>
      </c>
      <c r="C737" s="9" t="s">
        <v>20</v>
      </c>
      <c r="D737" s="9" t="s">
        <v>1855</v>
      </c>
      <c r="E737" s="9" t="s">
        <v>1856</v>
      </c>
      <c r="F737" s="10">
        <v>463</v>
      </c>
      <c r="G737" s="11">
        <v>48.59</v>
      </c>
      <c r="H737" s="11">
        <v>10</v>
      </c>
      <c r="I737" s="9"/>
      <c r="J737" s="9">
        <v>16</v>
      </c>
      <c r="K737" s="9" t="s">
        <v>4843</v>
      </c>
      <c r="L737" s="9" t="s">
        <v>48</v>
      </c>
      <c r="M737" s="11">
        <f t="shared" si="11"/>
        <v>0.625</v>
      </c>
      <c r="N737" s="12">
        <f>IF(M737="","",IF(M737&lt;Premissas!$C$8,Premissas!$E$7,IF(M737&lt;Premissas!$C$9,Premissas!$E$8,IF(M737&lt;Premissas!$C$10,Premissas!$E$9,IF(M737&lt;Premissas!$C$11,Premissas!$E$10,IF(M737&lt;Premissas!$C$12,Premissas!$E$11,Premissas!$E$12))))))</f>
        <v>0</v>
      </c>
      <c r="O737" s="13">
        <f>IF(OR(N737="",N737=0),0,N737/Premissas!$C$16)</f>
        <v>0</v>
      </c>
    </row>
    <row r="738" spans="1:15" ht="15" customHeight="1">
      <c r="A738" s="9">
        <v>7</v>
      </c>
      <c r="B738" s="9">
        <v>7801</v>
      </c>
      <c r="C738" s="9" t="s">
        <v>20</v>
      </c>
      <c r="D738" s="9" t="s">
        <v>1863</v>
      </c>
      <c r="E738" s="9" t="s">
        <v>1864</v>
      </c>
      <c r="F738" s="10">
        <v>121</v>
      </c>
      <c r="G738" s="11">
        <v>8.07</v>
      </c>
      <c r="H738" s="11">
        <v>15</v>
      </c>
      <c r="I738" s="9"/>
      <c r="J738" s="9">
        <v>16</v>
      </c>
      <c r="K738" s="9" t="s">
        <v>4843</v>
      </c>
      <c r="L738" s="9" t="s">
        <v>48</v>
      </c>
      <c r="M738" s="11">
        <f t="shared" si="11"/>
        <v>0.9375</v>
      </c>
      <c r="N738" s="12">
        <f>IF(M738="","",IF(M738&lt;Premissas!$C$8,Premissas!$E$7,IF(M738&lt;Premissas!$C$9,Premissas!$E$8,IF(M738&lt;Premissas!$C$10,Premissas!$E$9,IF(M738&lt;Premissas!$C$11,Premissas!$E$10,IF(M738&lt;Premissas!$C$12,Premissas!$E$11,Premissas!$E$12))))))</f>
        <v>0</v>
      </c>
      <c r="O738" s="13">
        <f>IF(OR(N738="",N738=0),0,N738/Premissas!$C$16)</f>
        <v>0</v>
      </c>
    </row>
    <row r="739" spans="1:15" ht="15" customHeight="1">
      <c r="A739" s="9">
        <v>7</v>
      </c>
      <c r="B739" s="9">
        <v>7801</v>
      </c>
      <c r="C739" s="9" t="s">
        <v>18</v>
      </c>
      <c r="D739" s="9" t="s">
        <v>1865</v>
      </c>
      <c r="E739" s="9" t="s">
        <v>1866</v>
      </c>
      <c r="F739" s="10">
        <v>38</v>
      </c>
      <c r="G739" s="11">
        <v>3.17</v>
      </c>
      <c r="H739" s="11">
        <v>12</v>
      </c>
      <c r="I739" s="9"/>
      <c r="J739" s="9">
        <v>22</v>
      </c>
      <c r="K739" s="9" t="s">
        <v>4843</v>
      </c>
      <c r="L739" s="9" t="s">
        <v>48</v>
      </c>
      <c r="M739" s="11">
        <f t="shared" si="11"/>
        <v>0.54545454545454541</v>
      </c>
      <c r="N739" s="12">
        <f>IF(M739="","",IF(M739&lt;Premissas!$C$8,Premissas!$E$7,IF(M739&lt;Premissas!$C$9,Premissas!$E$8,IF(M739&lt;Premissas!$C$10,Premissas!$E$9,IF(M739&lt;Premissas!$C$11,Premissas!$E$10,IF(M739&lt;Premissas!$C$12,Premissas!$E$11,Premissas!$E$12))))))</f>
        <v>0</v>
      </c>
      <c r="O739" s="13">
        <f>IF(OR(N739="",N739=0),0,N739/Premissas!$C$16)</f>
        <v>0</v>
      </c>
    </row>
    <row r="740" spans="1:15" ht="15" customHeight="1">
      <c r="A740" s="9">
        <v>7</v>
      </c>
      <c r="B740" s="9">
        <v>7801</v>
      </c>
      <c r="C740" s="9" t="s">
        <v>20</v>
      </c>
      <c r="D740" s="9" t="s">
        <v>1865</v>
      </c>
      <c r="E740" s="9" t="s">
        <v>1866</v>
      </c>
      <c r="F740" s="10">
        <v>30</v>
      </c>
      <c r="G740" s="11">
        <v>10.06</v>
      </c>
      <c r="H740" s="11">
        <v>3</v>
      </c>
      <c r="I740" s="9"/>
      <c r="J740" s="9">
        <v>16</v>
      </c>
      <c r="K740" s="9" t="s">
        <v>4843</v>
      </c>
      <c r="L740" s="9" t="s">
        <v>48</v>
      </c>
      <c r="M740" s="11">
        <f t="shared" si="11"/>
        <v>0.1875</v>
      </c>
      <c r="N740" s="12">
        <f>IF(M740="","",IF(M740&lt;Premissas!$C$8,Premissas!$E$7,IF(M740&lt;Premissas!$C$9,Premissas!$E$8,IF(M740&lt;Premissas!$C$10,Premissas!$E$9,IF(M740&lt;Premissas!$C$11,Premissas!$E$10,IF(M740&lt;Premissas!$C$12,Premissas!$E$11,Premissas!$E$12))))))</f>
        <v>0</v>
      </c>
      <c r="O740" s="13">
        <f>IF(OR(N740="",N740=0),0,N740/Premissas!$C$16)</f>
        <v>0</v>
      </c>
    </row>
    <row r="741" spans="1:15" ht="15" customHeight="1">
      <c r="A741" s="9">
        <v>7</v>
      </c>
      <c r="B741" s="9">
        <v>7801</v>
      </c>
      <c r="C741" s="9" t="s">
        <v>18</v>
      </c>
      <c r="D741" s="9" t="s">
        <v>1869</v>
      </c>
      <c r="E741" s="9" t="s">
        <v>1870</v>
      </c>
      <c r="F741" s="10">
        <v>434</v>
      </c>
      <c r="G741" s="11">
        <v>18.809999999999999</v>
      </c>
      <c r="H741" s="11">
        <v>23</v>
      </c>
      <c r="I741" s="9"/>
      <c r="J741" s="9">
        <v>22</v>
      </c>
      <c r="K741" s="9" t="s">
        <v>4843</v>
      </c>
      <c r="L741" s="9" t="s">
        <v>48</v>
      </c>
      <c r="M741" s="11">
        <f t="shared" si="11"/>
        <v>1.0454545454545454</v>
      </c>
      <c r="N741" s="12">
        <f>IF(M741="","",IF(M741&lt;Premissas!$C$8,Premissas!$E$7,IF(M741&lt;Premissas!$C$9,Premissas!$E$8,IF(M741&lt;Premissas!$C$10,Premissas!$E$9,IF(M741&lt;Premissas!$C$11,Premissas!$E$10,IF(M741&lt;Premissas!$C$12,Premissas!$E$11,Premissas!$E$12))))))</f>
        <v>100</v>
      </c>
      <c r="O741" s="13">
        <f>IF(OR(N741="",N741=0),0,N741/Premissas!$C$16)</f>
        <v>3.8461538461538463</v>
      </c>
    </row>
    <row r="742" spans="1:15" ht="15" customHeight="1">
      <c r="A742" s="9">
        <v>7</v>
      </c>
      <c r="B742" s="9">
        <v>7801</v>
      </c>
      <c r="C742" s="9" t="s">
        <v>18</v>
      </c>
      <c r="D742" s="9" t="s">
        <v>1875</v>
      </c>
      <c r="E742" s="9" t="s">
        <v>1876</v>
      </c>
      <c r="F742" s="10">
        <v>5</v>
      </c>
      <c r="G742" s="11">
        <v>0.01</v>
      </c>
      <c r="H742" s="11">
        <v>500</v>
      </c>
      <c r="I742" s="9"/>
      <c r="J742" s="9">
        <v>22</v>
      </c>
      <c r="K742" s="9" t="s">
        <v>4843</v>
      </c>
      <c r="L742" s="9" t="s">
        <v>48</v>
      </c>
      <c r="M742" s="11">
        <f t="shared" si="11"/>
        <v>22.727272727272727</v>
      </c>
      <c r="N742" s="12">
        <f>IF(M742="","",IF(M742&lt;Premissas!$C$8,Premissas!$E$7,IF(M742&lt;Premissas!$C$9,Premissas!$E$8,IF(M742&lt;Premissas!$C$10,Premissas!$E$9,IF(M742&lt;Premissas!$C$11,Premissas!$E$10,IF(M742&lt;Premissas!$C$12,Premissas!$E$11,Premissas!$E$12))))))</f>
        <v>750</v>
      </c>
      <c r="O742" s="13">
        <f>IF(OR(N742="",N742=0),0,N742/Premissas!$C$16)</f>
        <v>28.846153846153847</v>
      </c>
    </row>
    <row r="743" spans="1:15" ht="15" customHeight="1">
      <c r="A743" s="9">
        <v>7</v>
      </c>
      <c r="B743" s="9">
        <v>7801</v>
      </c>
      <c r="C743" s="9" t="s">
        <v>19</v>
      </c>
      <c r="D743" s="9" t="s">
        <v>1875</v>
      </c>
      <c r="E743" s="9" t="s">
        <v>1876</v>
      </c>
      <c r="F743" s="10">
        <v>1841</v>
      </c>
      <c r="G743" s="11">
        <v>36.21</v>
      </c>
      <c r="H743" s="11">
        <v>51</v>
      </c>
      <c r="I743" s="9"/>
      <c r="J743" s="9">
        <v>17</v>
      </c>
      <c r="K743" s="9" t="s">
        <v>4843</v>
      </c>
      <c r="L743" s="9" t="s">
        <v>48</v>
      </c>
      <c r="M743" s="11">
        <f t="shared" si="11"/>
        <v>3</v>
      </c>
      <c r="N743" s="12">
        <f>IF(M743="","",IF(M743&lt;Premissas!$C$8,Premissas!$E$7,IF(M743&lt;Premissas!$C$9,Premissas!$E$8,IF(M743&lt;Premissas!$C$10,Premissas!$E$9,IF(M743&lt;Premissas!$C$11,Premissas!$E$10,IF(M743&lt;Premissas!$C$12,Premissas!$E$11,Premissas!$E$12))))))</f>
        <v>750</v>
      </c>
      <c r="O743" s="13">
        <f>IF(OR(N743="",N743=0),0,N743/Premissas!$C$16)</f>
        <v>28.846153846153847</v>
      </c>
    </row>
    <row r="744" spans="1:15" ht="15" customHeight="1">
      <c r="A744" s="9">
        <v>7</v>
      </c>
      <c r="B744" s="9">
        <v>7801</v>
      </c>
      <c r="C744" s="9" t="s">
        <v>20</v>
      </c>
      <c r="D744" s="9" t="s">
        <v>1887</v>
      </c>
      <c r="E744" s="9" t="s">
        <v>1888</v>
      </c>
      <c r="F744" s="10">
        <v>20</v>
      </c>
      <c r="G744" s="11">
        <v>7.35</v>
      </c>
      <c r="H744" s="11">
        <v>3</v>
      </c>
      <c r="I744" s="9"/>
      <c r="J744" s="9">
        <v>16</v>
      </c>
      <c r="K744" s="9" t="s">
        <v>4843</v>
      </c>
      <c r="L744" s="9" t="s">
        <v>48</v>
      </c>
      <c r="M744" s="11">
        <f t="shared" si="11"/>
        <v>0.1875</v>
      </c>
      <c r="N744" s="12">
        <f>IF(M744="","",IF(M744&lt;Premissas!$C$8,Premissas!$E$7,IF(M744&lt;Premissas!$C$9,Premissas!$E$8,IF(M744&lt;Premissas!$C$10,Premissas!$E$9,IF(M744&lt;Premissas!$C$11,Premissas!$E$10,IF(M744&lt;Premissas!$C$12,Premissas!$E$11,Premissas!$E$12))))))</f>
        <v>0</v>
      </c>
      <c r="O744" s="13">
        <f>IF(OR(N744="",N744=0),0,N744/Premissas!$C$16)</f>
        <v>0</v>
      </c>
    </row>
    <row r="745" spans="1:15" ht="15" customHeight="1">
      <c r="A745" s="9">
        <v>7</v>
      </c>
      <c r="B745" s="9">
        <v>7801</v>
      </c>
      <c r="C745" s="9" t="s">
        <v>18</v>
      </c>
      <c r="D745" s="9" t="s">
        <v>1891</v>
      </c>
      <c r="E745" s="9" t="s">
        <v>1892</v>
      </c>
      <c r="F745" s="10">
        <v>430</v>
      </c>
      <c r="G745" s="11">
        <v>57.03</v>
      </c>
      <c r="H745" s="11">
        <v>8</v>
      </c>
      <c r="I745" s="9"/>
      <c r="J745" s="9">
        <v>22</v>
      </c>
      <c r="K745" s="9" t="s">
        <v>4843</v>
      </c>
      <c r="L745" s="9" t="s">
        <v>48</v>
      </c>
      <c r="M745" s="11">
        <f t="shared" si="11"/>
        <v>0.36363636363636365</v>
      </c>
      <c r="N745" s="12">
        <f>IF(M745="","",IF(M745&lt;Premissas!$C$8,Premissas!$E$7,IF(M745&lt;Premissas!$C$9,Premissas!$E$8,IF(M745&lt;Premissas!$C$10,Premissas!$E$9,IF(M745&lt;Premissas!$C$11,Premissas!$E$10,IF(M745&lt;Premissas!$C$12,Premissas!$E$11,Premissas!$E$12))))))</f>
        <v>0</v>
      </c>
      <c r="O745" s="13">
        <f>IF(OR(N745="",N745=0),0,N745/Premissas!$C$16)</f>
        <v>0</v>
      </c>
    </row>
    <row r="746" spans="1:15" ht="15" customHeight="1">
      <c r="A746" s="9">
        <v>7</v>
      </c>
      <c r="B746" s="9">
        <v>7801</v>
      </c>
      <c r="C746" s="9" t="s">
        <v>20</v>
      </c>
      <c r="D746" s="9" t="s">
        <v>1897</v>
      </c>
      <c r="E746" s="9" t="s">
        <v>1898</v>
      </c>
      <c r="F746" s="10">
        <v>2</v>
      </c>
      <c r="G746" s="11">
        <v>3.53</v>
      </c>
      <c r="H746" s="11">
        <v>1</v>
      </c>
      <c r="I746" s="9"/>
      <c r="J746" s="9">
        <v>16</v>
      </c>
      <c r="K746" s="9" t="s">
        <v>4843</v>
      </c>
      <c r="L746" s="9" t="s">
        <v>48</v>
      </c>
      <c r="M746" s="11">
        <f t="shared" si="11"/>
        <v>6.25E-2</v>
      </c>
      <c r="N746" s="12">
        <f>IF(M746="","",IF(M746&lt;Premissas!$C$8,Premissas!$E$7,IF(M746&lt;Premissas!$C$9,Premissas!$E$8,IF(M746&lt;Premissas!$C$10,Premissas!$E$9,IF(M746&lt;Premissas!$C$11,Premissas!$E$10,IF(M746&lt;Premissas!$C$12,Premissas!$E$11,Premissas!$E$12))))))</f>
        <v>0</v>
      </c>
      <c r="O746" s="13">
        <f>IF(OR(N746="",N746=0),0,N746/Premissas!$C$16)</f>
        <v>0</v>
      </c>
    </row>
    <row r="747" spans="1:15" ht="15" customHeight="1">
      <c r="A747" s="9">
        <v>7</v>
      </c>
      <c r="B747" s="9">
        <v>7801</v>
      </c>
      <c r="C747" s="9" t="s">
        <v>18</v>
      </c>
      <c r="D747" s="9" t="s">
        <v>1905</v>
      </c>
      <c r="E747" s="9" t="s">
        <v>1906</v>
      </c>
      <c r="F747" s="10">
        <v>94</v>
      </c>
      <c r="G747" s="11">
        <v>4.1399999999999997</v>
      </c>
      <c r="H747" s="11">
        <v>23</v>
      </c>
      <c r="I747" s="9"/>
      <c r="J747" s="9">
        <v>22</v>
      </c>
      <c r="K747" s="9" t="s">
        <v>4843</v>
      </c>
      <c r="L747" s="9" t="s">
        <v>48</v>
      </c>
      <c r="M747" s="11">
        <f t="shared" si="11"/>
        <v>1.0454545454545454</v>
      </c>
      <c r="N747" s="12">
        <f>IF(M747="","",IF(M747&lt;Premissas!$C$8,Premissas!$E$7,IF(M747&lt;Premissas!$C$9,Premissas!$E$8,IF(M747&lt;Premissas!$C$10,Premissas!$E$9,IF(M747&lt;Premissas!$C$11,Premissas!$E$10,IF(M747&lt;Premissas!$C$12,Premissas!$E$11,Premissas!$E$12))))))</f>
        <v>100</v>
      </c>
      <c r="O747" s="13">
        <f>IF(OR(N747="",N747=0),0,N747/Premissas!$C$16)</f>
        <v>3.8461538461538463</v>
      </c>
    </row>
    <row r="748" spans="1:15" ht="15" customHeight="1">
      <c r="A748" s="9">
        <v>7</v>
      </c>
      <c r="B748" s="9">
        <v>7801</v>
      </c>
      <c r="C748" s="9" t="s">
        <v>20</v>
      </c>
      <c r="D748" s="9" t="s">
        <v>1911</v>
      </c>
      <c r="E748" s="9" t="s">
        <v>1912</v>
      </c>
      <c r="F748" s="10">
        <v>9</v>
      </c>
      <c r="G748" s="11">
        <v>3.36</v>
      </c>
      <c r="H748" s="11">
        <v>3</v>
      </c>
      <c r="I748" s="9"/>
      <c r="J748" s="9">
        <v>16</v>
      </c>
      <c r="K748" s="9" t="s">
        <v>4843</v>
      </c>
      <c r="L748" s="9" t="s">
        <v>48</v>
      </c>
      <c r="M748" s="11">
        <f t="shared" si="11"/>
        <v>0.1875</v>
      </c>
      <c r="N748" s="12">
        <f>IF(M748="","",IF(M748&lt;Premissas!$C$8,Premissas!$E$7,IF(M748&lt;Premissas!$C$9,Premissas!$E$8,IF(M748&lt;Premissas!$C$10,Premissas!$E$9,IF(M748&lt;Premissas!$C$11,Premissas!$E$10,IF(M748&lt;Premissas!$C$12,Premissas!$E$11,Premissas!$E$12))))))</f>
        <v>0</v>
      </c>
      <c r="O748" s="13">
        <f>IF(OR(N748="",N748=0),0,N748/Premissas!$C$16)</f>
        <v>0</v>
      </c>
    </row>
    <row r="749" spans="1:15" ht="15" customHeight="1">
      <c r="A749" s="9">
        <v>7</v>
      </c>
      <c r="B749" s="9">
        <v>7801</v>
      </c>
      <c r="C749" s="9" t="s">
        <v>18</v>
      </c>
      <c r="D749" s="9" t="s">
        <v>1917</v>
      </c>
      <c r="E749" s="9" t="s">
        <v>1918</v>
      </c>
      <c r="F749" s="10">
        <v>568</v>
      </c>
      <c r="G749" s="11">
        <v>37.130000000000003</v>
      </c>
      <c r="H749" s="11">
        <v>15</v>
      </c>
      <c r="I749" s="9"/>
      <c r="J749" s="9">
        <v>22</v>
      </c>
      <c r="K749" s="9" t="s">
        <v>4843</v>
      </c>
      <c r="L749" s="9" t="s">
        <v>48</v>
      </c>
      <c r="M749" s="11">
        <f t="shared" si="11"/>
        <v>0.68181818181818177</v>
      </c>
      <c r="N749" s="12">
        <f>IF(M749="","",IF(M749&lt;Premissas!$C$8,Premissas!$E$7,IF(M749&lt;Premissas!$C$9,Premissas!$E$8,IF(M749&lt;Premissas!$C$10,Premissas!$E$9,IF(M749&lt;Premissas!$C$11,Premissas!$E$10,IF(M749&lt;Premissas!$C$12,Premissas!$E$11,Premissas!$E$12))))))</f>
        <v>0</v>
      </c>
      <c r="O749" s="13">
        <f>IF(OR(N749="",N749=0),0,N749/Premissas!$C$16)</f>
        <v>0</v>
      </c>
    </row>
    <row r="750" spans="1:15" ht="15" customHeight="1">
      <c r="A750" s="9">
        <v>7</v>
      </c>
      <c r="B750" s="9">
        <v>7801</v>
      </c>
      <c r="C750" s="9" t="s">
        <v>20</v>
      </c>
      <c r="D750" s="9" t="s">
        <v>1967</v>
      </c>
      <c r="E750" s="9" t="s">
        <v>1968</v>
      </c>
      <c r="F750" s="10">
        <v>774</v>
      </c>
      <c r="G750" s="11">
        <v>40.619999999999997</v>
      </c>
      <c r="H750" s="11">
        <v>19</v>
      </c>
      <c r="I750" s="9"/>
      <c r="J750" s="9">
        <v>16</v>
      </c>
      <c r="K750" s="9" t="s">
        <v>4843</v>
      </c>
      <c r="L750" s="9" t="s">
        <v>48</v>
      </c>
      <c r="M750" s="11">
        <f t="shared" si="11"/>
        <v>1.1875</v>
      </c>
      <c r="N750" s="12">
        <f>IF(M750="","",IF(M750&lt;Premissas!$C$8,Premissas!$E$7,IF(M750&lt;Premissas!$C$9,Premissas!$E$8,IF(M750&lt;Premissas!$C$10,Premissas!$E$9,IF(M750&lt;Premissas!$C$11,Premissas!$E$10,IF(M750&lt;Premissas!$C$12,Premissas!$E$11,Premissas!$E$12))))))</f>
        <v>100</v>
      </c>
      <c r="O750" s="13">
        <f>IF(OR(N750="",N750=0),0,N750/Premissas!$C$16)</f>
        <v>3.8461538461538463</v>
      </c>
    </row>
    <row r="751" spans="1:15" ht="15" customHeight="1">
      <c r="A751" s="9">
        <v>7</v>
      </c>
      <c r="B751" s="9">
        <v>7801</v>
      </c>
      <c r="C751" s="9" t="s">
        <v>18</v>
      </c>
      <c r="D751" s="9" t="s">
        <v>1977</v>
      </c>
      <c r="E751" s="9" t="s">
        <v>1978</v>
      </c>
      <c r="F751" s="10">
        <v>45</v>
      </c>
      <c r="G751" s="11">
        <v>3.31</v>
      </c>
      <c r="H751" s="11">
        <v>14</v>
      </c>
      <c r="I751" s="9"/>
      <c r="J751" s="9">
        <v>22</v>
      </c>
      <c r="K751" s="9" t="s">
        <v>4843</v>
      </c>
      <c r="L751" s="9" t="s">
        <v>48</v>
      </c>
      <c r="M751" s="11">
        <f t="shared" si="11"/>
        <v>0.63636363636363635</v>
      </c>
      <c r="N751" s="12">
        <f>IF(M751="","",IF(M751&lt;Premissas!$C$8,Premissas!$E$7,IF(M751&lt;Premissas!$C$9,Premissas!$E$8,IF(M751&lt;Premissas!$C$10,Premissas!$E$9,IF(M751&lt;Premissas!$C$11,Premissas!$E$10,IF(M751&lt;Premissas!$C$12,Premissas!$E$11,Premissas!$E$12))))))</f>
        <v>0</v>
      </c>
      <c r="O751" s="13">
        <f>IF(OR(N751="",N751=0),0,N751/Premissas!$C$16)</f>
        <v>0</v>
      </c>
    </row>
    <row r="752" spans="1:15" ht="15" customHeight="1">
      <c r="A752" s="9">
        <v>7</v>
      </c>
      <c r="B752" s="9">
        <v>7801</v>
      </c>
      <c r="C752" s="9" t="s">
        <v>19</v>
      </c>
      <c r="D752" s="9" t="s">
        <v>1977</v>
      </c>
      <c r="E752" s="9" t="s">
        <v>1978</v>
      </c>
      <c r="F752" s="10">
        <v>1508</v>
      </c>
      <c r="G752" s="11">
        <v>52.32</v>
      </c>
      <c r="H752" s="11">
        <v>29</v>
      </c>
      <c r="I752" s="9"/>
      <c r="J752" s="9">
        <v>17</v>
      </c>
      <c r="K752" s="9" t="s">
        <v>4843</v>
      </c>
      <c r="L752" s="9" t="s">
        <v>48</v>
      </c>
      <c r="M752" s="11">
        <f t="shared" si="11"/>
        <v>1.7058823529411764</v>
      </c>
      <c r="N752" s="12">
        <f>IF(M752="","",IF(M752&lt;Premissas!$C$8,Premissas!$E$7,IF(M752&lt;Premissas!$C$9,Premissas!$E$8,IF(M752&lt;Premissas!$C$10,Premissas!$E$9,IF(M752&lt;Premissas!$C$11,Premissas!$E$10,IF(M752&lt;Premissas!$C$12,Premissas!$E$11,Premissas!$E$12))))))</f>
        <v>500</v>
      </c>
      <c r="O752" s="13">
        <f>IF(OR(N752="",N752=0),0,N752/Premissas!$C$16)</f>
        <v>19.23076923076923</v>
      </c>
    </row>
    <row r="753" spans="1:15" ht="15" customHeight="1">
      <c r="A753" s="9">
        <v>7</v>
      </c>
      <c r="B753" s="9">
        <v>7801</v>
      </c>
      <c r="C753" s="9" t="s">
        <v>20</v>
      </c>
      <c r="D753" s="9" t="s">
        <v>1979</v>
      </c>
      <c r="E753" s="9" t="s">
        <v>1980</v>
      </c>
      <c r="F753" s="10">
        <v>45</v>
      </c>
      <c r="G753" s="11">
        <v>2.96</v>
      </c>
      <c r="H753" s="11">
        <v>15</v>
      </c>
      <c r="I753" s="9"/>
      <c r="J753" s="9">
        <v>16</v>
      </c>
      <c r="K753" s="9" t="s">
        <v>4843</v>
      </c>
      <c r="L753" s="9" t="s">
        <v>48</v>
      </c>
      <c r="M753" s="11">
        <f t="shared" si="11"/>
        <v>0.9375</v>
      </c>
      <c r="N753" s="12">
        <f>IF(M753="","",IF(M753&lt;Premissas!$C$8,Premissas!$E$7,IF(M753&lt;Premissas!$C$9,Premissas!$E$8,IF(M753&lt;Premissas!$C$10,Premissas!$E$9,IF(M753&lt;Premissas!$C$11,Premissas!$E$10,IF(M753&lt;Premissas!$C$12,Premissas!$E$11,Premissas!$E$12))))))</f>
        <v>0</v>
      </c>
      <c r="O753" s="13">
        <f>IF(OR(N753="",N753=0),0,N753/Premissas!$C$16)</f>
        <v>0</v>
      </c>
    </row>
    <row r="754" spans="1:15" ht="15" customHeight="1">
      <c r="A754" s="9">
        <v>7</v>
      </c>
      <c r="B754" s="9">
        <v>7801</v>
      </c>
      <c r="C754" s="9" t="s">
        <v>19</v>
      </c>
      <c r="D754" s="9" t="s">
        <v>1979</v>
      </c>
      <c r="E754" s="9" t="s">
        <v>1980</v>
      </c>
      <c r="F754" s="10">
        <v>2435</v>
      </c>
      <c r="G754" s="11">
        <v>150.75</v>
      </c>
      <c r="H754" s="11">
        <v>16</v>
      </c>
      <c r="I754" s="9"/>
      <c r="J754" s="9">
        <v>17</v>
      </c>
      <c r="K754" s="9" t="s">
        <v>4843</v>
      </c>
      <c r="L754" s="9" t="s">
        <v>48</v>
      </c>
      <c r="M754" s="11">
        <f t="shared" si="11"/>
        <v>0.94117647058823528</v>
      </c>
      <c r="N754" s="12">
        <f>IF(M754="","",IF(M754&lt;Premissas!$C$8,Premissas!$E$7,IF(M754&lt;Premissas!$C$9,Premissas!$E$8,IF(M754&lt;Premissas!$C$10,Premissas!$E$9,IF(M754&lt;Premissas!$C$11,Premissas!$E$10,IF(M754&lt;Premissas!$C$12,Premissas!$E$11,Premissas!$E$12))))))</f>
        <v>0</v>
      </c>
      <c r="O754" s="13">
        <f>IF(OR(N754="",N754=0),0,N754/Premissas!$C$16)</f>
        <v>0</v>
      </c>
    </row>
    <row r="755" spans="1:15" ht="15" customHeight="1">
      <c r="A755" s="9">
        <v>7</v>
      </c>
      <c r="B755" s="9">
        <v>7801</v>
      </c>
      <c r="C755" s="9" t="s">
        <v>20</v>
      </c>
      <c r="D755" s="9" t="s">
        <v>2061</v>
      </c>
      <c r="E755" s="9" t="s">
        <v>2062</v>
      </c>
      <c r="F755" s="10">
        <v>64</v>
      </c>
      <c r="G755" s="11">
        <v>4.6500000000000004</v>
      </c>
      <c r="H755" s="11">
        <v>14</v>
      </c>
      <c r="I755" s="9"/>
      <c r="J755" s="9">
        <v>16</v>
      </c>
      <c r="K755" s="9" t="s">
        <v>4843</v>
      </c>
      <c r="L755" s="9" t="s">
        <v>48</v>
      </c>
      <c r="M755" s="11">
        <f t="shared" si="11"/>
        <v>0.875</v>
      </c>
      <c r="N755" s="12">
        <f>IF(M755="","",IF(M755&lt;Premissas!$C$8,Premissas!$E$7,IF(M755&lt;Premissas!$C$9,Premissas!$E$8,IF(M755&lt;Premissas!$C$10,Premissas!$E$9,IF(M755&lt;Premissas!$C$11,Premissas!$E$10,IF(M755&lt;Premissas!$C$12,Premissas!$E$11,Premissas!$E$12))))))</f>
        <v>0</v>
      </c>
      <c r="O755" s="13">
        <f>IF(OR(N755="",N755=0),0,N755/Premissas!$C$16)</f>
        <v>0</v>
      </c>
    </row>
    <row r="756" spans="1:15" ht="15" customHeight="1">
      <c r="A756" s="9">
        <v>7</v>
      </c>
      <c r="B756" s="9">
        <v>7801</v>
      </c>
      <c r="C756" s="9" t="s">
        <v>21</v>
      </c>
      <c r="D756" s="9" t="s">
        <v>2101</v>
      </c>
      <c r="E756" s="9" t="s">
        <v>2102</v>
      </c>
      <c r="F756" s="10">
        <v>100</v>
      </c>
      <c r="G756" s="11">
        <v>19.09</v>
      </c>
      <c r="H756" s="11">
        <v>5</v>
      </c>
      <c r="I756" s="9"/>
      <c r="J756" s="9">
        <v>20</v>
      </c>
      <c r="K756" s="9" t="s">
        <v>4843</v>
      </c>
      <c r="L756" s="9" t="s">
        <v>48</v>
      </c>
      <c r="M756" s="11">
        <f t="shared" si="11"/>
        <v>0.25</v>
      </c>
      <c r="N756" s="12">
        <f>IF(M756="","",IF(M756&lt;Premissas!$C$8,Premissas!$E$7,IF(M756&lt;Premissas!$C$9,Premissas!$E$8,IF(M756&lt;Premissas!$C$10,Premissas!$E$9,IF(M756&lt;Premissas!$C$11,Premissas!$E$10,IF(M756&lt;Premissas!$C$12,Premissas!$E$11,Premissas!$E$12))))))</f>
        <v>0</v>
      </c>
      <c r="O756" s="13">
        <f>IF(OR(N756="",N756=0),0,N756/Premissas!$C$16)</f>
        <v>0</v>
      </c>
    </row>
    <row r="757" spans="1:15" ht="15" customHeight="1">
      <c r="A757" s="9">
        <v>7</v>
      </c>
      <c r="B757" s="9">
        <v>7801</v>
      </c>
      <c r="C757" s="9" t="s">
        <v>20</v>
      </c>
      <c r="D757" s="9" t="s">
        <v>2147</v>
      </c>
      <c r="E757" s="9" t="s">
        <v>2148</v>
      </c>
      <c r="F757" s="10">
        <v>179</v>
      </c>
      <c r="G757" s="11">
        <v>40.119999999999997</v>
      </c>
      <c r="H757" s="11">
        <v>4</v>
      </c>
      <c r="I757" s="9"/>
      <c r="J757" s="9">
        <v>16</v>
      </c>
      <c r="K757" s="9" t="s">
        <v>4843</v>
      </c>
      <c r="L757" s="9" t="s">
        <v>48</v>
      </c>
      <c r="M757" s="11">
        <f t="shared" si="11"/>
        <v>0.25</v>
      </c>
      <c r="N757" s="12">
        <f>IF(M757="","",IF(M757&lt;Premissas!$C$8,Premissas!$E$7,IF(M757&lt;Premissas!$C$9,Premissas!$E$8,IF(M757&lt;Premissas!$C$10,Premissas!$E$9,IF(M757&lt;Premissas!$C$11,Premissas!$E$10,IF(M757&lt;Premissas!$C$12,Premissas!$E$11,Premissas!$E$12))))))</f>
        <v>0</v>
      </c>
      <c r="O757" s="13">
        <f>IF(OR(N757="",N757=0),0,N757/Premissas!$C$16)</f>
        <v>0</v>
      </c>
    </row>
    <row r="758" spans="1:15" ht="15" customHeight="1">
      <c r="A758" s="9">
        <v>7</v>
      </c>
      <c r="B758" s="9">
        <v>7801</v>
      </c>
      <c r="C758" s="9" t="s">
        <v>20</v>
      </c>
      <c r="D758" s="9" t="s">
        <v>2149</v>
      </c>
      <c r="E758" s="9" t="s">
        <v>2150</v>
      </c>
      <c r="F758" s="10">
        <v>585</v>
      </c>
      <c r="G758" s="11">
        <v>45.88</v>
      </c>
      <c r="H758" s="11">
        <v>13</v>
      </c>
      <c r="I758" s="9"/>
      <c r="J758" s="9">
        <v>16</v>
      </c>
      <c r="K758" s="9" t="s">
        <v>4843</v>
      </c>
      <c r="L758" s="9" t="s">
        <v>48</v>
      </c>
      <c r="M758" s="11">
        <f t="shared" si="11"/>
        <v>0.8125</v>
      </c>
      <c r="N758" s="12">
        <f>IF(M758="","",IF(M758&lt;Premissas!$C$8,Premissas!$E$7,IF(M758&lt;Premissas!$C$9,Premissas!$E$8,IF(M758&lt;Premissas!$C$10,Premissas!$E$9,IF(M758&lt;Premissas!$C$11,Premissas!$E$10,IF(M758&lt;Premissas!$C$12,Premissas!$E$11,Premissas!$E$12))))))</f>
        <v>0</v>
      </c>
      <c r="O758" s="13">
        <f>IF(OR(N758="",N758=0),0,N758/Premissas!$C$16)</f>
        <v>0</v>
      </c>
    </row>
    <row r="759" spans="1:15" ht="15" customHeight="1">
      <c r="A759" s="9">
        <v>7</v>
      </c>
      <c r="B759" s="9">
        <v>7801</v>
      </c>
      <c r="C759" s="9" t="s">
        <v>19</v>
      </c>
      <c r="D759" s="9" t="s">
        <v>2149</v>
      </c>
      <c r="E759" s="9" t="s">
        <v>2150</v>
      </c>
      <c r="F759" s="10">
        <v>1601</v>
      </c>
      <c r="G759" s="11">
        <v>100.43</v>
      </c>
      <c r="H759" s="11">
        <v>16</v>
      </c>
      <c r="I759" s="9"/>
      <c r="J759" s="9">
        <v>17</v>
      </c>
      <c r="K759" s="9" t="s">
        <v>4843</v>
      </c>
      <c r="L759" s="9" t="s">
        <v>48</v>
      </c>
      <c r="M759" s="11">
        <f t="shared" si="11"/>
        <v>0.94117647058823528</v>
      </c>
      <c r="N759" s="12">
        <f>IF(M759="","",IF(M759&lt;Premissas!$C$8,Premissas!$E$7,IF(M759&lt;Premissas!$C$9,Premissas!$E$8,IF(M759&lt;Premissas!$C$10,Premissas!$E$9,IF(M759&lt;Premissas!$C$11,Premissas!$E$10,IF(M759&lt;Premissas!$C$12,Premissas!$E$11,Premissas!$E$12))))))</f>
        <v>0</v>
      </c>
      <c r="O759" s="13">
        <f>IF(OR(N759="",N759=0),0,N759/Premissas!$C$16)</f>
        <v>0</v>
      </c>
    </row>
    <row r="760" spans="1:15" ht="15" customHeight="1">
      <c r="A760" s="9">
        <v>7</v>
      </c>
      <c r="B760" s="9">
        <v>7801</v>
      </c>
      <c r="C760" s="9" t="s">
        <v>18</v>
      </c>
      <c r="D760" s="9" t="s">
        <v>2151</v>
      </c>
      <c r="E760" s="9" t="s">
        <v>2152</v>
      </c>
      <c r="F760" s="10">
        <v>131</v>
      </c>
      <c r="G760" s="11">
        <v>9.92</v>
      </c>
      <c r="H760" s="11">
        <v>13</v>
      </c>
      <c r="I760" s="9"/>
      <c r="J760" s="9">
        <v>22</v>
      </c>
      <c r="K760" s="9" t="s">
        <v>4843</v>
      </c>
      <c r="L760" s="9" t="s">
        <v>48</v>
      </c>
      <c r="M760" s="11">
        <f t="shared" si="11"/>
        <v>0.59090909090909094</v>
      </c>
      <c r="N760" s="12">
        <f>IF(M760="","",IF(M760&lt;Premissas!$C$8,Premissas!$E$7,IF(M760&lt;Premissas!$C$9,Premissas!$E$8,IF(M760&lt;Premissas!$C$10,Premissas!$E$9,IF(M760&lt;Premissas!$C$11,Premissas!$E$10,IF(M760&lt;Premissas!$C$12,Premissas!$E$11,Premissas!$E$12))))))</f>
        <v>0</v>
      </c>
      <c r="O760" s="13">
        <f>IF(OR(N760="",N760=0),0,N760/Premissas!$C$16)</f>
        <v>0</v>
      </c>
    </row>
    <row r="761" spans="1:15" ht="15" customHeight="1">
      <c r="A761" s="9">
        <v>7</v>
      </c>
      <c r="B761" s="9">
        <v>7801</v>
      </c>
      <c r="C761" s="9" t="s">
        <v>21</v>
      </c>
      <c r="D761" s="9" t="s">
        <v>2153</v>
      </c>
      <c r="E761" s="9" t="s">
        <v>2154</v>
      </c>
      <c r="F761" s="10">
        <v>1276</v>
      </c>
      <c r="G761" s="11">
        <v>118.48</v>
      </c>
      <c r="H761" s="11">
        <v>11</v>
      </c>
      <c r="I761" s="9"/>
      <c r="J761" s="9">
        <v>20</v>
      </c>
      <c r="K761" s="9" t="s">
        <v>4843</v>
      </c>
      <c r="L761" s="9" t="s">
        <v>48</v>
      </c>
      <c r="M761" s="11">
        <f t="shared" si="11"/>
        <v>0.55000000000000004</v>
      </c>
      <c r="N761" s="12">
        <f>IF(M761="","",IF(M761&lt;Premissas!$C$8,Premissas!$E$7,IF(M761&lt;Premissas!$C$9,Premissas!$E$8,IF(M761&lt;Premissas!$C$10,Premissas!$E$9,IF(M761&lt;Premissas!$C$11,Premissas!$E$10,IF(M761&lt;Premissas!$C$12,Premissas!$E$11,Premissas!$E$12))))))</f>
        <v>0</v>
      </c>
      <c r="O761" s="13">
        <f>IF(OR(N761="",N761=0),0,N761/Premissas!$C$16)</f>
        <v>0</v>
      </c>
    </row>
    <row r="762" spans="1:15" ht="15" customHeight="1">
      <c r="A762" s="9">
        <v>7</v>
      </c>
      <c r="B762" s="9">
        <v>7801</v>
      </c>
      <c r="C762" s="9" t="s">
        <v>21</v>
      </c>
      <c r="D762" s="9" t="s">
        <v>2155</v>
      </c>
      <c r="E762" s="9" t="s">
        <v>2156</v>
      </c>
      <c r="F762" s="10">
        <v>2196</v>
      </c>
      <c r="G762" s="11">
        <v>165.26</v>
      </c>
      <c r="H762" s="11">
        <v>13</v>
      </c>
      <c r="I762" s="9"/>
      <c r="J762" s="9">
        <v>20</v>
      </c>
      <c r="K762" s="9" t="s">
        <v>4843</v>
      </c>
      <c r="L762" s="9" t="s">
        <v>48</v>
      </c>
      <c r="M762" s="11">
        <f t="shared" si="11"/>
        <v>0.65</v>
      </c>
      <c r="N762" s="12">
        <f>IF(M762="","",IF(M762&lt;Premissas!$C$8,Premissas!$E$7,IF(M762&lt;Premissas!$C$9,Premissas!$E$8,IF(M762&lt;Premissas!$C$10,Premissas!$E$9,IF(M762&lt;Premissas!$C$11,Premissas!$E$10,IF(M762&lt;Premissas!$C$12,Premissas!$E$11,Premissas!$E$12))))))</f>
        <v>0</v>
      </c>
      <c r="O762" s="13">
        <f>IF(OR(N762="",N762=0),0,N762/Premissas!$C$16)</f>
        <v>0</v>
      </c>
    </row>
    <row r="763" spans="1:15" ht="15" customHeight="1">
      <c r="A763" s="9">
        <v>7</v>
      </c>
      <c r="B763" s="9">
        <v>7801</v>
      </c>
      <c r="C763" s="9" t="s">
        <v>19</v>
      </c>
      <c r="D763" s="9" t="s">
        <v>2157</v>
      </c>
      <c r="E763" s="9" t="s">
        <v>2158</v>
      </c>
      <c r="F763" s="10">
        <v>2368</v>
      </c>
      <c r="G763" s="11">
        <v>80.27</v>
      </c>
      <c r="H763" s="11">
        <v>30</v>
      </c>
      <c r="I763" s="9"/>
      <c r="J763" s="9">
        <v>17</v>
      </c>
      <c r="K763" s="9" t="s">
        <v>4843</v>
      </c>
      <c r="L763" s="9" t="s">
        <v>48</v>
      </c>
      <c r="M763" s="11">
        <f t="shared" si="11"/>
        <v>1.7647058823529411</v>
      </c>
      <c r="N763" s="12">
        <f>IF(M763="","",IF(M763&lt;Premissas!$C$8,Premissas!$E$7,IF(M763&lt;Premissas!$C$9,Premissas!$E$8,IF(M763&lt;Premissas!$C$10,Premissas!$E$9,IF(M763&lt;Premissas!$C$11,Premissas!$E$10,IF(M763&lt;Premissas!$C$12,Premissas!$E$11,Premissas!$E$12))))))</f>
        <v>500</v>
      </c>
      <c r="O763" s="13">
        <f>IF(OR(N763="",N763=0),0,N763/Premissas!$C$16)</f>
        <v>19.23076923076923</v>
      </c>
    </row>
    <row r="764" spans="1:15" ht="15" customHeight="1">
      <c r="A764" s="9">
        <v>7</v>
      </c>
      <c r="B764" s="9">
        <v>7801</v>
      </c>
      <c r="C764" s="9" t="s">
        <v>21</v>
      </c>
      <c r="D764" s="9" t="s">
        <v>2161</v>
      </c>
      <c r="E764" s="9" t="s">
        <v>2162</v>
      </c>
      <c r="F764" s="10">
        <v>673</v>
      </c>
      <c r="G764" s="11">
        <v>186.3</v>
      </c>
      <c r="H764" s="11">
        <v>4</v>
      </c>
      <c r="I764" s="9"/>
      <c r="J764" s="9">
        <v>20</v>
      </c>
      <c r="K764" s="9" t="s">
        <v>4843</v>
      </c>
      <c r="L764" s="9" t="s">
        <v>48</v>
      </c>
      <c r="M764" s="11">
        <f t="shared" si="11"/>
        <v>0.2</v>
      </c>
      <c r="N764" s="12">
        <f>IF(M764="","",IF(M764&lt;Premissas!$C$8,Premissas!$E$7,IF(M764&lt;Premissas!$C$9,Premissas!$E$8,IF(M764&lt;Premissas!$C$10,Premissas!$E$9,IF(M764&lt;Premissas!$C$11,Premissas!$E$10,IF(M764&lt;Premissas!$C$12,Premissas!$E$11,Premissas!$E$12))))))</f>
        <v>0</v>
      </c>
      <c r="O764" s="13">
        <f>IF(OR(N764="",N764=0),0,N764/Premissas!$C$16)</f>
        <v>0</v>
      </c>
    </row>
    <row r="765" spans="1:15" ht="15" customHeight="1">
      <c r="A765" s="9">
        <v>7</v>
      </c>
      <c r="B765" s="9">
        <v>7801</v>
      </c>
      <c r="C765" s="9" t="s">
        <v>19</v>
      </c>
      <c r="D765" s="9" t="s">
        <v>2163</v>
      </c>
      <c r="E765" s="9" t="s">
        <v>2164</v>
      </c>
      <c r="F765" s="10">
        <v>464</v>
      </c>
      <c r="G765" s="11">
        <v>32.96</v>
      </c>
      <c r="H765" s="11">
        <v>14</v>
      </c>
      <c r="I765" s="9"/>
      <c r="J765" s="9">
        <v>17</v>
      </c>
      <c r="K765" s="9" t="s">
        <v>4843</v>
      </c>
      <c r="L765" s="9" t="s">
        <v>48</v>
      </c>
      <c r="M765" s="11">
        <f t="shared" si="11"/>
        <v>0.82352941176470584</v>
      </c>
      <c r="N765" s="12">
        <f>IF(M765="","",IF(M765&lt;Premissas!$C$8,Premissas!$E$7,IF(M765&lt;Premissas!$C$9,Premissas!$E$8,IF(M765&lt;Premissas!$C$10,Premissas!$E$9,IF(M765&lt;Premissas!$C$11,Premissas!$E$10,IF(M765&lt;Premissas!$C$12,Premissas!$E$11,Premissas!$E$12))))))</f>
        <v>0</v>
      </c>
      <c r="O765" s="13">
        <f>IF(OR(N765="",N765=0),0,N765/Premissas!$C$16)</f>
        <v>0</v>
      </c>
    </row>
    <row r="766" spans="1:15" ht="15" customHeight="1">
      <c r="A766" s="9">
        <v>7</v>
      </c>
      <c r="B766" s="9">
        <v>7801</v>
      </c>
      <c r="C766" s="9" t="s">
        <v>18</v>
      </c>
      <c r="D766" s="9" t="s">
        <v>2165</v>
      </c>
      <c r="E766" s="9" t="s">
        <v>2166</v>
      </c>
      <c r="F766" s="10">
        <v>52</v>
      </c>
      <c r="G766" s="11">
        <v>4.5599999999999996</v>
      </c>
      <c r="H766" s="11">
        <v>11</v>
      </c>
      <c r="I766" s="9"/>
      <c r="J766" s="9">
        <v>22</v>
      </c>
      <c r="K766" s="9" t="s">
        <v>4843</v>
      </c>
      <c r="L766" s="9" t="s">
        <v>48</v>
      </c>
      <c r="M766" s="11">
        <f t="shared" si="11"/>
        <v>0.5</v>
      </c>
      <c r="N766" s="12">
        <f>IF(M766="","",IF(M766&lt;Premissas!$C$8,Premissas!$E$7,IF(M766&lt;Premissas!$C$9,Premissas!$E$8,IF(M766&lt;Premissas!$C$10,Premissas!$E$9,IF(M766&lt;Premissas!$C$11,Premissas!$E$10,IF(M766&lt;Premissas!$C$12,Premissas!$E$11,Premissas!$E$12))))))</f>
        <v>0</v>
      </c>
      <c r="O766" s="13">
        <f>IF(OR(N766="",N766=0),0,N766/Premissas!$C$16)</f>
        <v>0</v>
      </c>
    </row>
    <row r="767" spans="1:15" ht="15" customHeight="1">
      <c r="A767" s="9">
        <v>7</v>
      </c>
      <c r="B767" s="9">
        <v>7801</v>
      </c>
      <c r="C767" s="9" t="s">
        <v>20</v>
      </c>
      <c r="D767" s="9" t="s">
        <v>2169</v>
      </c>
      <c r="E767" s="9" t="s">
        <v>2170</v>
      </c>
      <c r="F767" s="10">
        <v>27</v>
      </c>
      <c r="G767" s="11">
        <v>4.7300000000000004</v>
      </c>
      <c r="H767" s="11">
        <v>6</v>
      </c>
      <c r="I767" s="9"/>
      <c r="J767" s="9">
        <v>16</v>
      </c>
      <c r="K767" s="9" t="s">
        <v>4843</v>
      </c>
      <c r="L767" s="9" t="s">
        <v>48</v>
      </c>
      <c r="M767" s="11">
        <f t="shared" si="11"/>
        <v>0.375</v>
      </c>
      <c r="N767" s="12">
        <f>IF(M767="","",IF(M767&lt;Premissas!$C$8,Premissas!$E$7,IF(M767&lt;Premissas!$C$9,Premissas!$E$8,IF(M767&lt;Premissas!$C$10,Premissas!$E$9,IF(M767&lt;Premissas!$C$11,Premissas!$E$10,IF(M767&lt;Premissas!$C$12,Premissas!$E$11,Premissas!$E$12))))))</f>
        <v>0</v>
      </c>
      <c r="O767" s="13">
        <f>IF(OR(N767="",N767=0),0,N767/Premissas!$C$16)</f>
        <v>0</v>
      </c>
    </row>
    <row r="768" spans="1:15" ht="15" customHeight="1">
      <c r="A768" s="9">
        <v>7</v>
      </c>
      <c r="B768" s="9">
        <v>7801</v>
      </c>
      <c r="C768" s="9" t="s">
        <v>19</v>
      </c>
      <c r="D768" s="9" t="s">
        <v>2169</v>
      </c>
      <c r="E768" s="9" t="s">
        <v>2170</v>
      </c>
      <c r="F768" s="10">
        <v>2625</v>
      </c>
      <c r="G768" s="11">
        <v>178.93</v>
      </c>
      <c r="H768" s="11">
        <v>15</v>
      </c>
      <c r="I768" s="9"/>
      <c r="J768" s="9">
        <v>17</v>
      </c>
      <c r="K768" s="9" t="s">
        <v>4843</v>
      </c>
      <c r="L768" s="9" t="s">
        <v>48</v>
      </c>
      <c r="M768" s="11">
        <f t="shared" si="11"/>
        <v>0.88235294117647056</v>
      </c>
      <c r="N768" s="12">
        <f>IF(M768="","",IF(M768&lt;Premissas!$C$8,Premissas!$E$7,IF(M768&lt;Premissas!$C$9,Premissas!$E$8,IF(M768&lt;Premissas!$C$10,Premissas!$E$9,IF(M768&lt;Premissas!$C$11,Premissas!$E$10,IF(M768&lt;Premissas!$C$12,Premissas!$E$11,Premissas!$E$12))))))</f>
        <v>0</v>
      </c>
      <c r="O768" s="13">
        <f>IF(OR(N768="",N768=0),0,N768/Premissas!$C$16)</f>
        <v>0</v>
      </c>
    </row>
    <row r="769" spans="1:15" ht="15" customHeight="1">
      <c r="A769" s="9">
        <v>7</v>
      </c>
      <c r="B769" s="9">
        <v>7801</v>
      </c>
      <c r="C769" s="9" t="s">
        <v>20</v>
      </c>
      <c r="D769" s="9" t="s">
        <v>2171</v>
      </c>
      <c r="E769" s="9" t="s">
        <v>2172</v>
      </c>
      <c r="F769" s="10">
        <v>71</v>
      </c>
      <c r="G769" s="11">
        <v>11.31</v>
      </c>
      <c r="H769" s="11">
        <v>6</v>
      </c>
      <c r="I769" s="9"/>
      <c r="J769" s="9">
        <v>16</v>
      </c>
      <c r="K769" s="9" t="s">
        <v>4843</v>
      </c>
      <c r="L769" s="9" t="s">
        <v>48</v>
      </c>
      <c r="M769" s="11">
        <f t="shared" si="11"/>
        <v>0.375</v>
      </c>
      <c r="N769" s="12">
        <f>IF(M769="","",IF(M769&lt;Premissas!$C$8,Premissas!$E$7,IF(M769&lt;Premissas!$C$9,Premissas!$E$8,IF(M769&lt;Premissas!$C$10,Premissas!$E$9,IF(M769&lt;Premissas!$C$11,Premissas!$E$10,IF(M769&lt;Premissas!$C$12,Premissas!$E$11,Premissas!$E$12))))))</f>
        <v>0</v>
      </c>
      <c r="O769" s="13">
        <f>IF(OR(N769="",N769=0),0,N769/Premissas!$C$16)</f>
        <v>0</v>
      </c>
    </row>
    <row r="770" spans="1:15" ht="15" customHeight="1">
      <c r="A770" s="9">
        <v>7</v>
      </c>
      <c r="B770" s="9">
        <v>7801</v>
      </c>
      <c r="C770" s="9" t="s">
        <v>19</v>
      </c>
      <c r="D770" s="9" t="s">
        <v>2171</v>
      </c>
      <c r="E770" s="9" t="s">
        <v>2172</v>
      </c>
      <c r="F770" s="10">
        <v>2605</v>
      </c>
      <c r="G770" s="11">
        <v>158.46</v>
      </c>
      <c r="H770" s="11">
        <v>16</v>
      </c>
      <c r="I770" s="9"/>
      <c r="J770" s="9">
        <v>17</v>
      </c>
      <c r="K770" s="9" t="s">
        <v>4843</v>
      </c>
      <c r="L770" s="9" t="s">
        <v>48</v>
      </c>
      <c r="M770" s="11">
        <f t="shared" ref="M770:M833" si="12">IF(OR(J770="",J770&lt;=0),"",H770/J770)</f>
        <v>0.94117647058823528</v>
      </c>
      <c r="N770" s="12">
        <f>IF(M770="","",IF(M770&lt;Premissas!$C$8,Premissas!$E$7,IF(M770&lt;Premissas!$C$9,Premissas!$E$8,IF(M770&lt;Premissas!$C$10,Premissas!$E$9,IF(M770&lt;Premissas!$C$11,Premissas!$E$10,IF(M770&lt;Premissas!$C$12,Premissas!$E$11,Premissas!$E$12))))))</f>
        <v>0</v>
      </c>
      <c r="O770" s="13">
        <f>IF(OR(N770="",N770=0),0,N770/Premissas!$C$16)</f>
        <v>0</v>
      </c>
    </row>
    <row r="771" spans="1:15" ht="15" customHeight="1">
      <c r="A771" s="9">
        <v>7</v>
      </c>
      <c r="B771" s="9">
        <v>7801</v>
      </c>
      <c r="C771" s="9" t="s">
        <v>21</v>
      </c>
      <c r="D771" s="9" t="s">
        <v>2173</v>
      </c>
      <c r="E771" s="9" t="s">
        <v>2174</v>
      </c>
      <c r="F771" s="10">
        <v>3419</v>
      </c>
      <c r="G771" s="11">
        <v>228.01</v>
      </c>
      <c r="H771" s="11">
        <v>15</v>
      </c>
      <c r="I771" s="9"/>
      <c r="J771" s="9">
        <v>20</v>
      </c>
      <c r="K771" s="9" t="s">
        <v>4843</v>
      </c>
      <c r="L771" s="9" t="s">
        <v>48</v>
      </c>
      <c r="M771" s="11">
        <f t="shared" si="12"/>
        <v>0.75</v>
      </c>
      <c r="N771" s="12">
        <f>IF(M771="","",IF(M771&lt;Premissas!$C$8,Premissas!$E$7,IF(M771&lt;Premissas!$C$9,Premissas!$E$8,IF(M771&lt;Premissas!$C$10,Premissas!$E$9,IF(M771&lt;Premissas!$C$11,Premissas!$E$10,IF(M771&lt;Premissas!$C$12,Premissas!$E$11,Premissas!$E$12))))))</f>
        <v>0</v>
      </c>
      <c r="O771" s="13">
        <f>IF(OR(N771="",N771=0),0,N771/Premissas!$C$16)</f>
        <v>0</v>
      </c>
    </row>
    <row r="772" spans="1:15" ht="15" customHeight="1">
      <c r="A772" s="9">
        <v>7</v>
      </c>
      <c r="B772" s="9">
        <v>7801</v>
      </c>
      <c r="C772" s="9" t="s">
        <v>18</v>
      </c>
      <c r="D772" s="9" t="s">
        <v>2175</v>
      </c>
      <c r="E772" s="9" t="s">
        <v>2176</v>
      </c>
      <c r="F772" s="10">
        <v>60</v>
      </c>
      <c r="G772" s="11">
        <v>4.17</v>
      </c>
      <c r="H772" s="11">
        <v>14</v>
      </c>
      <c r="I772" s="9"/>
      <c r="J772" s="9">
        <v>22</v>
      </c>
      <c r="K772" s="9" t="s">
        <v>4843</v>
      </c>
      <c r="L772" s="9" t="s">
        <v>48</v>
      </c>
      <c r="M772" s="11">
        <f t="shared" si="12"/>
        <v>0.63636363636363635</v>
      </c>
      <c r="N772" s="12">
        <f>IF(M772="","",IF(M772&lt;Premissas!$C$8,Premissas!$E$7,IF(M772&lt;Premissas!$C$9,Premissas!$E$8,IF(M772&lt;Premissas!$C$10,Premissas!$E$9,IF(M772&lt;Premissas!$C$11,Premissas!$E$10,IF(M772&lt;Premissas!$C$12,Premissas!$E$11,Premissas!$E$12))))))</f>
        <v>0</v>
      </c>
      <c r="O772" s="13">
        <f>IF(OR(N772="",N772=0),0,N772/Premissas!$C$16)</f>
        <v>0</v>
      </c>
    </row>
    <row r="773" spans="1:15" ht="15" customHeight="1">
      <c r="A773" s="9">
        <v>7</v>
      </c>
      <c r="B773" s="9">
        <v>7801</v>
      </c>
      <c r="C773" s="9" t="s">
        <v>21</v>
      </c>
      <c r="D773" s="9" t="s">
        <v>2177</v>
      </c>
      <c r="E773" s="9" t="s">
        <v>2178</v>
      </c>
      <c r="F773" s="10">
        <v>231</v>
      </c>
      <c r="G773" s="11">
        <v>44.16</v>
      </c>
      <c r="H773" s="11">
        <v>5</v>
      </c>
      <c r="I773" s="9"/>
      <c r="J773" s="9">
        <v>20</v>
      </c>
      <c r="K773" s="9" t="s">
        <v>4843</v>
      </c>
      <c r="L773" s="9" t="s">
        <v>48</v>
      </c>
      <c r="M773" s="11">
        <f t="shared" si="12"/>
        <v>0.25</v>
      </c>
      <c r="N773" s="12">
        <f>IF(M773="","",IF(M773&lt;Premissas!$C$8,Premissas!$E$7,IF(M773&lt;Premissas!$C$9,Premissas!$E$8,IF(M773&lt;Premissas!$C$10,Premissas!$E$9,IF(M773&lt;Premissas!$C$11,Premissas!$E$10,IF(M773&lt;Premissas!$C$12,Premissas!$E$11,Premissas!$E$12))))))</f>
        <v>0</v>
      </c>
      <c r="O773" s="13">
        <f>IF(OR(N773="",N773=0),0,N773/Premissas!$C$16)</f>
        <v>0</v>
      </c>
    </row>
    <row r="774" spans="1:15" ht="15" customHeight="1">
      <c r="A774" s="9">
        <v>7</v>
      </c>
      <c r="B774" s="9">
        <v>7801</v>
      </c>
      <c r="C774" s="9" t="s">
        <v>21</v>
      </c>
      <c r="D774" s="9" t="s">
        <v>2179</v>
      </c>
      <c r="E774" s="9" t="s">
        <v>2180</v>
      </c>
      <c r="F774" s="10">
        <v>924</v>
      </c>
      <c r="G774" s="11">
        <v>150.63</v>
      </c>
      <c r="H774" s="11">
        <v>6</v>
      </c>
      <c r="I774" s="9"/>
      <c r="J774" s="9">
        <v>20</v>
      </c>
      <c r="K774" s="9" t="s">
        <v>4843</v>
      </c>
      <c r="L774" s="9" t="s">
        <v>48</v>
      </c>
      <c r="M774" s="11">
        <f t="shared" si="12"/>
        <v>0.3</v>
      </c>
      <c r="N774" s="12">
        <f>IF(M774="","",IF(M774&lt;Premissas!$C$8,Premissas!$E$7,IF(M774&lt;Premissas!$C$9,Premissas!$E$8,IF(M774&lt;Premissas!$C$10,Premissas!$E$9,IF(M774&lt;Premissas!$C$11,Premissas!$E$10,IF(M774&lt;Premissas!$C$12,Premissas!$E$11,Premissas!$E$12))))))</f>
        <v>0</v>
      </c>
      <c r="O774" s="13">
        <f>IF(OR(N774="",N774=0),0,N774/Premissas!$C$16)</f>
        <v>0</v>
      </c>
    </row>
    <row r="775" spans="1:15" ht="15" customHeight="1">
      <c r="A775" s="9">
        <v>7</v>
      </c>
      <c r="B775" s="9">
        <v>7801</v>
      </c>
      <c r="C775" s="9" t="s">
        <v>21</v>
      </c>
      <c r="D775" s="9" t="s">
        <v>2181</v>
      </c>
      <c r="E775" s="9" t="s">
        <v>2182</v>
      </c>
      <c r="F775" s="10">
        <v>1107</v>
      </c>
      <c r="G775" s="11">
        <v>169.74</v>
      </c>
      <c r="H775" s="11">
        <v>7</v>
      </c>
      <c r="I775" s="9"/>
      <c r="J775" s="9">
        <v>20</v>
      </c>
      <c r="K775" s="9" t="s">
        <v>4843</v>
      </c>
      <c r="L775" s="9" t="s">
        <v>48</v>
      </c>
      <c r="M775" s="11">
        <f t="shared" si="12"/>
        <v>0.35</v>
      </c>
      <c r="N775" s="12">
        <f>IF(M775="","",IF(M775&lt;Premissas!$C$8,Premissas!$E$7,IF(M775&lt;Premissas!$C$9,Premissas!$E$8,IF(M775&lt;Premissas!$C$10,Premissas!$E$9,IF(M775&lt;Premissas!$C$11,Premissas!$E$10,IF(M775&lt;Premissas!$C$12,Premissas!$E$11,Premissas!$E$12))))))</f>
        <v>0</v>
      </c>
      <c r="O775" s="13">
        <f>IF(OR(N775="",N775=0),0,N775/Premissas!$C$16)</f>
        <v>0</v>
      </c>
    </row>
    <row r="776" spans="1:15" ht="15" customHeight="1">
      <c r="A776" s="9">
        <v>7</v>
      </c>
      <c r="B776" s="9">
        <v>7801</v>
      </c>
      <c r="C776" s="9" t="s">
        <v>21</v>
      </c>
      <c r="D776" s="9" t="s">
        <v>2183</v>
      </c>
      <c r="E776" s="9" t="s">
        <v>2184</v>
      </c>
      <c r="F776" s="10">
        <v>1343</v>
      </c>
      <c r="G776" s="11">
        <v>167.92</v>
      </c>
      <c r="H776" s="11">
        <v>8</v>
      </c>
      <c r="I776" s="9"/>
      <c r="J776" s="9">
        <v>20</v>
      </c>
      <c r="K776" s="9" t="s">
        <v>4843</v>
      </c>
      <c r="L776" s="9" t="s">
        <v>48</v>
      </c>
      <c r="M776" s="11">
        <f t="shared" si="12"/>
        <v>0.4</v>
      </c>
      <c r="N776" s="12">
        <f>IF(M776="","",IF(M776&lt;Premissas!$C$8,Premissas!$E$7,IF(M776&lt;Premissas!$C$9,Premissas!$E$8,IF(M776&lt;Premissas!$C$10,Premissas!$E$9,IF(M776&lt;Premissas!$C$11,Premissas!$E$10,IF(M776&lt;Premissas!$C$12,Premissas!$E$11,Premissas!$E$12))))))</f>
        <v>0</v>
      </c>
      <c r="O776" s="13">
        <f>IF(OR(N776="",N776=0),0,N776/Premissas!$C$16)</f>
        <v>0</v>
      </c>
    </row>
    <row r="777" spans="1:15" ht="15" customHeight="1">
      <c r="A777" s="9">
        <v>7</v>
      </c>
      <c r="B777" s="9">
        <v>7801</v>
      </c>
      <c r="C777" s="9" t="s">
        <v>19</v>
      </c>
      <c r="D777" s="9" t="s">
        <v>2185</v>
      </c>
      <c r="E777" s="9" t="s">
        <v>2186</v>
      </c>
      <c r="F777" s="10">
        <v>2459</v>
      </c>
      <c r="G777" s="11">
        <v>112.68</v>
      </c>
      <c r="H777" s="11">
        <v>22</v>
      </c>
      <c r="I777" s="9"/>
      <c r="J777" s="9">
        <v>17</v>
      </c>
      <c r="K777" s="9" t="s">
        <v>4843</v>
      </c>
      <c r="L777" s="9" t="s">
        <v>48</v>
      </c>
      <c r="M777" s="11">
        <f t="shared" si="12"/>
        <v>1.2941176470588236</v>
      </c>
      <c r="N777" s="12">
        <f>IF(M777="","",IF(M777&lt;Premissas!$C$8,Premissas!$E$7,IF(M777&lt;Premissas!$C$9,Premissas!$E$8,IF(M777&lt;Premissas!$C$10,Premissas!$E$9,IF(M777&lt;Premissas!$C$11,Premissas!$E$10,IF(M777&lt;Premissas!$C$12,Premissas!$E$11,Premissas!$E$12))))))</f>
        <v>200</v>
      </c>
      <c r="O777" s="13">
        <f>IF(OR(N777="",N777=0),0,N777/Premissas!$C$16)</f>
        <v>7.6923076923076925</v>
      </c>
    </row>
    <row r="778" spans="1:15" ht="15" customHeight="1">
      <c r="A778" s="9">
        <v>7</v>
      </c>
      <c r="B778" s="9">
        <v>930</v>
      </c>
      <c r="C778" s="9" t="s">
        <v>19</v>
      </c>
      <c r="D778" s="9" t="s">
        <v>3009</v>
      </c>
      <c r="E778" s="9" t="s">
        <v>3010</v>
      </c>
      <c r="F778" s="10">
        <v>3587</v>
      </c>
      <c r="G778" s="11">
        <v>139.5</v>
      </c>
      <c r="H778" s="11">
        <v>26</v>
      </c>
      <c r="I778" s="9"/>
      <c r="J778" s="9">
        <v>17</v>
      </c>
      <c r="K778" s="9" t="s">
        <v>4843</v>
      </c>
      <c r="L778" s="9" t="s">
        <v>48</v>
      </c>
      <c r="M778" s="11">
        <f t="shared" si="12"/>
        <v>1.5294117647058822</v>
      </c>
      <c r="N778" s="12">
        <f>IF(M778="","",IF(M778&lt;Premissas!$C$8,Premissas!$E$7,IF(M778&lt;Premissas!$C$9,Premissas!$E$8,IF(M778&lt;Premissas!$C$10,Premissas!$E$9,IF(M778&lt;Premissas!$C$11,Premissas!$E$10,IF(M778&lt;Premissas!$C$12,Premissas!$E$11,Premissas!$E$12))))))</f>
        <v>350</v>
      </c>
      <c r="O778" s="13">
        <f>IF(OR(N778="",N778=0),0,N778/Premissas!$C$16)</f>
        <v>13.461538461538462</v>
      </c>
    </row>
    <row r="779" spans="1:15" ht="15" customHeight="1">
      <c r="A779" s="9">
        <v>7</v>
      </c>
      <c r="B779" s="9">
        <v>930</v>
      </c>
      <c r="C779" s="9" t="s">
        <v>21</v>
      </c>
      <c r="D779" s="9" t="s">
        <v>3011</v>
      </c>
      <c r="E779" s="9" t="s">
        <v>3012</v>
      </c>
      <c r="F779" s="10">
        <v>732</v>
      </c>
      <c r="G779" s="11">
        <v>69.44</v>
      </c>
      <c r="H779" s="11">
        <v>11</v>
      </c>
      <c r="I779" s="9"/>
      <c r="J779" s="9">
        <v>20</v>
      </c>
      <c r="K779" s="9" t="s">
        <v>4843</v>
      </c>
      <c r="L779" s="9" t="s">
        <v>48</v>
      </c>
      <c r="M779" s="11">
        <f t="shared" si="12"/>
        <v>0.55000000000000004</v>
      </c>
      <c r="N779" s="12">
        <f>IF(M779="","",IF(M779&lt;Premissas!$C$8,Premissas!$E$7,IF(M779&lt;Premissas!$C$9,Premissas!$E$8,IF(M779&lt;Premissas!$C$10,Premissas!$E$9,IF(M779&lt;Premissas!$C$11,Premissas!$E$10,IF(M779&lt;Premissas!$C$12,Premissas!$E$11,Premissas!$E$12))))))</f>
        <v>0</v>
      </c>
      <c r="O779" s="13">
        <f>IF(OR(N779="",N779=0),0,N779/Premissas!$C$16)</f>
        <v>0</v>
      </c>
    </row>
    <row r="780" spans="1:15" ht="15" customHeight="1">
      <c r="A780" s="9">
        <v>7</v>
      </c>
      <c r="B780" s="9">
        <v>930</v>
      </c>
      <c r="C780" s="9" t="s">
        <v>20</v>
      </c>
      <c r="D780" s="9" t="s">
        <v>3013</v>
      </c>
      <c r="E780" s="9" t="s">
        <v>3014</v>
      </c>
      <c r="F780" s="10">
        <v>349</v>
      </c>
      <c r="G780" s="11">
        <v>34.25</v>
      </c>
      <c r="H780" s="11">
        <v>10</v>
      </c>
      <c r="I780" s="9"/>
      <c r="J780" s="9">
        <v>16</v>
      </c>
      <c r="K780" s="9" t="s">
        <v>4843</v>
      </c>
      <c r="L780" s="9" t="s">
        <v>48</v>
      </c>
      <c r="M780" s="11">
        <f t="shared" si="12"/>
        <v>0.625</v>
      </c>
      <c r="N780" s="12">
        <f>IF(M780="","",IF(M780&lt;Premissas!$C$8,Premissas!$E$7,IF(M780&lt;Premissas!$C$9,Premissas!$E$8,IF(M780&lt;Premissas!$C$10,Premissas!$E$9,IF(M780&lt;Premissas!$C$11,Premissas!$E$10,IF(M780&lt;Premissas!$C$12,Premissas!$E$11,Premissas!$E$12))))))</f>
        <v>0</v>
      </c>
      <c r="O780" s="13">
        <f>IF(OR(N780="",N780=0),0,N780/Premissas!$C$16)</f>
        <v>0</v>
      </c>
    </row>
    <row r="781" spans="1:15" ht="15" customHeight="1">
      <c r="A781" s="9">
        <v>7</v>
      </c>
      <c r="B781" s="9">
        <v>930</v>
      </c>
      <c r="C781" s="9" t="s">
        <v>19</v>
      </c>
      <c r="D781" s="9" t="s">
        <v>3015</v>
      </c>
      <c r="E781" s="9" t="s">
        <v>3016</v>
      </c>
      <c r="F781" s="10">
        <v>720</v>
      </c>
      <c r="G781" s="11">
        <v>51.9</v>
      </c>
      <c r="H781" s="11">
        <v>14</v>
      </c>
      <c r="I781" s="9"/>
      <c r="J781" s="9">
        <v>17</v>
      </c>
      <c r="K781" s="9" t="s">
        <v>4843</v>
      </c>
      <c r="L781" s="9" t="s">
        <v>48</v>
      </c>
      <c r="M781" s="11">
        <f t="shared" si="12"/>
        <v>0.82352941176470584</v>
      </c>
      <c r="N781" s="12">
        <f>IF(M781="","",IF(M781&lt;Premissas!$C$8,Premissas!$E$7,IF(M781&lt;Premissas!$C$9,Premissas!$E$8,IF(M781&lt;Premissas!$C$10,Premissas!$E$9,IF(M781&lt;Premissas!$C$11,Premissas!$E$10,IF(M781&lt;Premissas!$C$12,Premissas!$E$11,Premissas!$E$12))))))</f>
        <v>0</v>
      </c>
      <c r="O781" s="13">
        <f>IF(OR(N781="",N781=0),0,N781/Premissas!$C$16)</f>
        <v>0</v>
      </c>
    </row>
    <row r="782" spans="1:15" ht="15" customHeight="1">
      <c r="A782" s="9">
        <v>7</v>
      </c>
      <c r="B782" s="9">
        <v>930</v>
      </c>
      <c r="C782" s="9" t="s">
        <v>21</v>
      </c>
      <c r="D782" s="9" t="s">
        <v>3017</v>
      </c>
      <c r="E782" s="9" t="s">
        <v>3018</v>
      </c>
      <c r="F782" s="10">
        <v>2399</v>
      </c>
      <c r="G782" s="11">
        <v>111.07</v>
      </c>
      <c r="H782" s="11">
        <v>22</v>
      </c>
      <c r="I782" s="9"/>
      <c r="J782" s="9">
        <v>20</v>
      </c>
      <c r="K782" s="9" t="s">
        <v>4843</v>
      </c>
      <c r="L782" s="9" t="s">
        <v>48</v>
      </c>
      <c r="M782" s="11">
        <f t="shared" si="12"/>
        <v>1.1000000000000001</v>
      </c>
      <c r="N782" s="12">
        <f>IF(M782="","",IF(M782&lt;Premissas!$C$8,Premissas!$E$7,IF(M782&lt;Premissas!$C$9,Premissas!$E$8,IF(M782&lt;Premissas!$C$10,Premissas!$E$9,IF(M782&lt;Premissas!$C$11,Premissas!$E$10,IF(M782&lt;Premissas!$C$12,Premissas!$E$11,Premissas!$E$12))))))</f>
        <v>100</v>
      </c>
      <c r="O782" s="13">
        <f>IF(OR(N782="",N782=0),0,N782/Premissas!$C$16)</f>
        <v>3.8461538461538463</v>
      </c>
    </row>
    <row r="783" spans="1:15" ht="15" customHeight="1">
      <c r="A783" s="9">
        <v>7</v>
      </c>
      <c r="B783" s="9">
        <v>930</v>
      </c>
      <c r="C783" s="9" t="s">
        <v>20</v>
      </c>
      <c r="D783" s="9" t="s">
        <v>3019</v>
      </c>
      <c r="E783" s="9" t="s">
        <v>3020</v>
      </c>
      <c r="F783" s="10">
        <v>23</v>
      </c>
      <c r="G783" s="11">
        <v>10.69</v>
      </c>
      <c r="H783" s="11">
        <v>2</v>
      </c>
      <c r="I783" s="9"/>
      <c r="J783" s="9">
        <v>16</v>
      </c>
      <c r="K783" s="9" t="s">
        <v>4843</v>
      </c>
      <c r="L783" s="9" t="s">
        <v>48</v>
      </c>
      <c r="M783" s="11">
        <f t="shared" si="12"/>
        <v>0.125</v>
      </c>
      <c r="N783" s="12">
        <f>IF(M783="","",IF(M783&lt;Premissas!$C$8,Premissas!$E$7,IF(M783&lt;Premissas!$C$9,Premissas!$E$8,IF(M783&lt;Premissas!$C$10,Premissas!$E$9,IF(M783&lt;Premissas!$C$11,Premissas!$E$10,IF(M783&lt;Premissas!$C$12,Premissas!$E$11,Premissas!$E$12))))))</f>
        <v>0</v>
      </c>
      <c r="O783" s="13">
        <f>IF(OR(N783="",N783=0),0,N783/Premissas!$C$16)</f>
        <v>0</v>
      </c>
    </row>
    <row r="784" spans="1:15" ht="15" customHeight="1">
      <c r="A784" s="9">
        <v>7</v>
      </c>
      <c r="B784" s="9">
        <v>930</v>
      </c>
      <c r="C784" s="9" t="s">
        <v>18</v>
      </c>
      <c r="D784" s="9" t="s">
        <v>3021</v>
      </c>
      <c r="E784" s="9" t="s">
        <v>3022</v>
      </c>
      <c r="F784" s="10">
        <v>539</v>
      </c>
      <c r="G784" s="11">
        <v>13.18</v>
      </c>
      <c r="H784" s="11">
        <v>41</v>
      </c>
      <c r="I784" s="9"/>
      <c r="J784" s="9">
        <v>22</v>
      </c>
      <c r="K784" s="9" t="s">
        <v>4843</v>
      </c>
      <c r="L784" s="9" t="s">
        <v>48</v>
      </c>
      <c r="M784" s="11">
        <f t="shared" si="12"/>
        <v>1.8636363636363635</v>
      </c>
      <c r="N784" s="12">
        <f>IF(M784="","",IF(M784&lt;Premissas!$C$8,Premissas!$E$7,IF(M784&lt;Premissas!$C$9,Premissas!$E$8,IF(M784&lt;Premissas!$C$10,Premissas!$E$9,IF(M784&lt;Premissas!$C$11,Premissas!$E$10,IF(M784&lt;Premissas!$C$12,Premissas!$E$11,Premissas!$E$12))))))</f>
        <v>500</v>
      </c>
      <c r="O784" s="13">
        <f>IF(OR(N784="",N784=0),0,N784/Premissas!$C$16)</f>
        <v>19.23076923076923</v>
      </c>
    </row>
    <row r="785" spans="1:15" ht="15" customHeight="1">
      <c r="A785" s="9">
        <v>7</v>
      </c>
      <c r="B785" s="9">
        <v>930</v>
      </c>
      <c r="C785" s="9" t="s">
        <v>19</v>
      </c>
      <c r="D785" s="9" t="s">
        <v>3023</v>
      </c>
      <c r="E785" s="9" t="s">
        <v>3024</v>
      </c>
      <c r="F785" s="10">
        <v>669</v>
      </c>
      <c r="G785" s="11">
        <v>20.04</v>
      </c>
      <c r="H785" s="11">
        <v>33</v>
      </c>
      <c r="I785" s="9"/>
      <c r="J785" s="9">
        <v>17</v>
      </c>
      <c r="K785" s="9" t="s">
        <v>4843</v>
      </c>
      <c r="L785" s="9" t="s">
        <v>48</v>
      </c>
      <c r="M785" s="11">
        <f t="shared" si="12"/>
        <v>1.9411764705882353</v>
      </c>
      <c r="N785" s="12">
        <f>IF(M785="","",IF(M785&lt;Premissas!$C$8,Premissas!$E$7,IF(M785&lt;Premissas!$C$9,Premissas!$E$8,IF(M785&lt;Premissas!$C$10,Premissas!$E$9,IF(M785&lt;Premissas!$C$11,Premissas!$E$10,IF(M785&lt;Premissas!$C$12,Premissas!$E$11,Premissas!$E$12))))))</f>
        <v>750</v>
      </c>
      <c r="O785" s="13">
        <f>IF(OR(N785="",N785=0),0,N785/Premissas!$C$16)</f>
        <v>28.846153846153847</v>
      </c>
    </row>
    <row r="786" spans="1:15" ht="15" customHeight="1">
      <c r="A786" s="9">
        <v>7</v>
      </c>
      <c r="B786" s="9">
        <v>930</v>
      </c>
      <c r="C786" s="9" t="s">
        <v>21</v>
      </c>
      <c r="D786" s="9" t="s">
        <v>3025</v>
      </c>
      <c r="E786" s="9" t="s">
        <v>3026</v>
      </c>
      <c r="F786" s="10">
        <v>2752</v>
      </c>
      <c r="G786" s="11">
        <v>108.7</v>
      </c>
      <c r="H786" s="11">
        <v>25</v>
      </c>
      <c r="I786" s="9"/>
      <c r="J786" s="9">
        <v>20</v>
      </c>
      <c r="K786" s="9" t="s">
        <v>4843</v>
      </c>
      <c r="L786" s="9" t="s">
        <v>48</v>
      </c>
      <c r="M786" s="11">
        <f t="shared" si="12"/>
        <v>1.25</v>
      </c>
      <c r="N786" s="12">
        <f>IF(M786="","",IF(M786&lt;Premissas!$C$8,Premissas!$E$7,IF(M786&lt;Premissas!$C$9,Premissas!$E$8,IF(M786&lt;Premissas!$C$10,Premissas!$E$9,IF(M786&lt;Premissas!$C$11,Premissas!$E$10,IF(M786&lt;Premissas!$C$12,Premissas!$E$11,Premissas!$E$12))))))</f>
        <v>200</v>
      </c>
      <c r="O786" s="13">
        <f>IF(OR(N786="",N786=0),0,N786/Premissas!$C$16)</f>
        <v>7.6923076923076925</v>
      </c>
    </row>
    <row r="787" spans="1:15" ht="15" customHeight="1">
      <c r="A787" s="9">
        <v>7</v>
      </c>
      <c r="B787" s="9">
        <v>930</v>
      </c>
      <c r="C787" s="9" t="s">
        <v>18</v>
      </c>
      <c r="D787" s="9" t="s">
        <v>3027</v>
      </c>
      <c r="E787" s="9" t="s">
        <v>3028</v>
      </c>
      <c r="F787" s="10">
        <v>17</v>
      </c>
      <c r="G787" s="11">
        <v>0.15</v>
      </c>
      <c r="H787" s="11">
        <v>113</v>
      </c>
      <c r="I787" s="9"/>
      <c r="J787" s="9">
        <v>22</v>
      </c>
      <c r="K787" s="9" t="s">
        <v>4843</v>
      </c>
      <c r="L787" s="9" t="s">
        <v>48</v>
      </c>
      <c r="M787" s="11">
        <f t="shared" si="12"/>
        <v>5.1363636363636367</v>
      </c>
      <c r="N787" s="12">
        <f>IF(M787="","",IF(M787&lt;Premissas!$C$8,Premissas!$E$7,IF(M787&lt;Premissas!$C$9,Premissas!$E$8,IF(M787&lt;Premissas!$C$10,Premissas!$E$9,IF(M787&lt;Premissas!$C$11,Premissas!$E$10,IF(M787&lt;Premissas!$C$12,Premissas!$E$11,Premissas!$E$12))))))</f>
        <v>750</v>
      </c>
      <c r="O787" s="13">
        <f>IF(OR(N787="",N787=0),0,N787/Premissas!$C$16)</f>
        <v>28.846153846153847</v>
      </c>
    </row>
    <row r="788" spans="1:15" ht="15" customHeight="1">
      <c r="A788" s="9">
        <v>7</v>
      </c>
      <c r="B788" s="9">
        <v>930</v>
      </c>
      <c r="C788" s="9" t="s">
        <v>19</v>
      </c>
      <c r="D788" s="9" t="s">
        <v>3029</v>
      </c>
      <c r="E788" s="9" t="s">
        <v>3030</v>
      </c>
      <c r="F788" s="10">
        <v>56</v>
      </c>
      <c r="G788" s="11">
        <v>8.85</v>
      </c>
      <c r="H788" s="11">
        <v>6</v>
      </c>
      <c r="I788" s="9"/>
      <c r="J788" s="9">
        <v>17</v>
      </c>
      <c r="K788" s="9" t="s">
        <v>4843</v>
      </c>
      <c r="L788" s="9" t="s">
        <v>48</v>
      </c>
      <c r="M788" s="11">
        <f t="shared" si="12"/>
        <v>0.35294117647058826</v>
      </c>
      <c r="N788" s="12">
        <f>IF(M788="","",IF(M788&lt;Premissas!$C$8,Premissas!$E$7,IF(M788&lt;Premissas!$C$9,Premissas!$E$8,IF(M788&lt;Premissas!$C$10,Premissas!$E$9,IF(M788&lt;Premissas!$C$11,Premissas!$E$10,IF(M788&lt;Premissas!$C$12,Premissas!$E$11,Premissas!$E$12))))))</f>
        <v>0</v>
      </c>
      <c r="O788" s="13">
        <f>IF(OR(N788="",N788=0),0,N788/Premissas!$C$16)</f>
        <v>0</v>
      </c>
    </row>
    <row r="789" spans="1:15" ht="15" customHeight="1">
      <c r="A789" s="9">
        <v>7</v>
      </c>
      <c r="B789" s="9">
        <v>930</v>
      </c>
      <c r="C789" s="9" t="s">
        <v>18</v>
      </c>
      <c r="D789" s="9" t="s">
        <v>3031</v>
      </c>
      <c r="E789" s="9" t="s">
        <v>3032</v>
      </c>
      <c r="F789" s="10">
        <v>15</v>
      </c>
      <c r="G789" s="11">
        <v>0.1</v>
      </c>
      <c r="H789" s="11">
        <v>150</v>
      </c>
      <c r="I789" s="9"/>
      <c r="J789" s="9">
        <v>22</v>
      </c>
      <c r="K789" s="9" t="s">
        <v>4843</v>
      </c>
      <c r="L789" s="9" t="s">
        <v>48</v>
      </c>
      <c r="M789" s="11">
        <f t="shared" si="12"/>
        <v>6.8181818181818183</v>
      </c>
      <c r="N789" s="12">
        <f>IF(M789="","",IF(M789&lt;Premissas!$C$8,Premissas!$E$7,IF(M789&lt;Premissas!$C$9,Premissas!$E$8,IF(M789&lt;Premissas!$C$10,Premissas!$E$9,IF(M789&lt;Premissas!$C$11,Premissas!$E$10,IF(M789&lt;Premissas!$C$12,Premissas!$E$11,Premissas!$E$12))))))</f>
        <v>750</v>
      </c>
      <c r="O789" s="13">
        <f>IF(OR(N789="",N789=0),0,N789/Premissas!$C$16)</f>
        <v>28.846153846153847</v>
      </c>
    </row>
    <row r="790" spans="1:15" ht="15" customHeight="1">
      <c r="A790" s="9">
        <v>7</v>
      </c>
      <c r="B790" s="9">
        <v>930</v>
      </c>
      <c r="C790" s="9" t="s">
        <v>19</v>
      </c>
      <c r="D790" s="9" t="s">
        <v>3033</v>
      </c>
      <c r="E790" s="9" t="s">
        <v>3034</v>
      </c>
      <c r="F790" s="10">
        <v>52</v>
      </c>
      <c r="G790" s="11">
        <v>11.39</v>
      </c>
      <c r="H790" s="11">
        <v>5</v>
      </c>
      <c r="I790" s="9"/>
      <c r="J790" s="9">
        <v>17</v>
      </c>
      <c r="K790" s="9" t="s">
        <v>4843</v>
      </c>
      <c r="L790" s="9" t="s">
        <v>48</v>
      </c>
      <c r="M790" s="11">
        <f t="shared" si="12"/>
        <v>0.29411764705882354</v>
      </c>
      <c r="N790" s="12">
        <f>IF(M790="","",IF(M790&lt;Premissas!$C$8,Premissas!$E$7,IF(M790&lt;Premissas!$C$9,Premissas!$E$8,IF(M790&lt;Premissas!$C$10,Premissas!$E$9,IF(M790&lt;Premissas!$C$11,Premissas!$E$10,IF(M790&lt;Premissas!$C$12,Premissas!$E$11,Premissas!$E$12))))))</f>
        <v>0</v>
      </c>
      <c r="O790" s="13">
        <f>IF(OR(N790="",N790=0),0,N790/Premissas!$C$16)</f>
        <v>0</v>
      </c>
    </row>
    <row r="791" spans="1:15" ht="15" customHeight="1">
      <c r="A791" s="9">
        <v>7</v>
      </c>
      <c r="B791" s="9">
        <v>930</v>
      </c>
      <c r="C791" s="9" t="s">
        <v>19</v>
      </c>
      <c r="D791" s="9" t="s">
        <v>3037</v>
      </c>
      <c r="E791" s="9" t="s">
        <v>3038</v>
      </c>
      <c r="F791" s="10">
        <v>4123</v>
      </c>
      <c r="G791" s="11">
        <v>148.01</v>
      </c>
      <c r="H791" s="11">
        <v>28</v>
      </c>
      <c r="I791" s="9"/>
      <c r="J791" s="9">
        <v>17</v>
      </c>
      <c r="K791" s="9" t="s">
        <v>4843</v>
      </c>
      <c r="L791" s="9" t="s">
        <v>48</v>
      </c>
      <c r="M791" s="11">
        <f t="shared" si="12"/>
        <v>1.6470588235294117</v>
      </c>
      <c r="N791" s="12">
        <f>IF(M791="","",IF(M791&lt;Premissas!$C$8,Premissas!$E$7,IF(M791&lt;Premissas!$C$9,Premissas!$E$8,IF(M791&lt;Premissas!$C$10,Premissas!$E$9,IF(M791&lt;Premissas!$C$11,Premissas!$E$10,IF(M791&lt;Premissas!$C$12,Premissas!$E$11,Premissas!$E$12))))))</f>
        <v>500</v>
      </c>
      <c r="O791" s="13">
        <f>IF(OR(N791="",N791=0),0,N791/Premissas!$C$16)</f>
        <v>19.23076923076923</v>
      </c>
    </row>
    <row r="792" spans="1:15" ht="15" customHeight="1">
      <c r="A792" s="9">
        <v>7</v>
      </c>
      <c r="B792" s="9">
        <v>930</v>
      </c>
      <c r="C792" s="9" t="s">
        <v>18</v>
      </c>
      <c r="D792" s="9" t="s">
        <v>3039</v>
      </c>
      <c r="E792" s="9" t="s">
        <v>3040</v>
      </c>
      <c r="F792" s="10">
        <v>274</v>
      </c>
      <c r="G792" s="11">
        <v>9.2899999999999991</v>
      </c>
      <c r="H792" s="11">
        <v>29</v>
      </c>
      <c r="I792" s="9"/>
      <c r="J792" s="9">
        <v>22</v>
      </c>
      <c r="K792" s="9" t="s">
        <v>4843</v>
      </c>
      <c r="L792" s="9" t="s">
        <v>48</v>
      </c>
      <c r="M792" s="11">
        <f t="shared" si="12"/>
        <v>1.3181818181818181</v>
      </c>
      <c r="N792" s="12">
        <f>IF(M792="","",IF(M792&lt;Premissas!$C$8,Premissas!$E$7,IF(M792&lt;Premissas!$C$9,Premissas!$E$8,IF(M792&lt;Premissas!$C$10,Premissas!$E$9,IF(M792&lt;Premissas!$C$11,Premissas!$E$10,IF(M792&lt;Premissas!$C$12,Premissas!$E$11,Premissas!$E$12))))))</f>
        <v>200</v>
      </c>
      <c r="O792" s="13">
        <f>IF(OR(N792="",N792=0),0,N792/Premissas!$C$16)</f>
        <v>7.6923076923076925</v>
      </c>
    </row>
    <row r="793" spans="1:15" ht="15" customHeight="1">
      <c r="A793" s="9">
        <v>7</v>
      </c>
      <c r="B793" s="9">
        <v>930</v>
      </c>
      <c r="C793" s="9" t="s">
        <v>19</v>
      </c>
      <c r="D793" s="9" t="s">
        <v>3039</v>
      </c>
      <c r="E793" s="9" t="s">
        <v>3040</v>
      </c>
      <c r="F793" s="10">
        <v>362</v>
      </c>
      <c r="G793" s="11">
        <v>19.13</v>
      </c>
      <c r="H793" s="11">
        <v>19</v>
      </c>
      <c r="I793" s="9"/>
      <c r="J793" s="9">
        <v>17</v>
      </c>
      <c r="K793" s="9" t="s">
        <v>4843</v>
      </c>
      <c r="L793" s="9" t="s">
        <v>48</v>
      </c>
      <c r="M793" s="11">
        <f t="shared" si="12"/>
        <v>1.1176470588235294</v>
      </c>
      <c r="N793" s="12">
        <f>IF(M793="","",IF(M793&lt;Premissas!$C$8,Premissas!$E$7,IF(M793&lt;Premissas!$C$9,Premissas!$E$8,IF(M793&lt;Premissas!$C$10,Premissas!$E$9,IF(M793&lt;Premissas!$C$11,Premissas!$E$10,IF(M793&lt;Premissas!$C$12,Premissas!$E$11,Premissas!$E$12))))))</f>
        <v>100</v>
      </c>
      <c r="O793" s="13">
        <f>IF(OR(N793="",N793=0),0,N793/Premissas!$C$16)</f>
        <v>3.8461538461538463</v>
      </c>
    </row>
    <row r="794" spans="1:15" ht="15" customHeight="1">
      <c r="A794" s="9">
        <v>7</v>
      </c>
      <c r="B794" s="9">
        <v>930</v>
      </c>
      <c r="C794" s="9" t="s">
        <v>18</v>
      </c>
      <c r="D794" s="9" t="s">
        <v>3041</v>
      </c>
      <c r="E794" s="9" t="s">
        <v>3042</v>
      </c>
      <c r="F794" s="10">
        <v>393</v>
      </c>
      <c r="G794" s="11">
        <v>9.7100000000000009</v>
      </c>
      <c r="H794" s="11">
        <v>40</v>
      </c>
      <c r="I794" s="9"/>
      <c r="J794" s="9">
        <v>22</v>
      </c>
      <c r="K794" s="9" t="s">
        <v>4843</v>
      </c>
      <c r="L794" s="9" t="s">
        <v>48</v>
      </c>
      <c r="M794" s="11">
        <f t="shared" si="12"/>
        <v>1.8181818181818181</v>
      </c>
      <c r="N794" s="12">
        <f>IF(M794="","",IF(M794&lt;Premissas!$C$8,Premissas!$E$7,IF(M794&lt;Premissas!$C$9,Premissas!$E$8,IF(M794&lt;Premissas!$C$10,Premissas!$E$9,IF(M794&lt;Premissas!$C$11,Premissas!$E$10,IF(M794&lt;Premissas!$C$12,Premissas!$E$11,Premissas!$E$12))))))</f>
        <v>500</v>
      </c>
      <c r="O794" s="13">
        <f>IF(OR(N794="",N794=0),0,N794/Premissas!$C$16)</f>
        <v>19.23076923076923</v>
      </c>
    </row>
    <row r="795" spans="1:15" ht="15" customHeight="1">
      <c r="A795" s="9">
        <v>7</v>
      </c>
      <c r="B795" s="9">
        <v>930</v>
      </c>
      <c r="C795" s="9" t="s">
        <v>19</v>
      </c>
      <c r="D795" s="9" t="s">
        <v>3043</v>
      </c>
      <c r="E795" s="9" t="s">
        <v>3044</v>
      </c>
      <c r="F795" s="10">
        <v>3001</v>
      </c>
      <c r="G795" s="11">
        <v>145.97999999999999</v>
      </c>
      <c r="H795" s="11">
        <v>21</v>
      </c>
      <c r="I795" s="9"/>
      <c r="J795" s="9">
        <v>17</v>
      </c>
      <c r="K795" s="9" t="s">
        <v>4843</v>
      </c>
      <c r="L795" s="9" t="s">
        <v>48</v>
      </c>
      <c r="M795" s="11">
        <f t="shared" si="12"/>
        <v>1.2352941176470589</v>
      </c>
      <c r="N795" s="12">
        <f>IF(M795="","",IF(M795&lt;Premissas!$C$8,Premissas!$E$7,IF(M795&lt;Premissas!$C$9,Premissas!$E$8,IF(M795&lt;Premissas!$C$10,Premissas!$E$9,IF(M795&lt;Premissas!$C$11,Premissas!$E$10,IF(M795&lt;Premissas!$C$12,Premissas!$E$11,Premissas!$E$12))))))</f>
        <v>200</v>
      </c>
      <c r="O795" s="13">
        <f>IF(OR(N795="",N795=0),0,N795/Premissas!$C$16)</f>
        <v>7.6923076923076925</v>
      </c>
    </row>
    <row r="796" spans="1:15" ht="15" customHeight="1">
      <c r="A796" s="9">
        <v>7</v>
      </c>
      <c r="B796" s="9">
        <v>930</v>
      </c>
      <c r="C796" s="9" t="s">
        <v>21</v>
      </c>
      <c r="D796" s="9" t="s">
        <v>3045</v>
      </c>
      <c r="E796" s="9" t="s">
        <v>3046</v>
      </c>
      <c r="F796" s="10">
        <v>1438</v>
      </c>
      <c r="G796" s="11">
        <v>42.37</v>
      </c>
      <c r="H796" s="11">
        <v>34</v>
      </c>
      <c r="I796" s="9"/>
      <c r="J796" s="9">
        <v>20</v>
      </c>
      <c r="K796" s="9" t="s">
        <v>4843</v>
      </c>
      <c r="L796" s="9" t="s">
        <v>48</v>
      </c>
      <c r="M796" s="11">
        <f t="shared" si="12"/>
        <v>1.7</v>
      </c>
      <c r="N796" s="12">
        <f>IF(M796="","",IF(M796&lt;Premissas!$C$8,Premissas!$E$7,IF(M796&lt;Premissas!$C$9,Premissas!$E$8,IF(M796&lt;Premissas!$C$10,Premissas!$E$9,IF(M796&lt;Premissas!$C$11,Premissas!$E$10,IF(M796&lt;Premissas!$C$12,Premissas!$E$11,Premissas!$E$12))))))</f>
        <v>500</v>
      </c>
      <c r="O796" s="13">
        <f>IF(OR(N796="",N796=0),0,N796/Premissas!$C$16)</f>
        <v>19.23076923076923</v>
      </c>
    </row>
    <row r="797" spans="1:15" ht="15" customHeight="1">
      <c r="A797" s="9">
        <v>7</v>
      </c>
      <c r="B797" s="9">
        <v>930</v>
      </c>
      <c r="C797" s="9" t="s">
        <v>20</v>
      </c>
      <c r="D797" s="9" t="s">
        <v>3047</v>
      </c>
      <c r="E797" s="9" t="s">
        <v>3048</v>
      </c>
      <c r="F797" s="10">
        <v>630</v>
      </c>
      <c r="G797" s="11">
        <v>21.61</v>
      </c>
      <c r="H797" s="11">
        <v>29</v>
      </c>
      <c r="I797" s="9"/>
      <c r="J797" s="9">
        <v>16</v>
      </c>
      <c r="K797" s="9" t="s">
        <v>4843</v>
      </c>
      <c r="L797" s="9" t="s">
        <v>48</v>
      </c>
      <c r="M797" s="11">
        <f t="shared" si="12"/>
        <v>1.8125</v>
      </c>
      <c r="N797" s="12">
        <f>IF(M797="","",IF(M797&lt;Premissas!$C$8,Premissas!$E$7,IF(M797&lt;Premissas!$C$9,Premissas!$E$8,IF(M797&lt;Premissas!$C$10,Premissas!$E$9,IF(M797&lt;Premissas!$C$11,Premissas!$E$10,IF(M797&lt;Premissas!$C$12,Premissas!$E$11,Premissas!$E$12))))))</f>
        <v>500</v>
      </c>
      <c r="O797" s="13">
        <f>IF(OR(N797="",N797=0),0,N797/Premissas!$C$16)</f>
        <v>19.23076923076923</v>
      </c>
    </row>
    <row r="798" spans="1:15" ht="15" customHeight="1">
      <c r="A798" s="9">
        <v>7</v>
      </c>
      <c r="B798" s="9">
        <v>930</v>
      </c>
      <c r="C798" s="9" t="s">
        <v>21</v>
      </c>
      <c r="D798" s="9" t="s">
        <v>3049</v>
      </c>
      <c r="E798" s="9" t="s">
        <v>3050</v>
      </c>
      <c r="F798" s="10">
        <v>1754</v>
      </c>
      <c r="G798" s="11">
        <v>67.52</v>
      </c>
      <c r="H798" s="11">
        <v>26</v>
      </c>
      <c r="I798" s="9"/>
      <c r="J798" s="9">
        <v>20</v>
      </c>
      <c r="K798" s="9" t="s">
        <v>4843</v>
      </c>
      <c r="L798" s="9" t="s">
        <v>48</v>
      </c>
      <c r="M798" s="11">
        <f t="shared" si="12"/>
        <v>1.3</v>
      </c>
      <c r="N798" s="12">
        <f>IF(M798="","",IF(M798&lt;Premissas!$C$8,Premissas!$E$7,IF(M798&lt;Premissas!$C$9,Premissas!$E$8,IF(M798&lt;Premissas!$C$10,Premissas!$E$9,IF(M798&lt;Premissas!$C$11,Premissas!$E$10,IF(M798&lt;Premissas!$C$12,Premissas!$E$11,Premissas!$E$12))))))</f>
        <v>200</v>
      </c>
      <c r="O798" s="13">
        <f>IF(OR(N798="",N798=0),0,N798/Premissas!$C$16)</f>
        <v>7.6923076923076925</v>
      </c>
    </row>
    <row r="799" spans="1:15" ht="15" customHeight="1">
      <c r="A799" s="9">
        <v>7</v>
      </c>
      <c r="B799" s="9">
        <v>930</v>
      </c>
      <c r="C799" s="9" t="s">
        <v>21</v>
      </c>
      <c r="D799" s="9" t="s">
        <v>3051</v>
      </c>
      <c r="E799" s="9" t="s">
        <v>3052</v>
      </c>
      <c r="F799" s="10">
        <v>382</v>
      </c>
      <c r="G799" s="11">
        <v>33.799999999999997</v>
      </c>
      <c r="H799" s="11">
        <v>11</v>
      </c>
      <c r="I799" s="9"/>
      <c r="J799" s="9">
        <v>20</v>
      </c>
      <c r="K799" s="9" t="s">
        <v>4843</v>
      </c>
      <c r="L799" s="9" t="s">
        <v>48</v>
      </c>
      <c r="M799" s="11">
        <f t="shared" si="12"/>
        <v>0.55000000000000004</v>
      </c>
      <c r="N799" s="12">
        <f>IF(M799="","",IF(M799&lt;Premissas!$C$8,Premissas!$E$7,IF(M799&lt;Premissas!$C$9,Premissas!$E$8,IF(M799&lt;Premissas!$C$10,Premissas!$E$9,IF(M799&lt;Premissas!$C$11,Premissas!$E$10,IF(M799&lt;Premissas!$C$12,Premissas!$E$11,Premissas!$E$12))))))</f>
        <v>0</v>
      </c>
      <c r="O799" s="13">
        <f>IF(OR(N799="",N799=0),0,N799/Premissas!$C$16)</f>
        <v>0</v>
      </c>
    </row>
    <row r="800" spans="1:15" ht="15" customHeight="1">
      <c r="A800" s="9">
        <v>7</v>
      </c>
      <c r="B800" s="9">
        <v>930</v>
      </c>
      <c r="C800" s="9" t="s">
        <v>19</v>
      </c>
      <c r="D800" s="9" t="s">
        <v>3053</v>
      </c>
      <c r="E800" s="9" t="s">
        <v>3054</v>
      </c>
      <c r="F800" s="10">
        <v>5381</v>
      </c>
      <c r="G800" s="11">
        <v>145.33000000000001</v>
      </c>
      <c r="H800" s="11">
        <v>37</v>
      </c>
      <c r="I800" s="9"/>
      <c r="J800" s="9">
        <v>17</v>
      </c>
      <c r="K800" s="9" t="s">
        <v>4843</v>
      </c>
      <c r="L800" s="9" t="s">
        <v>48</v>
      </c>
      <c r="M800" s="11">
        <f t="shared" si="12"/>
        <v>2.1764705882352939</v>
      </c>
      <c r="N800" s="12">
        <f>IF(M800="","",IF(M800&lt;Premissas!$C$8,Premissas!$E$7,IF(M800&lt;Premissas!$C$9,Premissas!$E$8,IF(M800&lt;Premissas!$C$10,Premissas!$E$9,IF(M800&lt;Premissas!$C$11,Premissas!$E$10,IF(M800&lt;Premissas!$C$12,Premissas!$E$11,Premissas!$E$12))))))</f>
        <v>750</v>
      </c>
      <c r="O800" s="13">
        <f>IF(OR(N800="",N800=0),0,N800/Premissas!$C$16)</f>
        <v>28.846153846153847</v>
      </c>
    </row>
    <row r="801" spans="1:15" ht="15" customHeight="1">
      <c r="A801" s="9">
        <v>7</v>
      </c>
      <c r="B801" s="9">
        <v>930</v>
      </c>
      <c r="C801" s="9" t="s">
        <v>21</v>
      </c>
      <c r="D801" s="9" t="s">
        <v>3055</v>
      </c>
      <c r="E801" s="9" t="s">
        <v>3056</v>
      </c>
      <c r="F801" s="10">
        <v>1504</v>
      </c>
      <c r="G801" s="11">
        <v>68.400000000000006</v>
      </c>
      <c r="H801" s="11">
        <v>22</v>
      </c>
      <c r="I801" s="9"/>
      <c r="J801" s="9">
        <v>20</v>
      </c>
      <c r="K801" s="9" t="s">
        <v>4843</v>
      </c>
      <c r="L801" s="9" t="s">
        <v>48</v>
      </c>
      <c r="M801" s="11">
        <f t="shared" si="12"/>
        <v>1.1000000000000001</v>
      </c>
      <c r="N801" s="12">
        <f>IF(M801="","",IF(M801&lt;Premissas!$C$8,Premissas!$E$7,IF(M801&lt;Premissas!$C$9,Premissas!$E$8,IF(M801&lt;Premissas!$C$10,Premissas!$E$9,IF(M801&lt;Premissas!$C$11,Premissas!$E$10,IF(M801&lt;Premissas!$C$12,Premissas!$E$11,Premissas!$E$12))))))</f>
        <v>100</v>
      </c>
      <c r="O801" s="13">
        <f>IF(OR(N801="",N801=0),0,N801/Premissas!$C$16)</f>
        <v>3.8461538461538463</v>
      </c>
    </row>
    <row r="802" spans="1:15" ht="15" customHeight="1">
      <c r="A802" s="9">
        <v>7</v>
      </c>
      <c r="B802" s="9">
        <v>930</v>
      </c>
      <c r="C802" s="9" t="s">
        <v>19</v>
      </c>
      <c r="D802" s="9" t="s">
        <v>3055</v>
      </c>
      <c r="E802" s="9" t="s">
        <v>3056</v>
      </c>
      <c r="F802" s="10">
        <v>19</v>
      </c>
      <c r="G802" s="11">
        <v>0.4</v>
      </c>
      <c r="H802" s="11">
        <v>48</v>
      </c>
      <c r="I802" s="9"/>
      <c r="J802" s="9">
        <v>17</v>
      </c>
      <c r="K802" s="9" t="s">
        <v>4843</v>
      </c>
      <c r="L802" s="9" t="s">
        <v>48</v>
      </c>
      <c r="M802" s="11">
        <f t="shared" si="12"/>
        <v>2.8235294117647061</v>
      </c>
      <c r="N802" s="12">
        <f>IF(M802="","",IF(M802&lt;Premissas!$C$8,Premissas!$E$7,IF(M802&lt;Premissas!$C$9,Premissas!$E$8,IF(M802&lt;Premissas!$C$10,Premissas!$E$9,IF(M802&lt;Premissas!$C$11,Premissas!$E$10,IF(M802&lt;Premissas!$C$12,Premissas!$E$11,Premissas!$E$12))))))</f>
        <v>750</v>
      </c>
      <c r="O802" s="13">
        <f>IF(OR(N802="",N802=0),0,N802/Premissas!$C$16)</f>
        <v>28.846153846153847</v>
      </c>
    </row>
    <row r="803" spans="1:15" ht="15" customHeight="1">
      <c r="A803" s="9">
        <v>7</v>
      </c>
      <c r="B803" s="9">
        <v>930</v>
      </c>
      <c r="C803" s="9" t="s">
        <v>20</v>
      </c>
      <c r="D803" s="9" t="s">
        <v>3057</v>
      </c>
      <c r="E803" s="9" t="s">
        <v>3058</v>
      </c>
      <c r="F803" s="10">
        <v>2080</v>
      </c>
      <c r="G803" s="11">
        <v>76.790000000000006</v>
      </c>
      <c r="H803" s="11">
        <v>27</v>
      </c>
      <c r="I803" s="9"/>
      <c r="J803" s="9">
        <v>16</v>
      </c>
      <c r="K803" s="9" t="s">
        <v>4843</v>
      </c>
      <c r="L803" s="9" t="s">
        <v>48</v>
      </c>
      <c r="M803" s="11">
        <f t="shared" si="12"/>
        <v>1.6875</v>
      </c>
      <c r="N803" s="12">
        <f>IF(M803="","",IF(M803&lt;Premissas!$C$8,Premissas!$E$7,IF(M803&lt;Premissas!$C$9,Premissas!$E$8,IF(M803&lt;Premissas!$C$10,Premissas!$E$9,IF(M803&lt;Premissas!$C$11,Premissas!$E$10,IF(M803&lt;Premissas!$C$12,Premissas!$E$11,Premissas!$E$12))))))</f>
        <v>500</v>
      </c>
      <c r="O803" s="13">
        <f>IF(OR(N803="",N803=0),0,N803/Premissas!$C$16)</f>
        <v>19.23076923076923</v>
      </c>
    </row>
    <row r="804" spans="1:15" ht="15" customHeight="1">
      <c r="A804" s="9">
        <v>7</v>
      </c>
      <c r="B804" s="9">
        <v>930</v>
      </c>
      <c r="C804" s="9" t="s">
        <v>18</v>
      </c>
      <c r="D804" s="9" t="s">
        <v>3059</v>
      </c>
      <c r="E804" s="9" t="s">
        <v>3060</v>
      </c>
      <c r="F804" s="10">
        <v>106</v>
      </c>
      <c r="G804" s="11">
        <v>7.17</v>
      </c>
      <c r="H804" s="11">
        <v>15</v>
      </c>
      <c r="I804" s="9"/>
      <c r="J804" s="9">
        <v>22</v>
      </c>
      <c r="K804" s="9" t="s">
        <v>4843</v>
      </c>
      <c r="L804" s="9" t="s">
        <v>48</v>
      </c>
      <c r="M804" s="11">
        <f t="shared" si="12"/>
        <v>0.68181818181818177</v>
      </c>
      <c r="N804" s="12">
        <f>IF(M804="","",IF(M804&lt;Premissas!$C$8,Premissas!$E$7,IF(M804&lt;Premissas!$C$9,Premissas!$E$8,IF(M804&lt;Premissas!$C$10,Premissas!$E$9,IF(M804&lt;Premissas!$C$11,Premissas!$E$10,IF(M804&lt;Premissas!$C$12,Premissas!$E$11,Premissas!$E$12))))))</f>
        <v>0</v>
      </c>
      <c r="O804" s="13">
        <f>IF(OR(N804="",N804=0),0,N804/Premissas!$C$16)</f>
        <v>0</v>
      </c>
    </row>
    <row r="805" spans="1:15" ht="15" customHeight="1">
      <c r="A805" s="9">
        <v>7</v>
      </c>
      <c r="B805" s="9">
        <v>930</v>
      </c>
      <c r="C805" s="9" t="s">
        <v>21</v>
      </c>
      <c r="D805" s="9" t="s">
        <v>3061</v>
      </c>
      <c r="E805" s="9" t="s">
        <v>3062</v>
      </c>
      <c r="F805" s="10">
        <v>1663</v>
      </c>
      <c r="G805" s="11">
        <v>40.18</v>
      </c>
      <c r="H805" s="11">
        <v>41</v>
      </c>
      <c r="I805" s="9"/>
      <c r="J805" s="9">
        <v>20</v>
      </c>
      <c r="K805" s="9" t="s">
        <v>4843</v>
      </c>
      <c r="L805" s="9" t="s">
        <v>48</v>
      </c>
      <c r="M805" s="11">
        <f t="shared" si="12"/>
        <v>2.0499999999999998</v>
      </c>
      <c r="N805" s="12">
        <f>IF(M805="","",IF(M805&lt;Premissas!$C$8,Premissas!$E$7,IF(M805&lt;Premissas!$C$9,Premissas!$E$8,IF(M805&lt;Premissas!$C$10,Premissas!$E$9,IF(M805&lt;Premissas!$C$11,Premissas!$E$10,IF(M805&lt;Premissas!$C$12,Premissas!$E$11,Premissas!$E$12))))))</f>
        <v>750</v>
      </c>
      <c r="O805" s="13">
        <f>IF(OR(N805="",N805=0),0,N805/Premissas!$C$16)</f>
        <v>28.846153846153847</v>
      </c>
    </row>
    <row r="806" spans="1:15" ht="15" customHeight="1">
      <c r="A806" s="9">
        <v>7</v>
      </c>
      <c r="B806" s="9">
        <v>930</v>
      </c>
      <c r="C806" s="9" t="s">
        <v>21</v>
      </c>
      <c r="D806" s="9" t="s">
        <v>3063</v>
      </c>
      <c r="E806" s="9" t="s">
        <v>3064</v>
      </c>
      <c r="F806" s="10">
        <v>1580</v>
      </c>
      <c r="G806" s="11">
        <v>55.89</v>
      </c>
      <c r="H806" s="11">
        <v>28</v>
      </c>
      <c r="I806" s="9"/>
      <c r="J806" s="9">
        <v>20</v>
      </c>
      <c r="K806" s="9" t="s">
        <v>4843</v>
      </c>
      <c r="L806" s="9" t="s">
        <v>48</v>
      </c>
      <c r="M806" s="11">
        <f t="shared" si="12"/>
        <v>1.4</v>
      </c>
      <c r="N806" s="12">
        <f>IF(M806="","",IF(M806&lt;Premissas!$C$8,Premissas!$E$7,IF(M806&lt;Premissas!$C$9,Premissas!$E$8,IF(M806&lt;Premissas!$C$10,Premissas!$E$9,IF(M806&lt;Premissas!$C$11,Premissas!$E$10,IF(M806&lt;Premissas!$C$12,Premissas!$E$11,Premissas!$E$12))))))</f>
        <v>350</v>
      </c>
      <c r="O806" s="13">
        <f>IF(OR(N806="",N806=0),0,N806/Premissas!$C$16)</f>
        <v>13.461538461538462</v>
      </c>
    </row>
    <row r="807" spans="1:15" ht="15" customHeight="1">
      <c r="A807" s="9">
        <v>7</v>
      </c>
      <c r="B807" s="9">
        <v>930</v>
      </c>
      <c r="C807" s="9" t="s">
        <v>18</v>
      </c>
      <c r="D807" s="9" t="s">
        <v>3065</v>
      </c>
      <c r="E807" s="9" t="s">
        <v>3066</v>
      </c>
      <c r="F807" s="10">
        <v>160</v>
      </c>
      <c r="G807" s="11">
        <v>3.41</v>
      </c>
      <c r="H807" s="11">
        <v>47</v>
      </c>
      <c r="I807" s="9"/>
      <c r="J807" s="9">
        <v>22</v>
      </c>
      <c r="K807" s="9" t="s">
        <v>4843</v>
      </c>
      <c r="L807" s="9" t="s">
        <v>48</v>
      </c>
      <c r="M807" s="11">
        <f t="shared" si="12"/>
        <v>2.1363636363636362</v>
      </c>
      <c r="N807" s="12">
        <f>IF(M807="","",IF(M807&lt;Premissas!$C$8,Premissas!$E$7,IF(M807&lt;Premissas!$C$9,Premissas!$E$8,IF(M807&lt;Premissas!$C$10,Premissas!$E$9,IF(M807&lt;Premissas!$C$11,Premissas!$E$10,IF(M807&lt;Premissas!$C$12,Premissas!$E$11,Premissas!$E$12))))))</f>
        <v>750</v>
      </c>
      <c r="O807" s="13">
        <f>IF(OR(N807="",N807=0),0,N807/Premissas!$C$16)</f>
        <v>28.846153846153847</v>
      </c>
    </row>
    <row r="808" spans="1:15" ht="15" customHeight="1">
      <c r="A808" s="9">
        <v>7</v>
      </c>
      <c r="B808" s="9">
        <v>930</v>
      </c>
      <c r="C808" s="9" t="s">
        <v>20</v>
      </c>
      <c r="D808" s="9" t="s">
        <v>3067</v>
      </c>
      <c r="E808" s="9" t="s">
        <v>3068</v>
      </c>
      <c r="F808" s="10">
        <v>35</v>
      </c>
      <c r="G808" s="11">
        <v>1.37</v>
      </c>
      <c r="H808" s="11">
        <v>26</v>
      </c>
      <c r="I808" s="9"/>
      <c r="J808" s="9">
        <v>16</v>
      </c>
      <c r="K808" s="9" t="s">
        <v>4843</v>
      </c>
      <c r="L808" s="9" t="s">
        <v>48</v>
      </c>
      <c r="M808" s="11">
        <f t="shared" si="12"/>
        <v>1.625</v>
      </c>
      <c r="N808" s="12">
        <f>IF(M808="","",IF(M808&lt;Premissas!$C$8,Premissas!$E$7,IF(M808&lt;Premissas!$C$9,Premissas!$E$8,IF(M808&lt;Premissas!$C$10,Premissas!$E$9,IF(M808&lt;Premissas!$C$11,Premissas!$E$10,IF(M808&lt;Premissas!$C$12,Premissas!$E$11,Premissas!$E$12))))))</f>
        <v>500</v>
      </c>
      <c r="O808" s="13">
        <f>IF(OR(N808="",N808=0),0,N808/Premissas!$C$16)</f>
        <v>19.23076923076923</v>
      </c>
    </row>
    <row r="809" spans="1:15" ht="15" customHeight="1">
      <c r="A809" s="9">
        <v>7</v>
      </c>
      <c r="B809" s="9">
        <v>930</v>
      </c>
      <c r="C809" s="9" t="s">
        <v>19</v>
      </c>
      <c r="D809" s="9" t="s">
        <v>3067</v>
      </c>
      <c r="E809" s="9" t="s">
        <v>3068</v>
      </c>
      <c r="F809" s="10">
        <v>3237</v>
      </c>
      <c r="G809" s="11">
        <v>128.91999999999999</v>
      </c>
      <c r="H809" s="11">
        <v>25</v>
      </c>
      <c r="I809" s="9"/>
      <c r="J809" s="9">
        <v>17</v>
      </c>
      <c r="K809" s="9" t="s">
        <v>4843</v>
      </c>
      <c r="L809" s="9" t="s">
        <v>48</v>
      </c>
      <c r="M809" s="11">
        <f t="shared" si="12"/>
        <v>1.4705882352941178</v>
      </c>
      <c r="N809" s="12">
        <f>IF(M809="","",IF(M809&lt;Premissas!$C$8,Premissas!$E$7,IF(M809&lt;Premissas!$C$9,Premissas!$E$8,IF(M809&lt;Premissas!$C$10,Premissas!$E$9,IF(M809&lt;Premissas!$C$11,Premissas!$E$10,IF(M809&lt;Premissas!$C$12,Premissas!$E$11,Premissas!$E$12))))))</f>
        <v>350</v>
      </c>
      <c r="O809" s="13">
        <f>IF(OR(N809="",N809=0),0,N809/Premissas!$C$16)</f>
        <v>13.461538461538462</v>
      </c>
    </row>
    <row r="810" spans="1:15" ht="15" customHeight="1">
      <c r="A810" s="9">
        <v>7</v>
      </c>
      <c r="B810" s="9">
        <v>930</v>
      </c>
      <c r="C810" s="9" t="s">
        <v>21</v>
      </c>
      <c r="D810" s="9" t="s">
        <v>3069</v>
      </c>
      <c r="E810" s="9" t="s">
        <v>3070</v>
      </c>
      <c r="F810" s="10">
        <v>467</v>
      </c>
      <c r="G810" s="11">
        <v>25.79</v>
      </c>
      <c r="H810" s="11">
        <v>18</v>
      </c>
      <c r="I810" s="9"/>
      <c r="J810" s="9">
        <v>20</v>
      </c>
      <c r="K810" s="9" t="s">
        <v>4843</v>
      </c>
      <c r="L810" s="9" t="s">
        <v>48</v>
      </c>
      <c r="M810" s="11">
        <f t="shared" si="12"/>
        <v>0.9</v>
      </c>
      <c r="N810" s="12">
        <f>IF(M810="","",IF(M810&lt;Premissas!$C$8,Premissas!$E$7,IF(M810&lt;Premissas!$C$9,Premissas!$E$8,IF(M810&lt;Premissas!$C$10,Premissas!$E$9,IF(M810&lt;Premissas!$C$11,Premissas!$E$10,IF(M810&lt;Premissas!$C$12,Premissas!$E$11,Premissas!$E$12))))))</f>
        <v>0</v>
      </c>
      <c r="O810" s="13">
        <f>IF(OR(N810="",N810=0),0,N810/Premissas!$C$16)</f>
        <v>0</v>
      </c>
    </row>
    <row r="811" spans="1:15" ht="15" customHeight="1">
      <c r="A811" s="9">
        <v>7</v>
      </c>
      <c r="B811" s="9">
        <v>930</v>
      </c>
      <c r="C811" s="9" t="s">
        <v>19</v>
      </c>
      <c r="D811" s="9" t="s">
        <v>3071</v>
      </c>
      <c r="E811" s="9" t="s">
        <v>3072</v>
      </c>
      <c r="F811" s="10">
        <v>2762</v>
      </c>
      <c r="G811" s="11">
        <v>85.52</v>
      </c>
      <c r="H811" s="11">
        <v>32</v>
      </c>
      <c r="I811" s="9"/>
      <c r="J811" s="9">
        <v>17</v>
      </c>
      <c r="K811" s="9" t="s">
        <v>4843</v>
      </c>
      <c r="L811" s="9" t="s">
        <v>48</v>
      </c>
      <c r="M811" s="11">
        <f t="shared" si="12"/>
        <v>1.8823529411764706</v>
      </c>
      <c r="N811" s="12">
        <f>IF(M811="","",IF(M811&lt;Premissas!$C$8,Premissas!$E$7,IF(M811&lt;Premissas!$C$9,Premissas!$E$8,IF(M811&lt;Premissas!$C$10,Premissas!$E$9,IF(M811&lt;Premissas!$C$11,Premissas!$E$10,IF(M811&lt;Premissas!$C$12,Premissas!$E$11,Premissas!$E$12))))))</f>
        <v>500</v>
      </c>
      <c r="O811" s="13">
        <f>IF(OR(N811="",N811=0),0,N811/Premissas!$C$16)</f>
        <v>19.23076923076923</v>
      </c>
    </row>
    <row r="812" spans="1:15" ht="15" customHeight="1">
      <c r="A812" s="9">
        <v>7</v>
      </c>
      <c r="B812" s="9">
        <v>930</v>
      </c>
      <c r="C812" s="9" t="s">
        <v>21</v>
      </c>
      <c r="D812" s="9" t="s">
        <v>3073</v>
      </c>
      <c r="E812" s="9" t="s">
        <v>3074</v>
      </c>
      <c r="F812" s="10">
        <v>39</v>
      </c>
      <c r="G812" s="11">
        <v>4.5999999999999996</v>
      </c>
      <c r="H812" s="11">
        <v>8</v>
      </c>
      <c r="I812" s="9"/>
      <c r="J812" s="9">
        <v>20</v>
      </c>
      <c r="K812" s="9" t="s">
        <v>4843</v>
      </c>
      <c r="L812" s="9" t="s">
        <v>48</v>
      </c>
      <c r="M812" s="11">
        <f t="shared" si="12"/>
        <v>0.4</v>
      </c>
      <c r="N812" s="12">
        <f>IF(M812="","",IF(M812&lt;Premissas!$C$8,Premissas!$E$7,IF(M812&lt;Premissas!$C$9,Premissas!$E$8,IF(M812&lt;Premissas!$C$10,Premissas!$E$9,IF(M812&lt;Premissas!$C$11,Premissas!$E$10,IF(M812&lt;Premissas!$C$12,Premissas!$E$11,Premissas!$E$12))))))</f>
        <v>0</v>
      </c>
      <c r="O812" s="13">
        <f>IF(OR(N812="",N812=0),0,N812/Premissas!$C$16)</f>
        <v>0</v>
      </c>
    </row>
    <row r="813" spans="1:15" ht="15" customHeight="1">
      <c r="A813" s="9">
        <v>7</v>
      </c>
      <c r="B813" s="9">
        <v>930</v>
      </c>
      <c r="C813" s="9" t="s">
        <v>18</v>
      </c>
      <c r="D813" s="9" t="s">
        <v>3075</v>
      </c>
      <c r="E813" s="9" t="s">
        <v>3076</v>
      </c>
      <c r="F813" s="10">
        <v>431</v>
      </c>
      <c r="G813" s="11">
        <v>23.55</v>
      </c>
      <c r="H813" s="11">
        <v>18</v>
      </c>
      <c r="I813" s="9"/>
      <c r="J813" s="9">
        <v>22</v>
      </c>
      <c r="K813" s="9" t="s">
        <v>4843</v>
      </c>
      <c r="L813" s="9" t="s">
        <v>48</v>
      </c>
      <c r="M813" s="11">
        <f t="shared" si="12"/>
        <v>0.81818181818181823</v>
      </c>
      <c r="N813" s="12">
        <f>IF(M813="","",IF(M813&lt;Premissas!$C$8,Premissas!$E$7,IF(M813&lt;Premissas!$C$9,Premissas!$E$8,IF(M813&lt;Premissas!$C$10,Premissas!$E$9,IF(M813&lt;Premissas!$C$11,Premissas!$E$10,IF(M813&lt;Premissas!$C$12,Premissas!$E$11,Premissas!$E$12))))))</f>
        <v>0</v>
      </c>
      <c r="O813" s="13">
        <f>IF(OR(N813="",N813=0),0,N813/Premissas!$C$16)</f>
        <v>0</v>
      </c>
    </row>
    <row r="814" spans="1:15" ht="15" customHeight="1">
      <c r="A814" s="9">
        <v>7</v>
      </c>
      <c r="B814" s="9">
        <v>930</v>
      </c>
      <c r="C814" s="9" t="s">
        <v>21</v>
      </c>
      <c r="D814" s="9" t="s">
        <v>3077</v>
      </c>
      <c r="E814" s="9" t="s">
        <v>3078</v>
      </c>
      <c r="F814" s="10">
        <v>864</v>
      </c>
      <c r="G814" s="11">
        <v>90.61</v>
      </c>
      <c r="H814" s="11">
        <v>10</v>
      </c>
      <c r="I814" s="9"/>
      <c r="J814" s="9">
        <v>20</v>
      </c>
      <c r="K814" s="9" t="s">
        <v>4843</v>
      </c>
      <c r="L814" s="9" t="s">
        <v>48</v>
      </c>
      <c r="M814" s="11">
        <f t="shared" si="12"/>
        <v>0.5</v>
      </c>
      <c r="N814" s="12">
        <f>IF(M814="","",IF(M814&lt;Premissas!$C$8,Premissas!$E$7,IF(M814&lt;Premissas!$C$9,Premissas!$E$8,IF(M814&lt;Premissas!$C$10,Premissas!$E$9,IF(M814&lt;Premissas!$C$11,Premissas!$E$10,IF(M814&lt;Premissas!$C$12,Premissas!$E$11,Premissas!$E$12))))))</f>
        <v>0</v>
      </c>
      <c r="O814" s="13">
        <f>IF(OR(N814="",N814=0),0,N814/Premissas!$C$16)</f>
        <v>0</v>
      </c>
    </row>
    <row r="815" spans="1:15" ht="15" customHeight="1">
      <c r="A815" s="9">
        <v>7</v>
      </c>
      <c r="B815" s="9">
        <v>930</v>
      </c>
      <c r="C815" s="9" t="s">
        <v>18</v>
      </c>
      <c r="D815" s="9" t="s">
        <v>3079</v>
      </c>
      <c r="E815" s="9" t="s">
        <v>3080</v>
      </c>
      <c r="F815" s="10">
        <v>423</v>
      </c>
      <c r="G815" s="11">
        <v>22.22</v>
      </c>
      <c r="H815" s="11">
        <v>19</v>
      </c>
      <c r="I815" s="9"/>
      <c r="J815" s="9">
        <v>22</v>
      </c>
      <c r="K815" s="9" t="s">
        <v>4843</v>
      </c>
      <c r="L815" s="9" t="s">
        <v>48</v>
      </c>
      <c r="M815" s="11">
        <f t="shared" si="12"/>
        <v>0.86363636363636365</v>
      </c>
      <c r="N815" s="12">
        <f>IF(M815="","",IF(M815&lt;Premissas!$C$8,Premissas!$E$7,IF(M815&lt;Premissas!$C$9,Premissas!$E$8,IF(M815&lt;Premissas!$C$10,Premissas!$E$9,IF(M815&lt;Premissas!$C$11,Premissas!$E$10,IF(M815&lt;Premissas!$C$12,Premissas!$E$11,Premissas!$E$12))))))</f>
        <v>0</v>
      </c>
      <c r="O815" s="13">
        <f>IF(OR(N815="",N815=0),0,N815/Premissas!$C$16)</f>
        <v>0</v>
      </c>
    </row>
    <row r="816" spans="1:15" ht="15" customHeight="1">
      <c r="A816" s="9">
        <v>7</v>
      </c>
      <c r="B816" s="9">
        <v>930</v>
      </c>
      <c r="C816" s="9" t="s">
        <v>19</v>
      </c>
      <c r="D816" s="9" t="s">
        <v>3081</v>
      </c>
      <c r="E816" s="9" t="s">
        <v>3082</v>
      </c>
      <c r="F816" s="10">
        <v>434</v>
      </c>
      <c r="G816" s="11">
        <v>52.08</v>
      </c>
      <c r="H816" s="11">
        <v>8</v>
      </c>
      <c r="I816" s="9"/>
      <c r="J816" s="9">
        <v>17</v>
      </c>
      <c r="K816" s="9" t="s">
        <v>4843</v>
      </c>
      <c r="L816" s="9" t="s">
        <v>48</v>
      </c>
      <c r="M816" s="11">
        <f t="shared" si="12"/>
        <v>0.47058823529411764</v>
      </c>
      <c r="N816" s="12">
        <f>IF(M816="","",IF(M816&lt;Premissas!$C$8,Premissas!$E$7,IF(M816&lt;Premissas!$C$9,Premissas!$E$8,IF(M816&lt;Premissas!$C$10,Premissas!$E$9,IF(M816&lt;Premissas!$C$11,Premissas!$E$10,IF(M816&lt;Premissas!$C$12,Premissas!$E$11,Premissas!$E$12))))))</f>
        <v>0</v>
      </c>
      <c r="O816" s="13">
        <f>IF(OR(N816="",N816=0),0,N816/Premissas!$C$16)</f>
        <v>0</v>
      </c>
    </row>
    <row r="817" spans="1:15" ht="15" customHeight="1">
      <c r="A817" s="9">
        <v>7</v>
      </c>
      <c r="B817" s="9">
        <v>930</v>
      </c>
      <c r="C817" s="9" t="s">
        <v>21</v>
      </c>
      <c r="D817" s="9" t="s">
        <v>3083</v>
      </c>
      <c r="E817" s="9" t="s">
        <v>3084</v>
      </c>
      <c r="F817" s="10">
        <v>3339</v>
      </c>
      <c r="G817" s="11">
        <v>19</v>
      </c>
      <c r="H817" s="11">
        <v>176</v>
      </c>
      <c r="I817" s="9"/>
      <c r="J817" s="9">
        <v>20</v>
      </c>
      <c r="K817" s="9" t="s">
        <v>4843</v>
      </c>
      <c r="L817" s="9" t="s">
        <v>48</v>
      </c>
      <c r="M817" s="11">
        <f t="shared" si="12"/>
        <v>8.8000000000000007</v>
      </c>
      <c r="N817" s="12">
        <f>IF(M817="","",IF(M817&lt;Premissas!$C$8,Premissas!$E$7,IF(M817&lt;Premissas!$C$9,Premissas!$E$8,IF(M817&lt;Premissas!$C$10,Premissas!$E$9,IF(M817&lt;Premissas!$C$11,Premissas!$E$10,IF(M817&lt;Premissas!$C$12,Premissas!$E$11,Premissas!$E$12))))))</f>
        <v>750</v>
      </c>
      <c r="O817" s="13">
        <f>IF(OR(N817="",N817=0),0,N817/Premissas!$C$16)</f>
        <v>28.846153846153847</v>
      </c>
    </row>
    <row r="818" spans="1:15" ht="15" customHeight="1">
      <c r="A818" s="9">
        <v>7</v>
      </c>
      <c r="B818" s="9">
        <v>930</v>
      </c>
      <c r="C818" s="9" t="s">
        <v>19</v>
      </c>
      <c r="D818" s="9" t="s">
        <v>3085</v>
      </c>
      <c r="E818" s="9" t="s">
        <v>3086</v>
      </c>
      <c r="F818" s="10">
        <v>3635</v>
      </c>
      <c r="G818" s="11">
        <v>146.32</v>
      </c>
      <c r="H818" s="11">
        <v>25</v>
      </c>
      <c r="I818" s="9"/>
      <c r="J818" s="9">
        <v>17</v>
      </c>
      <c r="K818" s="9" t="s">
        <v>4843</v>
      </c>
      <c r="L818" s="9" t="s">
        <v>48</v>
      </c>
      <c r="M818" s="11">
        <f t="shared" si="12"/>
        <v>1.4705882352941178</v>
      </c>
      <c r="N818" s="12">
        <f>IF(M818="","",IF(M818&lt;Premissas!$C$8,Premissas!$E$7,IF(M818&lt;Premissas!$C$9,Premissas!$E$8,IF(M818&lt;Premissas!$C$10,Premissas!$E$9,IF(M818&lt;Premissas!$C$11,Premissas!$E$10,IF(M818&lt;Premissas!$C$12,Premissas!$E$11,Premissas!$E$12))))))</f>
        <v>350</v>
      </c>
      <c r="O818" s="13">
        <f>IF(OR(N818="",N818=0),0,N818/Premissas!$C$16)</f>
        <v>13.461538461538462</v>
      </c>
    </row>
    <row r="819" spans="1:15" ht="15" customHeight="1">
      <c r="A819" s="9">
        <v>7</v>
      </c>
      <c r="B819" s="9">
        <v>930</v>
      </c>
      <c r="C819" s="9" t="s">
        <v>18</v>
      </c>
      <c r="D819" s="9" t="s">
        <v>3087</v>
      </c>
      <c r="E819" s="9" t="s">
        <v>3088</v>
      </c>
      <c r="F819" s="10">
        <v>31</v>
      </c>
      <c r="G819" s="11">
        <v>0.3</v>
      </c>
      <c r="H819" s="11">
        <v>103</v>
      </c>
      <c r="I819" s="9"/>
      <c r="J819" s="9">
        <v>22</v>
      </c>
      <c r="K819" s="9" t="s">
        <v>4843</v>
      </c>
      <c r="L819" s="9" t="s">
        <v>48</v>
      </c>
      <c r="M819" s="11">
        <f t="shared" si="12"/>
        <v>4.6818181818181817</v>
      </c>
      <c r="N819" s="12">
        <f>IF(M819="","",IF(M819&lt;Premissas!$C$8,Premissas!$E$7,IF(M819&lt;Premissas!$C$9,Premissas!$E$8,IF(M819&lt;Premissas!$C$10,Premissas!$E$9,IF(M819&lt;Premissas!$C$11,Premissas!$E$10,IF(M819&lt;Premissas!$C$12,Premissas!$E$11,Premissas!$E$12))))))</f>
        <v>750</v>
      </c>
      <c r="O819" s="13">
        <f>IF(OR(N819="",N819=0),0,N819/Premissas!$C$16)</f>
        <v>28.846153846153847</v>
      </c>
    </row>
    <row r="820" spans="1:15" ht="15" customHeight="1">
      <c r="A820" s="9">
        <v>7</v>
      </c>
      <c r="B820" s="9">
        <v>930</v>
      </c>
      <c r="C820" s="9" t="s">
        <v>20</v>
      </c>
      <c r="D820" s="9" t="s">
        <v>3087</v>
      </c>
      <c r="E820" s="9" t="s">
        <v>3088</v>
      </c>
      <c r="F820" s="10">
        <v>133</v>
      </c>
      <c r="G820" s="11">
        <v>15.69</v>
      </c>
      <c r="H820" s="11">
        <v>8</v>
      </c>
      <c r="I820" s="9"/>
      <c r="J820" s="9">
        <v>16</v>
      </c>
      <c r="K820" s="9" t="s">
        <v>4843</v>
      </c>
      <c r="L820" s="9" t="s">
        <v>48</v>
      </c>
      <c r="M820" s="11">
        <f t="shared" si="12"/>
        <v>0.5</v>
      </c>
      <c r="N820" s="12">
        <f>IF(M820="","",IF(M820&lt;Premissas!$C$8,Premissas!$E$7,IF(M820&lt;Premissas!$C$9,Premissas!$E$8,IF(M820&lt;Premissas!$C$10,Premissas!$E$9,IF(M820&lt;Premissas!$C$11,Premissas!$E$10,IF(M820&lt;Premissas!$C$12,Premissas!$E$11,Premissas!$E$12))))))</f>
        <v>0</v>
      </c>
      <c r="O820" s="13">
        <f>IF(OR(N820="",N820=0),0,N820/Premissas!$C$16)</f>
        <v>0</v>
      </c>
    </row>
    <row r="821" spans="1:15" ht="15" customHeight="1">
      <c r="A821" s="9">
        <v>7</v>
      </c>
      <c r="B821" s="9">
        <v>930</v>
      </c>
      <c r="C821" s="9" t="s">
        <v>19</v>
      </c>
      <c r="D821" s="9" t="s">
        <v>3087</v>
      </c>
      <c r="E821" s="9" t="s">
        <v>3088</v>
      </c>
      <c r="F821" s="10">
        <v>1196</v>
      </c>
      <c r="G821" s="11">
        <v>77.47</v>
      </c>
      <c r="H821" s="11">
        <v>15</v>
      </c>
      <c r="I821" s="9"/>
      <c r="J821" s="9">
        <v>17</v>
      </c>
      <c r="K821" s="9" t="s">
        <v>4843</v>
      </c>
      <c r="L821" s="9" t="s">
        <v>48</v>
      </c>
      <c r="M821" s="11">
        <f t="shared" si="12"/>
        <v>0.88235294117647056</v>
      </c>
      <c r="N821" s="12">
        <f>IF(M821="","",IF(M821&lt;Premissas!$C$8,Premissas!$E$7,IF(M821&lt;Premissas!$C$9,Premissas!$E$8,IF(M821&lt;Premissas!$C$10,Premissas!$E$9,IF(M821&lt;Premissas!$C$11,Premissas!$E$10,IF(M821&lt;Premissas!$C$12,Premissas!$E$11,Premissas!$E$12))))))</f>
        <v>0</v>
      </c>
      <c r="O821" s="13">
        <f>IF(OR(N821="",N821=0),0,N821/Premissas!$C$16)</f>
        <v>0</v>
      </c>
    </row>
    <row r="822" spans="1:15" ht="15" customHeight="1">
      <c r="A822" s="9">
        <v>7</v>
      </c>
      <c r="B822" s="9">
        <v>930</v>
      </c>
      <c r="C822" s="9" t="s">
        <v>19</v>
      </c>
      <c r="D822" s="9" t="s">
        <v>3089</v>
      </c>
      <c r="E822" s="9" t="s">
        <v>3090</v>
      </c>
      <c r="F822" s="10">
        <v>2204</v>
      </c>
      <c r="G822" s="11">
        <v>127.4</v>
      </c>
      <c r="H822" s="11">
        <v>17</v>
      </c>
      <c r="I822" s="9"/>
      <c r="J822" s="9">
        <v>17</v>
      </c>
      <c r="K822" s="9" t="s">
        <v>4843</v>
      </c>
      <c r="L822" s="9" t="s">
        <v>48</v>
      </c>
      <c r="M822" s="11">
        <f t="shared" si="12"/>
        <v>1</v>
      </c>
      <c r="N822" s="12">
        <f>IF(M822="","",IF(M822&lt;Premissas!$C$8,Premissas!$E$7,IF(M822&lt;Premissas!$C$9,Premissas!$E$8,IF(M822&lt;Premissas!$C$10,Premissas!$E$9,IF(M822&lt;Premissas!$C$11,Premissas!$E$10,IF(M822&lt;Premissas!$C$12,Premissas!$E$11,Premissas!$E$12))))))</f>
        <v>100</v>
      </c>
      <c r="O822" s="13">
        <f>IF(OR(N822="",N822=0),0,N822/Premissas!$C$16)</f>
        <v>3.8461538461538463</v>
      </c>
    </row>
    <row r="823" spans="1:15" ht="15" customHeight="1">
      <c r="A823" s="9">
        <v>7</v>
      </c>
      <c r="B823" s="9">
        <v>930</v>
      </c>
      <c r="C823" s="9" t="s">
        <v>19</v>
      </c>
      <c r="D823" s="9" t="s">
        <v>3093</v>
      </c>
      <c r="E823" s="9" t="s">
        <v>3094</v>
      </c>
      <c r="F823" s="10">
        <v>20</v>
      </c>
      <c r="G823" s="11">
        <v>6.67</v>
      </c>
      <c r="H823" s="11">
        <v>3</v>
      </c>
      <c r="I823" s="9"/>
      <c r="J823" s="9">
        <v>17</v>
      </c>
      <c r="K823" s="9" t="s">
        <v>4843</v>
      </c>
      <c r="L823" s="9" t="s">
        <v>48</v>
      </c>
      <c r="M823" s="11">
        <f t="shared" si="12"/>
        <v>0.17647058823529413</v>
      </c>
      <c r="N823" s="12">
        <f>IF(M823="","",IF(M823&lt;Premissas!$C$8,Premissas!$E$7,IF(M823&lt;Premissas!$C$9,Premissas!$E$8,IF(M823&lt;Premissas!$C$10,Premissas!$E$9,IF(M823&lt;Premissas!$C$11,Premissas!$E$10,IF(M823&lt;Premissas!$C$12,Premissas!$E$11,Premissas!$E$12))))))</f>
        <v>0</v>
      </c>
      <c r="O823" s="13">
        <f>IF(OR(N823="",N823=0),0,N823/Premissas!$C$16)</f>
        <v>0</v>
      </c>
    </row>
    <row r="824" spans="1:15" ht="15" customHeight="1">
      <c r="A824" s="9">
        <v>7</v>
      </c>
      <c r="B824" s="9">
        <v>930</v>
      </c>
      <c r="C824" s="9" t="s">
        <v>18</v>
      </c>
      <c r="D824" s="9" t="s">
        <v>3095</v>
      </c>
      <c r="E824" s="9" t="s">
        <v>3096</v>
      </c>
      <c r="F824" s="10">
        <v>32</v>
      </c>
      <c r="G824" s="11">
        <v>1.93</v>
      </c>
      <c r="H824" s="11">
        <v>17</v>
      </c>
      <c r="I824" s="9"/>
      <c r="J824" s="9">
        <v>22</v>
      </c>
      <c r="K824" s="9" t="s">
        <v>4843</v>
      </c>
      <c r="L824" s="9" t="s">
        <v>48</v>
      </c>
      <c r="M824" s="11">
        <f t="shared" si="12"/>
        <v>0.77272727272727271</v>
      </c>
      <c r="N824" s="12">
        <f>IF(M824="","",IF(M824&lt;Premissas!$C$8,Premissas!$E$7,IF(M824&lt;Premissas!$C$9,Premissas!$E$8,IF(M824&lt;Premissas!$C$10,Premissas!$E$9,IF(M824&lt;Premissas!$C$11,Premissas!$E$10,IF(M824&lt;Premissas!$C$12,Premissas!$E$11,Premissas!$E$12))))))</f>
        <v>0</v>
      </c>
      <c r="O824" s="13">
        <f>IF(OR(N824="",N824=0),0,N824/Premissas!$C$16)</f>
        <v>0</v>
      </c>
    </row>
    <row r="825" spans="1:15" ht="15" customHeight="1">
      <c r="A825" s="9">
        <v>7</v>
      </c>
      <c r="B825" s="9">
        <v>930</v>
      </c>
      <c r="C825" s="9" t="s">
        <v>20</v>
      </c>
      <c r="D825" s="9" t="s">
        <v>3095</v>
      </c>
      <c r="E825" s="9" t="s">
        <v>3096</v>
      </c>
      <c r="F825" s="10">
        <v>1461</v>
      </c>
      <c r="G825" s="11">
        <v>36.1</v>
      </c>
      <c r="H825" s="11">
        <v>40</v>
      </c>
      <c r="I825" s="9"/>
      <c r="J825" s="9">
        <v>16</v>
      </c>
      <c r="K825" s="9" t="s">
        <v>4843</v>
      </c>
      <c r="L825" s="9" t="s">
        <v>48</v>
      </c>
      <c r="M825" s="11">
        <f t="shared" si="12"/>
        <v>2.5</v>
      </c>
      <c r="N825" s="12">
        <f>IF(M825="","",IF(M825&lt;Premissas!$C$8,Premissas!$E$7,IF(M825&lt;Premissas!$C$9,Premissas!$E$8,IF(M825&lt;Premissas!$C$10,Premissas!$E$9,IF(M825&lt;Premissas!$C$11,Premissas!$E$10,IF(M825&lt;Premissas!$C$12,Premissas!$E$11,Premissas!$E$12))))))</f>
        <v>750</v>
      </c>
      <c r="O825" s="13">
        <f>IF(OR(N825="",N825=0),0,N825/Premissas!$C$16)</f>
        <v>28.846153846153847</v>
      </c>
    </row>
    <row r="826" spans="1:15" ht="15" customHeight="1">
      <c r="A826" s="9">
        <v>7</v>
      </c>
      <c r="B826" s="9">
        <v>930</v>
      </c>
      <c r="C826" s="9" t="s">
        <v>18</v>
      </c>
      <c r="D826" s="9" t="s">
        <v>3097</v>
      </c>
      <c r="E826" s="9" t="s">
        <v>3098</v>
      </c>
      <c r="F826" s="10">
        <v>130</v>
      </c>
      <c r="G826" s="11">
        <v>12.2</v>
      </c>
      <c r="H826" s="11">
        <v>11</v>
      </c>
      <c r="I826" s="9"/>
      <c r="J826" s="9">
        <v>22</v>
      </c>
      <c r="K826" s="9" t="s">
        <v>4843</v>
      </c>
      <c r="L826" s="9" t="s">
        <v>48</v>
      </c>
      <c r="M826" s="11">
        <f t="shared" si="12"/>
        <v>0.5</v>
      </c>
      <c r="N826" s="12">
        <f>IF(M826="","",IF(M826&lt;Premissas!$C$8,Premissas!$E$7,IF(M826&lt;Premissas!$C$9,Premissas!$E$8,IF(M826&lt;Premissas!$C$10,Premissas!$E$9,IF(M826&lt;Premissas!$C$11,Premissas!$E$10,IF(M826&lt;Premissas!$C$12,Premissas!$E$11,Premissas!$E$12))))))</f>
        <v>0</v>
      </c>
      <c r="O826" s="13">
        <f>IF(OR(N826="",N826=0),0,N826/Premissas!$C$16)</f>
        <v>0</v>
      </c>
    </row>
    <row r="827" spans="1:15" ht="15" customHeight="1">
      <c r="A827" s="9">
        <v>7</v>
      </c>
      <c r="B827" s="9">
        <v>930</v>
      </c>
      <c r="C827" s="9" t="s">
        <v>20</v>
      </c>
      <c r="D827" s="9" t="s">
        <v>3097</v>
      </c>
      <c r="E827" s="9" t="s">
        <v>3098</v>
      </c>
      <c r="F827" s="10">
        <v>67</v>
      </c>
      <c r="G827" s="11">
        <v>3.73</v>
      </c>
      <c r="H827" s="11">
        <v>18</v>
      </c>
      <c r="I827" s="9"/>
      <c r="J827" s="9">
        <v>16</v>
      </c>
      <c r="K827" s="9" t="s">
        <v>4843</v>
      </c>
      <c r="L827" s="9" t="s">
        <v>48</v>
      </c>
      <c r="M827" s="11">
        <f t="shared" si="12"/>
        <v>1.125</v>
      </c>
      <c r="N827" s="12">
        <f>IF(M827="","",IF(M827&lt;Premissas!$C$8,Premissas!$E$7,IF(M827&lt;Premissas!$C$9,Premissas!$E$8,IF(M827&lt;Premissas!$C$10,Premissas!$E$9,IF(M827&lt;Premissas!$C$11,Premissas!$E$10,IF(M827&lt;Premissas!$C$12,Premissas!$E$11,Premissas!$E$12))))))</f>
        <v>100</v>
      </c>
      <c r="O827" s="13">
        <f>IF(OR(N827="",N827=0),0,N827/Premissas!$C$16)</f>
        <v>3.8461538461538463</v>
      </c>
    </row>
    <row r="828" spans="1:15" ht="15" customHeight="1">
      <c r="A828" s="9">
        <v>7</v>
      </c>
      <c r="B828" s="9">
        <v>930</v>
      </c>
      <c r="C828" s="9" t="s">
        <v>18</v>
      </c>
      <c r="D828" s="9" t="s">
        <v>3099</v>
      </c>
      <c r="E828" s="9" t="s">
        <v>3100</v>
      </c>
      <c r="F828" s="10">
        <v>112</v>
      </c>
      <c r="G828" s="11">
        <v>7.8</v>
      </c>
      <c r="H828" s="11">
        <v>14</v>
      </c>
      <c r="I828" s="9"/>
      <c r="J828" s="9">
        <v>22</v>
      </c>
      <c r="K828" s="9" t="s">
        <v>4843</v>
      </c>
      <c r="L828" s="9" t="s">
        <v>48</v>
      </c>
      <c r="M828" s="11">
        <f t="shared" si="12"/>
        <v>0.63636363636363635</v>
      </c>
      <c r="N828" s="12">
        <f>IF(M828="","",IF(M828&lt;Premissas!$C$8,Premissas!$E$7,IF(M828&lt;Premissas!$C$9,Premissas!$E$8,IF(M828&lt;Premissas!$C$10,Premissas!$E$9,IF(M828&lt;Premissas!$C$11,Premissas!$E$10,IF(M828&lt;Premissas!$C$12,Premissas!$E$11,Premissas!$E$12))))))</f>
        <v>0</v>
      </c>
      <c r="O828" s="13">
        <f>IF(OR(N828="",N828=0),0,N828/Premissas!$C$16)</f>
        <v>0</v>
      </c>
    </row>
    <row r="829" spans="1:15" ht="15" customHeight="1">
      <c r="A829" s="9">
        <v>7</v>
      </c>
      <c r="B829" s="9">
        <v>930</v>
      </c>
      <c r="C829" s="9" t="s">
        <v>21</v>
      </c>
      <c r="D829" s="9" t="s">
        <v>3101</v>
      </c>
      <c r="E829" s="9" t="s">
        <v>3102</v>
      </c>
      <c r="F829" s="10">
        <v>1343</v>
      </c>
      <c r="G829" s="11">
        <v>35.840000000000003</v>
      </c>
      <c r="H829" s="11">
        <v>37</v>
      </c>
      <c r="I829" s="9"/>
      <c r="J829" s="9">
        <v>20</v>
      </c>
      <c r="K829" s="9" t="s">
        <v>4843</v>
      </c>
      <c r="L829" s="9" t="s">
        <v>48</v>
      </c>
      <c r="M829" s="11">
        <f t="shared" si="12"/>
        <v>1.85</v>
      </c>
      <c r="N829" s="12">
        <f>IF(M829="","",IF(M829&lt;Premissas!$C$8,Premissas!$E$7,IF(M829&lt;Premissas!$C$9,Premissas!$E$8,IF(M829&lt;Premissas!$C$10,Premissas!$E$9,IF(M829&lt;Premissas!$C$11,Premissas!$E$10,IF(M829&lt;Premissas!$C$12,Premissas!$E$11,Premissas!$E$12))))))</f>
        <v>500</v>
      </c>
      <c r="O829" s="13">
        <f>IF(OR(N829="",N829=0),0,N829/Premissas!$C$16)</f>
        <v>19.23076923076923</v>
      </c>
    </row>
    <row r="830" spans="1:15" ht="15" customHeight="1">
      <c r="A830" s="9">
        <v>7</v>
      </c>
      <c r="B830" s="9">
        <v>930</v>
      </c>
      <c r="C830" s="9" t="s">
        <v>20</v>
      </c>
      <c r="D830" s="9" t="s">
        <v>3103</v>
      </c>
      <c r="E830" s="9" t="s">
        <v>3104</v>
      </c>
      <c r="F830" s="10">
        <v>110</v>
      </c>
      <c r="G830" s="11">
        <v>4.6500000000000004</v>
      </c>
      <c r="H830" s="11">
        <v>24</v>
      </c>
      <c r="I830" s="9"/>
      <c r="J830" s="9">
        <v>16</v>
      </c>
      <c r="K830" s="9" t="s">
        <v>4843</v>
      </c>
      <c r="L830" s="9" t="s">
        <v>48</v>
      </c>
      <c r="M830" s="11">
        <f t="shared" si="12"/>
        <v>1.5</v>
      </c>
      <c r="N830" s="12">
        <f>IF(M830="","",IF(M830&lt;Premissas!$C$8,Premissas!$E$7,IF(M830&lt;Premissas!$C$9,Premissas!$E$8,IF(M830&lt;Premissas!$C$10,Premissas!$E$9,IF(M830&lt;Premissas!$C$11,Premissas!$E$10,IF(M830&lt;Premissas!$C$12,Premissas!$E$11,Premissas!$E$12))))))</f>
        <v>350</v>
      </c>
      <c r="O830" s="13">
        <f>IF(OR(N830="",N830=0),0,N830/Premissas!$C$16)</f>
        <v>13.461538461538462</v>
      </c>
    </row>
    <row r="831" spans="1:15" ht="15" customHeight="1">
      <c r="A831" s="9">
        <v>7</v>
      </c>
      <c r="B831" s="9">
        <v>930</v>
      </c>
      <c r="C831" s="9" t="s">
        <v>18</v>
      </c>
      <c r="D831" s="9" t="s">
        <v>3105</v>
      </c>
      <c r="E831" s="9" t="s">
        <v>3106</v>
      </c>
      <c r="F831" s="10">
        <v>31</v>
      </c>
      <c r="G831" s="11">
        <v>10.84</v>
      </c>
      <c r="H831" s="11">
        <v>3</v>
      </c>
      <c r="I831" s="9"/>
      <c r="J831" s="9">
        <v>22</v>
      </c>
      <c r="K831" s="9" t="s">
        <v>4843</v>
      </c>
      <c r="L831" s="9" t="s">
        <v>48</v>
      </c>
      <c r="M831" s="11">
        <f t="shared" si="12"/>
        <v>0.13636363636363635</v>
      </c>
      <c r="N831" s="12">
        <f>IF(M831="","",IF(M831&lt;Premissas!$C$8,Premissas!$E$7,IF(M831&lt;Premissas!$C$9,Premissas!$E$8,IF(M831&lt;Premissas!$C$10,Premissas!$E$9,IF(M831&lt;Premissas!$C$11,Premissas!$E$10,IF(M831&lt;Premissas!$C$12,Premissas!$E$11,Premissas!$E$12))))))</f>
        <v>0</v>
      </c>
      <c r="O831" s="13">
        <f>IF(OR(N831="",N831=0),0,N831/Premissas!$C$16)</f>
        <v>0</v>
      </c>
    </row>
    <row r="832" spans="1:15" ht="15" customHeight="1">
      <c r="A832" s="9">
        <v>7</v>
      </c>
      <c r="B832" s="9">
        <v>930</v>
      </c>
      <c r="C832" s="9" t="s">
        <v>21</v>
      </c>
      <c r="D832" s="9" t="s">
        <v>3107</v>
      </c>
      <c r="E832" s="9" t="s">
        <v>3108</v>
      </c>
      <c r="F832" s="10">
        <v>1134</v>
      </c>
      <c r="G832" s="11">
        <v>32.96</v>
      </c>
      <c r="H832" s="11">
        <v>34</v>
      </c>
      <c r="I832" s="9"/>
      <c r="J832" s="9">
        <v>20</v>
      </c>
      <c r="K832" s="9" t="s">
        <v>4843</v>
      </c>
      <c r="L832" s="9" t="s">
        <v>48</v>
      </c>
      <c r="M832" s="11">
        <f t="shared" si="12"/>
        <v>1.7</v>
      </c>
      <c r="N832" s="12">
        <f>IF(M832="","",IF(M832&lt;Premissas!$C$8,Premissas!$E$7,IF(M832&lt;Premissas!$C$9,Premissas!$E$8,IF(M832&lt;Premissas!$C$10,Premissas!$E$9,IF(M832&lt;Premissas!$C$11,Premissas!$E$10,IF(M832&lt;Premissas!$C$12,Premissas!$E$11,Premissas!$E$12))))))</f>
        <v>500</v>
      </c>
      <c r="O832" s="13">
        <f>IF(OR(N832="",N832=0),0,N832/Premissas!$C$16)</f>
        <v>19.23076923076923</v>
      </c>
    </row>
    <row r="833" spans="1:15" ht="15" customHeight="1">
      <c r="A833" s="9">
        <v>7</v>
      </c>
      <c r="B833" s="9">
        <v>930</v>
      </c>
      <c r="C833" s="9" t="s">
        <v>18</v>
      </c>
      <c r="D833" s="9" t="s">
        <v>3109</v>
      </c>
      <c r="E833" s="9" t="s">
        <v>3110</v>
      </c>
      <c r="F833" s="10">
        <v>921</v>
      </c>
      <c r="G833" s="11">
        <v>50.95</v>
      </c>
      <c r="H833" s="11">
        <v>18</v>
      </c>
      <c r="I833" s="9"/>
      <c r="J833" s="9">
        <v>22</v>
      </c>
      <c r="K833" s="9" t="s">
        <v>4843</v>
      </c>
      <c r="L833" s="9" t="s">
        <v>48</v>
      </c>
      <c r="M833" s="11">
        <f t="shared" si="12"/>
        <v>0.81818181818181823</v>
      </c>
      <c r="N833" s="12">
        <f>IF(M833="","",IF(M833&lt;Premissas!$C$8,Premissas!$E$7,IF(M833&lt;Premissas!$C$9,Premissas!$E$8,IF(M833&lt;Premissas!$C$10,Premissas!$E$9,IF(M833&lt;Premissas!$C$11,Premissas!$E$10,IF(M833&lt;Premissas!$C$12,Premissas!$E$11,Premissas!$E$12))))))</f>
        <v>0</v>
      </c>
      <c r="O833" s="13">
        <f>IF(OR(N833="",N833=0),0,N833/Premissas!$C$16)</f>
        <v>0</v>
      </c>
    </row>
    <row r="834" spans="1:15" ht="15" customHeight="1">
      <c r="A834" s="9">
        <v>7</v>
      </c>
      <c r="B834" s="9">
        <v>930</v>
      </c>
      <c r="C834" s="9" t="s">
        <v>21</v>
      </c>
      <c r="D834" s="9" t="s">
        <v>3111</v>
      </c>
      <c r="E834" s="9" t="s">
        <v>3112</v>
      </c>
      <c r="F834" s="10">
        <v>141</v>
      </c>
      <c r="G834" s="11">
        <v>7.67</v>
      </c>
      <c r="H834" s="11">
        <v>18</v>
      </c>
      <c r="I834" s="9"/>
      <c r="J834" s="9">
        <v>20</v>
      </c>
      <c r="K834" s="9" t="s">
        <v>4843</v>
      </c>
      <c r="L834" s="9" t="s">
        <v>48</v>
      </c>
      <c r="M834" s="11">
        <f t="shared" ref="M834:M897" si="13">IF(OR(J834="",J834&lt;=0),"",H834/J834)</f>
        <v>0.9</v>
      </c>
      <c r="N834" s="12">
        <f>IF(M834="","",IF(M834&lt;Premissas!$C$8,Premissas!$E$7,IF(M834&lt;Premissas!$C$9,Premissas!$E$8,IF(M834&lt;Premissas!$C$10,Premissas!$E$9,IF(M834&lt;Premissas!$C$11,Premissas!$E$10,IF(M834&lt;Premissas!$C$12,Premissas!$E$11,Premissas!$E$12))))))</f>
        <v>0</v>
      </c>
      <c r="O834" s="13">
        <f>IF(OR(N834="",N834=0),0,N834/Premissas!$C$16)</f>
        <v>0</v>
      </c>
    </row>
    <row r="835" spans="1:15" ht="15" customHeight="1">
      <c r="A835" s="9">
        <v>7</v>
      </c>
      <c r="B835" s="9">
        <v>930</v>
      </c>
      <c r="C835" s="9" t="s">
        <v>18</v>
      </c>
      <c r="D835" s="9" t="s">
        <v>3113</v>
      </c>
      <c r="E835" s="9" t="s">
        <v>3114</v>
      </c>
      <c r="F835" s="10">
        <v>521</v>
      </c>
      <c r="G835" s="11">
        <v>38.840000000000003</v>
      </c>
      <c r="H835" s="11">
        <v>13</v>
      </c>
      <c r="I835" s="9"/>
      <c r="J835" s="9">
        <v>22</v>
      </c>
      <c r="K835" s="9" t="s">
        <v>4843</v>
      </c>
      <c r="L835" s="9" t="s">
        <v>48</v>
      </c>
      <c r="M835" s="11">
        <f t="shared" si="13"/>
        <v>0.59090909090909094</v>
      </c>
      <c r="N835" s="12">
        <f>IF(M835="","",IF(M835&lt;Premissas!$C$8,Premissas!$E$7,IF(M835&lt;Premissas!$C$9,Premissas!$E$8,IF(M835&lt;Premissas!$C$10,Premissas!$E$9,IF(M835&lt;Premissas!$C$11,Premissas!$E$10,IF(M835&lt;Premissas!$C$12,Premissas!$E$11,Premissas!$E$12))))))</f>
        <v>0</v>
      </c>
      <c r="O835" s="13">
        <f>IF(OR(N835="",N835=0),0,N835/Premissas!$C$16)</f>
        <v>0</v>
      </c>
    </row>
    <row r="836" spans="1:15" ht="15" customHeight="1">
      <c r="A836" s="9">
        <v>7</v>
      </c>
      <c r="B836" s="9">
        <v>930</v>
      </c>
      <c r="C836" s="9" t="s">
        <v>20</v>
      </c>
      <c r="D836" s="9" t="s">
        <v>3113</v>
      </c>
      <c r="E836" s="9" t="s">
        <v>3114</v>
      </c>
      <c r="F836" s="10">
        <v>199</v>
      </c>
      <c r="G836" s="11">
        <v>11.61</v>
      </c>
      <c r="H836" s="11">
        <v>17</v>
      </c>
      <c r="I836" s="9"/>
      <c r="J836" s="9">
        <v>16</v>
      </c>
      <c r="K836" s="9" t="s">
        <v>4843</v>
      </c>
      <c r="L836" s="9" t="s">
        <v>48</v>
      </c>
      <c r="M836" s="11">
        <f t="shared" si="13"/>
        <v>1.0625</v>
      </c>
      <c r="N836" s="12">
        <f>IF(M836="","",IF(M836&lt;Premissas!$C$8,Premissas!$E$7,IF(M836&lt;Premissas!$C$9,Premissas!$E$8,IF(M836&lt;Premissas!$C$10,Premissas!$E$9,IF(M836&lt;Premissas!$C$11,Premissas!$E$10,IF(M836&lt;Premissas!$C$12,Premissas!$E$11,Premissas!$E$12))))))</f>
        <v>100</v>
      </c>
      <c r="O836" s="13">
        <f>IF(OR(N836="",N836=0),0,N836/Premissas!$C$16)</f>
        <v>3.8461538461538463</v>
      </c>
    </row>
    <row r="837" spans="1:15" ht="15" customHeight="1">
      <c r="A837" s="9">
        <v>7</v>
      </c>
      <c r="B837" s="9">
        <v>930</v>
      </c>
      <c r="C837" s="9" t="s">
        <v>21</v>
      </c>
      <c r="D837" s="9" t="s">
        <v>3115</v>
      </c>
      <c r="E837" s="9" t="s">
        <v>3116</v>
      </c>
      <c r="F837" s="10">
        <v>1118</v>
      </c>
      <c r="G837" s="11">
        <v>53.93</v>
      </c>
      <c r="H837" s="11">
        <v>21</v>
      </c>
      <c r="I837" s="9"/>
      <c r="J837" s="9">
        <v>20</v>
      </c>
      <c r="K837" s="9" t="s">
        <v>4843</v>
      </c>
      <c r="L837" s="9" t="s">
        <v>48</v>
      </c>
      <c r="M837" s="11">
        <f t="shared" si="13"/>
        <v>1.05</v>
      </c>
      <c r="N837" s="12">
        <f>IF(M837="","",IF(M837&lt;Premissas!$C$8,Premissas!$E$7,IF(M837&lt;Premissas!$C$9,Premissas!$E$8,IF(M837&lt;Premissas!$C$10,Premissas!$E$9,IF(M837&lt;Premissas!$C$11,Premissas!$E$10,IF(M837&lt;Premissas!$C$12,Premissas!$E$11,Premissas!$E$12))))))</f>
        <v>100</v>
      </c>
      <c r="O837" s="13">
        <f>IF(OR(N837="",N837=0),0,N837/Premissas!$C$16)</f>
        <v>3.8461538461538463</v>
      </c>
    </row>
    <row r="838" spans="1:15" ht="15" customHeight="1">
      <c r="A838" s="9">
        <v>7</v>
      </c>
      <c r="B838" s="9">
        <v>930</v>
      </c>
      <c r="C838" s="9" t="s">
        <v>21</v>
      </c>
      <c r="D838" s="9" t="s">
        <v>3117</v>
      </c>
      <c r="E838" s="9" t="s">
        <v>3118</v>
      </c>
      <c r="F838" s="10">
        <v>1483</v>
      </c>
      <c r="G838" s="11">
        <v>29.59</v>
      </c>
      <c r="H838" s="11">
        <v>50</v>
      </c>
      <c r="I838" s="9"/>
      <c r="J838" s="9">
        <v>20</v>
      </c>
      <c r="K838" s="9" t="s">
        <v>4843</v>
      </c>
      <c r="L838" s="9" t="s">
        <v>48</v>
      </c>
      <c r="M838" s="11">
        <f t="shared" si="13"/>
        <v>2.5</v>
      </c>
      <c r="N838" s="12">
        <f>IF(M838="","",IF(M838&lt;Premissas!$C$8,Premissas!$E$7,IF(M838&lt;Premissas!$C$9,Premissas!$E$8,IF(M838&lt;Premissas!$C$10,Premissas!$E$9,IF(M838&lt;Premissas!$C$11,Premissas!$E$10,IF(M838&lt;Premissas!$C$12,Premissas!$E$11,Premissas!$E$12))))))</f>
        <v>750</v>
      </c>
      <c r="O838" s="13">
        <f>IF(OR(N838="",N838=0),0,N838/Premissas!$C$16)</f>
        <v>28.846153846153847</v>
      </c>
    </row>
    <row r="839" spans="1:15" ht="15" customHeight="1">
      <c r="A839" s="9">
        <v>7</v>
      </c>
      <c r="B839" s="9">
        <v>930</v>
      </c>
      <c r="C839" s="9" t="s">
        <v>20</v>
      </c>
      <c r="D839" s="9" t="s">
        <v>3119</v>
      </c>
      <c r="E839" s="9" t="s">
        <v>3120</v>
      </c>
      <c r="F839" s="10">
        <v>5</v>
      </c>
      <c r="G839" s="11">
        <v>1.2</v>
      </c>
      <c r="H839" s="11">
        <v>4</v>
      </c>
      <c r="I839" s="9"/>
      <c r="J839" s="9">
        <v>16</v>
      </c>
      <c r="K839" s="9" t="s">
        <v>4843</v>
      </c>
      <c r="L839" s="9" t="s">
        <v>48</v>
      </c>
      <c r="M839" s="11">
        <f t="shared" si="13"/>
        <v>0.25</v>
      </c>
      <c r="N839" s="12">
        <f>IF(M839="","",IF(M839&lt;Premissas!$C$8,Premissas!$E$7,IF(M839&lt;Premissas!$C$9,Premissas!$E$8,IF(M839&lt;Premissas!$C$10,Premissas!$E$9,IF(M839&lt;Premissas!$C$11,Premissas!$E$10,IF(M839&lt;Premissas!$C$12,Premissas!$E$11,Premissas!$E$12))))))</f>
        <v>0</v>
      </c>
      <c r="O839" s="13">
        <f>IF(OR(N839="",N839=0),0,N839/Premissas!$C$16)</f>
        <v>0</v>
      </c>
    </row>
    <row r="840" spans="1:15" ht="15" customHeight="1">
      <c r="A840" s="9">
        <v>7</v>
      </c>
      <c r="B840" s="9">
        <v>930</v>
      </c>
      <c r="C840" s="9" t="s">
        <v>19</v>
      </c>
      <c r="D840" s="9" t="s">
        <v>3119</v>
      </c>
      <c r="E840" s="9" t="s">
        <v>3120</v>
      </c>
      <c r="F840" s="10">
        <v>6</v>
      </c>
      <c r="G840" s="11">
        <v>7.51</v>
      </c>
      <c r="H840" s="11">
        <v>1</v>
      </c>
      <c r="I840" s="9"/>
      <c r="J840" s="9">
        <v>17</v>
      </c>
      <c r="K840" s="9" t="s">
        <v>4843</v>
      </c>
      <c r="L840" s="9" t="s">
        <v>48</v>
      </c>
      <c r="M840" s="11">
        <f t="shared" si="13"/>
        <v>5.8823529411764705E-2</v>
      </c>
      <c r="N840" s="12">
        <f>IF(M840="","",IF(M840&lt;Premissas!$C$8,Premissas!$E$7,IF(M840&lt;Premissas!$C$9,Premissas!$E$8,IF(M840&lt;Premissas!$C$10,Premissas!$E$9,IF(M840&lt;Premissas!$C$11,Premissas!$E$10,IF(M840&lt;Premissas!$C$12,Premissas!$E$11,Premissas!$E$12))))))</f>
        <v>0</v>
      </c>
      <c r="O840" s="13">
        <f>IF(OR(N840="",N840=0),0,N840/Premissas!$C$16)</f>
        <v>0</v>
      </c>
    </row>
    <row r="841" spans="1:15" ht="15" customHeight="1">
      <c r="A841" s="9">
        <v>7</v>
      </c>
      <c r="B841" s="9">
        <v>930</v>
      </c>
      <c r="C841" s="9" t="s">
        <v>19</v>
      </c>
      <c r="D841" s="9" t="s">
        <v>3121</v>
      </c>
      <c r="E841" s="9" t="s">
        <v>3122</v>
      </c>
      <c r="F841" s="10">
        <v>3337</v>
      </c>
      <c r="G841" s="11">
        <v>136.47999999999999</v>
      </c>
      <c r="H841" s="11">
        <v>24</v>
      </c>
      <c r="I841" s="9"/>
      <c r="J841" s="9">
        <v>17</v>
      </c>
      <c r="K841" s="9" t="s">
        <v>4843</v>
      </c>
      <c r="L841" s="9" t="s">
        <v>48</v>
      </c>
      <c r="M841" s="11">
        <f t="shared" si="13"/>
        <v>1.411764705882353</v>
      </c>
      <c r="N841" s="12">
        <f>IF(M841="","",IF(M841&lt;Premissas!$C$8,Premissas!$E$7,IF(M841&lt;Premissas!$C$9,Premissas!$E$8,IF(M841&lt;Premissas!$C$10,Premissas!$E$9,IF(M841&lt;Premissas!$C$11,Premissas!$E$10,IF(M841&lt;Premissas!$C$12,Premissas!$E$11,Premissas!$E$12))))))</f>
        <v>350</v>
      </c>
      <c r="O841" s="13">
        <f>IF(OR(N841="",N841=0),0,N841/Premissas!$C$16)</f>
        <v>13.461538461538462</v>
      </c>
    </row>
    <row r="842" spans="1:15" ht="15" customHeight="1">
      <c r="A842" s="9">
        <v>7</v>
      </c>
      <c r="B842" s="9">
        <v>930</v>
      </c>
      <c r="C842" s="9" t="s">
        <v>18</v>
      </c>
      <c r="D842" s="9" t="s">
        <v>3123</v>
      </c>
      <c r="E842" s="9" t="s">
        <v>3124</v>
      </c>
      <c r="F842" s="10">
        <v>19</v>
      </c>
      <c r="G842" s="11">
        <v>0.15</v>
      </c>
      <c r="H842" s="11">
        <v>127</v>
      </c>
      <c r="I842" s="9"/>
      <c r="J842" s="9">
        <v>22</v>
      </c>
      <c r="K842" s="9" t="s">
        <v>4843</v>
      </c>
      <c r="L842" s="9" t="s">
        <v>48</v>
      </c>
      <c r="M842" s="11">
        <f t="shared" si="13"/>
        <v>5.7727272727272725</v>
      </c>
      <c r="N842" s="12">
        <f>IF(M842="","",IF(M842&lt;Premissas!$C$8,Premissas!$E$7,IF(M842&lt;Premissas!$C$9,Premissas!$E$8,IF(M842&lt;Premissas!$C$10,Premissas!$E$9,IF(M842&lt;Premissas!$C$11,Premissas!$E$10,IF(M842&lt;Premissas!$C$12,Premissas!$E$11,Premissas!$E$12))))))</f>
        <v>750</v>
      </c>
      <c r="O842" s="13">
        <f>IF(OR(N842="",N842=0),0,N842/Premissas!$C$16)</f>
        <v>28.846153846153847</v>
      </c>
    </row>
    <row r="843" spans="1:15" ht="15" customHeight="1">
      <c r="A843" s="9">
        <v>7</v>
      </c>
      <c r="B843" s="9">
        <v>930</v>
      </c>
      <c r="C843" s="9" t="s">
        <v>20</v>
      </c>
      <c r="D843" s="9" t="s">
        <v>3123</v>
      </c>
      <c r="E843" s="9" t="s">
        <v>3124</v>
      </c>
      <c r="F843" s="10">
        <v>70</v>
      </c>
      <c r="G843" s="11">
        <v>6.9</v>
      </c>
      <c r="H843" s="11">
        <v>10</v>
      </c>
      <c r="I843" s="9"/>
      <c r="J843" s="9">
        <v>16</v>
      </c>
      <c r="K843" s="9" t="s">
        <v>4843</v>
      </c>
      <c r="L843" s="9" t="s">
        <v>48</v>
      </c>
      <c r="M843" s="11">
        <f t="shared" si="13"/>
        <v>0.625</v>
      </c>
      <c r="N843" s="12">
        <f>IF(M843="","",IF(M843&lt;Premissas!$C$8,Premissas!$E$7,IF(M843&lt;Premissas!$C$9,Premissas!$E$8,IF(M843&lt;Premissas!$C$10,Premissas!$E$9,IF(M843&lt;Premissas!$C$11,Premissas!$E$10,IF(M843&lt;Premissas!$C$12,Premissas!$E$11,Premissas!$E$12))))))</f>
        <v>0</v>
      </c>
      <c r="O843" s="13">
        <f>IF(OR(N843="",N843=0),0,N843/Premissas!$C$16)</f>
        <v>0</v>
      </c>
    </row>
    <row r="844" spans="1:15" ht="15" customHeight="1">
      <c r="A844" s="9">
        <v>7</v>
      </c>
      <c r="B844" s="9">
        <v>930</v>
      </c>
      <c r="C844" s="9" t="s">
        <v>19</v>
      </c>
      <c r="D844" s="9" t="s">
        <v>3123</v>
      </c>
      <c r="E844" s="9" t="s">
        <v>3124</v>
      </c>
      <c r="F844" s="10">
        <v>2022</v>
      </c>
      <c r="G844" s="11">
        <v>80.099999999999994</v>
      </c>
      <c r="H844" s="11">
        <v>25</v>
      </c>
      <c r="I844" s="9"/>
      <c r="J844" s="9">
        <v>17</v>
      </c>
      <c r="K844" s="9" t="s">
        <v>4843</v>
      </c>
      <c r="L844" s="9" t="s">
        <v>48</v>
      </c>
      <c r="M844" s="11">
        <f t="shared" si="13"/>
        <v>1.4705882352941178</v>
      </c>
      <c r="N844" s="12">
        <f>IF(M844="","",IF(M844&lt;Premissas!$C$8,Premissas!$E$7,IF(M844&lt;Premissas!$C$9,Premissas!$E$8,IF(M844&lt;Premissas!$C$10,Premissas!$E$9,IF(M844&lt;Premissas!$C$11,Premissas!$E$10,IF(M844&lt;Premissas!$C$12,Premissas!$E$11,Premissas!$E$12))))))</f>
        <v>350</v>
      </c>
      <c r="O844" s="13">
        <f>IF(OR(N844="",N844=0),0,N844/Premissas!$C$16)</f>
        <v>13.461538461538462</v>
      </c>
    </row>
    <row r="845" spans="1:15" ht="15" customHeight="1">
      <c r="A845" s="9">
        <v>7</v>
      </c>
      <c r="B845" s="9">
        <v>930</v>
      </c>
      <c r="C845" s="9" t="s">
        <v>18</v>
      </c>
      <c r="D845" s="9" t="s">
        <v>3125</v>
      </c>
      <c r="E845" s="9" t="s">
        <v>3126</v>
      </c>
      <c r="F845" s="10">
        <v>97</v>
      </c>
      <c r="G845" s="11">
        <v>8.0299999999999994</v>
      </c>
      <c r="H845" s="11">
        <v>12</v>
      </c>
      <c r="I845" s="9"/>
      <c r="J845" s="9">
        <v>22</v>
      </c>
      <c r="K845" s="9" t="s">
        <v>4843</v>
      </c>
      <c r="L845" s="9" t="s">
        <v>48</v>
      </c>
      <c r="M845" s="11">
        <f t="shared" si="13"/>
        <v>0.54545454545454541</v>
      </c>
      <c r="N845" s="12">
        <f>IF(M845="","",IF(M845&lt;Premissas!$C$8,Premissas!$E$7,IF(M845&lt;Premissas!$C$9,Premissas!$E$8,IF(M845&lt;Premissas!$C$10,Premissas!$E$9,IF(M845&lt;Premissas!$C$11,Premissas!$E$10,IF(M845&lt;Premissas!$C$12,Premissas!$E$11,Premissas!$E$12))))))</f>
        <v>0</v>
      </c>
      <c r="O845" s="13">
        <f>IF(OR(N845="",N845=0),0,N845/Premissas!$C$16)</f>
        <v>0</v>
      </c>
    </row>
    <row r="846" spans="1:15" ht="15" customHeight="1">
      <c r="A846" s="9">
        <v>7</v>
      </c>
      <c r="B846" s="9">
        <v>930</v>
      </c>
      <c r="C846" s="9" t="s">
        <v>21</v>
      </c>
      <c r="D846" s="9" t="s">
        <v>3127</v>
      </c>
      <c r="E846" s="9" t="s">
        <v>3128</v>
      </c>
      <c r="F846" s="10">
        <v>894</v>
      </c>
      <c r="G846" s="11">
        <v>31.71</v>
      </c>
      <c r="H846" s="11">
        <v>28</v>
      </c>
      <c r="I846" s="9"/>
      <c r="J846" s="9">
        <v>20</v>
      </c>
      <c r="K846" s="9" t="s">
        <v>4843</v>
      </c>
      <c r="L846" s="9" t="s">
        <v>48</v>
      </c>
      <c r="M846" s="11">
        <f t="shared" si="13"/>
        <v>1.4</v>
      </c>
      <c r="N846" s="12">
        <f>IF(M846="","",IF(M846&lt;Premissas!$C$8,Premissas!$E$7,IF(M846&lt;Premissas!$C$9,Premissas!$E$8,IF(M846&lt;Premissas!$C$10,Premissas!$E$9,IF(M846&lt;Premissas!$C$11,Premissas!$E$10,IF(M846&lt;Premissas!$C$12,Premissas!$E$11,Premissas!$E$12))))))</f>
        <v>350</v>
      </c>
      <c r="O846" s="13">
        <f>IF(OR(N846="",N846=0),0,N846/Premissas!$C$16)</f>
        <v>13.461538461538462</v>
      </c>
    </row>
    <row r="847" spans="1:15" ht="15" customHeight="1">
      <c r="A847" s="9">
        <v>7</v>
      </c>
      <c r="B847" s="9">
        <v>930</v>
      </c>
      <c r="C847" s="9" t="s">
        <v>18</v>
      </c>
      <c r="D847" s="9" t="s">
        <v>3129</v>
      </c>
      <c r="E847" s="9" t="s">
        <v>3130</v>
      </c>
      <c r="F847" s="10">
        <v>563</v>
      </c>
      <c r="G847" s="11">
        <v>15.1</v>
      </c>
      <c r="H847" s="11">
        <v>37</v>
      </c>
      <c r="I847" s="9"/>
      <c r="J847" s="9">
        <v>22</v>
      </c>
      <c r="K847" s="9" t="s">
        <v>4843</v>
      </c>
      <c r="L847" s="9" t="s">
        <v>48</v>
      </c>
      <c r="M847" s="11">
        <f t="shared" si="13"/>
        <v>1.6818181818181819</v>
      </c>
      <c r="N847" s="12">
        <f>IF(M847="","",IF(M847&lt;Premissas!$C$8,Premissas!$E$7,IF(M847&lt;Premissas!$C$9,Premissas!$E$8,IF(M847&lt;Premissas!$C$10,Premissas!$E$9,IF(M847&lt;Premissas!$C$11,Premissas!$E$10,IF(M847&lt;Premissas!$C$12,Premissas!$E$11,Premissas!$E$12))))))</f>
        <v>500</v>
      </c>
      <c r="O847" s="13">
        <f>IF(OR(N847="",N847=0),0,N847/Premissas!$C$16)</f>
        <v>19.23076923076923</v>
      </c>
    </row>
    <row r="848" spans="1:15" ht="15" customHeight="1">
      <c r="A848" s="9">
        <v>7</v>
      </c>
      <c r="B848" s="9">
        <v>930</v>
      </c>
      <c r="C848" s="9" t="s">
        <v>18</v>
      </c>
      <c r="D848" s="9" t="s">
        <v>3131</v>
      </c>
      <c r="E848" s="9" t="s">
        <v>3132</v>
      </c>
      <c r="F848" s="10">
        <v>21</v>
      </c>
      <c r="G848" s="11">
        <v>0.05</v>
      </c>
      <c r="H848" s="11">
        <v>420</v>
      </c>
      <c r="I848" s="9"/>
      <c r="J848" s="9">
        <v>22</v>
      </c>
      <c r="K848" s="9" t="s">
        <v>4843</v>
      </c>
      <c r="L848" s="9" t="s">
        <v>48</v>
      </c>
      <c r="M848" s="11">
        <f t="shared" si="13"/>
        <v>19.09090909090909</v>
      </c>
      <c r="N848" s="12">
        <f>IF(M848="","",IF(M848&lt;Premissas!$C$8,Premissas!$E$7,IF(M848&lt;Premissas!$C$9,Premissas!$E$8,IF(M848&lt;Premissas!$C$10,Premissas!$E$9,IF(M848&lt;Premissas!$C$11,Premissas!$E$10,IF(M848&lt;Premissas!$C$12,Premissas!$E$11,Premissas!$E$12))))))</f>
        <v>750</v>
      </c>
      <c r="O848" s="13">
        <f>IF(OR(N848="",N848=0),0,N848/Premissas!$C$16)</f>
        <v>28.846153846153847</v>
      </c>
    </row>
    <row r="849" spans="1:15" ht="15" customHeight="1">
      <c r="A849" s="9">
        <v>7</v>
      </c>
      <c r="B849" s="9">
        <v>930</v>
      </c>
      <c r="C849" s="9" t="s">
        <v>21</v>
      </c>
      <c r="D849" s="9" t="s">
        <v>3133</v>
      </c>
      <c r="E849" s="9" t="s">
        <v>3134</v>
      </c>
      <c r="F849" s="10">
        <v>1574</v>
      </c>
      <c r="G849" s="11">
        <v>32.72</v>
      </c>
      <c r="H849" s="11">
        <v>48</v>
      </c>
      <c r="I849" s="9"/>
      <c r="J849" s="9">
        <v>20</v>
      </c>
      <c r="K849" s="9" t="s">
        <v>4843</v>
      </c>
      <c r="L849" s="9" t="s">
        <v>48</v>
      </c>
      <c r="M849" s="11">
        <f t="shared" si="13"/>
        <v>2.4</v>
      </c>
      <c r="N849" s="12">
        <f>IF(M849="","",IF(M849&lt;Premissas!$C$8,Premissas!$E$7,IF(M849&lt;Premissas!$C$9,Premissas!$E$8,IF(M849&lt;Premissas!$C$10,Premissas!$E$9,IF(M849&lt;Premissas!$C$11,Premissas!$E$10,IF(M849&lt;Premissas!$C$12,Premissas!$E$11,Premissas!$E$12))))))</f>
        <v>750</v>
      </c>
      <c r="O849" s="13">
        <f>IF(OR(N849="",N849=0),0,N849/Premissas!$C$16)</f>
        <v>28.846153846153847</v>
      </c>
    </row>
    <row r="850" spans="1:15" ht="15" customHeight="1">
      <c r="A850" s="9">
        <v>7</v>
      </c>
      <c r="B850" s="9">
        <v>930</v>
      </c>
      <c r="C850" s="9" t="s">
        <v>18</v>
      </c>
      <c r="D850" s="9" t="s">
        <v>3133</v>
      </c>
      <c r="E850" s="9" t="s">
        <v>3134</v>
      </c>
      <c r="F850" s="10">
        <v>25</v>
      </c>
      <c r="G850" s="11">
        <v>0.88</v>
      </c>
      <c r="H850" s="11">
        <v>28</v>
      </c>
      <c r="I850" s="9"/>
      <c r="J850" s="9">
        <v>22</v>
      </c>
      <c r="K850" s="9" t="s">
        <v>4843</v>
      </c>
      <c r="L850" s="9" t="s">
        <v>48</v>
      </c>
      <c r="M850" s="11">
        <f t="shared" si="13"/>
        <v>1.2727272727272727</v>
      </c>
      <c r="N850" s="12">
        <f>IF(M850="","",IF(M850&lt;Premissas!$C$8,Premissas!$E$7,IF(M850&lt;Premissas!$C$9,Premissas!$E$8,IF(M850&lt;Premissas!$C$10,Premissas!$E$9,IF(M850&lt;Premissas!$C$11,Premissas!$E$10,IF(M850&lt;Premissas!$C$12,Premissas!$E$11,Premissas!$E$12))))))</f>
        <v>200</v>
      </c>
      <c r="O850" s="13">
        <f>IF(OR(N850="",N850=0),0,N850/Premissas!$C$16)</f>
        <v>7.6923076923076925</v>
      </c>
    </row>
    <row r="851" spans="1:15" ht="15" customHeight="1">
      <c r="A851" s="9">
        <v>7</v>
      </c>
      <c r="B851" s="9">
        <v>930</v>
      </c>
      <c r="C851" s="9" t="s">
        <v>18</v>
      </c>
      <c r="D851" s="9" t="s">
        <v>3135</v>
      </c>
      <c r="E851" s="9" t="s">
        <v>3136</v>
      </c>
      <c r="F851" s="10">
        <v>589</v>
      </c>
      <c r="G851" s="11">
        <v>57.61</v>
      </c>
      <c r="H851" s="11">
        <v>10</v>
      </c>
      <c r="I851" s="9"/>
      <c r="J851" s="9">
        <v>22</v>
      </c>
      <c r="K851" s="9" t="s">
        <v>4843</v>
      </c>
      <c r="L851" s="9" t="s">
        <v>48</v>
      </c>
      <c r="M851" s="11">
        <f t="shared" si="13"/>
        <v>0.45454545454545453</v>
      </c>
      <c r="N851" s="12">
        <f>IF(M851="","",IF(M851&lt;Premissas!$C$8,Premissas!$E$7,IF(M851&lt;Premissas!$C$9,Premissas!$E$8,IF(M851&lt;Premissas!$C$10,Premissas!$E$9,IF(M851&lt;Premissas!$C$11,Premissas!$E$10,IF(M851&lt;Premissas!$C$12,Premissas!$E$11,Premissas!$E$12))))))</f>
        <v>0</v>
      </c>
      <c r="O851" s="13">
        <f>IF(OR(N851="",N851=0),0,N851/Premissas!$C$16)</f>
        <v>0</v>
      </c>
    </row>
    <row r="852" spans="1:15" ht="15" customHeight="1">
      <c r="A852" s="9">
        <v>7</v>
      </c>
      <c r="B852" s="9">
        <v>930</v>
      </c>
      <c r="C852" s="9" t="s">
        <v>18</v>
      </c>
      <c r="D852" s="9" t="s">
        <v>3137</v>
      </c>
      <c r="E852" s="9" t="s">
        <v>3138</v>
      </c>
      <c r="F852" s="10">
        <v>224</v>
      </c>
      <c r="G852" s="11">
        <v>16.13</v>
      </c>
      <c r="H852" s="11">
        <v>14</v>
      </c>
      <c r="I852" s="9"/>
      <c r="J852" s="9">
        <v>22</v>
      </c>
      <c r="K852" s="9" t="s">
        <v>4843</v>
      </c>
      <c r="L852" s="9" t="s">
        <v>48</v>
      </c>
      <c r="M852" s="11">
        <f t="shared" si="13"/>
        <v>0.63636363636363635</v>
      </c>
      <c r="N852" s="12">
        <f>IF(M852="","",IF(M852&lt;Premissas!$C$8,Premissas!$E$7,IF(M852&lt;Premissas!$C$9,Premissas!$E$8,IF(M852&lt;Premissas!$C$10,Premissas!$E$9,IF(M852&lt;Premissas!$C$11,Premissas!$E$10,IF(M852&lt;Premissas!$C$12,Premissas!$E$11,Premissas!$E$12))))))</f>
        <v>0</v>
      </c>
      <c r="O852" s="13">
        <f>IF(OR(N852="",N852=0),0,N852/Premissas!$C$16)</f>
        <v>0</v>
      </c>
    </row>
    <row r="853" spans="1:15" ht="15" customHeight="1">
      <c r="A853" s="9">
        <v>7</v>
      </c>
      <c r="B853" s="9">
        <v>930</v>
      </c>
      <c r="C853" s="9" t="s">
        <v>18</v>
      </c>
      <c r="D853" s="9" t="s">
        <v>3139</v>
      </c>
      <c r="E853" s="9" t="s">
        <v>3140</v>
      </c>
      <c r="F853" s="10">
        <v>22</v>
      </c>
      <c r="G853" s="11">
        <v>1.76</v>
      </c>
      <c r="H853" s="11">
        <v>13</v>
      </c>
      <c r="I853" s="9"/>
      <c r="J853" s="9">
        <v>22</v>
      </c>
      <c r="K853" s="9" t="s">
        <v>4843</v>
      </c>
      <c r="L853" s="9" t="s">
        <v>48</v>
      </c>
      <c r="M853" s="11">
        <f t="shared" si="13"/>
        <v>0.59090909090909094</v>
      </c>
      <c r="N853" s="12">
        <f>IF(M853="","",IF(M853&lt;Premissas!$C$8,Premissas!$E$7,IF(M853&lt;Premissas!$C$9,Premissas!$E$8,IF(M853&lt;Premissas!$C$10,Premissas!$E$9,IF(M853&lt;Premissas!$C$11,Premissas!$E$10,IF(M853&lt;Premissas!$C$12,Premissas!$E$11,Premissas!$E$12))))))</f>
        <v>0</v>
      </c>
      <c r="O853" s="13">
        <f>IF(OR(N853="",N853=0),0,N853/Premissas!$C$16)</f>
        <v>0</v>
      </c>
    </row>
    <row r="854" spans="1:15" ht="15" customHeight="1">
      <c r="A854" s="9">
        <v>7</v>
      </c>
      <c r="B854" s="9">
        <v>930</v>
      </c>
      <c r="C854" s="9" t="s">
        <v>19</v>
      </c>
      <c r="D854" s="9" t="s">
        <v>3139</v>
      </c>
      <c r="E854" s="9" t="s">
        <v>3140</v>
      </c>
      <c r="F854" s="10">
        <v>1175</v>
      </c>
      <c r="G854" s="11">
        <v>32.44</v>
      </c>
      <c r="H854" s="11">
        <v>36</v>
      </c>
      <c r="I854" s="9"/>
      <c r="J854" s="9">
        <v>17</v>
      </c>
      <c r="K854" s="9" t="s">
        <v>4843</v>
      </c>
      <c r="L854" s="9" t="s">
        <v>48</v>
      </c>
      <c r="M854" s="11">
        <f t="shared" si="13"/>
        <v>2.1176470588235294</v>
      </c>
      <c r="N854" s="12">
        <f>IF(M854="","",IF(M854&lt;Premissas!$C$8,Premissas!$E$7,IF(M854&lt;Premissas!$C$9,Premissas!$E$8,IF(M854&lt;Premissas!$C$10,Premissas!$E$9,IF(M854&lt;Premissas!$C$11,Premissas!$E$10,IF(M854&lt;Premissas!$C$12,Premissas!$E$11,Premissas!$E$12))))))</f>
        <v>750</v>
      </c>
      <c r="O854" s="13">
        <f>IF(OR(N854="",N854=0),0,N854/Premissas!$C$16)</f>
        <v>28.846153846153847</v>
      </c>
    </row>
    <row r="855" spans="1:15" ht="15" customHeight="1">
      <c r="A855" s="9">
        <v>7</v>
      </c>
      <c r="B855" s="9">
        <v>930</v>
      </c>
      <c r="C855" s="9" t="s">
        <v>18</v>
      </c>
      <c r="D855" s="9" t="s">
        <v>3141</v>
      </c>
      <c r="E855" s="9" t="s">
        <v>3142</v>
      </c>
      <c r="F855" s="10">
        <v>1405</v>
      </c>
      <c r="G855" s="11">
        <v>61.76</v>
      </c>
      <c r="H855" s="11">
        <v>23</v>
      </c>
      <c r="I855" s="9"/>
      <c r="J855" s="9">
        <v>22</v>
      </c>
      <c r="K855" s="9" t="s">
        <v>4843</v>
      </c>
      <c r="L855" s="9" t="s">
        <v>48</v>
      </c>
      <c r="M855" s="11">
        <f t="shared" si="13"/>
        <v>1.0454545454545454</v>
      </c>
      <c r="N855" s="12">
        <f>IF(M855="","",IF(M855&lt;Premissas!$C$8,Premissas!$E$7,IF(M855&lt;Premissas!$C$9,Premissas!$E$8,IF(M855&lt;Premissas!$C$10,Premissas!$E$9,IF(M855&lt;Premissas!$C$11,Premissas!$E$10,IF(M855&lt;Premissas!$C$12,Premissas!$E$11,Premissas!$E$12))))))</f>
        <v>100</v>
      </c>
      <c r="O855" s="13">
        <f>IF(OR(N855="",N855=0),0,N855/Premissas!$C$16)</f>
        <v>3.8461538461538463</v>
      </c>
    </row>
    <row r="856" spans="1:15" ht="15" customHeight="1">
      <c r="A856" s="9">
        <v>7</v>
      </c>
      <c r="B856" s="9">
        <v>930</v>
      </c>
      <c r="C856" s="9" t="s">
        <v>19</v>
      </c>
      <c r="D856" s="9" t="s">
        <v>3141</v>
      </c>
      <c r="E856" s="9" t="s">
        <v>3142</v>
      </c>
      <c r="F856" s="10">
        <v>400</v>
      </c>
      <c r="G856" s="11">
        <v>5.51</v>
      </c>
      <c r="H856" s="11">
        <v>73</v>
      </c>
      <c r="I856" s="9"/>
      <c r="J856" s="9">
        <v>17</v>
      </c>
      <c r="K856" s="9" t="s">
        <v>4843</v>
      </c>
      <c r="L856" s="9" t="s">
        <v>48</v>
      </c>
      <c r="M856" s="11">
        <f t="shared" si="13"/>
        <v>4.2941176470588234</v>
      </c>
      <c r="N856" s="12">
        <f>IF(M856="","",IF(M856&lt;Premissas!$C$8,Premissas!$E$7,IF(M856&lt;Premissas!$C$9,Premissas!$E$8,IF(M856&lt;Premissas!$C$10,Premissas!$E$9,IF(M856&lt;Premissas!$C$11,Premissas!$E$10,IF(M856&lt;Premissas!$C$12,Premissas!$E$11,Premissas!$E$12))))))</f>
        <v>750</v>
      </c>
      <c r="O856" s="13">
        <f>IF(OR(N856="",N856=0),0,N856/Premissas!$C$16)</f>
        <v>28.846153846153847</v>
      </c>
    </row>
    <row r="857" spans="1:15" ht="15" customHeight="1">
      <c r="A857" s="9">
        <v>7</v>
      </c>
      <c r="B857" s="9">
        <v>930</v>
      </c>
      <c r="C857" s="9" t="s">
        <v>20</v>
      </c>
      <c r="D857" s="9" t="s">
        <v>3143</v>
      </c>
      <c r="E857" s="9" t="s">
        <v>3144</v>
      </c>
      <c r="F857" s="10">
        <v>1415</v>
      </c>
      <c r="G857" s="11">
        <v>66.94</v>
      </c>
      <c r="H857" s="11">
        <v>21</v>
      </c>
      <c r="I857" s="9"/>
      <c r="J857" s="9">
        <v>16</v>
      </c>
      <c r="K857" s="9" t="s">
        <v>4843</v>
      </c>
      <c r="L857" s="9" t="s">
        <v>48</v>
      </c>
      <c r="M857" s="11">
        <f t="shared" si="13"/>
        <v>1.3125</v>
      </c>
      <c r="N857" s="12">
        <f>IF(M857="","",IF(M857&lt;Premissas!$C$8,Premissas!$E$7,IF(M857&lt;Premissas!$C$9,Premissas!$E$8,IF(M857&lt;Premissas!$C$10,Premissas!$E$9,IF(M857&lt;Premissas!$C$11,Premissas!$E$10,IF(M857&lt;Premissas!$C$12,Premissas!$E$11,Premissas!$E$12))))))</f>
        <v>200</v>
      </c>
      <c r="O857" s="13">
        <f>IF(OR(N857="",N857=0),0,N857/Premissas!$C$16)</f>
        <v>7.6923076923076925</v>
      </c>
    </row>
    <row r="858" spans="1:15" ht="15" customHeight="1">
      <c r="A858" s="9">
        <v>7</v>
      </c>
      <c r="B858" s="9">
        <v>930</v>
      </c>
      <c r="C858" s="9" t="s">
        <v>19</v>
      </c>
      <c r="D858" s="9" t="s">
        <v>3143</v>
      </c>
      <c r="E858" s="9" t="s">
        <v>3144</v>
      </c>
      <c r="F858" s="10">
        <v>5</v>
      </c>
      <c r="G858" s="11">
        <v>1.68</v>
      </c>
      <c r="H858" s="11">
        <v>3</v>
      </c>
      <c r="I858" s="9"/>
      <c r="J858" s="9">
        <v>17</v>
      </c>
      <c r="K858" s="9" t="s">
        <v>4843</v>
      </c>
      <c r="L858" s="9" t="s">
        <v>48</v>
      </c>
      <c r="M858" s="11">
        <f t="shared" si="13"/>
        <v>0.17647058823529413</v>
      </c>
      <c r="N858" s="12">
        <f>IF(M858="","",IF(M858&lt;Premissas!$C$8,Premissas!$E$7,IF(M858&lt;Premissas!$C$9,Premissas!$E$8,IF(M858&lt;Premissas!$C$10,Premissas!$E$9,IF(M858&lt;Premissas!$C$11,Premissas!$E$10,IF(M858&lt;Premissas!$C$12,Premissas!$E$11,Premissas!$E$12))))))</f>
        <v>0</v>
      </c>
      <c r="O858" s="13">
        <f>IF(OR(N858="",N858=0),0,N858/Premissas!$C$16)</f>
        <v>0</v>
      </c>
    </row>
    <row r="859" spans="1:15" ht="15" customHeight="1">
      <c r="A859" s="9">
        <v>7</v>
      </c>
      <c r="B859" s="9">
        <v>930</v>
      </c>
      <c r="C859" s="9" t="s">
        <v>21</v>
      </c>
      <c r="D859" s="9" t="s">
        <v>3145</v>
      </c>
      <c r="E859" s="9" t="s">
        <v>3146</v>
      </c>
      <c r="F859" s="10">
        <v>1285</v>
      </c>
      <c r="G859" s="11">
        <v>59.9</v>
      </c>
      <c r="H859" s="11">
        <v>21</v>
      </c>
      <c r="I859" s="9"/>
      <c r="J859" s="9">
        <v>20</v>
      </c>
      <c r="K859" s="9" t="s">
        <v>4843</v>
      </c>
      <c r="L859" s="9" t="s">
        <v>48</v>
      </c>
      <c r="M859" s="11">
        <f t="shared" si="13"/>
        <v>1.05</v>
      </c>
      <c r="N859" s="12">
        <f>IF(M859="","",IF(M859&lt;Premissas!$C$8,Premissas!$E$7,IF(M859&lt;Premissas!$C$9,Premissas!$E$8,IF(M859&lt;Premissas!$C$10,Premissas!$E$9,IF(M859&lt;Premissas!$C$11,Premissas!$E$10,IF(M859&lt;Premissas!$C$12,Premissas!$E$11,Premissas!$E$12))))))</f>
        <v>100</v>
      </c>
      <c r="O859" s="13">
        <f>IF(OR(N859="",N859=0),0,N859/Premissas!$C$16)</f>
        <v>3.8461538461538463</v>
      </c>
    </row>
    <row r="860" spans="1:15" ht="15" customHeight="1">
      <c r="A860" s="9">
        <v>7</v>
      </c>
      <c r="B860" s="9">
        <v>930</v>
      </c>
      <c r="C860" s="9" t="s">
        <v>21</v>
      </c>
      <c r="D860" s="9" t="s">
        <v>3147</v>
      </c>
      <c r="E860" s="9" t="s">
        <v>3148</v>
      </c>
      <c r="F860" s="10">
        <v>29</v>
      </c>
      <c r="G860" s="11">
        <v>11.11</v>
      </c>
      <c r="H860" s="11">
        <v>3</v>
      </c>
      <c r="I860" s="9"/>
      <c r="J860" s="9">
        <v>20</v>
      </c>
      <c r="K860" s="9" t="s">
        <v>4843</v>
      </c>
      <c r="L860" s="9" t="s">
        <v>48</v>
      </c>
      <c r="M860" s="11">
        <f t="shared" si="13"/>
        <v>0.15</v>
      </c>
      <c r="N860" s="12">
        <f>IF(M860="","",IF(M860&lt;Premissas!$C$8,Premissas!$E$7,IF(M860&lt;Premissas!$C$9,Premissas!$E$8,IF(M860&lt;Premissas!$C$10,Premissas!$E$9,IF(M860&lt;Premissas!$C$11,Premissas!$E$10,IF(M860&lt;Premissas!$C$12,Premissas!$E$11,Premissas!$E$12))))))</f>
        <v>0</v>
      </c>
      <c r="O860" s="13">
        <f>IF(OR(N860="",N860=0),0,N860/Premissas!$C$16)</f>
        <v>0</v>
      </c>
    </row>
    <row r="861" spans="1:15" ht="15" customHeight="1">
      <c r="A861" s="9">
        <v>7</v>
      </c>
      <c r="B861" s="9">
        <v>930</v>
      </c>
      <c r="C861" s="9" t="s">
        <v>18</v>
      </c>
      <c r="D861" s="9" t="s">
        <v>3149</v>
      </c>
      <c r="E861" s="9" t="s">
        <v>3150</v>
      </c>
      <c r="F861" s="10">
        <v>27</v>
      </c>
      <c r="G861" s="11">
        <v>0.76</v>
      </c>
      <c r="H861" s="11">
        <v>36</v>
      </c>
      <c r="I861" s="9"/>
      <c r="J861" s="9">
        <v>22</v>
      </c>
      <c r="K861" s="9" t="s">
        <v>4843</v>
      </c>
      <c r="L861" s="9" t="s">
        <v>48</v>
      </c>
      <c r="M861" s="11">
        <f t="shared" si="13"/>
        <v>1.6363636363636365</v>
      </c>
      <c r="N861" s="12">
        <f>IF(M861="","",IF(M861&lt;Premissas!$C$8,Premissas!$E$7,IF(M861&lt;Premissas!$C$9,Premissas!$E$8,IF(M861&lt;Premissas!$C$10,Premissas!$E$9,IF(M861&lt;Premissas!$C$11,Premissas!$E$10,IF(M861&lt;Premissas!$C$12,Premissas!$E$11,Premissas!$E$12))))))</f>
        <v>500</v>
      </c>
      <c r="O861" s="13">
        <f>IF(OR(N861="",N861=0),0,N861/Premissas!$C$16)</f>
        <v>19.23076923076923</v>
      </c>
    </row>
    <row r="862" spans="1:15" ht="15" customHeight="1">
      <c r="A862" s="9">
        <v>7</v>
      </c>
      <c r="B862" s="9">
        <v>930</v>
      </c>
      <c r="C862" s="9" t="s">
        <v>18</v>
      </c>
      <c r="D862" s="9" t="s">
        <v>3153</v>
      </c>
      <c r="E862" s="9" t="s">
        <v>3154</v>
      </c>
      <c r="F862" s="10">
        <v>14</v>
      </c>
      <c r="G862" s="11">
        <v>0.34</v>
      </c>
      <c r="H862" s="11">
        <v>41</v>
      </c>
      <c r="I862" s="9"/>
      <c r="J862" s="9">
        <v>22</v>
      </c>
      <c r="K862" s="9" t="s">
        <v>4843</v>
      </c>
      <c r="L862" s="9" t="s">
        <v>48</v>
      </c>
      <c r="M862" s="11">
        <f t="shared" si="13"/>
        <v>1.8636363636363635</v>
      </c>
      <c r="N862" s="12">
        <f>IF(M862="","",IF(M862&lt;Premissas!$C$8,Premissas!$E$7,IF(M862&lt;Premissas!$C$9,Premissas!$E$8,IF(M862&lt;Premissas!$C$10,Premissas!$E$9,IF(M862&lt;Premissas!$C$11,Premissas!$E$10,IF(M862&lt;Premissas!$C$12,Premissas!$E$11,Premissas!$E$12))))))</f>
        <v>500</v>
      </c>
      <c r="O862" s="13">
        <f>IF(OR(N862="",N862=0),0,N862/Premissas!$C$16)</f>
        <v>19.23076923076923</v>
      </c>
    </row>
    <row r="863" spans="1:15" ht="15" customHeight="1">
      <c r="A863" s="9">
        <v>7</v>
      </c>
      <c r="B863" s="9">
        <v>930</v>
      </c>
      <c r="C863" s="9" t="s">
        <v>20</v>
      </c>
      <c r="D863" s="9" t="s">
        <v>3153</v>
      </c>
      <c r="E863" s="9" t="s">
        <v>3154</v>
      </c>
      <c r="F863" s="10">
        <v>25</v>
      </c>
      <c r="G863" s="11">
        <v>1.38</v>
      </c>
      <c r="H863" s="11">
        <v>18</v>
      </c>
      <c r="I863" s="9"/>
      <c r="J863" s="9">
        <v>16</v>
      </c>
      <c r="K863" s="9" t="s">
        <v>4843</v>
      </c>
      <c r="L863" s="9" t="s">
        <v>48</v>
      </c>
      <c r="M863" s="11">
        <f t="shared" si="13"/>
        <v>1.125</v>
      </c>
      <c r="N863" s="12">
        <f>IF(M863="","",IF(M863&lt;Premissas!$C$8,Premissas!$E$7,IF(M863&lt;Premissas!$C$9,Premissas!$E$8,IF(M863&lt;Premissas!$C$10,Premissas!$E$9,IF(M863&lt;Premissas!$C$11,Premissas!$E$10,IF(M863&lt;Premissas!$C$12,Premissas!$E$11,Premissas!$E$12))))))</f>
        <v>100</v>
      </c>
      <c r="O863" s="13">
        <f>IF(OR(N863="",N863=0),0,N863/Premissas!$C$16)</f>
        <v>3.8461538461538463</v>
      </c>
    </row>
    <row r="864" spans="1:15" ht="15" customHeight="1">
      <c r="A864" s="9">
        <v>7</v>
      </c>
      <c r="B864" s="9">
        <v>930</v>
      </c>
      <c r="C864" s="9" t="s">
        <v>20</v>
      </c>
      <c r="D864" s="9" t="s">
        <v>3155</v>
      </c>
      <c r="E864" s="9" t="s">
        <v>3156</v>
      </c>
      <c r="F864" s="10">
        <v>462</v>
      </c>
      <c r="G864" s="11">
        <v>13.12</v>
      </c>
      <c r="H864" s="11">
        <v>35</v>
      </c>
      <c r="I864" s="9"/>
      <c r="J864" s="9">
        <v>16</v>
      </c>
      <c r="K864" s="9" t="s">
        <v>4843</v>
      </c>
      <c r="L864" s="9" t="s">
        <v>48</v>
      </c>
      <c r="M864" s="11">
        <f t="shared" si="13"/>
        <v>2.1875</v>
      </c>
      <c r="N864" s="12">
        <f>IF(M864="","",IF(M864&lt;Premissas!$C$8,Premissas!$E$7,IF(M864&lt;Premissas!$C$9,Premissas!$E$8,IF(M864&lt;Premissas!$C$10,Premissas!$E$9,IF(M864&lt;Premissas!$C$11,Premissas!$E$10,IF(M864&lt;Premissas!$C$12,Premissas!$E$11,Premissas!$E$12))))))</f>
        <v>750</v>
      </c>
      <c r="O864" s="13">
        <f>IF(OR(N864="",N864=0),0,N864/Premissas!$C$16)</f>
        <v>28.846153846153847</v>
      </c>
    </row>
    <row r="865" spans="1:15" ht="15" customHeight="1">
      <c r="A865" s="9">
        <v>7</v>
      </c>
      <c r="B865" s="9">
        <v>930</v>
      </c>
      <c r="C865" s="9" t="s">
        <v>18</v>
      </c>
      <c r="D865" s="9" t="s">
        <v>3157</v>
      </c>
      <c r="E865" s="9" t="s">
        <v>3158</v>
      </c>
      <c r="F865" s="10">
        <v>115</v>
      </c>
      <c r="G865" s="11">
        <v>5.38</v>
      </c>
      <c r="H865" s="11">
        <v>21</v>
      </c>
      <c r="I865" s="9"/>
      <c r="J865" s="9">
        <v>22</v>
      </c>
      <c r="K865" s="9" t="s">
        <v>4843</v>
      </c>
      <c r="L865" s="9" t="s">
        <v>48</v>
      </c>
      <c r="M865" s="11">
        <f t="shared" si="13"/>
        <v>0.95454545454545459</v>
      </c>
      <c r="N865" s="12">
        <f>IF(M865="","",IF(M865&lt;Premissas!$C$8,Premissas!$E$7,IF(M865&lt;Premissas!$C$9,Premissas!$E$8,IF(M865&lt;Premissas!$C$10,Premissas!$E$9,IF(M865&lt;Premissas!$C$11,Premissas!$E$10,IF(M865&lt;Premissas!$C$12,Premissas!$E$11,Premissas!$E$12))))))</f>
        <v>0</v>
      </c>
      <c r="O865" s="13">
        <f>IF(OR(N865="",N865=0),0,N865/Premissas!$C$16)</f>
        <v>0</v>
      </c>
    </row>
    <row r="866" spans="1:15" ht="15" customHeight="1">
      <c r="A866" s="9">
        <v>7</v>
      </c>
      <c r="B866" s="9">
        <v>930</v>
      </c>
      <c r="C866" s="9" t="s">
        <v>19</v>
      </c>
      <c r="D866" s="9" t="s">
        <v>3159</v>
      </c>
      <c r="E866" s="9" t="s">
        <v>3160</v>
      </c>
      <c r="F866" s="10">
        <v>47</v>
      </c>
      <c r="G866" s="11">
        <v>1.26</v>
      </c>
      <c r="H866" s="11">
        <v>37</v>
      </c>
      <c r="I866" s="9"/>
      <c r="J866" s="9">
        <v>17</v>
      </c>
      <c r="K866" s="9" t="s">
        <v>4843</v>
      </c>
      <c r="L866" s="9" t="s">
        <v>48</v>
      </c>
      <c r="M866" s="11">
        <f t="shared" si="13"/>
        <v>2.1764705882352939</v>
      </c>
      <c r="N866" s="12">
        <f>IF(M866="","",IF(M866&lt;Premissas!$C$8,Premissas!$E$7,IF(M866&lt;Premissas!$C$9,Premissas!$E$8,IF(M866&lt;Premissas!$C$10,Premissas!$E$9,IF(M866&lt;Premissas!$C$11,Premissas!$E$10,IF(M866&lt;Premissas!$C$12,Premissas!$E$11,Premissas!$E$12))))))</f>
        <v>750</v>
      </c>
      <c r="O866" s="13">
        <f>IF(OR(N866="",N866=0),0,N866/Premissas!$C$16)</f>
        <v>28.846153846153847</v>
      </c>
    </row>
    <row r="867" spans="1:15" ht="15" customHeight="1">
      <c r="A867" s="9">
        <v>7</v>
      </c>
      <c r="B867" s="9">
        <v>930</v>
      </c>
      <c r="C867" s="9" t="s">
        <v>18</v>
      </c>
      <c r="D867" s="9" t="s">
        <v>3161</v>
      </c>
      <c r="E867" s="9" t="s">
        <v>3162</v>
      </c>
      <c r="F867" s="10">
        <v>344</v>
      </c>
      <c r="G867" s="11">
        <v>28.87</v>
      </c>
      <c r="H867" s="11">
        <v>12</v>
      </c>
      <c r="I867" s="9"/>
      <c r="J867" s="9">
        <v>22</v>
      </c>
      <c r="K867" s="9" t="s">
        <v>4843</v>
      </c>
      <c r="L867" s="9" t="s">
        <v>48</v>
      </c>
      <c r="M867" s="11">
        <f t="shared" si="13"/>
        <v>0.54545454545454541</v>
      </c>
      <c r="N867" s="12">
        <f>IF(M867="","",IF(M867&lt;Premissas!$C$8,Premissas!$E$7,IF(M867&lt;Premissas!$C$9,Premissas!$E$8,IF(M867&lt;Premissas!$C$10,Premissas!$E$9,IF(M867&lt;Premissas!$C$11,Premissas!$E$10,IF(M867&lt;Premissas!$C$12,Premissas!$E$11,Premissas!$E$12))))))</f>
        <v>0</v>
      </c>
      <c r="O867" s="13">
        <f>IF(OR(N867="",N867=0),0,N867/Premissas!$C$16)</f>
        <v>0</v>
      </c>
    </row>
    <row r="868" spans="1:15" ht="15" customHeight="1">
      <c r="A868" s="9">
        <v>7</v>
      </c>
      <c r="B868" s="9">
        <v>930</v>
      </c>
      <c r="C868" s="9" t="s">
        <v>18</v>
      </c>
      <c r="D868" s="9" t="s">
        <v>3163</v>
      </c>
      <c r="E868" s="9" t="s">
        <v>3164</v>
      </c>
      <c r="F868" s="10">
        <v>1026</v>
      </c>
      <c r="G868" s="11">
        <v>28.68</v>
      </c>
      <c r="H868" s="11">
        <v>36</v>
      </c>
      <c r="I868" s="9"/>
      <c r="J868" s="9">
        <v>22</v>
      </c>
      <c r="K868" s="9" t="s">
        <v>4843</v>
      </c>
      <c r="L868" s="9" t="s">
        <v>48</v>
      </c>
      <c r="M868" s="11">
        <f t="shared" si="13"/>
        <v>1.6363636363636365</v>
      </c>
      <c r="N868" s="12">
        <f>IF(M868="","",IF(M868&lt;Premissas!$C$8,Premissas!$E$7,IF(M868&lt;Premissas!$C$9,Premissas!$E$8,IF(M868&lt;Premissas!$C$10,Premissas!$E$9,IF(M868&lt;Premissas!$C$11,Premissas!$E$10,IF(M868&lt;Premissas!$C$12,Premissas!$E$11,Premissas!$E$12))))))</f>
        <v>500</v>
      </c>
      <c r="O868" s="13">
        <f>IF(OR(N868="",N868=0),0,N868/Premissas!$C$16)</f>
        <v>19.23076923076923</v>
      </c>
    </row>
    <row r="869" spans="1:15" ht="15" customHeight="1">
      <c r="A869" s="9">
        <v>7</v>
      </c>
      <c r="B869" s="9">
        <v>930</v>
      </c>
      <c r="C869" s="9" t="s">
        <v>19</v>
      </c>
      <c r="D869" s="9" t="s">
        <v>3163</v>
      </c>
      <c r="E869" s="9" t="s">
        <v>3164</v>
      </c>
      <c r="F869" s="10">
        <v>217</v>
      </c>
      <c r="G869" s="11">
        <v>13.64</v>
      </c>
      <c r="H869" s="11">
        <v>16</v>
      </c>
      <c r="I869" s="9"/>
      <c r="J869" s="9">
        <v>17</v>
      </c>
      <c r="K869" s="9" t="s">
        <v>4843</v>
      </c>
      <c r="L869" s="9" t="s">
        <v>48</v>
      </c>
      <c r="M869" s="11">
        <f t="shared" si="13"/>
        <v>0.94117647058823528</v>
      </c>
      <c r="N869" s="12">
        <f>IF(M869="","",IF(M869&lt;Premissas!$C$8,Premissas!$E$7,IF(M869&lt;Premissas!$C$9,Premissas!$E$8,IF(M869&lt;Premissas!$C$10,Premissas!$E$9,IF(M869&lt;Premissas!$C$11,Premissas!$E$10,IF(M869&lt;Premissas!$C$12,Premissas!$E$11,Premissas!$E$12))))))</f>
        <v>0</v>
      </c>
      <c r="O869" s="13">
        <f>IF(OR(N869="",N869=0),0,N869/Premissas!$C$16)</f>
        <v>0</v>
      </c>
    </row>
    <row r="870" spans="1:15" ht="15" customHeight="1">
      <c r="A870" s="9">
        <v>7</v>
      </c>
      <c r="B870" s="9">
        <v>930</v>
      </c>
      <c r="C870" s="9" t="s">
        <v>18</v>
      </c>
      <c r="D870" s="9" t="s">
        <v>3165</v>
      </c>
      <c r="E870" s="9" t="s">
        <v>3166</v>
      </c>
      <c r="F870" s="10">
        <v>519</v>
      </c>
      <c r="G870" s="11">
        <v>12.4</v>
      </c>
      <c r="H870" s="11">
        <v>42</v>
      </c>
      <c r="I870" s="9"/>
      <c r="J870" s="9">
        <v>22</v>
      </c>
      <c r="K870" s="9" t="s">
        <v>4843</v>
      </c>
      <c r="L870" s="9" t="s">
        <v>48</v>
      </c>
      <c r="M870" s="11">
        <f t="shared" si="13"/>
        <v>1.9090909090909092</v>
      </c>
      <c r="N870" s="12">
        <f>IF(M870="","",IF(M870&lt;Premissas!$C$8,Premissas!$E$7,IF(M870&lt;Premissas!$C$9,Premissas!$E$8,IF(M870&lt;Premissas!$C$10,Premissas!$E$9,IF(M870&lt;Premissas!$C$11,Premissas!$E$10,IF(M870&lt;Premissas!$C$12,Premissas!$E$11,Premissas!$E$12))))))</f>
        <v>750</v>
      </c>
      <c r="O870" s="13">
        <f>IF(OR(N870="",N870=0),0,N870/Premissas!$C$16)</f>
        <v>28.846153846153847</v>
      </c>
    </row>
    <row r="871" spans="1:15" ht="15" customHeight="1">
      <c r="A871" s="9">
        <v>7</v>
      </c>
      <c r="B871" s="9">
        <v>930</v>
      </c>
      <c r="C871" s="9" t="s">
        <v>20</v>
      </c>
      <c r="D871" s="9" t="s">
        <v>3167</v>
      </c>
      <c r="E871" s="9" t="s">
        <v>3168</v>
      </c>
      <c r="F871" s="10">
        <v>1</v>
      </c>
      <c r="G871" s="11">
        <v>0.27</v>
      </c>
      <c r="H871" s="11">
        <v>4</v>
      </c>
      <c r="I871" s="9"/>
      <c r="J871" s="9">
        <v>16</v>
      </c>
      <c r="K871" s="9" t="s">
        <v>4843</v>
      </c>
      <c r="L871" s="9" t="s">
        <v>48</v>
      </c>
      <c r="M871" s="11">
        <f t="shared" si="13"/>
        <v>0.25</v>
      </c>
      <c r="N871" s="12">
        <f>IF(M871="","",IF(M871&lt;Premissas!$C$8,Premissas!$E$7,IF(M871&lt;Premissas!$C$9,Premissas!$E$8,IF(M871&lt;Premissas!$C$10,Premissas!$E$9,IF(M871&lt;Premissas!$C$11,Premissas!$E$10,IF(M871&lt;Premissas!$C$12,Premissas!$E$11,Premissas!$E$12))))))</f>
        <v>0</v>
      </c>
      <c r="O871" s="13">
        <f>IF(OR(N871="",N871=0),0,N871/Premissas!$C$16)</f>
        <v>0</v>
      </c>
    </row>
    <row r="872" spans="1:15" ht="15" customHeight="1">
      <c r="A872" s="9">
        <v>7</v>
      </c>
      <c r="B872" s="9">
        <v>930</v>
      </c>
      <c r="C872" s="9" t="s">
        <v>18</v>
      </c>
      <c r="D872" s="9" t="s">
        <v>3169</v>
      </c>
      <c r="E872" s="9" t="s">
        <v>3170</v>
      </c>
      <c r="F872" s="10">
        <v>512</v>
      </c>
      <c r="G872" s="11">
        <v>28.45</v>
      </c>
      <c r="H872" s="11">
        <v>18</v>
      </c>
      <c r="I872" s="9"/>
      <c r="J872" s="9">
        <v>22</v>
      </c>
      <c r="K872" s="9" t="s">
        <v>4843</v>
      </c>
      <c r="L872" s="9" t="s">
        <v>48</v>
      </c>
      <c r="M872" s="11">
        <f t="shared" si="13"/>
        <v>0.81818181818181823</v>
      </c>
      <c r="N872" s="12">
        <f>IF(M872="","",IF(M872&lt;Premissas!$C$8,Premissas!$E$7,IF(M872&lt;Premissas!$C$9,Premissas!$E$8,IF(M872&lt;Premissas!$C$10,Premissas!$E$9,IF(M872&lt;Premissas!$C$11,Premissas!$E$10,IF(M872&lt;Premissas!$C$12,Premissas!$E$11,Premissas!$E$12))))))</f>
        <v>0</v>
      </c>
      <c r="O872" s="13">
        <f>IF(OR(N872="",N872=0),0,N872/Premissas!$C$16)</f>
        <v>0</v>
      </c>
    </row>
    <row r="873" spans="1:15" ht="15" customHeight="1">
      <c r="A873" s="9">
        <v>7</v>
      </c>
      <c r="B873" s="9">
        <v>930</v>
      </c>
      <c r="C873" s="9" t="s">
        <v>18</v>
      </c>
      <c r="D873" s="9" t="s">
        <v>3171</v>
      </c>
      <c r="E873" s="9" t="s">
        <v>3172</v>
      </c>
      <c r="F873" s="10">
        <v>636</v>
      </c>
      <c r="G873" s="11">
        <v>61.13</v>
      </c>
      <c r="H873" s="11">
        <v>10</v>
      </c>
      <c r="I873" s="9"/>
      <c r="J873" s="9">
        <v>22</v>
      </c>
      <c r="K873" s="9" t="s">
        <v>4843</v>
      </c>
      <c r="L873" s="9" t="s">
        <v>48</v>
      </c>
      <c r="M873" s="11">
        <f t="shared" si="13"/>
        <v>0.45454545454545453</v>
      </c>
      <c r="N873" s="12">
        <f>IF(M873="","",IF(M873&lt;Premissas!$C$8,Premissas!$E$7,IF(M873&lt;Premissas!$C$9,Premissas!$E$8,IF(M873&lt;Premissas!$C$10,Premissas!$E$9,IF(M873&lt;Premissas!$C$11,Premissas!$E$10,IF(M873&lt;Premissas!$C$12,Premissas!$E$11,Premissas!$E$12))))))</f>
        <v>0</v>
      </c>
      <c r="O873" s="13">
        <f>IF(OR(N873="",N873=0),0,N873/Premissas!$C$16)</f>
        <v>0</v>
      </c>
    </row>
    <row r="874" spans="1:15" ht="15" customHeight="1">
      <c r="A874" s="9">
        <v>7</v>
      </c>
      <c r="B874" s="9">
        <v>930</v>
      </c>
      <c r="C874" s="9" t="s">
        <v>21</v>
      </c>
      <c r="D874" s="9" t="s">
        <v>3173</v>
      </c>
      <c r="E874" s="9" t="s">
        <v>3174</v>
      </c>
      <c r="F874" s="10">
        <v>1138</v>
      </c>
      <c r="G874" s="11">
        <v>65.95</v>
      </c>
      <c r="H874" s="11">
        <v>17</v>
      </c>
      <c r="I874" s="9"/>
      <c r="J874" s="9">
        <v>20</v>
      </c>
      <c r="K874" s="9" t="s">
        <v>4843</v>
      </c>
      <c r="L874" s="9" t="s">
        <v>48</v>
      </c>
      <c r="M874" s="11">
        <f t="shared" si="13"/>
        <v>0.85</v>
      </c>
      <c r="N874" s="12">
        <f>IF(M874="","",IF(M874&lt;Premissas!$C$8,Premissas!$E$7,IF(M874&lt;Premissas!$C$9,Premissas!$E$8,IF(M874&lt;Premissas!$C$10,Premissas!$E$9,IF(M874&lt;Premissas!$C$11,Premissas!$E$10,IF(M874&lt;Premissas!$C$12,Premissas!$E$11,Premissas!$E$12))))))</f>
        <v>0</v>
      </c>
      <c r="O874" s="13">
        <f>IF(OR(N874="",N874=0),0,N874/Premissas!$C$16)</f>
        <v>0</v>
      </c>
    </row>
    <row r="875" spans="1:15" ht="15" customHeight="1">
      <c r="A875" s="9">
        <v>7</v>
      </c>
      <c r="B875" s="9">
        <v>930</v>
      </c>
      <c r="C875" s="9" t="s">
        <v>21</v>
      </c>
      <c r="D875" s="9" t="s">
        <v>3175</v>
      </c>
      <c r="E875" s="9" t="s">
        <v>3176</v>
      </c>
      <c r="F875" s="10">
        <v>1467</v>
      </c>
      <c r="G875" s="11">
        <v>67.2</v>
      </c>
      <c r="H875" s="11">
        <v>22</v>
      </c>
      <c r="I875" s="9"/>
      <c r="J875" s="9">
        <v>20</v>
      </c>
      <c r="K875" s="9" t="s">
        <v>4843</v>
      </c>
      <c r="L875" s="9" t="s">
        <v>48</v>
      </c>
      <c r="M875" s="11">
        <f t="shared" si="13"/>
        <v>1.1000000000000001</v>
      </c>
      <c r="N875" s="12">
        <f>IF(M875="","",IF(M875&lt;Premissas!$C$8,Premissas!$E$7,IF(M875&lt;Premissas!$C$9,Premissas!$E$8,IF(M875&lt;Premissas!$C$10,Premissas!$E$9,IF(M875&lt;Premissas!$C$11,Premissas!$E$10,IF(M875&lt;Premissas!$C$12,Premissas!$E$11,Premissas!$E$12))))))</f>
        <v>100</v>
      </c>
      <c r="O875" s="13">
        <f>IF(OR(N875="",N875=0),0,N875/Premissas!$C$16)</f>
        <v>3.8461538461538463</v>
      </c>
    </row>
    <row r="876" spans="1:15" ht="15" customHeight="1">
      <c r="A876" s="9">
        <v>7</v>
      </c>
      <c r="B876" s="9">
        <v>930</v>
      </c>
      <c r="C876" s="9" t="s">
        <v>21</v>
      </c>
      <c r="D876" s="9" t="s">
        <v>3179</v>
      </c>
      <c r="E876" s="9" t="s">
        <v>3180</v>
      </c>
      <c r="F876" s="10">
        <v>682</v>
      </c>
      <c r="G876" s="11">
        <v>8.43</v>
      </c>
      <c r="H876" s="11">
        <v>81</v>
      </c>
      <c r="I876" s="9"/>
      <c r="J876" s="9">
        <v>20</v>
      </c>
      <c r="K876" s="9" t="s">
        <v>4843</v>
      </c>
      <c r="L876" s="9" t="s">
        <v>48</v>
      </c>
      <c r="M876" s="11">
        <f t="shared" si="13"/>
        <v>4.05</v>
      </c>
      <c r="N876" s="12">
        <f>IF(M876="","",IF(M876&lt;Premissas!$C$8,Premissas!$E$7,IF(M876&lt;Premissas!$C$9,Premissas!$E$8,IF(M876&lt;Premissas!$C$10,Premissas!$E$9,IF(M876&lt;Premissas!$C$11,Premissas!$E$10,IF(M876&lt;Premissas!$C$12,Premissas!$E$11,Premissas!$E$12))))))</f>
        <v>750</v>
      </c>
      <c r="O876" s="13">
        <f>IF(OR(N876="",N876=0),0,N876/Premissas!$C$16)</f>
        <v>28.846153846153847</v>
      </c>
    </row>
    <row r="877" spans="1:15" ht="15" customHeight="1">
      <c r="A877" s="9">
        <v>7</v>
      </c>
      <c r="B877" s="9">
        <v>930</v>
      </c>
      <c r="C877" s="9" t="s">
        <v>21</v>
      </c>
      <c r="D877" s="9" t="s">
        <v>3181</v>
      </c>
      <c r="E877" s="9" t="s">
        <v>3182</v>
      </c>
      <c r="F877" s="10">
        <v>654</v>
      </c>
      <c r="G877" s="11">
        <v>80.98</v>
      </c>
      <c r="H877" s="11">
        <v>8</v>
      </c>
      <c r="I877" s="9"/>
      <c r="J877" s="9">
        <v>20</v>
      </c>
      <c r="K877" s="9" t="s">
        <v>4843</v>
      </c>
      <c r="L877" s="9" t="s">
        <v>48</v>
      </c>
      <c r="M877" s="11">
        <f t="shared" si="13"/>
        <v>0.4</v>
      </c>
      <c r="N877" s="12">
        <f>IF(M877="","",IF(M877&lt;Premissas!$C$8,Premissas!$E$7,IF(M877&lt;Premissas!$C$9,Premissas!$E$8,IF(M877&lt;Premissas!$C$10,Premissas!$E$9,IF(M877&lt;Premissas!$C$11,Premissas!$E$10,IF(M877&lt;Premissas!$C$12,Premissas!$E$11,Premissas!$E$12))))))</f>
        <v>0</v>
      </c>
      <c r="O877" s="13">
        <f>IF(OR(N877="",N877=0),0,N877/Premissas!$C$16)</f>
        <v>0</v>
      </c>
    </row>
    <row r="878" spans="1:15" ht="15" customHeight="1">
      <c r="A878" s="9">
        <v>7</v>
      </c>
      <c r="B878" s="9">
        <v>930</v>
      </c>
      <c r="C878" s="9" t="s">
        <v>18</v>
      </c>
      <c r="D878" s="9" t="s">
        <v>3183</v>
      </c>
      <c r="E878" s="9" t="s">
        <v>3184</v>
      </c>
      <c r="F878" s="10">
        <v>3</v>
      </c>
      <c r="G878" s="11">
        <v>7.0000000000000007E-2</v>
      </c>
      <c r="H878" s="11">
        <v>43</v>
      </c>
      <c r="I878" s="9"/>
      <c r="J878" s="9">
        <v>22</v>
      </c>
      <c r="K878" s="9" t="s">
        <v>4843</v>
      </c>
      <c r="L878" s="9" t="s">
        <v>48</v>
      </c>
      <c r="M878" s="11">
        <f t="shared" si="13"/>
        <v>1.9545454545454546</v>
      </c>
      <c r="N878" s="12">
        <f>IF(M878="","",IF(M878&lt;Premissas!$C$8,Premissas!$E$7,IF(M878&lt;Premissas!$C$9,Premissas!$E$8,IF(M878&lt;Premissas!$C$10,Premissas!$E$9,IF(M878&lt;Premissas!$C$11,Premissas!$E$10,IF(M878&lt;Premissas!$C$12,Premissas!$E$11,Premissas!$E$12))))))</f>
        <v>750</v>
      </c>
      <c r="O878" s="13">
        <f>IF(OR(N878="",N878=0),0,N878/Premissas!$C$16)</f>
        <v>28.846153846153847</v>
      </c>
    </row>
    <row r="879" spans="1:15" ht="15" customHeight="1">
      <c r="A879" s="9">
        <v>7</v>
      </c>
      <c r="B879" s="9">
        <v>930</v>
      </c>
      <c r="C879" s="9" t="s">
        <v>20</v>
      </c>
      <c r="D879" s="9" t="s">
        <v>3185</v>
      </c>
      <c r="E879" s="9" t="s">
        <v>3186</v>
      </c>
      <c r="F879" s="10">
        <v>105</v>
      </c>
      <c r="G879" s="11">
        <v>15.52</v>
      </c>
      <c r="H879" s="11">
        <v>7</v>
      </c>
      <c r="I879" s="9"/>
      <c r="J879" s="9">
        <v>16</v>
      </c>
      <c r="K879" s="9" t="s">
        <v>4843</v>
      </c>
      <c r="L879" s="9" t="s">
        <v>48</v>
      </c>
      <c r="M879" s="11">
        <f t="shared" si="13"/>
        <v>0.4375</v>
      </c>
      <c r="N879" s="12">
        <f>IF(M879="","",IF(M879&lt;Premissas!$C$8,Premissas!$E$7,IF(M879&lt;Premissas!$C$9,Premissas!$E$8,IF(M879&lt;Premissas!$C$10,Premissas!$E$9,IF(M879&lt;Premissas!$C$11,Premissas!$E$10,IF(M879&lt;Premissas!$C$12,Premissas!$E$11,Premissas!$E$12))))))</f>
        <v>0</v>
      </c>
      <c r="O879" s="13">
        <f>IF(OR(N879="",N879=0),0,N879/Premissas!$C$16)</f>
        <v>0</v>
      </c>
    </row>
    <row r="880" spans="1:15" ht="15" customHeight="1">
      <c r="A880" s="9">
        <v>7</v>
      </c>
      <c r="B880" s="9">
        <v>930</v>
      </c>
      <c r="C880" s="9" t="s">
        <v>20</v>
      </c>
      <c r="D880" s="9" t="s">
        <v>3187</v>
      </c>
      <c r="E880" s="9" t="s">
        <v>3188</v>
      </c>
      <c r="F880" s="10">
        <v>41</v>
      </c>
      <c r="G880" s="11">
        <v>12.69</v>
      </c>
      <c r="H880" s="11">
        <v>3</v>
      </c>
      <c r="I880" s="9"/>
      <c r="J880" s="9">
        <v>16</v>
      </c>
      <c r="K880" s="9" t="s">
        <v>4843</v>
      </c>
      <c r="L880" s="9" t="s">
        <v>48</v>
      </c>
      <c r="M880" s="11">
        <f t="shared" si="13"/>
        <v>0.1875</v>
      </c>
      <c r="N880" s="12">
        <f>IF(M880="","",IF(M880&lt;Premissas!$C$8,Premissas!$E$7,IF(M880&lt;Premissas!$C$9,Premissas!$E$8,IF(M880&lt;Premissas!$C$10,Premissas!$E$9,IF(M880&lt;Premissas!$C$11,Premissas!$E$10,IF(M880&lt;Premissas!$C$12,Premissas!$E$11,Premissas!$E$12))))))</f>
        <v>0</v>
      </c>
      <c r="O880" s="13">
        <f>IF(OR(N880="",N880=0),0,N880/Premissas!$C$16)</f>
        <v>0</v>
      </c>
    </row>
    <row r="881" spans="1:15" ht="15" customHeight="1">
      <c r="A881" s="9">
        <v>7</v>
      </c>
      <c r="B881" s="9">
        <v>930</v>
      </c>
      <c r="C881" s="9" t="s">
        <v>18</v>
      </c>
      <c r="D881" s="9" t="s">
        <v>3189</v>
      </c>
      <c r="E881" s="9" t="s">
        <v>3190</v>
      </c>
      <c r="F881" s="10">
        <v>917</v>
      </c>
      <c r="G881" s="11">
        <v>32.79</v>
      </c>
      <c r="H881" s="11">
        <v>28</v>
      </c>
      <c r="I881" s="9"/>
      <c r="J881" s="9">
        <v>22</v>
      </c>
      <c r="K881" s="9" t="s">
        <v>4843</v>
      </c>
      <c r="L881" s="9" t="s">
        <v>48</v>
      </c>
      <c r="M881" s="11">
        <f t="shared" si="13"/>
        <v>1.2727272727272727</v>
      </c>
      <c r="N881" s="12">
        <f>IF(M881="","",IF(M881&lt;Premissas!$C$8,Premissas!$E$7,IF(M881&lt;Premissas!$C$9,Premissas!$E$8,IF(M881&lt;Premissas!$C$10,Premissas!$E$9,IF(M881&lt;Premissas!$C$11,Premissas!$E$10,IF(M881&lt;Premissas!$C$12,Premissas!$E$11,Premissas!$E$12))))))</f>
        <v>200</v>
      </c>
      <c r="O881" s="13">
        <f>IF(OR(N881="",N881=0),0,N881/Premissas!$C$16)</f>
        <v>7.6923076923076925</v>
      </c>
    </row>
    <row r="882" spans="1:15" ht="15" customHeight="1">
      <c r="A882" s="9">
        <v>7</v>
      </c>
      <c r="B882" s="9">
        <v>930</v>
      </c>
      <c r="C882" s="9" t="s">
        <v>19</v>
      </c>
      <c r="D882" s="9" t="s">
        <v>3189</v>
      </c>
      <c r="E882" s="9" t="s">
        <v>3190</v>
      </c>
      <c r="F882" s="10">
        <v>51</v>
      </c>
      <c r="G882" s="11">
        <v>3.72</v>
      </c>
      <c r="H882" s="11">
        <v>14</v>
      </c>
      <c r="I882" s="9"/>
      <c r="J882" s="9">
        <v>17</v>
      </c>
      <c r="K882" s="9" t="s">
        <v>4843</v>
      </c>
      <c r="L882" s="9" t="s">
        <v>48</v>
      </c>
      <c r="M882" s="11">
        <f t="shared" si="13"/>
        <v>0.82352941176470584</v>
      </c>
      <c r="N882" s="12">
        <f>IF(M882="","",IF(M882&lt;Premissas!$C$8,Premissas!$E$7,IF(M882&lt;Premissas!$C$9,Premissas!$E$8,IF(M882&lt;Premissas!$C$10,Premissas!$E$9,IF(M882&lt;Premissas!$C$11,Premissas!$E$10,IF(M882&lt;Premissas!$C$12,Premissas!$E$11,Premissas!$E$12))))))</f>
        <v>0</v>
      </c>
      <c r="O882" s="13">
        <f>IF(OR(N882="",N882=0),0,N882/Premissas!$C$16)</f>
        <v>0</v>
      </c>
    </row>
    <row r="883" spans="1:15" ht="15" customHeight="1">
      <c r="A883" s="9">
        <v>7</v>
      </c>
      <c r="B883" s="9">
        <v>930</v>
      </c>
      <c r="C883" s="9" t="s">
        <v>21</v>
      </c>
      <c r="D883" s="9" t="s">
        <v>3191</v>
      </c>
      <c r="E883" s="9" t="s">
        <v>3192</v>
      </c>
      <c r="F883" s="10">
        <v>2348</v>
      </c>
      <c r="G883" s="11">
        <v>64.069999999999993</v>
      </c>
      <c r="H883" s="11">
        <v>37</v>
      </c>
      <c r="I883" s="9"/>
      <c r="J883" s="9">
        <v>20</v>
      </c>
      <c r="K883" s="9" t="s">
        <v>4843</v>
      </c>
      <c r="L883" s="9" t="s">
        <v>48</v>
      </c>
      <c r="M883" s="11">
        <f t="shared" si="13"/>
        <v>1.85</v>
      </c>
      <c r="N883" s="12">
        <f>IF(M883="","",IF(M883&lt;Premissas!$C$8,Premissas!$E$7,IF(M883&lt;Premissas!$C$9,Premissas!$E$8,IF(M883&lt;Premissas!$C$10,Premissas!$E$9,IF(M883&lt;Premissas!$C$11,Premissas!$E$10,IF(M883&lt;Premissas!$C$12,Premissas!$E$11,Premissas!$E$12))))))</f>
        <v>500</v>
      </c>
      <c r="O883" s="13">
        <f>IF(OR(N883="",N883=0),0,N883/Premissas!$C$16)</f>
        <v>19.23076923076923</v>
      </c>
    </row>
    <row r="884" spans="1:15" ht="15" customHeight="1">
      <c r="A884" s="9">
        <v>7</v>
      </c>
      <c r="B884" s="9">
        <v>930</v>
      </c>
      <c r="C884" s="9" t="s">
        <v>18</v>
      </c>
      <c r="D884" s="9" t="s">
        <v>3193</v>
      </c>
      <c r="E884" s="9" t="s">
        <v>3194</v>
      </c>
      <c r="F884" s="10">
        <v>2094</v>
      </c>
      <c r="G884" s="11">
        <v>38.270000000000003</v>
      </c>
      <c r="H884" s="11">
        <v>55</v>
      </c>
      <c r="I884" s="9"/>
      <c r="J884" s="9">
        <v>22</v>
      </c>
      <c r="K884" s="9" t="s">
        <v>4843</v>
      </c>
      <c r="L884" s="9" t="s">
        <v>48</v>
      </c>
      <c r="M884" s="11">
        <f t="shared" si="13"/>
        <v>2.5</v>
      </c>
      <c r="N884" s="12">
        <f>IF(M884="","",IF(M884&lt;Premissas!$C$8,Premissas!$E$7,IF(M884&lt;Premissas!$C$9,Premissas!$E$8,IF(M884&lt;Premissas!$C$10,Premissas!$E$9,IF(M884&lt;Premissas!$C$11,Premissas!$E$10,IF(M884&lt;Premissas!$C$12,Premissas!$E$11,Premissas!$E$12))))))</f>
        <v>750</v>
      </c>
      <c r="O884" s="13">
        <f>IF(OR(N884="",N884=0),0,N884/Premissas!$C$16)</f>
        <v>28.846153846153847</v>
      </c>
    </row>
    <row r="885" spans="1:15" ht="15" customHeight="1">
      <c r="A885" s="9">
        <v>7</v>
      </c>
      <c r="B885" s="9">
        <v>930</v>
      </c>
      <c r="C885" s="9" t="s">
        <v>18</v>
      </c>
      <c r="D885" s="9" t="s">
        <v>3195</v>
      </c>
      <c r="E885" s="9" t="s">
        <v>3196</v>
      </c>
      <c r="F885" s="10">
        <v>389</v>
      </c>
      <c r="G885" s="11">
        <v>19.36</v>
      </c>
      <c r="H885" s="11">
        <v>20</v>
      </c>
      <c r="I885" s="9"/>
      <c r="J885" s="9">
        <v>22</v>
      </c>
      <c r="K885" s="9" t="s">
        <v>4843</v>
      </c>
      <c r="L885" s="9" t="s">
        <v>48</v>
      </c>
      <c r="M885" s="11">
        <f t="shared" si="13"/>
        <v>0.90909090909090906</v>
      </c>
      <c r="N885" s="12">
        <f>IF(M885="","",IF(M885&lt;Premissas!$C$8,Premissas!$E$7,IF(M885&lt;Premissas!$C$9,Premissas!$E$8,IF(M885&lt;Premissas!$C$10,Premissas!$E$9,IF(M885&lt;Premissas!$C$11,Premissas!$E$10,IF(M885&lt;Premissas!$C$12,Premissas!$E$11,Premissas!$E$12))))))</f>
        <v>0</v>
      </c>
      <c r="O885" s="13">
        <f>IF(OR(N885="",N885=0),0,N885/Premissas!$C$16)</f>
        <v>0</v>
      </c>
    </row>
    <row r="886" spans="1:15" ht="15" customHeight="1">
      <c r="A886" s="9">
        <v>7</v>
      </c>
      <c r="B886" s="9">
        <v>930</v>
      </c>
      <c r="C886" s="9" t="s">
        <v>18</v>
      </c>
      <c r="D886" s="9" t="s">
        <v>3197</v>
      </c>
      <c r="E886" s="9" t="s">
        <v>3198</v>
      </c>
      <c r="F886" s="10">
        <v>9</v>
      </c>
      <c r="G886" s="11">
        <v>11.42</v>
      </c>
      <c r="H886" s="11">
        <v>1</v>
      </c>
      <c r="I886" s="9"/>
      <c r="J886" s="9">
        <v>22</v>
      </c>
      <c r="K886" s="9" t="s">
        <v>4843</v>
      </c>
      <c r="L886" s="9" t="s">
        <v>48</v>
      </c>
      <c r="M886" s="11">
        <f t="shared" si="13"/>
        <v>4.5454545454545456E-2</v>
      </c>
      <c r="N886" s="12">
        <f>IF(M886="","",IF(M886&lt;Premissas!$C$8,Premissas!$E$7,IF(M886&lt;Premissas!$C$9,Premissas!$E$8,IF(M886&lt;Premissas!$C$10,Premissas!$E$9,IF(M886&lt;Premissas!$C$11,Premissas!$E$10,IF(M886&lt;Premissas!$C$12,Premissas!$E$11,Premissas!$E$12))))))</f>
        <v>0</v>
      </c>
      <c r="O886" s="13">
        <f>IF(OR(N886="",N886=0),0,N886/Premissas!$C$16)</f>
        <v>0</v>
      </c>
    </row>
    <row r="887" spans="1:15" ht="15" customHeight="1">
      <c r="A887" s="9">
        <v>7</v>
      </c>
      <c r="B887" s="9">
        <v>930</v>
      </c>
      <c r="C887" s="9" t="s">
        <v>18</v>
      </c>
      <c r="D887" s="9" t="s">
        <v>3201</v>
      </c>
      <c r="E887" s="9" t="s">
        <v>3202</v>
      </c>
      <c r="F887" s="10">
        <v>750</v>
      </c>
      <c r="G887" s="11">
        <v>19.420000000000002</v>
      </c>
      <c r="H887" s="11">
        <v>39</v>
      </c>
      <c r="I887" s="9"/>
      <c r="J887" s="9">
        <v>22</v>
      </c>
      <c r="K887" s="9" t="s">
        <v>4843</v>
      </c>
      <c r="L887" s="9" t="s">
        <v>48</v>
      </c>
      <c r="M887" s="11">
        <f t="shared" si="13"/>
        <v>1.7727272727272727</v>
      </c>
      <c r="N887" s="12">
        <f>IF(M887="","",IF(M887&lt;Premissas!$C$8,Premissas!$E$7,IF(M887&lt;Premissas!$C$9,Premissas!$E$8,IF(M887&lt;Premissas!$C$10,Premissas!$E$9,IF(M887&lt;Premissas!$C$11,Premissas!$E$10,IF(M887&lt;Premissas!$C$12,Premissas!$E$11,Premissas!$E$12))))))</f>
        <v>500</v>
      </c>
      <c r="O887" s="13">
        <f>IF(OR(N887="",N887=0),0,N887/Premissas!$C$16)</f>
        <v>19.23076923076923</v>
      </c>
    </row>
    <row r="888" spans="1:15" ht="15" customHeight="1">
      <c r="A888" s="9">
        <v>7</v>
      </c>
      <c r="B888" s="9">
        <v>930</v>
      </c>
      <c r="C888" s="9" t="s">
        <v>21</v>
      </c>
      <c r="D888" s="9" t="s">
        <v>3203</v>
      </c>
      <c r="E888" s="9" t="s">
        <v>3204</v>
      </c>
      <c r="F888" s="10">
        <v>995</v>
      </c>
      <c r="G888" s="11">
        <v>83.02</v>
      </c>
      <c r="H888" s="11">
        <v>12</v>
      </c>
      <c r="I888" s="9"/>
      <c r="J888" s="9">
        <v>20</v>
      </c>
      <c r="K888" s="9" t="s">
        <v>4843</v>
      </c>
      <c r="L888" s="9" t="s">
        <v>48</v>
      </c>
      <c r="M888" s="11">
        <f t="shared" si="13"/>
        <v>0.6</v>
      </c>
      <c r="N888" s="12">
        <f>IF(M888="","",IF(M888&lt;Premissas!$C$8,Premissas!$E$7,IF(M888&lt;Premissas!$C$9,Premissas!$E$8,IF(M888&lt;Premissas!$C$10,Premissas!$E$9,IF(M888&lt;Premissas!$C$11,Premissas!$E$10,IF(M888&lt;Premissas!$C$12,Premissas!$E$11,Premissas!$E$12))))))</f>
        <v>0</v>
      </c>
      <c r="O888" s="13">
        <f>IF(OR(N888="",N888=0),0,N888/Premissas!$C$16)</f>
        <v>0</v>
      </c>
    </row>
    <row r="889" spans="1:15" ht="15" customHeight="1">
      <c r="A889" s="9">
        <v>7</v>
      </c>
      <c r="B889" s="9">
        <v>930</v>
      </c>
      <c r="C889" s="9" t="s">
        <v>18</v>
      </c>
      <c r="D889" s="9" t="s">
        <v>3205</v>
      </c>
      <c r="E889" s="9" t="s">
        <v>3206</v>
      </c>
      <c r="F889" s="10">
        <v>22</v>
      </c>
      <c r="G889" s="11">
        <v>0.09</v>
      </c>
      <c r="H889" s="11">
        <v>244</v>
      </c>
      <c r="I889" s="9"/>
      <c r="J889" s="9">
        <v>22</v>
      </c>
      <c r="K889" s="9" t="s">
        <v>4843</v>
      </c>
      <c r="L889" s="9" t="s">
        <v>48</v>
      </c>
      <c r="M889" s="11">
        <f t="shared" si="13"/>
        <v>11.090909090909092</v>
      </c>
      <c r="N889" s="12">
        <f>IF(M889="","",IF(M889&lt;Premissas!$C$8,Premissas!$E$7,IF(M889&lt;Premissas!$C$9,Premissas!$E$8,IF(M889&lt;Premissas!$C$10,Premissas!$E$9,IF(M889&lt;Premissas!$C$11,Premissas!$E$10,IF(M889&lt;Premissas!$C$12,Premissas!$E$11,Premissas!$E$12))))))</f>
        <v>750</v>
      </c>
      <c r="O889" s="13">
        <f>IF(OR(N889="",N889=0),0,N889/Premissas!$C$16)</f>
        <v>28.846153846153847</v>
      </c>
    </row>
    <row r="890" spans="1:15" ht="15" customHeight="1">
      <c r="A890" s="9">
        <v>7</v>
      </c>
      <c r="B890" s="9">
        <v>930</v>
      </c>
      <c r="C890" s="9" t="s">
        <v>18</v>
      </c>
      <c r="D890" s="9" t="s">
        <v>3207</v>
      </c>
      <c r="E890" s="9" t="s">
        <v>3208</v>
      </c>
      <c r="F890" s="10">
        <v>126</v>
      </c>
      <c r="G890" s="11">
        <v>37.6</v>
      </c>
      <c r="H890" s="11">
        <v>3</v>
      </c>
      <c r="I890" s="9"/>
      <c r="J890" s="9">
        <v>22</v>
      </c>
      <c r="K890" s="9" t="s">
        <v>4843</v>
      </c>
      <c r="L890" s="9" t="s">
        <v>48</v>
      </c>
      <c r="M890" s="11">
        <f t="shared" si="13"/>
        <v>0.13636363636363635</v>
      </c>
      <c r="N890" s="12">
        <f>IF(M890="","",IF(M890&lt;Premissas!$C$8,Premissas!$E$7,IF(M890&lt;Premissas!$C$9,Premissas!$E$8,IF(M890&lt;Premissas!$C$10,Premissas!$E$9,IF(M890&lt;Premissas!$C$11,Premissas!$E$10,IF(M890&lt;Premissas!$C$12,Premissas!$E$11,Premissas!$E$12))))))</f>
        <v>0</v>
      </c>
      <c r="O890" s="13">
        <f>IF(OR(N890="",N890=0),0,N890/Premissas!$C$16)</f>
        <v>0</v>
      </c>
    </row>
    <row r="891" spans="1:15" ht="15" customHeight="1">
      <c r="A891" s="9">
        <v>7</v>
      </c>
      <c r="B891" s="9">
        <v>930</v>
      </c>
      <c r="C891" s="9" t="s">
        <v>20</v>
      </c>
      <c r="D891" s="9" t="s">
        <v>3209</v>
      </c>
      <c r="E891" s="9" t="s">
        <v>3210</v>
      </c>
      <c r="F891" s="10">
        <v>3466</v>
      </c>
      <c r="G891" s="11">
        <v>74.62</v>
      </c>
      <c r="H891" s="11">
        <v>46</v>
      </c>
      <c r="I891" s="9"/>
      <c r="J891" s="9">
        <v>16</v>
      </c>
      <c r="K891" s="9" t="s">
        <v>4843</v>
      </c>
      <c r="L891" s="9" t="s">
        <v>48</v>
      </c>
      <c r="M891" s="11">
        <f t="shared" si="13"/>
        <v>2.875</v>
      </c>
      <c r="N891" s="12">
        <f>IF(M891="","",IF(M891&lt;Premissas!$C$8,Premissas!$E$7,IF(M891&lt;Premissas!$C$9,Premissas!$E$8,IF(M891&lt;Premissas!$C$10,Premissas!$E$9,IF(M891&lt;Premissas!$C$11,Premissas!$E$10,IF(M891&lt;Premissas!$C$12,Premissas!$E$11,Premissas!$E$12))))))</f>
        <v>750</v>
      </c>
      <c r="O891" s="13">
        <f>IF(OR(N891="",N891=0),0,N891/Premissas!$C$16)</f>
        <v>28.846153846153847</v>
      </c>
    </row>
    <row r="892" spans="1:15" ht="15" customHeight="1">
      <c r="A892" s="9">
        <v>7</v>
      </c>
      <c r="B892" s="9">
        <v>930</v>
      </c>
      <c r="C892" s="9" t="s">
        <v>18</v>
      </c>
      <c r="D892" s="9" t="s">
        <v>3215</v>
      </c>
      <c r="E892" s="9" t="s">
        <v>3216</v>
      </c>
      <c r="F892" s="10">
        <v>72</v>
      </c>
      <c r="G892" s="11">
        <v>1.57</v>
      </c>
      <c r="H892" s="11">
        <v>46</v>
      </c>
      <c r="I892" s="9"/>
      <c r="J892" s="9">
        <v>22</v>
      </c>
      <c r="K892" s="9" t="s">
        <v>4843</v>
      </c>
      <c r="L892" s="9" t="s">
        <v>48</v>
      </c>
      <c r="M892" s="11">
        <f t="shared" si="13"/>
        <v>2.0909090909090908</v>
      </c>
      <c r="N892" s="12">
        <f>IF(M892="","",IF(M892&lt;Premissas!$C$8,Premissas!$E$7,IF(M892&lt;Premissas!$C$9,Premissas!$E$8,IF(M892&lt;Premissas!$C$10,Premissas!$E$9,IF(M892&lt;Premissas!$C$11,Premissas!$E$10,IF(M892&lt;Premissas!$C$12,Premissas!$E$11,Premissas!$E$12))))))</f>
        <v>750</v>
      </c>
      <c r="O892" s="13">
        <f>IF(OR(N892="",N892=0),0,N892/Premissas!$C$16)</f>
        <v>28.846153846153847</v>
      </c>
    </row>
    <row r="893" spans="1:15" ht="15" customHeight="1">
      <c r="A893" s="9">
        <v>7</v>
      </c>
      <c r="B893" s="9">
        <v>930</v>
      </c>
      <c r="C893" s="9" t="s">
        <v>20</v>
      </c>
      <c r="D893" s="9" t="s">
        <v>3217</v>
      </c>
      <c r="E893" s="9" t="s">
        <v>3218</v>
      </c>
      <c r="F893" s="10">
        <v>3</v>
      </c>
      <c r="G893" s="11">
        <v>0.08</v>
      </c>
      <c r="H893" s="11">
        <v>38</v>
      </c>
      <c r="I893" s="9"/>
      <c r="J893" s="9">
        <v>16</v>
      </c>
      <c r="K893" s="9" t="s">
        <v>4843</v>
      </c>
      <c r="L893" s="9" t="s">
        <v>48</v>
      </c>
      <c r="M893" s="11">
        <f t="shared" si="13"/>
        <v>2.375</v>
      </c>
      <c r="N893" s="12">
        <f>IF(M893="","",IF(M893&lt;Premissas!$C$8,Premissas!$E$7,IF(M893&lt;Premissas!$C$9,Premissas!$E$8,IF(M893&lt;Premissas!$C$10,Premissas!$E$9,IF(M893&lt;Premissas!$C$11,Premissas!$E$10,IF(M893&lt;Premissas!$C$12,Premissas!$E$11,Premissas!$E$12))))))</f>
        <v>750</v>
      </c>
      <c r="O893" s="13">
        <f>IF(OR(N893="",N893=0),0,N893/Premissas!$C$16)</f>
        <v>28.846153846153847</v>
      </c>
    </row>
    <row r="894" spans="1:15" ht="15" customHeight="1">
      <c r="A894" s="9">
        <v>7</v>
      </c>
      <c r="B894" s="9">
        <v>930</v>
      </c>
      <c r="C894" s="9" t="s">
        <v>18</v>
      </c>
      <c r="D894" s="9" t="s">
        <v>3219</v>
      </c>
      <c r="E894" s="9" t="s">
        <v>3220</v>
      </c>
      <c r="F894" s="10">
        <v>249</v>
      </c>
      <c r="G894" s="11">
        <v>7.73</v>
      </c>
      <c r="H894" s="11">
        <v>32</v>
      </c>
      <c r="I894" s="9"/>
      <c r="J894" s="9">
        <v>22</v>
      </c>
      <c r="K894" s="9" t="s">
        <v>4843</v>
      </c>
      <c r="L894" s="9" t="s">
        <v>48</v>
      </c>
      <c r="M894" s="11">
        <f t="shared" si="13"/>
        <v>1.4545454545454546</v>
      </c>
      <c r="N894" s="12">
        <f>IF(M894="","",IF(M894&lt;Premissas!$C$8,Premissas!$E$7,IF(M894&lt;Premissas!$C$9,Premissas!$E$8,IF(M894&lt;Premissas!$C$10,Premissas!$E$9,IF(M894&lt;Premissas!$C$11,Premissas!$E$10,IF(M894&lt;Premissas!$C$12,Premissas!$E$11,Premissas!$E$12))))))</f>
        <v>350</v>
      </c>
      <c r="O894" s="13">
        <f>IF(OR(N894="",N894=0),0,N894/Premissas!$C$16)</f>
        <v>13.461538461538462</v>
      </c>
    </row>
    <row r="895" spans="1:15" ht="15" customHeight="1">
      <c r="A895" s="9">
        <v>7</v>
      </c>
      <c r="B895" s="9">
        <v>930</v>
      </c>
      <c r="C895" s="9" t="s">
        <v>21</v>
      </c>
      <c r="D895" s="9" t="s">
        <v>3221</v>
      </c>
      <c r="E895" s="9" t="s">
        <v>3222</v>
      </c>
      <c r="F895" s="10">
        <v>1064</v>
      </c>
      <c r="G895" s="11">
        <v>58.84</v>
      </c>
      <c r="H895" s="11">
        <v>18</v>
      </c>
      <c r="I895" s="9"/>
      <c r="J895" s="9">
        <v>20</v>
      </c>
      <c r="K895" s="9" t="s">
        <v>4843</v>
      </c>
      <c r="L895" s="9" t="s">
        <v>48</v>
      </c>
      <c r="M895" s="11">
        <f t="shared" si="13"/>
        <v>0.9</v>
      </c>
      <c r="N895" s="12">
        <f>IF(M895="","",IF(M895&lt;Premissas!$C$8,Premissas!$E$7,IF(M895&lt;Premissas!$C$9,Premissas!$E$8,IF(M895&lt;Premissas!$C$10,Premissas!$E$9,IF(M895&lt;Premissas!$C$11,Premissas!$E$10,IF(M895&lt;Premissas!$C$12,Premissas!$E$11,Premissas!$E$12))))))</f>
        <v>0</v>
      </c>
      <c r="O895" s="13">
        <f>IF(OR(N895="",N895=0),0,N895/Premissas!$C$16)</f>
        <v>0</v>
      </c>
    </row>
    <row r="896" spans="1:15" ht="15" customHeight="1">
      <c r="A896" s="9">
        <v>7</v>
      </c>
      <c r="B896" s="9">
        <v>930</v>
      </c>
      <c r="C896" s="9" t="s">
        <v>18</v>
      </c>
      <c r="D896" s="9" t="s">
        <v>3223</v>
      </c>
      <c r="E896" s="9" t="s">
        <v>3224</v>
      </c>
      <c r="F896" s="10">
        <v>501</v>
      </c>
      <c r="G896" s="11">
        <v>16.96</v>
      </c>
      <c r="H896" s="11">
        <v>30</v>
      </c>
      <c r="I896" s="9"/>
      <c r="J896" s="9">
        <v>22</v>
      </c>
      <c r="K896" s="9" t="s">
        <v>4843</v>
      </c>
      <c r="L896" s="9" t="s">
        <v>48</v>
      </c>
      <c r="M896" s="11">
        <f t="shared" si="13"/>
        <v>1.3636363636363635</v>
      </c>
      <c r="N896" s="12">
        <f>IF(M896="","",IF(M896&lt;Premissas!$C$8,Premissas!$E$7,IF(M896&lt;Premissas!$C$9,Premissas!$E$8,IF(M896&lt;Premissas!$C$10,Premissas!$E$9,IF(M896&lt;Premissas!$C$11,Premissas!$E$10,IF(M896&lt;Premissas!$C$12,Premissas!$E$11,Premissas!$E$12))))))</f>
        <v>200</v>
      </c>
      <c r="O896" s="13">
        <f>IF(OR(N896="",N896=0),0,N896/Premissas!$C$16)</f>
        <v>7.6923076923076925</v>
      </c>
    </row>
    <row r="897" spans="1:15" ht="15" customHeight="1">
      <c r="A897" s="9">
        <v>7</v>
      </c>
      <c r="B897" s="9">
        <v>930</v>
      </c>
      <c r="C897" s="9" t="s">
        <v>21</v>
      </c>
      <c r="D897" s="9" t="s">
        <v>3225</v>
      </c>
      <c r="E897" s="9" t="s">
        <v>3226</v>
      </c>
      <c r="F897" s="10">
        <v>592</v>
      </c>
      <c r="G897" s="11">
        <v>80.05</v>
      </c>
      <c r="H897" s="11">
        <v>7</v>
      </c>
      <c r="I897" s="9"/>
      <c r="J897" s="9">
        <v>20</v>
      </c>
      <c r="K897" s="9" t="s">
        <v>4843</v>
      </c>
      <c r="L897" s="9" t="s">
        <v>48</v>
      </c>
      <c r="M897" s="11">
        <f t="shared" si="13"/>
        <v>0.35</v>
      </c>
      <c r="N897" s="12">
        <f>IF(M897="","",IF(M897&lt;Premissas!$C$8,Premissas!$E$7,IF(M897&lt;Premissas!$C$9,Premissas!$E$8,IF(M897&lt;Premissas!$C$10,Premissas!$E$9,IF(M897&lt;Premissas!$C$11,Premissas!$E$10,IF(M897&lt;Premissas!$C$12,Premissas!$E$11,Premissas!$E$12))))))</f>
        <v>0</v>
      </c>
      <c r="O897" s="13">
        <f>IF(OR(N897="",N897=0),0,N897/Premissas!$C$16)</f>
        <v>0</v>
      </c>
    </row>
    <row r="898" spans="1:15" ht="15" customHeight="1">
      <c r="A898" s="9">
        <v>7</v>
      </c>
      <c r="B898" s="9">
        <v>930</v>
      </c>
      <c r="C898" s="9" t="s">
        <v>20</v>
      </c>
      <c r="D898" s="9" t="s">
        <v>3229</v>
      </c>
      <c r="E898" s="9" t="s">
        <v>3230</v>
      </c>
      <c r="F898" s="10">
        <v>66</v>
      </c>
      <c r="G898" s="11">
        <v>3.81</v>
      </c>
      <c r="H898" s="11">
        <v>17</v>
      </c>
      <c r="I898" s="9"/>
      <c r="J898" s="9">
        <v>16</v>
      </c>
      <c r="K898" s="9" t="s">
        <v>4843</v>
      </c>
      <c r="L898" s="9" t="s">
        <v>48</v>
      </c>
      <c r="M898" s="11">
        <f t="shared" ref="M898:M961" si="14">IF(OR(J898="",J898&lt;=0),"",H898/J898)</f>
        <v>1.0625</v>
      </c>
      <c r="N898" s="12">
        <f>IF(M898="","",IF(M898&lt;Premissas!$C$8,Premissas!$E$7,IF(M898&lt;Premissas!$C$9,Premissas!$E$8,IF(M898&lt;Premissas!$C$10,Premissas!$E$9,IF(M898&lt;Premissas!$C$11,Premissas!$E$10,IF(M898&lt;Premissas!$C$12,Premissas!$E$11,Premissas!$E$12))))))</f>
        <v>100</v>
      </c>
      <c r="O898" s="13">
        <f>IF(OR(N898="",N898=0),0,N898/Premissas!$C$16)</f>
        <v>3.8461538461538463</v>
      </c>
    </row>
    <row r="899" spans="1:15" ht="15" customHeight="1">
      <c r="A899" s="9">
        <v>7</v>
      </c>
      <c r="B899" s="9">
        <v>930</v>
      </c>
      <c r="C899" s="9" t="s">
        <v>19</v>
      </c>
      <c r="D899" s="9" t="s">
        <v>3229</v>
      </c>
      <c r="E899" s="9" t="s">
        <v>3230</v>
      </c>
      <c r="F899" s="10">
        <v>948</v>
      </c>
      <c r="G899" s="11">
        <v>74.19</v>
      </c>
      <c r="H899" s="11">
        <v>13</v>
      </c>
      <c r="I899" s="9"/>
      <c r="J899" s="9">
        <v>17</v>
      </c>
      <c r="K899" s="9" t="s">
        <v>4843</v>
      </c>
      <c r="L899" s="9" t="s">
        <v>48</v>
      </c>
      <c r="M899" s="11">
        <f t="shared" si="14"/>
        <v>0.76470588235294112</v>
      </c>
      <c r="N899" s="12">
        <f>IF(M899="","",IF(M899&lt;Premissas!$C$8,Premissas!$E$7,IF(M899&lt;Premissas!$C$9,Premissas!$E$8,IF(M899&lt;Premissas!$C$10,Premissas!$E$9,IF(M899&lt;Premissas!$C$11,Premissas!$E$10,IF(M899&lt;Premissas!$C$12,Premissas!$E$11,Premissas!$E$12))))))</f>
        <v>0</v>
      </c>
      <c r="O899" s="13">
        <f>IF(OR(N899="",N899=0),0,N899/Premissas!$C$16)</f>
        <v>0</v>
      </c>
    </row>
    <row r="900" spans="1:15" ht="15" customHeight="1">
      <c r="A900" s="9">
        <v>7</v>
      </c>
      <c r="B900" s="9">
        <v>930</v>
      </c>
      <c r="C900" s="9" t="s">
        <v>18</v>
      </c>
      <c r="D900" s="9" t="s">
        <v>3231</v>
      </c>
      <c r="E900" s="9" t="s">
        <v>3232</v>
      </c>
      <c r="F900" s="10">
        <v>819</v>
      </c>
      <c r="G900" s="11">
        <v>71.010000000000005</v>
      </c>
      <c r="H900" s="11">
        <v>12</v>
      </c>
      <c r="I900" s="9"/>
      <c r="J900" s="9">
        <v>22</v>
      </c>
      <c r="K900" s="9" t="s">
        <v>4843</v>
      </c>
      <c r="L900" s="9" t="s">
        <v>48</v>
      </c>
      <c r="M900" s="11">
        <f t="shared" si="14"/>
        <v>0.54545454545454541</v>
      </c>
      <c r="N900" s="12">
        <f>IF(M900="","",IF(M900&lt;Premissas!$C$8,Premissas!$E$7,IF(M900&lt;Premissas!$C$9,Premissas!$E$8,IF(M900&lt;Premissas!$C$10,Premissas!$E$9,IF(M900&lt;Premissas!$C$11,Premissas!$E$10,IF(M900&lt;Premissas!$C$12,Premissas!$E$11,Premissas!$E$12))))))</f>
        <v>0</v>
      </c>
      <c r="O900" s="13">
        <f>IF(OR(N900="",N900=0),0,N900/Premissas!$C$16)</f>
        <v>0</v>
      </c>
    </row>
    <row r="901" spans="1:15" ht="15" customHeight="1">
      <c r="A901" s="9">
        <v>7</v>
      </c>
      <c r="B901" s="9">
        <v>930</v>
      </c>
      <c r="C901" s="9" t="s">
        <v>20</v>
      </c>
      <c r="D901" s="9" t="s">
        <v>3233</v>
      </c>
      <c r="E901" s="9" t="s">
        <v>3234</v>
      </c>
      <c r="F901" s="10">
        <v>1255</v>
      </c>
      <c r="G901" s="11">
        <v>48.31</v>
      </c>
      <c r="H901" s="11">
        <v>26</v>
      </c>
      <c r="I901" s="9"/>
      <c r="J901" s="9">
        <v>16</v>
      </c>
      <c r="K901" s="9" t="s">
        <v>4843</v>
      </c>
      <c r="L901" s="9" t="s">
        <v>48</v>
      </c>
      <c r="M901" s="11">
        <f t="shared" si="14"/>
        <v>1.625</v>
      </c>
      <c r="N901" s="12">
        <f>IF(M901="","",IF(M901&lt;Premissas!$C$8,Premissas!$E$7,IF(M901&lt;Premissas!$C$9,Premissas!$E$8,IF(M901&lt;Premissas!$C$10,Premissas!$E$9,IF(M901&lt;Premissas!$C$11,Premissas!$E$10,IF(M901&lt;Premissas!$C$12,Premissas!$E$11,Premissas!$E$12))))))</f>
        <v>500</v>
      </c>
      <c r="O901" s="13">
        <f>IF(OR(N901="",N901=0),0,N901/Premissas!$C$16)</f>
        <v>19.23076923076923</v>
      </c>
    </row>
    <row r="902" spans="1:15" ht="15" customHeight="1">
      <c r="A902" s="9">
        <v>7</v>
      </c>
      <c r="B902" s="9">
        <v>930</v>
      </c>
      <c r="C902" s="9" t="s">
        <v>18</v>
      </c>
      <c r="D902" s="9" t="s">
        <v>3235</v>
      </c>
      <c r="E902" s="9" t="s">
        <v>3236</v>
      </c>
      <c r="F902" s="10">
        <v>193</v>
      </c>
      <c r="G902" s="11">
        <v>5.3</v>
      </c>
      <c r="H902" s="11">
        <v>36</v>
      </c>
      <c r="I902" s="9"/>
      <c r="J902" s="9">
        <v>22</v>
      </c>
      <c r="K902" s="9" t="s">
        <v>4843</v>
      </c>
      <c r="L902" s="9" t="s">
        <v>48</v>
      </c>
      <c r="M902" s="11">
        <f t="shared" si="14"/>
        <v>1.6363636363636365</v>
      </c>
      <c r="N902" s="12">
        <f>IF(M902="","",IF(M902&lt;Premissas!$C$8,Premissas!$E$7,IF(M902&lt;Premissas!$C$9,Premissas!$E$8,IF(M902&lt;Premissas!$C$10,Premissas!$E$9,IF(M902&lt;Premissas!$C$11,Premissas!$E$10,IF(M902&lt;Premissas!$C$12,Premissas!$E$11,Premissas!$E$12))))))</f>
        <v>500</v>
      </c>
      <c r="O902" s="13">
        <f>IF(OR(N902="",N902=0),0,N902/Premissas!$C$16)</f>
        <v>19.23076923076923</v>
      </c>
    </row>
    <row r="903" spans="1:15" ht="15" customHeight="1">
      <c r="A903" s="9">
        <v>7</v>
      </c>
      <c r="B903" s="9">
        <v>930</v>
      </c>
      <c r="C903" s="9" t="s">
        <v>18</v>
      </c>
      <c r="D903" s="9" t="s">
        <v>3239</v>
      </c>
      <c r="E903" s="9" t="s">
        <v>3240</v>
      </c>
      <c r="F903" s="10">
        <v>182</v>
      </c>
      <c r="G903" s="11">
        <v>5.09</v>
      </c>
      <c r="H903" s="11">
        <v>36</v>
      </c>
      <c r="I903" s="9"/>
      <c r="J903" s="9">
        <v>22</v>
      </c>
      <c r="K903" s="9" t="s">
        <v>4843</v>
      </c>
      <c r="L903" s="9" t="s">
        <v>48</v>
      </c>
      <c r="M903" s="11">
        <f t="shared" si="14"/>
        <v>1.6363636363636365</v>
      </c>
      <c r="N903" s="12">
        <f>IF(M903="","",IF(M903&lt;Premissas!$C$8,Premissas!$E$7,IF(M903&lt;Premissas!$C$9,Premissas!$E$8,IF(M903&lt;Premissas!$C$10,Premissas!$E$9,IF(M903&lt;Premissas!$C$11,Premissas!$E$10,IF(M903&lt;Premissas!$C$12,Premissas!$E$11,Premissas!$E$12))))))</f>
        <v>500</v>
      </c>
      <c r="O903" s="13">
        <f>IF(OR(N903="",N903=0),0,N903/Premissas!$C$16)</f>
        <v>19.23076923076923</v>
      </c>
    </row>
    <row r="904" spans="1:15" ht="15" customHeight="1">
      <c r="A904" s="9">
        <v>7</v>
      </c>
      <c r="B904" s="9">
        <v>930</v>
      </c>
      <c r="C904" s="9" t="s">
        <v>18</v>
      </c>
      <c r="D904" s="9" t="s">
        <v>3241</v>
      </c>
      <c r="E904" s="9" t="s">
        <v>3242</v>
      </c>
      <c r="F904" s="10">
        <v>41</v>
      </c>
      <c r="G904" s="11">
        <v>1.03</v>
      </c>
      <c r="H904" s="11">
        <v>40</v>
      </c>
      <c r="I904" s="9"/>
      <c r="J904" s="9">
        <v>22</v>
      </c>
      <c r="K904" s="9" t="s">
        <v>4843</v>
      </c>
      <c r="L904" s="9" t="s">
        <v>48</v>
      </c>
      <c r="M904" s="11">
        <f t="shared" si="14"/>
        <v>1.8181818181818181</v>
      </c>
      <c r="N904" s="12">
        <f>IF(M904="","",IF(M904&lt;Premissas!$C$8,Premissas!$E$7,IF(M904&lt;Premissas!$C$9,Premissas!$E$8,IF(M904&lt;Premissas!$C$10,Premissas!$E$9,IF(M904&lt;Premissas!$C$11,Premissas!$E$10,IF(M904&lt;Premissas!$C$12,Premissas!$E$11,Premissas!$E$12))))))</f>
        <v>500</v>
      </c>
      <c r="O904" s="13">
        <f>IF(OR(N904="",N904=0),0,N904/Premissas!$C$16)</f>
        <v>19.23076923076923</v>
      </c>
    </row>
    <row r="905" spans="1:15" ht="15" customHeight="1">
      <c r="A905" s="9">
        <v>7</v>
      </c>
      <c r="B905" s="9">
        <v>930</v>
      </c>
      <c r="C905" s="9" t="s">
        <v>20</v>
      </c>
      <c r="D905" s="9" t="s">
        <v>3241</v>
      </c>
      <c r="E905" s="9" t="s">
        <v>3242</v>
      </c>
      <c r="F905" s="10">
        <v>5</v>
      </c>
      <c r="G905" s="11">
        <v>0.04</v>
      </c>
      <c r="H905" s="11">
        <v>125</v>
      </c>
      <c r="I905" s="9"/>
      <c r="J905" s="9">
        <v>16</v>
      </c>
      <c r="K905" s="9" t="s">
        <v>4843</v>
      </c>
      <c r="L905" s="9" t="s">
        <v>48</v>
      </c>
      <c r="M905" s="11">
        <f t="shared" si="14"/>
        <v>7.8125</v>
      </c>
      <c r="N905" s="12">
        <f>IF(M905="","",IF(M905&lt;Premissas!$C$8,Premissas!$E$7,IF(M905&lt;Premissas!$C$9,Premissas!$E$8,IF(M905&lt;Premissas!$C$10,Premissas!$E$9,IF(M905&lt;Premissas!$C$11,Premissas!$E$10,IF(M905&lt;Premissas!$C$12,Premissas!$E$11,Premissas!$E$12))))))</f>
        <v>750</v>
      </c>
      <c r="O905" s="13">
        <f>IF(OR(N905="",N905=0),0,N905/Premissas!$C$16)</f>
        <v>28.846153846153847</v>
      </c>
    </row>
    <row r="906" spans="1:15" ht="15" customHeight="1">
      <c r="A906" s="9">
        <v>7</v>
      </c>
      <c r="B906" s="9">
        <v>930</v>
      </c>
      <c r="C906" s="9" t="s">
        <v>18</v>
      </c>
      <c r="D906" s="9" t="s">
        <v>3243</v>
      </c>
      <c r="E906" s="9" t="s">
        <v>3244</v>
      </c>
      <c r="F906" s="10">
        <v>796</v>
      </c>
      <c r="G906" s="11">
        <v>82.02</v>
      </c>
      <c r="H906" s="11">
        <v>10</v>
      </c>
      <c r="I906" s="9"/>
      <c r="J906" s="9">
        <v>22</v>
      </c>
      <c r="K906" s="9" t="s">
        <v>4843</v>
      </c>
      <c r="L906" s="9" t="s">
        <v>48</v>
      </c>
      <c r="M906" s="11">
        <f t="shared" si="14"/>
        <v>0.45454545454545453</v>
      </c>
      <c r="N906" s="12">
        <f>IF(M906="","",IF(M906&lt;Premissas!$C$8,Premissas!$E$7,IF(M906&lt;Premissas!$C$9,Premissas!$E$8,IF(M906&lt;Premissas!$C$10,Premissas!$E$9,IF(M906&lt;Premissas!$C$11,Premissas!$E$10,IF(M906&lt;Premissas!$C$12,Premissas!$E$11,Premissas!$E$12))))))</f>
        <v>0</v>
      </c>
      <c r="O906" s="13">
        <f>IF(OR(N906="",N906=0),0,N906/Premissas!$C$16)</f>
        <v>0</v>
      </c>
    </row>
    <row r="907" spans="1:15" ht="15" customHeight="1">
      <c r="A907" s="9">
        <v>7</v>
      </c>
      <c r="B907" s="9">
        <v>930</v>
      </c>
      <c r="C907" s="9" t="s">
        <v>18</v>
      </c>
      <c r="D907" s="9" t="s">
        <v>3245</v>
      </c>
      <c r="E907" s="9" t="s">
        <v>3246</v>
      </c>
      <c r="F907" s="10">
        <v>113</v>
      </c>
      <c r="G907" s="11">
        <v>9.51</v>
      </c>
      <c r="H907" s="11">
        <v>12</v>
      </c>
      <c r="I907" s="9"/>
      <c r="J907" s="9">
        <v>22</v>
      </c>
      <c r="K907" s="9" t="s">
        <v>4843</v>
      </c>
      <c r="L907" s="9" t="s">
        <v>48</v>
      </c>
      <c r="M907" s="11">
        <f t="shared" si="14"/>
        <v>0.54545454545454541</v>
      </c>
      <c r="N907" s="12">
        <f>IF(M907="","",IF(M907&lt;Premissas!$C$8,Premissas!$E$7,IF(M907&lt;Premissas!$C$9,Premissas!$E$8,IF(M907&lt;Premissas!$C$10,Premissas!$E$9,IF(M907&lt;Premissas!$C$11,Premissas!$E$10,IF(M907&lt;Premissas!$C$12,Premissas!$E$11,Premissas!$E$12))))))</f>
        <v>0</v>
      </c>
      <c r="O907" s="13">
        <f>IF(OR(N907="",N907=0),0,N907/Premissas!$C$16)</f>
        <v>0</v>
      </c>
    </row>
    <row r="908" spans="1:15" ht="15" customHeight="1">
      <c r="A908" s="9">
        <v>7</v>
      </c>
      <c r="B908" s="9">
        <v>930</v>
      </c>
      <c r="C908" s="9" t="s">
        <v>18</v>
      </c>
      <c r="D908" s="9" t="s">
        <v>3247</v>
      </c>
      <c r="E908" s="9" t="s">
        <v>3248</v>
      </c>
      <c r="F908" s="10">
        <v>40</v>
      </c>
      <c r="G908" s="11">
        <v>0.88</v>
      </c>
      <c r="H908" s="11">
        <v>45</v>
      </c>
      <c r="I908" s="9"/>
      <c r="J908" s="9">
        <v>22</v>
      </c>
      <c r="K908" s="9" t="s">
        <v>4843</v>
      </c>
      <c r="L908" s="9" t="s">
        <v>48</v>
      </c>
      <c r="M908" s="11">
        <f t="shared" si="14"/>
        <v>2.0454545454545454</v>
      </c>
      <c r="N908" s="12">
        <f>IF(M908="","",IF(M908&lt;Premissas!$C$8,Premissas!$E$7,IF(M908&lt;Premissas!$C$9,Premissas!$E$8,IF(M908&lt;Premissas!$C$10,Premissas!$E$9,IF(M908&lt;Premissas!$C$11,Premissas!$E$10,IF(M908&lt;Premissas!$C$12,Premissas!$E$11,Premissas!$E$12))))))</f>
        <v>750</v>
      </c>
      <c r="O908" s="13">
        <f>IF(OR(N908="",N908=0),0,N908/Premissas!$C$16)</f>
        <v>28.846153846153847</v>
      </c>
    </row>
    <row r="909" spans="1:15" ht="15" customHeight="1">
      <c r="A909" s="9">
        <v>7</v>
      </c>
      <c r="B909" s="9">
        <v>930</v>
      </c>
      <c r="C909" s="9" t="s">
        <v>20</v>
      </c>
      <c r="D909" s="9" t="s">
        <v>3247</v>
      </c>
      <c r="E909" s="9" t="s">
        <v>3248</v>
      </c>
      <c r="F909" s="10">
        <v>3</v>
      </c>
      <c r="G909" s="11">
        <v>0.25</v>
      </c>
      <c r="H909" s="11">
        <v>12</v>
      </c>
      <c r="I909" s="9"/>
      <c r="J909" s="9">
        <v>16</v>
      </c>
      <c r="K909" s="9" t="s">
        <v>4843</v>
      </c>
      <c r="L909" s="9" t="s">
        <v>48</v>
      </c>
      <c r="M909" s="11">
        <f t="shared" si="14"/>
        <v>0.75</v>
      </c>
      <c r="N909" s="12">
        <f>IF(M909="","",IF(M909&lt;Premissas!$C$8,Premissas!$E$7,IF(M909&lt;Premissas!$C$9,Premissas!$E$8,IF(M909&lt;Premissas!$C$10,Premissas!$E$9,IF(M909&lt;Premissas!$C$11,Premissas!$E$10,IF(M909&lt;Premissas!$C$12,Premissas!$E$11,Premissas!$E$12))))))</f>
        <v>0</v>
      </c>
      <c r="O909" s="13">
        <f>IF(OR(N909="",N909=0),0,N909/Premissas!$C$16)</f>
        <v>0</v>
      </c>
    </row>
    <row r="910" spans="1:15" ht="15" customHeight="1">
      <c r="A910" s="9">
        <v>7</v>
      </c>
      <c r="B910" s="9">
        <v>930</v>
      </c>
      <c r="C910" s="9" t="s">
        <v>19</v>
      </c>
      <c r="D910" s="9" t="s">
        <v>3247</v>
      </c>
      <c r="E910" s="9" t="s">
        <v>3248</v>
      </c>
      <c r="F910" s="10">
        <v>1</v>
      </c>
      <c r="G910" s="11">
        <v>1.51</v>
      </c>
      <c r="H910" s="11">
        <v>1</v>
      </c>
      <c r="I910" s="9"/>
      <c r="J910" s="9">
        <v>17</v>
      </c>
      <c r="K910" s="9" t="s">
        <v>4843</v>
      </c>
      <c r="L910" s="9" t="s">
        <v>48</v>
      </c>
      <c r="M910" s="11">
        <f t="shared" si="14"/>
        <v>5.8823529411764705E-2</v>
      </c>
      <c r="N910" s="12">
        <f>IF(M910="","",IF(M910&lt;Premissas!$C$8,Premissas!$E$7,IF(M910&lt;Premissas!$C$9,Premissas!$E$8,IF(M910&lt;Premissas!$C$10,Premissas!$E$9,IF(M910&lt;Premissas!$C$11,Premissas!$E$10,IF(M910&lt;Premissas!$C$12,Premissas!$E$11,Premissas!$E$12))))))</f>
        <v>0</v>
      </c>
      <c r="O910" s="13">
        <f>IF(OR(N910="",N910=0),0,N910/Premissas!$C$16)</f>
        <v>0</v>
      </c>
    </row>
    <row r="911" spans="1:15" ht="15" customHeight="1">
      <c r="A911" s="9">
        <v>7</v>
      </c>
      <c r="B911" s="9">
        <v>930</v>
      </c>
      <c r="C911" s="9" t="s">
        <v>18</v>
      </c>
      <c r="D911" s="9" t="s">
        <v>3249</v>
      </c>
      <c r="E911" s="9" t="s">
        <v>3250</v>
      </c>
      <c r="F911" s="10">
        <v>312</v>
      </c>
      <c r="G911" s="11">
        <v>21.29</v>
      </c>
      <c r="H911" s="11">
        <v>15</v>
      </c>
      <c r="I911" s="9"/>
      <c r="J911" s="9">
        <v>22</v>
      </c>
      <c r="K911" s="9" t="s">
        <v>4843</v>
      </c>
      <c r="L911" s="9" t="s">
        <v>48</v>
      </c>
      <c r="M911" s="11">
        <f t="shared" si="14"/>
        <v>0.68181818181818177</v>
      </c>
      <c r="N911" s="12">
        <f>IF(M911="","",IF(M911&lt;Premissas!$C$8,Premissas!$E$7,IF(M911&lt;Premissas!$C$9,Premissas!$E$8,IF(M911&lt;Premissas!$C$10,Premissas!$E$9,IF(M911&lt;Premissas!$C$11,Premissas!$E$10,IF(M911&lt;Premissas!$C$12,Premissas!$E$11,Premissas!$E$12))))))</f>
        <v>0</v>
      </c>
      <c r="O911" s="13">
        <f>IF(OR(N911="",N911=0),0,N911/Premissas!$C$16)</f>
        <v>0</v>
      </c>
    </row>
    <row r="912" spans="1:15" ht="15" customHeight="1">
      <c r="A912" s="9">
        <v>7</v>
      </c>
      <c r="B912" s="9">
        <v>930</v>
      </c>
      <c r="C912" s="9" t="s">
        <v>21</v>
      </c>
      <c r="D912" s="9" t="s">
        <v>3251</v>
      </c>
      <c r="E912" s="9" t="s">
        <v>3252</v>
      </c>
      <c r="F912" s="10">
        <v>669</v>
      </c>
      <c r="G912" s="11">
        <v>49.39</v>
      </c>
      <c r="H912" s="11">
        <v>14</v>
      </c>
      <c r="I912" s="9"/>
      <c r="J912" s="9">
        <v>20</v>
      </c>
      <c r="K912" s="9" t="s">
        <v>4843</v>
      </c>
      <c r="L912" s="9" t="s">
        <v>48</v>
      </c>
      <c r="M912" s="11">
        <f t="shared" si="14"/>
        <v>0.7</v>
      </c>
      <c r="N912" s="12">
        <f>IF(M912="","",IF(M912&lt;Premissas!$C$8,Premissas!$E$7,IF(M912&lt;Premissas!$C$9,Premissas!$E$8,IF(M912&lt;Premissas!$C$10,Premissas!$E$9,IF(M912&lt;Premissas!$C$11,Premissas!$E$10,IF(M912&lt;Premissas!$C$12,Premissas!$E$11,Premissas!$E$12))))))</f>
        <v>0</v>
      </c>
      <c r="O912" s="13">
        <f>IF(OR(N912="",N912=0),0,N912/Premissas!$C$16)</f>
        <v>0</v>
      </c>
    </row>
    <row r="913" spans="1:15" ht="15" customHeight="1">
      <c r="A913" s="9">
        <v>7</v>
      </c>
      <c r="B913" s="9">
        <v>930</v>
      </c>
      <c r="C913" s="9" t="s">
        <v>18</v>
      </c>
      <c r="D913" s="9" t="s">
        <v>3251</v>
      </c>
      <c r="E913" s="9" t="s">
        <v>3252</v>
      </c>
      <c r="F913" s="10">
        <v>19</v>
      </c>
      <c r="G913" s="11">
        <v>0.53</v>
      </c>
      <c r="H913" s="11">
        <v>36</v>
      </c>
      <c r="I913" s="9"/>
      <c r="J913" s="9">
        <v>22</v>
      </c>
      <c r="K913" s="9" t="s">
        <v>4843</v>
      </c>
      <c r="L913" s="9" t="s">
        <v>48</v>
      </c>
      <c r="M913" s="11">
        <f t="shared" si="14"/>
        <v>1.6363636363636365</v>
      </c>
      <c r="N913" s="12">
        <f>IF(M913="","",IF(M913&lt;Premissas!$C$8,Premissas!$E$7,IF(M913&lt;Premissas!$C$9,Premissas!$E$8,IF(M913&lt;Premissas!$C$10,Premissas!$E$9,IF(M913&lt;Premissas!$C$11,Premissas!$E$10,IF(M913&lt;Premissas!$C$12,Premissas!$E$11,Premissas!$E$12))))))</f>
        <v>500</v>
      </c>
      <c r="O913" s="13">
        <f>IF(OR(N913="",N913=0),0,N913/Premissas!$C$16)</f>
        <v>19.23076923076923</v>
      </c>
    </row>
    <row r="914" spans="1:15" ht="15" customHeight="1">
      <c r="A914" s="9">
        <v>7</v>
      </c>
      <c r="B914" s="9">
        <v>930</v>
      </c>
      <c r="C914" s="9" t="s">
        <v>18</v>
      </c>
      <c r="D914" s="9" t="s">
        <v>3253</v>
      </c>
      <c r="E914" s="9" t="s">
        <v>3254</v>
      </c>
      <c r="F914" s="10">
        <v>89</v>
      </c>
      <c r="G914" s="11">
        <v>3.94</v>
      </c>
      <c r="H914" s="11">
        <v>23</v>
      </c>
      <c r="I914" s="9"/>
      <c r="J914" s="9">
        <v>22</v>
      </c>
      <c r="K914" s="9" t="s">
        <v>4843</v>
      </c>
      <c r="L914" s="9" t="s">
        <v>48</v>
      </c>
      <c r="M914" s="11">
        <f t="shared" si="14"/>
        <v>1.0454545454545454</v>
      </c>
      <c r="N914" s="12">
        <f>IF(M914="","",IF(M914&lt;Premissas!$C$8,Premissas!$E$7,IF(M914&lt;Premissas!$C$9,Premissas!$E$8,IF(M914&lt;Premissas!$C$10,Premissas!$E$9,IF(M914&lt;Premissas!$C$11,Premissas!$E$10,IF(M914&lt;Premissas!$C$12,Premissas!$E$11,Premissas!$E$12))))))</f>
        <v>100</v>
      </c>
      <c r="O914" s="13">
        <f>IF(OR(N914="",N914=0),0,N914/Premissas!$C$16)</f>
        <v>3.8461538461538463</v>
      </c>
    </row>
    <row r="915" spans="1:15" ht="15" customHeight="1">
      <c r="A915" s="9">
        <v>7</v>
      </c>
      <c r="B915" s="9">
        <v>930</v>
      </c>
      <c r="C915" s="9" t="s">
        <v>20</v>
      </c>
      <c r="D915" s="9" t="s">
        <v>3259</v>
      </c>
      <c r="E915" s="9" t="s">
        <v>3260</v>
      </c>
      <c r="F915" s="10">
        <v>224</v>
      </c>
      <c r="G915" s="11">
        <v>21.62</v>
      </c>
      <c r="H915" s="11">
        <v>10</v>
      </c>
      <c r="I915" s="9"/>
      <c r="J915" s="9">
        <v>16</v>
      </c>
      <c r="K915" s="9" t="s">
        <v>4843</v>
      </c>
      <c r="L915" s="9" t="s">
        <v>48</v>
      </c>
      <c r="M915" s="11">
        <f t="shared" si="14"/>
        <v>0.625</v>
      </c>
      <c r="N915" s="12">
        <f>IF(M915="","",IF(M915&lt;Premissas!$C$8,Premissas!$E$7,IF(M915&lt;Premissas!$C$9,Premissas!$E$8,IF(M915&lt;Premissas!$C$10,Premissas!$E$9,IF(M915&lt;Premissas!$C$11,Premissas!$E$10,IF(M915&lt;Premissas!$C$12,Premissas!$E$11,Premissas!$E$12))))))</f>
        <v>0</v>
      </c>
      <c r="O915" s="13">
        <f>IF(OR(N915="",N915=0),0,N915/Premissas!$C$16)</f>
        <v>0</v>
      </c>
    </row>
    <row r="916" spans="1:15" ht="15" customHeight="1">
      <c r="A916" s="9">
        <v>7</v>
      </c>
      <c r="B916" s="9">
        <v>930</v>
      </c>
      <c r="C916" s="9" t="s">
        <v>20</v>
      </c>
      <c r="D916" s="9" t="s">
        <v>3265</v>
      </c>
      <c r="E916" s="9" t="s">
        <v>3266</v>
      </c>
      <c r="F916" s="10">
        <v>1855</v>
      </c>
      <c r="G916" s="11">
        <v>49</v>
      </c>
      <c r="H916" s="11">
        <v>38</v>
      </c>
      <c r="I916" s="9"/>
      <c r="J916" s="9">
        <v>16</v>
      </c>
      <c r="K916" s="9" t="s">
        <v>4843</v>
      </c>
      <c r="L916" s="9" t="s">
        <v>48</v>
      </c>
      <c r="M916" s="11">
        <f t="shared" si="14"/>
        <v>2.375</v>
      </c>
      <c r="N916" s="12">
        <f>IF(M916="","",IF(M916&lt;Premissas!$C$8,Premissas!$E$7,IF(M916&lt;Premissas!$C$9,Premissas!$E$8,IF(M916&lt;Premissas!$C$10,Premissas!$E$9,IF(M916&lt;Premissas!$C$11,Premissas!$E$10,IF(M916&lt;Premissas!$C$12,Premissas!$E$11,Premissas!$E$12))))))</f>
        <v>750</v>
      </c>
      <c r="O916" s="13">
        <f>IF(OR(N916="",N916=0),0,N916/Premissas!$C$16)</f>
        <v>28.846153846153847</v>
      </c>
    </row>
    <row r="917" spans="1:15" ht="15" customHeight="1">
      <c r="A917" s="9">
        <v>7</v>
      </c>
      <c r="B917" s="9">
        <v>930</v>
      </c>
      <c r="C917" s="9" t="s">
        <v>18</v>
      </c>
      <c r="D917" s="9" t="s">
        <v>3267</v>
      </c>
      <c r="E917" s="9" t="s">
        <v>3268</v>
      </c>
      <c r="F917" s="10">
        <v>812</v>
      </c>
      <c r="G917" s="11">
        <v>46.18</v>
      </c>
      <c r="H917" s="11">
        <v>18</v>
      </c>
      <c r="I917" s="9"/>
      <c r="J917" s="9">
        <v>22</v>
      </c>
      <c r="K917" s="9" t="s">
        <v>4843</v>
      </c>
      <c r="L917" s="9" t="s">
        <v>48</v>
      </c>
      <c r="M917" s="11">
        <f t="shared" si="14"/>
        <v>0.81818181818181823</v>
      </c>
      <c r="N917" s="12">
        <f>IF(M917="","",IF(M917&lt;Premissas!$C$8,Premissas!$E$7,IF(M917&lt;Premissas!$C$9,Premissas!$E$8,IF(M917&lt;Premissas!$C$10,Premissas!$E$9,IF(M917&lt;Premissas!$C$11,Premissas!$E$10,IF(M917&lt;Premissas!$C$12,Premissas!$E$11,Premissas!$E$12))))))</f>
        <v>0</v>
      </c>
      <c r="O917" s="13">
        <f>IF(OR(N917="",N917=0),0,N917/Premissas!$C$16)</f>
        <v>0</v>
      </c>
    </row>
    <row r="918" spans="1:15" ht="15" customHeight="1">
      <c r="A918" s="9">
        <v>7</v>
      </c>
      <c r="B918" s="9">
        <v>930</v>
      </c>
      <c r="C918" s="9" t="s">
        <v>18</v>
      </c>
      <c r="D918" s="9" t="s">
        <v>3269</v>
      </c>
      <c r="E918" s="9" t="s">
        <v>3270</v>
      </c>
      <c r="F918" s="10">
        <v>2586</v>
      </c>
      <c r="G918" s="11">
        <v>38.049999999999997</v>
      </c>
      <c r="H918" s="11">
        <v>68</v>
      </c>
      <c r="I918" s="9"/>
      <c r="J918" s="9">
        <v>22</v>
      </c>
      <c r="K918" s="9" t="s">
        <v>4843</v>
      </c>
      <c r="L918" s="9" t="s">
        <v>48</v>
      </c>
      <c r="M918" s="11">
        <f t="shared" si="14"/>
        <v>3.0909090909090908</v>
      </c>
      <c r="N918" s="12">
        <f>IF(M918="","",IF(M918&lt;Premissas!$C$8,Premissas!$E$7,IF(M918&lt;Premissas!$C$9,Premissas!$E$8,IF(M918&lt;Premissas!$C$10,Premissas!$E$9,IF(M918&lt;Premissas!$C$11,Premissas!$E$10,IF(M918&lt;Premissas!$C$12,Premissas!$E$11,Premissas!$E$12))))))</f>
        <v>750</v>
      </c>
      <c r="O918" s="13">
        <f>IF(OR(N918="",N918=0),0,N918/Premissas!$C$16)</f>
        <v>28.846153846153847</v>
      </c>
    </row>
    <row r="919" spans="1:15" ht="15" customHeight="1">
      <c r="A919" s="9">
        <v>7</v>
      </c>
      <c r="B919" s="9">
        <v>930</v>
      </c>
      <c r="C919" s="9" t="s">
        <v>18</v>
      </c>
      <c r="D919" s="9" t="s">
        <v>3271</v>
      </c>
      <c r="E919" s="9" t="s">
        <v>3272</v>
      </c>
      <c r="F919" s="10">
        <v>182</v>
      </c>
      <c r="G919" s="11">
        <v>3.23</v>
      </c>
      <c r="H919" s="11">
        <v>56</v>
      </c>
      <c r="I919" s="9"/>
      <c r="J919" s="9">
        <v>22</v>
      </c>
      <c r="K919" s="9" t="s">
        <v>4843</v>
      </c>
      <c r="L919" s="9" t="s">
        <v>48</v>
      </c>
      <c r="M919" s="11">
        <f t="shared" si="14"/>
        <v>2.5454545454545454</v>
      </c>
      <c r="N919" s="12">
        <f>IF(M919="","",IF(M919&lt;Premissas!$C$8,Premissas!$E$7,IF(M919&lt;Premissas!$C$9,Premissas!$E$8,IF(M919&lt;Premissas!$C$10,Premissas!$E$9,IF(M919&lt;Premissas!$C$11,Premissas!$E$10,IF(M919&lt;Premissas!$C$12,Premissas!$E$11,Premissas!$E$12))))))</f>
        <v>750</v>
      </c>
      <c r="O919" s="13">
        <f>IF(OR(N919="",N919=0),0,N919/Premissas!$C$16)</f>
        <v>28.846153846153847</v>
      </c>
    </row>
    <row r="920" spans="1:15" ht="15" customHeight="1">
      <c r="A920" s="9">
        <v>7</v>
      </c>
      <c r="B920" s="9">
        <v>930</v>
      </c>
      <c r="C920" s="9" t="s">
        <v>18</v>
      </c>
      <c r="D920" s="9" t="s">
        <v>3273</v>
      </c>
      <c r="E920" s="9" t="s">
        <v>3274</v>
      </c>
      <c r="F920" s="10">
        <v>1039</v>
      </c>
      <c r="G920" s="11">
        <v>15.94</v>
      </c>
      <c r="H920" s="11">
        <v>65</v>
      </c>
      <c r="I920" s="9"/>
      <c r="J920" s="9">
        <v>22</v>
      </c>
      <c r="K920" s="9" t="s">
        <v>4843</v>
      </c>
      <c r="L920" s="9" t="s">
        <v>48</v>
      </c>
      <c r="M920" s="11">
        <f t="shared" si="14"/>
        <v>2.9545454545454546</v>
      </c>
      <c r="N920" s="12">
        <f>IF(M920="","",IF(M920&lt;Premissas!$C$8,Premissas!$E$7,IF(M920&lt;Premissas!$C$9,Premissas!$E$8,IF(M920&lt;Premissas!$C$10,Premissas!$E$9,IF(M920&lt;Premissas!$C$11,Premissas!$E$10,IF(M920&lt;Premissas!$C$12,Premissas!$E$11,Premissas!$E$12))))))</f>
        <v>750</v>
      </c>
      <c r="O920" s="13">
        <f>IF(OR(N920="",N920=0),0,N920/Premissas!$C$16)</f>
        <v>28.846153846153847</v>
      </c>
    </row>
    <row r="921" spans="1:15" ht="15" customHeight="1">
      <c r="A921" s="9">
        <v>7</v>
      </c>
      <c r="B921" s="9">
        <v>930</v>
      </c>
      <c r="C921" s="9" t="s">
        <v>18</v>
      </c>
      <c r="D921" s="9" t="s">
        <v>3275</v>
      </c>
      <c r="E921" s="9" t="s">
        <v>3276</v>
      </c>
      <c r="F921" s="10">
        <v>1994</v>
      </c>
      <c r="G921" s="11">
        <v>39.4</v>
      </c>
      <c r="H921" s="11">
        <v>51</v>
      </c>
      <c r="I921" s="9"/>
      <c r="J921" s="9">
        <v>22</v>
      </c>
      <c r="K921" s="9" t="s">
        <v>4843</v>
      </c>
      <c r="L921" s="9" t="s">
        <v>48</v>
      </c>
      <c r="M921" s="11">
        <f t="shared" si="14"/>
        <v>2.3181818181818183</v>
      </c>
      <c r="N921" s="12">
        <f>IF(M921="","",IF(M921&lt;Premissas!$C$8,Premissas!$E$7,IF(M921&lt;Premissas!$C$9,Premissas!$E$8,IF(M921&lt;Premissas!$C$10,Premissas!$E$9,IF(M921&lt;Premissas!$C$11,Premissas!$E$10,IF(M921&lt;Premissas!$C$12,Premissas!$E$11,Premissas!$E$12))))))</f>
        <v>750</v>
      </c>
      <c r="O921" s="13">
        <f>IF(OR(N921="",N921=0),0,N921/Premissas!$C$16)</f>
        <v>28.846153846153847</v>
      </c>
    </row>
    <row r="922" spans="1:15" ht="15" customHeight="1">
      <c r="A922" s="9">
        <v>7</v>
      </c>
      <c r="B922" s="9">
        <v>930</v>
      </c>
      <c r="C922" s="9" t="s">
        <v>18</v>
      </c>
      <c r="D922" s="9" t="s">
        <v>3277</v>
      </c>
      <c r="E922" s="9" t="s">
        <v>3278</v>
      </c>
      <c r="F922" s="10">
        <v>6</v>
      </c>
      <c r="G922" s="11">
        <v>7.0000000000000007E-2</v>
      </c>
      <c r="H922" s="11">
        <v>86</v>
      </c>
      <c r="I922" s="9"/>
      <c r="J922" s="9">
        <v>22</v>
      </c>
      <c r="K922" s="9" t="s">
        <v>4843</v>
      </c>
      <c r="L922" s="9" t="s">
        <v>48</v>
      </c>
      <c r="M922" s="11">
        <f t="shared" si="14"/>
        <v>3.9090909090909092</v>
      </c>
      <c r="N922" s="12">
        <f>IF(M922="","",IF(M922&lt;Premissas!$C$8,Premissas!$E$7,IF(M922&lt;Premissas!$C$9,Premissas!$E$8,IF(M922&lt;Premissas!$C$10,Premissas!$E$9,IF(M922&lt;Premissas!$C$11,Premissas!$E$10,IF(M922&lt;Premissas!$C$12,Premissas!$E$11,Premissas!$E$12))))))</f>
        <v>750</v>
      </c>
      <c r="O922" s="13">
        <f>IF(OR(N922="",N922=0),0,N922/Premissas!$C$16)</f>
        <v>28.846153846153847</v>
      </c>
    </row>
    <row r="923" spans="1:15" ht="15" customHeight="1">
      <c r="A923" s="9">
        <v>7</v>
      </c>
      <c r="B923" s="9">
        <v>930</v>
      </c>
      <c r="C923" s="9" t="s">
        <v>19</v>
      </c>
      <c r="D923" s="9" t="s">
        <v>3277</v>
      </c>
      <c r="E923" s="9" t="s">
        <v>3278</v>
      </c>
      <c r="F923" s="10">
        <v>8921</v>
      </c>
      <c r="G923" s="11">
        <v>127.41</v>
      </c>
      <c r="H923" s="11">
        <v>70</v>
      </c>
      <c r="I923" s="9"/>
      <c r="J923" s="9">
        <v>17</v>
      </c>
      <c r="K923" s="9" t="s">
        <v>4843</v>
      </c>
      <c r="L923" s="9" t="s">
        <v>48</v>
      </c>
      <c r="M923" s="11">
        <f t="shared" si="14"/>
        <v>4.117647058823529</v>
      </c>
      <c r="N923" s="12">
        <f>IF(M923="","",IF(M923&lt;Premissas!$C$8,Premissas!$E$7,IF(M923&lt;Premissas!$C$9,Premissas!$E$8,IF(M923&lt;Premissas!$C$10,Premissas!$E$9,IF(M923&lt;Premissas!$C$11,Premissas!$E$10,IF(M923&lt;Premissas!$C$12,Premissas!$E$11,Premissas!$E$12))))))</f>
        <v>750</v>
      </c>
      <c r="O923" s="13">
        <f>IF(OR(N923="",N923=0),0,N923/Premissas!$C$16)</f>
        <v>28.846153846153847</v>
      </c>
    </row>
    <row r="924" spans="1:15" ht="15" customHeight="1">
      <c r="A924" s="9">
        <v>7</v>
      </c>
      <c r="B924" s="9">
        <v>930</v>
      </c>
      <c r="C924" s="9" t="s">
        <v>20</v>
      </c>
      <c r="D924" s="9" t="s">
        <v>3279</v>
      </c>
      <c r="E924" s="9" t="s">
        <v>3280</v>
      </c>
      <c r="F924" s="10">
        <v>107</v>
      </c>
      <c r="G924" s="11">
        <v>7.21</v>
      </c>
      <c r="H924" s="11">
        <v>15</v>
      </c>
      <c r="I924" s="9"/>
      <c r="J924" s="9">
        <v>16</v>
      </c>
      <c r="K924" s="9" t="s">
        <v>4843</v>
      </c>
      <c r="L924" s="9" t="s">
        <v>48</v>
      </c>
      <c r="M924" s="11">
        <f t="shared" si="14"/>
        <v>0.9375</v>
      </c>
      <c r="N924" s="12">
        <f>IF(M924="","",IF(M924&lt;Premissas!$C$8,Premissas!$E$7,IF(M924&lt;Premissas!$C$9,Premissas!$E$8,IF(M924&lt;Premissas!$C$10,Premissas!$E$9,IF(M924&lt;Premissas!$C$11,Premissas!$E$10,IF(M924&lt;Premissas!$C$12,Premissas!$E$11,Premissas!$E$12))))))</f>
        <v>0</v>
      </c>
      <c r="O924" s="13">
        <f>IF(OR(N924="",N924=0),0,N924/Premissas!$C$16)</f>
        <v>0</v>
      </c>
    </row>
    <row r="925" spans="1:15" ht="15" customHeight="1">
      <c r="A925" s="9">
        <v>7</v>
      </c>
      <c r="B925" s="9">
        <v>930</v>
      </c>
      <c r="C925" s="9" t="s">
        <v>21</v>
      </c>
      <c r="D925" s="9" t="s">
        <v>3281</v>
      </c>
      <c r="E925" s="9" t="s">
        <v>3282</v>
      </c>
      <c r="F925" s="10">
        <v>564</v>
      </c>
      <c r="G925" s="11">
        <v>77.84</v>
      </c>
      <c r="H925" s="11">
        <v>7</v>
      </c>
      <c r="I925" s="9"/>
      <c r="J925" s="9">
        <v>20</v>
      </c>
      <c r="K925" s="9" t="s">
        <v>4843</v>
      </c>
      <c r="L925" s="9" t="s">
        <v>48</v>
      </c>
      <c r="M925" s="11">
        <f t="shared" si="14"/>
        <v>0.35</v>
      </c>
      <c r="N925" s="12">
        <f>IF(M925="","",IF(M925&lt;Premissas!$C$8,Premissas!$E$7,IF(M925&lt;Premissas!$C$9,Premissas!$E$8,IF(M925&lt;Premissas!$C$10,Premissas!$E$9,IF(M925&lt;Premissas!$C$11,Premissas!$E$10,IF(M925&lt;Premissas!$C$12,Premissas!$E$11,Premissas!$E$12))))))</f>
        <v>0</v>
      </c>
      <c r="O925" s="13">
        <f>IF(OR(N925="",N925=0),0,N925/Premissas!$C$16)</f>
        <v>0</v>
      </c>
    </row>
    <row r="926" spans="1:15" ht="15" customHeight="1">
      <c r="A926" s="9">
        <v>7</v>
      </c>
      <c r="B926" s="9">
        <v>930</v>
      </c>
      <c r="C926" s="9" t="s">
        <v>18</v>
      </c>
      <c r="D926" s="9" t="s">
        <v>3287</v>
      </c>
      <c r="E926" s="9" t="s">
        <v>3288</v>
      </c>
      <c r="F926" s="10">
        <v>81</v>
      </c>
      <c r="G926" s="11">
        <v>3.86</v>
      </c>
      <c r="H926" s="11">
        <v>21</v>
      </c>
      <c r="I926" s="9"/>
      <c r="J926" s="9">
        <v>22</v>
      </c>
      <c r="K926" s="9" t="s">
        <v>4843</v>
      </c>
      <c r="L926" s="9" t="s">
        <v>48</v>
      </c>
      <c r="M926" s="11">
        <f t="shared" si="14"/>
        <v>0.95454545454545459</v>
      </c>
      <c r="N926" s="12">
        <f>IF(M926="","",IF(M926&lt;Premissas!$C$8,Premissas!$E$7,IF(M926&lt;Premissas!$C$9,Premissas!$E$8,IF(M926&lt;Premissas!$C$10,Premissas!$E$9,IF(M926&lt;Premissas!$C$11,Premissas!$E$10,IF(M926&lt;Premissas!$C$12,Premissas!$E$11,Premissas!$E$12))))))</f>
        <v>0</v>
      </c>
      <c r="O926" s="13">
        <f>IF(OR(N926="",N926=0),0,N926/Premissas!$C$16)</f>
        <v>0</v>
      </c>
    </row>
    <row r="927" spans="1:15" ht="15" customHeight="1">
      <c r="A927" s="9">
        <v>7</v>
      </c>
      <c r="B927" s="9">
        <v>930</v>
      </c>
      <c r="C927" s="9" t="s">
        <v>18</v>
      </c>
      <c r="D927" s="9" t="s">
        <v>3291</v>
      </c>
      <c r="E927" s="9" t="s">
        <v>3292</v>
      </c>
      <c r="F927" s="10">
        <v>47</v>
      </c>
      <c r="G927" s="11">
        <v>2.83</v>
      </c>
      <c r="H927" s="11">
        <v>17</v>
      </c>
      <c r="I927" s="9"/>
      <c r="J927" s="9">
        <v>22</v>
      </c>
      <c r="K927" s="9" t="s">
        <v>4843</v>
      </c>
      <c r="L927" s="9" t="s">
        <v>48</v>
      </c>
      <c r="M927" s="11">
        <f t="shared" si="14"/>
        <v>0.77272727272727271</v>
      </c>
      <c r="N927" s="12">
        <f>IF(M927="","",IF(M927&lt;Premissas!$C$8,Premissas!$E$7,IF(M927&lt;Premissas!$C$9,Premissas!$E$8,IF(M927&lt;Premissas!$C$10,Premissas!$E$9,IF(M927&lt;Premissas!$C$11,Premissas!$E$10,IF(M927&lt;Premissas!$C$12,Premissas!$E$11,Premissas!$E$12))))))</f>
        <v>0</v>
      </c>
      <c r="O927" s="13">
        <f>IF(OR(N927="",N927=0),0,N927/Premissas!$C$16)</f>
        <v>0</v>
      </c>
    </row>
    <row r="928" spans="1:15" ht="15" customHeight="1">
      <c r="A928" s="9">
        <v>7</v>
      </c>
      <c r="B928" s="9">
        <v>930</v>
      </c>
      <c r="C928" s="9" t="s">
        <v>18</v>
      </c>
      <c r="D928" s="9" t="s">
        <v>3293</v>
      </c>
      <c r="E928" s="9" t="s">
        <v>3294</v>
      </c>
      <c r="F928" s="10">
        <v>482</v>
      </c>
      <c r="G928" s="11">
        <v>10.72</v>
      </c>
      <c r="H928" s="11">
        <v>45</v>
      </c>
      <c r="I928" s="9"/>
      <c r="J928" s="9">
        <v>22</v>
      </c>
      <c r="K928" s="9" t="s">
        <v>4843</v>
      </c>
      <c r="L928" s="9" t="s">
        <v>48</v>
      </c>
      <c r="M928" s="11">
        <f t="shared" si="14"/>
        <v>2.0454545454545454</v>
      </c>
      <c r="N928" s="12">
        <f>IF(M928="","",IF(M928&lt;Premissas!$C$8,Premissas!$E$7,IF(M928&lt;Premissas!$C$9,Premissas!$E$8,IF(M928&lt;Premissas!$C$10,Premissas!$E$9,IF(M928&lt;Premissas!$C$11,Premissas!$E$10,IF(M928&lt;Premissas!$C$12,Premissas!$E$11,Premissas!$E$12))))))</f>
        <v>750</v>
      </c>
      <c r="O928" s="13">
        <f>IF(OR(N928="",N928=0),0,N928/Premissas!$C$16)</f>
        <v>28.846153846153847</v>
      </c>
    </row>
    <row r="929" spans="1:15" ht="15" customHeight="1">
      <c r="A929" s="9">
        <v>7</v>
      </c>
      <c r="B929" s="9">
        <v>930</v>
      </c>
      <c r="C929" s="9" t="s">
        <v>20</v>
      </c>
      <c r="D929" s="9" t="s">
        <v>3295</v>
      </c>
      <c r="E929" s="9" t="s">
        <v>3296</v>
      </c>
      <c r="F929" s="10">
        <v>6</v>
      </c>
      <c r="G929" s="11">
        <v>0.18</v>
      </c>
      <c r="H929" s="11">
        <v>33</v>
      </c>
      <c r="I929" s="9"/>
      <c r="J929" s="9">
        <v>16</v>
      </c>
      <c r="K929" s="9" t="s">
        <v>4843</v>
      </c>
      <c r="L929" s="9" t="s">
        <v>48</v>
      </c>
      <c r="M929" s="11">
        <f t="shared" si="14"/>
        <v>2.0625</v>
      </c>
      <c r="N929" s="12">
        <f>IF(M929="","",IF(M929&lt;Premissas!$C$8,Premissas!$E$7,IF(M929&lt;Premissas!$C$9,Premissas!$E$8,IF(M929&lt;Premissas!$C$10,Premissas!$E$9,IF(M929&lt;Premissas!$C$11,Premissas!$E$10,IF(M929&lt;Premissas!$C$12,Premissas!$E$11,Premissas!$E$12))))))</f>
        <v>750</v>
      </c>
      <c r="O929" s="13">
        <f>IF(OR(N929="",N929=0),0,N929/Premissas!$C$16)</f>
        <v>28.846153846153847</v>
      </c>
    </row>
    <row r="930" spans="1:15" ht="15" customHeight="1">
      <c r="A930" s="9">
        <v>7</v>
      </c>
      <c r="B930" s="9">
        <v>930</v>
      </c>
      <c r="C930" s="9" t="s">
        <v>18</v>
      </c>
      <c r="D930" s="9" t="s">
        <v>3299</v>
      </c>
      <c r="E930" s="9" t="s">
        <v>3300</v>
      </c>
      <c r="F930" s="10">
        <v>1776</v>
      </c>
      <c r="G930" s="11">
        <v>33.32</v>
      </c>
      <c r="H930" s="11">
        <v>53</v>
      </c>
      <c r="I930" s="9"/>
      <c r="J930" s="9">
        <v>22</v>
      </c>
      <c r="K930" s="9" t="s">
        <v>4843</v>
      </c>
      <c r="L930" s="9" t="s">
        <v>48</v>
      </c>
      <c r="M930" s="11">
        <f t="shared" si="14"/>
        <v>2.4090909090909092</v>
      </c>
      <c r="N930" s="12">
        <f>IF(M930="","",IF(M930&lt;Premissas!$C$8,Premissas!$E$7,IF(M930&lt;Premissas!$C$9,Premissas!$E$8,IF(M930&lt;Premissas!$C$10,Premissas!$E$9,IF(M930&lt;Premissas!$C$11,Premissas!$E$10,IF(M930&lt;Premissas!$C$12,Premissas!$E$11,Premissas!$E$12))))))</f>
        <v>750</v>
      </c>
      <c r="O930" s="13">
        <f>IF(OR(N930="",N930=0),0,N930/Premissas!$C$16)</f>
        <v>28.846153846153847</v>
      </c>
    </row>
    <row r="931" spans="1:15" ht="15" customHeight="1">
      <c r="A931" s="9">
        <v>7</v>
      </c>
      <c r="B931" s="9">
        <v>930</v>
      </c>
      <c r="C931" s="9" t="s">
        <v>18</v>
      </c>
      <c r="D931" s="9" t="s">
        <v>3301</v>
      </c>
      <c r="E931" s="9" t="s">
        <v>3302</v>
      </c>
      <c r="F931" s="10">
        <v>154</v>
      </c>
      <c r="G931" s="11">
        <v>3.37</v>
      </c>
      <c r="H931" s="11">
        <v>46</v>
      </c>
      <c r="I931" s="9"/>
      <c r="J931" s="9">
        <v>22</v>
      </c>
      <c r="K931" s="9" t="s">
        <v>4843</v>
      </c>
      <c r="L931" s="9" t="s">
        <v>48</v>
      </c>
      <c r="M931" s="11">
        <f t="shared" si="14"/>
        <v>2.0909090909090908</v>
      </c>
      <c r="N931" s="12">
        <f>IF(M931="","",IF(M931&lt;Premissas!$C$8,Premissas!$E$7,IF(M931&lt;Premissas!$C$9,Premissas!$E$8,IF(M931&lt;Premissas!$C$10,Premissas!$E$9,IF(M931&lt;Premissas!$C$11,Premissas!$E$10,IF(M931&lt;Premissas!$C$12,Premissas!$E$11,Premissas!$E$12))))))</f>
        <v>750</v>
      </c>
      <c r="O931" s="13">
        <f>IF(OR(N931="",N931=0),0,N931/Premissas!$C$16)</f>
        <v>28.846153846153847</v>
      </c>
    </row>
    <row r="932" spans="1:15" ht="15" customHeight="1">
      <c r="A932" s="9">
        <v>7</v>
      </c>
      <c r="B932" s="9">
        <v>930</v>
      </c>
      <c r="C932" s="9" t="s">
        <v>18</v>
      </c>
      <c r="D932" s="9" t="s">
        <v>3303</v>
      </c>
      <c r="E932" s="9" t="s">
        <v>3304</v>
      </c>
      <c r="F932" s="10">
        <v>216</v>
      </c>
      <c r="G932" s="11">
        <v>19.09</v>
      </c>
      <c r="H932" s="11">
        <v>11</v>
      </c>
      <c r="I932" s="9"/>
      <c r="J932" s="9">
        <v>22</v>
      </c>
      <c r="K932" s="9" t="s">
        <v>4843</v>
      </c>
      <c r="L932" s="9" t="s">
        <v>48</v>
      </c>
      <c r="M932" s="11">
        <f t="shared" si="14"/>
        <v>0.5</v>
      </c>
      <c r="N932" s="12">
        <f>IF(M932="","",IF(M932&lt;Premissas!$C$8,Premissas!$E$7,IF(M932&lt;Premissas!$C$9,Premissas!$E$8,IF(M932&lt;Premissas!$C$10,Premissas!$E$9,IF(M932&lt;Premissas!$C$11,Premissas!$E$10,IF(M932&lt;Premissas!$C$12,Premissas!$E$11,Premissas!$E$12))))))</f>
        <v>0</v>
      </c>
      <c r="O932" s="13">
        <f>IF(OR(N932="",N932=0),0,N932/Premissas!$C$16)</f>
        <v>0</v>
      </c>
    </row>
    <row r="933" spans="1:15" ht="15" customHeight="1">
      <c r="A933" s="9">
        <v>7</v>
      </c>
      <c r="B933" s="9">
        <v>930</v>
      </c>
      <c r="C933" s="9" t="s">
        <v>20</v>
      </c>
      <c r="D933" s="9" t="s">
        <v>3305</v>
      </c>
      <c r="E933" s="9" t="s">
        <v>3306</v>
      </c>
      <c r="F933" s="10">
        <v>2276</v>
      </c>
      <c r="G933" s="11">
        <v>69.569999999999993</v>
      </c>
      <c r="H933" s="11">
        <v>33</v>
      </c>
      <c r="I933" s="9"/>
      <c r="J933" s="9">
        <v>16</v>
      </c>
      <c r="K933" s="9" t="s">
        <v>4843</v>
      </c>
      <c r="L933" s="9" t="s">
        <v>48</v>
      </c>
      <c r="M933" s="11">
        <f t="shared" si="14"/>
        <v>2.0625</v>
      </c>
      <c r="N933" s="12">
        <f>IF(M933="","",IF(M933&lt;Premissas!$C$8,Premissas!$E$7,IF(M933&lt;Premissas!$C$9,Premissas!$E$8,IF(M933&lt;Premissas!$C$10,Premissas!$E$9,IF(M933&lt;Premissas!$C$11,Premissas!$E$10,IF(M933&lt;Premissas!$C$12,Premissas!$E$11,Premissas!$E$12))))))</f>
        <v>750</v>
      </c>
      <c r="O933" s="13">
        <f>IF(OR(N933="",N933=0),0,N933/Premissas!$C$16)</f>
        <v>28.846153846153847</v>
      </c>
    </row>
    <row r="934" spans="1:15" ht="15" customHeight="1">
      <c r="A934" s="9">
        <v>7</v>
      </c>
      <c r="B934" s="9">
        <v>930</v>
      </c>
      <c r="C934" s="9" t="s">
        <v>18</v>
      </c>
      <c r="D934" s="9" t="s">
        <v>3307</v>
      </c>
      <c r="E934" s="9" t="s">
        <v>3308</v>
      </c>
      <c r="F934" s="10">
        <v>321</v>
      </c>
      <c r="G934" s="11">
        <v>4.04</v>
      </c>
      <c r="H934" s="11">
        <v>79</v>
      </c>
      <c r="I934" s="9"/>
      <c r="J934" s="9">
        <v>22</v>
      </c>
      <c r="K934" s="9" t="s">
        <v>4843</v>
      </c>
      <c r="L934" s="9" t="s">
        <v>48</v>
      </c>
      <c r="M934" s="11">
        <f t="shared" si="14"/>
        <v>3.5909090909090908</v>
      </c>
      <c r="N934" s="12">
        <f>IF(M934="","",IF(M934&lt;Premissas!$C$8,Premissas!$E$7,IF(M934&lt;Premissas!$C$9,Premissas!$E$8,IF(M934&lt;Premissas!$C$10,Premissas!$E$9,IF(M934&lt;Premissas!$C$11,Premissas!$E$10,IF(M934&lt;Premissas!$C$12,Premissas!$E$11,Premissas!$E$12))))))</f>
        <v>750</v>
      </c>
      <c r="O934" s="13">
        <f>IF(OR(N934="",N934=0),0,N934/Premissas!$C$16)</f>
        <v>28.846153846153847</v>
      </c>
    </row>
    <row r="935" spans="1:15" ht="15" customHeight="1">
      <c r="A935" s="9">
        <v>7</v>
      </c>
      <c r="B935" s="9">
        <v>930</v>
      </c>
      <c r="C935" s="9" t="s">
        <v>18</v>
      </c>
      <c r="D935" s="9" t="s">
        <v>3309</v>
      </c>
      <c r="E935" s="9" t="s">
        <v>3310</v>
      </c>
      <c r="F935" s="10">
        <v>554</v>
      </c>
      <c r="G935" s="11">
        <v>37.39</v>
      </c>
      <c r="H935" s="11">
        <v>15</v>
      </c>
      <c r="I935" s="9"/>
      <c r="J935" s="9">
        <v>22</v>
      </c>
      <c r="K935" s="9" t="s">
        <v>4843</v>
      </c>
      <c r="L935" s="9" t="s">
        <v>48</v>
      </c>
      <c r="M935" s="11">
        <f t="shared" si="14"/>
        <v>0.68181818181818177</v>
      </c>
      <c r="N935" s="12">
        <f>IF(M935="","",IF(M935&lt;Premissas!$C$8,Premissas!$E$7,IF(M935&lt;Premissas!$C$9,Premissas!$E$8,IF(M935&lt;Premissas!$C$10,Premissas!$E$9,IF(M935&lt;Premissas!$C$11,Premissas!$E$10,IF(M935&lt;Premissas!$C$12,Premissas!$E$11,Premissas!$E$12))))))</f>
        <v>0</v>
      </c>
      <c r="O935" s="13">
        <f>IF(OR(N935="",N935=0),0,N935/Premissas!$C$16)</f>
        <v>0</v>
      </c>
    </row>
    <row r="936" spans="1:15" ht="15" customHeight="1">
      <c r="A936" s="9">
        <v>7</v>
      </c>
      <c r="B936" s="9">
        <v>930</v>
      </c>
      <c r="C936" s="9" t="s">
        <v>18</v>
      </c>
      <c r="D936" s="9" t="s">
        <v>3311</v>
      </c>
      <c r="E936" s="9" t="s">
        <v>3312</v>
      </c>
      <c r="F936" s="10">
        <v>482</v>
      </c>
      <c r="G936" s="11">
        <v>21.7</v>
      </c>
      <c r="H936" s="11">
        <v>22</v>
      </c>
      <c r="I936" s="9"/>
      <c r="J936" s="9">
        <v>22</v>
      </c>
      <c r="K936" s="9" t="s">
        <v>4843</v>
      </c>
      <c r="L936" s="9" t="s">
        <v>48</v>
      </c>
      <c r="M936" s="11">
        <f t="shared" si="14"/>
        <v>1</v>
      </c>
      <c r="N936" s="12">
        <f>IF(M936="","",IF(M936&lt;Premissas!$C$8,Premissas!$E$7,IF(M936&lt;Premissas!$C$9,Premissas!$E$8,IF(M936&lt;Premissas!$C$10,Premissas!$E$9,IF(M936&lt;Premissas!$C$11,Premissas!$E$10,IF(M936&lt;Premissas!$C$12,Premissas!$E$11,Premissas!$E$12))))))</f>
        <v>100</v>
      </c>
      <c r="O936" s="13">
        <f>IF(OR(N936="",N936=0),0,N936/Premissas!$C$16)</f>
        <v>3.8461538461538463</v>
      </c>
    </row>
    <row r="937" spans="1:15" ht="15" customHeight="1">
      <c r="A937" s="9">
        <v>7</v>
      </c>
      <c r="B937" s="9">
        <v>930</v>
      </c>
      <c r="C937" s="9" t="s">
        <v>20</v>
      </c>
      <c r="D937" s="9" t="s">
        <v>3311</v>
      </c>
      <c r="E937" s="9" t="s">
        <v>3312</v>
      </c>
      <c r="F937" s="10">
        <v>39</v>
      </c>
      <c r="G937" s="11">
        <v>6.51</v>
      </c>
      <c r="H937" s="11">
        <v>6</v>
      </c>
      <c r="I937" s="9"/>
      <c r="J937" s="9">
        <v>16</v>
      </c>
      <c r="K937" s="9" t="s">
        <v>4843</v>
      </c>
      <c r="L937" s="9" t="s">
        <v>48</v>
      </c>
      <c r="M937" s="11">
        <f t="shared" si="14"/>
        <v>0.375</v>
      </c>
      <c r="N937" s="12">
        <f>IF(M937="","",IF(M937&lt;Premissas!$C$8,Premissas!$E$7,IF(M937&lt;Premissas!$C$9,Premissas!$E$8,IF(M937&lt;Premissas!$C$10,Premissas!$E$9,IF(M937&lt;Premissas!$C$11,Premissas!$E$10,IF(M937&lt;Premissas!$C$12,Premissas!$E$11,Premissas!$E$12))))))</f>
        <v>0</v>
      </c>
      <c r="O937" s="13">
        <f>IF(OR(N937="",N937=0),0,N937/Premissas!$C$16)</f>
        <v>0</v>
      </c>
    </row>
    <row r="938" spans="1:15" ht="15" customHeight="1">
      <c r="A938" s="9">
        <v>7</v>
      </c>
      <c r="B938" s="9">
        <v>930</v>
      </c>
      <c r="C938" s="9" t="s">
        <v>18</v>
      </c>
      <c r="D938" s="9" t="s">
        <v>3313</v>
      </c>
      <c r="E938" s="9" t="s">
        <v>3314</v>
      </c>
      <c r="F938" s="10">
        <v>917</v>
      </c>
      <c r="G938" s="11">
        <v>57.25</v>
      </c>
      <c r="H938" s="11">
        <v>16</v>
      </c>
      <c r="I938" s="9"/>
      <c r="J938" s="9">
        <v>22</v>
      </c>
      <c r="K938" s="9" t="s">
        <v>4843</v>
      </c>
      <c r="L938" s="9" t="s">
        <v>48</v>
      </c>
      <c r="M938" s="11">
        <f t="shared" si="14"/>
        <v>0.72727272727272729</v>
      </c>
      <c r="N938" s="12">
        <f>IF(M938="","",IF(M938&lt;Premissas!$C$8,Premissas!$E$7,IF(M938&lt;Premissas!$C$9,Premissas!$E$8,IF(M938&lt;Premissas!$C$10,Premissas!$E$9,IF(M938&lt;Premissas!$C$11,Premissas!$E$10,IF(M938&lt;Premissas!$C$12,Premissas!$E$11,Premissas!$E$12))))))</f>
        <v>0</v>
      </c>
      <c r="O938" s="13">
        <f>IF(OR(N938="",N938=0),0,N938/Premissas!$C$16)</f>
        <v>0</v>
      </c>
    </row>
    <row r="939" spans="1:15" ht="15" customHeight="1">
      <c r="A939" s="9">
        <v>7</v>
      </c>
      <c r="B939" s="9">
        <v>930</v>
      </c>
      <c r="C939" s="9" t="s">
        <v>18</v>
      </c>
      <c r="D939" s="9" t="s">
        <v>3315</v>
      </c>
      <c r="E939" s="9" t="s">
        <v>3316</v>
      </c>
      <c r="F939" s="10">
        <v>34</v>
      </c>
      <c r="G939" s="11">
        <v>2.13</v>
      </c>
      <c r="H939" s="11">
        <v>16</v>
      </c>
      <c r="I939" s="9"/>
      <c r="J939" s="9">
        <v>22</v>
      </c>
      <c r="K939" s="9" t="s">
        <v>4843</v>
      </c>
      <c r="L939" s="9" t="s">
        <v>48</v>
      </c>
      <c r="M939" s="11">
        <f t="shared" si="14"/>
        <v>0.72727272727272729</v>
      </c>
      <c r="N939" s="12">
        <f>IF(M939="","",IF(M939&lt;Premissas!$C$8,Premissas!$E$7,IF(M939&lt;Premissas!$C$9,Premissas!$E$8,IF(M939&lt;Premissas!$C$10,Premissas!$E$9,IF(M939&lt;Premissas!$C$11,Premissas!$E$10,IF(M939&lt;Premissas!$C$12,Premissas!$E$11,Premissas!$E$12))))))</f>
        <v>0</v>
      </c>
      <c r="O939" s="13">
        <f>IF(OR(N939="",N939=0),0,N939/Premissas!$C$16)</f>
        <v>0</v>
      </c>
    </row>
    <row r="940" spans="1:15" ht="15" customHeight="1">
      <c r="A940" s="9">
        <v>7</v>
      </c>
      <c r="B940" s="9">
        <v>930</v>
      </c>
      <c r="C940" s="9" t="s">
        <v>20</v>
      </c>
      <c r="D940" s="9" t="s">
        <v>3315</v>
      </c>
      <c r="E940" s="9" t="s">
        <v>3316</v>
      </c>
      <c r="F940" s="10">
        <v>11</v>
      </c>
      <c r="G940" s="11">
        <v>1.26</v>
      </c>
      <c r="H940" s="11">
        <v>9</v>
      </c>
      <c r="I940" s="9"/>
      <c r="J940" s="9">
        <v>16</v>
      </c>
      <c r="K940" s="9" t="s">
        <v>4843</v>
      </c>
      <c r="L940" s="9" t="s">
        <v>48</v>
      </c>
      <c r="M940" s="11">
        <f t="shared" si="14"/>
        <v>0.5625</v>
      </c>
      <c r="N940" s="12">
        <f>IF(M940="","",IF(M940&lt;Premissas!$C$8,Premissas!$E$7,IF(M940&lt;Premissas!$C$9,Premissas!$E$8,IF(M940&lt;Premissas!$C$10,Premissas!$E$9,IF(M940&lt;Premissas!$C$11,Premissas!$E$10,IF(M940&lt;Premissas!$C$12,Premissas!$E$11,Premissas!$E$12))))))</f>
        <v>0</v>
      </c>
      <c r="O940" s="13">
        <f>IF(OR(N940="",N940=0),0,N940/Premissas!$C$16)</f>
        <v>0</v>
      </c>
    </row>
    <row r="941" spans="1:15" ht="15" customHeight="1">
      <c r="A941" s="9">
        <v>7</v>
      </c>
      <c r="B941" s="9">
        <v>930</v>
      </c>
      <c r="C941" s="9" t="s">
        <v>18</v>
      </c>
      <c r="D941" s="9" t="s">
        <v>3319</v>
      </c>
      <c r="E941" s="9" t="s">
        <v>3320</v>
      </c>
      <c r="F941" s="10">
        <v>573</v>
      </c>
      <c r="G941" s="11">
        <v>10.42</v>
      </c>
      <c r="H941" s="11">
        <v>55</v>
      </c>
      <c r="I941" s="9"/>
      <c r="J941" s="9">
        <v>22</v>
      </c>
      <c r="K941" s="9" t="s">
        <v>4843</v>
      </c>
      <c r="L941" s="9" t="s">
        <v>48</v>
      </c>
      <c r="M941" s="11">
        <f t="shared" si="14"/>
        <v>2.5</v>
      </c>
      <c r="N941" s="12">
        <f>IF(M941="","",IF(M941&lt;Premissas!$C$8,Premissas!$E$7,IF(M941&lt;Premissas!$C$9,Premissas!$E$8,IF(M941&lt;Premissas!$C$10,Premissas!$E$9,IF(M941&lt;Premissas!$C$11,Premissas!$E$10,IF(M941&lt;Premissas!$C$12,Premissas!$E$11,Premissas!$E$12))))))</f>
        <v>750</v>
      </c>
      <c r="O941" s="13">
        <f>IF(OR(N941="",N941=0),0,N941/Premissas!$C$16)</f>
        <v>28.846153846153847</v>
      </c>
    </row>
    <row r="942" spans="1:15" ht="15" customHeight="1">
      <c r="A942" s="9">
        <v>7</v>
      </c>
      <c r="B942" s="9">
        <v>930</v>
      </c>
      <c r="C942" s="9" t="s">
        <v>18</v>
      </c>
      <c r="D942" s="9" t="s">
        <v>3321</v>
      </c>
      <c r="E942" s="9" t="s">
        <v>3322</v>
      </c>
      <c r="F942" s="10">
        <v>2196</v>
      </c>
      <c r="G942" s="11">
        <v>94.39</v>
      </c>
      <c r="H942" s="11">
        <v>23</v>
      </c>
      <c r="I942" s="9"/>
      <c r="J942" s="9">
        <v>22</v>
      </c>
      <c r="K942" s="9" t="s">
        <v>4843</v>
      </c>
      <c r="L942" s="9" t="s">
        <v>48</v>
      </c>
      <c r="M942" s="11">
        <f t="shared" si="14"/>
        <v>1.0454545454545454</v>
      </c>
      <c r="N942" s="12">
        <f>IF(M942="","",IF(M942&lt;Premissas!$C$8,Premissas!$E$7,IF(M942&lt;Premissas!$C$9,Premissas!$E$8,IF(M942&lt;Premissas!$C$10,Premissas!$E$9,IF(M942&lt;Premissas!$C$11,Premissas!$E$10,IF(M942&lt;Premissas!$C$12,Premissas!$E$11,Premissas!$E$12))))))</f>
        <v>100</v>
      </c>
      <c r="O942" s="13">
        <f>IF(OR(N942="",N942=0),0,N942/Premissas!$C$16)</f>
        <v>3.8461538461538463</v>
      </c>
    </row>
    <row r="943" spans="1:15" ht="15" customHeight="1">
      <c r="A943" s="9">
        <v>7</v>
      </c>
      <c r="B943" s="9">
        <v>930</v>
      </c>
      <c r="C943" s="9" t="s">
        <v>20</v>
      </c>
      <c r="D943" s="9" t="s">
        <v>3321</v>
      </c>
      <c r="E943" s="9" t="s">
        <v>3322</v>
      </c>
      <c r="F943" s="10">
        <v>25</v>
      </c>
      <c r="G943" s="11">
        <v>0.39</v>
      </c>
      <c r="H943" s="11">
        <v>64</v>
      </c>
      <c r="I943" s="9"/>
      <c r="J943" s="9">
        <v>16</v>
      </c>
      <c r="K943" s="9" t="s">
        <v>4843</v>
      </c>
      <c r="L943" s="9" t="s">
        <v>48</v>
      </c>
      <c r="M943" s="11">
        <f t="shared" si="14"/>
        <v>4</v>
      </c>
      <c r="N943" s="12">
        <f>IF(M943="","",IF(M943&lt;Premissas!$C$8,Premissas!$E$7,IF(M943&lt;Premissas!$C$9,Premissas!$E$8,IF(M943&lt;Premissas!$C$10,Premissas!$E$9,IF(M943&lt;Premissas!$C$11,Premissas!$E$10,IF(M943&lt;Premissas!$C$12,Premissas!$E$11,Premissas!$E$12))))))</f>
        <v>750</v>
      </c>
      <c r="O943" s="13">
        <f>IF(OR(N943="",N943=0),0,N943/Premissas!$C$16)</f>
        <v>28.846153846153847</v>
      </c>
    </row>
    <row r="944" spans="1:15" ht="15" customHeight="1">
      <c r="A944" s="9">
        <v>7</v>
      </c>
      <c r="B944" s="9">
        <v>930</v>
      </c>
      <c r="C944" s="9" t="s">
        <v>18</v>
      </c>
      <c r="D944" s="9" t="s">
        <v>3323</v>
      </c>
      <c r="E944" s="9" t="s">
        <v>3324</v>
      </c>
      <c r="F944" s="10">
        <v>265</v>
      </c>
      <c r="G944" s="11">
        <v>12.01</v>
      </c>
      <c r="H944" s="11">
        <v>22</v>
      </c>
      <c r="I944" s="9"/>
      <c r="J944" s="9">
        <v>22</v>
      </c>
      <c r="K944" s="9" t="s">
        <v>4843</v>
      </c>
      <c r="L944" s="9" t="s">
        <v>48</v>
      </c>
      <c r="M944" s="11">
        <f t="shared" si="14"/>
        <v>1</v>
      </c>
      <c r="N944" s="12">
        <f>IF(M944="","",IF(M944&lt;Premissas!$C$8,Premissas!$E$7,IF(M944&lt;Premissas!$C$9,Premissas!$E$8,IF(M944&lt;Premissas!$C$10,Premissas!$E$9,IF(M944&lt;Premissas!$C$11,Premissas!$E$10,IF(M944&lt;Premissas!$C$12,Premissas!$E$11,Premissas!$E$12))))))</f>
        <v>100</v>
      </c>
      <c r="O944" s="13">
        <f>IF(OR(N944="",N944=0),0,N944/Premissas!$C$16)</f>
        <v>3.8461538461538463</v>
      </c>
    </row>
    <row r="945" spans="1:15" ht="15" customHeight="1">
      <c r="A945" s="9">
        <v>7</v>
      </c>
      <c r="B945" s="9">
        <v>930</v>
      </c>
      <c r="C945" s="9" t="s">
        <v>21</v>
      </c>
      <c r="D945" s="9" t="s">
        <v>3329</v>
      </c>
      <c r="E945" s="9" t="s">
        <v>3330</v>
      </c>
      <c r="F945" s="10">
        <v>2141</v>
      </c>
      <c r="G945" s="11">
        <v>74.03</v>
      </c>
      <c r="H945" s="11">
        <v>29</v>
      </c>
      <c r="I945" s="9"/>
      <c r="J945" s="9">
        <v>20</v>
      </c>
      <c r="K945" s="9" t="s">
        <v>4843</v>
      </c>
      <c r="L945" s="9" t="s">
        <v>48</v>
      </c>
      <c r="M945" s="11">
        <f t="shared" si="14"/>
        <v>1.45</v>
      </c>
      <c r="N945" s="12">
        <f>IF(M945="","",IF(M945&lt;Premissas!$C$8,Premissas!$E$7,IF(M945&lt;Premissas!$C$9,Premissas!$E$8,IF(M945&lt;Premissas!$C$10,Premissas!$E$9,IF(M945&lt;Premissas!$C$11,Premissas!$E$10,IF(M945&lt;Premissas!$C$12,Premissas!$E$11,Premissas!$E$12))))))</f>
        <v>350</v>
      </c>
      <c r="O945" s="13">
        <f>IF(OR(N945="",N945=0),0,N945/Premissas!$C$16)</f>
        <v>13.461538461538462</v>
      </c>
    </row>
    <row r="946" spans="1:15" ht="15" customHeight="1">
      <c r="A946" s="9">
        <v>7</v>
      </c>
      <c r="B946" s="9">
        <v>930</v>
      </c>
      <c r="C946" s="9" t="s">
        <v>18</v>
      </c>
      <c r="D946" s="9" t="s">
        <v>3331</v>
      </c>
      <c r="E946" s="9" t="s">
        <v>3332</v>
      </c>
      <c r="F946" s="10">
        <v>1108</v>
      </c>
      <c r="G946" s="11">
        <v>15.23</v>
      </c>
      <c r="H946" s="11">
        <v>73</v>
      </c>
      <c r="I946" s="9"/>
      <c r="J946" s="9">
        <v>22</v>
      </c>
      <c r="K946" s="9" t="s">
        <v>4843</v>
      </c>
      <c r="L946" s="9" t="s">
        <v>48</v>
      </c>
      <c r="M946" s="11">
        <f t="shared" si="14"/>
        <v>3.3181818181818183</v>
      </c>
      <c r="N946" s="12">
        <f>IF(M946="","",IF(M946&lt;Premissas!$C$8,Premissas!$E$7,IF(M946&lt;Premissas!$C$9,Premissas!$E$8,IF(M946&lt;Premissas!$C$10,Premissas!$E$9,IF(M946&lt;Premissas!$C$11,Premissas!$E$10,IF(M946&lt;Premissas!$C$12,Premissas!$E$11,Premissas!$E$12))))))</f>
        <v>750</v>
      </c>
      <c r="O946" s="13">
        <f>IF(OR(N946="",N946=0),0,N946/Premissas!$C$16)</f>
        <v>28.846153846153847</v>
      </c>
    </row>
    <row r="947" spans="1:15" ht="15" customHeight="1">
      <c r="A947" s="9">
        <v>7</v>
      </c>
      <c r="B947" s="9">
        <v>930</v>
      </c>
      <c r="C947" s="9" t="s">
        <v>20</v>
      </c>
      <c r="D947" s="9" t="s">
        <v>3339</v>
      </c>
      <c r="E947" s="9" t="s">
        <v>3340</v>
      </c>
      <c r="F947" s="10">
        <v>7</v>
      </c>
      <c r="G947" s="11">
        <v>4.13</v>
      </c>
      <c r="H947" s="11">
        <v>2</v>
      </c>
      <c r="I947" s="9"/>
      <c r="J947" s="9">
        <v>16</v>
      </c>
      <c r="K947" s="9" t="s">
        <v>4843</v>
      </c>
      <c r="L947" s="9" t="s">
        <v>48</v>
      </c>
      <c r="M947" s="11">
        <f t="shared" si="14"/>
        <v>0.125</v>
      </c>
      <c r="N947" s="12">
        <f>IF(M947="","",IF(M947&lt;Premissas!$C$8,Premissas!$E$7,IF(M947&lt;Premissas!$C$9,Premissas!$E$8,IF(M947&lt;Premissas!$C$10,Premissas!$E$9,IF(M947&lt;Premissas!$C$11,Premissas!$E$10,IF(M947&lt;Premissas!$C$12,Premissas!$E$11,Premissas!$E$12))))))</f>
        <v>0</v>
      </c>
      <c r="O947" s="13">
        <f>IF(OR(N947="",N947=0),0,N947/Premissas!$C$16)</f>
        <v>0</v>
      </c>
    </row>
    <row r="948" spans="1:15" ht="15" customHeight="1">
      <c r="A948" s="9">
        <v>7</v>
      </c>
      <c r="B948" s="9">
        <v>930</v>
      </c>
      <c r="C948" s="9" t="s">
        <v>19</v>
      </c>
      <c r="D948" s="9" t="s">
        <v>3349</v>
      </c>
      <c r="E948" s="9" t="s">
        <v>3350</v>
      </c>
      <c r="F948" s="10">
        <v>2033</v>
      </c>
      <c r="G948" s="11">
        <v>93.76</v>
      </c>
      <c r="H948" s="11">
        <v>22</v>
      </c>
      <c r="I948" s="9"/>
      <c r="J948" s="9">
        <v>17</v>
      </c>
      <c r="K948" s="9" t="s">
        <v>4843</v>
      </c>
      <c r="L948" s="9" t="s">
        <v>48</v>
      </c>
      <c r="M948" s="11">
        <f t="shared" si="14"/>
        <v>1.2941176470588236</v>
      </c>
      <c r="N948" s="12">
        <f>IF(M948="","",IF(M948&lt;Premissas!$C$8,Premissas!$E$7,IF(M948&lt;Premissas!$C$9,Premissas!$E$8,IF(M948&lt;Premissas!$C$10,Premissas!$E$9,IF(M948&lt;Premissas!$C$11,Premissas!$E$10,IF(M948&lt;Premissas!$C$12,Premissas!$E$11,Premissas!$E$12))))))</f>
        <v>200</v>
      </c>
      <c r="O948" s="13">
        <f>IF(OR(N948="",N948=0),0,N948/Premissas!$C$16)</f>
        <v>7.6923076923076925</v>
      </c>
    </row>
    <row r="949" spans="1:15" ht="15" customHeight="1">
      <c r="A949" s="9">
        <v>7</v>
      </c>
      <c r="B949" s="9">
        <v>930</v>
      </c>
      <c r="C949" s="9" t="s">
        <v>18</v>
      </c>
      <c r="D949" s="9" t="s">
        <v>3351</v>
      </c>
      <c r="E949" s="9" t="s">
        <v>3352</v>
      </c>
      <c r="F949" s="10">
        <v>591</v>
      </c>
      <c r="G949" s="11">
        <v>11.2</v>
      </c>
      <c r="H949" s="11">
        <v>53</v>
      </c>
      <c r="I949" s="9"/>
      <c r="J949" s="9">
        <v>22</v>
      </c>
      <c r="K949" s="9" t="s">
        <v>4843</v>
      </c>
      <c r="L949" s="9" t="s">
        <v>48</v>
      </c>
      <c r="M949" s="11">
        <f t="shared" si="14"/>
        <v>2.4090909090909092</v>
      </c>
      <c r="N949" s="12">
        <f>IF(M949="","",IF(M949&lt;Premissas!$C$8,Premissas!$E$7,IF(M949&lt;Premissas!$C$9,Premissas!$E$8,IF(M949&lt;Premissas!$C$10,Premissas!$E$9,IF(M949&lt;Premissas!$C$11,Premissas!$E$10,IF(M949&lt;Premissas!$C$12,Premissas!$E$11,Premissas!$E$12))))))</f>
        <v>750</v>
      </c>
      <c r="O949" s="13">
        <f>IF(OR(N949="",N949=0),0,N949/Premissas!$C$16)</f>
        <v>28.846153846153847</v>
      </c>
    </row>
    <row r="950" spans="1:15" ht="15" customHeight="1">
      <c r="A950" s="9">
        <v>7</v>
      </c>
      <c r="B950" s="9">
        <v>930</v>
      </c>
      <c r="C950" s="9" t="s">
        <v>21</v>
      </c>
      <c r="D950" s="9" t="s">
        <v>3353</v>
      </c>
      <c r="E950" s="9" t="s">
        <v>3354</v>
      </c>
      <c r="F950" s="10">
        <v>1058</v>
      </c>
      <c r="G950" s="11">
        <v>46.42</v>
      </c>
      <c r="H950" s="11">
        <v>23</v>
      </c>
      <c r="I950" s="9"/>
      <c r="J950" s="9">
        <v>20</v>
      </c>
      <c r="K950" s="9" t="s">
        <v>4843</v>
      </c>
      <c r="L950" s="9" t="s">
        <v>48</v>
      </c>
      <c r="M950" s="11">
        <f t="shared" si="14"/>
        <v>1.1499999999999999</v>
      </c>
      <c r="N950" s="12">
        <f>IF(M950="","",IF(M950&lt;Premissas!$C$8,Premissas!$E$7,IF(M950&lt;Premissas!$C$9,Premissas!$E$8,IF(M950&lt;Premissas!$C$10,Premissas!$E$9,IF(M950&lt;Premissas!$C$11,Premissas!$E$10,IF(M950&lt;Premissas!$C$12,Premissas!$E$11,Premissas!$E$12))))))</f>
        <v>100</v>
      </c>
      <c r="O950" s="13">
        <f>IF(OR(N950="",N950=0),0,N950/Premissas!$C$16)</f>
        <v>3.8461538461538463</v>
      </c>
    </row>
    <row r="951" spans="1:15" ht="15" customHeight="1">
      <c r="A951" s="9">
        <v>7</v>
      </c>
      <c r="B951" s="9">
        <v>930</v>
      </c>
      <c r="C951" s="9" t="s">
        <v>18</v>
      </c>
      <c r="D951" s="9" t="s">
        <v>3357</v>
      </c>
      <c r="E951" s="9" t="s">
        <v>3358</v>
      </c>
      <c r="F951" s="10">
        <v>2185</v>
      </c>
      <c r="G951" s="11">
        <v>72.760000000000005</v>
      </c>
      <c r="H951" s="11">
        <v>30</v>
      </c>
      <c r="I951" s="9"/>
      <c r="J951" s="9">
        <v>22</v>
      </c>
      <c r="K951" s="9" t="s">
        <v>4843</v>
      </c>
      <c r="L951" s="9" t="s">
        <v>48</v>
      </c>
      <c r="M951" s="11">
        <f t="shared" si="14"/>
        <v>1.3636363636363635</v>
      </c>
      <c r="N951" s="12">
        <f>IF(M951="","",IF(M951&lt;Premissas!$C$8,Premissas!$E$7,IF(M951&lt;Premissas!$C$9,Premissas!$E$8,IF(M951&lt;Premissas!$C$10,Premissas!$E$9,IF(M951&lt;Premissas!$C$11,Premissas!$E$10,IF(M951&lt;Premissas!$C$12,Premissas!$E$11,Premissas!$E$12))))))</f>
        <v>200</v>
      </c>
      <c r="O951" s="13">
        <f>IF(OR(N951="",N951=0),0,N951/Premissas!$C$16)</f>
        <v>7.6923076923076925</v>
      </c>
    </row>
    <row r="952" spans="1:15" ht="15" customHeight="1">
      <c r="A952" s="9">
        <v>7</v>
      </c>
      <c r="B952" s="9">
        <v>930</v>
      </c>
      <c r="C952" s="9" t="s">
        <v>20</v>
      </c>
      <c r="D952" s="9" t="s">
        <v>3357</v>
      </c>
      <c r="E952" s="9" t="s">
        <v>3358</v>
      </c>
      <c r="F952" s="10">
        <v>3</v>
      </c>
      <c r="G952" s="11">
        <v>0.91</v>
      </c>
      <c r="H952" s="11">
        <v>3</v>
      </c>
      <c r="I952" s="9"/>
      <c r="J952" s="9">
        <v>16</v>
      </c>
      <c r="K952" s="9" t="s">
        <v>4843</v>
      </c>
      <c r="L952" s="9" t="s">
        <v>48</v>
      </c>
      <c r="M952" s="11">
        <f t="shared" si="14"/>
        <v>0.1875</v>
      </c>
      <c r="N952" s="12">
        <f>IF(M952="","",IF(M952&lt;Premissas!$C$8,Premissas!$E$7,IF(M952&lt;Premissas!$C$9,Premissas!$E$8,IF(M952&lt;Premissas!$C$10,Premissas!$E$9,IF(M952&lt;Premissas!$C$11,Premissas!$E$10,IF(M952&lt;Premissas!$C$12,Premissas!$E$11,Premissas!$E$12))))))</f>
        <v>0</v>
      </c>
      <c r="O952" s="13">
        <f>IF(OR(N952="",N952=0),0,N952/Premissas!$C$16)</f>
        <v>0</v>
      </c>
    </row>
    <row r="953" spans="1:15" ht="15" customHeight="1">
      <c r="A953" s="9">
        <v>7</v>
      </c>
      <c r="B953" s="9">
        <v>930</v>
      </c>
      <c r="C953" s="9" t="s">
        <v>21</v>
      </c>
      <c r="D953" s="9" t="s">
        <v>3359</v>
      </c>
      <c r="E953" s="9" t="s">
        <v>3360</v>
      </c>
      <c r="F953" s="10">
        <v>726</v>
      </c>
      <c r="G953" s="11">
        <v>63.55</v>
      </c>
      <c r="H953" s="11">
        <v>11</v>
      </c>
      <c r="I953" s="9"/>
      <c r="J953" s="9">
        <v>20</v>
      </c>
      <c r="K953" s="9" t="s">
        <v>4843</v>
      </c>
      <c r="L953" s="9" t="s">
        <v>48</v>
      </c>
      <c r="M953" s="11">
        <f t="shared" si="14"/>
        <v>0.55000000000000004</v>
      </c>
      <c r="N953" s="12">
        <f>IF(M953="","",IF(M953&lt;Premissas!$C$8,Premissas!$E$7,IF(M953&lt;Premissas!$C$9,Premissas!$E$8,IF(M953&lt;Premissas!$C$10,Premissas!$E$9,IF(M953&lt;Premissas!$C$11,Premissas!$E$10,IF(M953&lt;Premissas!$C$12,Premissas!$E$11,Premissas!$E$12))))))</f>
        <v>0</v>
      </c>
      <c r="O953" s="13">
        <f>IF(OR(N953="",N953=0),0,N953/Premissas!$C$16)</f>
        <v>0</v>
      </c>
    </row>
    <row r="954" spans="1:15" ht="15" customHeight="1">
      <c r="A954" s="9">
        <v>7</v>
      </c>
      <c r="B954" s="9">
        <v>930</v>
      </c>
      <c r="C954" s="9" t="s">
        <v>18</v>
      </c>
      <c r="D954" s="9" t="s">
        <v>3365</v>
      </c>
      <c r="E954" s="9" t="s">
        <v>3366</v>
      </c>
      <c r="F954" s="10">
        <v>1880</v>
      </c>
      <c r="G954" s="11">
        <v>29.41</v>
      </c>
      <c r="H954" s="11">
        <v>64</v>
      </c>
      <c r="I954" s="9"/>
      <c r="J954" s="9">
        <v>22</v>
      </c>
      <c r="K954" s="9" t="s">
        <v>4843</v>
      </c>
      <c r="L954" s="9" t="s">
        <v>48</v>
      </c>
      <c r="M954" s="11">
        <f t="shared" si="14"/>
        <v>2.9090909090909092</v>
      </c>
      <c r="N954" s="12">
        <f>IF(M954="","",IF(M954&lt;Premissas!$C$8,Premissas!$E$7,IF(M954&lt;Premissas!$C$9,Premissas!$E$8,IF(M954&lt;Premissas!$C$10,Premissas!$E$9,IF(M954&lt;Premissas!$C$11,Premissas!$E$10,IF(M954&lt;Premissas!$C$12,Premissas!$E$11,Premissas!$E$12))))))</f>
        <v>750</v>
      </c>
      <c r="O954" s="13">
        <f>IF(OR(N954="",N954=0),0,N954/Premissas!$C$16)</f>
        <v>28.846153846153847</v>
      </c>
    </row>
    <row r="955" spans="1:15" ht="15" customHeight="1">
      <c r="A955" s="9">
        <v>7</v>
      </c>
      <c r="B955" s="9">
        <v>930</v>
      </c>
      <c r="C955" s="9" t="s">
        <v>18</v>
      </c>
      <c r="D955" s="9" t="s">
        <v>3367</v>
      </c>
      <c r="E955" s="9" t="s">
        <v>3368</v>
      </c>
      <c r="F955" s="10">
        <v>287</v>
      </c>
      <c r="G955" s="11">
        <v>7.26</v>
      </c>
      <c r="H955" s="11">
        <v>40</v>
      </c>
      <c r="I955" s="9"/>
      <c r="J955" s="9">
        <v>22</v>
      </c>
      <c r="K955" s="9" t="s">
        <v>4843</v>
      </c>
      <c r="L955" s="9" t="s">
        <v>48</v>
      </c>
      <c r="M955" s="11">
        <f t="shared" si="14"/>
        <v>1.8181818181818181</v>
      </c>
      <c r="N955" s="12">
        <f>IF(M955="","",IF(M955&lt;Premissas!$C$8,Premissas!$E$7,IF(M955&lt;Premissas!$C$9,Premissas!$E$8,IF(M955&lt;Premissas!$C$10,Premissas!$E$9,IF(M955&lt;Premissas!$C$11,Premissas!$E$10,IF(M955&lt;Premissas!$C$12,Premissas!$E$11,Premissas!$E$12))))))</f>
        <v>500</v>
      </c>
      <c r="O955" s="13">
        <f>IF(OR(N955="",N955=0),0,N955/Premissas!$C$16)</f>
        <v>19.23076923076923</v>
      </c>
    </row>
    <row r="956" spans="1:15" ht="15" customHeight="1">
      <c r="A956" s="9">
        <v>7</v>
      </c>
      <c r="B956" s="9">
        <v>930</v>
      </c>
      <c r="C956" s="9" t="s">
        <v>20</v>
      </c>
      <c r="D956" s="9" t="s">
        <v>3371</v>
      </c>
      <c r="E956" s="9" t="s">
        <v>3372</v>
      </c>
      <c r="F956" s="10">
        <v>328</v>
      </c>
      <c r="G956" s="11">
        <v>21.58</v>
      </c>
      <c r="H956" s="11">
        <v>15</v>
      </c>
      <c r="I956" s="9"/>
      <c r="J956" s="9">
        <v>16</v>
      </c>
      <c r="K956" s="9" t="s">
        <v>4843</v>
      </c>
      <c r="L956" s="9" t="s">
        <v>48</v>
      </c>
      <c r="M956" s="11">
        <f t="shared" si="14"/>
        <v>0.9375</v>
      </c>
      <c r="N956" s="12">
        <f>IF(M956="","",IF(M956&lt;Premissas!$C$8,Premissas!$E$7,IF(M956&lt;Premissas!$C$9,Premissas!$E$8,IF(M956&lt;Premissas!$C$10,Premissas!$E$9,IF(M956&lt;Premissas!$C$11,Premissas!$E$10,IF(M956&lt;Premissas!$C$12,Premissas!$E$11,Premissas!$E$12))))))</f>
        <v>0</v>
      </c>
      <c r="O956" s="13">
        <f>IF(OR(N956="",N956=0),0,N956/Premissas!$C$16)</f>
        <v>0</v>
      </c>
    </row>
    <row r="957" spans="1:15" ht="15" customHeight="1">
      <c r="A957" s="9">
        <v>7</v>
      </c>
      <c r="B957" s="9">
        <v>930</v>
      </c>
      <c r="C957" s="9" t="s">
        <v>19</v>
      </c>
      <c r="D957" s="9" t="s">
        <v>3373</v>
      </c>
      <c r="E957" s="9" t="s">
        <v>3374</v>
      </c>
      <c r="F957" s="10">
        <v>3302</v>
      </c>
      <c r="G957" s="11">
        <v>126.73</v>
      </c>
      <c r="H957" s="11">
        <v>26</v>
      </c>
      <c r="I957" s="9"/>
      <c r="J957" s="9">
        <v>17</v>
      </c>
      <c r="K957" s="9" t="s">
        <v>4843</v>
      </c>
      <c r="L957" s="9" t="s">
        <v>48</v>
      </c>
      <c r="M957" s="11">
        <f t="shared" si="14"/>
        <v>1.5294117647058822</v>
      </c>
      <c r="N957" s="12">
        <f>IF(M957="","",IF(M957&lt;Premissas!$C$8,Premissas!$E$7,IF(M957&lt;Premissas!$C$9,Premissas!$E$8,IF(M957&lt;Premissas!$C$10,Premissas!$E$9,IF(M957&lt;Premissas!$C$11,Premissas!$E$10,IF(M957&lt;Premissas!$C$12,Premissas!$E$11,Premissas!$E$12))))))</f>
        <v>350</v>
      </c>
      <c r="O957" s="13">
        <f>IF(OR(N957="",N957=0),0,N957/Premissas!$C$16)</f>
        <v>13.461538461538462</v>
      </c>
    </row>
    <row r="958" spans="1:15" ht="15" customHeight="1">
      <c r="A958" s="9">
        <v>7</v>
      </c>
      <c r="B958" s="9">
        <v>930</v>
      </c>
      <c r="C958" s="9" t="s">
        <v>18</v>
      </c>
      <c r="D958" s="9" t="s">
        <v>3379</v>
      </c>
      <c r="E958" s="9" t="s">
        <v>3380</v>
      </c>
      <c r="F958" s="10">
        <v>1880</v>
      </c>
      <c r="G958" s="11">
        <v>110.52</v>
      </c>
      <c r="H958" s="11">
        <v>17</v>
      </c>
      <c r="I958" s="9"/>
      <c r="J958" s="9">
        <v>22</v>
      </c>
      <c r="K958" s="9" t="s">
        <v>4843</v>
      </c>
      <c r="L958" s="9" t="s">
        <v>48</v>
      </c>
      <c r="M958" s="11">
        <f t="shared" si="14"/>
        <v>0.77272727272727271</v>
      </c>
      <c r="N958" s="12">
        <f>IF(M958="","",IF(M958&lt;Premissas!$C$8,Premissas!$E$7,IF(M958&lt;Premissas!$C$9,Premissas!$E$8,IF(M958&lt;Premissas!$C$10,Premissas!$E$9,IF(M958&lt;Premissas!$C$11,Premissas!$E$10,IF(M958&lt;Premissas!$C$12,Premissas!$E$11,Premissas!$E$12))))))</f>
        <v>0</v>
      </c>
      <c r="O958" s="13">
        <f>IF(OR(N958="",N958=0),0,N958/Premissas!$C$16)</f>
        <v>0</v>
      </c>
    </row>
    <row r="959" spans="1:15" ht="15" customHeight="1">
      <c r="A959" s="9">
        <v>7</v>
      </c>
      <c r="B959" s="9">
        <v>930</v>
      </c>
      <c r="C959" s="9" t="s">
        <v>18</v>
      </c>
      <c r="D959" s="9" t="s">
        <v>3385</v>
      </c>
      <c r="E959" s="9" t="s">
        <v>3386</v>
      </c>
      <c r="F959" s="10">
        <v>250</v>
      </c>
      <c r="G959" s="11">
        <v>13.93</v>
      </c>
      <c r="H959" s="11">
        <v>18</v>
      </c>
      <c r="I959" s="9"/>
      <c r="J959" s="9">
        <v>22</v>
      </c>
      <c r="K959" s="9" t="s">
        <v>4843</v>
      </c>
      <c r="L959" s="9" t="s">
        <v>48</v>
      </c>
      <c r="M959" s="11">
        <f t="shared" si="14"/>
        <v>0.81818181818181823</v>
      </c>
      <c r="N959" s="12">
        <f>IF(M959="","",IF(M959&lt;Premissas!$C$8,Premissas!$E$7,IF(M959&lt;Premissas!$C$9,Premissas!$E$8,IF(M959&lt;Premissas!$C$10,Premissas!$E$9,IF(M959&lt;Premissas!$C$11,Premissas!$E$10,IF(M959&lt;Premissas!$C$12,Premissas!$E$11,Premissas!$E$12))))))</f>
        <v>0</v>
      </c>
      <c r="O959" s="13">
        <f>IF(OR(N959="",N959=0),0,N959/Premissas!$C$16)</f>
        <v>0</v>
      </c>
    </row>
    <row r="960" spans="1:15" ht="15" customHeight="1">
      <c r="A960" s="9">
        <v>7</v>
      </c>
      <c r="B960" s="9">
        <v>930</v>
      </c>
      <c r="C960" s="9" t="s">
        <v>20</v>
      </c>
      <c r="D960" s="9" t="s">
        <v>3389</v>
      </c>
      <c r="E960" s="9" t="s">
        <v>3390</v>
      </c>
      <c r="F960" s="10">
        <v>28</v>
      </c>
      <c r="G960" s="11">
        <v>0.52</v>
      </c>
      <c r="H960" s="11">
        <v>54</v>
      </c>
      <c r="I960" s="9"/>
      <c r="J960" s="9">
        <v>16</v>
      </c>
      <c r="K960" s="9" t="s">
        <v>4843</v>
      </c>
      <c r="L960" s="9" t="s">
        <v>48</v>
      </c>
      <c r="M960" s="11">
        <f t="shared" si="14"/>
        <v>3.375</v>
      </c>
      <c r="N960" s="12">
        <f>IF(M960="","",IF(M960&lt;Premissas!$C$8,Premissas!$E$7,IF(M960&lt;Premissas!$C$9,Premissas!$E$8,IF(M960&lt;Premissas!$C$10,Premissas!$E$9,IF(M960&lt;Premissas!$C$11,Premissas!$E$10,IF(M960&lt;Premissas!$C$12,Premissas!$E$11,Premissas!$E$12))))))</f>
        <v>750</v>
      </c>
      <c r="O960" s="13">
        <f>IF(OR(N960="",N960=0),0,N960/Premissas!$C$16)</f>
        <v>28.846153846153847</v>
      </c>
    </row>
    <row r="961" spans="1:15" ht="15" customHeight="1">
      <c r="A961" s="9">
        <v>7</v>
      </c>
      <c r="B961" s="9">
        <v>930</v>
      </c>
      <c r="C961" s="9" t="s">
        <v>19</v>
      </c>
      <c r="D961" s="9" t="s">
        <v>3389</v>
      </c>
      <c r="E961" s="9" t="s">
        <v>3390</v>
      </c>
      <c r="F961" s="10">
        <v>41</v>
      </c>
      <c r="G961" s="11">
        <v>1.08</v>
      </c>
      <c r="H961" s="11">
        <v>38</v>
      </c>
      <c r="I961" s="9"/>
      <c r="J961" s="9">
        <v>17</v>
      </c>
      <c r="K961" s="9" t="s">
        <v>4843</v>
      </c>
      <c r="L961" s="9" t="s">
        <v>48</v>
      </c>
      <c r="M961" s="11">
        <f t="shared" si="14"/>
        <v>2.2352941176470589</v>
      </c>
      <c r="N961" s="12">
        <f>IF(M961="","",IF(M961&lt;Premissas!$C$8,Premissas!$E$7,IF(M961&lt;Premissas!$C$9,Premissas!$E$8,IF(M961&lt;Premissas!$C$10,Premissas!$E$9,IF(M961&lt;Premissas!$C$11,Premissas!$E$10,IF(M961&lt;Premissas!$C$12,Premissas!$E$11,Premissas!$E$12))))))</f>
        <v>750</v>
      </c>
      <c r="O961" s="13">
        <f>IF(OR(N961="",N961=0),0,N961/Premissas!$C$16)</f>
        <v>28.846153846153847</v>
      </c>
    </row>
    <row r="962" spans="1:15" ht="15" customHeight="1">
      <c r="A962" s="9">
        <v>7</v>
      </c>
      <c r="B962" s="9">
        <v>930</v>
      </c>
      <c r="C962" s="9" t="s">
        <v>18</v>
      </c>
      <c r="D962" s="9" t="s">
        <v>3391</v>
      </c>
      <c r="E962" s="9" t="s">
        <v>3392</v>
      </c>
      <c r="F962" s="10">
        <v>2075</v>
      </c>
      <c r="G962" s="11">
        <v>44.8</v>
      </c>
      <c r="H962" s="11">
        <v>46</v>
      </c>
      <c r="I962" s="9"/>
      <c r="J962" s="9">
        <v>22</v>
      </c>
      <c r="K962" s="9" t="s">
        <v>4843</v>
      </c>
      <c r="L962" s="9" t="s">
        <v>48</v>
      </c>
      <c r="M962" s="11">
        <f t="shared" ref="M962:M1025" si="15">IF(OR(J962="",J962&lt;=0),"",H962/J962)</f>
        <v>2.0909090909090908</v>
      </c>
      <c r="N962" s="12">
        <f>IF(M962="","",IF(M962&lt;Premissas!$C$8,Premissas!$E$7,IF(M962&lt;Premissas!$C$9,Premissas!$E$8,IF(M962&lt;Premissas!$C$10,Premissas!$E$9,IF(M962&lt;Premissas!$C$11,Premissas!$E$10,IF(M962&lt;Premissas!$C$12,Premissas!$E$11,Premissas!$E$12))))))</f>
        <v>750</v>
      </c>
      <c r="O962" s="13">
        <f>IF(OR(N962="",N962=0),0,N962/Premissas!$C$16)</f>
        <v>28.846153846153847</v>
      </c>
    </row>
    <row r="963" spans="1:15" ht="15" customHeight="1">
      <c r="A963" s="9">
        <v>7</v>
      </c>
      <c r="B963" s="9">
        <v>930</v>
      </c>
      <c r="C963" s="9" t="s">
        <v>18</v>
      </c>
      <c r="D963" s="9" t="s">
        <v>3393</v>
      </c>
      <c r="E963" s="9" t="s">
        <v>3394</v>
      </c>
      <c r="F963" s="10">
        <v>568</v>
      </c>
      <c r="G963" s="11">
        <v>11.05</v>
      </c>
      <c r="H963" s="11">
        <v>51</v>
      </c>
      <c r="I963" s="9"/>
      <c r="J963" s="9">
        <v>22</v>
      </c>
      <c r="K963" s="9" t="s">
        <v>4843</v>
      </c>
      <c r="L963" s="9" t="s">
        <v>48</v>
      </c>
      <c r="M963" s="11">
        <f t="shared" si="15"/>
        <v>2.3181818181818183</v>
      </c>
      <c r="N963" s="12">
        <f>IF(M963="","",IF(M963&lt;Premissas!$C$8,Premissas!$E$7,IF(M963&lt;Premissas!$C$9,Premissas!$E$8,IF(M963&lt;Premissas!$C$10,Premissas!$E$9,IF(M963&lt;Premissas!$C$11,Premissas!$E$10,IF(M963&lt;Premissas!$C$12,Premissas!$E$11,Premissas!$E$12))))))</f>
        <v>750</v>
      </c>
      <c r="O963" s="13">
        <f>IF(OR(N963="",N963=0),0,N963/Premissas!$C$16)</f>
        <v>28.846153846153847</v>
      </c>
    </row>
    <row r="964" spans="1:15" ht="15" customHeight="1">
      <c r="A964" s="9">
        <v>7</v>
      </c>
      <c r="B964" s="9">
        <v>930</v>
      </c>
      <c r="C964" s="9" t="s">
        <v>18</v>
      </c>
      <c r="D964" s="9" t="s">
        <v>3395</v>
      </c>
      <c r="E964" s="9" t="s">
        <v>3396</v>
      </c>
      <c r="F964" s="10">
        <v>26</v>
      </c>
      <c r="G964" s="11">
        <v>1.97</v>
      </c>
      <c r="H964" s="11">
        <v>13</v>
      </c>
      <c r="I964" s="9"/>
      <c r="J964" s="9">
        <v>22</v>
      </c>
      <c r="K964" s="9" t="s">
        <v>4843</v>
      </c>
      <c r="L964" s="9" t="s">
        <v>48</v>
      </c>
      <c r="M964" s="11">
        <f t="shared" si="15"/>
        <v>0.59090909090909094</v>
      </c>
      <c r="N964" s="12">
        <f>IF(M964="","",IF(M964&lt;Premissas!$C$8,Premissas!$E$7,IF(M964&lt;Premissas!$C$9,Premissas!$E$8,IF(M964&lt;Premissas!$C$10,Premissas!$E$9,IF(M964&lt;Premissas!$C$11,Premissas!$E$10,IF(M964&lt;Premissas!$C$12,Premissas!$E$11,Premissas!$E$12))))))</f>
        <v>0</v>
      </c>
      <c r="O964" s="13">
        <f>IF(OR(N964="",N964=0),0,N964/Premissas!$C$16)</f>
        <v>0</v>
      </c>
    </row>
    <row r="965" spans="1:15" ht="15" customHeight="1">
      <c r="A965" s="9">
        <v>7</v>
      </c>
      <c r="B965" s="9">
        <v>930</v>
      </c>
      <c r="C965" s="9" t="s">
        <v>18</v>
      </c>
      <c r="D965" s="9" t="s">
        <v>3397</v>
      </c>
      <c r="E965" s="9" t="s">
        <v>3398</v>
      </c>
      <c r="F965" s="10">
        <v>1698</v>
      </c>
      <c r="G965" s="11">
        <v>46.1</v>
      </c>
      <c r="H965" s="11">
        <v>37</v>
      </c>
      <c r="I965" s="9"/>
      <c r="J965" s="9">
        <v>22</v>
      </c>
      <c r="K965" s="9" t="s">
        <v>4843</v>
      </c>
      <c r="L965" s="9" t="s">
        <v>48</v>
      </c>
      <c r="M965" s="11">
        <f t="shared" si="15"/>
        <v>1.6818181818181819</v>
      </c>
      <c r="N965" s="12">
        <f>IF(M965="","",IF(M965&lt;Premissas!$C$8,Premissas!$E$7,IF(M965&lt;Premissas!$C$9,Premissas!$E$8,IF(M965&lt;Premissas!$C$10,Premissas!$E$9,IF(M965&lt;Premissas!$C$11,Premissas!$E$10,IF(M965&lt;Premissas!$C$12,Premissas!$E$11,Premissas!$E$12))))))</f>
        <v>500</v>
      </c>
      <c r="O965" s="13">
        <f>IF(OR(N965="",N965=0),0,N965/Premissas!$C$16)</f>
        <v>19.23076923076923</v>
      </c>
    </row>
    <row r="966" spans="1:15" ht="15" customHeight="1">
      <c r="A966" s="9">
        <v>7</v>
      </c>
      <c r="B966" s="9">
        <v>930</v>
      </c>
      <c r="C966" s="9" t="s">
        <v>18</v>
      </c>
      <c r="D966" s="9" t="s">
        <v>3399</v>
      </c>
      <c r="E966" s="9" t="s">
        <v>3400</v>
      </c>
      <c r="F966" s="10">
        <v>327</v>
      </c>
      <c r="G966" s="11">
        <v>26.78</v>
      </c>
      <c r="H966" s="11">
        <v>12</v>
      </c>
      <c r="I966" s="9"/>
      <c r="J966" s="9">
        <v>22</v>
      </c>
      <c r="K966" s="9" t="s">
        <v>4843</v>
      </c>
      <c r="L966" s="9" t="s">
        <v>48</v>
      </c>
      <c r="M966" s="11">
        <f t="shared" si="15"/>
        <v>0.54545454545454541</v>
      </c>
      <c r="N966" s="12">
        <f>IF(M966="","",IF(M966&lt;Premissas!$C$8,Premissas!$E$7,IF(M966&lt;Premissas!$C$9,Premissas!$E$8,IF(M966&lt;Premissas!$C$10,Premissas!$E$9,IF(M966&lt;Premissas!$C$11,Premissas!$E$10,IF(M966&lt;Premissas!$C$12,Premissas!$E$11,Premissas!$E$12))))))</f>
        <v>0</v>
      </c>
      <c r="O966" s="13">
        <f>IF(OR(N966="",N966=0),0,N966/Premissas!$C$16)</f>
        <v>0</v>
      </c>
    </row>
    <row r="967" spans="1:15" ht="15" customHeight="1">
      <c r="A967" s="9">
        <v>7</v>
      </c>
      <c r="B967" s="9">
        <v>930</v>
      </c>
      <c r="C967" s="9" t="s">
        <v>18</v>
      </c>
      <c r="D967" s="9" t="s">
        <v>3401</v>
      </c>
      <c r="E967" s="9" t="s">
        <v>3402</v>
      </c>
      <c r="F967" s="10">
        <v>594</v>
      </c>
      <c r="G967" s="11">
        <v>48.46</v>
      </c>
      <c r="H967" s="11">
        <v>12</v>
      </c>
      <c r="I967" s="9"/>
      <c r="J967" s="9">
        <v>22</v>
      </c>
      <c r="K967" s="9" t="s">
        <v>4843</v>
      </c>
      <c r="L967" s="9" t="s">
        <v>48</v>
      </c>
      <c r="M967" s="11">
        <f t="shared" si="15"/>
        <v>0.54545454545454541</v>
      </c>
      <c r="N967" s="12">
        <f>IF(M967="","",IF(M967&lt;Premissas!$C$8,Premissas!$E$7,IF(M967&lt;Premissas!$C$9,Premissas!$E$8,IF(M967&lt;Premissas!$C$10,Premissas!$E$9,IF(M967&lt;Premissas!$C$11,Premissas!$E$10,IF(M967&lt;Premissas!$C$12,Premissas!$E$11,Premissas!$E$12))))))</f>
        <v>0</v>
      </c>
      <c r="O967" s="13">
        <f>IF(OR(N967="",N967=0),0,N967/Premissas!$C$16)</f>
        <v>0</v>
      </c>
    </row>
    <row r="968" spans="1:15" ht="15" customHeight="1">
      <c r="A968" s="9">
        <v>7</v>
      </c>
      <c r="B968" s="9">
        <v>930</v>
      </c>
      <c r="C968" s="9" t="s">
        <v>18</v>
      </c>
      <c r="D968" s="9" t="s">
        <v>3407</v>
      </c>
      <c r="E968" s="9" t="s">
        <v>3408</v>
      </c>
      <c r="F968" s="10">
        <v>1526</v>
      </c>
      <c r="G968" s="11">
        <v>21.16</v>
      </c>
      <c r="H968" s="11">
        <v>72</v>
      </c>
      <c r="I968" s="9"/>
      <c r="J968" s="9">
        <v>22</v>
      </c>
      <c r="K968" s="9" t="s">
        <v>4843</v>
      </c>
      <c r="L968" s="9" t="s">
        <v>48</v>
      </c>
      <c r="M968" s="11">
        <f t="shared" si="15"/>
        <v>3.2727272727272729</v>
      </c>
      <c r="N968" s="12">
        <f>IF(M968="","",IF(M968&lt;Premissas!$C$8,Premissas!$E$7,IF(M968&lt;Premissas!$C$9,Premissas!$E$8,IF(M968&lt;Premissas!$C$10,Premissas!$E$9,IF(M968&lt;Premissas!$C$11,Premissas!$E$10,IF(M968&lt;Premissas!$C$12,Premissas!$E$11,Premissas!$E$12))))))</f>
        <v>750</v>
      </c>
      <c r="O968" s="13">
        <f>IF(OR(N968="",N968=0),0,N968/Premissas!$C$16)</f>
        <v>28.846153846153847</v>
      </c>
    </row>
    <row r="969" spans="1:15" ht="15" customHeight="1">
      <c r="A969" s="9">
        <v>7</v>
      </c>
      <c r="B969" s="9">
        <v>930</v>
      </c>
      <c r="C969" s="9" t="s">
        <v>18</v>
      </c>
      <c r="D969" s="9" t="s">
        <v>3409</v>
      </c>
      <c r="E969" s="9" t="s">
        <v>3410</v>
      </c>
      <c r="F969" s="10">
        <v>2074</v>
      </c>
      <c r="G969" s="11">
        <v>31.55</v>
      </c>
      <c r="H969" s="11">
        <v>66</v>
      </c>
      <c r="I969" s="9"/>
      <c r="J969" s="9">
        <v>22</v>
      </c>
      <c r="K969" s="9" t="s">
        <v>4843</v>
      </c>
      <c r="L969" s="9" t="s">
        <v>48</v>
      </c>
      <c r="M969" s="11">
        <f t="shared" si="15"/>
        <v>3</v>
      </c>
      <c r="N969" s="12">
        <f>IF(M969="","",IF(M969&lt;Premissas!$C$8,Premissas!$E$7,IF(M969&lt;Premissas!$C$9,Premissas!$E$8,IF(M969&lt;Premissas!$C$10,Premissas!$E$9,IF(M969&lt;Premissas!$C$11,Premissas!$E$10,IF(M969&lt;Premissas!$C$12,Premissas!$E$11,Premissas!$E$12))))))</f>
        <v>750</v>
      </c>
      <c r="O969" s="13">
        <f>IF(OR(N969="",N969=0),0,N969/Premissas!$C$16)</f>
        <v>28.846153846153847</v>
      </c>
    </row>
    <row r="970" spans="1:15" ht="15" customHeight="1">
      <c r="A970" s="9">
        <v>7</v>
      </c>
      <c r="B970" s="9">
        <v>930</v>
      </c>
      <c r="C970" s="9" t="s">
        <v>18</v>
      </c>
      <c r="D970" s="9" t="s">
        <v>3415</v>
      </c>
      <c r="E970" s="9" t="s">
        <v>3416</v>
      </c>
      <c r="F970" s="10">
        <v>45</v>
      </c>
      <c r="G970" s="11">
        <v>2.82</v>
      </c>
      <c r="H970" s="11">
        <v>16</v>
      </c>
      <c r="I970" s="9"/>
      <c r="J970" s="9">
        <v>22</v>
      </c>
      <c r="K970" s="9" t="s">
        <v>4843</v>
      </c>
      <c r="L970" s="9" t="s">
        <v>48</v>
      </c>
      <c r="M970" s="11">
        <f t="shared" si="15"/>
        <v>0.72727272727272729</v>
      </c>
      <c r="N970" s="12">
        <f>IF(M970="","",IF(M970&lt;Premissas!$C$8,Premissas!$E$7,IF(M970&lt;Premissas!$C$9,Premissas!$E$8,IF(M970&lt;Premissas!$C$10,Premissas!$E$9,IF(M970&lt;Premissas!$C$11,Premissas!$E$10,IF(M970&lt;Premissas!$C$12,Premissas!$E$11,Premissas!$E$12))))))</f>
        <v>0</v>
      </c>
      <c r="O970" s="13">
        <f>IF(OR(N970="",N970=0),0,N970/Premissas!$C$16)</f>
        <v>0</v>
      </c>
    </row>
    <row r="971" spans="1:15" ht="15" customHeight="1">
      <c r="A971" s="9">
        <v>7</v>
      </c>
      <c r="B971" s="9">
        <v>930</v>
      </c>
      <c r="C971" s="9" t="s">
        <v>20</v>
      </c>
      <c r="D971" s="9" t="s">
        <v>3423</v>
      </c>
      <c r="E971" s="9" t="s">
        <v>3424</v>
      </c>
      <c r="F971" s="10">
        <v>356</v>
      </c>
      <c r="G971" s="11">
        <v>8.82</v>
      </c>
      <c r="H971" s="11">
        <v>40</v>
      </c>
      <c r="I971" s="9"/>
      <c r="J971" s="9">
        <v>16</v>
      </c>
      <c r="K971" s="9" t="s">
        <v>4843</v>
      </c>
      <c r="L971" s="9" t="s">
        <v>48</v>
      </c>
      <c r="M971" s="11">
        <f t="shared" si="15"/>
        <v>2.5</v>
      </c>
      <c r="N971" s="12">
        <f>IF(M971="","",IF(M971&lt;Premissas!$C$8,Premissas!$E$7,IF(M971&lt;Premissas!$C$9,Premissas!$E$8,IF(M971&lt;Premissas!$C$10,Premissas!$E$9,IF(M971&lt;Premissas!$C$11,Premissas!$E$10,IF(M971&lt;Premissas!$C$12,Premissas!$E$11,Premissas!$E$12))))))</f>
        <v>750</v>
      </c>
      <c r="O971" s="13">
        <f>IF(OR(N971="",N971=0),0,N971/Premissas!$C$16)</f>
        <v>28.846153846153847</v>
      </c>
    </row>
    <row r="972" spans="1:15" ht="15" customHeight="1">
      <c r="A972" s="9">
        <v>7</v>
      </c>
      <c r="B972" s="9">
        <v>930</v>
      </c>
      <c r="C972" s="9" t="s">
        <v>19</v>
      </c>
      <c r="D972" s="9" t="s">
        <v>3423</v>
      </c>
      <c r="E972" s="9" t="s">
        <v>3424</v>
      </c>
      <c r="F972" s="10">
        <v>795</v>
      </c>
      <c r="G972" s="11">
        <v>46.33</v>
      </c>
      <c r="H972" s="11">
        <v>17</v>
      </c>
      <c r="I972" s="9"/>
      <c r="J972" s="9">
        <v>17</v>
      </c>
      <c r="K972" s="9" t="s">
        <v>4843</v>
      </c>
      <c r="L972" s="9" t="s">
        <v>48</v>
      </c>
      <c r="M972" s="11">
        <f t="shared" si="15"/>
        <v>1</v>
      </c>
      <c r="N972" s="12">
        <f>IF(M972="","",IF(M972&lt;Premissas!$C$8,Premissas!$E$7,IF(M972&lt;Premissas!$C$9,Premissas!$E$8,IF(M972&lt;Premissas!$C$10,Premissas!$E$9,IF(M972&lt;Premissas!$C$11,Premissas!$E$10,IF(M972&lt;Premissas!$C$12,Premissas!$E$11,Premissas!$E$12))))))</f>
        <v>100</v>
      </c>
      <c r="O972" s="13">
        <f>IF(OR(N972="",N972=0),0,N972/Premissas!$C$16)</f>
        <v>3.8461538461538463</v>
      </c>
    </row>
    <row r="973" spans="1:15" ht="15" customHeight="1">
      <c r="A973" s="9">
        <v>7</v>
      </c>
      <c r="B973" s="9">
        <v>930</v>
      </c>
      <c r="C973" s="9" t="s">
        <v>18</v>
      </c>
      <c r="D973" s="9" t="s">
        <v>3439</v>
      </c>
      <c r="E973" s="9" t="s">
        <v>3440</v>
      </c>
      <c r="F973" s="10">
        <v>20</v>
      </c>
      <c r="G973" s="11">
        <v>0.04</v>
      </c>
      <c r="H973" s="11">
        <v>500</v>
      </c>
      <c r="I973" s="9"/>
      <c r="J973" s="9">
        <v>22</v>
      </c>
      <c r="K973" s="9" t="s">
        <v>4843</v>
      </c>
      <c r="L973" s="9" t="s">
        <v>48</v>
      </c>
      <c r="M973" s="11">
        <f t="shared" si="15"/>
        <v>22.727272727272727</v>
      </c>
      <c r="N973" s="12">
        <f>IF(M973="","",IF(M973&lt;Premissas!$C$8,Premissas!$E$7,IF(M973&lt;Premissas!$C$9,Premissas!$E$8,IF(M973&lt;Premissas!$C$10,Premissas!$E$9,IF(M973&lt;Premissas!$C$11,Premissas!$E$10,IF(M973&lt;Premissas!$C$12,Premissas!$E$11,Premissas!$E$12))))))</f>
        <v>750</v>
      </c>
      <c r="O973" s="13">
        <f>IF(OR(N973="",N973=0),0,N973/Premissas!$C$16)</f>
        <v>28.846153846153847</v>
      </c>
    </row>
    <row r="974" spans="1:15" ht="15" customHeight="1">
      <c r="A974" s="9">
        <v>7</v>
      </c>
      <c r="B974" s="9">
        <v>930</v>
      </c>
      <c r="C974" s="9" t="s">
        <v>18</v>
      </c>
      <c r="D974" s="9" t="s">
        <v>3451</v>
      </c>
      <c r="E974" s="9" t="s">
        <v>3452</v>
      </c>
      <c r="F974" s="10">
        <v>1016</v>
      </c>
      <c r="G974" s="11">
        <v>77.430000000000007</v>
      </c>
      <c r="H974" s="11">
        <v>13</v>
      </c>
      <c r="I974" s="9"/>
      <c r="J974" s="9">
        <v>22</v>
      </c>
      <c r="K974" s="9" t="s">
        <v>4843</v>
      </c>
      <c r="L974" s="9" t="s">
        <v>48</v>
      </c>
      <c r="M974" s="11">
        <f t="shared" si="15"/>
        <v>0.59090909090909094</v>
      </c>
      <c r="N974" s="12">
        <f>IF(M974="","",IF(M974&lt;Premissas!$C$8,Premissas!$E$7,IF(M974&lt;Premissas!$C$9,Premissas!$E$8,IF(M974&lt;Premissas!$C$10,Premissas!$E$9,IF(M974&lt;Premissas!$C$11,Premissas!$E$10,IF(M974&lt;Premissas!$C$12,Premissas!$E$11,Premissas!$E$12))))))</f>
        <v>0</v>
      </c>
      <c r="O974" s="13">
        <f>IF(OR(N974="",N974=0),0,N974/Premissas!$C$16)</f>
        <v>0</v>
      </c>
    </row>
    <row r="975" spans="1:15" ht="15" customHeight="1">
      <c r="A975" s="9">
        <v>7</v>
      </c>
      <c r="B975" s="9">
        <v>930</v>
      </c>
      <c r="C975" s="9" t="s">
        <v>18</v>
      </c>
      <c r="D975" s="9" t="s">
        <v>3473</v>
      </c>
      <c r="E975" s="9" t="s">
        <v>3474</v>
      </c>
      <c r="F975" s="10">
        <v>329</v>
      </c>
      <c r="G975" s="11">
        <v>9.92</v>
      </c>
      <c r="H975" s="11">
        <v>33</v>
      </c>
      <c r="I975" s="9"/>
      <c r="J975" s="9">
        <v>22</v>
      </c>
      <c r="K975" s="9" t="s">
        <v>4843</v>
      </c>
      <c r="L975" s="9" t="s">
        <v>48</v>
      </c>
      <c r="M975" s="11">
        <f t="shared" si="15"/>
        <v>1.5</v>
      </c>
      <c r="N975" s="12">
        <f>IF(M975="","",IF(M975&lt;Premissas!$C$8,Premissas!$E$7,IF(M975&lt;Premissas!$C$9,Premissas!$E$8,IF(M975&lt;Premissas!$C$10,Premissas!$E$9,IF(M975&lt;Premissas!$C$11,Premissas!$E$10,IF(M975&lt;Premissas!$C$12,Premissas!$E$11,Premissas!$E$12))))))</f>
        <v>350</v>
      </c>
      <c r="O975" s="13">
        <f>IF(OR(N975="",N975=0),0,N975/Premissas!$C$16)</f>
        <v>13.461538461538462</v>
      </c>
    </row>
    <row r="976" spans="1:15" ht="15" customHeight="1">
      <c r="A976" s="9">
        <v>7</v>
      </c>
      <c r="B976" s="9">
        <v>930</v>
      </c>
      <c r="C976" s="9" t="s">
        <v>18</v>
      </c>
      <c r="D976" s="9" t="s">
        <v>3481</v>
      </c>
      <c r="E976" s="9" t="s">
        <v>3482</v>
      </c>
      <c r="F976" s="10">
        <v>879</v>
      </c>
      <c r="G976" s="11">
        <v>69</v>
      </c>
      <c r="H976" s="11">
        <v>13</v>
      </c>
      <c r="I976" s="9"/>
      <c r="J976" s="9">
        <v>22</v>
      </c>
      <c r="K976" s="9" t="s">
        <v>4843</v>
      </c>
      <c r="L976" s="9" t="s">
        <v>48</v>
      </c>
      <c r="M976" s="11">
        <f t="shared" si="15"/>
        <v>0.59090909090909094</v>
      </c>
      <c r="N976" s="12">
        <f>IF(M976="","",IF(M976&lt;Premissas!$C$8,Premissas!$E$7,IF(M976&lt;Premissas!$C$9,Premissas!$E$8,IF(M976&lt;Premissas!$C$10,Premissas!$E$9,IF(M976&lt;Premissas!$C$11,Premissas!$E$10,IF(M976&lt;Premissas!$C$12,Premissas!$E$11,Premissas!$E$12))))))</f>
        <v>0</v>
      </c>
      <c r="O976" s="13">
        <f>IF(OR(N976="",N976=0),0,N976/Premissas!$C$16)</f>
        <v>0</v>
      </c>
    </row>
    <row r="977" spans="1:15" ht="15" customHeight="1">
      <c r="A977" s="9">
        <v>7</v>
      </c>
      <c r="B977" s="9">
        <v>930</v>
      </c>
      <c r="C977" s="9" t="s">
        <v>19</v>
      </c>
      <c r="D977" s="9" t="s">
        <v>3579</v>
      </c>
      <c r="E977" s="9" t="s">
        <v>3580</v>
      </c>
      <c r="F977" s="10">
        <v>346</v>
      </c>
      <c r="G977" s="11">
        <v>14.82</v>
      </c>
      <c r="H977" s="11">
        <v>23</v>
      </c>
      <c r="I977" s="9"/>
      <c r="J977" s="9">
        <v>17</v>
      </c>
      <c r="K977" s="9" t="s">
        <v>4843</v>
      </c>
      <c r="L977" s="9" t="s">
        <v>48</v>
      </c>
      <c r="M977" s="11">
        <f t="shared" si="15"/>
        <v>1.3529411764705883</v>
      </c>
      <c r="N977" s="12">
        <f>IF(M977="","",IF(M977&lt;Premissas!$C$8,Premissas!$E$7,IF(M977&lt;Premissas!$C$9,Premissas!$E$8,IF(M977&lt;Premissas!$C$10,Premissas!$E$9,IF(M977&lt;Premissas!$C$11,Premissas!$E$10,IF(M977&lt;Premissas!$C$12,Premissas!$E$11,Premissas!$E$12))))))</f>
        <v>200</v>
      </c>
      <c r="O977" s="13">
        <f>IF(OR(N977="",N977=0),0,N977/Premissas!$C$16)</f>
        <v>7.6923076923076925</v>
      </c>
    </row>
    <row r="978" spans="1:15" ht="15" customHeight="1">
      <c r="A978" s="9">
        <v>7</v>
      </c>
      <c r="B978" s="9">
        <v>930</v>
      </c>
      <c r="C978" s="9" t="s">
        <v>20</v>
      </c>
      <c r="D978" s="9" t="s">
        <v>3581</v>
      </c>
      <c r="E978" s="9" t="s">
        <v>3582</v>
      </c>
      <c r="F978" s="10">
        <v>10</v>
      </c>
      <c r="G978" s="11">
        <v>0.72</v>
      </c>
      <c r="H978" s="11">
        <v>14</v>
      </c>
      <c r="I978" s="9"/>
      <c r="J978" s="9">
        <v>16</v>
      </c>
      <c r="K978" s="9" t="s">
        <v>4843</v>
      </c>
      <c r="L978" s="9" t="s">
        <v>48</v>
      </c>
      <c r="M978" s="11">
        <f t="shared" si="15"/>
        <v>0.875</v>
      </c>
      <c r="N978" s="12">
        <f>IF(M978="","",IF(M978&lt;Premissas!$C$8,Premissas!$E$7,IF(M978&lt;Premissas!$C$9,Premissas!$E$8,IF(M978&lt;Premissas!$C$10,Premissas!$E$9,IF(M978&lt;Premissas!$C$11,Premissas!$E$10,IF(M978&lt;Premissas!$C$12,Premissas!$E$11,Premissas!$E$12))))))</f>
        <v>0</v>
      </c>
      <c r="O978" s="13">
        <f>IF(OR(N978="",N978=0),0,N978/Premissas!$C$16)</f>
        <v>0</v>
      </c>
    </row>
    <row r="979" spans="1:15" ht="15" customHeight="1">
      <c r="A979" s="9">
        <v>7</v>
      </c>
      <c r="B979" s="9">
        <v>930</v>
      </c>
      <c r="C979" s="9" t="s">
        <v>19</v>
      </c>
      <c r="D979" s="9" t="s">
        <v>3581</v>
      </c>
      <c r="E979" s="9" t="s">
        <v>3582</v>
      </c>
      <c r="F979" s="10">
        <v>1746</v>
      </c>
      <c r="G979" s="11">
        <v>134.01</v>
      </c>
      <c r="H979" s="11">
        <v>13</v>
      </c>
      <c r="I979" s="9"/>
      <c r="J979" s="9">
        <v>17</v>
      </c>
      <c r="K979" s="9" t="s">
        <v>4843</v>
      </c>
      <c r="L979" s="9" t="s">
        <v>48</v>
      </c>
      <c r="M979" s="11">
        <f t="shared" si="15"/>
        <v>0.76470588235294112</v>
      </c>
      <c r="N979" s="12">
        <f>IF(M979="","",IF(M979&lt;Premissas!$C$8,Premissas!$E$7,IF(M979&lt;Premissas!$C$9,Premissas!$E$8,IF(M979&lt;Premissas!$C$10,Premissas!$E$9,IF(M979&lt;Premissas!$C$11,Premissas!$E$10,IF(M979&lt;Premissas!$C$12,Premissas!$E$11,Premissas!$E$12))))))</f>
        <v>0</v>
      </c>
      <c r="O979" s="13">
        <f>IF(OR(N979="",N979=0),0,N979/Premissas!$C$16)</f>
        <v>0</v>
      </c>
    </row>
    <row r="980" spans="1:15" ht="15" customHeight="1">
      <c r="A980" s="9">
        <v>7</v>
      </c>
      <c r="B980" s="9">
        <v>930</v>
      </c>
      <c r="C980" s="9" t="s">
        <v>18</v>
      </c>
      <c r="D980" s="9" t="s">
        <v>3583</v>
      </c>
      <c r="E980" s="9" t="s">
        <v>3584</v>
      </c>
      <c r="F980" s="10">
        <v>13</v>
      </c>
      <c r="G980" s="11">
        <v>1.02</v>
      </c>
      <c r="H980" s="11">
        <v>13</v>
      </c>
      <c r="I980" s="9"/>
      <c r="J980" s="9">
        <v>22</v>
      </c>
      <c r="K980" s="9" t="s">
        <v>4843</v>
      </c>
      <c r="L980" s="9" t="s">
        <v>48</v>
      </c>
      <c r="M980" s="11">
        <f t="shared" si="15"/>
        <v>0.59090909090909094</v>
      </c>
      <c r="N980" s="12">
        <f>IF(M980="","",IF(M980&lt;Premissas!$C$8,Premissas!$E$7,IF(M980&lt;Premissas!$C$9,Premissas!$E$8,IF(M980&lt;Premissas!$C$10,Premissas!$E$9,IF(M980&lt;Premissas!$C$11,Premissas!$E$10,IF(M980&lt;Premissas!$C$12,Premissas!$E$11,Premissas!$E$12))))))</f>
        <v>0</v>
      </c>
      <c r="O980" s="13">
        <f>IF(OR(N980="",N980=0),0,N980/Premissas!$C$16)</f>
        <v>0</v>
      </c>
    </row>
    <row r="981" spans="1:15" ht="15" customHeight="1">
      <c r="A981" s="9">
        <v>7</v>
      </c>
      <c r="B981" s="9">
        <v>930</v>
      </c>
      <c r="C981" s="9" t="s">
        <v>21</v>
      </c>
      <c r="D981" s="9" t="s">
        <v>3585</v>
      </c>
      <c r="E981" s="9" t="s">
        <v>3586</v>
      </c>
      <c r="F981" s="10">
        <v>1780</v>
      </c>
      <c r="G981" s="11">
        <v>23.49</v>
      </c>
      <c r="H981" s="11">
        <v>76</v>
      </c>
      <c r="I981" s="9"/>
      <c r="J981" s="9">
        <v>20</v>
      </c>
      <c r="K981" s="9" t="s">
        <v>4843</v>
      </c>
      <c r="L981" s="9" t="s">
        <v>48</v>
      </c>
      <c r="M981" s="11">
        <f t="shared" si="15"/>
        <v>3.8</v>
      </c>
      <c r="N981" s="12">
        <f>IF(M981="","",IF(M981&lt;Premissas!$C$8,Premissas!$E$7,IF(M981&lt;Premissas!$C$9,Premissas!$E$8,IF(M981&lt;Premissas!$C$10,Premissas!$E$9,IF(M981&lt;Premissas!$C$11,Premissas!$E$10,IF(M981&lt;Premissas!$C$12,Premissas!$E$11,Premissas!$E$12))))))</f>
        <v>750</v>
      </c>
      <c r="O981" s="13">
        <f>IF(OR(N981="",N981=0),0,N981/Premissas!$C$16)</f>
        <v>28.846153846153847</v>
      </c>
    </row>
    <row r="982" spans="1:15" ht="15" customHeight="1">
      <c r="A982" s="9">
        <v>7</v>
      </c>
      <c r="B982" s="9">
        <v>930</v>
      </c>
      <c r="C982" s="9" t="s">
        <v>19</v>
      </c>
      <c r="D982" s="9" t="s">
        <v>3587</v>
      </c>
      <c r="E982" s="9" t="s">
        <v>3588</v>
      </c>
      <c r="F982" s="10">
        <v>2531</v>
      </c>
      <c r="G982" s="11">
        <v>139.28</v>
      </c>
      <c r="H982" s="11">
        <v>18</v>
      </c>
      <c r="I982" s="9"/>
      <c r="J982" s="9">
        <v>17</v>
      </c>
      <c r="K982" s="9" t="s">
        <v>4843</v>
      </c>
      <c r="L982" s="9" t="s">
        <v>48</v>
      </c>
      <c r="M982" s="11">
        <f t="shared" si="15"/>
        <v>1.0588235294117647</v>
      </c>
      <c r="N982" s="12">
        <f>IF(M982="","",IF(M982&lt;Premissas!$C$8,Premissas!$E$7,IF(M982&lt;Premissas!$C$9,Premissas!$E$8,IF(M982&lt;Premissas!$C$10,Premissas!$E$9,IF(M982&lt;Premissas!$C$11,Premissas!$E$10,IF(M982&lt;Premissas!$C$12,Premissas!$E$11,Premissas!$E$12))))))</f>
        <v>100</v>
      </c>
      <c r="O982" s="13">
        <f>IF(OR(N982="",N982=0),0,N982/Premissas!$C$16)</f>
        <v>3.8461538461538463</v>
      </c>
    </row>
    <row r="983" spans="1:15" ht="15" customHeight="1">
      <c r="A983" s="9">
        <v>7</v>
      </c>
      <c r="B983" s="9">
        <v>930</v>
      </c>
      <c r="C983" s="9" t="s">
        <v>20</v>
      </c>
      <c r="D983" s="9" t="s">
        <v>3589</v>
      </c>
      <c r="E983" s="9" t="s">
        <v>3590</v>
      </c>
      <c r="F983" s="10">
        <v>93</v>
      </c>
      <c r="G983" s="11">
        <v>3.61</v>
      </c>
      <c r="H983" s="11">
        <v>26</v>
      </c>
      <c r="I983" s="9"/>
      <c r="J983" s="9">
        <v>16</v>
      </c>
      <c r="K983" s="9" t="s">
        <v>4843</v>
      </c>
      <c r="L983" s="9" t="s">
        <v>48</v>
      </c>
      <c r="M983" s="11">
        <f t="shared" si="15"/>
        <v>1.625</v>
      </c>
      <c r="N983" s="12">
        <f>IF(M983="","",IF(M983&lt;Premissas!$C$8,Premissas!$E$7,IF(M983&lt;Premissas!$C$9,Premissas!$E$8,IF(M983&lt;Premissas!$C$10,Premissas!$E$9,IF(M983&lt;Premissas!$C$11,Premissas!$E$10,IF(M983&lt;Premissas!$C$12,Premissas!$E$11,Premissas!$E$12))))))</f>
        <v>500</v>
      </c>
      <c r="O983" s="13">
        <f>IF(OR(N983="",N983=0),0,N983/Premissas!$C$16)</f>
        <v>19.23076923076923</v>
      </c>
    </row>
    <row r="984" spans="1:15" ht="15" customHeight="1">
      <c r="A984" s="9">
        <v>7</v>
      </c>
      <c r="B984" s="9">
        <v>930</v>
      </c>
      <c r="C984" s="9" t="s">
        <v>18</v>
      </c>
      <c r="D984" s="9" t="s">
        <v>3591</v>
      </c>
      <c r="E984" s="9" t="s">
        <v>3592</v>
      </c>
      <c r="F984" s="10">
        <v>17</v>
      </c>
      <c r="G984" s="11">
        <v>1.42</v>
      </c>
      <c r="H984" s="11">
        <v>12</v>
      </c>
      <c r="I984" s="9"/>
      <c r="J984" s="9">
        <v>22</v>
      </c>
      <c r="K984" s="9" t="s">
        <v>4843</v>
      </c>
      <c r="L984" s="9" t="s">
        <v>48</v>
      </c>
      <c r="M984" s="11">
        <f t="shared" si="15"/>
        <v>0.54545454545454541</v>
      </c>
      <c r="N984" s="12">
        <f>IF(M984="","",IF(M984&lt;Premissas!$C$8,Premissas!$E$7,IF(M984&lt;Premissas!$C$9,Premissas!$E$8,IF(M984&lt;Premissas!$C$10,Premissas!$E$9,IF(M984&lt;Premissas!$C$11,Premissas!$E$10,IF(M984&lt;Premissas!$C$12,Premissas!$E$11,Premissas!$E$12))))))</f>
        <v>0</v>
      </c>
      <c r="O984" s="13">
        <f>IF(OR(N984="",N984=0),0,N984/Premissas!$C$16)</f>
        <v>0</v>
      </c>
    </row>
    <row r="985" spans="1:15" ht="15" customHeight="1">
      <c r="A985" s="9">
        <v>7</v>
      </c>
      <c r="B985" s="9">
        <v>930</v>
      </c>
      <c r="C985" s="9" t="s">
        <v>21</v>
      </c>
      <c r="D985" s="9" t="s">
        <v>3595</v>
      </c>
      <c r="E985" s="9" t="s">
        <v>3596</v>
      </c>
      <c r="F985" s="10">
        <v>3062</v>
      </c>
      <c r="G985" s="11">
        <v>106.49</v>
      </c>
      <c r="H985" s="11">
        <v>29</v>
      </c>
      <c r="I985" s="9"/>
      <c r="J985" s="9">
        <v>20</v>
      </c>
      <c r="K985" s="9" t="s">
        <v>4843</v>
      </c>
      <c r="L985" s="9" t="s">
        <v>48</v>
      </c>
      <c r="M985" s="11">
        <f t="shared" si="15"/>
        <v>1.45</v>
      </c>
      <c r="N985" s="12">
        <f>IF(M985="","",IF(M985&lt;Premissas!$C$8,Premissas!$E$7,IF(M985&lt;Premissas!$C$9,Premissas!$E$8,IF(M985&lt;Premissas!$C$10,Premissas!$E$9,IF(M985&lt;Premissas!$C$11,Premissas!$E$10,IF(M985&lt;Premissas!$C$12,Premissas!$E$11,Premissas!$E$12))))))</f>
        <v>350</v>
      </c>
      <c r="O985" s="13">
        <f>IF(OR(N985="",N985=0),0,N985/Premissas!$C$16)</f>
        <v>13.461538461538462</v>
      </c>
    </row>
    <row r="986" spans="1:15" ht="15" customHeight="1">
      <c r="A986" s="9">
        <v>8</v>
      </c>
      <c r="B986" s="9">
        <v>1942</v>
      </c>
      <c r="C986" s="9" t="s">
        <v>19</v>
      </c>
      <c r="D986" s="9" t="s">
        <v>476</v>
      </c>
      <c r="E986" s="9" t="s">
        <v>477</v>
      </c>
      <c r="F986" s="10">
        <v>2232</v>
      </c>
      <c r="G986" s="11">
        <v>116.94</v>
      </c>
      <c r="H986" s="11">
        <v>19</v>
      </c>
      <c r="I986" s="9">
        <v>17</v>
      </c>
      <c r="J986" s="9">
        <v>17</v>
      </c>
      <c r="K986" s="9" t="s">
        <v>4842</v>
      </c>
      <c r="L986" s="9" t="s">
        <v>48</v>
      </c>
      <c r="M986" s="11">
        <f t="shared" si="15"/>
        <v>1.1176470588235294</v>
      </c>
      <c r="N986" s="12">
        <f>IF(M986="","",IF(M986&lt;Premissas!$C$8,Premissas!$E$7,IF(M986&lt;Premissas!$C$9,Premissas!$E$8,IF(M986&lt;Premissas!$C$10,Premissas!$E$9,IF(M986&lt;Premissas!$C$11,Premissas!$E$10,IF(M986&lt;Premissas!$C$12,Premissas!$E$11,Premissas!$E$12))))))</f>
        <v>100</v>
      </c>
      <c r="O986" s="13">
        <f>IF(OR(N986="",N986=0),0,N986/Premissas!$C$16)</f>
        <v>3.8461538461538463</v>
      </c>
    </row>
    <row r="987" spans="1:15" ht="15" customHeight="1">
      <c r="A987" s="9">
        <v>8</v>
      </c>
      <c r="B987" s="9">
        <v>1942</v>
      </c>
      <c r="C987" s="9" t="s">
        <v>21</v>
      </c>
      <c r="D987" s="9" t="s">
        <v>478</v>
      </c>
      <c r="E987" s="9" t="s">
        <v>479</v>
      </c>
      <c r="F987" s="10">
        <v>1650</v>
      </c>
      <c r="G987" s="11">
        <v>85.86</v>
      </c>
      <c r="H987" s="11">
        <v>19</v>
      </c>
      <c r="I987" s="9">
        <v>20</v>
      </c>
      <c r="J987" s="9">
        <v>20</v>
      </c>
      <c r="K987" s="9" t="s">
        <v>4842</v>
      </c>
      <c r="L987" s="9" t="s">
        <v>48</v>
      </c>
      <c r="M987" s="11">
        <f t="shared" si="15"/>
        <v>0.95</v>
      </c>
      <c r="N987" s="12">
        <f>IF(M987="","",IF(M987&lt;Premissas!$C$8,Premissas!$E$7,IF(M987&lt;Premissas!$C$9,Premissas!$E$8,IF(M987&lt;Premissas!$C$10,Premissas!$E$9,IF(M987&lt;Premissas!$C$11,Premissas!$E$10,IF(M987&lt;Premissas!$C$12,Premissas!$E$11,Premissas!$E$12))))))</f>
        <v>0</v>
      </c>
      <c r="O987" s="13">
        <f>IF(OR(N987="",N987=0),0,N987/Premissas!$C$16)</f>
        <v>0</v>
      </c>
    </row>
    <row r="988" spans="1:15" ht="15" customHeight="1">
      <c r="A988" s="9">
        <v>8</v>
      </c>
      <c r="B988" s="9">
        <v>1942</v>
      </c>
      <c r="C988" s="9" t="s">
        <v>21</v>
      </c>
      <c r="D988" s="9" t="s">
        <v>482</v>
      </c>
      <c r="E988" s="9" t="s">
        <v>483</v>
      </c>
      <c r="F988" s="10">
        <v>1758</v>
      </c>
      <c r="G988" s="11">
        <v>94.16</v>
      </c>
      <c r="H988" s="11">
        <v>19</v>
      </c>
      <c r="I988" s="9">
        <v>20</v>
      </c>
      <c r="J988" s="9">
        <v>20</v>
      </c>
      <c r="K988" s="9" t="s">
        <v>4842</v>
      </c>
      <c r="L988" s="9" t="s">
        <v>48</v>
      </c>
      <c r="M988" s="11">
        <f t="shared" si="15"/>
        <v>0.95</v>
      </c>
      <c r="N988" s="12">
        <f>IF(M988="","",IF(M988&lt;Premissas!$C$8,Premissas!$E$7,IF(M988&lt;Premissas!$C$9,Premissas!$E$8,IF(M988&lt;Premissas!$C$10,Premissas!$E$9,IF(M988&lt;Premissas!$C$11,Premissas!$E$10,IF(M988&lt;Premissas!$C$12,Premissas!$E$11,Premissas!$E$12))))))</f>
        <v>0</v>
      </c>
      <c r="O988" s="13">
        <f>IF(OR(N988="",N988=0),0,N988/Premissas!$C$16)</f>
        <v>0</v>
      </c>
    </row>
    <row r="989" spans="1:15" ht="15" customHeight="1">
      <c r="A989" s="9">
        <v>8</v>
      </c>
      <c r="B989" s="9">
        <v>1942</v>
      </c>
      <c r="C989" s="9" t="s">
        <v>21</v>
      </c>
      <c r="D989" s="9" t="s">
        <v>484</v>
      </c>
      <c r="E989" s="9" t="s">
        <v>485</v>
      </c>
      <c r="F989" s="10">
        <v>1068</v>
      </c>
      <c r="G989" s="11">
        <v>51.29</v>
      </c>
      <c r="H989" s="11">
        <v>21</v>
      </c>
      <c r="I989" s="9">
        <v>20</v>
      </c>
      <c r="J989" s="9">
        <v>20</v>
      </c>
      <c r="K989" s="9" t="s">
        <v>4842</v>
      </c>
      <c r="L989" s="9" t="s">
        <v>48</v>
      </c>
      <c r="M989" s="11">
        <f t="shared" si="15"/>
        <v>1.05</v>
      </c>
      <c r="N989" s="12">
        <f>IF(M989="","",IF(M989&lt;Premissas!$C$8,Premissas!$E$7,IF(M989&lt;Premissas!$C$9,Premissas!$E$8,IF(M989&lt;Premissas!$C$10,Premissas!$E$9,IF(M989&lt;Premissas!$C$11,Premissas!$E$10,IF(M989&lt;Premissas!$C$12,Premissas!$E$11,Premissas!$E$12))))))</f>
        <v>100</v>
      </c>
      <c r="O989" s="13">
        <f>IF(OR(N989="",N989=0),0,N989/Premissas!$C$16)</f>
        <v>3.8461538461538463</v>
      </c>
    </row>
    <row r="990" spans="1:15" ht="15" customHeight="1">
      <c r="A990" s="9">
        <v>8</v>
      </c>
      <c r="B990" s="9">
        <v>1942</v>
      </c>
      <c r="C990" s="9" t="s">
        <v>21</v>
      </c>
      <c r="D990" s="9" t="s">
        <v>486</v>
      </c>
      <c r="E990" s="9" t="s">
        <v>487</v>
      </c>
      <c r="F990" s="10">
        <v>1668</v>
      </c>
      <c r="G990" s="11">
        <v>52.77</v>
      </c>
      <c r="H990" s="11">
        <v>32</v>
      </c>
      <c r="I990" s="9">
        <v>20</v>
      </c>
      <c r="J990" s="9">
        <v>20</v>
      </c>
      <c r="K990" s="9" t="s">
        <v>4842</v>
      </c>
      <c r="L990" s="9" t="s">
        <v>48</v>
      </c>
      <c r="M990" s="11">
        <f t="shared" si="15"/>
        <v>1.6</v>
      </c>
      <c r="N990" s="12">
        <f>IF(M990="","",IF(M990&lt;Premissas!$C$8,Premissas!$E$7,IF(M990&lt;Premissas!$C$9,Premissas!$E$8,IF(M990&lt;Premissas!$C$10,Premissas!$E$9,IF(M990&lt;Premissas!$C$11,Premissas!$E$10,IF(M990&lt;Premissas!$C$12,Premissas!$E$11,Premissas!$E$12))))))</f>
        <v>500</v>
      </c>
      <c r="O990" s="13">
        <f>IF(OR(N990="",N990=0),0,N990/Premissas!$C$16)</f>
        <v>19.23076923076923</v>
      </c>
    </row>
    <row r="991" spans="1:15" ht="15" customHeight="1">
      <c r="A991" s="9">
        <v>8</v>
      </c>
      <c r="B991" s="9">
        <v>1942</v>
      </c>
      <c r="C991" s="9" t="s">
        <v>20</v>
      </c>
      <c r="D991" s="9" t="s">
        <v>488</v>
      </c>
      <c r="E991" s="9" t="s">
        <v>489</v>
      </c>
      <c r="F991" s="10">
        <v>4</v>
      </c>
      <c r="G991" s="11">
        <v>0.02</v>
      </c>
      <c r="H991" s="11">
        <v>200</v>
      </c>
      <c r="I991" s="9">
        <v>16</v>
      </c>
      <c r="J991" s="9">
        <v>16</v>
      </c>
      <c r="K991" s="9" t="s">
        <v>4842</v>
      </c>
      <c r="L991" s="9" t="s">
        <v>48</v>
      </c>
      <c r="M991" s="11">
        <f t="shared" si="15"/>
        <v>12.5</v>
      </c>
      <c r="N991" s="12">
        <f>IF(M991="","",IF(M991&lt;Premissas!$C$8,Premissas!$E$7,IF(M991&lt;Premissas!$C$9,Premissas!$E$8,IF(M991&lt;Premissas!$C$10,Premissas!$E$9,IF(M991&lt;Premissas!$C$11,Premissas!$E$10,IF(M991&lt;Premissas!$C$12,Premissas!$E$11,Premissas!$E$12))))))</f>
        <v>750</v>
      </c>
      <c r="O991" s="13">
        <f>IF(OR(N991="",N991=0),0,N991/Premissas!$C$16)</f>
        <v>28.846153846153847</v>
      </c>
    </row>
    <row r="992" spans="1:15" ht="15" customHeight="1">
      <c r="A992" s="9">
        <v>8</v>
      </c>
      <c r="B992" s="9">
        <v>1942</v>
      </c>
      <c r="C992" s="9" t="s">
        <v>19</v>
      </c>
      <c r="D992" s="9" t="s">
        <v>488</v>
      </c>
      <c r="E992" s="9" t="s">
        <v>489</v>
      </c>
      <c r="F992" s="10">
        <v>7</v>
      </c>
      <c r="G992" s="11">
        <v>5.17</v>
      </c>
      <c r="H992" s="11">
        <v>1</v>
      </c>
      <c r="I992" s="9">
        <v>17</v>
      </c>
      <c r="J992" s="9">
        <v>17</v>
      </c>
      <c r="K992" s="9" t="s">
        <v>4842</v>
      </c>
      <c r="L992" s="9" t="s">
        <v>48</v>
      </c>
      <c r="M992" s="11">
        <f t="shared" si="15"/>
        <v>5.8823529411764705E-2</v>
      </c>
      <c r="N992" s="12">
        <f>IF(M992="","",IF(M992&lt;Premissas!$C$8,Premissas!$E$7,IF(M992&lt;Premissas!$C$9,Premissas!$E$8,IF(M992&lt;Premissas!$C$10,Premissas!$E$9,IF(M992&lt;Premissas!$C$11,Premissas!$E$10,IF(M992&lt;Premissas!$C$12,Premissas!$E$11,Premissas!$E$12))))))</f>
        <v>0</v>
      </c>
      <c r="O992" s="13">
        <f>IF(OR(N992="",N992=0),0,N992/Premissas!$C$16)</f>
        <v>0</v>
      </c>
    </row>
    <row r="993" spans="1:15" ht="15" customHeight="1">
      <c r="A993" s="9">
        <v>8</v>
      </c>
      <c r="B993" s="9">
        <v>1942</v>
      </c>
      <c r="C993" s="9" t="s">
        <v>20</v>
      </c>
      <c r="D993" s="9" t="s">
        <v>490</v>
      </c>
      <c r="E993" s="9" t="s">
        <v>491</v>
      </c>
      <c r="F993" s="10">
        <v>1</v>
      </c>
      <c r="G993" s="11">
        <v>0.13</v>
      </c>
      <c r="H993" s="11">
        <v>8</v>
      </c>
      <c r="I993" s="9">
        <v>16</v>
      </c>
      <c r="J993" s="9">
        <v>16</v>
      </c>
      <c r="K993" s="9" t="s">
        <v>4842</v>
      </c>
      <c r="L993" s="9" t="s">
        <v>48</v>
      </c>
      <c r="M993" s="11">
        <f t="shared" si="15"/>
        <v>0.5</v>
      </c>
      <c r="N993" s="12">
        <f>IF(M993="","",IF(M993&lt;Premissas!$C$8,Premissas!$E$7,IF(M993&lt;Premissas!$C$9,Premissas!$E$8,IF(M993&lt;Premissas!$C$10,Premissas!$E$9,IF(M993&lt;Premissas!$C$11,Premissas!$E$10,IF(M993&lt;Premissas!$C$12,Premissas!$E$11,Premissas!$E$12))))))</f>
        <v>0</v>
      </c>
      <c r="O993" s="13">
        <f>IF(OR(N993="",N993=0),0,N993/Premissas!$C$16)</f>
        <v>0</v>
      </c>
    </row>
    <row r="994" spans="1:15" ht="15" customHeight="1">
      <c r="A994" s="9">
        <v>8</v>
      </c>
      <c r="B994" s="9">
        <v>1942</v>
      </c>
      <c r="C994" s="9" t="s">
        <v>21</v>
      </c>
      <c r="D994" s="9" t="s">
        <v>3939</v>
      </c>
      <c r="E994" s="9" t="s">
        <v>3940</v>
      </c>
      <c r="F994" s="10">
        <v>620</v>
      </c>
      <c r="G994" s="11">
        <v>42.03</v>
      </c>
      <c r="H994" s="11">
        <v>15</v>
      </c>
      <c r="I994" s="9">
        <v>20</v>
      </c>
      <c r="J994" s="9">
        <v>20</v>
      </c>
      <c r="K994" s="9" t="s">
        <v>4842</v>
      </c>
      <c r="L994" s="9" t="s">
        <v>48</v>
      </c>
      <c r="M994" s="11">
        <f t="shared" si="15"/>
        <v>0.75</v>
      </c>
      <c r="N994" s="12">
        <f>IF(M994="","",IF(M994&lt;Premissas!$C$8,Premissas!$E$7,IF(M994&lt;Premissas!$C$9,Premissas!$E$8,IF(M994&lt;Premissas!$C$10,Premissas!$E$9,IF(M994&lt;Premissas!$C$11,Premissas!$E$10,IF(M994&lt;Premissas!$C$12,Premissas!$E$11,Premissas!$E$12))))))</f>
        <v>0</v>
      </c>
      <c r="O994" s="13">
        <f>IF(OR(N994="",N994=0),0,N994/Premissas!$C$16)</f>
        <v>0</v>
      </c>
    </row>
    <row r="995" spans="1:15" ht="15" customHeight="1">
      <c r="A995" s="9">
        <v>8</v>
      </c>
      <c r="B995" s="9">
        <v>1942</v>
      </c>
      <c r="C995" s="9" t="s">
        <v>21</v>
      </c>
      <c r="D995" s="9" t="s">
        <v>492</v>
      </c>
      <c r="E995" s="9" t="s">
        <v>493</v>
      </c>
      <c r="F995" s="10">
        <v>1254</v>
      </c>
      <c r="G995" s="11">
        <v>57.24</v>
      </c>
      <c r="H995" s="11">
        <v>22</v>
      </c>
      <c r="I995" s="9">
        <v>20</v>
      </c>
      <c r="J995" s="9">
        <v>20</v>
      </c>
      <c r="K995" s="9" t="s">
        <v>4842</v>
      </c>
      <c r="L995" s="9" t="s">
        <v>48</v>
      </c>
      <c r="M995" s="11">
        <f t="shared" si="15"/>
        <v>1.1000000000000001</v>
      </c>
      <c r="N995" s="12">
        <f>IF(M995="","",IF(M995&lt;Premissas!$C$8,Premissas!$E$7,IF(M995&lt;Premissas!$C$9,Premissas!$E$8,IF(M995&lt;Premissas!$C$10,Premissas!$E$9,IF(M995&lt;Premissas!$C$11,Premissas!$E$10,IF(M995&lt;Premissas!$C$12,Premissas!$E$11,Premissas!$E$12))))))</f>
        <v>100</v>
      </c>
      <c r="O995" s="13">
        <f>IF(OR(N995="",N995=0),0,N995/Premissas!$C$16)</f>
        <v>3.8461538461538463</v>
      </c>
    </row>
    <row r="996" spans="1:15" ht="15" customHeight="1">
      <c r="A996" s="9">
        <v>8</v>
      </c>
      <c r="B996" s="9">
        <v>1942</v>
      </c>
      <c r="C996" s="9" t="s">
        <v>18</v>
      </c>
      <c r="D996" s="9" t="s">
        <v>496</v>
      </c>
      <c r="E996" s="9" t="s">
        <v>497</v>
      </c>
      <c r="F996" s="10">
        <v>1134</v>
      </c>
      <c r="G996" s="11">
        <v>45.7</v>
      </c>
      <c r="H996" s="11">
        <v>25</v>
      </c>
      <c r="I996" s="9">
        <v>22</v>
      </c>
      <c r="J996" s="9">
        <v>22</v>
      </c>
      <c r="K996" s="9" t="s">
        <v>4842</v>
      </c>
      <c r="L996" s="9" t="s">
        <v>48</v>
      </c>
      <c r="M996" s="11">
        <f t="shared" si="15"/>
        <v>1.1363636363636365</v>
      </c>
      <c r="N996" s="12">
        <f>IF(M996="","",IF(M996&lt;Premissas!$C$8,Premissas!$E$7,IF(M996&lt;Premissas!$C$9,Premissas!$E$8,IF(M996&lt;Premissas!$C$10,Premissas!$E$9,IF(M996&lt;Premissas!$C$11,Premissas!$E$10,IF(M996&lt;Premissas!$C$12,Premissas!$E$11,Premissas!$E$12))))))</f>
        <v>100</v>
      </c>
      <c r="O996" s="13">
        <f>IF(OR(N996="",N996=0),0,N996/Premissas!$C$16)</f>
        <v>3.8461538461538463</v>
      </c>
    </row>
    <row r="997" spans="1:15" ht="15" customHeight="1">
      <c r="A997" s="9">
        <v>8</v>
      </c>
      <c r="B997" s="9">
        <v>1942</v>
      </c>
      <c r="C997" s="9" t="s">
        <v>20</v>
      </c>
      <c r="D997" s="9" t="s">
        <v>3941</v>
      </c>
      <c r="E997" s="9" t="s">
        <v>3942</v>
      </c>
      <c r="F997" s="10">
        <v>34</v>
      </c>
      <c r="G997" s="11">
        <v>16.66</v>
      </c>
      <c r="H997" s="11">
        <v>2</v>
      </c>
      <c r="I997" s="9">
        <v>16</v>
      </c>
      <c r="J997" s="9">
        <v>16</v>
      </c>
      <c r="K997" s="9" t="s">
        <v>4842</v>
      </c>
      <c r="L997" s="9" t="s">
        <v>48</v>
      </c>
      <c r="M997" s="11">
        <f t="shared" si="15"/>
        <v>0.125</v>
      </c>
      <c r="N997" s="12">
        <f>IF(M997="","",IF(M997&lt;Premissas!$C$8,Premissas!$E$7,IF(M997&lt;Premissas!$C$9,Premissas!$E$8,IF(M997&lt;Premissas!$C$10,Premissas!$E$9,IF(M997&lt;Premissas!$C$11,Premissas!$E$10,IF(M997&lt;Premissas!$C$12,Premissas!$E$11,Premissas!$E$12))))))</f>
        <v>0</v>
      </c>
      <c r="O997" s="13">
        <f>IF(OR(N997="",N997=0),0,N997/Premissas!$C$16)</f>
        <v>0</v>
      </c>
    </row>
    <row r="998" spans="1:15" ht="15" customHeight="1">
      <c r="A998" s="9">
        <v>8</v>
      </c>
      <c r="B998" s="9">
        <v>1942</v>
      </c>
      <c r="C998" s="9" t="s">
        <v>21</v>
      </c>
      <c r="D998" s="9" t="s">
        <v>3943</v>
      </c>
      <c r="E998" s="9" t="s">
        <v>3944</v>
      </c>
      <c r="F998" s="10">
        <v>1699</v>
      </c>
      <c r="G998" s="11">
        <v>84.89</v>
      </c>
      <c r="H998" s="11">
        <v>20</v>
      </c>
      <c r="I998" s="9">
        <v>20</v>
      </c>
      <c r="J998" s="9">
        <v>20</v>
      </c>
      <c r="K998" s="9" t="s">
        <v>4842</v>
      </c>
      <c r="L998" s="9" t="s">
        <v>48</v>
      </c>
      <c r="M998" s="11">
        <f t="shared" si="15"/>
        <v>1</v>
      </c>
      <c r="N998" s="12">
        <f>IF(M998="","",IF(M998&lt;Premissas!$C$8,Premissas!$E$7,IF(M998&lt;Premissas!$C$9,Premissas!$E$8,IF(M998&lt;Premissas!$C$10,Premissas!$E$9,IF(M998&lt;Premissas!$C$11,Premissas!$E$10,IF(M998&lt;Premissas!$C$12,Premissas!$E$11,Premissas!$E$12))))))</f>
        <v>100</v>
      </c>
      <c r="O998" s="13">
        <f>IF(OR(N998="",N998=0),0,N998/Premissas!$C$16)</f>
        <v>3.8461538461538463</v>
      </c>
    </row>
    <row r="999" spans="1:15" ht="15" customHeight="1">
      <c r="A999" s="9">
        <v>8</v>
      </c>
      <c r="B999" s="9">
        <v>1942</v>
      </c>
      <c r="C999" s="9" t="s">
        <v>21</v>
      </c>
      <c r="D999" s="9" t="s">
        <v>498</v>
      </c>
      <c r="E999" s="9" t="s">
        <v>499</v>
      </c>
      <c r="F999" s="10">
        <v>1373</v>
      </c>
      <c r="G999" s="11">
        <v>49.52</v>
      </c>
      <c r="H999" s="11">
        <v>28</v>
      </c>
      <c r="I999" s="9">
        <v>20</v>
      </c>
      <c r="J999" s="9">
        <v>20</v>
      </c>
      <c r="K999" s="9" t="s">
        <v>4842</v>
      </c>
      <c r="L999" s="9" t="s">
        <v>48</v>
      </c>
      <c r="M999" s="11">
        <f t="shared" si="15"/>
        <v>1.4</v>
      </c>
      <c r="N999" s="12">
        <f>IF(M999="","",IF(M999&lt;Premissas!$C$8,Premissas!$E$7,IF(M999&lt;Premissas!$C$9,Premissas!$E$8,IF(M999&lt;Premissas!$C$10,Premissas!$E$9,IF(M999&lt;Premissas!$C$11,Premissas!$E$10,IF(M999&lt;Premissas!$C$12,Premissas!$E$11,Premissas!$E$12))))))</f>
        <v>350</v>
      </c>
      <c r="O999" s="13">
        <f>IF(OR(N999="",N999=0),0,N999/Premissas!$C$16)</f>
        <v>13.461538461538462</v>
      </c>
    </row>
    <row r="1000" spans="1:15" ht="15" customHeight="1">
      <c r="A1000" s="9">
        <v>8</v>
      </c>
      <c r="B1000" s="9">
        <v>1942</v>
      </c>
      <c r="C1000" s="9" t="s">
        <v>21</v>
      </c>
      <c r="D1000" s="9" t="s">
        <v>500</v>
      </c>
      <c r="E1000" s="9" t="s">
        <v>501</v>
      </c>
      <c r="F1000" s="10">
        <v>1574</v>
      </c>
      <c r="G1000" s="11">
        <v>64.56</v>
      </c>
      <c r="H1000" s="11">
        <v>24</v>
      </c>
      <c r="I1000" s="9">
        <v>20</v>
      </c>
      <c r="J1000" s="9">
        <v>20</v>
      </c>
      <c r="K1000" s="9" t="s">
        <v>4842</v>
      </c>
      <c r="L1000" s="9" t="s">
        <v>48</v>
      </c>
      <c r="M1000" s="11">
        <f t="shared" si="15"/>
        <v>1.2</v>
      </c>
      <c r="N1000" s="12">
        <f>IF(M1000="","",IF(M1000&lt;Premissas!$C$8,Premissas!$E$7,IF(M1000&lt;Premissas!$C$9,Premissas!$E$8,IF(M1000&lt;Premissas!$C$10,Premissas!$E$9,IF(M1000&lt;Premissas!$C$11,Premissas!$E$10,IF(M1000&lt;Premissas!$C$12,Premissas!$E$11,Premissas!$E$12))))))</f>
        <v>200</v>
      </c>
      <c r="O1000" s="13">
        <f>IF(OR(N1000="",N1000=0),0,N1000/Premissas!$C$16)</f>
        <v>7.6923076923076925</v>
      </c>
    </row>
    <row r="1001" spans="1:15" ht="15" customHeight="1">
      <c r="A1001" s="9">
        <v>8</v>
      </c>
      <c r="B1001" s="9">
        <v>1942</v>
      </c>
      <c r="C1001" s="9" t="s">
        <v>21</v>
      </c>
      <c r="D1001" s="9" t="s">
        <v>502</v>
      </c>
      <c r="E1001" s="9" t="s">
        <v>503</v>
      </c>
      <c r="F1001" s="10">
        <v>1582</v>
      </c>
      <c r="G1001" s="11">
        <v>80.150000000000006</v>
      </c>
      <c r="H1001" s="11">
        <v>20</v>
      </c>
      <c r="I1001" s="9">
        <v>20</v>
      </c>
      <c r="J1001" s="9">
        <v>20</v>
      </c>
      <c r="K1001" s="9" t="s">
        <v>4842</v>
      </c>
      <c r="L1001" s="9" t="s">
        <v>48</v>
      </c>
      <c r="M1001" s="11">
        <f t="shared" si="15"/>
        <v>1</v>
      </c>
      <c r="N1001" s="12">
        <f>IF(M1001="","",IF(M1001&lt;Premissas!$C$8,Premissas!$E$7,IF(M1001&lt;Premissas!$C$9,Premissas!$E$8,IF(M1001&lt;Premissas!$C$10,Premissas!$E$9,IF(M1001&lt;Premissas!$C$11,Premissas!$E$10,IF(M1001&lt;Premissas!$C$12,Premissas!$E$11,Premissas!$E$12))))))</f>
        <v>100</v>
      </c>
      <c r="O1001" s="13">
        <f>IF(OR(N1001="",N1001=0),0,N1001/Premissas!$C$16)</f>
        <v>3.8461538461538463</v>
      </c>
    </row>
    <row r="1002" spans="1:15" ht="15" customHeight="1">
      <c r="A1002" s="9">
        <v>8</v>
      </c>
      <c r="B1002" s="9">
        <v>1942</v>
      </c>
      <c r="C1002" s="9" t="s">
        <v>19</v>
      </c>
      <c r="D1002" s="9" t="s">
        <v>502</v>
      </c>
      <c r="E1002" s="9" t="s">
        <v>503</v>
      </c>
      <c r="F1002" s="10">
        <v>37</v>
      </c>
      <c r="G1002" s="11">
        <v>7.34</v>
      </c>
      <c r="H1002" s="11">
        <v>5</v>
      </c>
      <c r="I1002" s="9">
        <v>17</v>
      </c>
      <c r="J1002" s="9">
        <v>17</v>
      </c>
      <c r="K1002" s="9" t="s">
        <v>4842</v>
      </c>
      <c r="L1002" s="9" t="s">
        <v>48</v>
      </c>
      <c r="M1002" s="11">
        <f t="shared" si="15"/>
        <v>0.29411764705882354</v>
      </c>
      <c r="N1002" s="12">
        <f>IF(M1002="","",IF(M1002&lt;Premissas!$C$8,Premissas!$E$7,IF(M1002&lt;Premissas!$C$9,Premissas!$E$8,IF(M1002&lt;Premissas!$C$10,Premissas!$E$9,IF(M1002&lt;Premissas!$C$11,Premissas!$E$10,IF(M1002&lt;Premissas!$C$12,Premissas!$E$11,Premissas!$E$12))))))</f>
        <v>0</v>
      </c>
      <c r="O1002" s="13">
        <f>IF(OR(N1002="",N1002=0),0,N1002/Premissas!$C$16)</f>
        <v>0</v>
      </c>
    </row>
    <row r="1003" spans="1:15" ht="15" customHeight="1">
      <c r="A1003" s="9">
        <v>8</v>
      </c>
      <c r="B1003" s="9">
        <v>1942</v>
      </c>
      <c r="C1003" s="9" t="s">
        <v>19</v>
      </c>
      <c r="D1003" s="9" t="s">
        <v>504</v>
      </c>
      <c r="E1003" s="9" t="s">
        <v>505</v>
      </c>
      <c r="F1003" s="10">
        <v>2773</v>
      </c>
      <c r="G1003" s="11">
        <v>144.29</v>
      </c>
      <c r="H1003" s="11">
        <v>19</v>
      </c>
      <c r="I1003" s="9">
        <v>17</v>
      </c>
      <c r="J1003" s="9">
        <v>17</v>
      </c>
      <c r="K1003" s="9" t="s">
        <v>4842</v>
      </c>
      <c r="L1003" s="9" t="s">
        <v>48</v>
      </c>
      <c r="M1003" s="11">
        <f t="shared" si="15"/>
        <v>1.1176470588235294</v>
      </c>
      <c r="N1003" s="12">
        <f>IF(M1003="","",IF(M1003&lt;Premissas!$C$8,Premissas!$E$7,IF(M1003&lt;Premissas!$C$9,Premissas!$E$8,IF(M1003&lt;Premissas!$C$10,Premissas!$E$9,IF(M1003&lt;Premissas!$C$11,Premissas!$E$10,IF(M1003&lt;Premissas!$C$12,Premissas!$E$11,Premissas!$E$12))))))</f>
        <v>100</v>
      </c>
      <c r="O1003" s="13">
        <f>IF(OR(N1003="",N1003=0),0,N1003/Premissas!$C$16)</f>
        <v>3.8461538461538463</v>
      </c>
    </row>
    <row r="1004" spans="1:15" ht="15" customHeight="1">
      <c r="A1004" s="9">
        <v>8</v>
      </c>
      <c r="B1004" s="9">
        <v>1942</v>
      </c>
      <c r="C1004" s="9" t="s">
        <v>21</v>
      </c>
      <c r="D1004" s="9" t="s">
        <v>506</v>
      </c>
      <c r="E1004" s="9" t="s">
        <v>507</v>
      </c>
      <c r="F1004" s="10">
        <v>2577</v>
      </c>
      <c r="G1004" s="11">
        <v>92.05</v>
      </c>
      <c r="H1004" s="11">
        <v>28</v>
      </c>
      <c r="I1004" s="9">
        <v>20</v>
      </c>
      <c r="J1004" s="9">
        <v>20</v>
      </c>
      <c r="K1004" s="9" t="s">
        <v>4842</v>
      </c>
      <c r="L1004" s="9" t="s">
        <v>48</v>
      </c>
      <c r="M1004" s="11">
        <f t="shared" si="15"/>
        <v>1.4</v>
      </c>
      <c r="N1004" s="12">
        <f>IF(M1004="","",IF(M1004&lt;Premissas!$C$8,Premissas!$E$7,IF(M1004&lt;Premissas!$C$9,Premissas!$E$8,IF(M1004&lt;Premissas!$C$10,Premissas!$E$9,IF(M1004&lt;Premissas!$C$11,Premissas!$E$10,IF(M1004&lt;Premissas!$C$12,Premissas!$E$11,Premissas!$E$12))))))</f>
        <v>350</v>
      </c>
      <c r="O1004" s="13">
        <f>IF(OR(N1004="",N1004=0),0,N1004/Premissas!$C$16)</f>
        <v>13.461538461538462</v>
      </c>
    </row>
    <row r="1005" spans="1:15" ht="15" customHeight="1">
      <c r="A1005" s="9">
        <v>8</v>
      </c>
      <c r="B1005" s="9">
        <v>1942</v>
      </c>
      <c r="C1005" s="9" t="s">
        <v>18</v>
      </c>
      <c r="D1005" s="9" t="s">
        <v>506</v>
      </c>
      <c r="E1005" s="9" t="s">
        <v>507</v>
      </c>
      <c r="F1005" s="10">
        <v>18</v>
      </c>
      <c r="G1005" s="11">
        <v>0.62</v>
      </c>
      <c r="H1005" s="11">
        <v>29</v>
      </c>
      <c r="I1005" s="9">
        <v>22</v>
      </c>
      <c r="J1005" s="9">
        <v>22</v>
      </c>
      <c r="K1005" s="9" t="s">
        <v>4842</v>
      </c>
      <c r="L1005" s="9" t="s">
        <v>48</v>
      </c>
      <c r="M1005" s="11">
        <f t="shared" si="15"/>
        <v>1.3181818181818181</v>
      </c>
      <c r="N1005" s="12">
        <f>IF(M1005="","",IF(M1005&lt;Premissas!$C$8,Premissas!$E$7,IF(M1005&lt;Premissas!$C$9,Premissas!$E$8,IF(M1005&lt;Premissas!$C$10,Premissas!$E$9,IF(M1005&lt;Premissas!$C$11,Premissas!$E$10,IF(M1005&lt;Premissas!$C$12,Premissas!$E$11,Premissas!$E$12))))))</f>
        <v>200</v>
      </c>
      <c r="O1005" s="13">
        <f>IF(OR(N1005="",N1005=0),0,N1005/Premissas!$C$16)</f>
        <v>7.6923076923076925</v>
      </c>
    </row>
    <row r="1006" spans="1:15" ht="15" customHeight="1">
      <c r="A1006" s="9">
        <v>8</v>
      </c>
      <c r="B1006" s="9">
        <v>1942</v>
      </c>
      <c r="C1006" s="9" t="s">
        <v>21</v>
      </c>
      <c r="D1006" s="9" t="s">
        <v>508</v>
      </c>
      <c r="E1006" s="9" t="s">
        <v>509</v>
      </c>
      <c r="F1006" s="10">
        <v>1864</v>
      </c>
      <c r="G1006" s="11">
        <v>52.91</v>
      </c>
      <c r="H1006" s="11">
        <v>35</v>
      </c>
      <c r="I1006" s="9">
        <v>20</v>
      </c>
      <c r="J1006" s="9">
        <v>20</v>
      </c>
      <c r="K1006" s="9" t="s">
        <v>4842</v>
      </c>
      <c r="L1006" s="9" t="s">
        <v>48</v>
      </c>
      <c r="M1006" s="11">
        <f t="shared" si="15"/>
        <v>1.75</v>
      </c>
      <c r="N1006" s="12">
        <f>IF(M1006="","",IF(M1006&lt;Premissas!$C$8,Premissas!$E$7,IF(M1006&lt;Premissas!$C$9,Premissas!$E$8,IF(M1006&lt;Premissas!$C$10,Premissas!$E$9,IF(M1006&lt;Premissas!$C$11,Premissas!$E$10,IF(M1006&lt;Premissas!$C$12,Premissas!$E$11,Premissas!$E$12))))))</f>
        <v>500</v>
      </c>
      <c r="O1006" s="13">
        <f>IF(OR(N1006="",N1006=0),0,N1006/Premissas!$C$16)</f>
        <v>19.23076923076923</v>
      </c>
    </row>
    <row r="1007" spans="1:15" ht="15" customHeight="1">
      <c r="A1007" s="9">
        <v>8</v>
      </c>
      <c r="B1007" s="9">
        <v>1942</v>
      </c>
      <c r="C1007" s="9" t="s">
        <v>18</v>
      </c>
      <c r="D1007" s="9" t="s">
        <v>508</v>
      </c>
      <c r="E1007" s="9" t="s">
        <v>509</v>
      </c>
      <c r="F1007" s="10">
        <v>16</v>
      </c>
      <c r="G1007" s="11">
        <v>1.04</v>
      </c>
      <c r="H1007" s="11">
        <v>15</v>
      </c>
      <c r="I1007" s="9">
        <v>22</v>
      </c>
      <c r="J1007" s="9">
        <v>22</v>
      </c>
      <c r="K1007" s="9" t="s">
        <v>4842</v>
      </c>
      <c r="L1007" s="9" t="s">
        <v>48</v>
      </c>
      <c r="M1007" s="11">
        <f t="shared" si="15"/>
        <v>0.68181818181818177</v>
      </c>
      <c r="N1007" s="12">
        <f>IF(M1007="","",IF(M1007&lt;Premissas!$C$8,Premissas!$E$7,IF(M1007&lt;Premissas!$C$9,Premissas!$E$8,IF(M1007&lt;Premissas!$C$10,Premissas!$E$9,IF(M1007&lt;Premissas!$C$11,Premissas!$E$10,IF(M1007&lt;Premissas!$C$12,Premissas!$E$11,Premissas!$E$12))))))</f>
        <v>0</v>
      </c>
      <c r="O1007" s="13">
        <f>IF(OR(N1007="",N1007=0),0,N1007/Premissas!$C$16)</f>
        <v>0</v>
      </c>
    </row>
    <row r="1008" spans="1:15" ht="15" customHeight="1">
      <c r="A1008" s="9">
        <v>8</v>
      </c>
      <c r="B1008" s="9">
        <v>1942</v>
      </c>
      <c r="C1008" s="9" t="s">
        <v>21</v>
      </c>
      <c r="D1008" s="9" t="s">
        <v>512</v>
      </c>
      <c r="E1008" s="9" t="s">
        <v>513</v>
      </c>
      <c r="F1008" s="10">
        <v>1985</v>
      </c>
      <c r="G1008" s="11">
        <v>72.64</v>
      </c>
      <c r="H1008" s="11">
        <v>27</v>
      </c>
      <c r="I1008" s="9">
        <v>20</v>
      </c>
      <c r="J1008" s="9">
        <v>20</v>
      </c>
      <c r="K1008" s="9" t="s">
        <v>4842</v>
      </c>
      <c r="L1008" s="9" t="s">
        <v>48</v>
      </c>
      <c r="M1008" s="11">
        <f t="shared" si="15"/>
        <v>1.35</v>
      </c>
      <c r="N1008" s="12">
        <f>IF(M1008="","",IF(M1008&lt;Premissas!$C$8,Premissas!$E$7,IF(M1008&lt;Premissas!$C$9,Premissas!$E$8,IF(M1008&lt;Premissas!$C$10,Premissas!$E$9,IF(M1008&lt;Premissas!$C$11,Premissas!$E$10,IF(M1008&lt;Premissas!$C$12,Premissas!$E$11,Premissas!$E$12))))))</f>
        <v>200</v>
      </c>
      <c r="O1008" s="13">
        <f>IF(OR(N1008="",N1008=0),0,N1008/Premissas!$C$16)</f>
        <v>7.6923076923076925</v>
      </c>
    </row>
    <row r="1009" spans="1:15" ht="15" customHeight="1">
      <c r="A1009" s="9">
        <v>8</v>
      </c>
      <c r="B1009" s="9">
        <v>1942</v>
      </c>
      <c r="C1009" s="9" t="s">
        <v>18</v>
      </c>
      <c r="D1009" s="9" t="s">
        <v>514</v>
      </c>
      <c r="E1009" s="9" t="s">
        <v>515</v>
      </c>
      <c r="F1009" s="10">
        <v>827</v>
      </c>
      <c r="G1009" s="11">
        <v>31.48</v>
      </c>
      <c r="H1009" s="11">
        <v>26</v>
      </c>
      <c r="I1009" s="9">
        <v>22</v>
      </c>
      <c r="J1009" s="9">
        <v>22</v>
      </c>
      <c r="K1009" s="9" t="s">
        <v>4842</v>
      </c>
      <c r="L1009" s="9" t="s">
        <v>48</v>
      </c>
      <c r="M1009" s="11">
        <f t="shared" si="15"/>
        <v>1.1818181818181819</v>
      </c>
      <c r="N1009" s="12">
        <f>IF(M1009="","",IF(M1009&lt;Premissas!$C$8,Premissas!$E$7,IF(M1009&lt;Premissas!$C$9,Premissas!$E$8,IF(M1009&lt;Premissas!$C$10,Premissas!$E$9,IF(M1009&lt;Premissas!$C$11,Premissas!$E$10,IF(M1009&lt;Premissas!$C$12,Premissas!$E$11,Premissas!$E$12))))))</f>
        <v>100</v>
      </c>
      <c r="O1009" s="13">
        <f>IF(OR(N1009="",N1009=0),0,N1009/Premissas!$C$16)</f>
        <v>3.8461538461538463</v>
      </c>
    </row>
    <row r="1010" spans="1:15" ht="15" customHeight="1">
      <c r="A1010" s="9">
        <v>8</v>
      </c>
      <c r="B1010" s="9">
        <v>1942</v>
      </c>
      <c r="C1010" s="9" t="s">
        <v>19</v>
      </c>
      <c r="D1010" s="9" t="s">
        <v>516</v>
      </c>
      <c r="E1010" s="9" t="s">
        <v>517</v>
      </c>
      <c r="F1010" s="10">
        <v>3858</v>
      </c>
      <c r="G1010" s="11">
        <v>148.72</v>
      </c>
      <c r="H1010" s="11">
        <v>26</v>
      </c>
      <c r="I1010" s="9">
        <v>17</v>
      </c>
      <c r="J1010" s="9">
        <v>17</v>
      </c>
      <c r="K1010" s="9" t="s">
        <v>4842</v>
      </c>
      <c r="L1010" s="9" t="s">
        <v>48</v>
      </c>
      <c r="M1010" s="11">
        <f t="shared" si="15"/>
        <v>1.5294117647058822</v>
      </c>
      <c r="N1010" s="12">
        <f>IF(M1010="","",IF(M1010&lt;Premissas!$C$8,Premissas!$E$7,IF(M1010&lt;Premissas!$C$9,Premissas!$E$8,IF(M1010&lt;Premissas!$C$10,Premissas!$E$9,IF(M1010&lt;Premissas!$C$11,Premissas!$E$10,IF(M1010&lt;Premissas!$C$12,Premissas!$E$11,Premissas!$E$12))))))</f>
        <v>350</v>
      </c>
      <c r="O1010" s="13">
        <f>IF(OR(N1010="",N1010=0),0,N1010/Premissas!$C$16)</f>
        <v>13.461538461538462</v>
      </c>
    </row>
    <row r="1011" spans="1:15" ht="15" customHeight="1">
      <c r="A1011" s="9">
        <v>8</v>
      </c>
      <c r="B1011" s="9">
        <v>1942</v>
      </c>
      <c r="C1011" s="9" t="s">
        <v>21</v>
      </c>
      <c r="D1011" s="9" t="s">
        <v>518</v>
      </c>
      <c r="E1011" s="9" t="s">
        <v>519</v>
      </c>
      <c r="F1011" s="10">
        <v>1161</v>
      </c>
      <c r="G1011" s="11">
        <v>74.900000000000006</v>
      </c>
      <c r="H1011" s="11">
        <v>16</v>
      </c>
      <c r="I1011" s="9">
        <v>20</v>
      </c>
      <c r="J1011" s="9">
        <v>20</v>
      </c>
      <c r="K1011" s="9" t="s">
        <v>4842</v>
      </c>
      <c r="L1011" s="9" t="s">
        <v>48</v>
      </c>
      <c r="M1011" s="11">
        <f t="shared" si="15"/>
        <v>0.8</v>
      </c>
      <c r="N1011" s="12">
        <f>IF(M1011="","",IF(M1011&lt;Premissas!$C$8,Premissas!$E$7,IF(M1011&lt;Premissas!$C$9,Premissas!$E$8,IF(M1011&lt;Premissas!$C$10,Premissas!$E$9,IF(M1011&lt;Premissas!$C$11,Premissas!$E$10,IF(M1011&lt;Premissas!$C$12,Premissas!$E$11,Premissas!$E$12))))))</f>
        <v>0</v>
      </c>
      <c r="O1011" s="13">
        <f>IF(OR(N1011="",N1011=0),0,N1011/Premissas!$C$16)</f>
        <v>0</v>
      </c>
    </row>
    <row r="1012" spans="1:15" ht="15" customHeight="1">
      <c r="A1012" s="9">
        <v>8</v>
      </c>
      <c r="B1012" s="9">
        <v>1942</v>
      </c>
      <c r="C1012" s="9" t="s">
        <v>18</v>
      </c>
      <c r="D1012" s="9" t="s">
        <v>522</v>
      </c>
      <c r="E1012" s="9" t="s">
        <v>523</v>
      </c>
      <c r="F1012" s="10">
        <v>1122</v>
      </c>
      <c r="G1012" s="11">
        <v>13.83</v>
      </c>
      <c r="H1012" s="11">
        <v>81</v>
      </c>
      <c r="I1012" s="9">
        <v>22</v>
      </c>
      <c r="J1012" s="9">
        <v>22</v>
      </c>
      <c r="K1012" s="9" t="s">
        <v>4842</v>
      </c>
      <c r="L1012" s="9" t="s">
        <v>48</v>
      </c>
      <c r="M1012" s="11">
        <f t="shared" si="15"/>
        <v>3.6818181818181817</v>
      </c>
      <c r="N1012" s="12">
        <f>IF(M1012="","",IF(M1012&lt;Premissas!$C$8,Premissas!$E$7,IF(M1012&lt;Premissas!$C$9,Premissas!$E$8,IF(M1012&lt;Premissas!$C$10,Premissas!$E$9,IF(M1012&lt;Premissas!$C$11,Premissas!$E$10,IF(M1012&lt;Premissas!$C$12,Premissas!$E$11,Premissas!$E$12))))))</f>
        <v>750</v>
      </c>
      <c r="O1012" s="13">
        <f>IF(OR(N1012="",N1012=0),0,N1012/Premissas!$C$16)</f>
        <v>28.846153846153847</v>
      </c>
    </row>
    <row r="1013" spans="1:15" ht="15" customHeight="1">
      <c r="A1013" s="9">
        <v>8</v>
      </c>
      <c r="B1013" s="9">
        <v>1942</v>
      </c>
      <c r="C1013" s="9" t="s">
        <v>18</v>
      </c>
      <c r="D1013" s="9" t="s">
        <v>526</v>
      </c>
      <c r="E1013" s="9" t="s">
        <v>527</v>
      </c>
      <c r="F1013" s="10">
        <v>1360</v>
      </c>
      <c r="G1013" s="11">
        <v>28.34</v>
      </c>
      <c r="H1013" s="11">
        <v>48</v>
      </c>
      <c r="I1013" s="9">
        <v>22</v>
      </c>
      <c r="J1013" s="9">
        <v>22</v>
      </c>
      <c r="K1013" s="9" t="s">
        <v>4842</v>
      </c>
      <c r="L1013" s="9" t="s">
        <v>48</v>
      </c>
      <c r="M1013" s="11">
        <f t="shared" si="15"/>
        <v>2.1818181818181817</v>
      </c>
      <c r="N1013" s="12">
        <f>IF(M1013="","",IF(M1013&lt;Premissas!$C$8,Premissas!$E$7,IF(M1013&lt;Premissas!$C$9,Premissas!$E$8,IF(M1013&lt;Premissas!$C$10,Premissas!$E$9,IF(M1013&lt;Premissas!$C$11,Premissas!$E$10,IF(M1013&lt;Premissas!$C$12,Premissas!$E$11,Premissas!$E$12))))))</f>
        <v>750</v>
      </c>
      <c r="O1013" s="13">
        <f>IF(OR(N1013="",N1013=0),0,N1013/Premissas!$C$16)</f>
        <v>28.846153846153847</v>
      </c>
    </row>
    <row r="1014" spans="1:15" ht="15" customHeight="1">
      <c r="A1014" s="9">
        <v>8</v>
      </c>
      <c r="B1014" s="9">
        <v>1942</v>
      </c>
      <c r="C1014" s="9" t="s">
        <v>20</v>
      </c>
      <c r="D1014" s="9" t="s">
        <v>3945</v>
      </c>
      <c r="E1014" s="9" t="s">
        <v>3946</v>
      </c>
      <c r="F1014" s="10">
        <v>108</v>
      </c>
      <c r="G1014" s="11">
        <v>10.96</v>
      </c>
      <c r="H1014" s="11">
        <v>10</v>
      </c>
      <c r="I1014" s="9">
        <v>16</v>
      </c>
      <c r="J1014" s="9">
        <v>16</v>
      </c>
      <c r="K1014" s="9" t="s">
        <v>4842</v>
      </c>
      <c r="L1014" s="9" t="s">
        <v>48</v>
      </c>
      <c r="M1014" s="11">
        <f t="shared" si="15"/>
        <v>0.625</v>
      </c>
      <c r="N1014" s="12">
        <f>IF(M1014="","",IF(M1014&lt;Premissas!$C$8,Premissas!$E$7,IF(M1014&lt;Premissas!$C$9,Premissas!$E$8,IF(M1014&lt;Premissas!$C$10,Premissas!$E$9,IF(M1014&lt;Premissas!$C$11,Premissas!$E$10,IF(M1014&lt;Premissas!$C$12,Premissas!$E$11,Premissas!$E$12))))))</f>
        <v>0</v>
      </c>
      <c r="O1014" s="13">
        <f>IF(OR(N1014="",N1014=0),0,N1014/Premissas!$C$16)</f>
        <v>0</v>
      </c>
    </row>
    <row r="1015" spans="1:15" ht="15" customHeight="1">
      <c r="A1015" s="9">
        <v>8</v>
      </c>
      <c r="B1015" s="9">
        <v>1942</v>
      </c>
      <c r="C1015" s="9" t="s">
        <v>19</v>
      </c>
      <c r="D1015" s="9" t="s">
        <v>3945</v>
      </c>
      <c r="E1015" s="9" t="s">
        <v>3946</v>
      </c>
      <c r="F1015" s="10">
        <v>13</v>
      </c>
      <c r="G1015" s="11">
        <v>1.81</v>
      </c>
      <c r="H1015" s="11">
        <v>7</v>
      </c>
      <c r="I1015" s="9">
        <v>17</v>
      </c>
      <c r="J1015" s="9">
        <v>17</v>
      </c>
      <c r="K1015" s="9" t="s">
        <v>4842</v>
      </c>
      <c r="L1015" s="9" t="s">
        <v>48</v>
      </c>
      <c r="M1015" s="11">
        <f t="shared" si="15"/>
        <v>0.41176470588235292</v>
      </c>
      <c r="N1015" s="12">
        <f>IF(M1015="","",IF(M1015&lt;Premissas!$C$8,Premissas!$E$7,IF(M1015&lt;Premissas!$C$9,Premissas!$E$8,IF(M1015&lt;Premissas!$C$10,Premissas!$E$9,IF(M1015&lt;Premissas!$C$11,Premissas!$E$10,IF(M1015&lt;Premissas!$C$12,Premissas!$E$11,Premissas!$E$12))))))</f>
        <v>0</v>
      </c>
      <c r="O1015" s="13">
        <f>IF(OR(N1015="",N1015=0),0,N1015/Premissas!$C$16)</f>
        <v>0</v>
      </c>
    </row>
    <row r="1016" spans="1:15" ht="15" customHeight="1">
      <c r="A1016" s="9">
        <v>8</v>
      </c>
      <c r="B1016" s="9">
        <v>1942</v>
      </c>
      <c r="C1016" s="9" t="s">
        <v>18</v>
      </c>
      <c r="D1016" s="9" t="s">
        <v>510</v>
      </c>
      <c r="E1016" s="9" t="s">
        <v>511</v>
      </c>
      <c r="F1016" s="10">
        <v>1210</v>
      </c>
      <c r="G1016" s="11">
        <v>63.66</v>
      </c>
      <c r="H1016" s="11">
        <v>19</v>
      </c>
      <c r="I1016" s="9">
        <v>22</v>
      </c>
      <c r="J1016" s="9">
        <v>22</v>
      </c>
      <c r="K1016" s="9" t="s">
        <v>4842</v>
      </c>
      <c r="L1016" s="9" t="s">
        <v>48</v>
      </c>
      <c r="M1016" s="11">
        <f t="shared" si="15"/>
        <v>0.86363636363636365</v>
      </c>
      <c r="N1016" s="12">
        <f>IF(M1016="","",IF(M1016&lt;Premissas!$C$8,Premissas!$E$7,IF(M1016&lt;Premissas!$C$9,Premissas!$E$8,IF(M1016&lt;Premissas!$C$10,Premissas!$E$9,IF(M1016&lt;Premissas!$C$11,Premissas!$E$10,IF(M1016&lt;Premissas!$C$12,Premissas!$E$11,Premissas!$E$12))))))</f>
        <v>0</v>
      </c>
      <c r="O1016" s="13">
        <f>IF(OR(N1016="",N1016=0),0,N1016/Premissas!$C$16)</f>
        <v>0</v>
      </c>
    </row>
    <row r="1017" spans="1:15" ht="15" customHeight="1">
      <c r="A1017" s="9">
        <v>8</v>
      </c>
      <c r="B1017" s="9">
        <v>1942</v>
      </c>
      <c r="C1017" s="9" t="s">
        <v>21</v>
      </c>
      <c r="D1017" s="9" t="s">
        <v>532</v>
      </c>
      <c r="E1017" s="9" t="s">
        <v>533</v>
      </c>
      <c r="F1017" s="10">
        <v>41</v>
      </c>
      <c r="G1017" s="11">
        <v>2.3199999999999998</v>
      </c>
      <c r="H1017" s="11">
        <v>18</v>
      </c>
      <c r="I1017" s="9">
        <v>20</v>
      </c>
      <c r="J1017" s="9">
        <v>20</v>
      </c>
      <c r="K1017" s="9" t="s">
        <v>4842</v>
      </c>
      <c r="L1017" s="9" t="s">
        <v>48</v>
      </c>
      <c r="M1017" s="11">
        <f t="shared" si="15"/>
        <v>0.9</v>
      </c>
      <c r="N1017" s="12">
        <f>IF(M1017="","",IF(M1017&lt;Premissas!$C$8,Premissas!$E$7,IF(M1017&lt;Premissas!$C$9,Premissas!$E$8,IF(M1017&lt;Premissas!$C$10,Premissas!$E$9,IF(M1017&lt;Premissas!$C$11,Premissas!$E$10,IF(M1017&lt;Premissas!$C$12,Premissas!$E$11,Premissas!$E$12))))))</f>
        <v>0</v>
      </c>
      <c r="O1017" s="13">
        <f>IF(OR(N1017="",N1017=0),0,N1017/Premissas!$C$16)</f>
        <v>0</v>
      </c>
    </row>
    <row r="1018" spans="1:15" ht="15" customHeight="1">
      <c r="A1018" s="9">
        <v>8</v>
      </c>
      <c r="B1018" s="9">
        <v>1942</v>
      </c>
      <c r="C1018" s="9" t="s">
        <v>21</v>
      </c>
      <c r="D1018" s="9" t="s">
        <v>536</v>
      </c>
      <c r="E1018" s="9" t="s">
        <v>537</v>
      </c>
      <c r="F1018" s="10">
        <v>1292</v>
      </c>
      <c r="G1018" s="11">
        <v>76.97</v>
      </c>
      <c r="H1018" s="11">
        <v>17</v>
      </c>
      <c r="I1018" s="9">
        <v>20</v>
      </c>
      <c r="J1018" s="9">
        <v>20</v>
      </c>
      <c r="K1018" s="9" t="s">
        <v>4842</v>
      </c>
      <c r="L1018" s="9" t="s">
        <v>48</v>
      </c>
      <c r="M1018" s="11">
        <f t="shared" si="15"/>
        <v>0.85</v>
      </c>
      <c r="N1018" s="12">
        <f>IF(M1018="","",IF(M1018&lt;Premissas!$C$8,Premissas!$E$7,IF(M1018&lt;Premissas!$C$9,Premissas!$E$8,IF(M1018&lt;Premissas!$C$10,Premissas!$E$9,IF(M1018&lt;Premissas!$C$11,Premissas!$E$10,IF(M1018&lt;Premissas!$C$12,Premissas!$E$11,Premissas!$E$12))))))</f>
        <v>0</v>
      </c>
      <c r="O1018" s="13">
        <f>IF(OR(N1018="",N1018=0),0,N1018/Premissas!$C$16)</f>
        <v>0</v>
      </c>
    </row>
    <row r="1019" spans="1:15" ht="15" customHeight="1">
      <c r="A1019" s="9">
        <v>8</v>
      </c>
      <c r="B1019" s="9">
        <v>1942</v>
      </c>
      <c r="C1019" s="9" t="s">
        <v>18</v>
      </c>
      <c r="D1019" s="9" t="s">
        <v>540</v>
      </c>
      <c r="E1019" s="9" t="s">
        <v>541</v>
      </c>
      <c r="F1019" s="10">
        <v>823</v>
      </c>
      <c r="G1019" s="11">
        <v>11.12</v>
      </c>
      <c r="H1019" s="11">
        <v>74</v>
      </c>
      <c r="I1019" s="9">
        <v>22</v>
      </c>
      <c r="J1019" s="9">
        <v>22</v>
      </c>
      <c r="K1019" s="9" t="s">
        <v>4842</v>
      </c>
      <c r="L1019" s="9" t="s">
        <v>48</v>
      </c>
      <c r="M1019" s="11">
        <f t="shared" si="15"/>
        <v>3.3636363636363638</v>
      </c>
      <c r="N1019" s="12">
        <f>IF(M1019="","",IF(M1019&lt;Premissas!$C$8,Premissas!$E$7,IF(M1019&lt;Premissas!$C$9,Premissas!$E$8,IF(M1019&lt;Premissas!$C$10,Premissas!$E$9,IF(M1019&lt;Premissas!$C$11,Premissas!$E$10,IF(M1019&lt;Premissas!$C$12,Premissas!$E$11,Premissas!$E$12))))))</f>
        <v>750</v>
      </c>
      <c r="O1019" s="13">
        <f>IF(OR(N1019="",N1019=0),0,N1019/Premissas!$C$16)</f>
        <v>28.846153846153847</v>
      </c>
    </row>
    <row r="1020" spans="1:15" ht="15" customHeight="1">
      <c r="A1020" s="9">
        <v>8</v>
      </c>
      <c r="B1020" s="9">
        <v>1942</v>
      </c>
      <c r="C1020" s="9" t="s">
        <v>18</v>
      </c>
      <c r="D1020" s="9" t="s">
        <v>544</v>
      </c>
      <c r="E1020" s="9" t="s">
        <v>545</v>
      </c>
      <c r="F1020" s="10">
        <v>2284</v>
      </c>
      <c r="G1020" s="11">
        <v>37.81</v>
      </c>
      <c r="H1020" s="11">
        <v>60</v>
      </c>
      <c r="I1020" s="9">
        <v>22</v>
      </c>
      <c r="J1020" s="9">
        <v>22</v>
      </c>
      <c r="K1020" s="9" t="s">
        <v>4842</v>
      </c>
      <c r="L1020" s="9" t="s">
        <v>48</v>
      </c>
      <c r="M1020" s="11">
        <f t="shared" si="15"/>
        <v>2.7272727272727271</v>
      </c>
      <c r="N1020" s="12">
        <f>IF(M1020="","",IF(M1020&lt;Premissas!$C$8,Premissas!$E$7,IF(M1020&lt;Premissas!$C$9,Premissas!$E$8,IF(M1020&lt;Premissas!$C$10,Premissas!$E$9,IF(M1020&lt;Premissas!$C$11,Premissas!$E$10,IF(M1020&lt;Premissas!$C$12,Premissas!$E$11,Premissas!$E$12))))))</f>
        <v>750</v>
      </c>
      <c r="O1020" s="13">
        <f>IF(OR(N1020="",N1020=0),0,N1020/Premissas!$C$16)</f>
        <v>28.846153846153847</v>
      </c>
    </row>
    <row r="1021" spans="1:15" ht="15" customHeight="1">
      <c r="A1021" s="9">
        <v>8</v>
      </c>
      <c r="B1021" s="9">
        <v>1942</v>
      </c>
      <c r="C1021" s="9" t="s">
        <v>18</v>
      </c>
      <c r="D1021" s="9" t="s">
        <v>546</v>
      </c>
      <c r="E1021" s="9" t="s">
        <v>547</v>
      </c>
      <c r="F1021" s="10">
        <v>131</v>
      </c>
      <c r="G1021" s="11">
        <v>4.0199999999999996</v>
      </c>
      <c r="H1021" s="11">
        <v>33</v>
      </c>
      <c r="I1021" s="9">
        <v>22</v>
      </c>
      <c r="J1021" s="9">
        <v>22</v>
      </c>
      <c r="K1021" s="9" t="s">
        <v>4842</v>
      </c>
      <c r="L1021" s="9" t="s">
        <v>48</v>
      </c>
      <c r="M1021" s="11">
        <f t="shared" si="15"/>
        <v>1.5</v>
      </c>
      <c r="N1021" s="12">
        <f>IF(M1021="","",IF(M1021&lt;Premissas!$C$8,Premissas!$E$7,IF(M1021&lt;Premissas!$C$9,Premissas!$E$8,IF(M1021&lt;Premissas!$C$10,Premissas!$E$9,IF(M1021&lt;Premissas!$C$11,Premissas!$E$10,IF(M1021&lt;Premissas!$C$12,Premissas!$E$11,Premissas!$E$12))))))</f>
        <v>350</v>
      </c>
      <c r="O1021" s="13">
        <f>IF(OR(N1021="",N1021=0),0,N1021/Premissas!$C$16)</f>
        <v>13.461538461538462</v>
      </c>
    </row>
    <row r="1022" spans="1:15" ht="15" customHeight="1">
      <c r="A1022" s="9">
        <v>8</v>
      </c>
      <c r="B1022" s="9">
        <v>1942</v>
      </c>
      <c r="C1022" s="9" t="s">
        <v>18</v>
      </c>
      <c r="D1022" s="9" t="s">
        <v>520</v>
      </c>
      <c r="E1022" s="9" t="s">
        <v>521</v>
      </c>
      <c r="F1022" s="10">
        <v>735</v>
      </c>
      <c r="G1022" s="11">
        <v>48.86</v>
      </c>
      <c r="H1022" s="11">
        <v>15</v>
      </c>
      <c r="I1022" s="9">
        <v>22</v>
      </c>
      <c r="J1022" s="9">
        <v>22</v>
      </c>
      <c r="K1022" s="9" t="s">
        <v>4842</v>
      </c>
      <c r="L1022" s="9" t="s">
        <v>48</v>
      </c>
      <c r="M1022" s="11">
        <f t="shared" si="15"/>
        <v>0.68181818181818177</v>
      </c>
      <c r="N1022" s="12">
        <f>IF(M1022="","",IF(M1022&lt;Premissas!$C$8,Premissas!$E$7,IF(M1022&lt;Premissas!$C$9,Premissas!$E$8,IF(M1022&lt;Premissas!$C$10,Premissas!$E$9,IF(M1022&lt;Premissas!$C$11,Premissas!$E$10,IF(M1022&lt;Premissas!$C$12,Premissas!$E$11,Premissas!$E$12))))))</f>
        <v>0</v>
      </c>
      <c r="O1022" s="13">
        <f>IF(OR(N1022="",N1022=0),0,N1022/Premissas!$C$16)</f>
        <v>0</v>
      </c>
    </row>
    <row r="1023" spans="1:15" ht="15" customHeight="1">
      <c r="A1023" s="9">
        <v>8</v>
      </c>
      <c r="B1023" s="9">
        <v>1942</v>
      </c>
      <c r="C1023" s="9" t="s">
        <v>20</v>
      </c>
      <c r="D1023" s="9" t="s">
        <v>3947</v>
      </c>
      <c r="E1023" s="9" t="s">
        <v>3948</v>
      </c>
      <c r="F1023" s="10">
        <v>2</v>
      </c>
      <c r="G1023" s="11">
        <v>1.76</v>
      </c>
      <c r="H1023" s="11">
        <v>1</v>
      </c>
      <c r="I1023" s="9">
        <v>16</v>
      </c>
      <c r="J1023" s="9">
        <v>16</v>
      </c>
      <c r="K1023" s="9" t="s">
        <v>4842</v>
      </c>
      <c r="L1023" s="9" t="s">
        <v>48</v>
      </c>
      <c r="M1023" s="11">
        <f t="shared" si="15"/>
        <v>6.25E-2</v>
      </c>
      <c r="N1023" s="12">
        <f>IF(M1023="","",IF(M1023&lt;Premissas!$C$8,Premissas!$E$7,IF(M1023&lt;Premissas!$C$9,Premissas!$E$8,IF(M1023&lt;Premissas!$C$10,Premissas!$E$9,IF(M1023&lt;Premissas!$C$11,Premissas!$E$10,IF(M1023&lt;Premissas!$C$12,Premissas!$E$11,Premissas!$E$12))))))</f>
        <v>0</v>
      </c>
      <c r="O1023" s="13">
        <f>IF(OR(N1023="",N1023=0),0,N1023/Premissas!$C$16)</f>
        <v>0</v>
      </c>
    </row>
    <row r="1024" spans="1:15" ht="15" customHeight="1">
      <c r="A1024" s="9">
        <v>8</v>
      </c>
      <c r="B1024" s="9">
        <v>1942</v>
      </c>
      <c r="C1024" s="9" t="s">
        <v>19</v>
      </c>
      <c r="D1024" s="9" t="s">
        <v>3947</v>
      </c>
      <c r="E1024" s="9" t="s">
        <v>3948</v>
      </c>
      <c r="F1024" s="10">
        <v>1</v>
      </c>
      <c r="G1024" s="11">
        <v>0.04</v>
      </c>
      <c r="H1024" s="11">
        <v>25</v>
      </c>
      <c r="I1024" s="9">
        <v>17</v>
      </c>
      <c r="J1024" s="9">
        <v>17</v>
      </c>
      <c r="K1024" s="9" t="s">
        <v>4842</v>
      </c>
      <c r="L1024" s="9" t="s">
        <v>48</v>
      </c>
      <c r="M1024" s="11">
        <f t="shared" si="15"/>
        <v>1.4705882352941178</v>
      </c>
      <c r="N1024" s="12">
        <f>IF(M1024="","",IF(M1024&lt;Premissas!$C$8,Premissas!$E$7,IF(M1024&lt;Premissas!$C$9,Premissas!$E$8,IF(M1024&lt;Premissas!$C$10,Premissas!$E$9,IF(M1024&lt;Premissas!$C$11,Premissas!$E$10,IF(M1024&lt;Premissas!$C$12,Premissas!$E$11,Premissas!$E$12))))))</f>
        <v>350</v>
      </c>
      <c r="O1024" s="13">
        <f>IF(OR(N1024="",N1024=0),0,N1024/Premissas!$C$16)</f>
        <v>13.461538461538462</v>
      </c>
    </row>
    <row r="1025" spans="1:15" ht="15" customHeight="1">
      <c r="A1025" s="9">
        <v>8</v>
      </c>
      <c r="B1025" s="9">
        <v>1942</v>
      </c>
      <c r="C1025" s="9" t="s">
        <v>18</v>
      </c>
      <c r="D1025" s="9" t="s">
        <v>494</v>
      </c>
      <c r="E1025" s="9" t="s">
        <v>495</v>
      </c>
      <c r="F1025" s="10">
        <v>1473</v>
      </c>
      <c r="G1025" s="11">
        <v>78.42</v>
      </c>
      <c r="H1025" s="11">
        <v>19</v>
      </c>
      <c r="I1025" s="9">
        <v>22</v>
      </c>
      <c r="J1025" s="9">
        <v>22</v>
      </c>
      <c r="K1025" s="9" t="s">
        <v>4842</v>
      </c>
      <c r="L1025" s="9" t="s">
        <v>48</v>
      </c>
      <c r="M1025" s="11">
        <f t="shared" si="15"/>
        <v>0.86363636363636365</v>
      </c>
      <c r="N1025" s="12">
        <f>IF(M1025="","",IF(M1025&lt;Premissas!$C$8,Premissas!$E$7,IF(M1025&lt;Premissas!$C$9,Premissas!$E$8,IF(M1025&lt;Premissas!$C$10,Premissas!$E$9,IF(M1025&lt;Premissas!$C$11,Premissas!$E$10,IF(M1025&lt;Premissas!$C$12,Premissas!$E$11,Premissas!$E$12))))))</f>
        <v>0</v>
      </c>
      <c r="O1025" s="13">
        <f>IF(OR(N1025="",N1025=0),0,N1025/Premissas!$C$16)</f>
        <v>0</v>
      </c>
    </row>
    <row r="1026" spans="1:15" ht="15" customHeight="1">
      <c r="A1026" s="9">
        <v>8</v>
      </c>
      <c r="B1026" s="9">
        <v>1942</v>
      </c>
      <c r="C1026" s="9" t="s">
        <v>21</v>
      </c>
      <c r="D1026" s="9" t="s">
        <v>556</v>
      </c>
      <c r="E1026" s="9" t="s">
        <v>557</v>
      </c>
      <c r="F1026" s="10">
        <v>1858</v>
      </c>
      <c r="G1026" s="11">
        <v>85.29</v>
      </c>
      <c r="H1026" s="11">
        <v>22</v>
      </c>
      <c r="I1026" s="9">
        <v>20</v>
      </c>
      <c r="J1026" s="9">
        <v>20</v>
      </c>
      <c r="K1026" s="9" t="s">
        <v>4842</v>
      </c>
      <c r="L1026" s="9" t="s">
        <v>48</v>
      </c>
      <c r="M1026" s="11">
        <f t="shared" ref="M1026:M1089" si="16">IF(OR(J1026="",J1026&lt;=0),"",H1026/J1026)</f>
        <v>1.1000000000000001</v>
      </c>
      <c r="N1026" s="12">
        <f>IF(M1026="","",IF(M1026&lt;Premissas!$C$8,Premissas!$E$7,IF(M1026&lt;Premissas!$C$9,Premissas!$E$8,IF(M1026&lt;Premissas!$C$10,Premissas!$E$9,IF(M1026&lt;Premissas!$C$11,Premissas!$E$10,IF(M1026&lt;Premissas!$C$12,Premissas!$E$11,Premissas!$E$12))))))</f>
        <v>100</v>
      </c>
      <c r="O1026" s="13">
        <f>IF(OR(N1026="",N1026=0),0,N1026/Premissas!$C$16)</f>
        <v>3.8461538461538463</v>
      </c>
    </row>
    <row r="1027" spans="1:15" ht="15" customHeight="1">
      <c r="A1027" s="9">
        <v>8</v>
      </c>
      <c r="B1027" s="9">
        <v>1942</v>
      </c>
      <c r="C1027" s="9" t="s">
        <v>18</v>
      </c>
      <c r="D1027" s="9" t="s">
        <v>556</v>
      </c>
      <c r="E1027" s="9" t="s">
        <v>557</v>
      </c>
      <c r="F1027" s="10">
        <v>44</v>
      </c>
      <c r="G1027" s="11">
        <v>5.22</v>
      </c>
      <c r="H1027" s="11">
        <v>8</v>
      </c>
      <c r="I1027" s="9">
        <v>22</v>
      </c>
      <c r="J1027" s="9">
        <v>22</v>
      </c>
      <c r="K1027" s="9" t="s">
        <v>4842</v>
      </c>
      <c r="L1027" s="9" t="s">
        <v>48</v>
      </c>
      <c r="M1027" s="11">
        <f t="shared" si="16"/>
        <v>0.36363636363636365</v>
      </c>
      <c r="N1027" s="12">
        <f>IF(M1027="","",IF(M1027&lt;Premissas!$C$8,Premissas!$E$7,IF(M1027&lt;Premissas!$C$9,Premissas!$E$8,IF(M1027&lt;Premissas!$C$10,Premissas!$E$9,IF(M1027&lt;Premissas!$C$11,Premissas!$E$10,IF(M1027&lt;Premissas!$C$12,Premissas!$E$11,Premissas!$E$12))))))</f>
        <v>0</v>
      </c>
      <c r="O1027" s="13">
        <f>IF(OR(N1027="",N1027=0),0,N1027/Premissas!$C$16)</f>
        <v>0</v>
      </c>
    </row>
    <row r="1028" spans="1:15" ht="15" customHeight="1">
      <c r="A1028" s="9">
        <v>8</v>
      </c>
      <c r="B1028" s="9">
        <v>1942</v>
      </c>
      <c r="C1028" s="9" t="s">
        <v>20</v>
      </c>
      <c r="D1028" s="9" t="s">
        <v>560</v>
      </c>
      <c r="E1028" s="9" t="s">
        <v>561</v>
      </c>
      <c r="F1028" s="10">
        <v>220</v>
      </c>
      <c r="G1028" s="11">
        <v>10.86</v>
      </c>
      <c r="H1028" s="11">
        <v>20</v>
      </c>
      <c r="I1028" s="9">
        <v>16</v>
      </c>
      <c r="J1028" s="9">
        <v>16</v>
      </c>
      <c r="K1028" s="9" t="s">
        <v>4842</v>
      </c>
      <c r="L1028" s="9" t="s">
        <v>48</v>
      </c>
      <c r="M1028" s="11">
        <f t="shared" si="16"/>
        <v>1.25</v>
      </c>
      <c r="N1028" s="12">
        <f>IF(M1028="","",IF(M1028&lt;Premissas!$C$8,Premissas!$E$7,IF(M1028&lt;Premissas!$C$9,Premissas!$E$8,IF(M1028&lt;Premissas!$C$10,Premissas!$E$9,IF(M1028&lt;Premissas!$C$11,Premissas!$E$10,IF(M1028&lt;Premissas!$C$12,Premissas!$E$11,Premissas!$E$12))))))</f>
        <v>200</v>
      </c>
      <c r="O1028" s="13">
        <f>IF(OR(N1028="",N1028=0),0,N1028/Premissas!$C$16)</f>
        <v>7.6923076923076925</v>
      </c>
    </row>
    <row r="1029" spans="1:15" ht="15" customHeight="1">
      <c r="A1029" s="9">
        <v>8</v>
      </c>
      <c r="B1029" s="9">
        <v>1942</v>
      </c>
      <c r="C1029" s="9" t="s">
        <v>21</v>
      </c>
      <c r="D1029" s="9" t="s">
        <v>562</v>
      </c>
      <c r="E1029" s="9" t="s">
        <v>563</v>
      </c>
      <c r="F1029" s="10">
        <v>1195</v>
      </c>
      <c r="G1029" s="11">
        <v>72.959999999999994</v>
      </c>
      <c r="H1029" s="11">
        <v>16</v>
      </c>
      <c r="I1029" s="9">
        <v>20</v>
      </c>
      <c r="J1029" s="9">
        <v>20</v>
      </c>
      <c r="K1029" s="9" t="s">
        <v>4842</v>
      </c>
      <c r="L1029" s="9" t="s">
        <v>48</v>
      </c>
      <c r="M1029" s="11">
        <f t="shared" si="16"/>
        <v>0.8</v>
      </c>
      <c r="N1029" s="12">
        <f>IF(M1029="","",IF(M1029&lt;Premissas!$C$8,Premissas!$E$7,IF(M1029&lt;Premissas!$C$9,Premissas!$E$8,IF(M1029&lt;Premissas!$C$10,Premissas!$E$9,IF(M1029&lt;Premissas!$C$11,Premissas!$E$10,IF(M1029&lt;Premissas!$C$12,Premissas!$E$11,Premissas!$E$12))))))</f>
        <v>0</v>
      </c>
      <c r="O1029" s="13">
        <f>IF(OR(N1029="",N1029=0),0,N1029/Premissas!$C$16)</f>
        <v>0</v>
      </c>
    </row>
    <row r="1030" spans="1:15" ht="15" customHeight="1">
      <c r="A1030" s="9">
        <v>8</v>
      </c>
      <c r="B1030" s="9">
        <v>1942</v>
      </c>
      <c r="C1030" s="9" t="s">
        <v>20</v>
      </c>
      <c r="D1030" s="9" t="s">
        <v>564</v>
      </c>
      <c r="E1030" s="9" t="s">
        <v>565</v>
      </c>
      <c r="F1030" s="10">
        <v>1874</v>
      </c>
      <c r="G1030" s="11">
        <v>82.13</v>
      </c>
      <c r="H1030" s="11">
        <v>23</v>
      </c>
      <c r="I1030" s="9">
        <v>16</v>
      </c>
      <c r="J1030" s="9">
        <v>16</v>
      </c>
      <c r="K1030" s="9" t="s">
        <v>4842</v>
      </c>
      <c r="L1030" s="9" t="s">
        <v>48</v>
      </c>
      <c r="M1030" s="11">
        <f t="shared" si="16"/>
        <v>1.4375</v>
      </c>
      <c r="N1030" s="12">
        <f>IF(M1030="","",IF(M1030&lt;Premissas!$C$8,Premissas!$E$7,IF(M1030&lt;Premissas!$C$9,Premissas!$E$8,IF(M1030&lt;Premissas!$C$10,Premissas!$E$9,IF(M1030&lt;Premissas!$C$11,Premissas!$E$10,IF(M1030&lt;Premissas!$C$12,Premissas!$E$11,Premissas!$E$12))))))</f>
        <v>350</v>
      </c>
      <c r="O1030" s="13">
        <f>IF(OR(N1030="",N1030=0),0,N1030/Premissas!$C$16)</f>
        <v>13.461538461538462</v>
      </c>
    </row>
    <row r="1031" spans="1:15" ht="15" customHeight="1">
      <c r="A1031" s="9">
        <v>8</v>
      </c>
      <c r="B1031" s="9">
        <v>1942</v>
      </c>
      <c r="C1031" s="9" t="s">
        <v>20</v>
      </c>
      <c r="D1031" s="9" t="s">
        <v>566</v>
      </c>
      <c r="E1031" s="9" t="s">
        <v>567</v>
      </c>
      <c r="F1031" s="10">
        <v>52</v>
      </c>
      <c r="G1031" s="11">
        <v>9.9499999999999993</v>
      </c>
      <c r="H1031" s="11">
        <v>5</v>
      </c>
      <c r="I1031" s="9">
        <v>16</v>
      </c>
      <c r="J1031" s="9">
        <v>16</v>
      </c>
      <c r="K1031" s="9" t="s">
        <v>4842</v>
      </c>
      <c r="L1031" s="9" t="s">
        <v>48</v>
      </c>
      <c r="M1031" s="11">
        <f t="shared" si="16"/>
        <v>0.3125</v>
      </c>
      <c r="N1031" s="12">
        <f>IF(M1031="","",IF(M1031&lt;Premissas!$C$8,Premissas!$E$7,IF(M1031&lt;Premissas!$C$9,Premissas!$E$8,IF(M1031&lt;Premissas!$C$10,Premissas!$E$9,IF(M1031&lt;Premissas!$C$11,Premissas!$E$10,IF(M1031&lt;Premissas!$C$12,Premissas!$E$11,Premissas!$E$12))))))</f>
        <v>0</v>
      </c>
      <c r="O1031" s="13">
        <f>IF(OR(N1031="",N1031=0),0,N1031/Premissas!$C$16)</f>
        <v>0</v>
      </c>
    </row>
    <row r="1032" spans="1:15" ht="15" customHeight="1">
      <c r="A1032" s="9">
        <v>8</v>
      </c>
      <c r="B1032" s="9">
        <v>1942</v>
      </c>
      <c r="C1032" s="9" t="s">
        <v>20</v>
      </c>
      <c r="D1032" s="9" t="s">
        <v>580</v>
      </c>
      <c r="E1032" s="9" t="s">
        <v>581</v>
      </c>
      <c r="F1032" s="10">
        <v>1124</v>
      </c>
      <c r="G1032" s="11">
        <v>60.87</v>
      </c>
      <c r="H1032" s="11">
        <v>18</v>
      </c>
      <c r="I1032" s="9">
        <v>16</v>
      </c>
      <c r="J1032" s="9">
        <v>16</v>
      </c>
      <c r="K1032" s="9" t="s">
        <v>4842</v>
      </c>
      <c r="L1032" s="9" t="s">
        <v>48</v>
      </c>
      <c r="M1032" s="11">
        <f t="shared" si="16"/>
        <v>1.125</v>
      </c>
      <c r="N1032" s="12">
        <f>IF(M1032="","",IF(M1032&lt;Premissas!$C$8,Premissas!$E$7,IF(M1032&lt;Premissas!$C$9,Premissas!$E$8,IF(M1032&lt;Premissas!$C$10,Premissas!$E$9,IF(M1032&lt;Premissas!$C$11,Premissas!$E$10,IF(M1032&lt;Premissas!$C$12,Premissas!$E$11,Premissas!$E$12))))))</f>
        <v>100</v>
      </c>
      <c r="O1032" s="13">
        <f>IF(OR(N1032="",N1032=0),0,N1032/Premissas!$C$16)</f>
        <v>3.8461538461538463</v>
      </c>
    </row>
    <row r="1033" spans="1:15" ht="15" customHeight="1">
      <c r="A1033" s="9">
        <v>8</v>
      </c>
      <c r="B1033" s="9">
        <v>1942</v>
      </c>
      <c r="C1033" s="9" t="s">
        <v>21</v>
      </c>
      <c r="D1033" s="9" t="s">
        <v>582</v>
      </c>
      <c r="E1033" s="9" t="s">
        <v>583</v>
      </c>
      <c r="F1033" s="10">
        <v>1356</v>
      </c>
      <c r="G1033" s="11">
        <v>87.36</v>
      </c>
      <c r="H1033" s="11">
        <v>16</v>
      </c>
      <c r="I1033" s="9">
        <v>20</v>
      </c>
      <c r="J1033" s="9">
        <v>20</v>
      </c>
      <c r="K1033" s="9" t="s">
        <v>4842</v>
      </c>
      <c r="L1033" s="9" t="s">
        <v>48</v>
      </c>
      <c r="M1033" s="11">
        <f t="shared" si="16"/>
        <v>0.8</v>
      </c>
      <c r="N1033" s="12">
        <f>IF(M1033="","",IF(M1033&lt;Premissas!$C$8,Premissas!$E$7,IF(M1033&lt;Premissas!$C$9,Premissas!$E$8,IF(M1033&lt;Premissas!$C$10,Premissas!$E$9,IF(M1033&lt;Premissas!$C$11,Premissas!$E$10,IF(M1033&lt;Premissas!$C$12,Premissas!$E$11,Premissas!$E$12))))))</f>
        <v>0</v>
      </c>
      <c r="O1033" s="13">
        <f>IF(OR(N1033="",N1033=0),0,N1033/Premissas!$C$16)</f>
        <v>0</v>
      </c>
    </row>
    <row r="1034" spans="1:15" ht="15" customHeight="1">
      <c r="A1034" s="9">
        <v>8</v>
      </c>
      <c r="B1034" s="9">
        <v>1942</v>
      </c>
      <c r="C1034" s="9" t="s">
        <v>18</v>
      </c>
      <c r="D1034" s="9" t="s">
        <v>572</v>
      </c>
      <c r="E1034" s="9" t="s">
        <v>573</v>
      </c>
      <c r="F1034" s="10">
        <v>867</v>
      </c>
      <c r="G1034" s="11">
        <v>16.34</v>
      </c>
      <c r="H1034" s="11">
        <v>53</v>
      </c>
      <c r="I1034" s="9">
        <v>22</v>
      </c>
      <c r="J1034" s="9">
        <v>22</v>
      </c>
      <c r="K1034" s="9" t="s">
        <v>4842</v>
      </c>
      <c r="L1034" s="9" t="s">
        <v>48</v>
      </c>
      <c r="M1034" s="11">
        <f t="shared" si="16"/>
        <v>2.4090909090909092</v>
      </c>
      <c r="N1034" s="12">
        <f>IF(M1034="","",IF(M1034&lt;Premissas!$C$8,Premissas!$E$7,IF(M1034&lt;Premissas!$C$9,Premissas!$E$8,IF(M1034&lt;Premissas!$C$10,Premissas!$E$9,IF(M1034&lt;Premissas!$C$11,Premissas!$E$10,IF(M1034&lt;Premissas!$C$12,Premissas!$E$11,Premissas!$E$12))))))</f>
        <v>750</v>
      </c>
      <c r="O1034" s="13">
        <f>IF(OR(N1034="",N1034=0),0,N1034/Premissas!$C$16)</f>
        <v>28.846153846153847</v>
      </c>
    </row>
    <row r="1035" spans="1:15" ht="15" customHeight="1">
      <c r="A1035" s="9">
        <v>8</v>
      </c>
      <c r="B1035" s="9">
        <v>1942</v>
      </c>
      <c r="C1035" s="9" t="s">
        <v>18</v>
      </c>
      <c r="D1035" s="9" t="s">
        <v>548</v>
      </c>
      <c r="E1035" s="9" t="s">
        <v>549</v>
      </c>
      <c r="F1035" s="10">
        <v>1576</v>
      </c>
      <c r="G1035" s="11">
        <v>29.98</v>
      </c>
      <c r="H1035" s="11">
        <v>53</v>
      </c>
      <c r="I1035" s="9">
        <v>22</v>
      </c>
      <c r="J1035" s="9">
        <v>22</v>
      </c>
      <c r="K1035" s="9" t="s">
        <v>4842</v>
      </c>
      <c r="L1035" s="9" t="s">
        <v>48</v>
      </c>
      <c r="M1035" s="11">
        <f t="shared" si="16"/>
        <v>2.4090909090909092</v>
      </c>
      <c r="N1035" s="12">
        <f>IF(M1035="","",IF(M1035&lt;Premissas!$C$8,Premissas!$E$7,IF(M1035&lt;Premissas!$C$9,Premissas!$E$8,IF(M1035&lt;Premissas!$C$10,Premissas!$E$9,IF(M1035&lt;Premissas!$C$11,Premissas!$E$10,IF(M1035&lt;Premissas!$C$12,Premissas!$E$11,Premissas!$E$12))))))</f>
        <v>750</v>
      </c>
      <c r="O1035" s="13">
        <f>IF(OR(N1035="",N1035=0),0,N1035/Premissas!$C$16)</f>
        <v>28.846153846153847</v>
      </c>
    </row>
    <row r="1036" spans="1:15" ht="15" customHeight="1">
      <c r="A1036" s="9">
        <v>8</v>
      </c>
      <c r="B1036" s="9">
        <v>1942</v>
      </c>
      <c r="C1036" s="9" t="s">
        <v>18</v>
      </c>
      <c r="D1036" s="9" t="s">
        <v>554</v>
      </c>
      <c r="E1036" s="9" t="s">
        <v>555</v>
      </c>
      <c r="F1036" s="10">
        <v>1352</v>
      </c>
      <c r="G1036" s="11">
        <v>27.82</v>
      </c>
      <c r="H1036" s="11">
        <v>49</v>
      </c>
      <c r="I1036" s="9">
        <v>22</v>
      </c>
      <c r="J1036" s="9">
        <v>22</v>
      </c>
      <c r="K1036" s="9" t="s">
        <v>4842</v>
      </c>
      <c r="L1036" s="9" t="s">
        <v>48</v>
      </c>
      <c r="M1036" s="11">
        <f t="shared" si="16"/>
        <v>2.2272727272727271</v>
      </c>
      <c r="N1036" s="12">
        <f>IF(M1036="","",IF(M1036&lt;Premissas!$C$8,Premissas!$E$7,IF(M1036&lt;Premissas!$C$9,Premissas!$E$8,IF(M1036&lt;Premissas!$C$10,Premissas!$E$9,IF(M1036&lt;Premissas!$C$11,Premissas!$E$10,IF(M1036&lt;Premissas!$C$12,Premissas!$E$11,Premissas!$E$12))))))</f>
        <v>750</v>
      </c>
      <c r="O1036" s="13">
        <f>IF(OR(N1036="",N1036=0),0,N1036/Premissas!$C$16)</f>
        <v>28.846153846153847</v>
      </c>
    </row>
    <row r="1037" spans="1:15" ht="15" customHeight="1">
      <c r="A1037" s="9">
        <v>8</v>
      </c>
      <c r="B1037" s="9">
        <v>1942</v>
      </c>
      <c r="C1037" s="9" t="s">
        <v>20</v>
      </c>
      <c r="D1037" s="9" t="s">
        <v>554</v>
      </c>
      <c r="E1037" s="9" t="s">
        <v>555</v>
      </c>
      <c r="F1037" s="10">
        <v>7</v>
      </c>
      <c r="G1037" s="11">
        <v>1.28</v>
      </c>
      <c r="H1037" s="11">
        <v>5</v>
      </c>
      <c r="I1037" s="9">
        <v>16</v>
      </c>
      <c r="J1037" s="9">
        <v>16</v>
      </c>
      <c r="K1037" s="9" t="s">
        <v>4842</v>
      </c>
      <c r="L1037" s="9" t="s">
        <v>48</v>
      </c>
      <c r="M1037" s="11">
        <f t="shared" si="16"/>
        <v>0.3125</v>
      </c>
      <c r="N1037" s="12">
        <f>IF(M1037="","",IF(M1037&lt;Premissas!$C$8,Premissas!$E$7,IF(M1037&lt;Premissas!$C$9,Premissas!$E$8,IF(M1037&lt;Premissas!$C$10,Premissas!$E$9,IF(M1037&lt;Premissas!$C$11,Premissas!$E$10,IF(M1037&lt;Premissas!$C$12,Premissas!$E$11,Premissas!$E$12))))))</f>
        <v>0</v>
      </c>
      <c r="O1037" s="13">
        <f>IF(OR(N1037="",N1037=0),0,N1037/Premissas!$C$16)</f>
        <v>0</v>
      </c>
    </row>
    <row r="1038" spans="1:15" ht="15" customHeight="1">
      <c r="A1038" s="9">
        <v>8</v>
      </c>
      <c r="B1038" s="9">
        <v>1942</v>
      </c>
      <c r="C1038" s="9" t="s">
        <v>21</v>
      </c>
      <c r="D1038" s="9" t="s">
        <v>592</v>
      </c>
      <c r="E1038" s="9" t="s">
        <v>593</v>
      </c>
      <c r="F1038" s="10">
        <v>1231</v>
      </c>
      <c r="G1038" s="11">
        <v>62.9</v>
      </c>
      <c r="H1038" s="11">
        <v>20</v>
      </c>
      <c r="I1038" s="9">
        <v>20</v>
      </c>
      <c r="J1038" s="9">
        <v>20</v>
      </c>
      <c r="K1038" s="9" t="s">
        <v>4842</v>
      </c>
      <c r="L1038" s="9" t="s">
        <v>48</v>
      </c>
      <c r="M1038" s="11">
        <f t="shared" si="16"/>
        <v>1</v>
      </c>
      <c r="N1038" s="12">
        <f>IF(M1038="","",IF(M1038&lt;Premissas!$C$8,Premissas!$E$7,IF(M1038&lt;Premissas!$C$9,Premissas!$E$8,IF(M1038&lt;Premissas!$C$10,Premissas!$E$9,IF(M1038&lt;Premissas!$C$11,Premissas!$E$10,IF(M1038&lt;Premissas!$C$12,Premissas!$E$11,Premissas!$E$12))))))</f>
        <v>100</v>
      </c>
      <c r="O1038" s="13">
        <f>IF(OR(N1038="",N1038=0),0,N1038/Premissas!$C$16)</f>
        <v>3.8461538461538463</v>
      </c>
    </row>
    <row r="1039" spans="1:15" ht="15" customHeight="1">
      <c r="A1039" s="9">
        <v>8</v>
      </c>
      <c r="B1039" s="9">
        <v>1942</v>
      </c>
      <c r="C1039" s="9" t="s">
        <v>21</v>
      </c>
      <c r="D1039" s="9" t="s">
        <v>594</v>
      </c>
      <c r="E1039" s="9" t="s">
        <v>595</v>
      </c>
      <c r="F1039" s="10">
        <v>1274</v>
      </c>
      <c r="G1039" s="11">
        <v>42.67</v>
      </c>
      <c r="H1039" s="11">
        <v>30</v>
      </c>
      <c r="I1039" s="9">
        <v>20</v>
      </c>
      <c r="J1039" s="9">
        <v>20</v>
      </c>
      <c r="K1039" s="9" t="s">
        <v>4842</v>
      </c>
      <c r="L1039" s="9" t="s">
        <v>48</v>
      </c>
      <c r="M1039" s="11">
        <f t="shared" si="16"/>
        <v>1.5</v>
      </c>
      <c r="N1039" s="12">
        <f>IF(M1039="","",IF(M1039&lt;Premissas!$C$8,Premissas!$E$7,IF(M1039&lt;Premissas!$C$9,Premissas!$E$8,IF(M1039&lt;Premissas!$C$10,Premissas!$E$9,IF(M1039&lt;Premissas!$C$11,Premissas!$E$10,IF(M1039&lt;Premissas!$C$12,Premissas!$E$11,Premissas!$E$12))))))</f>
        <v>350</v>
      </c>
      <c r="O1039" s="13">
        <f>IF(OR(N1039="",N1039=0),0,N1039/Premissas!$C$16)</f>
        <v>13.461538461538462</v>
      </c>
    </row>
    <row r="1040" spans="1:15" ht="15" customHeight="1">
      <c r="A1040" s="9">
        <v>8</v>
      </c>
      <c r="B1040" s="9">
        <v>1942</v>
      </c>
      <c r="C1040" s="9" t="s">
        <v>21</v>
      </c>
      <c r="D1040" s="9" t="s">
        <v>598</v>
      </c>
      <c r="E1040" s="9" t="s">
        <v>599</v>
      </c>
      <c r="F1040" s="10">
        <v>1260</v>
      </c>
      <c r="G1040" s="11">
        <v>72.680000000000007</v>
      </c>
      <c r="H1040" s="11">
        <v>17</v>
      </c>
      <c r="I1040" s="9">
        <v>20</v>
      </c>
      <c r="J1040" s="9">
        <v>20</v>
      </c>
      <c r="K1040" s="9" t="s">
        <v>4842</v>
      </c>
      <c r="L1040" s="9" t="s">
        <v>48</v>
      </c>
      <c r="M1040" s="11">
        <f t="shared" si="16"/>
        <v>0.85</v>
      </c>
      <c r="N1040" s="12">
        <f>IF(M1040="","",IF(M1040&lt;Premissas!$C$8,Premissas!$E$7,IF(M1040&lt;Premissas!$C$9,Premissas!$E$8,IF(M1040&lt;Premissas!$C$10,Premissas!$E$9,IF(M1040&lt;Premissas!$C$11,Premissas!$E$10,IF(M1040&lt;Premissas!$C$12,Premissas!$E$11,Premissas!$E$12))))))</f>
        <v>0</v>
      </c>
      <c r="O1040" s="13">
        <f>IF(OR(N1040="",N1040=0),0,N1040/Premissas!$C$16)</f>
        <v>0</v>
      </c>
    </row>
    <row r="1041" spans="1:15" ht="15" customHeight="1">
      <c r="A1041" s="9">
        <v>8</v>
      </c>
      <c r="B1041" s="9">
        <v>1942</v>
      </c>
      <c r="C1041" s="9" t="s">
        <v>18</v>
      </c>
      <c r="D1041" s="9" t="s">
        <v>598</v>
      </c>
      <c r="E1041" s="9" t="s">
        <v>599</v>
      </c>
      <c r="F1041" s="10">
        <v>28</v>
      </c>
      <c r="G1041" s="11">
        <v>0.59</v>
      </c>
      <c r="H1041" s="11">
        <v>47</v>
      </c>
      <c r="I1041" s="9">
        <v>22</v>
      </c>
      <c r="J1041" s="9">
        <v>22</v>
      </c>
      <c r="K1041" s="9" t="s">
        <v>4842</v>
      </c>
      <c r="L1041" s="9" t="s">
        <v>48</v>
      </c>
      <c r="M1041" s="11">
        <f t="shared" si="16"/>
        <v>2.1363636363636362</v>
      </c>
      <c r="N1041" s="12">
        <f>IF(M1041="","",IF(M1041&lt;Premissas!$C$8,Premissas!$E$7,IF(M1041&lt;Premissas!$C$9,Premissas!$E$8,IF(M1041&lt;Premissas!$C$10,Premissas!$E$9,IF(M1041&lt;Premissas!$C$11,Premissas!$E$10,IF(M1041&lt;Premissas!$C$12,Premissas!$E$11,Premissas!$E$12))))))</f>
        <v>750</v>
      </c>
      <c r="O1041" s="13">
        <f>IF(OR(N1041="",N1041=0),0,N1041/Premissas!$C$16)</f>
        <v>28.846153846153847</v>
      </c>
    </row>
    <row r="1042" spans="1:15" ht="15" customHeight="1">
      <c r="A1042" s="9">
        <v>8</v>
      </c>
      <c r="B1042" s="9">
        <v>1942</v>
      </c>
      <c r="C1042" s="9" t="s">
        <v>18</v>
      </c>
      <c r="D1042" s="9" t="s">
        <v>602</v>
      </c>
      <c r="E1042" s="9" t="s">
        <v>603</v>
      </c>
      <c r="F1042" s="10">
        <v>734</v>
      </c>
      <c r="G1042" s="11">
        <v>7.99</v>
      </c>
      <c r="H1042" s="11">
        <v>92</v>
      </c>
      <c r="I1042" s="9">
        <v>22</v>
      </c>
      <c r="J1042" s="9">
        <v>22</v>
      </c>
      <c r="K1042" s="9" t="s">
        <v>4842</v>
      </c>
      <c r="L1042" s="9" t="s">
        <v>48</v>
      </c>
      <c r="M1042" s="11">
        <f t="shared" si="16"/>
        <v>4.1818181818181817</v>
      </c>
      <c r="N1042" s="12">
        <f>IF(M1042="","",IF(M1042&lt;Premissas!$C$8,Premissas!$E$7,IF(M1042&lt;Premissas!$C$9,Premissas!$E$8,IF(M1042&lt;Premissas!$C$10,Premissas!$E$9,IF(M1042&lt;Premissas!$C$11,Premissas!$E$10,IF(M1042&lt;Premissas!$C$12,Premissas!$E$11,Premissas!$E$12))))))</f>
        <v>750</v>
      </c>
      <c r="O1042" s="13">
        <f>IF(OR(N1042="",N1042=0),0,N1042/Premissas!$C$16)</f>
        <v>28.846153846153847</v>
      </c>
    </row>
    <row r="1043" spans="1:15" ht="15" customHeight="1">
      <c r="A1043" s="9">
        <v>8</v>
      </c>
      <c r="B1043" s="9">
        <v>1942</v>
      </c>
      <c r="C1043" s="9" t="s">
        <v>21</v>
      </c>
      <c r="D1043" s="9" t="s">
        <v>606</v>
      </c>
      <c r="E1043" s="9" t="s">
        <v>607</v>
      </c>
      <c r="F1043" s="10">
        <v>199</v>
      </c>
      <c r="G1043" s="11">
        <v>25.87</v>
      </c>
      <c r="H1043" s="11">
        <v>8</v>
      </c>
      <c r="I1043" s="9">
        <v>20</v>
      </c>
      <c r="J1043" s="9">
        <v>20</v>
      </c>
      <c r="K1043" s="9" t="s">
        <v>4842</v>
      </c>
      <c r="L1043" s="9" t="s">
        <v>48</v>
      </c>
      <c r="M1043" s="11">
        <f t="shared" si="16"/>
        <v>0.4</v>
      </c>
      <c r="N1043" s="12">
        <f>IF(M1043="","",IF(M1043&lt;Premissas!$C$8,Premissas!$E$7,IF(M1043&lt;Premissas!$C$9,Premissas!$E$8,IF(M1043&lt;Premissas!$C$10,Premissas!$E$9,IF(M1043&lt;Premissas!$C$11,Premissas!$E$10,IF(M1043&lt;Premissas!$C$12,Premissas!$E$11,Premissas!$E$12))))))</f>
        <v>0</v>
      </c>
      <c r="O1043" s="13">
        <f>IF(OR(N1043="",N1043=0),0,N1043/Premissas!$C$16)</f>
        <v>0</v>
      </c>
    </row>
    <row r="1044" spans="1:15" ht="15" customHeight="1">
      <c r="A1044" s="9">
        <v>8</v>
      </c>
      <c r="B1044" s="9">
        <v>1942</v>
      </c>
      <c r="C1044" s="9" t="s">
        <v>18</v>
      </c>
      <c r="D1044" s="9" t="s">
        <v>606</v>
      </c>
      <c r="E1044" s="9" t="s">
        <v>607</v>
      </c>
      <c r="F1044" s="10">
        <v>96</v>
      </c>
      <c r="G1044" s="11">
        <v>0.81</v>
      </c>
      <c r="H1044" s="11">
        <v>119</v>
      </c>
      <c r="I1044" s="9">
        <v>22</v>
      </c>
      <c r="J1044" s="9">
        <v>22</v>
      </c>
      <c r="K1044" s="9" t="s">
        <v>4842</v>
      </c>
      <c r="L1044" s="9" t="s">
        <v>48</v>
      </c>
      <c r="M1044" s="11">
        <f t="shared" si="16"/>
        <v>5.4090909090909092</v>
      </c>
      <c r="N1044" s="12">
        <f>IF(M1044="","",IF(M1044&lt;Premissas!$C$8,Premissas!$E$7,IF(M1044&lt;Premissas!$C$9,Premissas!$E$8,IF(M1044&lt;Premissas!$C$10,Premissas!$E$9,IF(M1044&lt;Premissas!$C$11,Premissas!$E$10,IF(M1044&lt;Premissas!$C$12,Premissas!$E$11,Premissas!$E$12))))))</f>
        <v>750</v>
      </c>
      <c r="O1044" s="13">
        <f>IF(OR(N1044="",N1044=0),0,N1044/Premissas!$C$16)</f>
        <v>28.846153846153847</v>
      </c>
    </row>
    <row r="1045" spans="1:15" ht="15" customHeight="1">
      <c r="A1045" s="9">
        <v>8</v>
      </c>
      <c r="B1045" s="9">
        <v>1942</v>
      </c>
      <c r="C1045" s="9" t="s">
        <v>20</v>
      </c>
      <c r="D1045" s="9" t="s">
        <v>606</v>
      </c>
      <c r="E1045" s="9" t="s">
        <v>607</v>
      </c>
      <c r="F1045" s="10">
        <v>456</v>
      </c>
      <c r="G1045" s="11">
        <v>23.78</v>
      </c>
      <c r="H1045" s="11">
        <v>19</v>
      </c>
      <c r="I1045" s="9">
        <v>16</v>
      </c>
      <c r="J1045" s="9">
        <v>16</v>
      </c>
      <c r="K1045" s="9" t="s">
        <v>4842</v>
      </c>
      <c r="L1045" s="9" t="s">
        <v>48</v>
      </c>
      <c r="M1045" s="11">
        <f t="shared" si="16"/>
        <v>1.1875</v>
      </c>
      <c r="N1045" s="12">
        <f>IF(M1045="","",IF(M1045&lt;Premissas!$C$8,Premissas!$E$7,IF(M1045&lt;Premissas!$C$9,Premissas!$E$8,IF(M1045&lt;Premissas!$C$10,Premissas!$E$9,IF(M1045&lt;Premissas!$C$11,Premissas!$E$10,IF(M1045&lt;Premissas!$C$12,Premissas!$E$11,Premissas!$E$12))))))</f>
        <v>100</v>
      </c>
      <c r="O1045" s="13">
        <f>IF(OR(N1045="",N1045=0),0,N1045/Premissas!$C$16)</f>
        <v>3.8461538461538463</v>
      </c>
    </row>
    <row r="1046" spans="1:15" ht="15" customHeight="1">
      <c r="A1046" s="9">
        <v>8</v>
      </c>
      <c r="B1046" s="9">
        <v>1942</v>
      </c>
      <c r="C1046" s="9" t="s">
        <v>19</v>
      </c>
      <c r="D1046" s="9" t="s">
        <v>606</v>
      </c>
      <c r="E1046" s="9" t="s">
        <v>607</v>
      </c>
      <c r="F1046" s="10">
        <v>277</v>
      </c>
      <c r="G1046" s="11">
        <v>16.45</v>
      </c>
      <c r="H1046" s="11">
        <v>17</v>
      </c>
      <c r="I1046" s="9">
        <v>17</v>
      </c>
      <c r="J1046" s="9">
        <v>17</v>
      </c>
      <c r="K1046" s="9" t="s">
        <v>4842</v>
      </c>
      <c r="L1046" s="9" t="s">
        <v>48</v>
      </c>
      <c r="M1046" s="11">
        <f t="shared" si="16"/>
        <v>1</v>
      </c>
      <c r="N1046" s="12">
        <f>IF(M1046="","",IF(M1046&lt;Premissas!$C$8,Premissas!$E$7,IF(M1046&lt;Premissas!$C$9,Premissas!$E$8,IF(M1046&lt;Premissas!$C$10,Premissas!$E$9,IF(M1046&lt;Premissas!$C$11,Premissas!$E$10,IF(M1046&lt;Premissas!$C$12,Premissas!$E$11,Premissas!$E$12))))))</f>
        <v>100</v>
      </c>
      <c r="O1046" s="13">
        <f>IF(OR(N1046="",N1046=0),0,N1046/Premissas!$C$16)</f>
        <v>3.8461538461538463</v>
      </c>
    </row>
    <row r="1047" spans="1:15" ht="15" customHeight="1">
      <c r="A1047" s="9">
        <v>8</v>
      </c>
      <c r="B1047" s="9">
        <v>1942</v>
      </c>
      <c r="C1047" s="9" t="s">
        <v>18</v>
      </c>
      <c r="D1047" s="9" t="s">
        <v>604</v>
      </c>
      <c r="E1047" s="9" t="s">
        <v>605</v>
      </c>
      <c r="F1047" s="10">
        <v>1312</v>
      </c>
      <c r="G1047" s="11">
        <v>17.329999999999998</v>
      </c>
      <c r="H1047" s="11">
        <v>76</v>
      </c>
      <c r="I1047" s="9">
        <v>22</v>
      </c>
      <c r="J1047" s="9">
        <v>22</v>
      </c>
      <c r="K1047" s="9" t="s">
        <v>4842</v>
      </c>
      <c r="L1047" s="9" t="s">
        <v>48</v>
      </c>
      <c r="M1047" s="11">
        <f t="shared" si="16"/>
        <v>3.4545454545454546</v>
      </c>
      <c r="N1047" s="12">
        <f>IF(M1047="","",IF(M1047&lt;Premissas!$C$8,Premissas!$E$7,IF(M1047&lt;Premissas!$C$9,Premissas!$E$8,IF(M1047&lt;Premissas!$C$10,Premissas!$E$9,IF(M1047&lt;Premissas!$C$11,Premissas!$E$10,IF(M1047&lt;Premissas!$C$12,Premissas!$E$11,Premissas!$E$12))))))</f>
        <v>750</v>
      </c>
      <c r="O1047" s="13">
        <f>IF(OR(N1047="",N1047=0),0,N1047/Premissas!$C$16)</f>
        <v>28.846153846153847</v>
      </c>
    </row>
    <row r="1048" spans="1:15" ht="15" customHeight="1">
      <c r="A1048" s="9">
        <v>8</v>
      </c>
      <c r="B1048" s="9">
        <v>1942</v>
      </c>
      <c r="C1048" s="9" t="s">
        <v>18</v>
      </c>
      <c r="D1048" s="9" t="s">
        <v>538</v>
      </c>
      <c r="E1048" s="9" t="s">
        <v>539</v>
      </c>
      <c r="F1048" s="10">
        <v>1858</v>
      </c>
      <c r="G1048" s="11">
        <v>39.4</v>
      </c>
      <c r="H1048" s="11">
        <v>47</v>
      </c>
      <c r="I1048" s="9">
        <v>22</v>
      </c>
      <c r="J1048" s="9">
        <v>22</v>
      </c>
      <c r="K1048" s="9" t="s">
        <v>4842</v>
      </c>
      <c r="L1048" s="9" t="s">
        <v>48</v>
      </c>
      <c r="M1048" s="11">
        <f t="shared" si="16"/>
        <v>2.1363636363636362</v>
      </c>
      <c r="N1048" s="12">
        <f>IF(M1048="","",IF(M1048&lt;Premissas!$C$8,Premissas!$E$7,IF(M1048&lt;Premissas!$C$9,Premissas!$E$8,IF(M1048&lt;Premissas!$C$10,Premissas!$E$9,IF(M1048&lt;Premissas!$C$11,Premissas!$E$10,IF(M1048&lt;Premissas!$C$12,Premissas!$E$11,Premissas!$E$12))))))</f>
        <v>750</v>
      </c>
      <c r="O1048" s="13">
        <f>IF(OR(N1048="",N1048=0),0,N1048/Premissas!$C$16)</f>
        <v>28.846153846153847</v>
      </c>
    </row>
    <row r="1049" spans="1:15" ht="15" customHeight="1">
      <c r="A1049" s="9">
        <v>8</v>
      </c>
      <c r="B1049" s="9">
        <v>1942</v>
      </c>
      <c r="C1049" s="9" t="s">
        <v>21</v>
      </c>
      <c r="D1049" s="9" t="s">
        <v>622</v>
      </c>
      <c r="E1049" s="9" t="s">
        <v>623</v>
      </c>
      <c r="F1049" s="10">
        <v>336</v>
      </c>
      <c r="G1049" s="11">
        <v>28.48</v>
      </c>
      <c r="H1049" s="11">
        <v>12</v>
      </c>
      <c r="I1049" s="9">
        <v>20</v>
      </c>
      <c r="J1049" s="9">
        <v>20</v>
      </c>
      <c r="K1049" s="9" t="s">
        <v>4842</v>
      </c>
      <c r="L1049" s="9" t="s">
        <v>48</v>
      </c>
      <c r="M1049" s="11">
        <f t="shared" si="16"/>
        <v>0.6</v>
      </c>
      <c r="N1049" s="12">
        <f>IF(M1049="","",IF(M1049&lt;Premissas!$C$8,Premissas!$E$7,IF(M1049&lt;Premissas!$C$9,Premissas!$E$8,IF(M1049&lt;Premissas!$C$10,Premissas!$E$9,IF(M1049&lt;Premissas!$C$11,Premissas!$E$10,IF(M1049&lt;Premissas!$C$12,Premissas!$E$11,Premissas!$E$12))))))</f>
        <v>0</v>
      </c>
      <c r="O1049" s="13">
        <f>IF(OR(N1049="",N1049=0),0,N1049/Premissas!$C$16)</f>
        <v>0</v>
      </c>
    </row>
    <row r="1050" spans="1:15" ht="15" customHeight="1">
      <c r="A1050" s="9">
        <v>8</v>
      </c>
      <c r="B1050" s="9">
        <v>1942</v>
      </c>
      <c r="C1050" s="9" t="s">
        <v>18</v>
      </c>
      <c r="D1050" s="9" t="s">
        <v>624</v>
      </c>
      <c r="E1050" s="9" t="s">
        <v>625</v>
      </c>
      <c r="F1050" s="10">
        <v>731</v>
      </c>
      <c r="G1050" s="11">
        <v>6.74</v>
      </c>
      <c r="H1050" s="11">
        <v>108</v>
      </c>
      <c r="I1050" s="9">
        <v>22</v>
      </c>
      <c r="J1050" s="9">
        <v>22</v>
      </c>
      <c r="K1050" s="9" t="s">
        <v>4842</v>
      </c>
      <c r="L1050" s="9" t="s">
        <v>48</v>
      </c>
      <c r="M1050" s="11">
        <f t="shared" si="16"/>
        <v>4.9090909090909092</v>
      </c>
      <c r="N1050" s="12">
        <f>IF(M1050="","",IF(M1050&lt;Premissas!$C$8,Premissas!$E$7,IF(M1050&lt;Premissas!$C$9,Premissas!$E$8,IF(M1050&lt;Premissas!$C$10,Premissas!$E$9,IF(M1050&lt;Premissas!$C$11,Premissas!$E$10,IF(M1050&lt;Premissas!$C$12,Premissas!$E$11,Premissas!$E$12))))))</f>
        <v>750</v>
      </c>
      <c r="O1050" s="13">
        <f>IF(OR(N1050="",N1050=0),0,N1050/Premissas!$C$16)</f>
        <v>28.846153846153847</v>
      </c>
    </row>
    <row r="1051" spans="1:15" ht="15" customHeight="1">
      <c r="A1051" s="9">
        <v>8</v>
      </c>
      <c r="B1051" s="9">
        <v>1942</v>
      </c>
      <c r="C1051" s="9" t="s">
        <v>20</v>
      </c>
      <c r="D1051" s="9" t="s">
        <v>624</v>
      </c>
      <c r="E1051" s="9" t="s">
        <v>625</v>
      </c>
      <c r="F1051" s="10">
        <v>27</v>
      </c>
      <c r="G1051" s="11">
        <v>7.42</v>
      </c>
      <c r="H1051" s="11">
        <v>4</v>
      </c>
      <c r="I1051" s="9">
        <v>16</v>
      </c>
      <c r="J1051" s="9">
        <v>16</v>
      </c>
      <c r="K1051" s="9" t="s">
        <v>4842</v>
      </c>
      <c r="L1051" s="9" t="s">
        <v>48</v>
      </c>
      <c r="M1051" s="11">
        <f t="shared" si="16"/>
        <v>0.25</v>
      </c>
      <c r="N1051" s="12">
        <f>IF(M1051="","",IF(M1051&lt;Premissas!$C$8,Premissas!$E$7,IF(M1051&lt;Premissas!$C$9,Premissas!$E$8,IF(M1051&lt;Premissas!$C$10,Premissas!$E$9,IF(M1051&lt;Premissas!$C$11,Premissas!$E$10,IF(M1051&lt;Premissas!$C$12,Premissas!$E$11,Premissas!$E$12))))))</f>
        <v>0</v>
      </c>
      <c r="O1051" s="13">
        <f>IF(OR(N1051="",N1051=0),0,N1051/Premissas!$C$16)</f>
        <v>0</v>
      </c>
    </row>
    <row r="1052" spans="1:15" ht="15" customHeight="1">
      <c r="A1052" s="9">
        <v>8</v>
      </c>
      <c r="B1052" s="9">
        <v>1942</v>
      </c>
      <c r="C1052" s="9" t="s">
        <v>20</v>
      </c>
      <c r="D1052" s="9" t="s">
        <v>626</v>
      </c>
      <c r="E1052" s="9" t="s">
        <v>627</v>
      </c>
      <c r="F1052" s="10">
        <v>3361</v>
      </c>
      <c r="G1052" s="11">
        <v>105.86</v>
      </c>
      <c r="H1052" s="11">
        <v>32</v>
      </c>
      <c r="I1052" s="9">
        <v>16</v>
      </c>
      <c r="J1052" s="9">
        <v>16</v>
      </c>
      <c r="K1052" s="9" t="s">
        <v>4842</v>
      </c>
      <c r="L1052" s="9" t="s">
        <v>48</v>
      </c>
      <c r="M1052" s="11">
        <f t="shared" si="16"/>
        <v>2</v>
      </c>
      <c r="N1052" s="12">
        <f>IF(M1052="","",IF(M1052&lt;Premissas!$C$8,Premissas!$E$7,IF(M1052&lt;Premissas!$C$9,Premissas!$E$8,IF(M1052&lt;Premissas!$C$10,Premissas!$E$9,IF(M1052&lt;Premissas!$C$11,Premissas!$E$10,IF(M1052&lt;Premissas!$C$12,Premissas!$E$11,Premissas!$E$12))))))</f>
        <v>750</v>
      </c>
      <c r="O1052" s="13">
        <f>IF(OR(N1052="",N1052=0),0,N1052/Premissas!$C$16)</f>
        <v>28.846153846153847</v>
      </c>
    </row>
    <row r="1053" spans="1:15" ht="15" customHeight="1">
      <c r="A1053" s="9">
        <v>8</v>
      </c>
      <c r="B1053" s="9">
        <v>1942</v>
      </c>
      <c r="C1053" s="9" t="s">
        <v>21</v>
      </c>
      <c r="D1053" s="9" t="s">
        <v>628</v>
      </c>
      <c r="E1053" s="9" t="s">
        <v>629</v>
      </c>
      <c r="F1053" s="10">
        <v>44</v>
      </c>
      <c r="G1053" s="11">
        <v>7.31</v>
      </c>
      <c r="H1053" s="11">
        <v>6</v>
      </c>
      <c r="I1053" s="9">
        <v>20</v>
      </c>
      <c r="J1053" s="9">
        <v>20</v>
      </c>
      <c r="K1053" s="9" t="s">
        <v>4842</v>
      </c>
      <c r="L1053" s="9" t="s">
        <v>48</v>
      </c>
      <c r="M1053" s="11">
        <f t="shared" si="16"/>
        <v>0.3</v>
      </c>
      <c r="N1053" s="12">
        <f>IF(M1053="","",IF(M1053&lt;Premissas!$C$8,Premissas!$E$7,IF(M1053&lt;Premissas!$C$9,Premissas!$E$8,IF(M1053&lt;Premissas!$C$10,Premissas!$E$9,IF(M1053&lt;Premissas!$C$11,Premissas!$E$10,IF(M1053&lt;Premissas!$C$12,Premissas!$E$11,Premissas!$E$12))))))</f>
        <v>0</v>
      </c>
      <c r="O1053" s="13">
        <f>IF(OR(N1053="",N1053=0),0,N1053/Premissas!$C$16)</f>
        <v>0</v>
      </c>
    </row>
    <row r="1054" spans="1:15" ht="15" customHeight="1">
      <c r="A1054" s="9">
        <v>8</v>
      </c>
      <c r="B1054" s="9">
        <v>1942</v>
      </c>
      <c r="C1054" s="9" t="s">
        <v>21</v>
      </c>
      <c r="D1054" s="9" t="s">
        <v>3949</v>
      </c>
      <c r="E1054" s="9" t="s">
        <v>3950</v>
      </c>
      <c r="F1054" s="10">
        <v>2048</v>
      </c>
      <c r="G1054" s="11">
        <v>89.36</v>
      </c>
      <c r="H1054" s="11">
        <v>23</v>
      </c>
      <c r="I1054" s="9">
        <v>20</v>
      </c>
      <c r="J1054" s="9">
        <v>20</v>
      </c>
      <c r="K1054" s="9" t="s">
        <v>4842</v>
      </c>
      <c r="L1054" s="9" t="s">
        <v>48</v>
      </c>
      <c r="M1054" s="11">
        <f t="shared" si="16"/>
        <v>1.1499999999999999</v>
      </c>
      <c r="N1054" s="12">
        <f>IF(M1054="","",IF(M1054&lt;Premissas!$C$8,Premissas!$E$7,IF(M1054&lt;Premissas!$C$9,Premissas!$E$8,IF(M1054&lt;Premissas!$C$10,Premissas!$E$9,IF(M1054&lt;Premissas!$C$11,Premissas!$E$10,IF(M1054&lt;Premissas!$C$12,Premissas!$E$11,Premissas!$E$12))))))</f>
        <v>100</v>
      </c>
      <c r="O1054" s="13">
        <f>IF(OR(N1054="",N1054=0),0,N1054/Premissas!$C$16)</f>
        <v>3.8461538461538463</v>
      </c>
    </row>
    <row r="1055" spans="1:15" ht="15" customHeight="1">
      <c r="A1055" s="9">
        <v>8</v>
      </c>
      <c r="B1055" s="9">
        <v>1942</v>
      </c>
      <c r="C1055" s="9" t="s">
        <v>18</v>
      </c>
      <c r="D1055" s="9" t="s">
        <v>632</v>
      </c>
      <c r="E1055" s="9" t="s">
        <v>633</v>
      </c>
      <c r="F1055" s="10">
        <v>117</v>
      </c>
      <c r="G1055" s="11">
        <v>0.47</v>
      </c>
      <c r="H1055" s="11">
        <v>249</v>
      </c>
      <c r="I1055" s="9">
        <v>22</v>
      </c>
      <c r="J1055" s="9">
        <v>22</v>
      </c>
      <c r="K1055" s="9" t="s">
        <v>4842</v>
      </c>
      <c r="L1055" s="9" t="s">
        <v>48</v>
      </c>
      <c r="M1055" s="11">
        <f t="shared" si="16"/>
        <v>11.318181818181818</v>
      </c>
      <c r="N1055" s="12">
        <f>IF(M1055="","",IF(M1055&lt;Premissas!$C$8,Premissas!$E$7,IF(M1055&lt;Premissas!$C$9,Premissas!$E$8,IF(M1055&lt;Premissas!$C$10,Premissas!$E$9,IF(M1055&lt;Premissas!$C$11,Premissas!$E$10,IF(M1055&lt;Premissas!$C$12,Premissas!$E$11,Premissas!$E$12))))))</f>
        <v>750</v>
      </c>
      <c r="O1055" s="13">
        <f>IF(OR(N1055="",N1055=0),0,N1055/Premissas!$C$16)</f>
        <v>28.846153846153847</v>
      </c>
    </row>
    <row r="1056" spans="1:15" ht="15" customHeight="1">
      <c r="A1056" s="9">
        <v>8</v>
      </c>
      <c r="B1056" s="9">
        <v>1942</v>
      </c>
      <c r="C1056" s="9" t="s">
        <v>20</v>
      </c>
      <c r="D1056" s="9" t="s">
        <v>632</v>
      </c>
      <c r="E1056" s="9" t="s">
        <v>633</v>
      </c>
      <c r="F1056" s="10">
        <v>547</v>
      </c>
      <c r="G1056" s="11">
        <v>28.07</v>
      </c>
      <c r="H1056" s="11">
        <v>19</v>
      </c>
      <c r="I1056" s="9">
        <v>16</v>
      </c>
      <c r="J1056" s="9">
        <v>16</v>
      </c>
      <c r="K1056" s="9" t="s">
        <v>4842</v>
      </c>
      <c r="L1056" s="9" t="s">
        <v>48</v>
      </c>
      <c r="M1056" s="11">
        <f t="shared" si="16"/>
        <v>1.1875</v>
      </c>
      <c r="N1056" s="12">
        <f>IF(M1056="","",IF(M1056&lt;Premissas!$C$8,Premissas!$E$7,IF(M1056&lt;Premissas!$C$9,Premissas!$E$8,IF(M1056&lt;Premissas!$C$10,Premissas!$E$9,IF(M1056&lt;Premissas!$C$11,Premissas!$E$10,IF(M1056&lt;Premissas!$C$12,Premissas!$E$11,Premissas!$E$12))))))</f>
        <v>100</v>
      </c>
      <c r="O1056" s="13">
        <f>IF(OR(N1056="",N1056=0),0,N1056/Premissas!$C$16)</f>
        <v>3.8461538461538463</v>
      </c>
    </row>
    <row r="1057" spans="1:15" ht="15" customHeight="1">
      <c r="A1057" s="9">
        <v>8</v>
      </c>
      <c r="B1057" s="9">
        <v>1942</v>
      </c>
      <c r="C1057" s="9" t="s">
        <v>19</v>
      </c>
      <c r="D1057" s="9" t="s">
        <v>632</v>
      </c>
      <c r="E1057" s="9" t="s">
        <v>633</v>
      </c>
      <c r="F1057" s="10">
        <v>137</v>
      </c>
      <c r="G1057" s="11">
        <v>5.1100000000000003</v>
      </c>
      <c r="H1057" s="11">
        <v>27</v>
      </c>
      <c r="I1057" s="9">
        <v>17</v>
      </c>
      <c r="J1057" s="9">
        <v>17</v>
      </c>
      <c r="K1057" s="9" t="s">
        <v>4842</v>
      </c>
      <c r="L1057" s="9" t="s">
        <v>48</v>
      </c>
      <c r="M1057" s="11">
        <f t="shared" si="16"/>
        <v>1.588235294117647</v>
      </c>
      <c r="N1057" s="12">
        <f>IF(M1057="","",IF(M1057&lt;Premissas!$C$8,Premissas!$E$7,IF(M1057&lt;Premissas!$C$9,Premissas!$E$8,IF(M1057&lt;Premissas!$C$10,Premissas!$E$9,IF(M1057&lt;Premissas!$C$11,Premissas!$E$10,IF(M1057&lt;Premissas!$C$12,Premissas!$E$11,Premissas!$E$12))))))</f>
        <v>350</v>
      </c>
      <c r="O1057" s="13">
        <f>IF(OR(N1057="",N1057=0),0,N1057/Premissas!$C$16)</f>
        <v>13.461538461538462</v>
      </c>
    </row>
    <row r="1058" spans="1:15" ht="15" customHeight="1">
      <c r="A1058" s="9">
        <v>8</v>
      </c>
      <c r="B1058" s="9">
        <v>1942</v>
      </c>
      <c r="C1058" s="9" t="s">
        <v>21</v>
      </c>
      <c r="D1058" s="9" t="s">
        <v>636</v>
      </c>
      <c r="E1058" s="9" t="s">
        <v>637</v>
      </c>
      <c r="F1058" s="10">
        <v>1401</v>
      </c>
      <c r="G1058" s="11">
        <v>71.63</v>
      </c>
      <c r="H1058" s="11">
        <v>20</v>
      </c>
      <c r="I1058" s="9">
        <v>20</v>
      </c>
      <c r="J1058" s="9">
        <v>20</v>
      </c>
      <c r="K1058" s="9" t="s">
        <v>4842</v>
      </c>
      <c r="L1058" s="9" t="s">
        <v>48</v>
      </c>
      <c r="M1058" s="11">
        <f t="shared" si="16"/>
        <v>1</v>
      </c>
      <c r="N1058" s="12">
        <f>IF(M1058="","",IF(M1058&lt;Premissas!$C$8,Premissas!$E$7,IF(M1058&lt;Premissas!$C$9,Premissas!$E$8,IF(M1058&lt;Premissas!$C$10,Premissas!$E$9,IF(M1058&lt;Premissas!$C$11,Premissas!$E$10,IF(M1058&lt;Premissas!$C$12,Premissas!$E$11,Premissas!$E$12))))))</f>
        <v>100</v>
      </c>
      <c r="O1058" s="13">
        <f>IF(OR(N1058="",N1058=0),0,N1058/Premissas!$C$16)</f>
        <v>3.8461538461538463</v>
      </c>
    </row>
    <row r="1059" spans="1:15" ht="15" customHeight="1">
      <c r="A1059" s="9">
        <v>8</v>
      </c>
      <c r="B1059" s="9">
        <v>1942</v>
      </c>
      <c r="C1059" s="9" t="s">
        <v>20</v>
      </c>
      <c r="D1059" s="9" t="s">
        <v>638</v>
      </c>
      <c r="E1059" s="9" t="s">
        <v>639</v>
      </c>
      <c r="F1059" s="10">
        <v>1</v>
      </c>
      <c r="G1059" s="11">
        <v>1.1299999999999999</v>
      </c>
      <c r="H1059" s="11">
        <v>1</v>
      </c>
      <c r="I1059" s="9">
        <v>16</v>
      </c>
      <c r="J1059" s="9">
        <v>16</v>
      </c>
      <c r="K1059" s="9" t="s">
        <v>4842</v>
      </c>
      <c r="L1059" s="9" t="s">
        <v>48</v>
      </c>
      <c r="M1059" s="11">
        <f t="shared" si="16"/>
        <v>6.25E-2</v>
      </c>
      <c r="N1059" s="12">
        <f>IF(M1059="","",IF(M1059&lt;Premissas!$C$8,Premissas!$E$7,IF(M1059&lt;Premissas!$C$9,Premissas!$E$8,IF(M1059&lt;Premissas!$C$10,Premissas!$E$9,IF(M1059&lt;Premissas!$C$11,Premissas!$E$10,IF(M1059&lt;Premissas!$C$12,Premissas!$E$11,Premissas!$E$12))))))</f>
        <v>0</v>
      </c>
      <c r="O1059" s="13">
        <f>IF(OR(N1059="",N1059=0),0,N1059/Premissas!$C$16)</f>
        <v>0</v>
      </c>
    </row>
    <row r="1060" spans="1:15" ht="15" customHeight="1">
      <c r="A1060" s="9">
        <v>8</v>
      </c>
      <c r="B1060" s="9">
        <v>1942</v>
      </c>
      <c r="C1060" s="9" t="s">
        <v>20</v>
      </c>
      <c r="D1060" s="9" t="s">
        <v>640</v>
      </c>
      <c r="E1060" s="9" t="s">
        <v>641</v>
      </c>
      <c r="F1060" s="10">
        <v>5</v>
      </c>
      <c r="G1060" s="11">
        <v>2.11</v>
      </c>
      <c r="H1060" s="11">
        <v>2</v>
      </c>
      <c r="I1060" s="9">
        <v>16</v>
      </c>
      <c r="J1060" s="9">
        <v>16</v>
      </c>
      <c r="K1060" s="9" t="s">
        <v>4842</v>
      </c>
      <c r="L1060" s="9" t="s">
        <v>48</v>
      </c>
      <c r="M1060" s="11">
        <f t="shared" si="16"/>
        <v>0.125</v>
      </c>
      <c r="N1060" s="12">
        <f>IF(M1060="","",IF(M1060&lt;Premissas!$C$8,Premissas!$E$7,IF(M1060&lt;Premissas!$C$9,Premissas!$E$8,IF(M1060&lt;Premissas!$C$10,Premissas!$E$9,IF(M1060&lt;Premissas!$C$11,Premissas!$E$10,IF(M1060&lt;Premissas!$C$12,Premissas!$E$11,Premissas!$E$12))))))</f>
        <v>0</v>
      </c>
      <c r="O1060" s="13">
        <f>IF(OR(N1060="",N1060=0),0,N1060/Premissas!$C$16)</f>
        <v>0</v>
      </c>
    </row>
    <row r="1061" spans="1:15" ht="15" customHeight="1">
      <c r="A1061" s="9">
        <v>8</v>
      </c>
      <c r="B1061" s="9">
        <v>1942</v>
      </c>
      <c r="C1061" s="9" t="s">
        <v>19</v>
      </c>
      <c r="D1061" s="9" t="s">
        <v>640</v>
      </c>
      <c r="E1061" s="9" t="s">
        <v>641</v>
      </c>
      <c r="F1061" s="10">
        <v>76</v>
      </c>
      <c r="G1061" s="11">
        <v>49.75</v>
      </c>
      <c r="H1061" s="11">
        <v>2</v>
      </c>
      <c r="I1061" s="9">
        <v>17</v>
      </c>
      <c r="J1061" s="9">
        <v>17</v>
      </c>
      <c r="K1061" s="9" t="s">
        <v>4842</v>
      </c>
      <c r="L1061" s="9" t="s">
        <v>48</v>
      </c>
      <c r="M1061" s="11">
        <f t="shared" si="16"/>
        <v>0.11764705882352941</v>
      </c>
      <c r="N1061" s="12">
        <f>IF(M1061="","",IF(M1061&lt;Premissas!$C$8,Premissas!$E$7,IF(M1061&lt;Premissas!$C$9,Premissas!$E$8,IF(M1061&lt;Premissas!$C$10,Premissas!$E$9,IF(M1061&lt;Premissas!$C$11,Premissas!$E$10,IF(M1061&lt;Premissas!$C$12,Premissas!$E$11,Premissas!$E$12))))))</f>
        <v>0</v>
      </c>
      <c r="O1061" s="13">
        <f>IF(OR(N1061="",N1061=0),0,N1061/Premissas!$C$16)</f>
        <v>0</v>
      </c>
    </row>
    <row r="1062" spans="1:15" ht="15" customHeight="1">
      <c r="A1062" s="9">
        <v>8</v>
      </c>
      <c r="B1062" s="9">
        <v>1942</v>
      </c>
      <c r="C1062" s="9" t="s">
        <v>21</v>
      </c>
      <c r="D1062" s="9" t="s">
        <v>642</v>
      </c>
      <c r="E1062" s="9" t="s">
        <v>643</v>
      </c>
      <c r="F1062" s="10">
        <v>1594</v>
      </c>
      <c r="G1062" s="11">
        <v>96.72</v>
      </c>
      <c r="H1062" s="11">
        <v>16</v>
      </c>
      <c r="I1062" s="9">
        <v>20</v>
      </c>
      <c r="J1062" s="9">
        <v>20</v>
      </c>
      <c r="K1062" s="9" t="s">
        <v>4842</v>
      </c>
      <c r="L1062" s="9" t="s">
        <v>48</v>
      </c>
      <c r="M1062" s="11">
        <f t="shared" si="16"/>
        <v>0.8</v>
      </c>
      <c r="N1062" s="12">
        <f>IF(M1062="","",IF(M1062&lt;Premissas!$C$8,Premissas!$E$7,IF(M1062&lt;Premissas!$C$9,Premissas!$E$8,IF(M1062&lt;Premissas!$C$10,Premissas!$E$9,IF(M1062&lt;Premissas!$C$11,Premissas!$E$10,IF(M1062&lt;Premissas!$C$12,Premissas!$E$11,Premissas!$E$12))))))</f>
        <v>0</v>
      </c>
      <c r="O1062" s="13">
        <f>IF(OR(N1062="",N1062=0),0,N1062/Premissas!$C$16)</f>
        <v>0</v>
      </c>
    </row>
    <row r="1063" spans="1:15" ht="15" customHeight="1">
      <c r="A1063" s="9">
        <v>8</v>
      </c>
      <c r="B1063" s="9">
        <v>1942</v>
      </c>
      <c r="C1063" s="9" t="s">
        <v>18</v>
      </c>
      <c r="D1063" s="9" t="s">
        <v>644</v>
      </c>
      <c r="E1063" s="9" t="s">
        <v>645</v>
      </c>
      <c r="F1063" s="10">
        <v>455</v>
      </c>
      <c r="G1063" s="11">
        <v>12.35</v>
      </c>
      <c r="H1063" s="11">
        <v>37</v>
      </c>
      <c r="I1063" s="9">
        <v>22</v>
      </c>
      <c r="J1063" s="9">
        <v>22</v>
      </c>
      <c r="K1063" s="9" t="s">
        <v>4842</v>
      </c>
      <c r="L1063" s="9" t="s">
        <v>48</v>
      </c>
      <c r="M1063" s="11">
        <f t="shared" si="16"/>
        <v>1.6818181818181819</v>
      </c>
      <c r="N1063" s="12">
        <f>IF(M1063="","",IF(M1063&lt;Premissas!$C$8,Premissas!$E$7,IF(M1063&lt;Premissas!$C$9,Premissas!$E$8,IF(M1063&lt;Premissas!$C$10,Premissas!$E$9,IF(M1063&lt;Premissas!$C$11,Premissas!$E$10,IF(M1063&lt;Premissas!$C$12,Premissas!$E$11,Premissas!$E$12))))))</f>
        <v>500</v>
      </c>
      <c r="O1063" s="13">
        <f>IF(OR(N1063="",N1063=0),0,N1063/Premissas!$C$16)</f>
        <v>19.23076923076923</v>
      </c>
    </row>
    <row r="1064" spans="1:15" ht="15" customHeight="1">
      <c r="A1064" s="9">
        <v>8</v>
      </c>
      <c r="B1064" s="9">
        <v>1942</v>
      </c>
      <c r="C1064" s="9" t="s">
        <v>18</v>
      </c>
      <c r="D1064" s="9" t="s">
        <v>590</v>
      </c>
      <c r="E1064" s="9" t="s">
        <v>591</v>
      </c>
      <c r="F1064" s="10">
        <v>1183</v>
      </c>
      <c r="G1064" s="11">
        <v>35.36</v>
      </c>
      <c r="H1064" s="11">
        <v>33</v>
      </c>
      <c r="I1064" s="9">
        <v>22</v>
      </c>
      <c r="J1064" s="9">
        <v>22</v>
      </c>
      <c r="K1064" s="9" t="s">
        <v>4842</v>
      </c>
      <c r="L1064" s="9" t="s">
        <v>48</v>
      </c>
      <c r="M1064" s="11">
        <f t="shared" si="16"/>
        <v>1.5</v>
      </c>
      <c r="N1064" s="12">
        <f>IF(M1064="","",IF(M1064&lt;Premissas!$C$8,Premissas!$E$7,IF(M1064&lt;Premissas!$C$9,Premissas!$E$8,IF(M1064&lt;Premissas!$C$10,Premissas!$E$9,IF(M1064&lt;Premissas!$C$11,Premissas!$E$10,IF(M1064&lt;Premissas!$C$12,Premissas!$E$11,Premissas!$E$12))))))</f>
        <v>350</v>
      </c>
      <c r="O1064" s="13">
        <f>IF(OR(N1064="",N1064=0),0,N1064/Premissas!$C$16)</f>
        <v>13.461538461538462</v>
      </c>
    </row>
    <row r="1065" spans="1:15" ht="15" customHeight="1">
      <c r="A1065" s="9">
        <v>8</v>
      </c>
      <c r="B1065" s="9">
        <v>1942</v>
      </c>
      <c r="C1065" s="9" t="s">
        <v>18</v>
      </c>
      <c r="D1065" s="9" t="s">
        <v>656</v>
      </c>
      <c r="E1065" s="9" t="s">
        <v>657</v>
      </c>
      <c r="F1065" s="10">
        <v>48</v>
      </c>
      <c r="G1065" s="11">
        <v>0.15</v>
      </c>
      <c r="H1065" s="11">
        <v>320</v>
      </c>
      <c r="I1065" s="9">
        <v>22</v>
      </c>
      <c r="J1065" s="9">
        <v>22</v>
      </c>
      <c r="K1065" s="9" t="s">
        <v>4842</v>
      </c>
      <c r="L1065" s="9" t="s">
        <v>48</v>
      </c>
      <c r="M1065" s="11">
        <f t="shared" si="16"/>
        <v>14.545454545454545</v>
      </c>
      <c r="N1065" s="12">
        <f>IF(M1065="","",IF(M1065&lt;Premissas!$C$8,Premissas!$E$7,IF(M1065&lt;Premissas!$C$9,Premissas!$E$8,IF(M1065&lt;Premissas!$C$10,Premissas!$E$9,IF(M1065&lt;Premissas!$C$11,Premissas!$E$10,IF(M1065&lt;Premissas!$C$12,Premissas!$E$11,Premissas!$E$12))))))</f>
        <v>750</v>
      </c>
      <c r="O1065" s="13">
        <f>IF(OR(N1065="",N1065=0),0,N1065/Premissas!$C$16)</f>
        <v>28.846153846153847</v>
      </c>
    </row>
    <row r="1066" spans="1:15" ht="15" customHeight="1">
      <c r="A1066" s="9">
        <v>8</v>
      </c>
      <c r="B1066" s="9">
        <v>1942</v>
      </c>
      <c r="C1066" s="9" t="s">
        <v>19</v>
      </c>
      <c r="D1066" s="9" t="s">
        <v>662</v>
      </c>
      <c r="E1066" s="9" t="s">
        <v>663</v>
      </c>
      <c r="F1066" s="10">
        <v>2698</v>
      </c>
      <c r="G1066" s="11">
        <v>163.28</v>
      </c>
      <c r="H1066" s="11">
        <v>17</v>
      </c>
      <c r="I1066" s="9">
        <v>17</v>
      </c>
      <c r="J1066" s="9">
        <v>17</v>
      </c>
      <c r="K1066" s="9" t="s">
        <v>4842</v>
      </c>
      <c r="L1066" s="9" t="s">
        <v>48</v>
      </c>
      <c r="M1066" s="11">
        <f t="shared" si="16"/>
        <v>1</v>
      </c>
      <c r="N1066" s="12">
        <f>IF(M1066="","",IF(M1066&lt;Premissas!$C$8,Premissas!$E$7,IF(M1066&lt;Premissas!$C$9,Premissas!$E$8,IF(M1066&lt;Premissas!$C$10,Premissas!$E$9,IF(M1066&lt;Premissas!$C$11,Premissas!$E$10,IF(M1066&lt;Premissas!$C$12,Premissas!$E$11,Premissas!$E$12))))))</f>
        <v>100</v>
      </c>
      <c r="O1066" s="13">
        <f>IF(OR(N1066="",N1066=0),0,N1066/Premissas!$C$16)</f>
        <v>3.8461538461538463</v>
      </c>
    </row>
    <row r="1067" spans="1:15" ht="15" customHeight="1">
      <c r="A1067" s="9">
        <v>8</v>
      </c>
      <c r="B1067" s="9">
        <v>1942</v>
      </c>
      <c r="C1067" s="9" t="s">
        <v>20</v>
      </c>
      <c r="D1067" s="9" t="s">
        <v>670</v>
      </c>
      <c r="E1067" s="9" t="s">
        <v>671</v>
      </c>
      <c r="F1067" s="10">
        <v>355</v>
      </c>
      <c r="G1067" s="11">
        <v>18.239999999999998</v>
      </c>
      <c r="H1067" s="11">
        <v>19</v>
      </c>
      <c r="I1067" s="9">
        <v>16</v>
      </c>
      <c r="J1067" s="9">
        <v>16</v>
      </c>
      <c r="K1067" s="9" t="s">
        <v>4842</v>
      </c>
      <c r="L1067" s="9" t="s">
        <v>48</v>
      </c>
      <c r="M1067" s="11">
        <f t="shared" si="16"/>
        <v>1.1875</v>
      </c>
      <c r="N1067" s="12">
        <f>IF(M1067="","",IF(M1067&lt;Premissas!$C$8,Premissas!$E$7,IF(M1067&lt;Premissas!$C$9,Premissas!$E$8,IF(M1067&lt;Premissas!$C$10,Premissas!$E$9,IF(M1067&lt;Premissas!$C$11,Premissas!$E$10,IF(M1067&lt;Premissas!$C$12,Premissas!$E$11,Premissas!$E$12))))))</f>
        <v>100</v>
      </c>
      <c r="O1067" s="13">
        <f>IF(OR(N1067="",N1067=0),0,N1067/Premissas!$C$16)</f>
        <v>3.8461538461538463</v>
      </c>
    </row>
    <row r="1068" spans="1:15" ht="15" customHeight="1">
      <c r="A1068" s="9">
        <v>8</v>
      </c>
      <c r="B1068" s="9">
        <v>1942</v>
      </c>
      <c r="C1068" s="9" t="s">
        <v>20</v>
      </c>
      <c r="D1068" s="9" t="s">
        <v>672</v>
      </c>
      <c r="E1068" s="9" t="s">
        <v>673</v>
      </c>
      <c r="F1068" s="10">
        <v>13</v>
      </c>
      <c r="G1068" s="11">
        <v>4.51</v>
      </c>
      <c r="H1068" s="11">
        <v>3</v>
      </c>
      <c r="I1068" s="9">
        <v>16</v>
      </c>
      <c r="J1068" s="9">
        <v>16</v>
      </c>
      <c r="K1068" s="9" t="s">
        <v>4842</v>
      </c>
      <c r="L1068" s="9" t="s">
        <v>48</v>
      </c>
      <c r="M1068" s="11">
        <f t="shared" si="16"/>
        <v>0.1875</v>
      </c>
      <c r="N1068" s="12">
        <f>IF(M1068="","",IF(M1068&lt;Premissas!$C$8,Premissas!$E$7,IF(M1068&lt;Premissas!$C$9,Premissas!$E$8,IF(M1068&lt;Premissas!$C$10,Premissas!$E$9,IF(M1068&lt;Premissas!$C$11,Premissas!$E$10,IF(M1068&lt;Premissas!$C$12,Premissas!$E$11,Premissas!$E$12))))))</f>
        <v>0</v>
      </c>
      <c r="O1068" s="13">
        <f>IF(OR(N1068="",N1068=0),0,N1068/Premissas!$C$16)</f>
        <v>0</v>
      </c>
    </row>
    <row r="1069" spans="1:15" ht="15" customHeight="1">
      <c r="A1069" s="9">
        <v>8</v>
      </c>
      <c r="B1069" s="9">
        <v>1942</v>
      </c>
      <c r="C1069" s="9" t="s">
        <v>19</v>
      </c>
      <c r="D1069" s="9" t="s">
        <v>672</v>
      </c>
      <c r="E1069" s="9" t="s">
        <v>673</v>
      </c>
      <c r="F1069" s="10">
        <v>43</v>
      </c>
      <c r="G1069" s="11">
        <v>4.1100000000000003</v>
      </c>
      <c r="H1069" s="11">
        <v>10</v>
      </c>
      <c r="I1069" s="9">
        <v>17</v>
      </c>
      <c r="J1069" s="9">
        <v>17</v>
      </c>
      <c r="K1069" s="9" t="s">
        <v>4842</v>
      </c>
      <c r="L1069" s="9" t="s">
        <v>48</v>
      </c>
      <c r="M1069" s="11">
        <f t="shared" si="16"/>
        <v>0.58823529411764708</v>
      </c>
      <c r="N1069" s="12">
        <f>IF(M1069="","",IF(M1069&lt;Premissas!$C$8,Premissas!$E$7,IF(M1069&lt;Premissas!$C$9,Premissas!$E$8,IF(M1069&lt;Premissas!$C$10,Premissas!$E$9,IF(M1069&lt;Premissas!$C$11,Premissas!$E$10,IF(M1069&lt;Premissas!$C$12,Premissas!$E$11,Premissas!$E$12))))))</f>
        <v>0</v>
      </c>
      <c r="O1069" s="13">
        <f>IF(OR(N1069="",N1069=0),0,N1069/Premissas!$C$16)</f>
        <v>0</v>
      </c>
    </row>
    <row r="1070" spans="1:15" ht="15" customHeight="1">
      <c r="A1070" s="9">
        <v>8</v>
      </c>
      <c r="B1070" s="9">
        <v>1942</v>
      </c>
      <c r="C1070" s="9" t="s">
        <v>18</v>
      </c>
      <c r="D1070" s="9" t="s">
        <v>552</v>
      </c>
      <c r="E1070" s="9" t="s">
        <v>553</v>
      </c>
      <c r="F1070" s="10">
        <v>1166</v>
      </c>
      <c r="G1070" s="11">
        <v>34.03</v>
      </c>
      <c r="H1070" s="11">
        <v>34</v>
      </c>
      <c r="I1070" s="9">
        <v>22</v>
      </c>
      <c r="J1070" s="9">
        <v>22</v>
      </c>
      <c r="K1070" s="9" t="s">
        <v>4842</v>
      </c>
      <c r="L1070" s="9" t="s">
        <v>48</v>
      </c>
      <c r="M1070" s="11">
        <f t="shared" si="16"/>
        <v>1.5454545454545454</v>
      </c>
      <c r="N1070" s="12">
        <f>IF(M1070="","",IF(M1070&lt;Premissas!$C$8,Premissas!$E$7,IF(M1070&lt;Premissas!$C$9,Premissas!$E$8,IF(M1070&lt;Premissas!$C$10,Premissas!$E$9,IF(M1070&lt;Premissas!$C$11,Premissas!$E$10,IF(M1070&lt;Premissas!$C$12,Premissas!$E$11,Premissas!$E$12))))))</f>
        <v>350</v>
      </c>
      <c r="O1070" s="13">
        <f>IF(OR(N1070="",N1070=0),0,N1070/Premissas!$C$16)</f>
        <v>13.461538461538462</v>
      </c>
    </row>
    <row r="1071" spans="1:15" ht="15" customHeight="1">
      <c r="A1071" s="9">
        <v>8</v>
      </c>
      <c r="B1071" s="9">
        <v>1942</v>
      </c>
      <c r="C1071" s="9" t="s">
        <v>18</v>
      </c>
      <c r="D1071" s="9" t="s">
        <v>674</v>
      </c>
      <c r="E1071" s="9" t="s">
        <v>675</v>
      </c>
      <c r="F1071" s="10">
        <v>146</v>
      </c>
      <c r="G1071" s="11">
        <v>8.4499999999999993</v>
      </c>
      <c r="H1071" s="11">
        <v>17</v>
      </c>
      <c r="I1071" s="9">
        <v>22</v>
      </c>
      <c r="J1071" s="9">
        <v>22</v>
      </c>
      <c r="K1071" s="9" t="s">
        <v>4842</v>
      </c>
      <c r="L1071" s="9" t="s">
        <v>48</v>
      </c>
      <c r="M1071" s="11">
        <f t="shared" si="16"/>
        <v>0.77272727272727271</v>
      </c>
      <c r="N1071" s="12">
        <f>IF(M1071="","",IF(M1071&lt;Premissas!$C$8,Premissas!$E$7,IF(M1071&lt;Premissas!$C$9,Premissas!$E$8,IF(M1071&lt;Premissas!$C$10,Premissas!$E$9,IF(M1071&lt;Premissas!$C$11,Premissas!$E$10,IF(M1071&lt;Premissas!$C$12,Premissas!$E$11,Premissas!$E$12))))))</f>
        <v>0</v>
      </c>
      <c r="O1071" s="13">
        <f>IF(OR(N1071="",N1071=0),0,N1071/Premissas!$C$16)</f>
        <v>0</v>
      </c>
    </row>
    <row r="1072" spans="1:15" ht="15" customHeight="1">
      <c r="A1072" s="9">
        <v>8</v>
      </c>
      <c r="B1072" s="9">
        <v>1942</v>
      </c>
      <c r="C1072" s="9" t="s">
        <v>20</v>
      </c>
      <c r="D1072" s="9" t="s">
        <v>678</v>
      </c>
      <c r="E1072" s="9" t="s">
        <v>679</v>
      </c>
      <c r="F1072" s="10">
        <v>2687</v>
      </c>
      <c r="G1072" s="11">
        <v>89.87</v>
      </c>
      <c r="H1072" s="11">
        <v>30</v>
      </c>
      <c r="I1072" s="9">
        <v>16</v>
      </c>
      <c r="J1072" s="9">
        <v>16</v>
      </c>
      <c r="K1072" s="9" t="s">
        <v>4842</v>
      </c>
      <c r="L1072" s="9" t="s">
        <v>48</v>
      </c>
      <c r="M1072" s="11">
        <f t="shared" si="16"/>
        <v>1.875</v>
      </c>
      <c r="N1072" s="12">
        <f>IF(M1072="","",IF(M1072&lt;Premissas!$C$8,Premissas!$E$7,IF(M1072&lt;Premissas!$C$9,Premissas!$E$8,IF(M1072&lt;Premissas!$C$10,Premissas!$E$9,IF(M1072&lt;Premissas!$C$11,Premissas!$E$10,IF(M1072&lt;Premissas!$C$12,Premissas!$E$11,Premissas!$E$12))))))</f>
        <v>500</v>
      </c>
      <c r="O1072" s="13">
        <f>IF(OR(N1072="",N1072=0),0,N1072/Premissas!$C$16)</f>
        <v>19.23076923076923</v>
      </c>
    </row>
    <row r="1073" spans="1:15" ht="15" customHeight="1">
      <c r="A1073" s="9">
        <v>8</v>
      </c>
      <c r="B1073" s="9">
        <v>1942</v>
      </c>
      <c r="C1073" s="9" t="s">
        <v>21</v>
      </c>
      <c r="D1073" s="9" t="s">
        <v>684</v>
      </c>
      <c r="E1073" s="9" t="s">
        <v>685</v>
      </c>
      <c r="F1073" s="10">
        <v>2024</v>
      </c>
      <c r="G1073" s="11">
        <v>99.85</v>
      </c>
      <c r="H1073" s="11">
        <v>20</v>
      </c>
      <c r="I1073" s="9">
        <v>20</v>
      </c>
      <c r="J1073" s="9">
        <v>20</v>
      </c>
      <c r="K1073" s="9" t="s">
        <v>4842</v>
      </c>
      <c r="L1073" s="9" t="s">
        <v>48</v>
      </c>
      <c r="M1073" s="11">
        <f t="shared" si="16"/>
        <v>1</v>
      </c>
      <c r="N1073" s="12">
        <f>IF(M1073="","",IF(M1073&lt;Premissas!$C$8,Premissas!$E$7,IF(M1073&lt;Premissas!$C$9,Premissas!$E$8,IF(M1073&lt;Premissas!$C$10,Premissas!$E$9,IF(M1073&lt;Premissas!$C$11,Premissas!$E$10,IF(M1073&lt;Premissas!$C$12,Premissas!$E$11,Premissas!$E$12))))))</f>
        <v>100</v>
      </c>
      <c r="O1073" s="13">
        <f>IF(OR(N1073="",N1073=0),0,N1073/Premissas!$C$16)</f>
        <v>3.8461538461538463</v>
      </c>
    </row>
    <row r="1074" spans="1:15" ht="15" customHeight="1">
      <c r="A1074" s="9">
        <v>8</v>
      </c>
      <c r="B1074" s="9">
        <v>1942</v>
      </c>
      <c r="C1074" s="9" t="s">
        <v>18</v>
      </c>
      <c r="D1074" s="9" t="s">
        <v>530</v>
      </c>
      <c r="E1074" s="9" t="s">
        <v>531</v>
      </c>
      <c r="F1074" s="10">
        <v>225</v>
      </c>
      <c r="G1074" s="11">
        <v>13</v>
      </c>
      <c r="H1074" s="11">
        <v>17</v>
      </c>
      <c r="I1074" s="9">
        <v>22</v>
      </c>
      <c r="J1074" s="9">
        <v>22</v>
      </c>
      <c r="K1074" s="9" t="s">
        <v>4842</v>
      </c>
      <c r="L1074" s="9" t="s">
        <v>48</v>
      </c>
      <c r="M1074" s="11">
        <f t="shared" si="16"/>
        <v>0.77272727272727271</v>
      </c>
      <c r="N1074" s="12">
        <f>IF(M1074="","",IF(M1074&lt;Premissas!$C$8,Premissas!$E$7,IF(M1074&lt;Premissas!$C$9,Premissas!$E$8,IF(M1074&lt;Premissas!$C$10,Premissas!$E$9,IF(M1074&lt;Premissas!$C$11,Premissas!$E$10,IF(M1074&lt;Premissas!$C$12,Premissas!$E$11,Premissas!$E$12))))))</f>
        <v>0</v>
      </c>
      <c r="O1074" s="13">
        <f>IF(OR(N1074="",N1074=0),0,N1074/Premissas!$C$16)</f>
        <v>0</v>
      </c>
    </row>
    <row r="1075" spans="1:15" ht="15" customHeight="1">
      <c r="A1075" s="9">
        <v>8</v>
      </c>
      <c r="B1075" s="9">
        <v>1942</v>
      </c>
      <c r="C1075" s="9" t="s">
        <v>18</v>
      </c>
      <c r="D1075" s="9" t="s">
        <v>760</v>
      </c>
      <c r="E1075" s="9" t="s">
        <v>761</v>
      </c>
      <c r="F1075" s="10">
        <v>331</v>
      </c>
      <c r="G1075" s="11">
        <v>12.23</v>
      </c>
      <c r="H1075" s="11">
        <v>27</v>
      </c>
      <c r="I1075" s="9">
        <v>22</v>
      </c>
      <c r="J1075" s="9">
        <v>22</v>
      </c>
      <c r="K1075" s="9" t="s">
        <v>4842</v>
      </c>
      <c r="L1075" s="9" t="s">
        <v>48</v>
      </c>
      <c r="M1075" s="11">
        <f t="shared" si="16"/>
        <v>1.2272727272727273</v>
      </c>
      <c r="N1075" s="12">
        <f>IF(M1075="","",IF(M1075&lt;Premissas!$C$8,Premissas!$E$7,IF(M1075&lt;Premissas!$C$9,Premissas!$E$8,IF(M1075&lt;Premissas!$C$10,Premissas!$E$9,IF(M1075&lt;Premissas!$C$11,Premissas!$E$10,IF(M1075&lt;Premissas!$C$12,Premissas!$E$11,Premissas!$E$12))))))</f>
        <v>200</v>
      </c>
      <c r="O1075" s="13">
        <f>IF(OR(N1075="",N1075=0),0,N1075/Premissas!$C$16)</f>
        <v>7.6923076923076925</v>
      </c>
    </row>
    <row r="1076" spans="1:15" ht="15" customHeight="1">
      <c r="A1076" s="9">
        <v>8</v>
      </c>
      <c r="B1076" s="9">
        <v>1942</v>
      </c>
      <c r="C1076" s="9" t="s">
        <v>18</v>
      </c>
      <c r="D1076" s="9" t="s">
        <v>524</v>
      </c>
      <c r="E1076" s="9" t="s">
        <v>525</v>
      </c>
      <c r="F1076" s="10">
        <v>1177</v>
      </c>
      <c r="G1076" s="11">
        <v>43.08</v>
      </c>
      <c r="H1076" s="11">
        <v>27</v>
      </c>
      <c r="I1076" s="9">
        <v>22</v>
      </c>
      <c r="J1076" s="9">
        <v>22</v>
      </c>
      <c r="K1076" s="9" t="s">
        <v>4842</v>
      </c>
      <c r="L1076" s="9" t="s">
        <v>48</v>
      </c>
      <c r="M1076" s="11">
        <f t="shared" si="16"/>
        <v>1.2272727272727273</v>
      </c>
      <c r="N1076" s="12">
        <f>IF(M1076="","",IF(M1076&lt;Premissas!$C$8,Premissas!$E$7,IF(M1076&lt;Premissas!$C$9,Premissas!$E$8,IF(M1076&lt;Premissas!$C$10,Premissas!$E$9,IF(M1076&lt;Premissas!$C$11,Premissas!$E$10,IF(M1076&lt;Premissas!$C$12,Premissas!$E$11,Premissas!$E$12))))))</f>
        <v>200</v>
      </c>
      <c r="O1076" s="13">
        <f>IF(OR(N1076="",N1076=0),0,N1076/Premissas!$C$16)</f>
        <v>7.6923076923076925</v>
      </c>
    </row>
    <row r="1077" spans="1:15" ht="15" customHeight="1">
      <c r="A1077" s="9">
        <v>8</v>
      </c>
      <c r="B1077" s="9">
        <v>1942</v>
      </c>
      <c r="C1077" s="9" t="s">
        <v>18</v>
      </c>
      <c r="D1077" s="9" t="s">
        <v>798</v>
      </c>
      <c r="E1077" s="9" t="s">
        <v>799</v>
      </c>
      <c r="F1077" s="10">
        <v>355</v>
      </c>
      <c r="G1077" s="11">
        <v>7.09</v>
      </c>
      <c r="H1077" s="11">
        <v>50</v>
      </c>
      <c r="I1077" s="9">
        <v>22</v>
      </c>
      <c r="J1077" s="9">
        <v>22</v>
      </c>
      <c r="K1077" s="9" t="s">
        <v>4842</v>
      </c>
      <c r="L1077" s="9" t="s">
        <v>48</v>
      </c>
      <c r="M1077" s="11">
        <f t="shared" si="16"/>
        <v>2.2727272727272729</v>
      </c>
      <c r="N1077" s="12">
        <f>IF(M1077="","",IF(M1077&lt;Premissas!$C$8,Premissas!$E$7,IF(M1077&lt;Premissas!$C$9,Premissas!$E$8,IF(M1077&lt;Premissas!$C$10,Premissas!$E$9,IF(M1077&lt;Premissas!$C$11,Premissas!$E$10,IF(M1077&lt;Premissas!$C$12,Premissas!$E$11,Premissas!$E$12))))))</f>
        <v>750</v>
      </c>
      <c r="O1077" s="13">
        <f>IF(OR(N1077="",N1077=0),0,N1077/Premissas!$C$16)</f>
        <v>28.846153846153847</v>
      </c>
    </row>
    <row r="1078" spans="1:15" ht="15" customHeight="1">
      <c r="A1078" s="9">
        <v>8</v>
      </c>
      <c r="B1078" s="9">
        <v>1942</v>
      </c>
      <c r="C1078" s="9" t="s">
        <v>19</v>
      </c>
      <c r="D1078" s="9" t="s">
        <v>800</v>
      </c>
      <c r="E1078" s="9" t="s">
        <v>801</v>
      </c>
      <c r="F1078" s="10">
        <v>3924</v>
      </c>
      <c r="G1078" s="11">
        <v>94.2</v>
      </c>
      <c r="H1078" s="11">
        <v>42</v>
      </c>
      <c r="I1078" s="9">
        <v>17</v>
      </c>
      <c r="J1078" s="9">
        <v>17</v>
      </c>
      <c r="K1078" s="9" t="s">
        <v>4842</v>
      </c>
      <c r="L1078" s="9" t="s">
        <v>48</v>
      </c>
      <c r="M1078" s="11">
        <f t="shared" si="16"/>
        <v>2.4705882352941178</v>
      </c>
      <c r="N1078" s="12">
        <f>IF(M1078="","",IF(M1078&lt;Premissas!$C$8,Premissas!$E$7,IF(M1078&lt;Premissas!$C$9,Premissas!$E$8,IF(M1078&lt;Premissas!$C$10,Premissas!$E$9,IF(M1078&lt;Premissas!$C$11,Premissas!$E$10,IF(M1078&lt;Premissas!$C$12,Premissas!$E$11,Premissas!$E$12))))))</f>
        <v>750</v>
      </c>
      <c r="O1078" s="13">
        <f>IF(OR(N1078="",N1078=0),0,N1078/Premissas!$C$16)</f>
        <v>28.846153846153847</v>
      </c>
    </row>
    <row r="1079" spans="1:15" ht="15" customHeight="1">
      <c r="A1079" s="9">
        <v>8</v>
      </c>
      <c r="B1079" s="9">
        <v>1942</v>
      </c>
      <c r="C1079" s="9" t="s">
        <v>21</v>
      </c>
      <c r="D1079" s="9" t="s">
        <v>802</v>
      </c>
      <c r="E1079" s="9" t="s">
        <v>803</v>
      </c>
      <c r="F1079" s="10">
        <v>1457</v>
      </c>
      <c r="G1079" s="11">
        <v>58.62</v>
      </c>
      <c r="H1079" s="11">
        <v>25</v>
      </c>
      <c r="I1079" s="9">
        <v>20</v>
      </c>
      <c r="J1079" s="9">
        <v>20</v>
      </c>
      <c r="K1079" s="9" t="s">
        <v>4842</v>
      </c>
      <c r="L1079" s="9" t="s">
        <v>48</v>
      </c>
      <c r="M1079" s="11">
        <f t="shared" si="16"/>
        <v>1.25</v>
      </c>
      <c r="N1079" s="12">
        <f>IF(M1079="","",IF(M1079&lt;Premissas!$C$8,Premissas!$E$7,IF(M1079&lt;Premissas!$C$9,Premissas!$E$8,IF(M1079&lt;Premissas!$C$10,Premissas!$E$9,IF(M1079&lt;Premissas!$C$11,Premissas!$E$10,IF(M1079&lt;Premissas!$C$12,Premissas!$E$11,Premissas!$E$12))))))</f>
        <v>200</v>
      </c>
      <c r="O1079" s="13">
        <f>IF(OR(N1079="",N1079=0),0,N1079/Premissas!$C$16)</f>
        <v>7.6923076923076925</v>
      </c>
    </row>
    <row r="1080" spans="1:15" ht="15" customHeight="1">
      <c r="A1080" s="9">
        <v>8</v>
      </c>
      <c r="B1080" s="9">
        <v>1942</v>
      </c>
      <c r="C1080" s="9" t="s">
        <v>21</v>
      </c>
      <c r="D1080" s="9" t="s">
        <v>804</v>
      </c>
      <c r="E1080" s="9" t="s">
        <v>805</v>
      </c>
      <c r="F1080" s="10">
        <v>1186</v>
      </c>
      <c r="G1080" s="11">
        <v>93.17</v>
      </c>
      <c r="H1080" s="11">
        <v>13</v>
      </c>
      <c r="I1080" s="9">
        <v>20</v>
      </c>
      <c r="J1080" s="9">
        <v>20</v>
      </c>
      <c r="K1080" s="9" t="s">
        <v>4842</v>
      </c>
      <c r="L1080" s="9" t="s">
        <v>48</v>
      </c>
      <c r="M1080" s="11">
        <f t="shared" si="16"/>
        <v>0.65</v>
      </c>
      <c r="N1080" s="12">
        <f>IF(M1080="","",IF(M1080&lt;Premissas!$C$8,Premissas!$E$7,IF(M1080&lt;Premissas!$C$9,Premissas!$E$8,IF(M1080&lt;Premissas!$C$10,Premissas!$E$9,IF(M1080&lt;Premissas!$C$11,Premissas!$E$10,IF(M1080&lt;Premissas!$C$12,Premissas!$E$11,Premissas!$E$12))))))</f>
        <v>0</v>
      </c>
      <c r="O1080" s="13">
        <f>IF(OR(N1080="",N1080=0),0,N1080/Premissas!$C$16)</f>
        <v>0</v>
      </c>
    </row>
    <row r="1081" spans="1:15" ht="15" customHeight="1">
      <c r="A1081" s="9">
        <v>8</v>
      </c>
      <c r="B1081" s="9">
        <v>409</v>
      </c>
      <c r="C1081" s="9" t="s">
        <v>21</v>
      </c>
      <c r="D1081" s="9" t="s">
        <v>46</v>
      </c>
      <c r="E1081" s="9" t="s">
        <v>47</v>
      </c>
      <c r="F1081" s="10">
        <v>2378</v>
      </c>
      <c r="G1081" s="11">
        <v>63.7</v>
      </c>
      <c r="H1081" s="11">
        <v>37</v>
      </c>
      <c r="I1081" s="9">
        <v>25</v>
      </c>
      <c r="J1081" s="9">
        <v>25</v>
      </c>
      <c r="K1081" s="9" t="s">
        <v>4842</v>
      </c>
      <c r="L1081" s="9" t="s">
        <v>48</v>
      </c>
      <c r="M1081" s="11">
        <f t="shared" si="16"/>
        <v>1.48</v>
      </c>
      <c r="N1081" s="12">
        <f>IF(M1081="","",IF(M1081&lt;Premissas!$C$8,Premissas!$E$7,IF(M1081&lt;Premissas!$C$9,Premissas!$E$8,IF(M1081&lt;Premissas!$C$10,Premissas!$E$9,IF(M1081&lt;Premissas!$C$11,Premissas!$E$10,IF(M1081&lt;Premissas!$C$12,Premissas!$E$11,Premissas!$E$12))))))</f>
        <v>350</v>
      </c>
      <c r="O1081" s="13">
        <f>IF(OR(N1081="",N1081=0),0,N1081/Premissas!$C$16)</f>
        <v>13.461538461538462</v>
      </c>
    </row>
    <row r="1082" spans="1:15" ht="15" customHeight="1">
      <c r="A1082" s="9">
        <v>8</v>
      </c>
      <c r="B1082" s="9">
        <v>409</v>
      </c>
      <c r="C1082" s="9" t="s">
        <v>19</v>
      </c>
      <c r="D1082" s="9" t="s">
        <v>46</v>
      </c>
      <c r="E1082" s="9" t="s">
        <v>47</v>
      </c>
      <c r="F1082" s="10">
        <v>1</v>
      </c>
      <c r="G1082" s="11">
        <v>0.17</v>
      </c>
      <c r="H1082" s="11">
        <v>6</v>
      </c>
      <c r="I1082" s="9">
        <v>25</v>
      </c>
      <c r="J1082" s="9">
        <v>25</v>
      </c>
      <c r="K1082" s="9" t="s">
        <v>4842</v>
      </c>
      <c r="L1082" s="9" t="s">
        <v>48</v>
      </c>
      <c r="M1082" s="11">
        <f t="shared" si="16"/>
        <v>0.24</v>
      </c>
      <c r="N1082" s="12">
        <f>IF(M1082="","",IF(M1082&lt;Premissas!$C$8,Premissas!$E$7,IF(M1082&lt;Premissas!$C$9,Premissas!$E$8,IF(M1082&lt;Premissas!$C$10,Premissas!$E$9,IF(M1082&lt;Premissas!$C$11,Premissas!$E$10,IF(M1082&lt;Premissas!$C$12,Premissas!$E$11,Premissas!$E$12))))))</f>
        <v>0</v>
      </c>
      <c r="O1082" s="13">
        <f>IF(OR(N1082="",N1082=0),0,N1082/Premissas!$C$16)</f>
        <v>0</v>
      </c>
    </row>
    <row r="1083" spans="1:15" ht="15" customHeight="1">
      <c r="A1083" s="9">
        <v>8</v>
      </c>
      <c r="B1083" s="9">
        <v>409</v>
      </c>
      <c r="C1083" s="9" t="s">
        <v>21</v>
      </c>
      <c r="D1083" s="9" t="s">
        <v>4051</v>
      </c>
      <c r="E1083" s="9" t="s">
        <v>4052</v>
      </c>
      <c r="F1083" s="10">
        <v>1847</v>
      </c>
      <c r="G1083" s="11">
        <v>61.46</v>
      </c>
      <c r="H1083" s="11">
        <v>30</v>
      </c>
      <c r="I1083" s="9">
        <v>25</v>
      </c>
      <c r="J1083" s="9">
        <v>25</v>
      </c>
      <c r="K1083" s="9" t="s">
        <v>4842</v>
      </c>
      <c r="L1083" s="9" t="s">
        <v>48</v>
      </c>
      <c r="M1083" s="11">
        <f t="shared" si="16"/>
        <v>1.2</v>
      </c>
      <c r="N1083" s="12">
        <f>IF(M1083="","",IF(M1083&lt;Premissas!$C$8,Premissas!$E$7,IF(M1083&lt;Premissas!$C$9,Premissas!$E$8,IF(M1083&lt;Premissas!$C$10,Premissas!$E$9,IF(M1083&lt;Premissas!$C$11,Premissas!$E$10,IF(M1083&lt;Premissas!$C$12,Premissas!$E$11,Premissas!$E$12))))))</f>
        <v>200</v>
      </c>
      <c r="O1083" s="13">
        <f>IF(OR(N1083="",N1083=0),0,N1083/Premissas!$C$16)</f>
        <v>7.6923076923076925</v>
      </c>
    </row>
    <row r="1084" spans="1:15" ht="15" customHeight="1">
      <c r="A1084" s="9">
        <v>8</v>
      </c>
      <c r="B1084" s="9">
        <v>409</v>
      </c>
      <c r="C1084" s="9" t="s">
        <v>18</v>
      </c>
      <c r="D1084" s="9" t="s">
        <v>49</v>
      </c>
      <c r="E1084" s="9" t="s">
        <v>50</v>
      </c>
      <c r="F1084" s="10">
        <v>31</v>
      </c>
      <c r="G1084" s="11">
        <v>0.38</v>
      </c>
      <c r="H1084" s="11">
        <v>82</v>
      </c>
      <c r="I1084" s="9">
        <v>24</v>
      </c>
      <c r="J1084" s="9">
        <v>24</v>
      </c>
      <c r="K1084" s="9" t="s">
        <v>4842</v>
      </c>
      <c r="L1084" s="9" t="s">
        <v>48</v>
      </c>
      <c r="M1084" s="11">
        <f t="shared" si="16"/>
        <v>3.4166666666666665</v>
      </c>
      <c r="N1084" s="12">
        <f>IF(M1084="","",IF(M1084&lt;Premissas!$C$8,Premissas!$E$7,IF(M1084&lt;Premissas!$C$9,Premissas!$E$8,IF(M1084&lt;Premissas!$C$10,Premissas!$E$9,IF(M1084&lt;Premissas!$C$11,Premissas!$E$10,IF(M1084&lt;Premissas!$C$12,Premissas!$E$11,Premissas!$E$12))))))</f>
        <v>750</v>
      </c>
      <c r="O1084" s="13">
        <f>IF(OR(N1084="",N1084=0),0,N1084/Premissas!$C$16)</f>
        <v>28.846153846153847</v>
      </c>
    </row>
    <row r="1085" spans="1:15" ht="15" customHeight="1">
      <c r="A1085" s="9">
        <v>8</v>
      </c>
      <c r="B1085" s="9">
        <v>409</v>
      </c>
      <c r="C1085" s="9" t="s">
        <v>19</v>
      </c>
      <c r="D1085" s="9" t="s">
        <v>49</v>
      </c>
      <c r="E1085" s="9" t="s">
        <v>50</v>
      </c>
      <c r="F1085" s="10">
        <v>1249</v>
      </c>
      <c r="G1085" s="11">
        <v>29.61</v>
      </c>
      <c r="H1085" s="11">
        <v>42</v>
      </c>
      <c r="I1085" s="9">
        <v>25</v>
      </c>
      <c r="J1085" s="9">
        <v>25</v>
      </c>
      <c r="K1085" s="9" t="s">
        <v>4842</v>
      </c>
      <c r="L1085" s="9" t="s">
        <v>48</v>
      </c>
      <c r="M1085" s="11">
        <f t="shared" si="16"/>
        <v>1.68</v>
      </c>
      <c r="N1085" s="12">
        <f>IF(M1085="","",IF(M1085&lt;Premissas!$C$8,Premissas!$E$7,IF(M1085&lt;Premissas!$C$9,Premissas!$E$8,IF(M1085&lt;Premissas!$C$10,Premissas!$E$9,IF(M1085&lt;Premissas!$C$11,Premissas!$E$10,IF(M1085&lt;Premissas!$C$12,Premissas!$E$11,Premissas!$E$12))))))</f>
        <v>500</v>
      </c>
      <c r="O1085" s="13">
        <f>IF(OR(N1085="",N1085=0),0,N1085/Premissas!$C$16)</f>
        <v>19.23076923076923</v>
      </c>
    </row>
    <row r="1086" spans="1:15" ht="15" customHeight="1">
      <c r="A1086" s="9">
        <v>8</v>
      </c>
      <c r="B1086" s="9">
        <v>409</v>
      </c>
      <c r="C1086" s="9" t="s">
        <v>20</v>
      </c>
      <c r="D1086" s="9" t="s">
        <v>51</v>
      </c>
      <c r="E1086" s="9" t="s">
        <v>52</v>
      </c>
      <c r="F1086" s="10">
        <v>5</v>
      </c>
      <c r="G1086" s="11">
        <v>1.42</v>
      </c>
      <c r="H1086" s="11">
        <v>4</v>
      </c>
      <c r="I1086" s="9">
        <v>22</v>
      </c>
      <c r="J1086" s="9">
        <v>22</v>
      </c>
      <c r="K1086" s="9" t="s">
        <v>4842</v>
      </c>
      <c r="L1086" s="9" t="s">
        <v>48</v>
      </c>
      <c r="M1086" s="11">
        <f t="shared" si="16"/>
        <v>0.18181818181818182</v>
      </c>
      <c r="N1086" s="12">
        <f>IF(M1086="","",IF(M1086&lt;Premissas!$C$8,Premissas!$E$7,IF(M1086&lt;Premissas!$C$9,Premissas!$E$8,IF(M1086&lt;Premissas!$C$10,Premissas!$E$9,IF(M1086&lt;Premissas!$C$11,Premissas!$E$10,IF(M1086&lt;Premissas!$C$12,Premissas!$E$11,Premissas!$E$12))))))</f>
        <v>0</v>
      </c>
      <c r="O1086" s="13">
        <f>IF(OR(N1086="",N1086=0),0,N1086/Premissas!$C$16)</f>
        <v>0</v>
      </c>
    </row>
    <row r="1087" spans="1:15" ht="15" customHeight="1">
      <c r="A1087" s="9">
        <v>8</v>
      </c>
      <c r="B1087" s="9">
        <v>409</v>
      </c>
      <c r="C1087" s="9" t="s">
        <v>20</v>
      </c>
      <c r="D1087" s="9" t="s">
        <v>54</v>
      </c>
      <c r="E1087" s="9" t="s">
        <v>55</v>
      </c>
      <c r="F1087" s="10">
        <v>31</v>
      </c>
      <c r="G1087" s="11">
        <v>13.25</v>
      </c>
      <c r="H1087" s="11">
        <v>2</v>
      </c>
      <c r="I1087" s="9">
        <v>22</v>
      </c>
      <c r="J1087" s="9">
        <v>22</v>
      </c>
      <c r="K1087" s="9" t="s">
        <v>4842</v>
      </c>
      <c r="L1087" s="9" t="s">
        <v>48</v>
      </c>
      <c r="M1087" s="11">
        <f t="shared" si="16"/>
        <v>9.0909090909090912E-2</v>
      </c>
      <c r="N1087" s="12">
        <f>IF(M1087="","",IF(M1087&lt;Premissas!$C$8,Premissas!$E$7,IF(M1087&lt;Premissas!$C$9,Premissas!$E$8,IF(M1087&lt;Premissas!$C$10,Premissas!$E$9,IF(M1087&lt;Premissas!$C$11,Premissas!$E$10,IF(M1087&lt;Premissas!$C$12,Premissas!$E$11,Premissas!$E$12))))))</f>
        <v>0</v>
      </c>
      <c r="O1087" s="13">
        <f>IF(OR(N1087="",N1087=0),0,N1087/Premissas!$C$16)</f>
        <v>0</v>
      </c>
    </row>
    <row r="1088" spans="1:15" ht="15" customHeight="1">
      <c r="A1088" s="9">
        <v>8</v>
      </c>
      <c r="B1088" s="9">
        <v>409</v>
      </c>
      <c r="C1088" s="9" t="s">
        <v>19</v>
      </c>
      <c r="D1088" s="9" t="s">
        <v>54</v>
      </c>
      <c r="E1088" s="9" t="s">
        <v>55</v>
      </c>
      <c r="F1088" s="10">
        <v>1</v>
      </c>
      <c r="G1088" s="11">
        <v>1.1499999999999999</v>
      </c>
      <c r="H1088" s="11">
        <v>1</v>
      </c>
      <c r="I1088" s="9">
        <v>25</v>
      </c>
      <c r="J1088" s="9">
        <v>25</v>
      </c>
      <c r="K1088" s="9" t="s">
        <v>4842</v>
      </c>
      <c r="L1088" s="9" t="s">
        <v>48</v>
      </c>
      <c r="M1088" s="11">
        <f t="shared" si="16"/>
        <v>0.04</v>
      </c>
      <c r="N1088" s="12">
        <f>IF(M1088="","",IF(M1088&lt;Premissas!$C$8,Premissas!$E$7,IF(M1088&lt;Premissas!$C$9,Premissas!$E$8,IF(M1088&lt;Premissas!$C$10,Premissas!$E$9,IF(M1088&lt;Premissas!$C$11,Premissas!$E$10,IF(M1088&lt;Premissas!$C$12,Premissas!$E$11,Premissas!$E$12))))))</f>
        <v>0</v>
      </c>
      <c r="O1088" s="13">
        <f>IF(OR(N1088="",N1088=0),0,N1088/Premissas!$C$16)</f>
        <v>0</v>
      </c>
    </row>
    <row r="1089" spans="1:15" ht="15" customHeight="1">
      <c r="A1089" s="9">
        <v>8</v>
      </c>
      <c r="B1089" s="9">
        <v>409</v>
      </c>
      <c r="C1089" s="9" t="s">
        <v>20</v>
      </c>
      <c r="D1089" s="9" t="s">
        <v>56</v>
      </c>
      <c r="E1089" s="9" t="s">
        <v>57</v>
      </c>
      <c r="F1089" s="10">
        <v>56</v>
      </c>
      <c r="G1089" s="11">
        <v>1.9</v>
      </c>
      <c r="H1089" s="11">
        <v>29</v>
      </c>
      <c r="I1089" s="9">
        <v>22</v>
      </c>
      <c r="J1089" s="9">
        <v>22</v>
      </c>
      <c r="K1089" s="9" t="s">
        <v>4842</v>
      </c>
      <c r="L1089" s="9" t="s">
        <v>48</v>
      </c>
      <c r="M1089" s="11">
        <f t="shared" si="16"/>
        <v>1.3181818181818181</v>
      </c>
      <c r="N1089" s="12">
        <f>IF(M1089="","",IF(M1089&lt;Premissas!$C$8,Premissas!$E$7,IF(M1089&lt;Premissas!$C$9,Premissas!$E$8,IF(M1089&lt;Premissas!$C$10,Premissas!$E$9,IF(M1089&lt;Premissas!$C$11,Premissas!$E$10,IF(M1089&lt;Premissas!$C$12,Premissas!$E$11,Premissas!$E$12))))))</f>
        <v>200</v>
      </c>
      <c r="O1089" s="13">
        <f>IF(OR(N1089="",N1089=0),0,N1089/Premissas!$C$16)</f>
        <v>7.6923076923076925</v>
      </c>
    </row>
    <row r="1090" spans="1:15" ht="15" customHeight="1">
      <c r="A1090" s="9">
        <v>8</v>
      </c>
      <c r="B1090" s="9">
        <v>409</v>
      </c>
      <c r="C1090" s="9" t="s">
        <v>19</v>
      </c>
      <c r="D1090" s="9" t="s">
        <v>56</v>
      </c>
      <c r="E1090" s="9" t="s">
        <v>57</v>
      </c>
      <c r="F1090" s="10">
        <v>2743</v>
      </c>
      <c r="G1090" s="11">
        <v>36.99</v>
      </c>
      <c r="H1090" s="11">
        <v>74</v>
      </c>
      <c r="I1090" s="9">
        <v>25</v>
      </c>
      <c r="J1090" s="9">
        <v>25</v>
      </c>
      <c r="K1090" s="9" t="s">
        <v>4842</v>
      </c>
      <c r="L1090" s="9" t="s">
        <v>48</v>
      </c>
      <c r="M1090" s="11">
        <f t="shared" ref="M1090:M1153" si="17">IF(OR(J1090="",J1090&lt;=0),"",H1090/J1090)</f>
        <v>2.96</v>
      </c>
      <c r="N1090" s="12">
        <f>IF(M1090="","",IF(M1090&lt;Premissas!$C$8,Premissas!$E$7,IF(M1090&lt;Premissas!$C$9,Premissas!$E$8,IF(M1090&lt;Premissas!$C$10,Premissas!$E$9,IF(M1090&lt;Premissas!$C$11,Premissas!$E$10,IF(M1090&lt;Premissas!$C$12,Premissas!$E$11,Premissas!$E$12))))))</f>
        <v>750</v>
      </c>
      <c r="O1090" s="13">
        <f>IF(OR(N1090="",N1090=0),0,N1090/Premissas!$C$16)</f>
        <v>28.846153846153847</v>
      </c>
    </row>
    <row r="1091" spans="1:15" ht="15" customHeight="1">
      <c r="A1091" s="9">
        <v>8</v>
      </c>
      <c r="B1091" s="9">
        <v>409</v>
      </c>
      <c r="C1091" s="9" t="s">
        <v>18</v>
      </c>
      <c r="D1091" s="9" t="s">
        <v>58</v>
      </c>
      <c r="E1091" s="9" t="s">
        <v>59</v>
      </c>
      <c r="F1091" s="10">
        <v>161</v>
      </c>
      <c r="G1091" s="11">
        <v>4.13</v>
      </c>
      <c r="H1091" s="11">
        <v>39</v>
      </c>
      <c r="I1091" s="9">
        <v>24</v>
      </c>
      <c r="J1091" s="9">
        <v>24</v>
      </c>
      <c r="K1091" s="9" t="s">
        <v>4842</v>
      </c>
      <c r="L1091" s="9" t="s">
        <v>48</v>
      </c>
      <c r="M1091" s="11">
        <f t="shared" si="17"/>
        <v>1.625</v>
      </c>
      <c r="N1091" s="12">
        <f>IF(M1091="","",IF(M1091&lt;Premissas!$C$8,Premissas!$E$7,IF(M1091&lt;Premissas!$C$9,Premissas!$E$8,IF(M1091&lt;Premissas!$C$10,Premissas!$E$9,IF(M1091&lt;Premissas!$C$11,Premissas!$E$10,IF(M1091&lt;Premissas!$C$12,Premissas!$E$11,Premissas!$E$12))))))</f>
        <v>500</v>
      </c>
      <c r="O1091" s="13">
        <f>IF(OR(N1091="",N1091=0),0,N1091/Premissas!$C$16)</f>
        <v>19.23076923076923</v>
      </c>
    </row>
    <row r="1092" spans="1:15" ht="15" customHeight="1">
      <c r="A1092" s="9">
        <v>8</v>
      </c>
      <c r="B1092" s="9">
        <v>409</v>
      </c>
      <c r="C1092" s="9" t="s">
        <v>21</v>
      </c>
      <c r="D1092" s="9" t="s">
        <v>60</v>
      </c>
      <c r="E1092" s="9" t="s">
        <v>61</v>
      </c>
      <c r="F1092" s="10">
        <v>1467</v>
      </c>
      <c r="G1092" s="11">
        <v>34.83</v>
      </c>
      <c r="H1092" s="11">
        <v>42</v>
      </c>
      <c r="I1092" s="9">
        <v>25</v>
      </c>
      <c r="J1092" s="9">
        <v>25</v>
      </c>
      <c r="K1092" s="9" t="s">
        <v>4842</v>
      </c>
      <c r="L1092" s="9" t="s">
        <v>48</v>
      </c>
      <c r="M1092" s="11">
        <f t="shared" si="17"/>
        <v>1.68</v>
      </c>
      <c r="N1092" s="12">
        <f>IF(M1092="","",IF(M1092&lt;Premissas!$C$8,Premissas!$E$7,IF(M1092&lt;Premissas!$C$9,Premissas!$E$8,IF(M1092&lt;Premissas!$C$10,Premissas!$E$9,IF(M1092&lt;Premissas!$C$11,Premissas!$E$10,IF(M1092&lt;Premissas!$C$12,Premissas!$E$11,Premissas!$E$12))))))</f>
        <v>500</v>
      </c>
      <c r="O1092" s="13">
        <f>IF(OR(N1092="",N1092=0),0,N1092/Premissas!$C$16)</f>
        <v>19.23076923076923</v>
      </c>
    </row>
    <row r="1093" spans="1:15" ht="15" customHeight="1">
      <c r="A1093" s="9">
        <v>8</v>
      </c>
      <c r="B1093" s="9">
        <v>409</v>
      </c>
      <c r="C1093" s="9" t="s">
        <v>21</v>
      </c>
      <c r="D1093" s="9" t="s">
        <v>62</v>
      </c>
      <c r="E1093" s="9" t="s">
        <v>63</v>
      </c>
      <c r="F1093" s="10">
        <v>680</v>
      </c>
      <c r="G1093" s="11">
        <v>22.44</v>
      </c>
      <c r="H1093" s="11">
        <v>30</v>
      </c>
      <c r="I1093" s="9">
        <v>25</v>
      </c>
      <c r="J1093" s="9">
        <v>25</v>
      </c>
      <c r="K1093" s="9" t="s">
        <v>4842</v>
      </c>
      <c r="L1093" s="9" t="s">
        <v>48</v>
      </c>
      <c r="M1093" s="11">
        <f t="shared" si="17"/>
        <v>1.2</v>
      </c>
      <c r="N1093" s="12">
        <f>IF(M1093="","",IF(M1093&lt;Premissas!$C$8,Premissas!$E$7,IF(M1093&lt;Premissas!$C$9,Premissas!$E$8,IF(M1093&lt;Premissas!$C$10,Premissas!$E$9,IF(M1093&lt;Premissas!$C$11,Premissas!$E$10,IF(M1093&lt;Premissas!$C$12,Premissas!$E$11,Premissas!$E$12))))))</f>
        <v>200</v>
      </c>
      <c r="O1093" s="13">
        <f>IF(OR(N1093="",N1093=0),0,N1093/Premissas!$C$16)</f>
        <v>7.6923076923076925</v>
      </c>
    </row>
    <row r="1094" spans="1:15" ht="15" customHeight="1">
      <c r="A1094" s="9">
        <v>8</v>
      </c>
      <c r="B1094" s="9">
        <v>409</v>
      </c>
      <c r="C1094" s="9" t="s">
        <v>21</v>
      </c>
      <c r="D1094" s="9" t="s">
        <v>64</v>
      </c>
      <c r="E1094" s="9" t="s">
        <v>65</v>
      </c>
      <c r="F1094" s="10">
        <v>1420</v>
      </c>
      <c r="G1094" s="11">
        <v>36.53</v>
      </c>
      <c r="H1094" s="11">
        <v>39</v>
      </c>
      <c r="I1094" s="9">
        <v>25</v>
      </c>
      <c r="J1094" s="9">
        <v>25</v>
      </c>
      <c r="K1094" s="9" t="s">
        <v>4842</v>
      </c>
      <c r="L1094" s="9" t="s">
        <v>48</v>
      </c>
      <c r="M1094" s="11">
        <f t="shared" si="17"/>
        <v>1.56</v>
      </c>
      <c r="N1094" s="12">
        <f>IF(M1094="","",IF(M1094&lt;Premissas!$C$8,Premissas!$E$7,IF(M1094&lt;Premissas!$C$9,Premissas!$E$8,IF(M1094&lt;Premissas!$C$10,Premissas!$E$9,IF(M1094&lt;Premissas!$C$11,Premissas!$E$10,IF(M1094&lt;Premissas!$C$12,Premissas!$E$11,Premissas!$E$12))))))</f>
        <v>350</v>
      </c>
      <c r="O1094" s="13">
        <f>IF(OR(N1094="",N1094=0),0,N1094/Premissas!$C$16)</f>
        <v>13.461538461538462</v>
      </c>
    </row>
    <row r="1095" spans="1:15" ht="15" customHeight="1">
      <c r="A1095" s="9">
        <v>8</v>
      </c>
      <c r="B1095" s="9">
        <v>409</v>
      </c>
      <c r="C1095" s="9" t="s">
        <v>21</v>
      </c>
      <c r="D1095" s="9" t="s">
        <v>66</v>
      </c>
      <c r="E1095" s="9" t="s">
        <v>67</v>
      </c>
      <c r="F1095" s="10">
        <v>2875</v>
      </c>
      <c r="G1095" s="11">
        <v>50.85</v>
      </c>
      <c r="H1095" s="11">
        <v>57</v>
      </c>
      <c r="I1095" s="9">
        <v>25</v>
      </c>
      <c r="J1095" s="9">
        <v>25</v>
      </c>
      <c r="K1095" s="9" t="s">
        <v>4842</v>
      </c>
      <c r="L1095" s="9" t="s">
        <v>48</v>
      </c>
      <c r="M1095" s="11">
        <f t="shared" si="17"/>
        <v>2.2799999999999998</v>
      </c>
      <c r="N1095" s="12">
        <f>IF(M1095="","",IF(M1095&lt;Premissas!$C$8,Premissas!$E$7,IF(M1095&lt;Premissas!$C$9,Premissas!$E$8,IF(M1095&lt;Premissas!$C$10,Premissas!$E$9,IF(M1095&lt;Premissas!$C$11,Premissas!$E$10,IF(M1095&lt;Premissas!$C$12,Premissas!$E$11,Premissas!$E$12))))))</f>
        <v>750</v>
      </c>
      <c r="O1095" s="13">
        <f>IF(OR(N1095="",N1095=0),0,N1095/Premissas!$C$16)</f>
        <v>28.846153846153847</v>
      </c>
    </row>
    <row r="1096" spans="1:15" ht="15" customHeight="1">
      <c r="A1096" s="9">
        <v>8</v>
      </c>
      <c r="B1096" s="9">
        <v>409</v>
      </c>
      <c r="C1096" s="9" t="s">
        <v>18</v>
      </c>
      <c r="D1096" s="9" t="s">
        <v>68</v>
      </c>
      <c r="E1096" s="9" t="s">
        <v>69</v>
      </c>
      <c r="F1096" s="10">
        <v>3</v>
      </c>
      <c r="G1096" s="11">
        <v>0.19</v>
      </c>
      <c r="H1096" s="11">
        <v>16</v>
      </c>
      <c r="I1096" s="9">
        <v>24</v>
      </c>
      <c r="J1096" s="9">
        <v>24</v>
      </c>
      <c r="K1096" s="9" t="s">
        <v>4842</v>
      </c>
      <c r="L1096" s="9" t="s">
        <v>48</v>
      </c>
      <c r="M1096" s="11">
        <f t="shared" si="17"/>
        <v>0.66666666666666663</v>
      </c>
      <c r="N1096" s="12">
        <f>IF(M1096="","",IF(M1096&lt;Premissas!$C$8,Premissas!$E$7,IF(M1096&lt;Premissas!$C$9,Premissas!$E$8,IF(M1096&lt;Premissas!$C$10,Premissas!$E$9,IF(M1096&lt;Premissas!$C$11,Premissas!$E$10,IF(M1096&lt;Premissas!$C$12,Premissas!$E$11,Premissas!$E$12))))))</f>
        <v>0</v>
      </c>
      <c r="O1096" s="13">
        <f>IF(OR(N1096="",N1096=0),0,N1096/Premissas!$C$16)</f>
        <v>0</v>
      </c>
    </row>
    <row r="1097" spans="1:15" ht="15" customHeight="1">
      <c r="A1097" s="9">
        <v>8</v>
      </c>
      <c r="B1097" s="9">
        <v>409</v>
      </c>
      <c r="C1097" s="9" t="s">
        <v>21</v>
      </c>
      <c r="D1097" s="9" t="s">
        <v>70</v>
      </c>
      <c r="E1097" s="9" t="s">
        <v>71</v>
      </c>
      <c r="F1097" s="10">
        <v>1813</v>
      </c>
      <c r="G1097" s="11">
        <v>54.28</v>
      </c>
      <c r="H1097" s="11">
        <v>33</v>
      </c>
      <c r="I1097" s="9">
        <v>25</v>
      </c>
      <c r="J1097" s="9">
        <v>25</v>
      </c>
      <c r="K1097" s="9" t="s">
        <v>4842</v>
      </c>
      <c r="L1097" s="9" t="s">
        <v>48</v>
      </c>
      <c r="M1097" s="11">
        <f t="shared" si="17"/>
        <v>1.32</v>
      </c>
      <c r="N1097" s="12">
        <f>IF(M1097="","",IF(M1097&lt;Premissas!$C$8,Premissas!$E$7,IF(M1097&lt;Premissas!$C$9,Premissas!$E$8,IF(M1097&lt;Premissas!$C$10,Premissas!$E$9,IF(M1097&lt;Premissas!$C$11,Premissas!$E$10,IF(M1097&lt;Premissas!$C$12,Premissas!$E$11,Premissas!$E$12))))))</f>
        <v>200</v>
      </c>
      <c r="O1097" s="13">
        <f>IF(OR(N1097="",N1097=0),0,N1097/Premissas!$C$16)</f>
        <v>7.6923076923076925</v>
      </c>
    </row>
    <row r="1098" spans="1:15" ht="15" customHeight="1">
      <c r="A1098" s="9">
        <v>8</v>
      </c>
      <c r="B1098" s="9">
        <v>409</v>
      </c>
      <c r="C1098" s="9" t="s">
        <v>21</v>
      </c>
      <c r="D1098" s="9" t="s">
        <v>4053</v>
      </c>
      <c r="E1098" s="9" t="s">
        <v>4054</v>
      </c>
      <c r="F1098" s="10">
        <v>1360</v>
      </c>
      <c r="G1098" s="11">
        <v>61.94</v>
      </c>
      <c r="H1098" s="11">
        <v>22</v>
      </c>
      <c r="I1098" s="9">
        <v>25</v>
      </c>
      <c r="J1098" s="9">
        <v>25</v>
      </c>
      <c r="K1098" s="9" t="s">
        <v>4842</v>
      </c>
      <c r="L1098" s="9" t="s">
        <v>48</v>
      </c>
      <c r="M1098" s="11">
        <f t="shared" si="17"/>
        <v>0.88</v>
      </c>
      <c r="N1098" s="12">
        <f>IF(M1098="","",IF(M1098&lt;Premissas!$C$8,Premissas!$E$7,IF(M1098&lt;Premissas!$C$9,Premissas!$E$8,IF(M1098&lt;Premissas!$C$10,Premissas!$E$9,IF(M1098&lt;Premissas!$C$11,Premissas!$E$10,IF(M1098&lt;Premissas!$C$12,Premissas!$E$11,Premissas!$E$12))))))</f>
        <v>0</v>
      </c>
      <c r="O1098" s="13">
        <f>IF(OR(N1098="",N1098=0),0,N1098/Premissas!$C$16)</f>
        <v>0</v>
      </c>
    </row>
    <row r="1099" spans="1:15" ht="15" customHeight="1">
      <c r="A1099" s="9">
        <v>8</v>
      </c>
      <c r="B1099" s="9">
        <v>409</v>
      </c>
      <c r="C1099" s="9" t="s">
        <v>21</v>
      </c>
      <c r="D1099" s="9" t="s">
        <v>72</v>
      </c>
      <c r="E1099" s="9" t="s">
        <v>73</v>
      </c>
      <c r="F1099" s="10">
        <v>2500</v>
      </c>
      <c r="G1099" s="11">
        <v>57.02</v>
      </c>
      <c r="H1099" s="11">
        <v>44</v>
      </c>
      <c r="I1099" s="9">
        <v>25</v>
      </c>
      <c r="J1099" s="9">
        <v>25</v>
      </c>
      <c r="K1099" s="9" t="s">
        <v>4842</v>
      </c>
      <c r="L1099" s="9" t="s">
        <v>48</v>
      </c>
      <c r="M1099" s="11">
        <f t="shared" si="17"/>
        <v>1.76</v>
      </c>
      <c r="N1099" s="12">
        <f>IF(M1099="","",IF(M1099&lt;Premissas!$C$8,Premissas!$E$7,IF(M1099&lt;Premissas!$C$9,Premissas!$E$8,IF(M1099&lt;Premissas!$C$10,Premissas!$E$9,IF(M1099&lt;Premissas!$C$11,Premissas!$E$10,IF(M1099&lt;Premissas!$C$12,Premissas!$E$11,Premissas!$E$12))))))</f>
        <v>500</v>
      </c>
      <c r="O1099" s="13">
        <f>IF(OR(N1099="",N1099=0),0,N1099/Premissas!$C$16)</f>
        <v>19.23076923076923</v>
      </c>
    </row>
    <row r="1100" spans="1:15" ht="15" customHeight="1">
      <c r="A1100" s="9">
        <v>8</v>
      </c>
      <c r="B1100" s="9">
        <v>409</v>
      </c>
      <c r="C1100" s="9" t="s">
        <v>20</v>
      </c>
      <c r="D1100" s="9" t="s">
        <v>74</v>
      </c>
      <c r="E1100" s="9" t="s">
        <v>75</v>
      </c>
      <c r="F1100" s="10">
        <v>9</v>
      </c>
      <c r="G1100" s="11">
        <v>0.38</v>
      </c>
      <c r="H1100" s="11">
        <v>24</v>
      </c>
      <c r="I1100" s="9">
        <v>22</v>
      </c>
      <c r="J1100" s="9">
        <v>22</v>
      </c>
      <c r="K1100" s="9" t="s">
        <v>4842</v>
      </c>
      <c r="L1100" s="9" t="s">
        <v>48</v>
      </c>
      <c r="M1100" s="11">
        <f t="shared" si="17"/>
        <v>1.0909090909090908</v>
      </c>
      <c r="N1100" s="12">
        <f>IF(M1100="","",IF(M1100&lt;Premissas!$C$8,Premissas!$E$7,IF(M1100&lt;Premissas!$C$9,Premissas!$E$8,IF(M1100&lt;Premissas!$C$10,Premissas!$E$9,IF(M1100&lt;Premissas!$C$11,Premissas!$E$10,IF(M1100&lt;Premissas!$C$12,Premissas!$E$11,Premissas!$E$12))))))</f>
        <v>100</v>
      </c>
      <c r="O1100" s="13">
        <f>IF(OR(N1100="",N1100=0),0,N1100/Premissas!$C$16)</f>
        <v>3.8461538461538463</v>
      </c>
    </row>
    <row r="1101" spans="1:15" ht="15" customHeight="1">
      <c r="A1101" s="9">
        <v>8</v>
      </c>
      <c r="B1101" s="9">
        <v>409</v>
      </c>
      <c r="C1101" s="9" t="s">
        <v>19</v>
      </c>
      <c r="D1101" s="9" t="s">
        <v>74</v>
      </c>
      <c r="E1101" s="9" t="s">
        <v>75</v>
      </c>
      <c r="F1101" s="10">
        <v>91</v>
      </c>
      <c r="G1101" s="11">
        <v>1.53</v>
      </c>
      <c r="H1101" s="11">
        <v>59</v>
      </c>
      <c r="I1101" s="9">
        <v>25</v>
      </c>
      <c r="J1101" s="9">
        <v>25</v>
      </c>
      <c r="K1101" s="9" t="s">
        <v>4842</v>
      </c>
      <c r="L1101" s="9" t="s">
        <v>48</v>
      </c>
      <c r="M1101" s="11">
        <f t="shared" si="17"/>
        <v>2.36</v>
      </c>
      <c r="N1101" s="12">
        <f>IF(M1101="","",IF(M1101&lt;Premissas!$C$8,Premissas!$E$7,IF(M1101&lt;Premissas!$C$9,Premissas!$E$8,IF(M1101&lt;Premissas!$C$10,Premissas!$E$9,IF(M1101&lt;Premissas!$C$11,Premissas!$E$10,IF(M1101&lt;Premissas!$C$12,Premissas!$E$11,Premissas!$E$12))))))</f>
        <v>750</v>
      </c>
      <c r="O1101" s="13">
        <f>IF(OR(N1101="",N1101=0),0,N1101/Premissas!$C$16)</f>
        <v>28.846153846153847</v>
      </c>
    </row>
    <row r="1102" spans="1:15" ht="15" customHeight="1">
      <c r="A1102" s="9">
        <v>8</v>
      </c>
      <c r="B1102" s="9">
        <v>409</v>
      </c>
      <c r="C1102" s="9" t="s">
        <v>18</v>
      </c>
      <c r="D1102" s="9" t="s">
        <v>4055</v>
      </c>
      <c r="E1102" s="9" t="s">
        <v>4056</v>
      </c>
      <c r="F1102" s="10">
        <v>188</v>
      </c>
      <c r="G1102" s="11">
        <v>9.66</v>
      </c>
      <c r="H1102" s="11">
        <v>19</v>
      </c>
      <c r="I1102" s="9">
        <v>24</v>
      </c>
      <c r="J1102" s="9">
        <v>24</v>
      </c>
      <c r="K1102" s="9" t="s">
        <v>4842</v>
      </c>
      <c r="L1102" s="9" t="s">
        <v>48</v>
      </c>
      <c r="M1102" s="11">
        <f t="shared" si="17"/>
        <v>0.79166666666666663</v>
      </c>
      <c r="N1102" s="12">
        <f>IF(M1102="","",IF(M1102&lt;Premissas!$C$8,Premissas!$E$7,IF(M1102&lt;Premissas!$C$9,Premissas!$E$8,IF(M1102&lt;Premissas!$C$10,Premissas!$E$9,IF(M1102&lt;Premissas!$C$11,Premissas!$E$10,IF(M1102&lt;Premissas!$C$12,Premissas!$E$11,Premissas!$E$12))))))</f>
        <v>0</v>
      </c>
      <c r="O1102" s="13">
        <f>IF(OR(N1102="",N1102=0),0,N1102/Premissas!$C$16)</f>
        <v>0</v>
      </c>
    </row>
    <row r="1103" spans="1:15" ht="15" customHeight="1">
      <c r="A1103" s="9">
        <v>8</v>
      </c>
      <c r="B1103" s="9">
        <v>409</v>
      </c>
      <c r="C1103" s="9" t="s">
        <v>20</v>
      </c>
      <c r="D1103" s="9" t="s">
        <v>4057</v>
      </c>
      <c r="E1103" s="9" t="s">
        <v>4058</v>
      </c>
      <c r="F1103" s="10">
        <v>410</v>
      </c>
      <c r="G1103" s="11">
        <v>13.21</v>
      </c>
      <c r="H1103" s="11">
        <v>31</v>
      </c>
      <c r="I1103" s="9">
        <v>22</v>
      </c>
      <c r="J1103" s="9">
        <v>22</v>
      </c>
      <c r="K1103" s="9" t="s">
        <v>4842</v>
      </c>
      <c r="L1103" s="9" t="s">
        <v>48</v>
      </c>
      <c r="M1103" s="11">
        <f t="shared" si="17"/>
        <v>1.4090909090909092</v>
      </c>
      <c r="N1103" s="12">
        <f>IF(M1103="","",IF(M1103&lt;Premissas!$C$8,Premissas!$E$7,IF(M1103&lt;Premissas!$C$9,Premissas!$E$8,IF(M1103&lt;Premissas!$C$10,Premissas!$E$9,IF(M1103&lt;Premissas!$C$11,Premissas!$E$10,IF(M1103&lt;Premissas!$C$12,Premissas!$E$11,Premissas!$E$12))))))</f>
        <v>350</v>
      </c>
      <c r="O1103" s="13">
        <f>IF(OR(N1103="",N1103=0),0,N1103/Premissas!$C$16)</f>
        <v>13.461538461538462</v>
      </c>
    </row>
    <row r="1104" spans="1:15" ht="15" customHeight="1">
      <c r="A1104" s="9">
        <v>8</v>
      </c>
      <c r="B1104" s="9">
        <v>409</v>
      </c>
      <c r="C1104" s="9" t="s">
        <v>19</v>
      </c>
      <c r="D1104" s="9" t="s">
        <v>4057</v>
      </c>
      <c r="E1104" s="9" t="s">
        <v>4058</v>
      </c>
      <c r="F1104" s="10">
        <v>2705</v>
      </c>
      <c r="G1104" s="11">
        <v>41.47</v>
      </c>
      <c r="H1104" s="11">
        <v>65</v>
      </c>
      <c r="I1104" s="9">
        <v>25</v>
      </c>
      <c r="J1104" s="9">
        <v>25</v>
      </c>
      <c r="K1104" s="9" t="s">
        <v>4842</v>
      </c>
      <c r="L1104" s="9" t="s">
        <v>48</v>
      </c>
      <c r="M1104" s="11">
        <f t="shared" si="17"/>
        <v>2.6</v>
      </c>
      <c r="N1104" s="12">
        <f>IF(M1104="","",IF(M1104&lt;Premissas!$C$8,Premissas!$E$7,IF(M1104&lt;Premissas!$C$9,Premissas!$E$8,IF(M1104&lt;Premissas!$C$10,Premissas!$E$9,IF(M1104&lt;Premissas!$C$11,Premissas!$E$10,IF(M1104&lt;Premissas!$C$12,Premissas!$E$11,Premissas!$E$12))))))</f>
        <v>750</v>
      </c>
      <c r="O1104" s="13">
        <f>IF(OR(N1104="",N1104=0),0,N1104/Premissas!$C$16)</f>
        <v>28.846153846153847</v>
      </c>
    </row>
    <row r="1105" spans="1:15" ht="15" customHeight="1">
      <c r="A1105" s="9">
        <v>8</v>
      </c>
      <c r="B1105" s="9">
        <v>409</v>
      </c>
      <c r="C1105" s="9" t="s">
        <v>20</v>
      </c>
      <c r="D1105" s="9" t="s">
        <v>78</v>
      </c>
      <c r="E1105" s="9" t="s">
        <v>79</v>
      </c>
      <c r="F1105" s="10">
        <v>549</v>
      </c>
      <c r="G1105" s="11">
        <v>8.69</v>
      </c>
      <c r="H1105" s="11">
        <v>63</v>
      </c>
      <c r="I1105" s="9">
        <v>22</v>
      </c>
      <c r="J1105" s="9">
        <v>22</v>
      </c>
      <c r="K1105" s="9" t="s">
        <v>4842</v>
      </c>
      <c r="L1105" s="9" t="s">
        <v>48</v>
      </c>
      <c r="M1105" s="11">
        <f t="shared" si="17"/>
        <v>2.8636363636363638</v>
      </c>
      <c r="N1105" s="12">
        <f>IF(M1105="","",IF(M1105&lt;Premissas!$C$8,Premissas!$E$7,IF(M1105&lt;Premissas!$C$9,Premissas!$E$8,IF(M1105&lt;Premissas!$C$10,Premissas!$E$9,IF(M1105&lt;Premissas!$C$11,Premissas!$E$10,IF(M1105&lt;Premissas!$C$12,Premissas!$E$11,Premissas!$E$12))))))</f>
        <v>750</v>
      </c>
      <c r="O1105" s="13">
        <f>IF(OR(N1105="",N1105=0),0,N1105/Premissas!$C$16)</f>
        <v>28.846153846153847</v>
      </c>
    </row>
    <row r="1106" spans="1:15" ht="15" customHeight="1">
      <c r="A1106" s="9">
        <v>8</v>
      </c>
      <c r="B1106" s="9">
        <v>409</v>
      </c>
      <c r="C1106" s="9" t="s">
        <v>19</v>
      </c>
      <c r="D1106" s="9" t="s">
        <v>78</v>
      </c>
      <c r="E1106" s="9" t="s">
        <v>79</v>
      </c>
      <c r="F1106" s="10">
        <v>1658</v>
      </c>
      <c r="G1106" s="11">
        <v>22.6</v>
      </c>
      <c r="H1106" s="11">
        <v>73</v>
      </c>
      <c r="I1106" s="9">
        <v>25</v>
      </c>
      <c r="J1106" s="9">
        <v>25</v>
      </c>
      <c r="K1106" s="9" t="s">
        <v>4842</v>
      </c>
      <c r="L1106" s="9" t="s">
        <v>48</v>
      </c>
      <c r="M1106" s="11">
        <f t="shared" si="17"/>
        <v>2.92</v>
      </c>
      <c r="N1106" s="12">
        <f>IF(M1106="","",IF(M1106&lt;Premissas!$C$8,Premissas!$E$7,IF(M1106&lt;Premissas!$C$9,Premissas!$E$8,IF(M1106&lt;Premissas!$C$10,Premissas!$E$9,IF(M1106&lt;Premissas!$C$11,Premissas!$E$10,IF(M1106&lt;Premissas!$C$12,Premissas!$E$11,Premissas!$E$12))))))</f>
        <v>750</v>
      </c>
      <c r="O1106" s="13">
        <f>IF(OR(N1106="",N1106=0),0,N1106/Premissas!$C$16)</f>
        <v>28.846153846153847</v>
      </c>
    </row>
    <row r="1107" spans="1:15" ht="15" customHeight="1">
      <c r="A1107" s="9">
        <v>8</v>
      </c>
      <c r="B1107" s="9">
        <v>409</v>
      </c>
      <c r="C1107" s="9" t="s">
        <v>20</v>
      </c>
      <c r="D1107" s="9" t="s">
        <v>80</v>
      </c>
      <c r="E1107" s="9" t="s">
        <v>81</v>
      </c>
      <c r="F1107" s="10">
        <v>89</v>
      </c>
      <c r="G1107" s="11">
        <v>4.03</v>
      </c>
      <c r="H1107" s="11">
        <v>22</v>
      </c>
      <c r="I1107" s="9">
        <v>22</v>
      </c>
      <c r="J1107" s="9">
        <v>22</v>
      </c>
      <c r="K1107" s="9" t="s">
        <v>4842</v>
      </c>
      <c r="L1107" s="9" t="s">
        <v>48</v>
      </c>
      <c r="M1107" s="11">
        <f t="shared" si="17"/>
        <v>1</v>
      </c>
      <c r="N1107" s="12">
        <f>IF(M1107="","",IF(M1107&lt;Premissas!$C$8,Premissas!$E$7,IF(M1107&lt;Premissas!$C$9,Premissas!$E$8,IF(M1107&lt;Premissas!$C$10,Premissas!$E$9,IF(M1107&lt;Premissas!$C$11,Premissas!$E$10,IF(M1107&lt;Premissas!$C$12,Premissas!$E$11,Premissas!$E$12))))))</f>
        <v>100</v>
      </c>
      <c r="O1107" s="13">
        <f>IF(OR(N1107="",N1107=0),0,N1107/Premissas!$C$16)</f>
        <v>3.8461538461538463</v>
      </c>
    </row>
    <row r="1108" spans="1:15" ht="15" customHeight="1">
      <c r="A1108" s="9">
        <v>8</v>
      </c>
      <c r="B1108" s="9">
        <v>409</v>
      </c>
      <c r="C1108" s="9" t="s">
        <v>19</v>
      </c>
      <c r="D1108" s="9" t="s">
        <v>80</v>
      </c>
      <c r="E1108" s="9" t="s">
        <v>81</v>
      </c>
      <c r="F1108" s="10">
        <v>2599</v>
      </c>
      <c r="G1108" s="11">
        <v>47.53</v>
      </c>
      <c r="H1108" s="11">
        <v>55</v>
      </c>
      <c r="I1108" s="9">
        <v>25</v>
      </c>
      <c r="J1108" s="9">
        <v>25</v>
      </c>
      <c r="K1108" s="9" t="s">
        <v>4842</v>
      </c>
      <c r="L1108" s="9" t="s">
        <v>48</v>
      </c>
      <c r="M1108" s="11">
        <f t="shared" si="17"/>
        <v>2.2000000000000002</v>
      </c>
      <c r="N1108" s="12">
        <f>IF(M1108="","",IF(M1108&lt;Premissas!$C$8,Premissas!$E$7,IF(M1108&lt;Premissas!$C$9,Premissas!$E$8,IF(M1108&lt;Premissas!$C$10,Premissas!$E$9,IF(M1108&lt;Premissas!$C$11,Premissas!$E$10,IF(M1108&lt;Premissas!$C$12,Premissas!$E$11,Premissas!$E$12))))))</f>
        <v>750</v>
      </c>
      <c r="O1108" s="13">
        <f>IF(OR(N1108="",N1108=0),0,N1108/Premissas!$C$16)</f>
        <v>28.846153846153847</v>
      </c>
    </row>
    <row r="1109" spans="1:15" ht="15" customHeight="1">
      <c r="A1109" s="9">
        <v>8</v>
      </c>
      <c r="B1109" s="9">
        <v>409</v>
      </c>
      <c r="C1109" s="9" t="s">
        <v>18</v>
      </c>
      <c r="D1109" s="9" t="s">
        <v>82</v>
      </c>
      <c r="E1109" s="9" t="s">
        <v>83</v>
      </c>
      <c r="F1109" s="10">
        <v>547</v>
      </c>
      <c r="G1109" s="11">
        <v>16.829999999999998</v>
      </c>
      <c r="H1109" s="11">
        <v>33</v>
      </c>
      <c r="I1109" s="9">
        <v>24</v>
      </c>
      <c r="J1109" s="9">
        <v>24</v>
      </c>
      <c r="K1109" s="9" t="s">
        <v>4842</v>
      </c>
      <c r="L1109" s="9" t="s">
        <v>48</v>
      </c>
      <c r="M1109" s="11">
        <f t="shared" si="17"/>
        <v>1.375</v>
      </c>
      <c r="N1109" s="12">
        <f>IF(M1109="","",IF(M1109&lt;Premissas!$C$8,Premissas!$E$7,IF(M1109&lt;Premissas!$C$9,Premissas!$E$8,IF(M1109&lt;Premissas!$C$10,Premissas!$E$9,IF(M1109&lt;Premissas!$C$11,Premissas!$E$10,IF(M1109&lt;Premissas!$C$12,Premissas!$E$11,Premissas!$E$12))))))</f>
        <v>200</v>
      </c>
      <c r="O1109" s="13">
        <f>IF(OR(N1109="",N1109=0),0,N1109/Premissas!$C$16)</f>
        <v>7.6923076923076925</v>
      </c>
    </row>
    <row r="1110" spans="1:15" ht="15" customHeight="1">
      <c r="A1110" s="9">
        <v>8</v>
      </c>
      <c r="B1110" s="9">
        <v>409</v>
      </c>
      <c r="C1110" s="9" t="s">
        <v>21</v>
      </c>
      <c r="D1110" s="9" t="s">
        <v>86</v>
      </c>
      <c r="E1110" s="9" t="s">
        <v>87</v>
      </c>
      <c r="F1110" s="10">
        <v>2773</v>
      </c>
      <c r="G1110" s="11">
        <v>52.45</v>
      </c>
      <c r="H1110" s="11">
        <v>53</v>
      </c>
      <c r="I1110" s="9">
        <v>25</v>
      </c>
      <c r="J1110" s="9">
        <v>25</v>
      </c>
      <c r="K1110" s="9" t="s">
        <v>4842</v>
      </c>
      <c r="L1110" s="9" t="s">
        <v>48</v>
      </c>
      <c r="M1110" s="11">
        <f t="shared" si="17"/>
        <v>2.12</v>
      </c>
      <c r="N1110" s="12">
        <f>IF(M1110="","",IF(M1110&lt;Premissas!$C$8,Premissas!$E$7,IF(M1110&lt;Premissas!$C$9,Premissas!$E$8,IF(M1110&lt;Premissas!$C$10,Premissas!$E$9,IF(M1110&lt;Premissas!$C$11,Premissas!$E$10,IF(M1110&lt;Premissas!$C$12,Premissas!$E$11,Premissas!$E$12))))))</f>
        <v>750</v>
      </c>
      <c r="O1110" s="13">
        <f>IF(OR(N1110="",N1110=0),0,N1110/Premissas!$C$16)</f>
        <v>28.846153846153847</v>
      </c>
    </row>
    <row r="1111" spans="1:15" ht="15" customHeight="1">
      <c r="A1111" s="9">
        <v>8</v>
      </c>
      <c r="B1111" s="9">
        <v>409</v>
      </c>
      <c r="C1111" s="9" t="s">
        <v>20</v>
      </c>
      <c r="D1111" s="9" t="s">
        <v>88</v>
      </c>
      <c r="E1111" s="9" t="s">
        <v>89</v>
      </c>
      <c r="F1111" s="10">
        <v>39</v>
      </c>
      <c r="G1111" s="11">
        <v>1.39</v>
      </c>
      <c r="H1111" s="11">
        <v>28</v>
      </c>
      <c r="I1111" s="9">
        <v>22</v>
      </c>
      <c r="J1111" s="9">
        <v>22</v>
      </c>
      <c r="K1111" s="9" t="s">
        <v>4842</v>
      </c>
      <c r="L1111" s="9" t="s">
        <v>48</v>
      </c>
      <c r="M1111" s="11">
        <f t="shared" si="17"/>
        <v>1.2727272727272727</v>
      </c>
      <c r="N1111" s="12">
        <f>IF(M1111="","",IF(M1111&lt;Premissas!$C$8,Premissas!$E$7,IF(M1111&lt;Premissas!$C$9,Premissas!$E$8,IF(M1111&lt;Premissas!$C$10,Premissas!$E$9,IF(M1111&lt;Premissas!$C$11,Premissas!$E$10,IF(M1111&lt;Premissas!$C$12,Premissas!$E$11,Premissas!$E$12))))))</f>
        <v>200</v>
      </c>
      <c r="O1111" s="13">
        <f>IF(OR(N1111="",N1111=0),0,N1111/Premissas!$C$16)</f>
        <v>7.6923076923076925</v>
      </c>
    </row>
    <row r="1112" spans="1:15" ht="15" customHeight="1">
      <c r="A1112" s="9">
        <v>8</v>
      </c>
      <c r="B1112" s="9">
        <v>409</v>
      </c>
      <c r="C1112" s="9" t="s">
        <v>19</v>
      </c>
      <c r="D1112" s="9" t="s">
        <v>88</v>
      </c>
      <c r="E1112" s="9" t="s">
        <v>89</v>
      </c>
      <c r="F1112" s="10">
        <v>2501</v>
      </c>
      <c r="G1112" s="11">
        <v>50.87</v>
      </c>
      <c r="H1112" s="11">
        <v>49</v>
      </c>
      <c r="I1112" s="9">
        <v>25</v>
      </c>
      <c r="J1112" s="9">
        <v>25</v>
      </c>
      <c r="K1112" s="9" t="s">
        <v>4842</v>
      </c>
      <c r="L1112" s="9" t="s">
        <v>48</v>
      </c>
      <c r="M1112" s="11">
        <f t="shared" si="17"/>
        <v>1.96</v>
      </c>
      <c r="N1112" s="12">
        <f>IF(M1112="","",IF(M1112&lt;Premissas!$C$8,Premissas!$E$7,IF(M1112&lt;Premissas!$C$9,Premissas!$E$8,IF(M1112&lt;Premissas!$C$10,Premissas!$E$9,IF(M1112&lt;Premissas!$C$11,Premissas!$E$10,IF(M1112&lt;Premissas!$C$12,Premissas!$E$11,Premissas!$E$12))))))</f>
        <v>750</v>
      </c>
      <c r="O1112" s="13">
        <f>IF(OR(N1112="",N1112=0),0,N1112/Premissas!$C$16)</f>
        <v>28.846153846153847</v>
      </c>
    </row>
    <row r="1113" spans="1:15" ht="15" customHeight="1">
      <c r="A1113" s="9">
        <v>8</v>
      </c>
      <c r="B1113" s="9">
        <v>409</v>
      </c>
      <c r="C1113" s="9" t="s">
        <v>21</v>
      </c>
      <c r="D1113" s="9" t="s">
        <v>90</v>
      </c>
      <c r="E1113" s="9" t="s">
        <v>91</v>
      </c>
      <c r="F1113" s="10">
        <v>1755</v>
      </c>
      <c r="G1113" s="11">
        <v>56.65</v>
      </c>
      <c r="H1113" s="11">
        <v>31</v>
      </c>
      <c r="I1113" s="9">
        <v>25</v>
      </c>
      <c r="J1113" s="9">
        <v>25</v>
      </c>
      <c r="K1113" s="9" t="s">
        <v>4842</v>
      </c>
      <c r="L1113" s="9" t="s">
        <v>48</v>
      </c>
      <c r="M1113" s="11">
        <f t="shared" si="17"/>
        <v>1.24</v>
      </c>
      <c r="N1113" s="12">
        <f>IF(M1113="","",IF(M1113&lt;Premissas!$C$8,Premissas!$E$7,IF(M1113&lt;Premissas!$C$9,Premissas!$E$8,IF(M1113&lt;Premissas!$C$10,Premissas!$E$9,IF(M1113&lt;Premissas!$C$11,Premissas!$E$10,IF(M1113&lt;Premissas!$C$12,Premissas!$E$11,Premissas!$E$12))))))</f>
        <v>200</v>
      </c>
      <c r="O1113" s="13">
        <f>IF(OR(N1113="",N1113=0),0,N1113/Premissas!$C$16)</f>
        <v>7.6923076923076925</v>
      </c>
    </row>
    <row r="1114" spans="1:15" ht="15" customHeight="1">
      <c r="A1114" s="9">
        <v>8</v>
      </c>
      <c r="B1114" s="9">
        <v>409</v>
      </c>
      <c r="C1114" s="9" t="s">
        <v>18</v>
      </c>
      <c r="D1114" s="9" t="s">
        <v>92</v>
      </c>
      <c r="E1114" s="9" t="s">
        <v>93</v>
      </c>
      <c r="F1114" s="10">
        <v>53</v>
      </c>
      <c r="G1114" s="11">
        <v>1.44</v>
      </c>
      <c r="H1114" s="11">
        <v>37</v>
      </c>
      <c r="I1114" s="9">
        <v>24</v>
      </c>
      <c r="J1114" s="9">
        <v>24</v>
      </c>
      <c r="K1114" s="9" t="s">
        <v>4842</v>
      </c>
      <c r="L1114" s="9" t="s">
        <v>48</v>
      </c>
      <c r="M1114" s="11">
        <f t="shared" si="17"/>
        <v>1.5416666666666667</v>
      </c>
      <c r="N1114" s="12">
        <f>IF(M1114="","",IF(M1114&lt;Premissas!$C$8,Premissas!$E$7,IF(M1114&lt;Premissas!$C$9,Premissas!$E$8,IF(M1114&lt;Premissas!$C$10,Premissas!$E$9,IF(M1114&lt;Premissas!$C$11,Premissas!$E$10,IF(M1114&lt;Premissas!$C$12,Premissas!$E$11,Premissas!$E$12))))))</f>
        <v>350</v>
      </c>
      <c r="O1114" s="13">
        <f>IF(OR(N1114="",N1114=0),0,N1114/Premissas!$C$16)</f>
        <v>13.461538461538462</v>
      </c>
    </row>
    <row r="1115" spans="1:15" ht="15" customHeight="1">
      <c r="A1115" s="9">
        <v>8</v>
      </c>
      <c r="B1115" s="9">
        <v>409</v>
      </c>
      <c r="C1115" s="9" t="s">
        <v>20</v>
      </c>
      <c r="D1115" s="9" t="s">
        <v>92</v>
      </c>
      <c r="E1115" s="9" t="s">
        <v>93</v>
      </c>
      <c r="F1115" s="10">
        <v>135</v>
      </c>
      <c r="G1115" s="11">
        <v>14.66</v>
      </c>
      <c r="H1115" s="11">
        <v>9</v>
      </c>
      <c r="I1115" s="9">
        <v>22</v>
      </c>
      <c r="J1115" s="9">
        <v>22</v>
      </c>
      <c r="K1115" s="9" t="s">
        <v>4842</v>
      </c>
      <c r="L1115" s="9" t="s">
        <v>48</v>
      </c>
      <c r="M1115" s="11">
        <f t="shared" si="17"/>
        <v>0.40909090909090912</v>
      </c>
      <c r="N1115" s="12">
        <f>IF(M1115="","",IF(M1115&lt;Premissas!$C$8,Premissas!$E$7,IF(M1115&lt;Premissas!$C$9,Premissas!$E$8,IF(M1115&lt;Premissas!$C$10,Premissas!$E$9,IF(M1115&lt;Premissas!$C$11,Premissas!$E$10,IF(M1115&lt;Premissas!$C$12,Premissas!$E$11,Premissas!$E$12))))))</f>
        <v>0</v>
      </c>
      <c r="O1115" s="13">
        <f>IF(OR(N1115="",N1115=0),0,N1115/Premissas!$C$16)</f>
        <v>0</v>
      </c>
    </row>
    <row r="1116" spans="1:15" ht="15" customHeight="1">
      <c r="A1116" s="9">
        <v>8</v>
      </c>
      <c r="B1116" s="9">
        <v>409</v>
      </c>
      <c r="C1116" s="9" t="s">
        <v>19</v>
      </c>
      <c r="D1116" s="9" t="s">
        <v>92</v>
      </c>
      <c r="E1116" s="9" t="s">
        <v>93</v>
      </c>
      <c r="F1116" s="10">
        <v>1160</v>
      </c>
      <c r="G1116" s="11">
        <v>55.59</v>
      </c>
      <c r="H1116" s="11">
        <v>21</v>
      </c>
      <c r="I1116" s="9">
        <v>25</v>
      </c>
      <c r="J1116" s="9">
        <v>25</v>
      </c>
      <c r="K1116" s="9" t="s">
        <v>4842</v>
      </c>
      <c r="L1116" s="9" t="s">
        <v>48</v>
      </c>
      <c r="M1116" s="11">
        <f t="shared" si="17"/>
        <v>0.84</v>
      </c>
      <c r="N1116" s="12">
        <f>IF(M1116="","",IF(M1116&lt;Premissas!$C$8,Premissas!$E$7,IF(M1116&lt;Premissas!$C$9,Premissas!$E$8,IF(M1116&lt;Premissas!$C$10,Premissas!$E$9,IF(M1116&lt;Premissas!$C$11,Premissas!$E$10,IF(M1116&lt;Premissas!$C$12,Premissas!$E$11,Premissas!$E$12))))))</f>
        <v>0</v>
      </c>
      <c r="O1116" s="13">
        <f>IF(OR(N1116="",N1116=0),0,N1116/Premissas!$C$16)</f>
        <v>0</v>
      </c>
    </row>
    <row r="1117" spans="1:15" ht="15" customHeight="1">
      <c r="A1117" s="9">
        <v>8</v>
      </c>
      <c r="B1117" s="9">
        <v>409</v>
      </c>
      <c r="C1117" s="9" t="s">
        <v>21</v>
      </c>
      <c r="D1117" s="9" t="s">
        <v>94</v>
      </c>
      <c r="E1117" s="9" t="s">
        <v>95</v>
      </c>
      <c r="F1117" s="10">
        <v>1519</v>
      </c>
      <c r="G1117" s="11">
        <v>53.53</v>
      </c>
      <c r="H1117" s="11">
        <v>28</v>
      </c>
      <c r="I1117" s="9">
        <v>25</v>
      </c>
      <c r="J1117" s="9">
        <v>25</v>
      </c>
      <c r="K1117" s="9" t="s">
        <v>4842</v>
      </c>
      <c r="L1117" s="9" t="s">
        <v>48</v>
      </c>
      <c r="M1117" s="11">
        <f t="shared" si="17"/>
        <v>1.1200000000000001</v>
      </c>
      <c r="N1117" s="12">
        <f>IF(M1117="","",IF(M1117&lt;Premissas!$C$8,Premissas!$E$7,IF(M1117&lt;Premissas!$C$9,Premissas!$E$8,IF(M1117&lt;Premissas!$C$10,Premissas!$E$9,IF(M1117&lt;Premissas!$C$11,Premissas!$E$10,IF(M1117&lt;Premissas!$C$12,Premissas!$E$11,Premissas!$E$12))))))</f>
        <v>100</v>
      </c>
      <c r="O1117" s="13">
        <f>IF(OR(N1117="",N1117=0),0,N1117/Premissas!$C$16)</f>
        <v>3.8461538461538463</v>
      </c>
    </row>
    <row r="1118" spans="1:15" ht="15" customHeight="1">
      <c r="A1118" s="9">
        <v>8</v>
      </c>
      <c r="B1118" s="9">
        <v>409</v>
      </c>
      <c r="C1118" s="9" t="s">
        <v>19</v>
      </c>
      <c r="D1118" s="9" t="s">
        <v>96</v>
      </c>
      <c r="E1118" s="9" t="s">
        <v>97</v>
      </c>
      <c r="F1118" s="10">
        <v>1027</v>
      </c>
      <c r="G1118" s="11">
        <v>26.87</v>
      </c>
      <c r="H1118" s="11">
        <v>38</v>
      </c>
      <c r="I1118" s="9">
        <v>25</v>
      </c>
      <c r="J1118" s="9">
        <v>25</v>
      </c>
      <c r="K1118" s="9" t="s">
        <v>4842</v>
      </c>
      <c r="L1118" s="9" t="s">
        <v>48</v>
      </c>
      <c r="M1118" s="11">
        <f t="shared" si="17"/>
        <v>1.52</v>
      </c>
      <c r="N1118" s="12">
        <f>IF(M1118="","",IF(M1118&lt;Premissas!$C$8,Premissas!$E$7,IF(M1118&lt;Premissas!$C$9,Premissas!$E$8,IF(M1118&lt;Premissas!$C$10,Premissas!$E$9,IF(M1118&lt;Premissas!$C$11,Premissas!$E$10,IF(M1118&lt;Premissas!$C$12,Premissas!$E$11,Premissas!$E$12))))))</f>
        <v>350</v>
      </c>
      <c r="O1118" s="13">
        <f>IF(OR(N1118="",N1118=0),0,N1118/Premissas!$C$16)</f>
        <v>13.461538461538462</v>
      </c>
    </row>
    <row r="1119" spans="1:15" ht="15" customHeight="1">
      <c r="A1119" s="9">
        <v>8</v>
      </c>
      <c r="B1119" s="9">
        <v>409</v>
      </c>
      <c r="C1119" s="9" t="s">
        <v>18</v>
      </c>
      <c r="D1119" s="9" t="s">
        <v>98</v>
      </c>
      <c r="E1119" s="9" t="s">
        <v>99</v>
      </c>
      <c r="F1119" s="10">
        <v>56</v>
      </c>
      <c r="G1119" s="11">
        <v>1.29</v>
      </c>
      <c r="H1119" s="11">
        <v>43</v>
      </c>
      <c r="I1119" s="9">
        <v>24</v>
      </c>
      <c r="J1119" s="9">
        <v>24</v>
      </c>
      <c r="K1119" s="9" t="s">
        <v>4842</v>
      </c>
      <c r="L1119" s="9" t="s">
        <v>48</v>
      </c>
      <c r="M1119" s="11">
        <f t="shared" si="17"/>
        <v>1.7916666666666667</v>
      </c>
      <c r="N1119" s="12">
        <f>IF(M1119="","",IF(M1119&lt;Premissas!$C$8,Premissas!$E$7,IF(M1119&lt;Premissas!$C$9,Premissas!$E$8,IF(M1119&lt;Premissas!$C$10,Premissas!$E$9,IF(M1119&lt;Premissas!$C$11,Premissas!$E$10,IF(M1119&lt;Premissas!$C$12,Premissas!$E$11,Premissas!$E$12))))))</f>
        <v>500</v>
      </c>
      <c r="O1119" s="13">
        <f>IF(OR(N1119="",N1119=0),0,N1119/Premissas!$C$16)</f>
        <v>19.23076923076923</v>
      </c>
    </row>
    <row r="1120" spans="1:15" ht="15" customHeight="1">
      <c r="A1120" s="9">
        <v>8</v>
      </c>
      <c r="B1120" s="9">
        <v>409</v>
      </c>
      <c r="C1120" s="9" t="s">
        <v>20</v>
      </c>
      <c r="D1120" s="9" t="s">
        <v>98</v>
      </c>
      <c r="E1120" s="9" t="s">
        <v>99</v>
      </c>
      <c r="F1120" s="10">
        <v>162</v>
      </c>
      <c r="G1120" s="11">
        <v>6.83</v>
      </c>
      <c r="H1120" s="11">
        <v>24</v>
      </c>
      <c r="I1120" s="9">
        <v>22</v>
      </c>
      <c r="J1120" s="9">
        <v>22</v>
      </c>
      <c r="K1120" s="9" t="s">
        <v>4842</v>
      </c>
      <c r="L1120" s="9" t="s">
        <v>48</v>
      </c>
      <c r="M1120" s="11">
        <f t="shared" si="17"/>
        <v>1.0909090909090908</v>
      </c>
      <c r="N1120" s="12">
        <f>IF(M1120="","",IF(M1120&lt;Premissas!$C$8,Premissas!$E$7,IF(M1120&lt;Premissas!$C$9,Premissas!$E$8,IF(M1120&lt;Premissas!$C$10,Premissas!$E$9,IF(M1120&lt;Premissas!$C$11,Premissas!$E$10,IF(M1120&lt;Premissas!$C$12,Premissas!$E$11,Premissas!$E$12))))))</f>
        <v>100</v>
      </c>
      <c r="O1120" s="13">
        <f>IF(OR(N1120="",N1120=0),0,N1120/Premissas!$C$16)</f>
        <v>3.8461538461538463</v>
      </c>
    </row>
    <row r="1121" spans="1:15" ht="15" customHeight="1">
      <c r="A1121" s="9">
        <v>8</v>
      </c>
      <c r="B1121" s="9">
        <v>409</v>
      </c>
      <c r="C1121" s="9" t="s">
        <v>19</v>
      </c>
      <c r="D1121" s="9" t="s">
        <v>98</v>
      </c>
      <c r="E1121" s="9" t="s">
        <v>99</v>
      </c>
      <c r="F1121" s="10">
        <v>279</v>
      </c>
      <c r="G1121" s="11">
        <v>14.61</v>
      </c>
      <c r="H1121" s="11">
        <v>19</v>
      </c>
      <c r="I1121" s="9">
        <v>25</v>
      </c>
      <c r="J1121" s="9">
        <v>25</v>
      </c>
      <c r="K1121" s="9" t="s">
        <v>4842</v>
      </c>
      <c r="L1121" s="9" t="s">
        <v>48</v>
      </c>
      <c r="M1121" s="11">
        <f t="shared" si="17"/>
        <v>0.76</v>
      </c>
      <c r="N1121" s="12">
        <f>IF(M1121="","",IF(M1121&lt;Premissas!$C$8,Premissas!$E$7,IF(M1121&lt;Premissas!$C$9,Premissas!$E$8,IF(M1121&lt;Premissas!$C$10,Premissas!$E$9,IF(M1121&lt;Premissas!$C$11,Premissas!$E$10,IF(M1121&lt;Premissas!$C$12,Premissas!$E$11,Premissas!$E$12))))))</f>
        <v>0</v>
      </c>
      <c r="O1121" s="13">
        <f>IF(OR(N1121="",N1121=0),0,N1121/Premissas!$C$16)</f>
        <v>0</v>
      </c>
    </row>
    <row r="1122" spans="1:15" ht="15" customHeight="1">
      <c r="A1122" s="9">
        <v>8</v>
      </c>
      <c r="B1122" s="9">
        <v>409</v>
      </c>
      <c r="C1122" s="9" t="s">
        <v>18</v>
      </c>
      <c r="D1122" s="9" t="s">
        <v>100</v>
      </c>
      <c r="E1122" s="9" t="s">
        <v>101</v>
      </c>
      <c r="F1122" s="10">
        <v>724</v>
      </c>
      <c r="G1122" s="11">
        <v>18.95</v>
      </c>
      <c r="H1122" s="11">
        <v>38</v>
      </c>
      <c r="I1122" s="9">
        <v>24</v>
      </c>
      <c r="J1122" s="9">
        <v>24</v>
      </c>
      <c r="K1122" s="9" t="s">
        <v>4842</v>
      </c>
      <c r="L1122" s="9" t="s">
        <v>48</v>
      </c>
      <c r="M1122" s="11">
        <f t="shared" si="17"/>
        <v>1.5833333333333333</v>
      </c>
      <c r="N1122" s="12">
        <f>IF(M1122="","",IF(M1122&lt;Premissas!$C$8,Premissas!$E$7,IF(M1122&lt;Premissas!$C$9,Premissas!$E$8,IF(M1122&lt;Premissas!$C$10,Premissas!$E$9,IF(M1122&lt;Premissas!$C$11,Premissas!$E$10,IF(M1122&lt;Premissas!$C$12,Premissas!$E$11,Premissas!$E$12))))))</f>
        <v>350</v>
      </c>
      <c r="O1122" s="13">
        <f>IF(OR(N1122="",N1122=0),0,N1122/Premissas!$C$16)</f>
        <v>13.461538461538462</v>
      </c>
    </row>
    <row r="1123" spans="1:15" ht="15" customHeight="1">
      <c r="A1123" s="9">
        <v>8</v>
      </c>
      <c r="B1123" s="9">
        <v>409</v>
      </c>
      <c r="C1123" s="9" t="s">
        <v>21</v>
      </c>
      <c r="D1123" s="9" t="s">
        <v>102</v>
      </c>
      <c r="E1123" s="9" t="s">
        <v>103</v>
      </c>
      <c r="F1123" s="10">
        <v>2221</v>
      </c>
      <c r="G1123" s="11">
        <v>53.95</v>
      </c>
      <c r="H1123" s="11">
        <v>41</v>
      </c>
      <c r="I1123" s="9">
        <v>25</v>
      </c>
      <c r="J1123" s="9">
        <v>25</v>
      </c>
      <c r="K1123" s="9" t="s">
        <v>4842</v>
      </c>
      <c r="L1123" s="9" t="s">
        <v>48</v>
      </c>
      <c r="M1123" s="11">
        <f t="shared" si="17"/>
        <v>1.64</v>
      </c>
      <c r="N1123" s="12">
        <f>IF(M1123="","",IF(M1123&lt;Premissas!$C$8,Premissas!$E$7,IF(M1123&lt;Premissas!$C$9,Premissas!$E$8,IF(M1123&lt;Premissas!$C$10,Premissas!$E$9,IF(M1123&lt;Premissas!$C$11,Premissas!$E$10,IF(M1123&lt;Premissas!$C$12,Premissas!$E$11,Premissas!$E$12))))))</f>
        <v>500</v>
      </c>
      <c r="O1123" s="13">
        <f>IF(OR(N1123="",N1123=0),0,N1123/Premissas!$C$16)</f>
        <v>19.23076923076923</v>
      </c>
    </row>
    <row r="1124" spans="1:15" ht="15" customHeight="1">
      <c r="A1124" s="9">
        <v>8</v>
      </c>
      <c r="B1124" s="9">
        <v>409</v>
      </c>
      <c r="C1124" s="9" t="s">
        <v>21</v>
      </c>
      <c r="D1124" s="9" t="s">
        <v>104</v>
      </c>
      <c r="E1124" s="9" t="s">
        <v>105</v>
      </c>
      <c r="F1124" s="10">
        <v>1852</v>
      </c>
      <c r="G1124" s="11">
        <v>43.75</v>
      </c>
      <c r="H1124" s="11">
        <v>42</v>
      </c>
      <c r="I1124" s="9">
        <v>25</v>
      </c>
      <c r="J1124" s="9">
        <v>25</v>
      </c>
      <c r="K1124" s="9" t="s">
        <v>4842</v>
      </c>
      <c r="L1124" s="9" t="s">
        <v>48</v>
      </c>
      <c r="M1124" s="11">
        <f t="shared" si="17"/>
        <v>1.68</v>
      </c>
      <c r="N1124" s="12">
        <f>IF(M1124="","",IF(M1124&lt;Premissas!$C$8,Premissas!$E$7,IF(M1124&lt;Premissas!$C$9,Premissas!$E$8,IF(M1124&lt;Premissas!$C$10,Premissas!$E$9,IF(M1124&lt;Premissas!$C$11,Premissas!$E$10,IF(M1124&lt;Premissas!$C$12,Premissas!$E$11,Premissas!$E$12))))))</f>
        <v>500</v>
      </c>
      <c r="O1124" s="13">
        <f>IF(OR(N1124="",N1124=0),0,N1124/Premissas!$C$16)</f>
        <v>19.23076923076923</v>
      </c>
    </row>
    <row r="1125" spans="1:15" ht="15" customHeight="1">
      <c r="A1125" s="9">
        <v>8</v>
      </c>
      <c r="B1125" s="9">
        <v>409</v>
      </c>
      <c r="C1125" s="9" t="s">
        <v>20</v>
      </c>
      <c r="D1125" s="9" t="s">
        <v>106</v>
      </c>
      <c r="E1125" s="9" t="s">
        <v>107</v>
      </c>
      <c r="F1125" s="10">
        <v>157</v>
      </c>
      <c r="G1125" s="11">
        <v>6.44</v>
      </c>
      <c r="H1125" s="11">
        <v>24</v>
      </c>
      <c r="I1125" s="9">
        <v>22</v>
      </c>
      <c r="J1125" s="9">
        <v>22</v>
      </c>
      <c r="K1125" s="9" t="s">
        <v>4842</v>
      </c>
      <c r="L1125" s="9" t="s">
        <v>48</v>
      </c>
      <c r="M1125" s="11">
        <f t="shared" si="17"/>
        <v>1.0909090909090908</v>
      </c>
      <c r="N1125" s="12">
        <f>IF(M1125="","",IF(M1125&lt;Premissas!$C$8,Premissas!$E$7,IF(M1125&lt;Premissas!$C$9,Premissas!$E$8,IF(M1125&lt;Premissas!$C$10,Premissas!$E$9,IF(M1125&lt;Premissas!$C$11,Premissas!$E$10,IF(M1125&lt;Premissas!$C$12,Premissas!$E$11,Premissas!$E$12))))))</f>
        <v>100</v>
      </c>
      <c r="O1125" s="13">
        <f>IF(OR(N1125="",N1125=0),0,N1125/Premissas!$C$16)</f>
        <v>3.8461538461538463</v>
      </c>
    </row>
    <row r="1126" spans="1:15" ht="15" customHeight="1">
      <c r="A1126" s="9">
        <v>8</v>
      </c>
      <c r="B1126" s="9">
        <v>409</v>
      </c>
      <c r="C1126" s="9" t="s">
        <v>20</v>
      </c>
      <c r="D1126" s="9" t="s">
        <v>110</v>
      </c>
      <c r="E1126" s="9" t="s">
        <v>111</v>
      </c>
      <c r="F1126" s="10">
        <v>10</v>
      </c>
      <c r="G1126" s="11">
        <v>1.84</v>
      </c>
      <c r="H1126" s="11">
        <v>5</v>
      </c>
      <c r="I1126" s="9">
        <v>22</v>
      </c>
      <c r="J1126" s="9">
        <v>22</v>
      </c>
      <c r="K1126" s="9" t="s">
        <v>4842</v>
      </c>
      <c r="L1126" s="9" t="s">
        <v>48</v>
      </c>
      <c r="M1126" s="11">
        <f t="shared" si="17"/>
        <v>0.22727272727272727</v>
      </c>
      <c r="N1126" s="12">
        <f>IF(M1126="","",IF(M1126&lt;Premissas!$C$8,Premissas!$E$7,IF(M1126&lt;Premissas!$C$9,Premissas!$E$8,IF(M1126&lt;Premissas!$C$10,Premissas!$E$9,IF(M1126&lt;Premissas!$C$11,Premissas!$E$10,IF(M1126&lt;Premissas!$C$12,Premissas!$E$11,Premissas!$E$12))))))</f>
        <v>0</v>
      </c>
      <c r="O1126" s="13">
        <f>IF(OR(N1126="",N1126=0),0,N1126/Premissas!$C$16)</f>
        <v>0</v>
      </c>
    </row>
    <row r="1127" spans="1:15" ht="15" customHeight="1">
      <c r="A1127" s="9">
        <v>8</v>
      </c>
      <c r="B1127" s="9">
        <v>409</v>
      </c>
      <c r="C1127" s="9" t="s">
        <v>20</v>
      </c>
      <c r="D1127" s="9" t="s">
        <v>112</v>
      </c>
      <c r="E1127" s="9" t="s">
        <v>113</v>
      </c>
      <c r="F1127" s="10">
        <v>372</v>
      </c>
      <c r="G1127" s="11">
        <v>8.57</v>
      </c>
      <c r="H1127" s="11">
        <v>43</v>
      </c>
      <c r="I1127" s="9">
        <v>22</v>
      </c>
      <c r="J1127" s="9">
        <v>22</v>
      </c>
      <c r="K1127" s="9" t="s">
        <v>4842</v>
      </c>
      <c r="L1127" s="9" t="s">
        <v>48</v>
      </c>
      <c r="M1127" s="11">
        <f t="shared" si="17"/>
        <v>1.9545454545454546</v>
      </c>
      <c r="N1127" s="12">
        <f>IF(M1127="","",IF(M1127&lt;Premissas!$C$8,Premissas!$E$7,IF(M1127&lt;Premissas!$C$9,Premissas!$E$8,IF(M1127&lt;Premissas!$C$10,Premissas!$E$9,IF(M1127&lt;Premissas!$C$11,Premissas!$E$10,IF(M1127&lt;Premissas!$C$12,Premissas!$E$11,Premissas!$E$12))))))</f>
        <v>750</v>
      </c>
      <c r="O1127" s="13">
        <f>IF(OR(N1127="",N1127=0),0,N1127/Premissas!$C$16)</f>
        <v>28.846153846153847</v>
      </c>
    </row>
    <row r="1128" spans="1:15" ht="15" customHeight="1">
      <c r="A1128" s="9">
        <v>8</v>
      </c>
      <c r="B1128" s="9">
        <v>409</v>
      </c>
      <c r="C1128" s="9" t="s">
        <v>19</v>
      </c>
      <c r="D1128" s="9" t="s">
        <v>112</v>
      </c>
      <c r="E1128" s="9" t="s">
        <v>113</v>
      </c>
      <c r="F1128" s="10">
        <v>1889</v>
      </c>
      <c r="G1128" s="11">
        <v>29.21</v>
      </c>
      <c r="H1128" s="11">
        <v>65</v>
      </c>
      <c r="I1128" s="9">
        <v>25</v>
      </c>
      <c r="J1128" s="9">
        <v>25</v>
      </c>
      <c r="K1128" s="9" t="s">
        <v>4842</v>
      </c>
      <c r="L1128" s="9" t="s">
        <v>48</v>
      </c>
      <c r="M1128" s="11">
        <f t="shared" si="17"/>
        <v>2.6</v>
      </c>
      <c r="N1128" s="12">
        <f>IF(M1128="","",IF(M1128&lt;Premissas!$C$8,Premissas!$E$7,IF(M1128&lt;Premissas!$C$9,Premissas!$E$8,IF(M1128&lt;Premissas!$C$10,Premissas!$E$9,IF(M1128&lt;Premissas!$C$11,Premissas!$E$10,IF(M1128&lt;Premissas!$C$12,Premissas!$E$11,Premissas!$E$12))))))</f>
        <v>750</v>
      </c>
      <c r="O1128" s="13">
        <f>IF(OR(N1128="",N1128=0),0,N1128/Premissas!$C$16)</f>
        <v>28.846153846153847</v>
      </c>
    </row>
    <row r="1129" spans="1:15" ht="15" customHeight="1">
      <c r="A1129" s="9">
        <v>8</v>
      </c>
      <c r="B1129" s="9">
        <v>409</v>
      </c>
      <c r="C1129" s="9" t="s">
        <v>21</v>
      </c>
      <c r="D1129" s="9" t="s">
        <v>114</v>
      </c>
      <c r="E1129" s="9" t="s">
        <v>115</v>
      </c>
      <c r="F1129" s="10">
        <v>1865</v>
      </c>
      <c r="G1129" s="11">
        <v>42.04</v>
      </c>
      <c r="H1129" s="11">
        <v>44</v>
      </c>
      <c r="I1129" s="9">
        <v>25</v>
      </c>
      <c r="J1129" s="9">
        <v>25</v>
      </c>
      <c r="K1129" s="9" t="s">
        <v>4842</v>
      </c>
      <c r="L1129" s="9" t="s">
        <v>48</v>
      </c>
      <c r="M1129" s="11">
        <f t="shared" si="17"/>
        <v>1.76</v>
      </c>
      <c r="N1129" s="12">
        <f>IF(M1129="","",IF(M1129&lt;Premissas!$C$8,Premissas!$E$7,IF(M1129&lt;Premissas!$C$9,Premissas!$E$8,IF(M1129&lt;Premissas!$C$10,Premissas!$E$9,IF(M1129&lt;Premissas!$C$11,Premissas!$E$10,IF(M1129&lt;Premissas!$C$12,Premissas!$E$11,Premissas!$E$12))))))</f>
        <v>500</v>
      </c>
      <c r="O1129" s="13">
        <f>IF(OR(N1129="",N1129=0),0,N1129/Premissas!$C$16)</f>
        <v>19.23076923076923</v>
      </c>
    </row>
    <row r="1130" spans="1:15" ht="15" customHeight="1">
      <c r="A1130" s="9">
        <v>8</v>
      </c>
      <c r="B1130" s="9">
        <v>409</v>
      </c>
      <c r="C1130" s="9" t="s">
        <v>21</v>
      </c>
      <c r="D1130" s="9" t="s">
        <v>4063</v>
      </c>
      <c r="E1130" s="9" t="s">
        <v>4064</v>
      </c>
      <c r="F1130" s="10">
        <v>1774</v>
      </c>
      <c r="G1130" s="11">
        <v>60.95</v>
      </c>
      <c r="H1130" s="11">
        <v>29</v>
      </c>
      <c r="I1130" s="9">
        <v>25</v>
      </c>
      <c r="J1130" s="9">
        <v>25</v>
      </c>
      <c r="K1130" s="9" t="s">
        <v>4842</v>
      </c>
      <c r="L1130" s="9" t="s">
        <v>48</v>
      </c>
      <c r="M1130" s="11">
        <f t="shared" si="17"/>
        <v>1.1599999999999999</v>
      </c>
      <c r="N1130" s="12">
        <f>IF(M1130="","",IF(M1130&lt;Premissas!$C$8,Premissas!$E$7,IF(M1130&lt;Premissas!$C$9,Premissas!$E$8,IF(M1130&lt;Premissas!$C$10,Premissas!$E$9,IF(M1130&lt;Premissas!$C$11,Premissas!$E$10,IF(M1130&lt;Premissas!$C$12,Premissas!$E$11,Premissas!$E$12))))))</f>
        <v>100</v>
      </c>
      <c r="O1130" s="13">
        <f>IF(OR(N1130="",N1130=0),0,N1130/Premissas!$C$16)</f>
        <v>3.8461538461538463</v>
      </c>
    </row>
    <row r="1131" spans="1:15" ht="15" customHeight="1">
      <c r="A1131" s="9">
        <v>8</v>
      </c>
      <c r="B1131" s="9">
        <v>409</v>
      </c>
      <c r="C1131" s="9" t="s">
        <v>18</v>
      </c>
      <c r="D1131" s="9" t="s">
        <v>116</v>
      </c>
      <c r="E1131" s="9" t="s">
        <v>117</v>
      </c>
      <c r="F1131" s="10">
        <v>106</v>
      </c>
      <c r="G1131" s="11">
        <v>3.55</v>
      </c>
      <c r="H1131" s="11">
        <v>30</v>
      </c>
      <c r="I1131" s="9">
        <v>24</v>
      </c>
      <c r="J1131" s="9">
        <v>24</v>
      </c>
      <c r="K1131" s="9" t="s">
        <v>4842</v>
      </c>
      <c r="L1131" s="9" t="s">
        <v>48</v>
      </c>
      <c r="M1131" s="11">
        <f t="shared" si="17"/>
        <v>1.25</v>
      </c>
      <c r="N1131" s="12">
        <f>IF(M1131="","",IF(M1131&lt;Premissas!$C$8,Premissas!$E$7,IF(M1131&lt;Premissas!$C$9,Premissas!$E$8,IF(M1131&lt;Premissas!$C$10,Premissas!$E$9,IF(M1131&lt;Premissas!$C$11,Premissas!$E$10,IF(M1131&lt;Premissas!$C$12,Premissas!$E$11,Premissas!$E$12))))))</f>
        <v>200</v>
      </c>
      <c r="O1131" s="13">
        <f>IF(OR(N1131="",N1131=0),0,N1131/Premissas!$C$16)</f>
        <v>7.6923076923076925</v>
      </c>
    </row>
    <row r="1132" spans="1:15" ht="15" customHeight="1">
      <c r="A1132" s="9">
        <v>8</v>
      </c>
      <c r="B1132" s="9">
        <v>409</v>
      </c>
      <c r="C1132" s="9" t="s">
        <v>20</v>
      </c>
      <c r="D1132" s="9" t="s">
        <v>116</v>
      </c>
      <c r="E1132" s="9" t="s">
        <v>117</v>
      </c>
      <c r="F1132" s="10">
        <v>235</v>
      </c>
      <c r="G1132" s="11">
        <v>25.96</v>
      </c>
      <c r="H1132" s="11">
        <v>9</v>
      </c>
      <c r="I1132" s="9">
        <v>22</v>
      </c>
      <c r="J1132" s="9">
        <v>22</v>
      </c>
      <c r="K1132" s="9" t="s">
        <v>4842</v>
      </c>
      <c r="L1132" s="9" t="s">
        <v>48</v>
      </c>
      <c r="M1132" s="11">
        <f t="shared" si="17"/>
        <v>0.40909090909090912</v>
      </c>
      <c r="N1132" s="12">
        <f>IF(M1132="","",IF(M1132&lt;Premissas!$C$8,Premissas!$E$7,IF(M1132&lt;Premissas!$C$9,Premissas!$E$8,IF(M1132&lt;Premissas!$C$10,Premissas!$E$9,IF(M1132&lt;Premissas!$C$11,Premissas!$E$10,IF(M1132&lt;Premissas!$C$12,Premissas!$E$11,Premissas!$E$12))))))</f>
        <v>0</v>
      </c>
      <c r="O1132" s="13">
        <f>IF(OR(N1132="",N1132=0),0,N1132/Premissas!$C$16)</f>
        <v>0</v>
      </c>
    </row>
    <row r="1133" spans="1:15" ht="15" customHeight="1">
      <c r="A1133" s="9">
        <v>8</v>
      </c>
      <c r="B1133" s="9">
        <v>409</v>
      </c>
      <c r="C1133" s="9" t="s">
        <v>19</v>
      </c>
      <c r="D1133" s="9" t="s">
        <v>116</v>
      </c>
      <c r="E1133" s="9" t="s">
        <v>117</v>
      </c>
      <c r="F1133" s="10">
        <v>350</v>
      </c>
      <c r="G1133" s="11">
        <v>11.6</v>
      </c>
      <c r="H1133" s="11">
        <v>30</v>
      </c>
      <c r="I1133" s="9">
        <v>25</v>
      </c>
      <c r="J1133" s="9">
        <v>25</v>
      </c>
      <c r="K1133" s="9" t="s">
        <v>4842</v>
      </c>
      <c r="L1133" s="9" t="s">
        <v>48</v>
      </c>
      <c r="M1133" s="11">
        <f t="shared" si="17"/>
        <v>1.2</v>
      </c>
      <c r="N1133" s="12">
        <f>IF(M1133="","",IF(M1133&lt;Premissas!$C$8,Premissas!$E$7,IF(M1133&lt;Premissas!$C$9,Premissas!$E$8,IF(M1133&lt;Premissas!$C$10,Premissas!$E$9,IF(M1133&lt;Premissas!$C$11,Premissas!$E$10,IF(M1133&lt;Premissas!$C$12,Premissas!$E$11,Premissas!$E$12))))))</f>
        <v>200</v>
      </c>
      <c r="O1133" s="13">
        <f>IF(OR(N1133="",N1133=0),0,N1133/Premissas!$C$16)</f>
        <v>7.6923076923076925</v>
      </c>
    </row>
    <row r="1134" spans="1:15" ht="15" customHeight="1">
      <c r="A1134" s="9">
        <v>8</v>
      </c>
      <c r="B1134" s="9">
        <v>409</v>
      </c>
      <c r="C1134" s="9" t="s">
        <v>18</v>
      </c>
      <c r="D1134" s="9" t="s">
        <v>118</v>
      </c>
      <c r="E1134" s="9" t="s">
        <v>119</v>
      </c>
      <c r="F1134" s="10">
        <v>676</v>
      </c>
      <c r="G1134" s="11">
        <v>13.48</v>
      </c>
      <c r="H1134" s="11">
        <v>50</v>
      </c>
      <c r="I1134" s="9">
        <v>24</v>
      </c>
      <c r="J1134" s="9">
        <v>24</v>
      </c>
      <c r="K1134" s="9" t="s">
        <v>4842</v>
      </c>
      <c r="L1134" s="9" t="s">
        <v>48</v>
      </c>
      <c r="M1134" s="11">
        <f t="shared" si="17"/>
        <v>2.0833333333333335</v>
      </c>
      <c r="N1134" s="12">
        <f>IF(M1134="","",IF(M1134&lt;Premissas!$C$8,Premissas!$E$7,IF(M1134&lt;Premissas!$C$9,Premissas!$E$8,IF(M1134&lt;Premissas!$C$10,Premissas!$E$9,IF(M1134&lt;Premissas!$C$11,Premissas!$E$10,IF(M1134&lt;Premissas!$C$12,Premissas!$E$11,Premissas!$E$12))))))</f>
        <v>750</v>
      </c>
      <c r="O1134" s="13">
        <f>IF(OR(N1134="",N1134=0),0,N1134/Premissas!$C$16)</f>
        <v>28.846153846153847</v>
      </c>
    </row>
    <row r="1135" spans="1:15" ht="15" customHeight="1">
      <c r="A1135" s="9">
        <v>8</v>
      </c>
      <c r="B1135" s="9">
        <v>409</v>
      </c>
      <c r="C1135" s="9" t="s">
        <v>20</v>
      </c>
      <c r="D1135" s="9" t="s">
        <v>120</v>
      </c>
      <c r="E1135" s="9" t="s">
        <v>121</v>
      </c>
      <c r="F1135" s="10">
        <v>63</v>
      </c>
      <c r="G1135" s="11">
        <v>2.91</v>
      </c>
      <c r="H1135" s="11">
        <v>22</v>
      </c>
      <c r="I1135" s="9">
        <v>22</v>
      </c>
      <c r="J1135" s="9">
        <v>22</v>
      </c>
      <c r="K1135" s="9" t="s">
        <v>4842</v>
      </c>
      <c r="L1135" s="9" t="s">
        <v>48</v>
      </c>
      <c r="M1135" s="11">
        <f t="shared" si="17"/>
        <v>1</v>
      </c>
      <c r="N1135" s="12">
        <f>IF(M1135="","",IF(M1135&lt;Premissas!$C$8,Premissas!$E$7,IF(M1135&lt;Premissas!$C$9,Premissas!$E$8,IF(M1135&lt;Premissas!$C$10,Premissas!$E$9,IF(M1135&lt;Premissas!$C$11,Premissas!$E$10,IF(M1135&lt;Premissas!$C$12,Premissas!$E$11,Premissas!$E$12))))))</f>
        <v>100</v>
      </c>
      <c r="O1135" s="13">
        <f>IF(OR(N1135="",N1135=0),0,N1135/Premissas!$C$16)</f>
        <v>3.8461538461538463</v>
      </c>
    </row>
    <row r="1136" spans="1:15" ht="15" customHeight="1">
      <c r="A1136" s="9">
        <v>8</v>
      </c>
      <c r="B1136" s="9">
        <v>409</v>
      </c>
      <c r="C1136" s="9" t="s">
        <v>19</v>
      </c>
      <c r="D1136" s="9" t="s">
        <v>120</v>
      </c>
      <c r="E1136" s="9" t="s">
        <v>121</v>
      </c>
      <c r="F1136" s="10">
        <v>1320</v>
      </c>
      <c r="G1136" s="11">
        <v>39.08</v>
      </c>
      <c r="H1136" s="11">
        <v>34</v>
      </c>
      <c r="I1136" s="9">
        <v>25</v>
      </c>
      <c r="J1136" s="9">
        <v>25</v>
      </c>
      <c r="K1136" s="9" t="s">
        <v>4842</v>
      </c>
      <c r="L1136" s="9" t="s">
        <v>48</v>
      </c>
      <c r="M1136" s="11">
        <f t="shared" si="17"/>
        <v>1.36</v>
      </c>
      <c r="N1136" s="12">
        <f>IF(M1136="","",IF(M1136&lt;Premissas!$C$8,Premissas!$E$7,IF(M1136&lt;Premissas!$C$9,Premissas!$E$8,IF(M1136&lt;Premissas!$C$10,Premissas!$E$9,IF(M1136&lt;Premissas!$C$11,Premissas!$E$10,IF(M1136&lt;Premissas!$C$12,Premissas!$E$11,Premissas!$E$12))))))</f>
        <v>200</v>
      </c>
      <c r="O1136" s="13">
        <f>IF(OR(N1136="",N1136=0),0,N1136/Premissas!$C$16)</f>
        <v>7.6923076923076925</v>
      </c>
    </row>
    <row r="1137" spans="1:15" ht="15" customHeight="1">
      <c r="A1137" s="9">
        <v>8</v>
      </c>
      <c r="B1137" s="9">
        <v>409</v>
      </c>
      <c r="C1137" s="9" t="s">
        <v>18</v>
      </c>
      <c r="D1137" s="9" t="s">
        <v>122</v>
      </c>
      <c r="E1137" s="9" t="s">
        <v>123</v>
      </c>
      <c r="F1137" s="10">
        <v>207</v>
      </c>
      <c r="G1137" s="11">
        <v>8.5500000000000007</v>
      </c>
      <c r="H1137" s="11">
        <v>24</v>
      </c>
      <c r="I1137" s="9">
        <v>24</v>
      </c>
      <c r="J1137" s="9">
        <v>24</v>
      </c>
      <c r="K1137" s="9" t="s">
        <v>4842</v>
      </c>
      <c r="L1137" s="9" t="s">
        <v>48</v>
      </c>
      <c r="M1137" s="11">
        <f t="shared" si="17"/>
        <v>1</v>
      </c>
      <c r="N1137" s="12">
        <f>IF(M1137="","",IF(M1137&lt;Premissas!$C$8,Premissas!$E$7,IF(M1137&lt;Premissas!$C$9,Premissas!$E$8,IF(M1137&lt;Premissas!$C$10,Premissas!$E$9,IF(M1137&lt;Premissas!$C$11,Premissas!$E$10,IF(M1137&lt;Premissas!$C$12,Premissas!$E$11,Premissas!$E$12))))))</f>
        <v>100</v>
      </c>
      <c r="O1137" s="13">
        <f>IF(OR(N1137="",N1137=0),0,N1137/Premissas!$C$16)</f>
        <v>3.8461538461538463</v>
      </c>
    </row>
    <row r="1138" spans="1:15" ht="15" customHeight="1">
      <c r="A1138" s="9">
        <v>8</v>
      </c>
      <c r="B1138" s="9">
        <v>409</v>
      </c>
      <c r="C1138" s="9" t="s">
        <v>21</v>
      </c>
      <c r="D1138" s="9" t="s">
        <v>124</v>
      </c>
      <c r="E1138" s="9" t="s">
        <v>125</v>
      </c>
      <c r="F1138" s="10">
        <v>1906</v>
      </c>
      <c r="G1138" s="11">
        <v>56.53</v>
      </c>
      <c r="H1138" s="11">
        <v>34</v>
      </c>
      <c r="I1138" s="9">
        <v>25</v>
      </c>
      <c r="J1138" s="9">
        <v>25</v>
      </c>
      <c r="K1138" s="9" t="s">
        <v>4842</v>
      </c>
      <c r="L1138" s="9" t="s">
        <v>48</v>
      </c>
      <c r="M1138" s="11">
        <f t="shared" si="17"/>
        <v>1.36</v>
      </c>
      <c r="N1138" s="12">
        <f>IF(M1138="","",IF(M1138&lt;Premissas!$C$8,Premissas!$E$7,IF(M1138&lt;Premissas!$C$9,Premissas!$E$8,IF(M1138&lt;Premissas!$C$10,Premissas!$E$9,IF(M1138&lt;Premissas!$C$11,Premissas!$E$10,IF(M1138&lt;Premissas!$C$12,Premissas!$E$11,Premissas!$E$12))))))</f>
        <v>200</v>
      </c>
      <c r="O1138" s="13">
        <f>IF(OR(N1138="",N1138=0),0,N1138/Premissas!$C$16)</f>
        <v>7.6923076923076925</v>
      </c>
    </row>
    <row r="1139" spans="1:15" ht="15" customHeight="1">
      <c r="A1139" s="9">
        <v>8</v>
      </c>
      <c r="B1139" s="9">
        <v>409</v>
      </c>
      <c r="C1139" s="9" t="s">
        <v>18</v>
      </c>
      <c r="D1139" s="9" t="s">
        <v>126</v>
      </c>
      <c r="E1139" s="9" t="s">
        <v>127</v>
      </c>
      <c r="F1139" s="10">
        <v>42</v>
      </c>
      <c r="G1139" s="11">
        <v>6.41</v>
      </c>
      <c r="H1139" s="11">
        <v>7</v>
      </c>
      <c r="I1139" s="9">
        <v>24</v>
      </c>
      <c r="J1139" s="9">
        <v>24</v>
      </c>
      <c r="K1139" s="9" t="s">
        <v>4842</v>
      </c>
      <c r="L1139" s="9" t="s">
        <v>48</v>
      </c>
      <c r="M1139" s="11">
        <f t="shared" si="17"/>
        <v>0.29166666666666669</v>
      </c>
      <c r="N1139" s="12">
        <f>IF(M1139="","",IF(M1139&lt;Premissas!$C$8,Premissas!$E$7,IF(M1139&lt;Premissas!$C$9,Premissas!$E$8,IF(M1139&lt;Premissas!$C$10,Premissas!$E$9,IF(M1139&lt;Premissas!$C$11,Premissas!$E$10,IF(M1139&lt;Premissas!$C$12,Premissas!$E$11,Premissas!$E$12))))))</f>
        <v>0</v>
      </c>
      <c r="O1139" s="13">
        <f>IF(OR(N1139="",N1139=0),0,N1139/Premissas!$C$16)</f>
        <v>0</v>
      </c>
    </row>
    <row r="1140" spans="1:15" ht="15" customHeight="1">
      <c r="A1140" s="9">
        <v>8</v>
      </c>
      <c r="B1140" s="9">
        <v>409</v>
      </c>
      <c r="C1140" s="9" t="s">
        <v>20</v>
      </c>
      <c r="D1140" s="9" t="s">
        <v>126</v>
      </c>
      <c r="E1140" s="9" t="s">
        <v>127</v>
      </c>
      <c r="F1140" s="10">
        <v>294</v>
      </c>
      <c r="G1140" s="11">
        <v>11.79</v>
      </c>
      <c r="H1140" s="11">
        <v>25</v>
      </c>
      <c r="I1140" s="9">
        <v>22</v>
      </c>
      <c r="J1140" s="9">
        <v>22</v>
      </c>
      <c r="K1140" s="9" t="s">
        <v>4842</v>
      </c>
      <c r="L1140" s="9" t="s">
        <v>48</v>
      </c>
      <c r="M1140" s="11">
        <f t="shared" si="17"/>
        <v>1.1363636363636365</v>
      </c>
      <c r="N1140" s="12">
        <f>IF(M1140="","",IF(M1140&lt;Premissas!$C$8,Premissas!$E$7,IF(M1140&lt;Premissas!$C$9,Premissas!$E$8,IF(M1140&lt;Premissas!$C$10,Premissas!$E$9,IF(M1140&lt;Premissas!$C$11,Premissas!$E$10,IF(M1140&lt;Premissas!$C$12,Premissas!$E$11,Premissas!$E$12))))))</f>
        <v>100</v>
      </c>
      <c r="O1140" s="13">
        <f>IF(OR(N1140="",N1140=0),0,N1140/Premissas!$C$16)</f>
        <v>3.8461538461538463</v>
      </c>
    </row>
    <row r="1141" spans="1:15" ht="15" customHeight="1">
      <c r="A1141" s="9">
        <v>8</v>
      </c>
      <c r="B1141" s="9">
        <v>409</v>
      </c>
      <c r="C1141" s="9" t="s">
        <v>19</v>
      </c>
      <c r="D1141" s="9" t="s">
        <v>126</v>
      </c>
      <c r="E1141" s="9" t="s">
        <v>127</v>
      </c>
      <c r="F1141" s="10">
        <v>147</v>
      </c>
      <c r="G1141" s="11">
        <v>4.03</v>
      </c>
      <c r="H1141" s="11">
        <v>36</v>
      </c>
      <c r="I1141" s="9">
        <v>25</v>
      </c>
      <c r="J1141" s="9">
        <v>25</v>
      </c>
      <c r="K1141" s="9" t="s">
        <v>4842</v>
      </c>
      <c r="L1141" s="9" t="s">
        <v>48</v>
      </c>
      <c r="M1141" s="11">
        <f t="shared" si="17"/>
        <v>1.44</v>
      </c>
      <c r="N1141" s="12">
        <f>IF(M1141="","",IF(M1141&lt;Premissas!$C$8,Premissas!$E$7,IF(M1141&lt;Premissas!$C$9,Premissas!$E$8,IF(M1141&lt;Premissas!$C$10,Premissas!$E$9,IF(M1141&lt;Premissas!$C$11,Premissas!$E$10,IF(M1141&lt;Premissas!$C$12,Premissas!$E$11,Premissas!$E$12))))))</f>
        <v>350</v>
      </c>
      <c r="O1141" s="13">
        <f>IF(OR(N1141="",N1141=0),0,N1141/Premissas!$C$16)</f>
        <v>13.461538461538462</v>
      </c>
    </row>
    <row r="1142" spans="1:15" ht="15" customHeight="1">
      <c r="A1142" s="9">
        <v>8</v>
      </c>
      <c r="B1142" s="9">
        <v>409</v>
      </c>
      <c r="C1142" s="9" t="s">
        <v>20</v>
      </c>
      <c r="D1142" s="9" t="s">
        <v>128</v>
      </c>
      <c r="E1142" s="9" t="s">
        <v>129</v>
      </c>
      <c r="F1142" s="10">
        <v>8</v>
      </c>
      <c r="G1142" s="11">
        <v>0.25</v>
      </c>
      <c r="H1142" s="11">
        <v>32</v>
      </c>
      <c r="I1142" s="9">
        <v>22</v>
      </c>
      <c r="J1142" s="9">
        <v>22</v>
      </c>
      <c r="K1142" s="9" t="s">
        <v>4842</v>
      </c>
      <c r="L1142" s="9" t="s">
        <v>48</v>
      </c>
      <c r="M1142" s="11">
        <f t="shared" si="17"/>
        <v>1.4545454545454546</v>
      </c>
      <c r="N1142" s="12">
        <f>IF(M1142="","",IF(M1142&lt;Premissas!$C$8,Premissas!$E$7,IF(M1142&lt;Premissas!$C$9,Premissas!$E$8,IF(M1142&lt;Premissas!$C$10,Premissas!$E$9,IF(M1142&lt;Premissas!$C$11,Premissas!$E$10,IF(M1142&lt;Premissas!$C$12,Premissas!$E$11,Premissas!$E$12))))))</f>
        <v>350</v>
      </c>
      <c r="O1142" s="13">
        <f>IF(OR(N1142="",N1142=0),0,N1142/Premissas!$C$16)</f>
        <v>13.461538461538462</v>
      </c>
    </row>
    <row r="1143" spans="1:15" ht="15" customHeight="1">
      <c r="A1143" s="9">
        <v>8</v>
      </c>
      <c r="B1143" s="9">
        <v>409</v>
      </c>
      <c r="C1143" s="9" t="s">
        <v>19</v>
      </c>
      <c r="D1143" s="9" t="s">
        <v>128</v>
      </c>
      <c r="E1143" s="9" t="s">
        <v>129</v>
      </c>
      <c r="F1143" s="10">
        <v>14</v>
      </c>
      <c r="G1143" s="11">
        <v>9.23</v>
      </c>
      <c r="H1143" s="11">
        <v>2</v>
      </c>
      <c r="I1143" s="9">
        <v>25</v>
      </c>
      <c r="J1143" s="9">
        <v>25</v>
      </c>
      <c r="K1143" s="9" t="s">
        <v>4842</v>
      </c>
      <c r="L1143" s="9" t="s">
        <v>48</v>
      </c>
      <c r="M1143" s="11">
        <f t="shared" si="17"/>
        <v>0.08</v>
      </c>
      <c r="N1143" s="12">
        <f>IF(M1143="","",IF(M1143&lt;Premissas!$C$8,Premissas!$E$7,IF(M1143&lt;Premissas!$C$9,Premissas!$E$8,IF(M1143&lt;Premissas!$C$10,Premissas!$E$9,IF(M1143&lt;Premissas!$C$11,Premissas!$E$10,IF(M1143&lt;Premissas!$C$12,Premissas!$E$11,Premissas!$E$12))))))</f>
        <v>0</v>
      </c>
      <c r="O1143" s="13">
        <f>IF(OR(N1143="",N1143=0),0,N1143/Premissas!$C$16)</f>
        <v>0</v>
      </c>
    </row>
    <row r="1144" spans="1:15" ht="15" customHeight="1">
      <c r="A1144" s="9">
        <v>8</v>
      </c>
      <c r="B1144" s="9">
        <v>409</v>
      </c>
      <c r="C1144" s="9" t="s">
        <v>20</v>
      </c>
      <c r="D1144" s="9" t="s">
        <v>130</v>
      </c>
      <c r="E1144" s="9" t="s">
        <v>131</v>
      </c>
      <c r="F1144" s="10">
        <v>102</v>
      </c>
      <c r="G1144" s="11">
        <v>3.73</v>
      </c>
      <c r="H1144" s="11">
        <v>27</v>
      </c>
      <c r="I1144" s="9">
        <v>22</v>
      </c>
      <c r="J1144" s="9">
        <v>22</v>
      </c>
      <c r="K1144" s="9" t="s">
        <v>4842</v>
      </c>
      <c r="L1144" s="9" t="s">
        <v>48</v>
      </c>
      <c r="M1144" s="11">
        <f t="shared" si="17"/>
        <v>1.2272727272727273</v>
      </c>
      <c r="N1144" s="12">
        <f>IF(M1144="","",IF(M1144&lt;Premissas!$C$8,Premissas!$E$7,IF(M1144&lt;Premissas!$C$9,Premissas!$E$8,IF(M1144&lt;Premissas!$C$10,Premissas!$E$9,IF(M1144&lt;Premissas!$C$11,Premissas!$E$10,IF(M1144&lt;Premissas!$C$12,Premissas!$E$11,Premissas!$E$12))))))</f>
        <v>200</v>
      </c>
      <c r="O1144" s="13">
        <f>IF(OR(N1144="",N1144=0),0,N1144/Premissas!$C$16)</f>
        <v>7.6923076923076925</v>
      </c>
    </row>
    <row r="1145" spans="1:15" ht="15" customHeight="1">
      <c r="A1145" s="9">
        <v>8</v>
      </c>
      <c r="B1145" s="9">
        <v>409</v>
      </c>
      <c r="C1145" s="9" t="s">
        <v>20</v>
      </c>
      <c r="D1145" s="9" t="s">
        <v>132</v>
      </c>
      <c r="E1145" s="9" t="s">
        <v>133</v>
      </c>
      <c r="F1145" s="10">
        <v>46</v>
      </c>
      <c r="G1145" s="11">
        <v>3.81</v>
      </c>
      <c r="H1145" s="11">
        <v>12</v>
      </c>
      <c r="I1145" s="9">
        <v>22</v>
      </c>
      <c r="J1145" s="9">
        <v>22</v>
      </c>
      <c r="K1145" s="9" t="s">
        <v>4842</v>
      </c>
      <c r="L1145" s="9" t="s">
        <v>48</v>
      </c>
      <c r="M1145" s="11">
        <f t="shared" si="17"/>
        <v>0.54545454545454541</v>
      </c>
      <c r="N1145" s="12">
        <f>IF(M1145="","",IF(M1145&lt;Premissas!$C$8,Premissas!$E$7,IF(M1145&lt;Premissas!$C$9,Premissas!$E$8,IF(M1145&lt;Premissas!$C$10,Premissas!$E$9,IF(M1145&lt;Premissas!$C$11,Premissas!$E$10,IF(M1145&lt;Premissas!$C$12,Premissas!$E$11,Premissas!$E$12))))))</f>
        <v>0</v>
      </c>
      <c r="O1145" s="13">
        <f>IF(OR(N1145="",N1145=0),0,N1145/Premissas!$C$16)</f>
        <v>0</v>
      </c>
    </row>
    <row r="1146" spans="1:15" ht="15" customHeight="1">
      <c r="A1146" s="9">
        <v>8</v>
      </c>
      <c r="B1146" s="9">
        <v>409</v>
      </c>
      <c r="C1146" s="9" t="s">
        <v>19</v>
      </c>
      <c r="D1146" s="9" t="s">
        <v>132</v>
      </c>
      <c r="E1146" s="9" t="s">
        <v>133</v>
      </c>
      <c r="F1146" s="10">
        <v>449</v>
      </c>
      <c r="G1146" s="11">
        <v>12.04</v>
      </c>
      <c r="H1146" s="11">
        <v>37</v>
      </c>
      <c r="I1146" s="9">
        <v>25</v>
      </c>
      <c r="J1146" s="9">
        <v>25</v>
      </c>
      <c r="K1146" s="9" t="s">
        <v>4842</v>
      </c>
      <c r="L1146" s="9" t="s">
        <v>48</v>
      </c>
      <c r="M1146" s="11">
        <f t="shared" si="17"/>
        <v>1.48</v>
      </c>
      <c r="N1146" s="12">
        <f>IF(M1146="","",IF(M1146&lt;Premissas!$C$8,Premissas!$E$7,IF(M1146&lt;Premissas!$C$9,Premissas!$E$8,IF(M1146&lt;Premissas!$C$10,Premissas!$E$9,IF(M1146&lt;Premissas!$C$11,Premissas!$E$10,IF(M1146&lt;Premissas!$C$12,Premissas!$E$11,Premissas!$E$12))))))</f>
        <v>350</v>
      </c>
      <c r="O1146" s="13">
        <f>IF(OR(N1146="",N1146=0),0,N1146/Premissas!$C$16)</f>
        <v>13.461538461538462</v>
      </c>
    </row>
    <row r="1147" spans="1:15" ht="15" customHeight="1">
      <c r="A1147" s="9">
        <v>8</v>
      </c>
      <c r="B1147" s="9">
        <v>409</v>
      </c>
      <c r="C1147" s="9" t="s">
        <v>20</v>
      </c>
      <c r="D1147" s="9" t="s">
        <v>134</v>
      </c>
      <c r="E1147" s="9" t="s">
        <v>135</v>
      </c>
      <c r="F1147" s="10">
        <v>75</v>
      </c>
      <c r="G1147" s="11">
        <v>1.97</v>
      </c>
      <c r="H1147" s="11">
        <v>38</v>
      </c>
      <c r="I1147" s="9">
        <v>22</v>
      </c>
      <c r="J1147" s="9">
        <v>22</v>
      </c>
      <c r="K1147" s="9" t="s">
        <v>4842</v>
      </c>
      <c r="L1147" s="9" t="s">
        <v>48</v>
      </c>
      <c r="M1147" s="11">
        <f t="shared" si="17"/>
        <v>1.7272727272727273</v>
      </c>
      <c r="N1147" s="12">
        <f>IF(M1147="","",IF(M1147&lt;Premissas!$C$8,Premissas!$E$7,IF(M1147&lt;Premissas!$C$9,Premissas!$E$8,IF(M1147&lt;Premissas!$C$10,Premissas!$E$9,IF(M1147&lt;Premissas!$C$11,Premissas!$E$10,IF(M1147&lt;Premissas!$C$12,Premissas!$E$11,Premissas!$E$12))))))</f>
        <v>500</v>
      </c>
      <c r="O1147" s="13">
        <f>IF(OR(N1147="",N1147=0),0,N1147/Premissas!$C$16)</f>
        <v>19.23076923076923</v>
      </c>
    </row>
    <row r="1148" spans="1:15" ht="15" customHeight="1">
      <c r="A1148" s="9">
        <v>8</v>
      </c>
      <c r="B1148" s="9">
        <v>409</v>
      </c>
      <c r="C1148" s="9" t="s">
        <v>20</v>
      </c>
      <c r="D1148" s="9" t="s">
        <v>136</v>
      </c>
      <c r="E1148" s="9" t="s">
        <v>137</v>
      </c>
      <c r="F1148" s="10">
        <v>1</v>
      </c>
      <c r="G1148" s="11">
        <v>0.03</v>
      </c>
      <c r="H1148" s="11">
        <v>33</v>
      </c>
      <c r="I1148" s="9">
        <v>22</v>
      </c>
      <c r="J1148" s="9">
        <v>22</v>
      </c>
      <c r="K1148" s="9" t="s">
        <v>4842</v>
      </c>
      <c r="L1148" s="9" t="s">
        <v>48</v>
      </c>
      <c r="M1148" s="11">
        <f t="shared" si="17"/>
        <v>1.5</v>
      </c>
      <c r="N1148" s="12">
        <f>IF(M1148="","",IF(M1148&lt;Premissas!$C$8,Premissas!$E$7,IF(M1148&lt;Premissas!$C$9,Premissas!$E$8,IF(M1148&lt;Premissas!$C$10,Premissas!$E$9,IF(M1148&lt;Premissas!$C$11,Premissas!$E$10,IF(M1148&lt;Premissas!$C$12,Premissas!$E$11,Premissas!$E$12))))))</f>
        <v>350</v>
      </c>
      <c r="O1148" s="13">
        <f>IF(OR(N1148="",N1148=0),0,N1148/Premissas!$C$16)</f>
        <v>13.461538461538462</v>
      </c>
    </row>
    <row r="1149" spans="1:15" ht="15" customHeight="1">
      <c r="A1149" s="9">
        <v>8</v>
      </c>
      <c r="B1149" s="9">
        <v>409</v>
      </c>
      <c r="C1149" s="9" t="s">
        <v>20</v>
      </c>
      <c r="D1149" s="9" t="s">
        <v>138</v>
      </c>
      <c r="E1149" s="9" t="s">
        <v>139</v>
      </c>
      <c r="F1149" s="10">
        <v>50</v>
      </c>
      <c r="G1149" s="11">
        <v>2.21</v>
      </c>
      <c r="H1149" s="11">
        <v>23</v>
      </c>
      <c r="I1149" s="9">
        <v>22</v>
      </c>
      <c r="J1149" s="9">
        <v>22</v>
      </c>
      <c r="K1149" s="9" t="s">
        <v>4842</v>
      </c>
      <c r="L1149" s="9" t="s">
        <v>48</v>
      </c>
      <c r="M1149" s="11">
        <f t="shared" si="17"/>
        <v>1.0454545454545454</v>
      </c>
      <c r="N1149" s="12">
        <f>IF(M1149="","",IF(M1149&lt;Premissas!$C$8,Premissas!$E$7,IF(M1149&lt;Premissas!$C$9,Premissas!$E$8,IF(M1149&lt;Premissas!$C$10,Premissas!$E$9,IF(M1149&lt;Premissas!$C$11,Premissas!$E$10,IF(M1149&lt;Premissas!$C$12,Premissas!$E$11,Premissas!$E$12))))))</f>
        <v>100</v>
      </c>
      <c r="O1149" s="13">
        <f>IF(OR(N1149="",N1149=0),0,N1149/Premissas!$C$16)</f>
        <v>3.8461538461538463</v>
      </c>
    </row>
    <row r="1150" spans="1:15" ht="15" customHeight="1">
      <c r="A1150" s="9">
        <v>8</v>
      </c>
      <c r="B1150" s="9">
        <v>409</v>
      </c>
      <c r="C1150" s="9" t="s">
        <v>20</v>
      </c>
      <c r="D1150" s="9" t="s">
        <v>140</v>
      </c>
      <c r="E1150" s="9" t="s">
        <v>141</v>
      </c>
      <c r="F1150" s="10">
        <v>61</v>
      </c>
      <c r="G1150" s="11">
        <v>11.32</v>
      </c>
      <c r="H1150" s="11">
        <v>5</v>
      </c>
      <c r="I1150" s="9">
        <v>22</v>
      </c>
      <c r="J1150" s="9">
        <v>22</v>
      </c>
      <c r="K1150" s="9" t="s">
        <v>4842</v>
      </c>
      <c r="L1150" s="9" t="s">
        <v>48</v>
      </c>
      <c r="M1150" s="11">
        <f t="shared" si="17"/>
        <v>0.22727272727272727</v>
      </c>
      <c r="N1150" s="12">
        <f>IF(M1150="","",IF(M1150&lt;Premissas!$C$8,Premissas!$E$7,IF(M1150&lt;Premissas!$C$9,Premissas!$E$8,IF(M1150&lt;Premissas!$C$10,Premissas!$E$9,IF(M1150&lt;Premissas!$C$11,Premissas!$E$10,IF(M1150&lt;Premissas!$C$12,Premissas!$E$11,Premissas!$E$12))))))</f>
        <v>0</v>
      </c>
      <c r="O1150" s="13">
        <f>IF(OR(N1150="",N1150=0),0,N1150/Premissas!$C$16)</f>
        <v>0</v>
      </c>
    </row>
    <row r="1151" spans="1:15" ht="15" customHeight="1">
      <c r="A1151" s="9">
        <v>8</v>
      </c>
      <c r="B1151" s="9">
        <v>409</v>
      </c>
      <c r="C1151" s="9" t="s">
        <v>19</v>
      </c>
      <c r="D1151" s="9" t="s">
        <v>140</v>
      </c>
      <c r="E1151" s="9" t="s">
        <v>141</v>
      </c>
      <c r="F1151" s="10">
        <v>17</v>
      </c>
      <c r="G1151" s="11">
        <v>25.16</v>
      </c>
      <c r="H1151" s="11">
        <v>1</v>
      </c>
      <c r="I1151" s="9">
        <v>25</v>
      </c>
      <c r="J1151" s="9">
        <v>25</v>
      </c>
      <c r="K1151" s="9" t="s">
        <v>4842</v>
      </c>
      <c r="L1151" s="9" t="s">
        <v>48</v>
      </c>
      <c r="M1151" s="11">
        <f t="shared" si="17"/>
        <v>0.04</v>
      </c>
      <c r="N1151" s="12">
        <f>IF(M1151="","",IF(M1151&lt;Premissas!$C$8,Premissas!$E$7,IF(M1151&lt;Premissas!$C$9,Premissas!$E$8,IF(M1151&lt;Premissas!$C$10,Premissas!$E$9,IF(M1151&lt;Premissas!$C$11,Premissas!$E$10,IF(M1151&lt;Premissas!$C$12,Premissas!$E$11,Premissas!$E$12))))))</f>
        <v>0</v>
      </c>
      <c r="O1151" s="13">
        <f>IF(OR(N1151="",N1151=0),0,N1151/Premissas!$C$16)</f>
        <v>0</v>
      </c>
    </row>
    <row r="1152" spans="1:15" ht="15" customHeight="1">
      <c r="A1152" s="9">
        <v>8</v>
      </c>
      <c r="B1152" s="9">
        <v>409</v>
      </c>
      <c r="C1152" s="9" t="s">
        <v>19</v>
      </c>
      <c r="D1152" s="9" t="s">
        <v>142</v>
      </c>
      <c r="E1152" s="9" t="s">
        <v>143</v>
      </c>
      <c r="F1152" s="10">
        <v>1027</v>
      </c>
      <c r="G1152" s="11">
        <v>33.1</v>
      </c>
      <c r="H1152" s="11">
        <v>31</v>
      </c>
      <c r="I1152" s="9">
        <v>25</v>
      </c>
      <c r="J1152" s="9">
        <v>25</v>
      </c>
      <c r="K1152" s="9" t="s">
        <v>4842</v>
      </c>
      <c r="L1152" s="9" t="s">
        <v>48</v>
      </c>
      <c r="M1152" s="11">
        <f t="shared" si="17"/>
        <v>1.24</v>
      </c>
      <c r="N1152" s="12">
        <f>IF(M1152="","",IF(M1152&lt;Premissas!$C$8,Premissas!$E$7,IF(M1152&lt;Premissas!$C$9,Premissas!$E$8,IF(M1152&lt;Premissas!$C$10,Premissas!$E$9,IF(M1152&lt;Premissas!$C$11,Premissas!$E$10,IF(M1152&lt;Premissas!$C$12,Premissas!$E$11,Premissas!$E$12))))))</f>
        <v>200</v>
      </c>
      <c r="O1152" s="13">
        <f>IF(OR(N1152="",N1152=0),0,N1152/Premissas!$C$16)</f>
        <v>7.6923076923076925</v>
      </c>
    </row>
    <row r="1153" spans="1:15" ht="15" customHeight="1">
      <c r="A1153" s="9">
        <v>8</v>
      </c>
      <c r="B1153" s="9">
        <v>409</v>
      </c>
      <c r="C1153" s="9" t="s">
        <v>18</v>
      </c>
      <c r="D1153" s="9" t="s">
        <v>4065</v>
      </c>
      <c r="E1153" s="9" t="s">
        <v>4066</v>
      </c>
      <c r="F1153" s="10">
        <v>288</v>
      </c>
      <c r="G1153" s="11">
        <v>2.44</v>
      </c>
      <c r="H1153" s="11">
        <v>118</v>
      </c>
      <c r="I1153" s="9">
        <v>24</v>
      </c>
      <c r="J1153" s="9">
        <v>24</v>
      </c>
      <c r="K1153" s="9" t="s">
        <v>4842</v>
      </c>
      <c r="L1153" s="9" t="s">
        <v>48</v>
      </c>
      <c r="M1153" s="11">
        <f t="shared" si="17"/>
        <v>4.916666666666667</v>
      </c>
      <c r="N1153" s="12">
        <f>IF(M1153="","",IF(M1153&lt;Premissas!$C$8,Premissas!$E$7,IF(M1153&lt;Premissas!$C$9,Premissas!$E$8,IF(M1153&lt;Premissas!$C$10,Premissas!$E$9,IF(M1153&lt;Premissas!$C$11,Premissas!$E$10,IF(M1153&lt;Premissas!$C$12,Premissas!$E$11,Premissas!$E$12))))))</f>
        <v>750</v>
      </c>
      <c r="O1153" s="13">
        <f>IF(OR(N1153="",N1153=0),0,N1153/Premissas!$C$16)</f>
        <v>28.846153846153847</v>
      </c>
    </row>
    <row r="1154" spans="1:15" ht="15" customHeight="1">
      <c r="A1154" s="9">
        <v>8</v>
      </c>
      <c r="B1154" s="9">
        <v>409</v>
      </c>
      <c r="C1154" s="9" t="s">
        <v>18</v>
      </c>
      <c r="D1154" s="9" t="s">
        <v>144</v>
      </c>
      <c r="E1154" s="9" t="s">
        <v>145</v>
      </c>
      <c r="F1154" s="10">
        <v>105</v>
      </c>
      <c r="G1154" s="11">
        <v>4.3899999999999997</v>
      </c>
      <c r="H1154" s="11">
        <v>24</v>
      </c>
      <c r="I1154" s="9">
        <v>24</v>
      </c>
      <c r="J1154" s="9">
        <v>24</v>
      </c>
      <c r="K1154" s="9" t="s">
        <v>4842</v>
      </c>
      <c r="L1154" s="9" t="s">
        <v>48</v>
      </c>
      <c r="M1154" s="11">
        <f t="shared" ref="M1154:M1217" si="18">IF(OR(J1154="",J1154&lt;=0),"",H1154/J1154)</f>
        <v>1</v>
      </c>
      <c r="N1154" s="12">
        <f>IF(M1154="","",IF(M1154&lt;Premissas!$C$8,Premissas!$E$7,IF(M1154&lt;Premissas!$C$9,Premissas!$E$8,IF(M1154&lt;Premissas!$C$10,Premissas!$E$9,IF(M1154&lt;Premissas!$C$11,Premissas!$E$10,IF(M1154&lt;Premissas!$C$12,Premissas!$E$11,Premissas!$E$12))))))</f>
        <v>100</v>
      </c>
      <c r="O1154" s="13">
        <f>IF(OR(N1154="",N1154=0),0,N1154/Premissas!$C$16)</f>
        <v>3.8461538461538463</v>
      </c>
    </row>
    <row r="1155" spans="1:15" ht="15" customHeight="1">
      <c r="A1155" s="9">
        <v>8</v>
      </c>
      <c r="B1155" s="9">
        <v>409</v>
      </c>
      <c r="C1155" s="9" t="s">
        <v>21</v>
      </c>
      <c r="D1155" s="9" t="s">
        <v>146</v>
      </c>
      <c r="E1155" s="9" t="s">
        <v>147</v>
      </c>
      <c r="F1155" s="10">
        <v>2969</v>
      </c>
      <c r="G1155" s="11">
        <v>81.599999999999994</v>
      </c>
      <c r="H1155" s="11">
        <v>36</v>
      </c>
      <c r="I1155" s="9">
        <v>25</v>
      </c>
      <c r="J1155" s="9">
        <v>25</v>
      </c>
      <c r="K1155" s="9" t="s">
        <v>4842</v>
      </c>
      <c r="L1155" s="9" t="s">
        <v>48</v>
      </c>
      <c r="M1155" s="11">
        <f t="shared" si="18"/>
        <v>1.44</v>
      </c>
      <c r="N1155" s="12">
        <f>IF(M1155="","",IF(M1155&lt;Premissas!$C$8,Premissas!$E$7,IF(M1155&lt;Premissas!$C$9,Premissas!$E$8,IF(M1155&lt;Premissas!$C$10,Premissas!$E$9,IF(M1155&lt;Premissas!$C$11,Premissas!$E$10,IF(M1155&lt;Premissas!$C$12,Premissas!$E$11,Premissas!$E$12))))))</f>
        <v>350</v>
      </c>
      <c r="O1155" s="13">
        <f>IF(OR(N1155="",N1155=0),0,N1155/Premissas!$C$16)</f>
        <v>13.461538461538462</v>
      </c>
    </row>
    <row r="1156" spans="1:15" ht="15" customHeight="1">
      <c r="A1156" s="9">
        <v>8</v>
      </c>
      <c r="B1156" s="9">
        <v>409</v>
      </c>
      <c r="C1156" s="9" t="s">
        <v>18</v>
      </c>
      <c r="D1156" s="9" t="s">
        <v>148</v>
      </c>
      <c r="E1156" s="9" t="s">
        <v>149</v>
      </c>
      <c r="F1156" s="10">
        <v>745</v>
      </c>
      <c r="G1156" s="11">
        <v>8.16</v>
      </c>
      <c r="H1156" s="11">
        <v>91</v>
      </c>
      <c r="I1156" s="9">
        <v>24</v>
      </c>
      <c r="J1156" s="9">
        <v>24</v>
      </c>
      <c r="K1156" s="9" t="s">
        <v>4842</v>
      </c>
      <c r="L1156" s="9" t="s">
        <v>48</v>
      </c>
      <c r="M1156" s="11">
        <f t="shared" si="18"/>
        <v>3.7916666666666665</v>
      </c>
      <c r="N1156" s="12">
        <f>IF(M1156="","",IF(M1156&lt;Premissas!$C$8,Premissas!$E$7,IF(M1156&lt;Premissas!$C$9,Premissas!$E$8,IF(M1156&lt;Premissas!$C$10,Premissas!$E$9,IF(M1156&lt;Premissas!$C$11,Premissas!$E$10,IF(M1156&lt;Premissas!$C$12,Premissas!$E$11,Premissas!$E$12))))))</f>
        <v>750</v>
      </c>
      <c r="O1156" s="13">
        <f>IF(OR(N1156="",N1156=0),0,N1156/Premissas!$C$16)</f>
        <v>28.846153846153847</v>
      </c>
    </row>
    <row r="1157" spans="1:15" ht="15" customHeight="1">
      <c r="A1157" s="9">
        <v>8</v>
      </c>
      <c r="B1157" s="9">
        <v>409</v>
      </c>
      <c r="C1157" s="9" t="s">
        <v>18</v>
      </c>
      <c r="D1157" s="9" t="s">
        <v>152</v>
      </c>
      <c r="E1157" s="9" t="s">
        <v>153</v>
      </c>
      <c r="F1157" s="10">
        <v>526</v>
      </c>
      <c r="G1157" s="11">
        <v>7.1</v>
      </c>
      <c r="H1157" s="11">
        <v>74</v>
      </c>
      <c r="I1157" s="9">
        <v>24</v>
      </c>
      <c r="J1157" s="9">
        <v>24</v>
      </c>
      <c r="K1157" s="9" t="s">
        <v>4842</v>
      </c>
      <c r="L1157" s="9" t="s">
        <v>48</v>
      </c>
      <c r="M1157" s="11">
        <f t="shared" si="18"/>
        <v>3.0833333333333335</v>
      </c>
      <c r="N1157" s="12">
        <f>IF(M1157="","",IF(M1157&lt;Premissas!$C$8,Premissas!$E$7,IF(M1157&lt;Premissas!$C$9,Premissas!$E$8,IF(M1157&lt;Premissas!$C$10,Premissas!$E$9,IF(M1157&lt;Premissas!$C$11,Premissas!$E$10,IF(M1157&lt;Premissas!$C$12,Premissas!$E$11,Premissas!$E$12))))))</f>
        <v>750</v>
      </c>
      <c r="O1157" s="13">
        <f>IF(OR(N1157="",N1157=0),0,N1157/Premissas!$C$16)</f>
        <v>28.846153846153847</v>
      </c>
    </row>
    <row r="1158" spans="1:15" ht="15" customHeight="1">
      <c r="A1158" s="9">
        <v>8</v>
      </c>
      <c r="B1158" s="9">
        <v>409</v>
      </c>
      <c r="C1158" s="9" t="s">
        <v>21</v>
      </c>
      <c r="D1158" s="9" t="s">
        <v>154</v>
      </c>
      <c r="E1158" s="9" t="s">
        <v>155</v>
      </c>
      <c r="F1158" s="10">
        <v>912</v>
      </c>
      <c r="G1158" s="11">
        <v>33.17</v>
      </c>
      <c r="H1158" s="11">
        <v>27</v>
      </c>
      <c r="I1158" s="9">
        <v>25</v>
      </c>
      <c r="J1158" s="9">
        <v>25</v>
      </c>
      <c r="K1158" s="9" t="s">
        <v>4842</v>
      </c>
      <c r="L1158" s="9" t="s">
        <v>48</v>
      </c>
      <c r="M1158" s="11">
        <f t="shared" si="18"/>
        <v>1.08</v>
      </c>
      <c r="N1158" s="12">
        <f>IF(M1158="","",IF(M1158&lt;Premissas!$C$8,Premissas!$E$7,IF(M1158&lt;Premissas!$C$9,Premissas!$E$8,IF(M1158&lt;Premissas!$C$10,Premissas!$E$9,IF(M1158&lt;Premissas!$C$11,Premissas!$E$10,IF(M1158&lt;Premissas!$C$12,Premissas!$E$11,Premissas!$E$12))))))</f>
        <v>100</v>
      </c>
      <c r="O1158" s="13">
        <f>IF(OR(N1158="",N1158=0),0,N1158/Premissas!$C$16)</f>
        <v>3.8461538461538463</v>
      </c>
    </row>
    <row r="1159" spans="1:15" ht="15" customHeight="1">
      <c r="A1159" s="9">
        <v>8</v>
      </c>
      <c r="B1159" s="9">
        <v>409</v>
      </c>
      <c r="C1159" s="9" t="s">
        <v>20</v>
      </c>
      <c r="D1159" s="9" t="s">
        <v>156</v>
      </c>
      <c r="E1159" s="9" t="s">
        <v>157</v>
      </c>
      <c r="F1159" s="10">
        <v>1011</v>
      </c>
      <c r="G1159" s="11">
        <v>46.24</v>
      </c>
      <c r="H1159" s="11">
        <v>22</v>
      </c>
      <c r="I1159" s="9">
        <v>22</v>
      </c>
      <c r="J1159" s="9">
        <v>22</v>
      </c>
      <c r="K1159" s="9" t="s">
        <v>4842</v>
      </c>
      <c r="L1159" s="9" t="s">
        <v>48</v>
      </c>
      <c r="M1159" s="11">
        <f t="shared" si="18"/>
        <v>1</v>
      </c>
      <c r="N1159" s="12">
        <f>IF(M1159="","",IF(M1159&lt;Premissas!$C$8,Premissas!$E$7,IF(M1159&lt;Premissas!$C$9,Premissas!$E$8,IF(M1159&lt;Premissas!$C$10,Premissas!$E$9,IF(M1159&lt;Premissas!$C$11,Premissas!$E$10,IF(M1159&lt;Premissas!$C$12,Premissas!$E$11,Premissas!$E$12))))))</f>
        <v>100</v>
      </c>
      <c r="O1159" s="13">
        <f>IF(OR(N1159="",N1159=0),0,N1159/Premissas!$C$16)</f>
        <v>3.8461538461538463</v>
      </c>
    </row>
    <row r="1160" spans="1:15" ht="15" customHeight="1">
      <c r="A1160" s="9">
        <v>8</v>
      </c>
      <c r="B1160" s="9">
        <v>409</v>
      </c>
      <c r="C1160" s="9" t="s">
        <v>21</v>
      </c>
      <c r="D1160" s="9" t="s">
        <v>160</v>
      </c>
      <c r="E1160" s="9" t="s">
        <v>161</v>
      </c>
      <c r="F1160" s="10">
        <v>2688</v>
      </c>
      <c r="G1160" s="11">
        <v>59.17</v>
      </c>
      <c r="H1160" s="11">
        <v>45</v>
      </c>
      <c r="I1160" s="9">
        <v>25</v>
      </c>
      <c r="J1160" s="9">
        <v>25</v>
      </c>
      <c r="K1160" s="9" t="s">
        <v>4842</v>
      </c>
      <c r="L1160" s="9" t="s">
        <v>48</v>
      </c>
      <c r="M1160" s="11">
        <f t="shared" si="18"/>
        <v>1.8</v>
      </c>
      <c r="N1160" s="12">
        <f>IF(M1160="","",IF(M1160&lt;Premissas!$C$8,Premissas!$E$7,IF(M1160&lt;Premissas!$C$9,Premissas!$E$8,IF(M1160&lt;Premissas!$C$10,Premissas!$E$9,IF(M1160&lt;Premissas!$C$11,Premissas!$E$10,IF(M1160&lt;Premissas!$C$12,Premissas!$E$11,Premissas!$E$12))))))</f>
        <v>500</v>
      </c>
      <c r="O1160" s="13">
        <f>IF(OR(N1160="",N1160=0),0,N1160/Premissas!$C$16)</f>
        <v>19.23076923076923</v>
      </c>
    </row>
    <row r="1161" spans="1:15" ht="15" customHeight="1">
      <c r="A1161" s="9">
        <v>8</v>
      </c>
      <c r="B1161" s="9">
        <v>409</v>
      </c>
      <c r="C1161" s="9" t="s">
        <v>20</v>
      </c>
      <c r="D1161" s="9" t="s">
        <v>162</v>
      </c>
      <c r="E1161" s="9" t="s">
        <v>163</v>
      </c>
      <c r="F1161" s="10">
        <v>6</v>
      </c>
      <c r="G1161" s="11">
        <v>8.94</v>
      </c>
      <c r="H1161" s="11">
        <v>1</v>
      </c>
      <c r="I1161" s="9">
        <v>22</v>
      </c>
      <c r="J1161" s="9">
        <v>22</v>
      </c>
      <c r="K1161" s="9" t="s">
        <v>4842</v>
      </c>
      <c r="L1161" s="9" t="s">
        <v>48</v>
      </c>
      <c r="M1161" s="11">
        <f t="shared" si="18"/>
        <v>4.5454545454545456E-2</v>
      </c>
      <c r="N1161" s="12">
        <f>IF(M1161="","",IF(M1161&lt;Premissas!$C$8,Premissas!$E$7,IF(M1161&lt;Premissas!$C$9,Premissas!$E$8,IF(M1161&lt;Premissas!$C$10,Premissas!$E$9,IF(M1161&lt;Premissas!$C$11,Premissas!$E$10,IF(M1161&lt;Premissas!$C$12,Premissas!$E$11,Premissas!$E$12))))))</f>
        <v>0</v>
      </c>
      <c r="O1161" s="13">
        <f>IF(OR(N1161="",N1161=0),0,N1161/Premissas!$C$16)</f>
        <v>0</v>
      </c>
    </row>
    <row r="1162" spans="1:15" ht="15" customHeight="1">
      <c r="A1162" s="9">
        <v>8</v>
      </c>
      <c r="B1162" s="9">
        <v>409</v>
      </c>
      <c r="C1162" s="9" t="s">
        <v>18</v>
      </c>
      <c r="D1162" s="9" t="s">
        <v>164</v>
      </c>
      <c r="E1162" s="9" t="s">
        <v>165</v>
      </c>
      <c r="F1162" s="10">
        <v>251</v>
      </c>
      <c r="G1162" s="11">
        <v>4.1500000000000004</v>
      </c>
      <c r="H1162" s="11">
        <v>60</v>
      </c>
      <c r="I1162" s="9">
        <v>24</v>
      </c>
      <c r="J1162" s="9">
        <v>24</v>
      </c>
      <c r="K1162" s="9" t="s">
        <v>4842</v>
      </c>
      <c r="L1162" s="9" t="s">
        <v>48</v>
      </c>
      <c r="M1162" s="11">
        <f t="shared" si="18"/>
        <v>2.5</v>
      </c>
      <c r="N1162" s="12">
        <f>IF(M1162="","",IF(M1162&lt;Premissas!$C$8,Premissas!$E$7,IF(M1162&lt;Premissas!$C$9,Premissas!$E$8,IF(M1162&lt;Premissas!$C$10,Premissas!$E$9,IF(M1162&lt;Premissas!$C$11,Premissas!$E$10,IF(M1162&lt;Premissas!$C$12,Premissas!$E$11,Premissas!$E$12))))))</f>
        <v>750</v>
      </c>
      <c r="O1162" s="13">
        <f>IF(OR(N1162="",N1162=0),0,N1162/Premissas!$C$16)</f>
        <v>28.846153846153847</v>
      </c>
    </row>
    <row r="1163" spans="1:15" ht="15" customHeight="1">
      <c r="A1163" s="9">
        <v>8</v>
      </c>
      <c r="B1163" s="9">
        <v>409</v>
      </c>
      <c r="C1163" s="9" t="s">
        <v>21</v>
      </c>
      <c r="D1163" s="9" t="s">
        <v>166</v>
      </c>
      <c r="E1163" s="9" t="s">
        <v>167</v>
      </c>
      <c r="F1163" s="10">
        <v>2322</v>
      </c>
      <c r="G1163" s="11">
        <v>65.58</v>
      </c>
      <c r="H1163" s="11">
        <v>35</v>
      </c>
      <c r="I1163" s="9">
        <v>25</v>
      </c>
      <c r="J1163" s="9">
        <v>25</v>
      </c>
      <c r="K1163" s="9" t="s">
        <v>4842</v>
      </c>
      <c r="L1163" s="9" t="s">
        <v>48</v>
      </c>
      <c r="M1163" s="11">
        <f t="shared" si="18"/>
        <v>1.4</v>
      </c>
      <c r="N1163" s="12">
        <f>IF(M1163="","",IF(M1163&lt;Premissas!$C$8,Premissas!$E$7,IF(M1163&lt;Premissas!$C$9,Premissas!$E$8,IF(M1163&lt;Premissas!$C$10,Premissas!$E$9,IF(M1163&lt;Premissas!$C$11,Premissas!$E$10,IF(M1163&lt;Premissas!$C$12,Premissas!$E$11,Premissas!$E$12))))))</f>
        <v>350</v>
      </c>
      <c r="O1163" s="13">
        <f>IF(OR(N1163="",N1163=0),0,N1163/Premissas!$C$16)</f>
        <v>13.461538461538462</v>
      </c>
    </row>
    <row r="1164" spans="1:15" ht="15" customHeight="1">
      <c r="A1164" s="9">
        <v>8</v>
      </c>
      <c r="B1164" s="9">
        <v>409</v>
      </c>
      <c r="C1164" s="9" t="s">
        <v>20</v>
      </c>
      <c r="D1164" s="9" t="s">
        <v>168</v>
      </c>
      <c r="E1164" s="9" t="s">
        <v>169</v>
      </c>
      <c r="F1164" s="10">
        <v>262</v>
      </c>
      <c r="G1164" s="11">
        <v>9.0399999999999991</v>
      </c>
      <c r="H1164" s="11">
        <v>29</v>
      </c>
      <c r="I1164" s="9">
        <v>22</v>
      </c>
      <c r="J1164" s="9">
        <v>22</v>
      </c>
      <c r="K1164" s="9" t="s">
        <v>4842</v>
      </c>
      <c r="L1164" s="9" t="s">
        <v>48</v>
      </c>
      <c r="M1164" s="11">
        <f t="shared" si="18"/>
        <v>1.3181818181818181</v>
      </c>
      <c r="N1164" s="12">
        <f>IF(M1164="","",IF(M1164&lt;Premissas!$C$8,Premissas!$E$7,IF(M1164&lt;Premissas!$C$9,Premissas!$E$8,IF(M1164&lt;Premissas!$C$10,Premissas!$E$9,IF(M1164&lt;Premissas!$C$11,Premissas!$E$10,IF(M1164&lt;Premissas!$C$12,Premissas!$E$11,Premissas!$E$12))))))</f>
        <v>200</v>
      </c>
      <c r="O1164" s="13">
        <f>IF(OR(N1164="",N1164=0),0,N1164/Premissas!$C$16)</f>
        <v>7.6923076923076925</v>
      </c>
    </row>
    <row r="1165" spans="1:15" ht="15" customHeight="1">
      <c r="A1165" s="9">
        <v>8</v>
      </c>
      <c r="B1165" s="9">
        <v>409</v>
      </c>
      <c r="C1165" s="9" t="s">
        <v>19</v>
      </c>
      <c r="D1165" s="9" t="s">
        <v>168</v>
      </c>
      <c r="E1165" s="9" t="s">
        <v>169</v>
      </c>
      <c r="F1165" s="10">
        <v>1284</v>
      </c>
      <c r="G1165" s="11">
        <v>22.51</v>
      </c>
      <c r="H1165" s="11">
        <v>57</v>
      </c>
      <c r="I1165" s="9">
        <v>25</v>
      </c>
      <c r="J1165" s="9">
        <v>25</v>
      </c>
      <c r="K1165" s="9" t="s">
        <v>4842</v>
      </c>
      <c r="L1165" s="9" t="s">
        <v>48</v>
      </c>
      <c r="M1165" s="11">
        <f t="shared" si="18"/>
        <v>2.2799999999999998</v>
      </c>
      <c r="N1165" s="12">
        <f>IF(M1165="","",IF(M1165&lt;Premissas!$C$8,Premissas!$E$7,IF(M1165&lt;Premissas!$C$9,Premissas!$E$8,IF(M1165&lt;Premissas!$C$10,Premissas!$E$9,IF(M1165&lt;Premissas!$C$11,Premissas!$E$10,IF(M1165&lt;Premissas!$C$12,Premissas!$E$11,Premissas!$E$12))))))</f>
        <v>750</v>
      </c>
      <c r="O1165" s="13">
        <f>IF(OR(N1165="",N1165=0),0,N1165/Premissas!$C$16)</f>
        <v>28.846153846153847</v>
      </c>
    </row>
    <row r="1166" spans="1:15" ht="15" customHeight="1">
      <c r="A1166" s="9">
        <v>8</v>
      </c>
      <c r="B1166" s="9">
        <v>409</v>
      </c>
      <c r="C1166" s="9" t="s">
        <v>21</v>
      </c>
      <c r="D1166" s="9" t="s">
        <v>170</v>
      </c>
      <c r="E1166" s="9" t="s">
        <v>171</v>
      </c>
      <c r="F1166" s="10">
        <v>2069</v>
      </c>
      <c r="G1166" s="11">
        <v>70.67</v>
      </c>
      <c r="H1166" s="11">
        <v>29</v>
      </c>
      <c r="I1166" s="9">
        <v>25</v>
      </c>
      <c r="J1166" s="9">
        <v>25</v>
      </c>
      <c r="K1166" s="9" t="s">
        <v>4842</v>
      </c>
      <c r="L1166" s="9" t="s">
        <v>48</v>
      </c>
      <c r="M1166" s="11">
        <f t="shared" si="18"/>
        <v>1.1599999999999999</v>
      </c>
      <c r="N1166" s="12">
        <f>IF(M1166="","",IF(M1166&lt;Premissas!$C$8,Premissas!$E$7,IF(M1166&lt;Premissas!$C$9,Premissas!$E$8,IF(M1166&lt;Premissas!$C$10,Premissas!$E$9,IF(M1166&lt;Premissas!$C$11,Premissas!$E$10,IF(M1166&lt;Premissas!$C$12,Premissas!$E$11,Premissas!$E$12))))))</f>
        <v>100</v>
      </c>
      <c r="O1166" s="13">
        <f>IF(OR(N1166="",N1166=0),0,N1166/Premissas!$C$16)</f>
        <v>3.8461538461538463</v>
      </c>
    </row>
    <row r="1167" spans="1:15" ht="15" customHeight="1">
      <c r="A1167" s="9">
        <v>8</v>
      </c>
      <c r="B1167" s="9">
        <v>409</v>
      </c>
      <c r="C1167" s="9" t="s">
        <v>18</v>
      </c>
      <c r="D1167" s="9" t="s">
        <v>172</v>
      </c>
      <c r="E1167" s="9" t="s">
        <v>173</v>
      </c>
      <c r="F1167" s="10">
        <v>154</v>
      </c>
      <c r="G1167" s="11">
        <v>4.72</v>
      </c>
      <c r="H1167" s="11">
        <v>33</v>
      </c>
      <c r="I1167" s="9">
        <v>24</v>
      </c>
      <c r="J1167" s="9">
        <v>24</v>
      </c>
      <c r="K1167" s="9" t="s">
        <v>4842</v>
      </c>
      <c r="L1167" s="9" t="s">
        <v>48</v>
      </c>
      <c r="M1167" s="11">
        <f t="shared" si="18"/>
        <v>1.375</v>
      </c>
      <c r="N1167" s="12">
        <f>IF(M1167="","",IF(M1167&lt;Premissas!$C$8,Premissas!$E$7,IF(M1167&lt;Premissas!$C$9,Premissas!$E$8,IF(M1167&lt;Premissas!$C$10,Premissas!$E$9,IF(M1167&lt;Premissas!$C$11,Premissas!$E$10,IF(M1167&lt;Premissas!$C$12,Premissas!$E$11,Premissas!$E$12))))))</f>
        <v>200</v>
      </c>
      <c r="O1167" s="13">
        <f>IF(OR(N1167="",N1167=0),0,N1167/Premissas!$C$16)</f>
        <v>7.6923076923076925</v>
      </c>
    </row>
    <row r="1168" spans="1:15" ht="15" customHeight="1">
      <c r="A1168" s="9">
        <v>8</v>
      </c>
      <c r="B1168" s="9">
        <v>409</v>
      </c>
      <c r="C1168" s="9" t="s">
        <v>20</v>
      </c>
      <c r="D1168" s="9" t="s">
        <v>174</v>
      </c>
      <c r="E1168" s="9" t="s">
        <v>175</v>
      </c>
      <c r="F1168" s="10">
        <v>72</v>
      </c>
      <c r="G1168" s="11">
        <v>2.06</v>
      </c>
      <c r="H1168" s="11">
        <v>35</v>
      </c>
      <c r="I1168" s="9">
        <v>22</v>
      </c>
      <c r="J1168" s="9">
        <v>22</v>
      </c>
      <c r="K1168" s="9" t="s">
        <v>4842</v>
      </c>
      <c r="L1168" s="9" t="s">
        <v>48</v>
      </c>
      <c r="M1168" s="11">
        <f t="shared" si="18"/>
        <v>1.5909090909090908</v>
      </c>
      <c r="N1168" s="12">
        <f>IF(M1168="","",IF(M1168&lt;Premissas!$C$8,Premissas!$E$7,IF(M1168&lt;Premissas!$C$9,Premissas!$E$8,IF(M1168&lt;Premissas!$C$10,Premissas!$E$9,IF(M1168&lt;Premissas!$C$11,Premissas!$E$10,IF(M1168&lt;Premissas!$C$12,Premissas!$E$11,Premissas!$E$12))))))</f>
        <v>350</v>
      </c>
      <c r="O1168" s="13">
        <f>IF(OR(N1168="",N1168=0),0,N1168/Premissas!$C$16)</f>
        <v>13.461538461538462</v>
      </c>
    </row>
    <row r="1169" spans="1:15" ht="15" customHeight="1">
      <c r="A1169" s="9">
        <v>8</v>
      </c>
      <c r="B1169" s="9">
        <v>409</v>
      </c>
      <c r="C1169" s="9" t="s">
        <v>18</v>
      </c>
      <c r="D1169" s="9" t="s">
        <v>176</v>
      </c>
      <c r="E1169" s="9" t="s">
        <v>177</v>
      </c>
      <c r="F1169" s="10">
        <v>9</v>
      </c>
      <c r="G1169" s="11">
        <v>4.1900000000000004</v>
      </c>
      <c r="H1169" s="11">
        <v>2</v>
      </c>
      <c r="I1169" s="9">
        <v>24</v>
      </c>
      <c r="J1169" s="9">
        <v>24</v>
      </c>
      <c r="K1169" s="9" t="s">
        <v>4842</v>
      </c>
      <c r="L1169" s="9" t="s">
        <v>48</v>
      </c>
      <c r="M1169" s="11">
        <f t="shared" si="18"/>
        <v>8.3333333333333329E-2</v>
      </c>
      <c r="N1169" s="12">
        <f>IF(M1169="","",IF(M1169&lt;Premissas!$C$8,Premissas!$E$7,IF(M1169&lt;Premissas!$C$9,Premissas!$E$8,IF(M1169&lt;Premissas!$C$10,Premissas!$E$9,IF(M1169&lt;Premissas!$C$11,Premissas!$E$10,IF(M1169&lt;Premissas!$C$12,Premissas!$E$11,Premissas!$E$12))))))</f>
        <v>0</v>
      </c>
      <c r="O1169" s="13">
        <f>IF(OR(N1169="",N1169=0),0,N1169/Premissas!$C$16)</f>
        <v>0</v>
      </c>
    </row>
    <row r="1170" spans="1:15" ht="15" customHeight="1">
      <c r="A1170" s="9">
        <v>8</v>
      </c>
      <c r="B1170" s="9">
        <v>409</v>
      </c>
      <c r="C1170" s="9" t="s">
        <v>18</v>
      </c>
      <c r="D1170" s="9" t="s">
        <v>178</v>
      </c>
      <c r="E1170" s="9" t="s">
        <v>179</v>
      </c>
      <c r="F1170" s="10">
        <v>107</v>
      </c>
      <c r="G1170" s="11">
        <v>1.69</v>
      </c>
      <c r="H1170" s="11">
        <v>63</v>
      </c>
      <c r="I1170" s="9">
        <v>24</v>
      </c>
      <c r="J1170" s="9">
        <v>24</v>
      </c>
      <c r="K1170" s="9" t="s">
        <v>4842</v>
      </c>
      <c r="L1170" s="9" t="s">
        <v>48</v>
      </c>
      <c r="M1170" s="11">
        <f t="shared" si="18"/>
        <v>2.625</v>
      </c>
      <c r="N1170" s="12">
        <f>IF(M1170="","",IF(M1170&lt;Premissas!$C$8,Premissas!$E$7,IF(M1170&lt;Premissas!$C$9,Premissas!$E$8,IF(M1170&lt;Premissas!$C$10,Premissas!$E$9,IF(M1170&lt;Premissas!$C$11,Premissas!$E$10,IF(M1170&lt;Premissas!$C$12,Premissas!$E$11,Premissas!$E$12))))))</f>
        <v>750</v>
      </c>
      <c r="O1170" s="13">
        <f>IF(OR(N1170="",N1170=0),0,N1170/Premissas!$C$16)</f>
        <v>28.846153846153847</v>
      </c>
    </row>
    <row r="1171" spans="1:15" ht="15" customHeight="1">
      <c r="A1171" s="9">
        <v>8</v>
      </c>
      <c r="B1171" s="9">
        <v>409</v>
      </c>
      <c r="C1171" s="9" t="s">
        <v>20</v>
      </c>
      <c r="D1171" s="9" t="s">
        <v>178</v>
      </c>
      <c r="E1171" s="9" t="s">
        <v>179</v>
      </c>
      <c r="F1171" s="10">
        <v>63</v>
      </c>
      <c r="G1171" s="11">
        <v>2.56</v>
      </c>
      <c r="H1171" s="11">
        <v>25</v>
      </c>
      <c r="I1171" s="9">
        <v>22</v>
      </c>
      <c r="J1171" s="9">
        <v>22</v>
      </c>
      <c r="K1171" s="9" t="s">
        <v>4842</v>
      </c>
      <c r="L1171" s="9" t="s">
        <v>48</v>
      </c>
      <c r="M1171" s="11">
        <f t="shared" si="18"/>
        <v>1.1363636363636365</v>
      </c>
      <c r="N1171" s="12">
        <f>IF(M1171="","",IF(M1171&lt;Premissas!$C$8,Premissas!$E$7,IF(M1171&lt;Premissas!$C$9,Premissas!$E$8,IF(M1171&lt;Premissas!$C$10,Premissas!$E$9,IF(M1171&lt;Premissas!$C$11,Premissas!$E$10,IF(M1171&lt;Premissas!$C$12,Premissas!$E$11,Premissas!$E$12))))))</f>
        <v>100</v>
      </c>
      <c r="O1171" s="13">
        <f>IF(OR(N1171="",N1171=0),0,N1171/Premissas!$C$16)</f>
        <v>3.8461538461538463</v>
      </c>
    </row>
    <row r="1172" spans="1:15" ht="15" customHeight="1">
      <c r="A1172" s="9">
        <v>8</v>
      </c>
      <c r="B1172" s="9">
        <v>409</v>
      </c>
      <c r="C1172" s="9" t="s">
        <v>19</v>
      </c>
      <c r="D1172" s="9" t="s">
        <v>178</v>
      </c>
      <c r="E1172" s="9" t="s">
        <v>179</v>
      </c>
      <c r="F1172" s="10">
        <v>982</v>
      </c>
      <c r="G1172" s="11">
        <v>36.049999999999997</v>
      </c>
      <c r="H1172" s="11">
        <v>27</v>
      </c>
      <c r="I1172" s="9">
        <v>25</v>
      </c>
      <c r="J1172" s="9">
        <v>25</v>
      </c>
      <c r="K1172" s="9" t="s">
        <v>4842</v>
      </c>
      <c r="L1172" s="9" t="s">
        <v>48</v>
      </c>
      <c r="M1172" s="11">
        <f t="shared" si="18"/>
        <v>1.08</v>
      </c>
      <c r="N1172" s="12">
        <f>IF(M1172="","",IF(M1172&lt;Premissas!$C$8,Premissas!$E$7,IF(M1172&lt;Premissas!$C$9,Premissas!$E$8,IF(M1172&lt;Premissas!$C$10,Premissas!$E$9,IF(M1172&lt;Premissas!$C$11,Premissas!$E$10,IF(M1172&lt;Premissas!$C$12,Premissas!$E$11,Premissas!$E$12))))))</f>
        <v>100</v>
      </c>
      <c r="O1172" s="13">
        <f>IF(OR(N1172="",N1172=0),0,N1172/Premissas!$C$16)</f>
        <v>3.8461538461538463</v>
      </c>
    </row>
    <row r="1173" spans="1:15" ht="15" customHeight="1">
      <c r="A1173" s="9">
        <v>8</v>
      </c>
      <c r="B1173" s="9">
        <v>409</v>
      </c>
      <c r="C1173" s="9" t="s">
        <v>21</v>
      </c>
      <c r="D1173" s="9" t="s">
        <v>180</v>
      </c>
      <c r="E1173" s="9" t="s">
        <v>181</v>
      </c>
      <c r="F1173" s="10">
        <v>1751</v>
      </c>
      <c r="G1173" s="11">
        <v>39.659999999999997</v>
      </c>
      <c r="H1173" s="11">
        <v>44</v>
      </c>
      <c r="I1173" s="9">
        <v>25</v>
      </c>
      <c r="J1173" s="9">
        <v>25</v>
      </c>
      <c r="K1173" s="9" t="s">
        <v>4842</v>
      </c>
      <c r="L1173" s="9" t="s">
        <v>48</v>
      </c>
      <c r="M1173" s="11">
        <f t="shared" si="18"/>
        <v>1.76</v>
      </c>
      <c r="N1173" s="12">
        <f>IF(M1173="","",IF(M1173&lt;Premissas!$C$8,Premissas!$E$7,IF(M1173&lt;Premissas!$C$9,Premissas!$E$8,IF(M1173&lt;Premissas!$C$10,Premissas!$E$9,IF(M1173&lt;Premissas!$C$11,Premissas!$E$10,IF(M1173&lt;Premissas!$C$12,Premissas!$E$11,Premissas!$E$12))))))</f>
        <v>500</v>
      </c>
      <c r="O1173" s="13">
        <f>IF(OR(N1173="",N1173=0),0,N1173/Premissas!$C$16)</f>
        <v>19.23076923076923</v>
      </c>
    </row>
    <row r="1174" spans="1:15" ht="15" customHeight="1">
      <c r="A1174" s="9">
        <v>8</v>
      </c>
      <c r="B1174" s="9">
        <v>409</v>
      </c>
      <c r="C1174" s="9" t="s">
        <v>20</v>
      </c>
      <c r="D1174" s="9" t="s">
        <v>182</v>
      </c>
      <c r="E1174" s="9" t="s">
        <v>183</v>
      </c>
      <c r="F1174" s="10">
        <v>79</v>
      </c>
      <c r="G1174" s="11">
        <v>1.86</v>
      </c>
      <c r="H1174" s="11">
        <v>42</v>
      </c>
      <c r="I1174" s="9">
        <v>22</v>
      </c>
      <c r="J1174" s="9">
        <v>22</v>
      </c>
      <c r="K1174" s="9" t="s">
        <v>4842</v>
      </c>
      <c r="L1174" s="9" t="s">
        <v>48</v>
      </c>
      <c r="M1174" s="11">
        <f t="shared" si="18"/>
        <v>1.9090909090909092</v>
      </c>
      <c r="N1174" s="12">
        <f>IF(M1174="","",IF(M1174&lt;Premissas!$C$8,Premissas!$E$7,IF(M1174&lt;Premissas!$C$9,Premissas!$E$8,IF(M1174&lt;Premissas!$C$10,Premissas!$E$9,IF(M1174&lt;Premissas!$C$11,Premissas!$E$10,IF(M1174&lt;Premissas!$C$12,Premissas!$E$11,Premissas!$E$12))))))</f>
        <v>750</v>
      </c>
      <c r="O1174" s="13">
        <f>IF(OR(N1174="",N1174=0),0,N1174/Premissas!$C$16)</f>
        <v>28.846153846153847</v>
      </c>
    </row>
    <row r="1175" spans="1:15" ht="15" customHeight="1">
      <c r="A1175" s="9">
        <v>8</v>
      </c>
      <c r="B1175" s="9">
        <v>409</v>
      </c>
      <c r="C1175" s="9" t="s">
        <v>19</v>
      </c>
      <c r="D1175" s="9" t="s">
        <v>182</v>
      </c>
      <c r="E1175" s="9" t="s">
        <v>183</v>
      </c>
      <c r="F1175" s="10">
        <v>1408</v>
      </c>
      <c r="G1175" s="11">
        <v>43.53</v>
      </c>
      <c r="H1175" s="11">
        <v>32</v>
      </c>
      <c r="I1175" s="9">
        <v>25</v>
      </c>
      <c r="J1175" s="9">
        <v>25</v>
      </c>
      <c r="K1175" s="9" t="s">
        <v>4842</v>
      </c>
      <c r="L1175" s="9" t="s">
        <v>48</v>
      </c>
      <c r="M1175" s="11">
        <f t="shared" si="18"/>
        <v>1.28</v>
      </c>
      <c r="N1175" s="12">
        <f>IF(M1175="","",IF(M1175&lt;Premissas!$C$8,Premissas!$E$7,IF(M1175&lt;Premissas!$C$9,Premissas!$E$8,IF(M1175&lt;Premissas!$C$10,Premissas!$E$9,IF(M1175&lt;Premissas!$C$11,Premissas!$E$10,IF(M1175&lt;Premissas!$C$12,Premissas!$E$11,Premissas!$E$12))))))</f>
        <v>200</v>
      </c>
      <c r="O1175" s="13">
        <f>IF(OR(N1175="",N1175=0),0,N1175/Premissas!$C$16)</f>
        <v>7.6923076923076925</v>
      </c>
    </row>
    <row r="1176" spans="1:15" ht="15" customHeight="1">
      <c r="A1176" s="9">
        <v>8</v>
      </c>
      <c r="B1176" s="9">
        <v>409</v>
      </c>
      <c r="C1176" s="9" t="s">
        <v>21</v>
      </c>
      <c r="D1176" s="9" t="s">
        <v>184</v>
      </c>
      <c r="E1176" s="9" t="s">
        <v>185</v>
      </c>
      <c r="F1176" s="10">
        <v>1803</v>
      </c>
      <c r="G1176" s="11">
        <v>55.73</v>
      </c>
      <c r="H1176" s="11">
        <v>32</v>
      </c>
      <c r="I1176" s="9">
        <v>25</v>
      </c>
      <c r="J1176" s="9">
        <v>25</v>
      </c>
      <c r="K1176" s="9" t="s">
        <v>4842</v>
      </c>
      <c r="L1176" s="9" t="s">
        <v>48</v>
      </c>
      <c r="M1176" s="11">
        <f t="shared" si="18"/>
        <v>1.28</v>
      </c>
      <c r="N1176" s="12">
        <f>IF(M1176="","",IF(M1176&lt;Premissas!$C$8,Premissas!$E$7,IF(M1176&lt;Premissas!$C$9,Premissas!$E$8,IF(M1176&lt;Premissas!$C$10,Premissas!$E$9,IF(M1176&lt;Premissas!$C$11,Premissas!$E$10,IF(M1176&lt;Premissas!$C$12,Premissas!$E$11,Premissas!$E$12))))))</f>
        <v>200</v>
      </c>
      <c r="O1176" s="13">
        <f>IF(OR(N1176="",N1176=0),0,N1176/Premissas!$C$16)</f>
        <v>7.6923076923076925</v>
      </c>
    </row>
    <row r="1177" spans="1:15" ht="15" customHeight="1">
      <c r="A1177" s="9">
        <v>8</v>
      </c>
      <c r="B1177" s="9">
        <v>409</v>
      </c>
      <c r="C1177" s="9" t="s">
        <v>18</v>
      </c>
      <c r="D1177" s="9" t="s">
        <v>186</v>
      </c>
      <c r="E1177" s="9" t="s">
        <v>187</v>
      </c>
      <c r="F1177" s="10">
        <v>130</v>
      </c>
      <c r="G1177" s="11">
        <v>1.1499999999999999</v>
      </c>
      <c r="H1177" s="11">
        <v>113</v>
      </c>
      <c r="I1177" s="9">
        <v>24</v>
      </c>
      <c r="J1177" s="9">
        <v>24</v>
      </c>
      <c r="K1177" s="9" t="s">
        <v>4842</v>
      </c>
      <c r="L1177" s="9" t="s">
        <v>48</v>
      </c>
      <c r="M1177" s="11">
        <f t="shared" si="18"/>
        <v>4.708333333333333</v>
      </c>
      <c r="N1177" s="12">
        <f>IF(M1177="","",IF(M1177&lt;Premissas!$C$8,Premissas!$E$7,IF(M1177&lt;Premissas!$C$9,Premissas!$E$8,IF(M1177&lt;Premissas!$C$10,Premissas!$E$9,IF(M1177&lt;Premissas!$C$11,Premissas!$E$10,IF(M1177&lt;Premissas!$C$12,Premissas!$E$11,Premissas!$E$12))))))</f>
        <v>750</v>
      </c>
      <c r="O1177" s="13">
        <f>IF(OR(N1177="",N1177=0),0,N1177/Premissas!$C$16)</f>
        <v>28.846153846153847</v>
      </c>
    </row>
    <row r="1178" spans="1:15" ht="15" customHeight="1">
      <c r="A1178" s="9">
        <v>8</v>
      </c>
      <c r="B1178" s="9">
        <v>409</v>
      </c>
      <c r="C1178" s="9" t="s">
        <v>20</v>
      </c>
      <c r="D1178" s="9" t="s">
        <v>188</v>
      </c>
      <c r="E1178" s="9" t="s">
        <v>189</v>
      </c>
      <c r="F1178" s="10">
        <v>888</v>
      </c>
      <c r="G1178" s="11">
        <v>27.78</v>
      </c>
      <c r="H1178" s="11">
        <v>32</v>
      </c>
      <c r="I1178" s="9">
        <v>22</v>
      </c>
      <c r="J1178" s="9">
        <v>22</v>
      </c>
      <c r="K1178" s="9" t="s">
        <v>4842</v>
      </c>
      <c r="L1178" s="9" t="s">
        <v>48</v>
      </c>
      <c r="M1178" s="11">
        <f t="shared" si="18"/>
        <v>1.4545454545454546</v>
      </c>
      <c r="N1178" s="12">
        <f>IF(M1178="","",IF(M1178&lt;Premissas!$C$8,Premissas!$E$7,IF(M1178&lt;Premissas!$C$9,Premissas!$E$8,IF(M1178&lt;Premissas!$C$10,Premissas!$E$9,IF(M1178&lt;Premissas!$C$11,Premissas!$E$10,IF(M1178&lt;Premissas!$C$12,Premissas!$E$11,Premissas!$E$12))))))</f>
        <v>350</v>
      </c>
      <c r="O1178" s="13">
        <f>IF(OR(N1178="",N1178=0),0,N1178/Premissas!$C$16)</f>
        <v>13.461538461538462</v>
      </c>
    </row>
    <row r="1179" spans="1:15" ht="15" customHeight="1">
      <c r="A1179" s="9">
        <v>8</v>
      </c>
      <c r="B1179" s="9">
        <v>409</v>
      </c>
      <c r="C1179" s="9" t="s">
        <v>20</v>
      </c>
      <c r="D1179" s="9" t="s">
        <v>190</v>
      </c>
      <c r="E1179" s="9" t="s">
        <v>191</v>
      </c>
      <c r="F1179" s="10">
        <v>11</v>
      </c>
      <c r="G1179" s="11">
        <v>9.35</v>
      </c>
      <c r="H1179" s="11">
        <v>1</v>
      </c>
      <c r="I1179" s="9">
        <v>22</v>
      </c>
      <c r="J1179" s="9">
        <v>22</v>
      </c>
      <c r="K1179" s="9" t="s">
        <v>4842</v>
      </c>
      <c r="L1179" s="9" t="s">
        <v>48</v>
      </c>
      <c r="M1179" s="11">
        <f t="shared" si="18"/>
        <v>4.5454545454545456E-2</v>
      </c>
      <c r="N1179" s="12">
        <f>IF(M1179="","",IF(M1179&lt;Premissas!$C$8,Premissas!$E$7,IF(M1179&lt;Premissas!$C$9,Premissas!$E$8,IF(M1179&lt;Premissas!$C$10,Premissas!$E$9,IF(M1179&lt;Premissas!$C$11,Premissas!$E$10,IF(M1179&lt;Premissas!$C$12,Premissas!$E$11,Premissas!$E$12))))))</f>
        <v>0</v>
      </c>
      <c r="O1179" s="13">
        <f>IF(OR(N1179="",N1179=0),0,N1179/Premissas!$C$16)</f>
        <v>0</v>
      </c>
    </row>
    <row r="1180" spans="1:15" ht="15" customHeight="1">
      <c r="A1180" s="9">
        <v>8</v>
      </c>
      <c r="B1180" s="9">
        <v>409</v>
      </c>
      <c r="C1180" s="9" t="s">
        <v>19</v>
      </c>
      <c r="D1180" s="9" t="s">
        <v>190</v>
      </c>
      <c r="E1180" s="9" t="s">
        <v>191</v>
      </c>
      <c r="F1180" s="10">
        <v>132</v>
      </c>
      <c r="G1180" s="11">
        <v>33.92</v>
      </c>
      <c r="H1180" s="11">
        <v>4</v>
      </c>
      <c r="I1180" s="9">
        <v>25</v>
      </c>
      <c r="J1180" s="9">
        <v>25</v>
      </c>
      <c r="K1180" s="9" t="s">
        <v>4842</v>
      </c>
      <c r="L1180" s="9" t="s">
        <v>48</v>
      </c>
      <c r="M1180" s="11">
        <f t="shared" si="18"/>
        <v>0.16</v>
      </c>
      <c r="N1180" s="12">
        <f>IF(M1180="","",IF(M1180&lt;Premissas!$C$8,Premissas!$E$7,IF(M1180&lt;Premissas!$C$9,Premissas!$E$8,IF(M1180&lt;Premissas!$C$10,Premissas!$E$9,IF(M1180&lt;Premissas!$C$11,Premissas!$E$10,IF(M1180&lt;Premissas!$C$12,Premissas!$E$11,Premissas!$E$12))))))</f>
        <v>0</v>
      </c>
      <c r="O1180" s="13">
        <f>IF(OR(N1180="",N1180=0),0,N1180/Premissas!$C$16)</f>
        <v>0</v>
      </c>
    </row>
    <row r="1181" spans="1:15" ht="15" customHeight="1">
      <c r="A1181" s="9">
        <v>8</v>
      </c>
      <c r="B1181" s="9">
        <v>409</v>
      </c>
      <c r="C1181" s="9" t="s">
        <v>20</v>
      </c>
      <c r="D1181" s="9" t="s">
        <v>192</v>
      </c>
      <c r="E1181" s="9" t="s">
        <v>193</v>
      </c>
      <c r="F1181" s="10">
        <v>334</v>
      </c>
      <c r="G1181" s="11">
        <v>9.59</v>
      </c>
      <c r="H1181" s="11">
        <v>35</v>
      </c>
      <c r="I1181" s="9">
        <v>22</v>
      </c>
      <c r="J1181" s="9">
        <v>22</v>
      </c>
      <c r="K1181" s="9" t="s">
        <v>4842</v>
      </c>
      <c r="L1181" s="9" t="s">
        <v>48</v>
      </c>
      <c r="M1181" s="11">
        <f t="shared" si="18"/>
        <v>1.5909090909090908</v>
      </c>
      <c r="N1181" s="12">
        <f>IF(M1181="","",IF(M1181&lt;Premissas!$C$8,Premissas!$E$7,IF(M1181&lt;Premissas!$C$9,Premissas!$E$8,IF(M1181&lt;Premissas!$C$10,Premissas!$E$9,IF(M1181&lt;Premissas!$C$11,Premissas!$E$10,IF(M1181&lt;Premissas!$C$12,Premissas!$E$11,Premissas!$E$12))))))</f>
        <v>350</v>
      </c>
      <c r="O1181" s="13">
        <f>IF(OR(N1181="",N1181=0),0,N1181/Premissas!$C$16)</f>
        <v>13.461538461538462</v>
      </c>
    </row>
    <row r="1182" spans="1:15" ht="15" customHeight="1">
      <c r="A1182" s="9">
        <v>8</v>
      </c>
      <c r="B1182" s="9">
        <v>409</v>
      </c>
      <c r="C1182" s="9" t="s">
        <v>19</v>
      </c>
      <c r="D1182" s="9" t="s">
        <v>192</v>
      </c>
      <c r="E1182" s="9" t="s">
        <v>193</v>
      </c>
      <c r="F1182" s="10">
        <v>67</v>
      </c>
      <c r="G1182" s="11">
        <v>0.06</v>
      </c>
      <c r="H1182" s="11">
        <v>1117</v>
      </c>
      <c r="I1182" s="9">
        <v>25</v>
      </c>
      <c r="J1182" s="9">
        <v>25</v>
      </c>
      <c r="K1182" s="9" t="s">
        <v>4842</v>
      </c>
      <c r="L1182" s="9" t="s">
        <v>48</v>
      </c>
      <c r="M1182" s="11">
        <f t="shared" si="18"/>
        <v>44.68</v>
      </c>
      <c r="N1182" s="12">
        <f>IF(M1182="","",IF(M1182&lt;Premissas!$C$8,Premissas!$E$7,IF(M1182&lt;Premissas!$C$9,Premissas!$E$8,IF(M1182&lt;Premissas!$C$10,Premissas!$E$9,IF(M1182&lt;Premissas!$C$11,Premissas!$E$10,IF(M1182&lt;Premissas!$C$12,Premissas!$E$11,Premissas!$E$12))))))</f>
        <v>750</v>
      </c>
      <c r="O1182" s="13">
        <f>IF(OR(N1182="",N1182=0),0,N1182/Premissas!$C$16)</f>
        <v>28.846153846153847</v>
      </c>
    </row>
    <row r="1183" spans="1:15" ht="15" customHeight="1">
      <c r="A1183" s="9">
        <v>8</v>
      </c>
      <c r="B1183" s="9">
        <v>409</v>
      </c>
      <c r="C1183" s="9" t="s">
        <v>18</v>
      </c>
      <c r="D1183" s="9" t="s">
        <v>194</v>
      </c>
      <c r="E1183" s="9" t="s">
        <v>195</v>
      </c>
      <c r="F1183" s="10">
        <v>941</v>
      </c>
      <c r="G1183" s="11">
        <v>54.19</v>
      </c>
      <c r="H1183" s="11">
        <v>17</v>
      </c>
      <c r="I1183" s="9">
        <v>24</v>
      </c>
      <c r="J1183" s="9">
        <v>24</v>
      </c>
      <c r="K1183" s="9" t="s">
        <v>4842</v>
      </c>
      <c r="L1183" s="9" t="s">
        <v>48</v>
      </c>
      <c r="M1183" s="11">
        <f t="shared" si="18"/>
        <v>0.70833333333333337</v>
      </c>
      <c r="N1183" s="12">
        <f>IF(M1183="","",IF(M1183&lt;Premissas!$C$8,Premissas!$E$7,IF(M1183&lt;Premissas!$C$9,Premissas!$E$8,IF(M1183&lt;Premissas!$C$10,Premissas!$E$9,IF(M1183&lt;Premissas!$C$11,Premissas!$E$10,IF(M1183&lt;Premissas!$C$12,Premissas!$E$11,Premissas!$E$12))))))</f>
        <v>0</v>
      </c>
      <c r="O1183" s="13">
        <f>IF(OR(N1183="",N1183=0),0,N1183/Premissas!$C$16)</f>
        <v>0</v>
      </c>
    </row>
    <row r="1184" spans="1:15" ht="15" customHeight="1">
      <c r="A1184" s="9">
        <v>8</v>
      </c>
      <c r="B1184" s="9">
        <v>409</v>
      </c>
      <c r="C1184" s="9" t="s">
        <v>18</v>
      </c>
      <c r="D1184" s="9" t="s">
        <v>196</v>
      </c>
      <c r="E1184" s="9" t="s">
        <v>197</v>
      </c>
      <c r="F1184" s="10">
        <v>82</v>
      </c>
      <c r="G1184" s="11">
        <v>16.73</v>
      </c>
      <c r="H1184" s="11">
        <v>5</v>
      </c>
      <c r="I1184" s="9">
        <v>24</v>
      </c>
      <c r="J1184" s="9">
        <v>24</v>
      </c>
      <c r="K1184" s="9" t="s">
        <v>4842</v>
      </c>
      <c r="L1184" s="9" t="s">
        <v>48</v>
      </c>
      <c r="M1184" s="11">
        <f t="shared" si="18"/>
        <v>0.20833333333333334</v>
      </c>
      <c r="N1184" s="12">
        <f>IF(M1184="","",IF(M1184&lt;Premissas!$C$8,Premissas!$E$7,IF(M1184&lt;Premissas!$C$9,Premissas!$E$8,IF(M1184&lt;Premissas!$C$10,Premissas!$E$9,IF(M1184&lt;Premissas!$C$11,Premissas!$E$10,IF(M1184&lt;Premissas!$C$12,Premissas!$E$11,Premissas!$E$12))))))</f>
        <v>0</v>
      </c>
      <c r="O1184" s="13">
        <f>IF(OR(N1184="",N1184=0),0,N1184/Premissas!$C$16)</f>
        <v>0</v>
      </c>
    </row>
    <row r="1185" spans="1:15" ht="15" customHeight="1">
      <c r="A1185" s="9">
        <v>8</v>
      </c>
      <c r="B1185" s="9">
        <v>409</v>
      </c>
      <c r="C1185" s="9" t="s">
        <v>20</v>
      </c>
      <c r="D1185" s="9" t="s">
        <v>196</v>
      </c>
      <c r="E1185" s="9" t="s">
        <v>197</v>
      </c>
      <c r="F1185" s="10">
        <v>36</v>
      </c>
      <c r="G1185" s="11">
        <v>6.32</v>
      </c>
      <c r="H1185" s="11">
        <v>6</v>
      </c>
      <c r="I1185" s="9">
        <v>22</v>
      </c>
      <c r="J1185" s="9">
        <v>22</v>
      </c>
      <c r="K1185" s="9" t="s">
        <v>4842</v>
      </c>
      <c r="L1185" s="9" t="s">
        <v>48</v>
      </c>
      <c r="M1185" s="11">
        <f t="shared" si="18"/>
        <v>0.27272727272727271</v>
      </c>
      <c r="N1185" s="12">
        <f>IF(M1185="","",IF(M1185&lt;Premissas!$C$8,Premissas!$E$7,IF(M1185&lt;Premissas!$C$9,Premissas!$E$8,IF(M1185&lt;Premissas!$C$10,Premissas!$E$9,IF(M1185&lt;Premissas!$C$11,Premissas!$E$10,IF(M1185&lt;Premissas!$C$12,Premissas!$E$11,Premissas!$E$12))))))</f>
        <v>0</v>
      </c>
      <c r="O1185" s="13">
        <f>IF(OR(N1185="",N1185=0),0,N1185/Premissas!$C$16)</f>
        <v>0</v>
      </c>
    </row>
    <row r="1186" spans="1:15" ht="15" customHeight="1">
      <c r="A1186" s="9">
        <v>8</v>
      </c>
      <c r="B1186" s="9">
        <v>409</v>
      </c>
      <c r="C1186" s="9" t="s">
        <v>19</v>
      </c>
      <c r="D1186" s="9" t="s">
        <v>196</v>
      </c>
      <c r="E1186" s="9" t="s">
        <v>197</v>
      </c>
      <c r="F1186" s="10">
        <v>18</v>
      </c>
      <c r="G1186" s="11">
        <v>1.91</v>
      </c>
      <c r="H1186" s="11">
        <v>9</v>
      </c>
      <c r="I1186" s="9">
        <v>25</v>
      </c>
      <c r="J1186" s="9">
        <v>25</v>
      </c>
      <c r="K1186" s="9" t="s">
        <v>4842</v>
      </c>
      <c r="L1186" s="9" t="s">
        <v>48</v>
      </c>
      <c r="M1186" s="11">
        <f t="shared" si="18"/>
        <v>0.36</v>
      </c>
      <c r="N1186" s="12">
        <f>IF(M1186="","",IF(M1186&lt;Premissas!$C$8,Premissas!$E$7,IF(M1186&lt;Premissas!$C$9,Premissas!$E$8,IF(M1186&lt;Premissas!$C$10,Premissas!$E$9,IF(M1186&lt;Premissas!$C$11,Premissas!$E$10,IF(M1186&lt;Premissas!$C$12,Premissas!$E$11,Premissas!$E$12))))))</f>
        <v>0</v>
      </c>
      <c r="O1186" s="13">
        <f>IF(OR(N1186="",N1186=0),0,N1186/Premissas!$C$16)</f>
        <v>0</v>
      </c>
    </row>
    <row r="1187" spans="1:15" ht="15" customHeight="1">
      <c r="A1187" s="9">
        <v>8</v>
      </c>
      <c r="B1187" s="9">
        <v>409</v>
      </c>
      <c r="C1187" s="9" t="s">
        <v>20</v>
      </c>
      <c r="D1187" s="9" t="s">
        <v>198</v>
      </c>
      <c r="E1187" s="9" t="s">
        <v>199</v>
      </c>
      <c r="F1187" s="10">
        <v>14</v>
      </c>
      <c r="G1187" s="11">
        <v>0.21</v>
      </c>
      <c r="H1187" s="11">
        <v>67</v>
      </c>
      <c r="I1187" s="9">
        <v>22</v>
      </c>
      <c r="J1187" s="9">
        <v>22</v>
      </c>
      <c r="K1187" s="9" t="s">
        <v>4842</v>
      </c>
      <c r="L1187" s="9" t="s">
        <v>48</v>
      </c>
      <c r="M1187" s="11">
        <f t="shared" si="18"/>
        <v>3.0454545454545454</v>
      </c>
      <c r="N1187" s="12">
        <f>IF(M1187="","",IF(M1187&lt;Premissas!$C$8,Premissas!$E$7,IF(M1187&lt;Premissas!$C$9,Premissas!$E$8,IF(M1187&lt;Premissas!$C$10,Premissas!$E$9,IF(M1187&lt;Premissas!$C$11,Premissas!$E$10,IF(M1187&lt;Premissas!$C$12,Premissas!$E$11,Premissas!$E$12))))))</f>
        <v>750</v>
      </c>
      <c r="O1187" s="13">
        <f>IF(OR(N1187="",N1187=0),0,N1187/Premissas!$C$16)</f>
        <v>28.846153846153847</v>
      </c>
    </row>
    <row r="1188" spans="1:15" ht="15" customHeight="1">
      <c r="A1188" s="9">
        <v>8</v>
      </c>
      <c r="B1188" s="9">
        <v>409</v>
      </c>
      <c r="C1188" s="9" t="s">
        <v>19</v>
      </c>
      <c r="D1188" s="9" t="s">
        <v>198</v>
      </c>
      <c r="E1188" s="9" t="s">
        <v>199</v>
      </c>
      <c r="F1188" s="10">
        <v>767</v>
      </c>
      <c r="G1188" s="11">
        <v>17.100000000000001</v>
      </c>
      <c r="H1188" s="11">
        <v>45</v>
      </c>
      <c r="I1188" s="9">
        <v>25</v>
      </c>
      <c r="J1188" s="9">
        <v>25</v>
      </c>
      <c r="K1188" s="9" t="s">
        <v>4842</v>
      </c>
      <c r="L1188" s="9" t="s">
        <v>48</v>
      </c>
      <c r="M1188" s="11">
        <f t="shared" si="18"/>
        <v>1.8</v>
      </c>
      <c r="N1188" s="12">
        <f>IF(M1188="","",IF(M1188&lt;Premissas!$C$8,Premissas!$E$7,IF(M1188&lt;Premissas!$C$9,Premissas!$E$8,IF(M1188&lt;Premissas!$C$10,Premissas!$E$9,IF(M1188&lt;Premissas!$C$11,Premissas!$E$10,IF(M1188&lt;Premissas!$C$12,Premissas!$E$11,Premissas!$E$12))))))</f>
        <v>500</v>
      </c>
      <c r="O1188" s="13">
        <f>IF(OR(N1188="",N1188=0),0,N1188/Premissas!$C$16)</f>
        <v>19.23076923076923</v>
      </c>
    </row>
    <row r="1189" spans="1:15" ht="15" customHeight="1">
      <c r="A1189" s="9">
        <v>8</v>
      </c>
      <c r="B1189" s="9">
        <v>409</v>
      </c>
      <c r="C1189" s="9" t="s">
        <v>20</v>
      </c>
      <c r="D1189" s="9" t="s">
        <v>202</v>
      </c>
      <c r="E1189" s="9" t="s">
        <v>203</v>
      </c>
      <c r="F1189" s="10">
        <v>147</v>
      </c>
      <c r="G1189" s="11">
        <v>5.6</v>
      </c>
      <c r="H1189" s="11">
        <v>26</v>
      </c>
      <c r="I1189" s="9">
        <v>22</v>
      </c>
      <c r="J1189" s="9">
        <v>22</v>
      </c>
      <c r="K1189" s="9" t="s">
        <v>4842</v>
      </c>
      <c r="L1189" s="9" t="s">
        <v>48</v>
      </c>
      <c r="M1189" s="11">
        <f t="shared" si="18"/>
        <v>1.1818181818181819</v>
      </c>
      <c r="N1189" s="12">
        <f>IF(M1189="","",IF(M1189&lt;Premissas!$C$8,Premissas!$E$7,IF(M1189&lt;Premissas!$C$9,Premissas!$E$8,IF(M1189&lt;Premissas!$C$10,Premissas!$E$9,IF(M1189&lt;Premissas!$C$11,Premissas!$E$10,IF(M1189&lt;Premissas!$C$12,Premissas!$E$11,Premissas!$E$12))))))</f>
        <v>100</v>
      </c>
      <c r="O1189" s="13">
        <f>IF(OR(N1189="",N1189=0),0,N1189/Premissas!$C$16)</f>
        <v>3.8461538461538463</v>
      </c>
    </row>
    <row r="1190" spans="1:15" ht="15" customHeight="1">
      <c r="A1190" s="9">
        <v>8</v>
      </c>
      <c r="B1190" s="9">
        <v>409</v>
      </c>
      <c r="C1190" s="9" t="s">
        <v>20</v>
      </c>
      <c r="D1190" s="9" t="s">
        <v>204</v>
      </c>
      <c r="E1190" s="9" t="s">
        <v>205</v>
      </c>
      <c r="F1190" s="10">
        <v>39</v>
      </c>
      <c r="G1190" s="11">
        <v>3.39</v>
      </c>
      <c r="H1190" s="11">
        <v>12</v>
      </c>
      <c r="I1190" s="9">
        <v>22</v>
      </c>
      <c r="J1190" s="9">
        <v>22</v>
      </c>
      <c r="K1190" s="9" t="s">
        <v>4842</v>
      </c>
      <c r="L1190" s="9" t="s">
        <v>48</v>
      </c>
      <c r="M1190" s="11">
        <f t="shared" si="18"/>
        <v>0.54545454545454541</v>
      </c>
      <c r="N1190" s="12">
        <f>IF(M1190="","",IF(M1190&lt;Premissas!$C$8,Premissas!$E$7,IF(M1190&lt;Premissas!$C$9,Premissas!$E$8,IF(M1190&lt;Premissas!$C$10,Premissas!$E$9,IF(M1190&lt;Premissas!$C$11,Premissas!$E$10,IF(M1190&lt;Premissas!$C$12,Premissas!$E$11,Premissas!$E$12))))))</f>
        <v>0</v>
      </c>
      <c r="O1190" s="13">
        <f>IF(OR(N1190="",N1190=0),0,N1190/Premissas!$C$16)</f>
        <v>0</v>
      </c>
    </row>
    <row r="1191" spans="1:15" ht="15" customHeight="1">
      <c r="A1191" s="9">
        <v>8</v>
      </c>
      <c r="B1191" s="9">
        <v>409</v>
      </c>
      <c r="C1191" s="9" t="s">
        <v>20</v>
      </c>
      <c r="D1191" s="9" t="s">
        <v>206</v>
      </c>
      <c r="E1191" s="9" t="s">
        <v>207</v>
      </c>
      <c r="F1191" s="10">
        <v>140</v>
      </c>
      <c r="G1191" s="11">
        <v>3.6</v>
      </c>
      <c r="H1191" s="11">
        <v>39</v>
      </c>
      <c r="I1191" s="9">
        <v>22</v>
      </c>
      <c r="J1191" s="9">
        <v>22</v>
      </c>
      <c r="K1191" s="9" t="s">
        <v>4842</v>
      </c>
      <c r="L1191" s="9" t="s">
        <v>48</v>
      </c>
      <c r="M1191" s="11">
        <f t="shared" si="18"/>
        <v>1.7727272727272727</v>
      </c>
      <c r="N1191" s="12">
        <f>IF(M1191="","",IF(M1191&lt;Premissas!$C$8,Premissas!$E$7,IF(M1191&lt;Premissas!$C$9,Premissas!$E$8,IF(M1191&lt;Premissas!$C$10,Premissas!$E$9,IF(M1191&lt;Premissas!$C$11,Premissas!$E$10,IF(M1191&lt;Premissas!$C$12,Premissas!$E$11,Premissas!$E$12))))))</f>
        <v>500</v>
      </c>
      <c r="O1191" s="13">
        <f>IF(OR(N1191="",N1191=0),0,N1191/Premissas!$C$16)</f>
        <v>19.23076923076923</v>
      </c>
    </row>
    <row r="1192" spans="1:15" ht="15" customHeight="1">
      <c r="A1192" s="9">
        <v>8</v>
      </c>
      <c r="B1192" s="9">
        <v>409</v>
      </c>
      <c r="C1192" s="9" t="s">
        <v>20</v>
      </c>
      <c r="D1192" s="9" t="s">
        <v>208</v>
      </c>
      <c r="E1192" s="9" t="s">
        <v>209</v>
      </c>
      <c r="F1192" s="10">
        <v>10</v>
      </c>
      <c r="G1192" s="11">
        <v>0.16</v>
      </c>
      <c r="H1192" s="11">
        <v>63</v>
      </c>
      <c r="I1192" s="9">
        <v>22</v>
      </c>
      <c r="J1192" s="9">
        <v>22</v>
      </c>
      <c r="K1192" s="9" t="s">
        <v>4842</v>
      </c>
      <c r="L1192" s="9" t="s">
        <v>48</v>
      </c>
      <c r="M1192" s="11">
        <f t="shared" si="18"/>
        <v>2.8636363636363638</v>
      </c>
      <c r="N1192" s="12">
        <f>IF(M1192="","",IF(M1192&lt;Premissas!$C$8,Premissas!$E$7,IF(M1192&lt;Premissas!$C$9,Premissas!$E$8,IF(M1192&lt;Premissas!$C$10,Premissas!$E$9,IF(M1192&lt;Premissas!$C$11,Premissas!$E$10,IF(M1192&lt;Premissas!$C$12,Premissas!$E$11,Premissas!$E$12))))))</f>
        <v>750</v>
      </c>
      <c r="O1192" s="13">
        <f>IF(OR(N1192="",N1192=0),0,N1192/Premissas!$C$16)</f>
        <v>28.846153846153847</v>
      </c>
    </row>
    <row r="1193" spans="1:15" ht="15" customHeight="1">
      <c r="A1193" s="9">
        <v>8</v>
      </c>
      <c r="B1193" s="9">
        <v>409</v>
      </c>
      <c r="C1193" s="9" t="s">
        <v>20</v>
      </c>
      <c r="D1193" s="9" t="s">
        <v>4067</v>
      </c>
      <c r="E1193" s="9" t="s">
        <v>4068</v>
      </c>
      <c r="F1193" s="10">
        <v>7</v>
      </c>
      <c r="G1193" s="11">
        <v>1.38</v>
      </c>
      <c r="H1193" s="11">
        <v>5</v>
      </c>
      <c r="I1193" s="9">
        <v>22</v>
      </c>
      <c r="J1193" s="9">
        <v>22</v>
      </c>
      <c r="K1193" s="9" t="s">
        <v>4842</v>
      </c>
      <c r="L1193" s="9" t="s">
        <v>48</v>
      </c>
      <c r="M1193" s="11">
        <f t="shared" si="18"/>
        <v>0.22727272727272727</v>
      </c>
      <c r="N1193" s="12">
        <f>IF(M1193="","",IF(M1193&lt;Premissas!$C$8,Premissas!$E$7,IF(M1193&lt;Premissas!$C$9,Premissas!$E$8,IF(M1193&lt;Premissas!$C$10,Premissas!$E$9,IF(M1193&lt;Premissas!$C$11,Premissas!$E$10,IF(M1193&lt;Premissas!$C$12,Premissas!$E$11,Premissas!$E$12))))))</f>
        <v>0</v>
      </c>
      <c r="O1193" s="13">
        <f>IF(OR(N1193="",N1193=0),0,N1193/Premissas!$C$16)</f>
        <v>0</v>
      </c>
    </row>
    <row r="1194" spans="1:15" ht="15" customHeight="1">
      <c r="A1194" s="9">
        <v>8</v>
      </c>
      <c r="B1194" s="9">
        <v>409</v>
      </c>
      <c r="C1194" s="9" t="s">
        <v>20</v>
      </c>
      <c r="D1194" s="9" t="s">
        <v>212</v>
      </c>
      <c r="E1194" s="9" t="s">
        <v>213</v>
      </c>
      <c r="F1194" s="10">
        <v>140</v>
      </c>
      <c r="G1194" s="11">
        <v>7.43</v>
      </c>
      <c r="H1194" s="11">
        <v>19</v>
      </c>
      <c r="I1194" s="9">
        <v>22</v>
      </c>
      <c r="J1194" s="9">
        <v>22</v>
      </c>
      <c r="K1194" s="9" t="s">
        <v>4842</v>
      </c>
      <c r="L1194" s="9" t="s">
        <v>48</v>
      </c>
      <c r="M1194" s="11">
        <f t="shared" si="18"/>
        <v>0.86363636363636365</v>
      </c>
      <c r="N1194" s="12">
        <f>IF(M1194="","",IF(M1194&lt;Premissas!$C$8,Premissas!$E$7,IF(M1194&lt;Premissas!$C$9,Premissas!$E$8,IF(M1194&lt;Premissas!$C$10,Premissas!$E$9,IF(M1194&lt;Premissas!$C$11,Premissas!$E$10,IF(M1194&lt;Premissas!$C$12,Premissas!$E$11,Premissas!$E$12))))))</f>
        <v>0</v>
      </c>
      <c r="O1194" s="13">
        <f>IF(OR(N1194="",N1194=0),0,N1194/Premissas!$C$16)</f>
        <v>0</v>
      </c>
    </row>
    <row r="1195" spans="1:15" ht="15" customHeight="1">
      <c r="A1195" s="9">
        <v>8</v>
      </c>
      <c r="B1195" s="9">
        <v>409</v>
      </c>
      <c r="C1195" s="9" t="s">
        <v>20</v>
      </c>
      <c r="D1195" s="9" t="s">
        <v>214</v>
      </c>
      <c r="E1195" s="9" t="s">
        <v>215</v>
      </c>
      <c r="F1195" s="10">
        <v>16</v>
      </c>
      <c r="G1195" s="11">
        <v>2.64</v>
      </c>
      <c r="H1195" s="11">
        <v>6</v>
      </c>
      <c r="I1195" s="9">
        <v>22</v>
      </c>
      <c r="J1195" s="9">
        <v>22</v>
      </c>
      <c r="K1195" s="9" t="s">
        <v>4842</v>
      </c>
      <c r="L1195" s="9" t="s">
        <v>48</v>
      </c>
      <c r="M1195" s="11">
        <f t="shared" si="18"/>
        <v>0.27272727272727271</v>
      </c>
      <c r="N1195" s="12">
        <f>IF(M1195="","",IF(M1195&lt;Premissas!$C$8,Premissas!$E$7,IF(M1195&lt;Premissas!$C$9,Premissas!$E$8,IF(M1195&lt;Premissas!$C$10,Premissas!$E$9,IF(M1195&lt;Premissas!$C$11,Premissas!$E$10,IF(M1195&lt;Premissas!$C$12,Premissas!$E$11,Premissas!$E$12))))))</f>
        <v>0</v>
      </c>
      <c r="O1195" s="13">
        <f>IF(OR(N1195="",N1195=0),0,N1195/Premissas!$C$16)</f>
        <v>0</v>
      </c>
    </row>
    <row r="1196" spans="1:15" ht="15" customHeight="1">
      <c r="A1196" s="9">
        <v>8</v>
      </c>
      <c r="B1196" s="9">
        <v>409</v>
      </c>
      <c r="C1196" s="9" t="s">
        <v>20</v>
      </c>
      <c r="D1196" s="9" t="s">
        <v>216</v>
      </c>
      <c r="E1196" s="9" t="s">
        <v>217</v>
      </c>
      <c r="F1196" s="10">
        <v>80</v>
      </c>
      <c r="G1196" s="11">
        <v>2.2400000000000002</v>
      </c>
      <c r="H1196" s="11">
        <v>36</v>
      </c>
      <c r="I1196" s="9">
        <v>22</v>
      </c>
      <c r="J1196" s="9">
        <v>22</v>
      </c>
      <c r="K1196" s="9" t="s">
        <v>4842</v>
      </c>
      <c r="L1196" s="9" t="s">
        <v>48</v>
      </c>
      <c r="M1196" s="11">
        <f t="shared" si="18"/>
        <v>1.6363636363636365</v>
      </c>
      <c r="N1196" s="12">
        <f>IF(M1196="","",IF(M1196&lt;Premissas!$C$8,Premissas!$E$7,IF(M1196&lt;Premissas!$C$9,Premissas!$E$8,IF(M1196&lt;Premissas!$C$10,Premissas!$E$9,IF(M1196&lt;Premissas!$C$11,Premissas!$E$10,IF(M1196&lt;Premissas!$C$12,Premissas!$E$11,Premissas!$E$12))))))</f>
        <v>500</v>
      </c>
      <c r="O1196" s="13">
        <f>IF(OR(N1196="",N1196=0),0,N1196/Premissas!$C$16)</f>
        <v>19.23076923076923</v>
      </c>
    </row>
    <row r="1197" spans="1:15" ht="15" customHeight="1">
      <c r="A1197" s="9">
        <v>8</v>
      </c>
      <c r="B1197" s="9">
        <v>409</v>
      </c>
      <c r="C1197" s="9" t="s">
        <v>19</v>
      </c>
      <c r="D1197" s="9" t="s">
        <v>216</v>
      </c>
      <c r="E1197" s="9" t="s">
        <v>217</v>
      </c>
      <c r="F1197" s="10">
        <v>937</v>
      </c>
      <c r="G1197" s="11">
        <v>59.86</v>
      </c>
      <c r="H1197" s="11">
        <v>16</v>
      </c>
      <c r="I1197" s="9">
        <v>25</v>
      </c>
      <c r="J1197" s="9">
        <v>25</v>
      </c>
      <c r="K1197" s="9" t="s">
        <v>4842</v>
      </c>
      <c r="L1197" s="9" t="s">
        <v>48</v>
      </c>
      <c r="M1197" s="11">
        <f t="shared" si="18"/>
        <v>0.64</v>
      </c>
      <c r="N1197" s="12">
        <f>IF(M1197="","",IF(M1197&lt;Premissas!$C$8,Premissas!$E$7,IF(M1197&lt;Premissas!$C$9,Premissas!$E$8,IF(M1197&lt;Premissas!$C$10,Premissas!$E$9,IF(M1197&lt;Premissas!$C$11,Premissas!$E$10,IF(M1197&lt;Premissas!$C$12,Premissas!$E$11,Premissas!$E$12))))))</f>
        <v>0</v>
      </c>
      <c r="O1197" s="13">
        <f>IF(OR(N1197="",N1197=0),0,N1197/Premissas!$C$16)</f>
        <v>0</v>
      </c>
    </row>
    <row r="1198" spans="1:15" ht="15" customHeight="1">
      <c r="A1198" s="9">
        <v>8</v>
      </c>
      <c r="B1198" s="9">
        <v>409</v>
      </c>
      <c r="C1198" s="9" t="s">
        <v>20</v>
      </c>
      <c r="D1198" s="9" t="s">
        <v>218</v>
      </c>
      <c r="E1198" s="9" t="s">
        <v>219</v>
      </c>
      <c r="F1198" s="10">
        <v>746</v>
      </c>
      <c r="G1198" s="11">
        <v>34.54</v>
      </c>
      <c r="H1198" s="11">
        <v>22</v>
      </c>
      <c r="I1198" s="9">
        <v>22</v>
      </c>
      <c r="J1198" s="9">
        <v>22</v>
      </c>
      <c r="K1198" s="9" t="s">
        <v>4842</v>
      </c>
      <c r="L1198" s="9" t="s">
        <v>48</v>
      </c>
      <c r="M1198" s="11">
        <f t="shared" si="18"/>
        <v>1</v>
      </c>
      <c r="N1198" s="12">
        <f>IF(M1198="","",IF(M1198&lt;Premissas!$C$8,Premissas!$E$7,IF(M1198&lt;Premissas!$C$9,Premissas!$E$8,IF(M1198&lt;Premissas!$C$10,Premissas!$E$9,IF(M1198&lt;Premissas!$C$11,Premissas!$E$10,IF(M1198&lt;Premissas!$C$12,Premissas!$E$11,Premissas!$E$12))))))</f>
        <v>100</v>
      </c>
      <c r="O1198" s="13">
        <f>IF(OR(N1198="",N1198=0),0,N1198/Premissas!$C$16)</f>
        <v>3.8461538461538463</v>
      </c>
    </row>
    <row r="1199" spans="1:15" ht="15" customHeight="1">
      <c r="A1199" s="9">
        <v>8</v>
      </c>
      <c r="B1199" s="9">
        <v>409</v>
      </c>
      <c r="C1199" s="9" t="s">
        <v>18</v>
      </c>
      <c r="D1199" s="9" t="s">
        <v>220</v>
      </c>
      <c r="E1199" s="9" t="s">
        <v>221</v>
      </c>
      <c r="F1199" s="10">
        <v>327</v>
      </c>
      <c r="G1199" s="11">
        <v>6.13</v>
      </c>
      <c r="H1199" s="11">
        <v>53</v>
      </c>
      <c r="I1199" s="9">
        <v>24</v>
      </c>
      <c r="J1199" s="9">
        <v>24</v>
      </c>
      <c r="K1199" s="9" t="s">
        <v>4842</v>
      </c>
      <c r="L1199" s="9" t="s">
        <v>48</v>
      </c>
      <c r="M1199" s="11">
        <f t="shared" si="18"/>
        <v>2.2083333333333335</v>
      </c>
      <c r="N1199" s="12">
        <f>IF(M1199="","",IF(M1199&lt;Premissas!$C$8,Premissas!$E$7,IF(M1199&lt;Premissas!$C$9,Premissas!$E$8,IF(M1199&lt;Premissas!$C$10,Premissas!$E$9,IF(M1199&lt;Premissas!$C$11,Premissas!$E$10,IF(M1199&lt;Premissas!$C$12,Premissas!$E$11,Premissas!$E$12))))))</f>
        <v>750</v>
      </c>
      <c r="O1199" s="13">
        <f>IF(OR(N1199="",N1199=0),0,N1199/Premissas!$C$16)</f>
        <v>28.846153846153847</v>
      </c>
    </row>
    <row r="1200" spans="1:15" ht="15" customHeight="1">
      <c r="A1200" s="9">
        <v>8</v>
      </c>
      <c r="B1200" s="9">
        <v>409</v>
      </c>
      <c r="C1200" s="9" t="s">
        <v>20</v>
      </c>
      <c r="D1200" s="9" t="s">
        <v>222</v>
      </c>
      <c r="E1200" s="9" t="s">
        <v>223</v>
      </c>
      <c r="F1200" s="10">
        <v>319</v>
      </c>
      <c r="G1200" s="11">
        <v>7.54</v>
      </c>
      <c r="H1200" s="11">
        <v>42</v>
      </c>
      <c r="I1200" s="9">
        <v>22</v>
      </c>
      <c r="J1200" s="9">
        <v>22</v>
      </c>
      <c r="K1200" s="9" t="s">
        <v>4842</v>
      </c>
      <c r="L1200" s="9" t="s">
        <v>48</v>
      </c>
      <c r="M1200" s="11">
        <f t="shared" si="18"/>
        <v>1.9090909090909092</v>
      </c>
      <c r="N1200" s="12">
        <f>IF(M1200="","",IF(M1200&lt;Premissas!$C$8,Premissas!$E$7,IF(M1200&lt;Premissas!$C$9,Premissas!$E$8,IF(M1200&lt;Premissas!$C$10,Premissas!$E$9,IF(M1200&lt;Premissas!$C$11,Premissas!$E$10,IF(M1200&lt;Premissas!$C$12,Premissas!$E$11,Premissas!$E$12))))))</f>
        <v>750</v>
      </c>
      <c r="O1200" s="13">
        <f>IF(OR(N1200="",N1200=0),0,N1200/Premissas!$C$16)</f>
        <v>28.846153846153847</v>
      </c>
    </row>
    <row r="1201" spans="1:15" ht="15" customHeight="1">
      <c r="A1201" s="9">
        <v>8</v>
      </c>
      <c r="B1201" s="9">
        <v>409</v>
      </c>
      <c r="C1201" s="9" t="s">
        <v>18</v>
      </c>
      <c r="D1201" s="9" t="s">
        <v>226</v>
      </c>
      <c r="E1201" s="9" t="s">
        <v>227</v>
      </c>
      <c r="F1201" s="10">
        <v>611</v>
      </c>
      <c r="G1201" s="11">
        <v>14.96</v>
      </c>
      <c r="H1201" s="11">
        <v>41</v>
      </c>
      <c r="I1201" s="9">
        <v>24</v>
      </c>
      <c r="J1201" s="9">
        <v>24</v>
      </c>
      <c r="K1201" s="9" t="s">
        <v>4842</v>
      </c>
      <c r="L1201" s="9" t="s">
        <v>48</v>
      </c>
      <c r="M1201" s="11">
        <f t="shared" si="18"/>
        <v>1.7083333333333333</v>
      </c>
      <c r="N1201" s="12">
        <f>IF(M1201="","",IF(M1201&lt;Premissas!$C$8,Premissas!$E$7,IF(M1201&lt;Premissas!$C$9,Premissas!$E$8,IF(M1201&lt;Premissas!$C$10,Premissas!$E$9,IF(M1201&lt;Premissas!$C$11,Premissas!$E$10,IF(M1201&lt;Premissas!$C$12,Premissas!$E$11,Premissas!$E$12))))))</f>
        <v>500</v>
      </c>
      <c r="O1201" s="13">
        <f>IF(OR(N1201="",N1201=0),0,N1201/Premissas!$C$16)</f>
        <v>19.23076923076923</v>
      </c>
    </row>
    <row r="1202" spans="1:15" ht="15" customHeight="1">
      <c r="A1202" s="9">
        <v>8</v>
      </c>
      <c r="B1202" s="9">
        <v>409</v>
      </c>
      <c r="C1202" s="9" t="s">
        <v>20</v>
      </c>
      <c r="D1202" s="9" t="s">
        <v>228</v>
      </c>
      <c r="E1202" s="9" t="s">
        <v>229</v>
      </c>
      <c r="F1202" s="10">
        <v>31</v>
      </c>
      <c r="G1202" s="11">
        <v>0.56000000000000005</v>
      </c>
      <c r="H1202" s="11">
        <v>55</v>
      </c>
      <c r="I1202" s="9">
        <v>22</v>
      </c>
      <c r="J1202" s="9">
        <v>22</v>
      </c>
      <c r="K1202" s="9" t="s">
        <v>4842</v>
      </c>
      <c r="L1202" s="9" t="s">
        <v>48</v>
      </c>
      <c r="M1202" s="11">
        <f t="shared" si="18"/>
        <v>2.5</v>
      </c>
      <c r="N1202" s="12">
        <f>IF(M1202="","",IF(M1202&lt;Premissas!$C$8,Premissas!$E$7,IF(M1202&lt;Premissas!$C$9,Premissas!$E$8,IF(M1202&lt;Premissas!$C$10,Premissas!$E$9,IF(M1202&lt;Premissas!$C$11,Premissas!$E$10,IF(M1202&lt;Premissas!$C$12,Premissas!$E$11,Premissas!$E$12))))))</f>
        <v>750</v>
      </c>
      <c r="O1202" s="13">
        <f>IF(OR(N1202="",N1202=0),0,N1202/Premissas!$C$16)</f>
        <v>28.846153846153847</v>
      </c>
    </row>
    <row r="1203" spans="1:15" ht="15" customHeight="1">
      <c r="A1203" s="9">
        <v>8</v>
      </c>
      <c r="B1203" s="9">
        <v>409</v>
      </c>
      <c r="C1203" s="9" t="s">
        <v>19</v>
      </c>
      <c r="D1203" s="9" t="s">
        <v>228</v>
      </c>
      <c r="E1203" s="9" t="s">
        <v>229</v>
      </c>
      <c r="F1203" s="10">
        <v>1487</v>
      </c>
      <c r="G1203" s="11">
        <v>13.67</v>
      </c>
      <c r="H1203" s="11">
        <v>109</v>
      </c>
      <c r="I1203" s="9">
        <v>25</v>
      </c>
      <c r="J1203" s="9">
        <v>25</v>
      </c>
      <c r="K1203" s="9" t="s">
        <v>4842</v>
      </c>
      <c r="L1203" s="9" t="s">
        <v>48</v>
      </c>
      <c r="M1203" s="11">
        <f t="shared" si="18"/>
        <v>4.3600000000000003</v>
      </c>
      <c r="N1203" s="12">
        <f>IF(M1203="","",IF(M1203&lt;Premissas!$C$8,Premissas!$E$7,IF(M1203&lt;Premissas!$C$9,Premissas!$E$8,IF(M1203&lt;Premissas!$C$10,Premissas!$E$9,IF(M1203&lt;Premissas!$C$11,Premissas!$E$10,IF(M1203&lt;Premissas!$C$12,Premissas!$E$11,Premissas!$E$12))))))</f>
        <v>750</v>
      </c>
      <c r="O1203" s="13">
        <f>IF(OR(N1203="",N1203=0),0,N1203/Premissas!$C$16)</f>
        <v>28.846153846153847</v>
      </c>
    </row>
    <row r="1204" spans="1:15" ht="15" customHeight="1">
      <c r="A1204" s="9">
        <v>8</v>
      </c>
      <c r="B1204" s="9">
        <v>409</v>
      </c>
      <c r="C1204" s="9" t="s">
        <v>20</v>
      </c>
      <c r="D1204" s="9" t="s">
        <v>230</v>
      </c>
      <c r="E1204" s="9" t="s">
        <v>231</v>
      </c>
      <c r="F1204" s="10">
        <v>19</v>
      </c>
      <c r="G1204" s="11">
        <v>3.44</v>
      </c>
      <c r="H1204" s="11">
        <v>6</v>
      </c>
      <c r="I1204" s="9">
        <v>22</v>
      </c>
      <c r="J1204" s="9">
        <v>22</v>
      </c>
      <c r="K1204" s="9" t="s">
        <v>4842</v>
      </c>
      <c r="L1204" s="9" t="s">
        <v>48</v>
      </c>
      <c r="M1204" s="11">
        <f t="shared" si="18"/>
        <v>0.27272727272727271</v>
      </c>
      <c r="N1204" s="12">
        <f>IF(M1204="","",IF(M1204&lt;Premissas!$C$8,Premissas!$E$7,IF(M1204&lt;Premissas!$C$9,Premissas!$E$8,IF(M1204&lt;Premissas!$C$10,Premissas!$E$9,IF(M1204&lt;Premissas!$C$11,Premissas!$E$10,IF(M1204&lt;Premissas!$C$12,Premissas!$E$11,Premissas!$E$12))))))</f>
        <v>0</v>
      </c>
      <c r="O1204" s="13">
        <f>IF(OR(N1204="",N1204=0),0,N1204/Premissas!$C$16)</f>
        <v>0</v>
      </c>
    </row>
    <row r="1205" spans="1:15" ht="15" customHeight="1">
      <c r="A1205" s="9">
        <v>8</v>
      </c>
      <c r="B1205" s="9">
        <v>409</v>
      </c>
      <c r="C1205" s="9" t="s">
        <v>20</v>
      </c>
      <c r="D1205" s="9" t="s">
        <v>232</v>
      </c>
      <c r="E1205" s="9" t="s">
        <v>233</v>
      </c>
      <c r="F1205" s="10">
        <v>14</v>
      </c>
      <c r="G1205" s="11">
        <v>0.97</v>
      </c>
      <c r="H1205" s="11">
        <v>14</v>
      </c>
      <c r="I1205" s="9">
        <v>22</v>
      </c>
      <c r="J1205" s="9">
        <v>22</v>
      </c>
      <c r="K1205" s="9" t="s">
        <v>4842</v>
      </c>
      <c r="L1205" s="9" t="s">
        <v>48</v>
      </c>
      <c r="M1205" s="11">
        <f t="shared" si="18"/>
        <v>0.63636363636363635</v>
      </c>
      <c r="N1205" s="12">
        <f>IF(M1205="","",IF(M1205&lt;Premissas!$C$8,Premissas!$E$7,IF(M1205&lt;Premissas!$C$9,Premissas!$E$8,IF(M1205&lt;Premissas!$C$10,Premissas!$E$9,IF(M1205&lt;Premissas!$C$11,Premissas!$E$10,IF(M1205&lt;Premissas!$C$12,Premissas!$E$11,Premissas!$E$12))))))</f>
        <v>0</v>
      </c>
      <c r="O1205" s="13">
        <f>IF(OR(N1205="",N1205=0),0,N1205/Premissas!$C$16)</f>
        <v>0</v>
      </c>
    </row>
    <row r="1206" spans="1:15" ht="15" customHeight="1">
      <c r="A1206" s="9">
        <v>8</v>
      </c>
      <c r="B1206" s="9">
        <v>409</v>
      </c>
      <c r="C1206" s="9" t="s">
        <v>20</v>
      </c>
      <c r="D1206" s="9" t="s">
        <v>234</v>
      </c>
      <c r="E1206" s="9" t="s">
        <v>235</v>
      </c>
      <c r="F1206" s="10">
        <v>11</v>
      </c>
      <c r="G1206" s="11">
        <v>4.03</v>
      </c>
      <c r="H1206" s="11">
        <v>3</v>
      </c>
      <c r="I1206" s="9">
        <v>22</v>
      </c>
      <c r="J1206" s="9">
        <v>22</v>
      </c>
      <c r="K1206" s="9" t="s">
        <v>4842</v>
      </c>
      <c r="L1206" s="9" t="s">
        <v>48</v>
      </c>
      <c r="M1206" s="11">
        <f t="shared" si="18"/>
        <v>0.13636363636363635</v>
      </c>
      <c r="N1206" s="12">
        <f>IF(M1206="","",IF(M1206&lt;Premissas!$C$8,Premissas!$E$7,IF(M1206&lt;Premissas!$C$9,Premissas!$E$8,IF(M1206&lt;Premissas!$C$10,Premissas!$E$9,IF(M1206&lt;Premissas!$C$11,Premissas!$E$10,IF(M1206&lt;Premissas!$C$12,Premissas!$E$11,Premissas!$E$12))))))</f>
        <v>0</v>
      </c>
      <c r="O1206" s="13">
        <f>IF(OR(N1206="",N1206=0),0,N1206/Premissas!$C$16)</f>
        <v>0</v>
      </c>
    </row>
    <row r="1207" spans="1:15" ht="15" customHeight="1">
      <c r="A1207" s="9">
        <v>8</v>
      </c>
      <c r="B1207" s="9">
        <v>409</v>
      </c>
      <c r="C1207" s="9" t="s">
        <v>20</v>
      </c>
      <c r="D1207" s="9" t="s">
        <v>236</v>
      </c>
      <c r="E1207" s="9" t="s">
        <v>237</v>
      </c>
      <c r="F1207" s="10">
        <v>33</v>
      </c>
      <c r="G1207" s="11">
        <v>0.49</v>
      </c>
      <c r="H1207" s="11">
        <v>67</v>
      </c>
      <c r="I1207" s="9">
        <v>22</v>
      </c>
      <c r="J1207" s="9">
        <v>22</v>
      </c>
      <c r="K1207" s="9" t="s">
        <v>4842</v>
      </c>
      <c r="L1207" s="9" t="s">
        <v>48</v>
      </c>
      <c r="M1207" s="11">
        <f t="shared" si="18"/>
        <v>3.0454545454545454</v>
      </c>
      <c r="N1207" s="12">
        <f>IF(M1207="","",IF(M1207&lt;Premissas!$C$8,Premissas!$E$7,IF(M1207&lt;Premissas!$C$9,Premissas!$E$8,IF(M1207&lt;Premissas!$C$10,Premissas!$E$9,IF(M1207&lt;Premissas!$C$11,Premissas!$E$10,IF(M1207&lt;Premissas!$C$12,Premissas!$E$11,Premissas!$E$12))))))</f>
        <v>750</v>
      </c>
      <c r="O1207" s="13">
        <f>IF(OR(N1207="",N1207=0),0,N1207/Premissas!$C$16)</f>
        <v>28.846153846153847</v>
      </c>
    </row>
    <row r="1208" spans="1:15" ht="15" customHeight="1">
      <c r="A1208" s="9">
        <v>8</v>
      </c>
      <c r="B1208" s="9">
        <v>409</v>
      </c>
      <c r="C1208" s="9" t="s">
        <v>20</v>
      </c>
      <c r="D1208" s="9" t="s">
        <v>238</v>
      </c>
      <c r="E1208" s="9" t="s">
        <v>239</v>
      </c>
      <c r="F1208" s="10">
        <v>4</v>
      </c>
      <c r="G1208" s="11">
        <v>0.95</v>
      </c>
      <c r="H1208" s="11">
        <v>4</v>
      </c>
      <c r="I1208" s="9">
        <v>22</v>
      </c>
      <c r="J1208" s="9">
        <v>22</v>
      </c>
      <c r="K1208" s="9" t="s">
        <v>4842</v>
      </c>
      <c r="L1208" s="9" t="s">
        <v>48</v>
      </c>
      <c r="M1208" s="11">
        <f t="shared" si="18"/>
        <v>0.18181818181818182</v>
      </c>
      <c r="N1208" s="12">
        <f>IF(M1208="","",IF(M1208&lt;Premissas!$C$8,Premissas!$E$7,IF(M1208&lt;Premissas!$C$9,Premissas!$E$8,IF(M1208&lt;Premissas!$C$10,Premissas!$E$9,IF(M1208&lt;Premissas!$C$11,Premissas!$E$10,IF(M1208&lt;Premissas!$C$12,Premissas!$E$11,Premissas!$E$12))))))</f>
        <v>0</v>
      </c>
      <c r="O1208" s="13">
        <f>IF(OR(N1208="",N1208=0),0,N1208/Premissas!$C$16)</f>
        <v>0</v>
      </c>
    </row>
    <row r="1209" spans="1:15" ht="15" customHeight="1">
      <c r="A1209" s="9">
        <v>8</v>
      </c>
      <c r="B1209" s="9">
        <v>409</v>
      </c>
      <c r="C1209" s="9" t="s">
        <v>19</v>
      </c>
      <c r="D1209" s="9" t="s">
        <v>238</v>
      </c>
      <c r="E1209" s="9" t="s">
        <v>239</v>
      </c>
      <c r="F1209" s="10">
        <v>73</v>
      </c>
      <c r="G1209" s="11">
        <v>0.37</v>
      </c>
      <c r="H1209" s="11">
        <v>197</v>
      </c>
      <c r="I1209" s="9">
        <v>25</v>
      </c>
      <c r="J1209" s="9">
        <v>25</v>
      </c>
      <c r="K1209" s="9" t="s">
        <v>4842</v>
      </c>
      <c r="L1209" s="9" t="s">
        <v>48</v>
      </c>
      <c r="M1209" s="11">
        <f t="shared" si="18"/>
        <v>7.88</v>
      </c>
      <c r="N1209" s="12">
        <f>IF(M1209="","",IF(M1209&lt;Premissas!$C$8,Premissas!$E$7,IF(M1209&lt;Premissas!$C$9,Premissas!$E$8,IF(M1209&lt;Premissas!$C$10,Premissas!$E$9,IF(M1209&lt;Premissas!$C$11,Premissas!$E$10,IF(M1209&lt;Premissas!$C$12,Premissas!$E$11,Premissas!$E$12))))))</f>
        <v>750</v>
      </c>
      <c r="O1209" s="13">
        <f>IF(OR(N1209="",N1209=0),0,N1209/Premissas!$C$16)</f>
        <v>28.846153846153847</v>
      </c>
    </row>
    <row r="1210" spans="1:15" ht="15" customHeight="1">
      <c r="A1210" s="9">
        <v>8</v>
      </c>
      <c r="B1210" s="9">
        <v>409</v>
      </c>
      <c r="C1210" s="9" t="s">
        <v>20</v>
      </c>
      <c r="D1210" s="9" t="s">
        <v>240</v>
      </c>
      <c r="E1210" s="9" t="s">
        <v>241</v>
      </c>
      <c r="F1210" s="10">
        <v>1088</v>
      </c>
      <c r="G1210" s="11">
        <v>24.61</v>
      </c>
      <c r="H1210" s="11">
        <v>44</v>
      </c>
      <c r="I1210" s="9">
        <v>22</v>
      </c>
      <c r="J1210" s="9">
        <v>22</v>
      </c>
      <c r="K1210" s="9" t="s">
        <v>4842</v>
      </c>
      <c r="L1210" s="9" t="s">
        <v>48</v>
      </c>
      <c r="M1210" s="11">
        <f t="shared" si="18"/>
        <v>2</v>
      </c>
      <c r="N1210" s="12">
        <f>IF(M1210="","",IF(M1210&lt;Premissas!$C$8,Premissas!$E$7,IF(M1210&lt;Premissas!$C$9,Premissas!$E$8,IF(M1210&lt;Premissas!$C$10,Premissas!$E$9,IF(M1210&lt;Premissas!$C$11,Premissas!$E$10,IF(M1210&lt;Premissas!$C$12,Premissas!$E$11,Premissas!$E$12))))))</f>
        <v>750</v>
      </c>
      <c r="O1210" s="13">
        <f>IF(OR(N1210="",N1210=0),0,N1210/Premissas!$C$16)</f>
        <v>28.846153846153847</v>
      </c>
    </row>
    <row r="1211" spans="1:15" ht="15" customHeight="1">
      <c r="A1211" s="9">
        <v>8</v>
      </c>
      <c r="B1211" s="9">
        <v>409</v>
      </c>
      <c r="C1211" s="9" t="s">
        <v>20</v>
      </c>
      <c r="D1211" s="9" t="s">
        <v>244</v>
      </c>
      <c r="E1211" s="9" t="s">
        <v>245</v>
      </c>
      <c r="F1211" s="10">
        <v>24</v>
      </c>
      <c r="G1211" s="11">
        <v>0.99</v>
      </c>
      <c r="H1211" s="11">
        <v>24</v>
      </c>
      <c r="I1211" s="9">
        <v>22</v>
      </c>
      <c r="J1211" s="9">
        <v>22</v>
      </c>
      <c r="K1211" s="9" t="s">
        <v>4842</v>
      </c>
      <c r="L1211" s="9" t="s">
        <v>48</v>
      </c>
      <c r="M1211" s="11">
        <f t="shared" si="18"/>
        <v>1.0909090909090908</v>
      </c>
      <c r="N1211" s="12">
        <f>IF(M1211="","",IF(M1211&lt;Premissas!$C$8,Premissas!$E$7,IF(M1211&lt;Premissas!$C$9,Premissas!$E$8,IF(M1211&lt;Premissas!$C$10,Premissas!$E$9,IF(M1211&lt;Premissas!$C$11,Premissas!$E$10,IF(M1211&lt;Premissas!$C$12,Premissas!$E$11,Premissas!$E$12))))))</f>
        <v>100</v>
      </c>
      <c r="O1211" s="13">
        <f>IF(OR(N1211="",N1211=0),0,N1211/Premissas!$C$16)</f>
        <v>3.8461538461538463</v>
      </c>
    </row>
    <row r="1212" spans="1:15" ht="15" customHeight="1">
      <c r="A1212" s="9">
        <v>8</v>
      </c>
      <c r="B1212" s="9">
        <v>409</v>
      </c>
      <c r="C1212" s="9" t="s">
        <v>20</v>
      </c>
      <c r="D1212" s="9" t="s">
        <v>246</v>
      </c>
      <c r="E1212" s="9" t="s">
        <v>247</v>
      </c>
      <c r="F1212" s="10">
        <v>16</v>
      </c>
      <c r="G1212" s="11">
        <v>1.19</v>
      </c>
      <c r="H1212" s="11">
        <v>13</v>
      </c>
      <c r="I1212" s="9">
        <v>22</v>
      </c>
      <c r="J1212" s="9">
        <v>22</v>
      </c>
      <c r="K1212" s="9" t="s">
        <v>4842</v>
      </c>
      <c r="L1212" s="9" t="s">
        <v>48</v>
      </c>
      <c r="M1212" s="11">
        <f t="shared" si="18"/>
        <v>0.59090909090909094</v>
      </c>
      <c r="N1212" s="12">
        <f>IF(M1212="","",IF(M1212&lt;Premissas!$C$8,Premissas!$E$7,IF(M1212&lt;Premissas!$C$9,Premissas!$E$8,IF(M1212&lt;Premissas!$C$10,Premissas!$E$9,IF(M1212&lt;Premissas!$C$11,Premissas!$E$10,IF(M1212&lt;Premissas!$C$12,Premissas!$E$11,Premissas!$E$12))))))</f>
        <v>0</v>
      </c>
      <c r="O1212" s="13">
        <f>IF(OR(N1212="",N1212=0),0,N1212/Premissas!$C$16)</f>
        <v>0</v>
      </c>
    </row>
    <row r="1213" spans="1:15" ht="15" customHeight="1">
      <c r="A1213" s="9">
        <v>8</v>
      </c>
      <c r="B1213" s="9">
        <v>409</v>
      </c>
      <c r="C1213" s="9" t="s">
        <v>20</v>
      </c>
      <c r="D1213" s="9" t="s">
        <v>250</v>
      </c>
      <c r="E1213" s="9" t="s">
        <v>251</v>
      </c>
      <c r="F1213" s="10">
        <v>261</v>
      </c>
      <c r="G1213" s="11">
        <v>14.67</v>
      </c>
      <c r="H1213" s="11">
        <v>18</v>
      </c>
      <c r="I1213" s="9">
        <v>22</v>
      </c>
      <c r="J1213" s="9">
        <v>22</v>
      </c>
      <c r="K1213" s="9" t="s">
        <v>4842</v>
      </c>
      <c r="L1213" s="9" t="s">
        <v>48</v>
      </c>
      <c r="M1213" s="11">
        <f t="shared" si="18"/>
        <v>0.81818181818181823</v>
      </c>
      <c r="N1213" s="12">
        <f>IF(M1213="","",IF(M1213&lt;Premissas!$C$8,Premissas!$E$7,IF(M1213&lt;Premissas!$C$9,Premissas!$E$8,IF(M1213&lt;Premissas!$C$10,Premissas!$E$9,IF(M1213&lt;Premissas!$C$11,Premissas!$E$10,IF(M1213&lt;Premissas!$C$12,Premissas!$E$11,Premissas!$E$12))))))</f>
        <v>0</v>
      </c>
      <c r="O1213" s="13">
        <f>IF(OR(N1213="",N1213=0),0,N1213/Premissas!$C$16)</f>
        <v>0</v>
      </c>
    </row>
    <row r="1214" spans="1:15" ht="15" customHeight="1">
      <c r="A1214" s="9">
        <v>8</v>
      </c>
      <c r="B1214" s="9">
        <v>409</v>
      </c>
      <c r="C1214" s="9" t="s">
        <v>19</v>
      </c>
      <c r="D1214" s="9" t="s">
        <v>250</v>
      </c>
      <c r="E1214" s="9" t="s">
        <v>251</v>
      </c>
      <c r="F1214" s="10">
        <v>11</v>
      </c>
      <c r="G1214" s="11">
        <v>6.69</v>
      </c>
      <c r="H1214" s="11">
        <v>2</v>
      </c>
      <c r="I1214" s="9">
        <v>25</v>
      </c>
      <c r="J1214" s="9">
        <v>25</v>
      </c>
      <c r="K1214" s="9" t="s">
        <v>4842</v>
      </c>
      <c r="L1214" s="9" t="s">
        <v>48</v>
      </c>
      <c r="M1214" s="11">
        <f t="shared" si="18"/>
        <v>0.08</v>
      </c>
      <c r="N1214" s="12">
        <f>IF(M1214="","",IF(M1214&lt;Premissas!$C$8,Premissas!$E$7,IF(M1214&lt;Premissas!$C$9,Premissas!$E$8,IF(M1214&lt;Premissas!$C$10,Premissas!$E$9,IF(M1214&lt;Premissas!$C$11,Premissas!$E$10,IF(M1214&lt;Premissas!$C$12,Premissas!$E$11,Premissas!$E$12))))))</f>
        <v>0</v>
      </c>
      <c r="O1214" s="13">
        <f>IF(OR(N1214="",N1214=0),0,N1214/Premissas!$C$16)</f>
        <v>0</v>
      </c>
    </row>
    <row r="1215" spans="1:15" ht="15" customHeight="1">
      <c r="A1215" s="9">
        <v>8</v>
      </c>
      <c r="B1215" s="9">
        <v>409</v>
      </c>
      <c r="C1215" s="9" t="s">
        <v>20</v>
      </c>
      <c r="D1215" s="9" t="s">
        <v>252</v>
      </c>
      <c r="E1215" s="9" t="s">
        <v>253</v>
      </c>
      <c r="F1215" s="10">
        <v>55</v>
      </c>
      <c r="G1215" s="11">
        <v>9.3699999999999992</v>
      </c>
      <c r="H1215" s="11">
        <v>6</v>
      </c>
      <c r="I1215" s="9">
        <v>22</v>
      </c>
      <c r="J1215" s="9">
        <v>22</v>
      </c>
      <c r="K1215" s="9" t="s">
        <v>4842</v>
      </c>
      <c r="L1215" s="9" t="s">
        <v>48</v>
      </c>
      <c r="M1215" s="11">
        <f t="shared" si="18"/>
        <v>0.27272727272727271</v>
      </c>
      <c r="N1215" s="12">
        <f>IF(M1215="","",IF(M1215&lt;Premissas!$C$8,Premissas!$E$7,IF(M1215&lt;Premissas!$C$9,Premissas!$E$8,IF(M1215&lt;Premissas!$C$10,Premissas!$E$9,IF(M1215&lt;Premissas!$C$11,Premissas!$E$10,IF(M1215&lt;Premissas!$C$12,Premissas!$E$11,Premissas!$E$12))))))</f>
        <v>0</v>
      </c>
      <c r="O1215" s="13">
        <f>IF(OR(N1215="",N1215=0),0,N1215/Premissas!$C$16)</f>
        <v>0</v>
      </c>
    </row>
    <row r="1216" spans="1:15" ht="15" customHeight="1">
      <c r="A1216" s="9">
        <v>8</v>
      </c>
      <c r="B1216" s="9">
        <v>409</v>
      </c>
      <c r="C1216" s="9" t="s">
        <v>20</v>
      </c>
      <c r="D1216" s="9" t="s">
        <v>254</v>
      </c>
      <c r="E1216" s="9" t="s">
        <v>255</v>
      </c>
      <c r="F1216" s="10">
        <v>2193</v>
      </c>
      <c r="G1216" s="11">
        <v>61.59</v>
      </c>
      <c r="H1216" s="11">
        <v>36</v>
      </c>
      <c r="I1216" s="9">
        <v>22</v>
      </c>
      <c r="J1216" s="9">
        <v>22</v>
      </c>
      <c r="K1216" s="9" t="s">
        <v>4842</v>
      </c>
      <c r="L1216" s="9" t="s">
        <v>48</v>
      </c>
      <c r="M1216" s="11">
        <f t="shared" si="18"/>
        <v>1.6363636363636365</v>
      </c>
      <c r="N1216" s="12">
        <f>IF(M1216="","",IF(M1216&lt;Premissas!$C$8,Premissas!$E$7,IF(M1216&lt;Premissas!$C$9,Premissas!$E$8,IF(M1216&lt;Premissas!$C$10,Premissas!$E$9,IF(M1216&lt;Premissas!$C$11,Premissas!$E$10,IF(M1216&lt;Premissas!$C$12,Premissas!$E$11,Premissas!$E$12))))))</f>
        <v>500</v>
      </c>
      <c r="O1216" s="13">
        <f>IF(OR(N1216="",N1216=0),0,N1216/Premissas!$C$16)</f>
        <v>19.23076923076923</v>
      </c>
    </row>
    <row r="1217" spans="1:15" ht="15" customHeight="1">
      <c r="A1217" s="9">
        <v>8</v>
      </c>
      <c r="B1217" s="9">
        <v>409</v>
      </c>
      <c r="C1217" s="9" t="s">
        <v>20</v>
      </c>
      <c r="D1217" s="9" t="s">
        <v>256</v>
      </c>
      <c r="E1217" s="9" t="s">
        <v>257</v>
      </c>
      <c r="F1217" s="10">
        <v>1455</v>
      </c>
      <c r="G1217" s="11">
        <v>38.299999999999997</v>
      </c>
      <c r="H1217" s="11">
        <v>38</v>
      </c>
      <c r="I1217" s="9">
        <v>22</v>
      </c>
      <c r="J1217" s="9">
        <v>22</v>
      </c>
      <c r="K1217" s="9" t="s">
        <v>4842</v>
      </c>
      <c r="L1217" s="9" t="s">
        <v>48</v>
      </c>
      <c r="M1217" s="11">
        <f t="shared" si="18"/>
        <v>1.7272727272727273</v>
      </c>
      <c r="N1217" s="12">
        <f>IF(M1217="","",IF(M1217&lt;Premissas!$C$8,Premissas!$E$7,IF(M1217&lt;Premissas!$C$9,Premissas!$E$8,IF(M1217&lt;Premissas!$C$10,Premissas!$E$9,IF(M1217&lt;Premissas!$C$11,Premissas!$E$10,IF(M1217&lt;Premissas!$C$12,Premissas!$E$11,Premissas!$E$12))))))</f>
        <v>500</v>
      </c>
      <c r="O1217" s="13">
        <f>IF(OR(N1217="",N1217=0),0,N1217/Premissas!$C$16)</f>
        <v>19.23076923076923</v>
      </c>
    </row>
    <row r="1218" spans="1:15" ht="15" customHeight="1">
      <c r="A1218" s="9">
        <v>8</v>
      </c>
      <c r="B1218" s="9">
        <v>409</v>
      </c>
      <c r="C1218" s="9" t="s">
        <v>20</v>
      </c>
      <c r="D1218" s="9" t="s">
        <v>258</v>
      </c>
      <c r="E1218" s="9" t="s">
        <v>259</v>
      </c>
      <c r="F1218" s="10">
        <v>6</v>
      </c>
      <c r="G1218" s="11">
        <v>2.5499999999999998</v>
      </c>
      <c r="H1218" s="11">
        <v>2</v>
      </c>
      <c r="I1218" s="9">
        <v>22</v>
      </c>
      <c r="J1218" s="9">
        <v>22</v>
      </c>
      <c r="K1218" s="9" t="s">
        <v>4842</v>
      </c>
      <c r="L1218" s="9" t="s">
        <v>48</v>
      </c>
      <c r="M1218" s="11">
        <f t="shared" ref="M1218:M1281" si="19">IF(OR(J1218="",J1218&lt;=0),"",H1218/J1218)</f>
        <v>9.0909090909090912E-2</v>
      </c>
      <c r="N1218" s="12">
        <f>IF(M1218="","",IF(M1218&lt;Premissas!$C$8,Premissas!$E$7,IF(M1218&lt;Premissas!$C$9,Premissas!$E$8,IF(M1218&lt;Premissas!$C$10,Premissas!$E$9,IF(M1218&lt;Premissas!$C$11,Premissas!$E$10,IF(M1218&lt;Premissas!$C$12,Premissas!$E$11,Premissas!$E$12))))))</f>
        <v>0</v>
      </c>
      <c r="O1218" s="13">
        <f>IF(OR(N1218="",N1218=0),0,N1218/Premissas!$C$16)</f>
        <v>0</v>
      </c>
    </row>
    <row r="1219" spans="1:15" ht="15" customHeight="1">
      <c r="A1219" s="9">
        <v>8</v>
      </c>
      <c r="B1219" s="9">
        <v>409</v>
      </c>
      <c r="C1219" s="9" t="s">
        <v>19</v>
      </c>
      <c r="D1219" s="9" t="s">
        <v>258</v>
      </c>
      <c r="E1219" s="9" t="s">
        <v>259</v>
      </c>
      <c r="F1219" s="10">
        <v>1</v>
      </c>
      <c r="G1219" s="11">
        <v>1.3</v>
      </c>
      <c r="H1219" s="11">
        <v>1</v>
      </c>
      <c r="I1219" s="9">
        <v>25</v>
      </c>
      <c r="J1219" s="9">
        <v>25</v>
      </c>
      <c r="K1219" s="9" t="s">
        <v>4842</v>
      </c>
      <c r="L1219" s="9" t="s">
        <v>48</v>
      </c>
      <c r="M1219" s="11">
        <f t="shared" si="19"/>
        <v>0.04</v>
      </c>
      <c r="N1219" s="12">
        <f>IF(M1219="","",IF(M1219&lt;Premissas!$C$8,Premissas!$E$7,IF(M1219&lt;Premissas!$C$9,Premissas!$E$8,IF(M1219&lt;Premissas!$C$10,Premissas!$E$9,IF(M1219&lt;Premissas!$C$11,Premissas!$E$10,IF(M1219&lt;Premissas!$C$12,Premissas!$E$11,Premissas!$E$12))))))</f>
        <v>0</v>
      </c>
      <c r="O1219" s="13">
        <f>IF(OR(N1219="",N1219=0),0,N1219/Premissas!$C$16)</f>
        <v>0</v>
      </c>
    </row>
    <row r="1220" spans="1:15" ht="15" customHeight="1">
      <c r="A1220" s="9">
        <v>8</v>
      </c>
      <c r="B1220" s="9">
        <v>409</v>
      </c>
      <c r="C1220" s="9" t="s">
        <v>18</v>
      </c>
      <c r="D1220" s="9" t="s">
        <v>266</v>
      </c>
      <c r="E1220" s="9" t="s">
        <v>267</v>
      </c>
      <c r="F1220" s="10">
        <v>174</v>
      </c>
      <c r="G1220" s="11">
        <v>0.68</v>
      </c>
      <c r="H1220" s="11">
        <v>256</v>
      </c>
      <c r="I1220" s="9">
        <v>24</v>
      </c>
      <c r="J1220" s="9">
        <v>24</v>
      </c>
      <c r="K1220" s="9" t="s">
        <v>4842</v>
      </c>
      <c r="L1220" s="9" t="s">
        <v>48</v>
      </c>
      <c r="M1220" s="11">
        <f t="shared" si="19"/>
        <v>10.666666666666666</v>
      </c>
      <c r="N1220" s="12">
        <f>IF(M1220="","",IF(M1220&lt;Premissas!$C$8,Premissas!$E$7,IF(M1220&lt;Premissas!$C$9,Premissas!$E$8,IF(M1220&lt;Premissas!$C$10,Premissas!$E$9,IF(M1220&lt;Premissas!$C$11,Premissas!$E$10,IF(M1220&lt;Premissas!$C$12,Premissas!$E$11,Premissas!$E$12))))))</f>
        <v>750</v>
      </c>
      <c r="O1220" s="13">
        <f>IF(OR(N1220="",N1220=0),0,N1220/Premissas!$C$16)</f>
        <v>28.846153846153847</v>
      </c>
    </row>
    <row r="1221" spans="1:15" ht="15" customHeight="1">
      <c r="A1221" s="9">
        <v>8</v>
      </c>
      <c r="B1221" s="9">
        <v>409</v>
      </c>
      <c r="C1221" s="9" t="s">
        <v>18</v>
      </c>
      <c r="D1221" s="9" t="s">
        <v>270</v>
      </c>
      <c r="E1221" s="9" t="s">
        <v>271</v>
      </c>
      <c r="F1221" s="10">
        <v>830</v>
      </c>
      <c r="G1221" s="11">
        <v>24.81</v>
      </c>
      <c r="H1221" s="11">
        <v>33</v>
      </c>
      <c r="I1221" s="9">
        <v>24</v>
      </c>
      <c r="J1221" s="9">
        <v>24</v>
      </c>
      <c r="K1221" s="9" t="s">
        <v>4842</v>
      </c>
      <c r="L1221" s="9" t="s">
        <v>48</v>
      </c>
      <c r="M1221" s="11">
        <f t="shared" si="19"/>
        <v>1.375</v>
      </c>
      <c r="N1221" s="12">
        <f>IF(M1221="","",IF(M1221&lt;Premissas!$C$8,Premissas!$E$7,IF(M1221&lt;Premissas!$C$9,Premissas!$E$8,IF(M1221&lt;Premissas!$C$10,Premissas!$E$9,IF(M1221&lt;Premissas!$C$11,Premissas!$E$10,IF(M1221&lt;Premissas!$C$12,Premissas!$E$11,Premissas!$E$12))))))</f>
        <v>200</v>
      </c>
      <c r="O1221" s="13">
        <f>IF(OR(N1221="",N1221=0),0,N1221/Premissas!$C$16)</f>
        <v>7.6923076923076925</v>
      </c>
    </row>
    <row r="1222" spans="1:15" ht="15" customHeight="1">
      <c r="A1222" s="9">
        <v>8</v>
      </c>
      <c r="B1222" s="9">
        <v>409</v>
      </c>
      <c r="C1222" s="9" t="s">
        <v>20</v>
      </c>
      <c r="D1222" s="9" t="s">
        <v>272</v>
      </c>
      <c r="E1222" s="9" t="s">
        <v>273</v>
      </c>
      <c r="F1222" s="10">
        <v>1090</v>
      </c>
      <c r="G1222" s="11">
        <v>35.5</v>
      </c>
      <c r="H1222" s="11">
        <v>31</v>
      </c>
      <c r="I1222" s="9">
        <v>22</v>
      </c>
      <c r="J1222" s="9">
        <v>22</v>
      </c>
      <c r="K1222" s="9" t="s">
        <v>4842</v>
      </c>
      <c r="L1222" s="9" t="s">
        <v>48</v>
      </c>
      <c r="M1222" s="11">
        <f t="shared" si="19"/>
        <v>1.4090909090909092</v>
      </c>
      <c r="N1222" s="12">
        <f>IF(M1222="","",IF(M1222&lt;Premissas!$C$8,Premissas!$E$7,IF(M1222&lt;Premissas!$C$9,Premissas!$E$8,IF(M1222&lt;Premissas!$C$10,Premissas!$E$9,IF(M1222&lt;Premissas!$C$11,Premissas!$E$10,IF(M1222&lt;Premissas!$C$12,Premissas!$E$11,Premissas!$E$12))))))</f>
        <v>350</v>
      </c>
      <c r="O1222" s="13">
        <f>IF(OR(N1222="",N1222=0),0,N1222/Premissas!$C$16)</f>
        <v>13.461538461538462</v>
      </c>
    </row>
    <row r="1223" spans="1:15" ht="15" customHeight="1">
      <c r="A1223" s="9">
        <v>8</v>
      </c>
      <c r="B1223" s="9">
        <v>409</v>
      </c>
      <c r="C1223" s="9" t="s">
        <v>21</v>
      </c>
      <c r="D1223" s="9" t="s">
        <v>276</v>
      </c>
      <c r="E1223" s="9" t="s">
        <v>277</v>
      </c>
      <c r="F1223" s="10">
        <v>1545</v>
      </c>
      <c r="G1223" s="11">
        <v>35.1</v>
      </c>
      <c r="H1223" s="11">
        <v>44</v>
      </c>
      <c r="I1223" s="9">
        <v>25</v>
      </c>
      <c r="J1223" s="9">
        <v>25</v>
      </c>
      <c r="K1223" s="9" t="s">
        <v>4842</v>
      </c>
      <c r="L1223" s="9" t="s">
        <v>48</v>
      </c>
      <c r="M1223" s="11">
        <f t="shared" si="19"/>
        <v>1.76</v>
      </c>
      <c r="N1223" s="12">
        <f>IF(M1223="","",IF(M1223&lt;Premissas!$C$8,Premissas!$E$7,IF(M1223&lt;Premissas!$C$9,Premissas!$E$8,IF(M1223&lt;Premissas!$C$10,Premissas!$E$9,IF(M1223&lt;Premissas!$C$11,Premissas!$E$10,IF(M1223&lt;Premissas!$C$12,Premissas!$E$11,Premissas!$E$12))))))</f>
        <v>500</v>
      </c>
      <c r="O1223" s="13">
        <f>IF(OR(N1223="",N1223=0),0,N1223/Premissas!$C$16)</f>
        <v>19.23076923076923</v>
      </c>
    </row>
    <row r="1224" spans="1:15" ht="15" customHeight="1">
      <c r="A1224" s="9">
        <v>8</v>
      </c>
      <c r="B1224" s="9">
        <v>409</v>
      </c>
      <c r="C1224" s="9" t="s">
        <v>18</v>
      </c>
      <c r="D1224" s="9" t="s">
        <v>278</v>
      </c>
      <c r="E1224" s="9" t="s">
        <v>279</v>
      </c>
      <c r="F1224" s="10">
        <v>549</v>
      </c>
      <c r="G1224" s="11">
        <v>24.23</v>
      </c>
      <c r="H1224" s="11">
        <v>23</v>
      </c>
      <c r="I1224" s="9">
        <v>24</v>
      </c>
      <c r="J1224" s="9">
        <v>24</v>
      </c>
      <c r="K1224" s="9" t="s">
        <v>4842</v>
      </c>
      <c r="L1224" s="9" t="s">
        <v>48</v>
      </c>
      <c r="M1224" s="11">
        <f t="shared" si="19"/>
        <v>0.95833333333333337</v>
      </c>
      <c r="N1224" s="12">
        <f>IF(M1224="","",IF(M1224&lt;Premissas!$C$8,Premissas!$E$7,IF(M1224&lt;Premissas!$C$9,Premissas!$E$8,IF(M1224&lt;Premissas!$C$10,Premissas!$E$9,IF(M1224&lt;Premissas!$C$11,Premissas!$E$10,IF(M1224&lt;Premissas!$C$12,Premissas!$E$11,Premissas!$E$12))))))</f>
        <v>0</v>
      </c>
      <c r="O1224" s="13">
        <f>IF(OR(N1224="",N1224=0),0,N1224/Premissas!$C$16)</f>
        <v>0</v>
      </c>
    </row>
    <row r="1225" spans="1:15" ht="15" customHeight="1">
      <c r="A1225" s="9">
        <v>8</v>
      </c>
      <c r="B1225" s="9">
        <v>409</v>
      </c>
      <c r="C1225" s="9" t="s">
        <v>20</v>
      </c>
      <c r="D1225" s="9" t="s">
        <v>280</v>
      </c>
      <c r="E1225" s="9" t="s">
        <v>281</v>
      </c>
      <c r="F1225" s="10">
        <v>11</v>
      </c>
      <c r="G1225" s="11">
        <v>0.97</v>
      </c>
      <c r="H1225" s="11">
        <v>11</v>
      </c>
      <c r="I1225" s="9">
        <v>22</v>
      </c>
      <c r="J1225" s="9">
        <v>22</v>
      </c>
      <c r="K1225" s="9" t="s">
        <v>4842</v>
      </c>
      <c r="L1225" s="9" t="s">
        <v>48</v>
      </c>
      <c r="M1225" s="11">
        <f t="shared" si="19"/>
        <v>0.5</v>
      </c>
      <c r="N1225" s="12">
        <f>IF(M1225="","",IF(M1225&lt;Premissas!$C$8,Premissas!$E$7,IF(M1225&lt;Premissas!$C$9,Premissas!$E$8,IF(M1225&lt;Premissas!$C$10,Premissas!$E$9,IF(M1225&lt;Premissas!$C$11,Premissas!$E$10,IF(M1225&lt;Premissas!$C$12,Premissas!$E$11,Premissas!$E$12))))))</f>
        <v>0</v>
      </c>
      <c r="O1225" s="13">
        <f>IF(OR(N1225="",N1225=0),0,N1225/Premissas!$C$16)</f>
        <v>0</v>
      </c>
    </row>
    <row r="1226" spans="1:15" ht="15" customHeight="1">
      <c r="A1226" s="9">
        <v>8</v>
      </c>
      <c r="B1226" s="9">
        <v>409</v>
      </c>
      <c r="C1226" s="9" t="s">
        <v>19</v>
      </c>
      <c r="D1226" s="9" t="s">
        <v>280</v>
      </c>
      <c r="E1226" s="9" t="s">
        <v>281</v>
      </c>
      <c r="F1226" s="10">
        <v>628</v>
      </c>
      <c r="G1226" s="11">
        <v>5.99</v>
      </c>
      <c r="H1226" s="11">
        <v>105</v>
      </c>
      <c r="I1226" s="9">
        <v>25</v>
      </c>
      <c r="J1226" s="9">
        <v>25</v>
      </c>
      <c r="K1226" s="9" t="s">
        <v>4842</v>
      </c>
      <c r="L1226" s="9" t="s">
        <v>48</v>
      </c>
      <c r="M1226" s="11">
        <f t="shared" si="19"/>
        <v>4.2</v>
      </c>
      <c r="N1226" s="12">
        <f>IF(M1226="","",IF(M1226&lt;Premissas!$C$8,Premissas!$E$7,IF(M1226&lt;Premissas!$C$9,Premissas!$E$8,IF(M1226&lt;Premissas!$C$10,Premissas!$E$9,IF(M1226&lt;Premissas!$C$11,Premissas!$E$10,IF(M1226&lt;Premissas!$C$12,Premissas!$E$11,Premissas!$E$12))))))</f>
        <v>750</v>
      </c>
      <c r="O1226" s="13">
        <f>IF(OR(N1226="",N1226=0),0,N1226/Premissas!$C$16)</f>
        <v>28.846153846153847</v>
      </c>
    </row>
    <row r="1227" spans="1:15" ht="15" customHeight="1">
      <c r="A1227" s="9">
        <v>8</v>
      </c>
      <c r="B1227" s="9">
        <v>409</v>
      </c>
      <c r="C1227" s="9" t="s">
        <v>18</v>
      </c>
      <c r="D1227" s="9" t="s">
        <v>282</v>
      </c>
      <c r="E1227" s="9" t="s">
        <v>283</v>
      </c>
      <c r="F1227" s="10">
        <v>849</v>
      </c>
      <c r="G1227" s="11">
        <v>26.26</v>
      </c>
      <c r="H1227" s="11">
        <v>32</v>
      </c>
      <c r="I1227" s="9">
        <v>24</v>
      </c>
      <c r="J1227" s="9">
        <v>24</v>
      </c>
      <c r="K1227" s="9" t="s">
        <v>4842</v>
      </c>
      <c r="L1227" s="9" t="s">
        <v>48</v>
      </c>
      <c r="M1227" s="11">
        <f t="shared" si="19"/>
        <v>1.3333333333333333</v>
      </c>
      <c r="N1227" s="12">
        <f>IF(M1227="","",IF(M1227&lt;Premissas!$C$8,Premissas!$E$7,IF(M1227&lt;Premissas!$C$9,Premissas!$E$8,IF(M1227&lt;Premissas!$C$10,Premissas!$E$9,IF(M1227&lt;Premissas!$C$11,Premissas!$E$10,IF(M1227&lt;Premissas!$C$12,Premissas!$E$11,Premissas!$E$12))))))</f>
        <v>200</v>
      </c>
      <c r="O1227" s="13">
        <f>IF(OR(N1227="",N1227=0),0,N1227/Premissas!$C$16)</f>
        <v>7.6923076923076925</v>
      </c>
    </row>
    <row r="1228" spans="1:15" ht="15" customHeight="1">
      <c r="A1228" s="9">
        <v>8</v>
      </c>
      <c r="B1228" s="9">
        <v>409</v>
      </c>
      <c r="C1228" s="9" t="s">
        <v>18</v>
      </c>
      <c r="D1228" s="9" t="s">
        <v>284</v>
      </c>
      <c r="E1228" s="9" t="s">
        <v>285</v>
      </c>
      <c r="F1228" s="10">
        <v>1</v>
      </c>
      <c r="G1228" s="11">
        <v>0.57999999999999996</v>
      </c>
      <c r="H1228" s="11">
        <v>2</v>
      </c>
      <c r="I1228" s="9">
        <v>24</v>
      </c>
      <c r="J1228" s="9">
        <v>24</v>
      </c>
      <c r="K1228" s="9" t="s">
        <v>4842</v>
      </c>
      <c r="L1228" s="9" t="s">
        <v>48</v>
      </c>
      <c r="M1228" s="11">
        <f t="shared" si="19"/>
        <v>8.3333333333333329E-2</v>
      </c>
      <c r="N1228" s="12">
        <f>IF(M1228="","",IF(M1228&lt;Premissas!$C$8,Premissas!$E$7,IF(M1228&lt;Premissas!$C$9,Premissas!$E$8,IF(M1228&lt;Premissas!$C$10,Premissas!$E$9,IF(M1228&lt;Premissas!$C$11,Premissas!$E$10,IF(M1228&lt;Premissas!$C$12,Premissas!$E$11,Premissas!$E$12))))))</f>
        <v>0</v>
      </c>
      <c r="O1228" s="13">
        <f>IF(OR(N1228="",N1228=0),0,N1228/Premissas!$C$16)</f>
        <v>0</v>
      </c>
    </row>
    <row r="1229" spans="1:15" ht="15" customHeight="1">
      <c r="A1229" s="9">
        <v>8</v>
      </c>
      <c r="B1229" s="9">
        <v>409</v>
      </c>
      <c r="C1229" s="9" t="s">
        <v>20</v>
      </c>
      <c r="D1229" s="9" t="s">
        <v>284</v>
      </c>
      <c r="E1229" s="9" t="s">
        <v>285</v>
      </c>
      <c r="F1229" s="10">
        <v>120</v>
      </c>
      <c r="G1229" s="11">
        <v>11.35</v>
      </c>
      <c r="H1229" s="11">
        <v>11</v>
      </c>
      <c r="I1229" s="9">
        <v>22</v>
      </c>
      <c r="J1229" s="9">
        <v>22</v>
      </c>
      <c r="K1229" s="9" t="s">
        <v>4842</v>
      </c>
      <c r="L1229" s="9" t="s">
        <v>48</v>
      </c>
      <c r="M1229" s="11">
        <f t="shared" si="19"/>
        <v>0.5</v>
      </c>
      <c r="N1229" s="12">
        <f>IF(M1229="","",IF(M1229&lt;Premissas!$C$8,Premissas!$E$7,IF(M1229&lt;Premissas!$C$9,Premissas!$E$8,IF(M1229&lt;Premissas!$C$10,Premissas!$E$9,IF(M1229&lt;Premissas!$C$11,Premissas!$E$10,IF(M1229&lt;Premissas!$C$12,Premissas!$E$11,Premissas!$E$12))))))</f>
        <v>0</v>
      </c>
      <c r="O1229" s="13">
        <f>IF(OR(N1229="",N1229=0),0,N1229/Premissas!$C$16)</f>
        <v>0</v>
      </c>
    </row>
    <row r="1230" spans="1:15" ht="15" customHeight="1">
      <c r="A1230" s="9">
        <v>8</v>
      </c>
      <c r="B1230" s="9">
        <v>409</v>
      </c>
      <c r="C1230" s="9" t="s">
        <v>18</v>
      </c>
      <c r="D1230" s="9" t="s">
        <v>286</v>
      </c>
      <c r="E1230" s="9" t="s">
        <v>287</v>
      </c>
      <c r="F1230" s="10">
        <v>1</v>
      </c>
      <c r="G1230" s="11">
        <v>1.53</v>
      </c>
      <c r="H1230" s="11">
        <v>1</v>
      </c>
      <c r="I1230" s="9">
        <v>24</v>
      </c>
      <c r="J1230" s="9">
        <v>24</v>
      </c>
      <c r="K1230" s="9" t="s">
        <v>4842</v>
      </c>
      <c r="L1230" s="9" t="s">
        <v>48</v>
      </c>
      <c r="M1230" s="11">
        <f t="shared" si="19"/>
        <v>4.1666666666666664E-2</v>
      </c>
      <c r="N1230" s="12">
        <f>IF(M1230="","",IF(M1230&lt;Premissas!$C$8,Premissas!$E$7,IF(M1230&lt;Premissas!$C$9,Premissas!$E$8,IF(M1230&lt;Premissas!$C$10,Premissas!$E$9,IF(M1230&lt;Premissas!$C$11,Premissas!$E$10,IF(M1230&lt;Premissas!$C$12,Premissas!$E$11,Premissas!$E$12))))))</f>
        <v>0</v>
      </c>
      <c r="O1230" s="13">
        <f>IF(OR(N1230="",N1230=0),0,N1230/Premissas!$C$16)</f>
        <v>0</v>
      </c>
    </row>
    <row r="1231" spans="1:15" ht="15" customHeight="1">
      <c r="A1231" s="9">
        <v>8</v>
      </c>
      <c r="B1231" s="9">
        <v>409</v>
      </c>
      <c r="C1231" s="9" t="s">
        <v>20</v>
      </c>
      <c r="D1231" s="9" t="s">
        <v>286</v>
      </c>
      <c r="E1231" s="9" t="s">
        <v>287</v>
      </c>
      <c r="F1231" s="10">
        <v>4</v>
      </c>
      <c r="G1231" s="11">
        <v>0.21</v>
      </c>
      <c r="H1231" s="11">
        <v>19</v>
      </c>
      <c r="I1231" s="9">
        <v>22</v>
      </c>
      <c r="J1231" s="9">
        <v>22</v>
      </c>
      <c r="K1231" s="9" t="s">
        <v>4842</v>
      </c>
      <c r="L1231" s="9" t="s">
        <v>48</v>
      </c>
      <c r="M1231" s="11">
        <f t="shared" si="19"/>
        <v>0.86363636363636365</v>
      </c>
      <c r="N1231" s="12">
        <f>IF(M1231="","",IF(M1231&lt;Premissas!$C$8,Premissas!$E$7,IF(M1231&lt;Premissas!$C$9,Premissas!$E$8,IF(M1231&lt;Premissas!$C$10,Premissas!$E$9,IF(M1231&lt;Premissas!$C$11,Premissas!$E$10,IF(M1231&lt;Premissas!$C$12,Premissas!$E$11,Premissas!$E$12))))))</f>
        <v>0</v>
      </c>
      <c r="O1231" s="13">
        <f>IF(OR(N1231="",N1231=0),0,N1231/Premissas!$C$16)</f>
        <v>0</v>
      </c>
    </row>
    <row r="1232" spans="1:15" ht="15" customHeight="1">
      <c r="A1232" s="9">
        <v>8</v>
      </c>
      <c r="B1232" s="9">
        <v>409</v>
      </c>
      <c r="C1232" s="9" t="s">
        <v>20</v>
      </c>
      <c r="D1232" s="9" t="s">
        <v>304</v>
      </c>
      <c r="E1232" s="9" t="s">
        <v>305</v>
      </c>
      <c r="F1232" s="10">
        <v>33</v>
      </c>
      <c r="G1232" s="11">
        <v>2.17</v>
      </c>
      <c r="H1232" s="11">
        <v>15</v>
      </c>
      <c r="I1232" s="9">
        <v>22</v>
      </c>
      <c r="J1232" s="9">
        <v>22</v>
      </c>
      <c r="K1232" s="9" t="s">
        <v>4842</v>
      </c>
      <c r="L1232" s="9" t="s">
        <v>48</v>
      </c>
      <c r="M1232" s="11">
        <f t="shared" si="19"/>
        <v>0.68181818181818177</v>
      </c>
      <c r="N1232" s="12">
        <f>IF(M1232="","",IF(M1232&lt;Premissas!$C$8,Premissas!$E$7,IF(M1232&lt;Premissas!$C$9,Premissas!$E$8,IF(M1232&lt;Premissas!$C$10,Premissas!$E$9,IF(M1232&lt;Premissas!$C$11,Premissas!$E$10,IF(M1232&lt;Premissas!$C$12,Premissas!$E$11,Premissas!$E$12))))))</f>
        <v>0</v>
      </c>
      <c r="O1232" s="13">
        <f>IF(OR(N1232="",N1232=0),0,N1232/Premissas!$C$16)</f>
        <v>0</v>
      </c>
    </row>
    <row r="1233" spans="1:15" ht="15" customHeight="1">
      <c r="A1233" s="9">
        <v>8</v>
      </c>
      <c r="B1233" s="9">
        <v>409</v>
      </c>
      <c r="C1233" s="9" t="s">
        <v>20</v>
      </c>
      <c r="D1233" s="9" t="s">
        <v>312</v>
      </c>
      <c r="E1233" s="9" t="s">
        <v>313</v>
      </c>
      <c r="F1233" s="10">
        <v>98</v>
      </c>
      <c r="G1233" s="11">
        <v>10.15</v>
      </c>
      <c r="H1233" s="11">
        <v>10</v>
      </c>
      <c r="I1233" s="9">
        <v>22</v>
      </c>
      <c r="J1233" s="9">
        <v>22</v>
      </c>
      <c r="K1233" s="9" t="s">
        <v>4842</v>
      </c>
      <c r="L1233" s="9" t="s">
        <v>48</v>
      </c>
      <c r="M1233" s="11">
        <f t="shared" si="19"/>
        <v>0.45454545454545453</v>
      </c>
      <c r="N1233" s="12">
        <f>IF(M1233="","",IF(M1233&lt;Premissas!$C$8,Premissas!$E$7,IF(M1233&lt;Premissas!$C$9,Premissas!$E$8,IF(M1233&lt;Premissas!$C$10,Premissas!$E$9,IF(M1233&lt;Premissas!$C$11,Premissas!$E$10,IF(M1233&lt;Premissas!$C$12,Premissas!$E$11,Premissas!$E$12))))))</f>
        <v>0</v>
      </c>
      <c r="O1233" s="13">
        <f>IF(OR(N1233="",N1233=0),0,N1233/Premissas!$C$16)</f>
        <v>0</v>
      </c>
    </row>
    <row r="1234" spans="1:15" ht="15" customHeight="1">
      <c r="A1234" s="9">
        <v>8</v>
      </c>
      <c r="B1234" s="9">
        <v>409</v>
      </c>
      <c r="C1234" s="9" t="s">
        <v>20</v>
      </c>
      <c r="D1234" s="9" t="s">
        <v>316</v>
      </c>
      <c r="E1234" s="9" t="s">
        <v>317</v>
      </c>
      <c r="F1234" s="10">
        <v>26</v>
      </c>
      <c r="G1234" s="11">
        <v>1.6</v>
      </c>
      <c r="H1234" s="11">
        <v>16</v>
      </c>
      <c r="I1234" s="9">
        <v>22</v>
      </c>
      <c r="J1234" s="9">
        <v>22</v>
      </c>
      <c r="K1234" s="9" t="s">
        <v>4842</v>
      </c>
      <c r="L1234" s="9" t="s">
        <v>48</v>
      </c>
      <c r="M1234" s="11">
        <f t="shared" si="19"/>
        <v>0.72727272727272729</v>
      </c>
      <c r="N1234" s="12">
        <f>IF(M1234="","",IF(M1234&lt;Premissas!$C$8,Premissas!$E$7,IF(M1234&lt;Premissas!$C$9,Premissas!$E$8,IF(M1234&lt;Premissas!$C$10,Premissas!$E$9,IF(M1234&lt;Premissas!$C$11,Premissas!$E$10,IF(M1234&lt;Premissas!$C$12,Premissas!$E$11,Premissas!$E$12))))))</f>
        <v>0</v>
      </c>
      <c r="O1234" s="13">
        <f>IF(OR(N1234="",N1234=0),0,N1234/Premissas!$C$16)</f>
        <v>0</v>
      </c>
    </row>
    <row r="1235" spans="1:15" ht="15" customHeight="1">
      <c r="A1235" s="9">
        <v>8</v>
      </c>
      <c r="B1235" s="9">
        <v>409</v>
      </c>
      <c r="C1235" s="9" t="s">
        <v>20</v>
      </c>
      <c r="D1235" s="9" t="s">
        <v>4073</v>
      </c>
      <c r="E1235" s="9" t="s">
        <v>4074</v>
      </c>
      <c r="F1235" s="10">
        <v>51</v>
      </c>
      <c r="G1235" s="11">
        <v>5.62</v>
      </c>
      <c r="H1235" s="11">
        <v>9</v>
      </c>
      <c r="I1235" s="9">
        <v>22</v>
      </c>
      <c r="J1235" s="9">
        <v>22</v>
      </c>
      <c r="K1235" s="9" t="s">
        <v>4842</v>
      </c>
      <c r="L1235" s="9" t="s">
        <v>48</v>
      </c>
      <c r="M1235" s="11">
        <f t="shared" si="19"/>
        <v>0.40909090909090912</v>
      </c>
      <c r="N1235" s="12">
        <f>IF(M1235="","",IF(M1235&lt;Premissas!$C$8,Premissas!$E$7,IF(M1235&lt;Premissas!$C$9,Premissas!$E$8,IF(M1235&lt;Premissas!$C$10,Premissas!$E$9,IF(M1235&lt;Premissas!$C$11,Premissas!$E$10,IF(M1235&lt;Premissas!$C$12,Premissas!$E$11,Premissas!$E$12))))))</f>
        <v>0</v>
      </c>
      <c r="O1235" s="13">
        <f>IF(OR(N1235="",N1235=0),0,N1235/Premissas!$C$16)</f>
        <v>0</v>
      </c>
    </row>
    <row r="1236" spans="1:15" ht="15" customHeight="1">
      <c r="A1236" s="9">
        <v>8</v>
      </c>
      <c r="B1236" s="9">
        <v>409</v>
      </c>
      <c r="C1236" s="9" t="s">
        <v>21</v>
      </c>
      <c r="D1236" s="9" t="s">
        <v>328</v>
      </c>
      <c r="E1236" s="9" t="s">
        <v>329</v>
      </c>
      <c r="F1236" s="10">
        <v>2813</v>
      </c>
      <c r="G1236" s="11">
        <v>77.13</v>
      </c>
      <c r="H1236" s="11">
        <v>36</v>
      </c>
      <c r="I1236" s="9">
        <v>25</v>
      </c>
      <c r="J1236" s="9">
        <v>25</v>
      </c>
      <c r="K1236" s="9" t="s">
        <v>4842</v>
      </c>
      <c r="L1236" s="9" t="s">
        <v>48</v>
      </c>
      <c r="M1236" s="11">
        <f t="shared" si="19"/>
        <v>1.44</v>
      </c>
      <c r="N1236" s="12">
        <f>IF(M1236="","",IF(M1236&lt;Premissas!$C$8,Premissas!$E$7,IF(M1236&lt;Premissas!$C$9,Premissas!$E$8,IF(M1236&lt;Premissas!$C$10,Premissas!$E$9,IF(M1236&lt;Premissas!$C$11,Premissas!$E$10,IF(M1236&lt;Premissas!$C$12,Premissas!$E$11,Premissas!$E$12))))))</f>
        <v>350</v>
      </c>
      <c r="O1236" s="13">
        <f>IF(OR(N1236="",N1236=0),0,N1236/Premissas!$C$16)</f>
        <v>13.461538461538462</v>
      </c>
    </row>
    <row r="1237" spans="1:15" ht="15" customHeight="1">
      <c r="A1237" s="9">
        <v>8</v>
      </c>
      <c r="B1237" s="9">
        <v>409</v>
      </c>
      <c r="C1237" s="9" t="s">
        <v>18</v>
      </c>
      <c r="D1237" s="9" t="s">
        <v>338</v>
      </c>
      <c r="E1237" s="9" t="s">
        <v>339</v>
      </c>
      <c r="F1237" s="10">
        <v>295</v>
      </c>
      <c r="G1237" s="11">
        <v>3.56</v>
      </c>
      <c r="H1237" s="11">
        <v>83</v>
      </c>
      <c r="I1237" s="9">
        <v>24</v>
      </c>
      <c r="J1237" s="9">
        <v>24</v>
      </c>
      <c r="K1237" s="9" t="s">
        <v>4842</v>
      </c>
      <c r="L1237" s="9" t="s">
        <v>48</v>
      </c>
      <c r="M1237" s="11">
        <f t="shared" si="19"/>
        <v>3.4583333333333335</v>
      </c>
      <c r="N1237" s="12">
        <f>IF(M1237="","",IF(M1237&lt;Premissas!$C$8,Premissas!$E$7,IF(M1237&lt;Premissas!$C$9,Premissas!$E$8,IF(M1237&lt;Premissas!$C$10,Premissas!$E$9,IF(M1237&lt;Premissas!$C$11,Premissas!$E$10,IF(M1237&lt;Premissas!$C$12,Premissas!$E$11,Premissas!$E$12))))))</f>
        <v>750</v>
      </c>
      <c r="O1237" s="13">
        <f>IF(OR(N1237="",N1237=0),0,N1237/Premissas!$C$16)</f>
        <v>28.846153846153847</v>
      </c>
    </row>
    <row r="1238" spans="1:15" ht="15" customHeight="1">
      <c r="A1238" s="9">
        <v>8</v>
      </c>
      <c r="B1238" s="9">
        <v>409</v>
      </c>
      <c r="C1238" s="9" t="s">
        <v>20</v>
      </c>
      <c r="D1238" s="9" t="s">
        <v>340</v>
      </c>
      <c r="E1238" s="9" t="s">
        <v>341</v>
      </c>
      <c r="F1238" s="10">
        <v>4</v>
      </c>
      <c r="G1238" s="11">
        <v>0.21</v>
      </c>
      <c r="H1238" s="11">
        <v>19</v>
      </c>
      <c r="I1238" s="9">
        <v>22</v>
      </c>
      <c r="J1238" s="9">
        <v>22</v>
      </c>
      <c r="K1238" s="9" t="s">
        <v>4842</v>
      </c>
      <c r="L1238" s="9" t="s">
        <v>48</v>
      </c>
      <c r="M1238" s="11">
        <f t="shared" si="19"/>
        <v>0.86363636363636365</v>
      </c>
      <c r="N1238" s="12">
        <f>IF(M1238="","",IF(M1238&lt;Premissas!$C$8,Premissas!$E$7,IF(M1238&lt;Premissas!$C$9,Premissas!$E$8,IF(M1238&lt;Premissas!$C$10,Premissas!$E$9,IF(M1238&lt;Premissas!$C$11,Premissas!$E$10,IF(M1238&lt;Premissas!$C$12,Premissas!$E$11,Premissas!$E$12))))))</f>
        <v>0</v>
      </c>
      <c r="O1238" s="13">
        <f>IF(OR(N1238="",N1238=0),0,N1238/Premissas!$C$16)</f>
        <v>0</v>
      </c>
    </row>
    <row r="1239" spans="1:15" ht="15" customHeight="1">
      <c r="A1239" s="9">
        <v>8</v>
      </c>
      <c r="B1239" s="9">
        <v>409</v>
      </c>
      <c r="C1239" s="9" t="s">
        <v>20</v>
      </c>
      <c r="D1239" s="9" t="s">
        <v>348</v>
      </c>
      <c r="E1239" s="9" t="s">
        <v>349</v>
      </c>
      <c r="F1239" s="10">
        <v>11</v>
      </c>
      <c r="G1239" s="11">
        <v>1.6</v>
      </c>
      <c r="H1239" s="11">
        <v>7</v>
      </c>
      <c r="I1239" s="9">
        <v>22</v>
      </c>
      <c r="J1239" s="9">
        <v>22</v>
      </c>
      <c r="K1239" s="9" t="s">
        <v>4842</v>
      </c>
      <c r="L1239" s="9" t="s">
        <v>48</v>
      </c>
      <c r="M1239" s="11">
        <f t="shared" si="19"/>
        <v>0.31818181818181818</v>
      </c>
      <c r="N1239" s="12">
        <f>IF(M1239="","",IF(M1239&lt;Premissas!$C$8,Premissas!$E$7,IF(M1239&lt;Premissas!$C$9,Premissas!$E$8,IF(M1239&lt;Premissas!$C$10,Premissas!$E$9,IF(M1239&lt;Premissas!$C$11,Premissas!$E$10,IF(M1239&lt;Premissas!$C$12,Premissas!$E$11,Premissas!$E$12))))))</f>
        <v>0</v>
      </c>
      <c r="O1239" s="13">
        <f>IF(OR(N1239="",N1239=0),0,N1239/Premissas!$C$16)</f>
        <v>0</v>
      </c>
    </row>
    <row r="1240" spans="1:15" ht="15" customHeight="1">
      <c r="A1240" s="9">
        <v>8</v>
      </c>
      <c r="B1240" s="9">
        <v>409</v>
      </c>
      <c r="C1240" s="9" t="s">
        <v>20</v>
      </c>
      <c r="D1240" s="9" t="s">
        <v>350</v>
      </c>
      <c r="E1240" s="9" t="s">
        <v>351</v>
      </c>
      <c r="F1240" s="10">
        <v>62</v>
      </c>
      <c r="G1240" s="11">
        <v>1.79</v>
      </c>
      <c r="H1240" s="11">
        <v>35</v>
      </c>
      <c r="I1240" s="9">
        <v>22</v>
      </c>
      <c r="J1240" s="9">
        <v>22</v>
      </c>
      <c r="K1240" s="9" t="s">
        <v>4842</v>
      </c>
      <c r="L1240" s="9" t="s">
        <v>48</v>
      </c>
      <c r="M1240" s="11">
        <f t="shared" si="19"/>
        <v>1.5909090909090908</v>
      </c>
      <c r="N1240" s="12">
        <f>IF(M1240="","",IF(M1240&lt;Premissas!$C$8,Premissas!$E$7,IF(M1240&lt;Premissas!$C$9,Premissas!$E$8,IF(M1240&lt;Premissas!$C$10,Premissas!$E$9,IF(M1240&lt;Premissas!$C$11,Premissas!$E$10,IF(M1240&lt;Premissas!$C$12,Premissas!$E$11,Premissas!$E$12))))))</f>
        <v>350</v>
      </c>
      <c r="O1240" s="13">
        <f>IF(OR(N1240="",N1240=0),0,N1240/Premissas!$C$16)</f>
        <v>13.461538461538462</v>
      </c>
    </row>
    <row r="1241" spans="1:15" ht="15" customHeight="1">
      <c r="A1241" s="9">
        <v>8</v>
      </c>
      <c r="B1241" s="9">
        <v>409</v>
      </c>
      <c r="C1241" s="9" t="s">
        <v>20</v>
      </c>
      <c r="D1241" s="9" t="s">
        <v>352</v>
      </c>
      <c r="E1241" s="9" t="s">
        <v>353</v>
      </c>
      <c r="F1241" s="10">
        <v>18</v>
      </c>
      <c r="G1241" s="11">
        <v>2.04</v>
      </c>
      <c r="H1241" s="11">
        <v>9</v>
      </c>
      <c r="I1241" s="9">
        <v>22</v>
      </c>
      <c r="J1241" s="9">
        <v>22</v>
      </c>
      <c r="K1241" s="9" t="s">
        <v>4842</v>
      </c>
      <c r="L1241" s="9" t="s">
        <v>48</v>
      </c>
      <c r="M1241" s="11">
        <f t="shared" si="19"/>
        <v>0.40909090909090912</v>
      </c>
      <c r="N1241" s="12">
        <f>IF(M1241="","",IF(M1241&lt;Premissas!$C$8,Premissas!$E$7,IF(M1241&lt;Premissas!$C$9,Premissas!$E$8,IF(M1241&lt;Premissas!$C$10,Premissas!$E$9,IF(M1241&lt;Premissas!$C$11,Premissas!$E$10,IF(M1241&lt;Premissas!$C$12,Premissas!$E$11,Premissas!$E$12))))))</f>
        <v>0</v>
      </c>
      <c r="O1241" s="13">
        <f>IF(OR(N1241="",N1241=0),0,N1241/Premissas!$C$16)</f>
        <v>0</v>
      </c>
    </row>
    <row r="1242" spans="1:15" ht="15" customHeight="1">
      <c r="A1242" s="9">
        <v>8</v>
      </c>
      <c r="B1242" s="9">
        <v>409</v>
      </c>
      <c r="C1242" s="9" t="s">
        <v>20</v>
      </c>
      <c r="D1242" s="9" t="s">
        <v>354</v>
      </c>
      <c r="E1242" s="9" t="s">
        <v>355</v>
      </c>
      <c r="F1242" s="10">
        <v>60</v>
      </c>
      <c r="G1242" s="11">
        <v>6.89</v>
      </c>
      <c r="H1242" s="11">
        <v>9</v>
      </c>
      <c r="I1242" s="9">
        <v>22</v>
      </c>
      <c r="J1242" s="9">
        <v>22</v>
      </c>
      <c r="K1242" s="9" t="s">
        <v>4842</v>
      </c>
      <c r="L1242" s="9" t="s">
        <v>48</v>
      </c>
      <c r="M1242" s="11">
        <f t="shared" si="19"/>
        <v>0.40909090909090912</v>
      </c>
      <c r="N1242" s="12">
        <f>IF(M1242="","",IF(M1242&lt;Premissas!$C$8,Premissas!$E$7,IF(M1242&lt;Premissas!$C$9,Premissas!$E$8,IF(M1242&lt;Premissas!$C$10,Premissas!$E$9,IF(M1242&lt;Premissas!$C$11,Premissas!$E$10,IF(M1242&lt;Premissas!$C$12,Premissas!$E$11,Premissas!$E$12))))))</f>
        <v>0</v>
      </c>
      <c r="O1242" s="13">
        <f>IF(OR(N1242="",N1242=0),0,N1242/Premissas!$C$16)</f>
        <v>0</v>
      </c>
    </row>
    <row r="1243" spans="1:15" ht="15" customHeight="1">
      <c r="A1243" s="9">
        <v>8</v>
      </c>
      <c r="B1243" s="9">
        <v>409</v>
      </c>
      <c r="C1243" s="9" t="s">
        <v>20</v>
      </c>
      <c r="D1243" s="9" t="s">
        <v>358</v>
      </c>
      <c r="E1243" s="9" t="s">
        <v>359</v>
      </c>
      <c r="F1243" s="10">
        <v>203</v>
      </c>
      <c r="G1243" s="11">
        <v>9.14</v>
      </c>
      <c r="H1243" s="11">
        <v>22</v>
      </c>
      <c r="I1243" s="9">
        <v>22</v>
      </c>
      <c r="J1243" s="9">
        <v>22</v>
      </c>
      <c r="K1243" s="9" t="s">
        <v>4842</v>
      </c>
      <c r="L1243" s="9" t="s">
        <v>48</v>
      </c>
      <c r="M1243" s="11">
        <f t="shared" si="19"/>
        <v>1</v>
      </c>
      <c r="N1243" s="12">
        <f>IF(M1243="","",IF(M1243&lt;Premissas!$C$8,Premissas!$E$7,IF(M1243&lt;Premissas!$C$9,Premissas!$E$8,IF(M1243&lt;Premissas!$C$10,Premissas!$E$9,IF(M1243&lt;Premissas!$C$11,Premissas!$E$10,IF(M1243&lt;Premissas!$C$12,Premissas!$E$11,Premissas!$E$12))))))</f>
        <v>100</v>
      </c>
      <c r="O1243" s="13">
        <f>IF(OR(N1243="",N1243=0),0,N1243/Premissas!$C$16)</f>
        <v>3.8461538461538463</v>
      </c>
    </row>
    <row r="1244" spans="1:15" ht="15" customHeight="1">
      <c r="A1244" s="9">
        <v>8</v>
      </c>
      <c r="B1244" s="9">
        <v>409</v>
      </c>
      <c r="C1244" s="9" t="s">
        <v>20</v>
      </c>
      <c r="D1244" s="9" t="s">
        <v>364</v>
      </c>
      <c r="E1244" s="9" t="s">
        <v>365</v>
      </c>
      <c r="F1244" s="10">
        <v>32</v>
      </c>
      <c r="G1244" s="11">
        <v>1</v>
      </c>
      <c r="H1244" s="11">
        <v>32</v>
      </c>
      <c r="I1244" s="9">
        <v>22</v>
      </c>
      <c r="J1244" s="9">
        <v>22</v>
      </c>
      <c r="K1244" s="9" t="s">
        <v>4842</v>
      </c>
      <c r="L1244" s="9" t="s">
        <v>48</v>
      </c>
      <c r="M1244" s="11">
        <f t="shared" si="19"/>
        <v>1.4545454545454546</v>
      </c>
      <c r="N1244" s="12">
        <f>IF(M1244="","",IF(M1244&lt;Premissas!$C$8,Premissas!$E$7,IF(M1244&lt;Premissas!$C$9,Premissas!$E$8,IF(M1244&lt;Premissas!$C$10,Premissas!$E$9,IF(M1244&lt;Premissas!$C$11,Premissas!$E$10,IF(M1244&lt;Premissas!$C$12,Premissas!$E$11,Premissas!$E$12))))))</f>
        <v>350</v>
      </c>
      <c r="O1244" s="13">
        <f>IF(OR(N1244="",N1244=0),0,N1244/Premissas!$C$16)</f>
        <v>13.461538461538462</v>
      </c>
    </row>
    <row r="1245" spans="1:15" ht="15" customHeight="1">
      <c r="A1245" s="9">
        <v>8</v>
      </c>
      <c r="B1245" s="9">
        <v>409</v>
      </c>
      <c r="C1245" s="9" t="s">
        <v>20</v>
      </c>
      <c r="D1245" s="9" t="s">
        <v>374</v>
      </c>
      <c r="E1245" s="9" t="s">
        <v>375</v>
      </c>
      <c r="F1245" s="10">
        <v>16</v>
      </c>
      <c r="G1245" s="11">
        <v>1.29</v>
      </c>
      <c r="H1245" s="11">
        <v>12</v>
      </c>
      <c r="I1245" s="9">
        <v>22</v>
      </c>
      <c r="J1245" s="9">
        <v>22</v>
      </c>
      <c r="K1245" s="9" t="s">
        <v>4842</v>
      </c>
      <c r="L1245" s="9" t="s">
        <v>48</v>
      </c>
      <c r="M1245" s="11">
        <f t="shared" si="19"/>
        <v>0.54545454545454541</v>
      </c>
      <c r="N1245" s="12">
        <f>IF(M1245="","",IF(M1245&lt;Premissas!$C$8,Premissas!$E$7,IF(M1245&lt;Premissas!$C$9,Premissas!$E$8,IF(M1245&lt;Premissas!$C$10,Premissas!$E$9,IF(M1245&lt;Premissas!$C$11,Premissas!$E$10,IF(M1245&lt;Premissas!$C$12,Premissas!$E$11,Premissas!$E$12))))))</f>
        <v>0</v>
      </c>
      <c r="O1245" s="13">
        <f>IF(OR(N1245="",N1245=0),0,N1245/Premissas!$C$16)</f>
        <v>0</v>
      </c>
    </row>
    <row r="1246" spans="1:15" ht="15" customHeight="1">
      <c r="A1246" s="9">
        <v>8</v>
      </c>
      <c r="B1246" s="9">
        <v>409</v>
      </c>
      <c r="C1246" s="9" t="s">
        <v>20</v>
      </c>
      <c r="D1246" s="9" t="s">
        <v>378</v>
      </c>
      <c r="E1246" s="9" t="s">
        <v>379</v>
      </c>
      <c r="F1246" s="10">
        <v>2</v>
      </c>
      <c r="G1246" s="11">
        <v>0.02</v>
      </c>
      <c r="H1246" s="11">
        <v>100</v>
      </c>
      <c r="I1246" s="9">
        <v>22</v>
      </c>
      <c r="J1246" s="9">
        <v>22</v>
      </c>
      <c r="K1246" s="9" t="s">
        <v>4842</v>
      </c>
      <c r="L1246" s="9" t="s">
        <v>48</v>
      </c>
      <c r="M1246" s="11">
        <f t="shared" si="19"/>
        <v>4.5454545454545459</v>
      </c>
      <c r="N1246" s="12">
        <f>IF(M1246="","",IF(M1246&lt;Premissas!$C$8,Premissas!$E$7,IF(M1246&lt;Premissas!$C$9,Premissas!$E$8,IF(M1246&lt;Premissas!$C$10,Premissas!$E$9,IF(M1246&lt;Premissas!$C$11,Premissas!$E$10,IF(M1246&lt;Premissas!$C$12,Premissas!$E$11,Premissas!$E$12))))))</f>
        <v>750</v>
      </c>
      <c r="O1246" s="13">
        <f>IF(OR(N1246="",N1246=0),0,N1246/Premissas!$C$16)</f>
        <v>28.846153846153847</v>
      </c>
    </row>
    <row r="1247" spans="1:15" ht="15" customHeight="1">
      <c r="A1247" s="9">
        <v>8</v>
      </c>
      <c r="B1247" s="9">
        <v>409</v>
      </c>
      <c r="C1247" s="9" t="s">
        <v>18</v>
      </c>
      <c r="D1247" s="9" t="s">
        <v>380</v>
      </c>
      <c r="E1247" s="9" t="s">
        <v>381</v>
      </c>
      <c r="F1247" s="10">
        <v>104</v>
      </c>
      <c r="G1247" s="11">
        <v>4.1399999999999997</v>
      </c>
      <c r="H1247" s="11">
        <v>25</v>
      </c>
      <c r="I1247" s="9">
        <v>24</v>
      </c>
      <c r="J1247" s="9">
        <v>24</v>
      </c>
      <c r="K1247" s="9" t="s">
        <v>4842</v>
      </c>
      <c r="L1247" s="9" t="s">
        <v>48</v>
      </c>
      <c r="M1247" s="11">
        <f t="shared" si="19"/>
        <v>1.0416666666666667</v>
      </c>
      <c r="N1247" s="12">
        <f>IF(M1247="","",IF(M1247&lt;Premissas!$C$8,Premissas!$E$7,IF(M1247&lt;Premissas!$C$9,Premissas!$E$8,IF(M1247&lt;Premissas!$C$10,Premissas!$E$9,IF(M1247&lt;Premissas!$C$11,Premissas!$E$10,IF(M1247&lt;Premissas!$C$12,Premissas!$E$11,Premissas!$E$12))))))</f>
        <v>100</v>
      </c>
      <c r="O1247" s="13">
        <f>IF(OR(N1247="",N1247=0),0,N1247/Premissas!$C$16)</f>
        <v>3.8461538461538463</v>
      </c>
    </row>
    <row r="1248" spans="1:15" ht="15" customHeight="1">
      <c r="A1248" s="9">
        <v>8</v>
      </c>
      <c r="B1248" s="9">
        <v>409</v>
      </c>
      <c r="C1248" s="9" t="s">
        <v>18</v>
      </c>
      <c r="D1248" s="9" t="s">
        <v>386</v>
      </c>
      <c r="E1248" s="9" t="s">
        <v>387</v>
      </c>
      <c r="F1248" s="10">
        <v>400</v>
      </c>
      <c r="G1248" s="11">
        <v>8.07</v>
      </c>
      <c r="H1248" s="11">
        <v>50</v>
      </c>
      <c r="I1248" s="9">
        <v>24</v>
      </c>
      <c r="J1248" s="9">
        <v>24</v>
      </c>
      <c r="K1248" s="9" t="s">
        <v>4842</v>
      </c>
      <c r="L1248" s="9" t="s">
        <v>48</v>
      </c>
      <c r="M1248" s="11">
        <f t="shared" si="19"/>
        <v>2.0833333333333335</v>
      </c>
      <c r="N1248" s="12">
        <f>IF(M1248="","",IF(M1248&lt;Premissas!$C$8,Premissas!$E$7,IF(M1248&lt;Premissas!$C$9,Premissas!$E$8,IF(M1248&lt;Premissas!$C$10,Premissas!$E$9,IF(M1248&lt;Premissas!$C$11,Premissas!$E$10,IF(M1248&lt;Premissas!$C$12,Premissas!$E$11,Premissas!$E$12))))))</f>
        <v>750</v>
      </c>
      <c r="O1248" s="13">
        <f>IF(OR(N1248="",N1248=0),0,N1248/Premissas!$C$16)</f>
        <v>28.846153846153847</v>
      </c>
    </row>
    <row r="1249" spans="1:15" ht="15" customHeight="1">
      <c r="A1249" s="9">
        <v>8</v>
      </c>
      <c r="B1249" s="9">
        <v>409</v>
      </c>
      <c r="C1249" s="9" t="s">
        <v>18</v>
      </c>
      <c r="D1249" s="9" t="s">
        <v>390</v>
      </c>
      <c r="E1249" s="9" t="s">
        <v>391</v>
      </c>
      <c r="F1249" s="10">
        <v>84</v>
      </c>
      <c r="G1249" s="11">
        <v>12.7</v>
      </c>
      <c r="H1249" s="11">
        <v>7</v>
      </c>
      <c r="I1249" s="9">
        <v>24</v>
      </c>
      <c r="J1249" s="9">
        <v>24</v>
      </c>
      <c r="K1249" s="9" t="s">
        <v>4842</v>
      </c>
      <c r="L1249" s="9" t="s">
        <v>48</v>
      </c>
      <c r="M1249" s="11">
        <f t="shared" si="19"/>
        <v>0.29166666666666669</v>
      </c>
      <c r="N1249" s="12">
        <f>IF(M1249="","",IF(M1249&lt;Premissas!$C$8,Premissas!$E$7,IF(M1249&lt;Premissas!$C$9,Premissas!$E$8,IF(M1249&lt;Premissas!$C$10,Premissas!$E$9,IF(M1249&lt;Premissas!$C$11,Premissas!$E$10,IF(M1249&lt;Premissas!$C$12,Premissas!$E$11,Premissas!$E$12))))))</f>
        <v>0</v>
      </c>
      <c r="O1249" s="13">
        <f>IF(OR(N1249="",N1249=0),0,N1249/Premissas!$C$16)</f>
        <v>0</v>
      </c>
    </row>
    <row r="1250" spans="1:15" ht="15" customHeight="1">
      <c r="A1250" s="9">
        <v>8</v>
      </c>
      <c r="B1250" s="9">
        <v>409</v>
      </c>
      <c r="C1250" s="9" t="s">
        <v>20</v>
      </c>
      <c r="D1250" s="9" t="s">
        <v>394</v>
      </c>
      <c r="E1250" s="9" t="s">
        <v>395</v>
      </c>
      <c r="F1250" s="10">
        <v>38</v>
      </c>
      <c r="G1250" s="11">
        <v>5.75</v>
      </c>
      <c r="H1250" s="11">
        <v>7</v>
      </c>
      <c r="I1250" s="9">
        <v>22</v>
      </c>
      <c r="J1250" s="9">
        <v>22</v>
      </c>
      <c r="K1250" s="9" t="s">
        <v>4842</v>
      </c>
      <c r="L1250" s="9" t="s">
        <v>48</v>
      </c>
      <c r="M1250" s="11">
        <f t="shared" si="19"/>
        <v>0.31818181818181818</v>
      </c>
      <c r="N1250" s="12">
        <f>IF(M1250="","",IF(M1250&lt;Premissas!$C$8,Premissas!$E$7,IF(M1250&lt;Premissas!$C$9,Premissas!$E$8,IF(M1250&lt;Premissas!$C$10,Premissas!$E$9,IF(M1250&lt;Premissas!$C$11,Premissas!$E$10,IF(M1250&lt;Premissas!$C$12,Premissas!$E$11,Premissas!$E$12))))))</f>
        <v>0</v>
      </c>
      <c r="O1250" s="13">
        <f>IF(OR(N1250="",N1250=0),0,N1250/Premissas!$C$16)</f>
        <v>0</v>
      </c>
    </row>
    <row r="1251" spans="1:15" ht="15" customHeight="1">
      <c r="A1251" s="9">
        <v>8</v>
      </c>
      <c r="B1251" s="9">
        <v>409</v>
      </c>
      <c r="C1251" s="9" t="s">
        <v>19</v>
      </c>
      <c r="D1251" s="9" t="s">
        <v>412</v>
      </c>
      <c r="E1251" s="9" t="s">
        <v>413</v>
      </c>
      <c r="F1251" s="10">
        <v>178</v>
      </c>
      <c r="G1251" s="11">
        <v>30.16</v>
      </c>
      <c r="H1251" s="11">
        <v>6</v>
      </c>
      <c r="I1251" s="9">
        <v>25</v>
      </c>
      <c r="J1251" s="9">
        <v>25</v>
      </c>
      <c r="K1251" s="9" t="s">
        <v>4842</v>
      </c>
      <c r="L1251" s="9" t="s">
        <v>48</v>
      </c>
      <c r="M1251" s="11">
        <f t="shared" si="19"/>
        <v>0.24</v>
      </c>
      <c r="N1251" s="12">
        <f>IF(M1251="","",IF(M1251&lt;Premissas!$C$8,Premissas!$E$7,IF(M1251&lt;Premissas!$C$9,Premissas!$E$8,IF(M1251&lt;Premissas!$C$10,Premissas!$E$9,IF(M1251&lt;Premissas!$C$11,Premissas!$E$10,IF(M1251&lt;Premissas!$C$12,Premissas!$E$11,Premissas!$E$12))))))</f>
        <v>0</v>
      </c>
      <c r="O1251" s="13">
        <f>IF(OR(N1251="",N1251=0),0,N1251/Premissas!$C$16)</f>
        <v>0</v>
      </c>
    </row>
    <row r="1252" spans="1:15" ht="15" customHeight="1">
      <c r="A1252" s="9">
        <v>8</v>
      </c>
      <c r="B1252" s="9">
        <v>409</v>
      </c>
      <c r="C1252" s="9" t="s">
        <v>19</v>
      </c>
      <c r="D1252" s="9" t="s">
        <v>418</v>
      </c>
      <c r="E1252" s="9" t="s">
        <v>419</v>
      </c>
      <c r="F1252" s="10">
        <v>81</v>
      </c>
      <c r="G1252" s="11">
        <v>16.91</v>
      </c>
      <c r="H1252" s="11">
        <v>5</v>
      </c>
      <c r="I1252" s="9">
        <v>25</v>
      </c>
      <c r="J1252" s="9">
        <v>25</v>
      </c>
      <c r="K1252" s="9" t="s">
        <v>4842</v>
      </c>
      <c r="L1252" s="9" t="s">
        <v>48</v>
      </c>
      <c r="M1252" s="11">
        <f t="shared" si="19"/>
        <v>0.2</v>
      </c>
      <c r="N1252" s="12">
        <f>IF(M1252="","",IF(M1252&lt;Premissas!$C$8,Premissas!$E$7,IF(M1252&lt;Premissas!$C$9,Premissas!$E$8,IF(M1252&lt;Premissas!$C$10,Premissas!$E$9,IF(M1252&lt;Premissas!$C$11,Premissas!$E$10,IF(M1252&lt;Premissas!$C$12,Premissas!$E$11,Premissas!$E$12))))))</f>
        <v>0</v>
      </c>
      <c r="O1252" s="13">
        <f>IF(OR(N1252="",N1252=0),0,N1252/Premissas!$C$16)</f>
        <v>0</v>
      </c>
    </row>
    <row r="1253" spans="1:15" ht="15" customHeight="1">
      <c r="A1253" s="9">
        <v>8</v>
      </c>
      <c r="B1253" s="9">
        <v>409</v>
      </c>
      <c r="C1253" s="9" t="s">
        <v>19</v>
      </c>
      <c r="D1253" s="9" t="s">
        <v>420</v>
      </c>
      <c r="E1253" s="9" t="s">
        <v>421</v>
      </c>
      <c r="F1253" s="10">
        <v>184</v>
      </c>
      <c r="G1253" s="11">
        <v>5.81</v>
      </c>
      <c r="H1253" s="11">
        <v>32</v>
      </c>
      <c r="I1253" s="9">
        <v>25</v>
      </c>
      <c r="J1253" s="9">
        <v>25</v>
      </c>
      <c r="K1253" s="9" t="s">
        <v>4842</v>
      </c>
      <c r="L1253" s="9" t="s">
        <v>48</v>
      </c>
      <c r="M1253" s="11">
        <f t="shared" si="19"/>
        <v>1.28</v>
      </c>
      <c r="N1253" s="12">
        <f>IF(M1253="","",IF(M1253&lt;Premissas!$C$8,Premissas!$E$7,IF(M1253&lt;Premissas!$C$9,Premissas!$E$8,IF(M1253&lt;Premissas!$C$10,Premissas!$E$9,IF(M1253&lt;Premissas!$C$11,Premissas!$E$10,IF(M1253&lt;Premissas!$C$12,Premissas!$E$11,Premissas!$E$12))))))</f>
        <v>200</v>
      </c>
      <c r="O1253" s="13">
        <f>IF(OR(N1253="",N1253=0),0,N1253/Premissas!$C$16)</f>
        <v>7.6923076923076925</v>
      </c>
    </row>
    <row r="1254" spans="1:15" ht="15" customHeight="1">
      <c r="A1254" s="9">
        <v>8</v>
      </c>
      <c r="B1254" s="9">
        <v>409</v>
      </c>
      <c r="C1254" s="9" t="s">
        <v>18</v>
      </c>
      <c r="D1254" s="9" t="s">
        <v>424</v>
      </c>
      <c r="E1254" s="9" t="s">
        <v>425</v>
      </c>
      <c r="F1254" s="10">
        <v>140</v>
      </c>
      <c r="G1254" s="11">
        <v>3</v>
      </c>
      <c r="H1254" s="11">
        <v>47</v>
      </c>
      <c r="I1254" s="9">
        <v>24</v>
      </c>
      <c r="J1254" s="9">
        <v>24</v>
      </c>
      <c r="K1254" s="9" t="s">
        <v>4842</v>
      </c>
      <c r="L1254" s="9" t="s">
        <v>48</v>
      </c>
      <c r="M1254" s="11">
        <f t="shared" si="19"/>
        <v>1.9583333333333333</v>
      </c>
      <c r="N1254" s="12">
        <f>IF(M1254="","",IF(M1254&lt;Premissas!$C$8,Premissas!$E$7,IF(M1254&lt;Premissas!$C$9,Premissas!$E$8,IF(M1254&lt;Premissas!$C$10,Premissas!$E$9,IF(M1254&lt;Premissas!$C$11,Premissas!$E$10,IF(M1254&lt;Premissas!$C$12,Premissas!$E$11,Premissas!$E$12))))))</f>
        <v>750</v>
      </c>
      <c r="O1254" s="13">
        <f>IF(OR(N1254="",N1254=0),0,N1254/Premissas!$C$16)</f>
        <v>28.846153846153847</v>
      </c>
    </row>
    <row r="1255" spans="1:15" ht="15" customHeight="1">
      <c r="A1255" s="9">
        <v>8</v>
      </c>
      <c r="B1255" s="9">
        <v>409</v>
      </c>
      <c r="C1255" s="9" t="s">
        <v>19</v>
      </c>
      <c r="D1255" s="9" t="s">
        <v>428</v>
      </c>
      <c r="E1255" s="9" t="s">
        <v>429</v>
      </c>
      <c r="F1255" s="10">
        <v>421</v>
      </c>
      <c r="G1255" s="11">
        <v>55.97</v>
      </c>
      <c r="H1255" s="11">
        <v>8</v>
      </c>
      <c r="I1255" s="9">
        <v>25</v>
      </c>
      <c r="J1255" s="9">
        <v>25</v>
      </c>
      <c r="K1255" s="9" t="s">
        <v>4842</v>
      </c>
      <c r="L1255" s="9" t="s">
        <v>48</v>
      </c>
      <c r="M1255" s="11">
        <f t="shared" si="19"/>
        <v>0.32</v>
      </c>
      <c r="N1255" s="12">
        <f>IF(M1255="","",IF(M1255&lt;Premissas!$C$8,Premissas!$E$7,IF(M1255&lt;Premissas!$C$9,Premissas!$E$8,IF(M1255&lt;Premissas!$C$10,Premissas!$E$9,IF(M1255&lt;Premissas!$C$11,Premissas!$E$10,IF(M1255&lt;Premissas!$C$12,Premissas!$E$11,Premissas!$E$12))))))</f>
        <v>0</v>
      </c>
      <c r="O1255" s="13">
        <f>IF(OR(N1255="",N1255=0),0,N1255/Premissas!$C$16)</f>
        <v>0</v>
      </c>
    </row>
    <row r="1256" spans="1:15" ht="15" customHeight="1">
      <c r="A1256" s="9">
        <v>8</v>
      </c>
      <c r="B1256" s="9">
        <v>409</v>
      </c>
      <c r="C1256" s="9" t="s">
        <v>21</v>
      </c>
      <c r="D1256" s="9" t="s">
        <v>430</v>
      </c>
      <c r="E1256" s="9" t="s">
        <v>431</v>
      </c>
      <c r="F1256" s="10">
        <v>1859</v>
      </c>
      <c r="G1256" s="11">
        <v>62.04</v>
      </c>
      <c r="H1256" s="11">
        <v>30</v>
      </c>
      <c r="I1256" s="9">
        <v>25</v>
      </c>
      <c r="J1256" s="9">
        <v>25</v>
      </c>
      <c r="K1256" s="9" t="s">
        <v>4842</v>
      </c>
      <c r="L1256" s="9" t="s">
        <v>48</v>
      </c>
      <c r="M1256" s="11">
        <f t="shared" si="19"/>
        <v>1.2</v>
      </c>
      <c r="N1256" s="12">
        <f>IF(M1256="","",IF(M1256&lt;Premissas!$C$8,Premissas!$E$7,IF(M1256&lt;Premissas!$C$9,Premissas!$E$8,IF(M1256&lt;Premissas!$C$10,Premissas!$E$9,IF(M1256&lt;Premissas!$C$11,Premissas!$E$10,IF(M1256&lt;Premissas!$C$12,Premissas!$E$11,Premissas!$E$12))))))</f>
        <v>200</v>
      </c>
      <c r="O1256" s="13">
        <f>IF(OR(N1256="",N1256=0),0,N1256/Premissas!$C$16)</f>
        <v>7.6923076923076925</v>
      </c>
    </row>
    <row r="1257" spans="1:15" ht="15" customHeight="1">
      <c r="A1257" s="9">
        <v>8</v>
      </c>
      <c r="B1257" s="9">
        <v>409</v>
      </c>
      <c r="C1257" s="9" t="s">
        <v>20</v>
      </c>
      <c r="D1257" s="9" t="s">
        <v>432</v>
      </c>
      <c r="E1257" s="9" t="s">
        <v>433</v>
      </c>
      <c r="F1257" s="10">
        <v>84</v>
      </c>
      <c r="G1257" s="11">
        <v>5.7</v>
      </c>
      <c r="H1257" s="11">
        <v>15</v>
      </c>
      <c r="I1257" s="9">
        <v>22</v>
      </c>
      <c r="J1257" s="9">
        <v>22</v>
      </c>
      <c r="K1257" s="9" t="s">
        <v>4842</v>
      </c>
      <c r="L1257" s="9" t="s">
        <v>48</v>
      </c>
      <c r="M1257" s="11">
        <f t="shared" si="19"/>
        <v>0.68181818181818177</v>
      </c>
      <c r="N1257" s="12">
        <f>IF(M1257="","",IF(M1257&lt;Premissas!$C$8,Premissas!$E$7,IF(M1257&lt;Premissas!$C$9,Premissas!$E$8,IF(M1257&lt;Premissas!$C$10,Premissas!$E$9,IF(M1257&lt;Premissas!$C$11,Premissas!$E$10,IF(M1257&lt;Premissas!$C$12,Premissas!$E$11,Premissas!$E$12))))))</f>
        <v>0</v>
      </c>
      <c r="O1257" s="13">
        <f>IF(OR(N1257="",N1257=0),0,N1257/Premissas!$C$16)</f>
        <v>0</v>
      </c>
    </row>
    <row r="1258" spans="1:15" ht="15" customHeight="1">
      <c r="A1258" s="9">
        <v>8</v>
      </c>
      <c r="B1258" s="9">
        <v>409</v>
      </c>
      <c r="C1258" s="9" t="s">
        <v>21</v>
      </c>
      <c r="D1258" s="9" t="s">
        <v>454</v>
      </c>
      <c r="E1258" s="9" t="s">
        <v>455</v>
      </c>
      <c r="F1258" s="10">
        <v>12</v>
      </c>
      <c r="G1258" s="11">
        <v>0.13</v>
      </c>
      <c r="H1258" s="11">
        <v>92</v>
      </c>
      <c r="I1258" s="9">
        <v>25</v>
      </c>
      <c r="J1258" s="9">
        <v>25</v>
      </c>
      <c r="K1258" s="9" t="s">
        <v>4842</v>
      </c>
      <c r="L1258" s="9" t="s">
        <v>48</v>
      </c>
      <c r="M1258" s="11">
        <f t="shared" si="19"/>
        <v>3.68</v>
      </c>
      <c r="N1258" s="12">
        <f>IF(M1258="","",IF(M1258&lt;Premissas!$C$8,Premissas!$E$7,IF(M1258&lt;Premissas!$C$9,Premissas!$E$8,IF(M1258&lt;Premissas!$C$10,Premissas!$E$9,IF(M1258&lt;Premissas!$C$11,Premissas!$E$10,IF(M1258&lt;Premissas!$C$12,Premissas!$E$11,Premissas!$E$12))))))</f>
        <v>750</v>
      </c>
      <c r="O1258" s="13">
        <f>IF(OR(N1258="",N1258=0),0,N1258/Premissas!$C$16)</f>
        <v>28.846153846153847</v>
      </c>
    </row>
    <row r="1259" spans="1:15" ht="15" customHeight="1">
      <c r="A1259" s="9">
        <v>8</v>
      </c>
      <c r="B1259" s="9">
        <v>409</v>
      </c>
      <c r="C1259" s="9" t="s">
        <v>21</v>
      </c>
      <c r="D1259" s="9" t="s">
        <v>456</v>
      </c>
      <c r="E1259" s="9" t="s">
        <v>457</v>
      </c>
      <c r="F1259" s="10">
        <v>2307</v>
      </c>
      <c r="G1259" s="11">
        <v>50.66</v>
      </c>
      <c r="H1259" s="11">
        <v>46</v>
      </c>
      <c r="I1259" s="9">
        <v>25</v>
      </c>
      <c r="J1259" s="9">
        <v>25</v>
      </c>
      <c r="K1259" s="9" t="s">
        <v>4842</v>
      </c>
      <c r="L1259" s="9" t="s">
        <v>48</v>
      </c>
      <c r="M1259" s="11">
        <f t="shared" si="19"/>
        <v>1.84</v>
      </c>
      <c r="N1259" s="12">
        <f>IF(M1259="","",IF(M1259&lt;Premissas!$C$8,Premissas!$E$7,IF(M1259&lt;Premissas!$C$9,Premissas!$E$8,IF(M1259&lt;Premissas!$C$10,Premissas!$E$9,IF(M1259&lt;Premissas!$C$11,Premissas!$E$10,IF(M1259&lt;Premissas!$C$12,Premissas!$E$11,Premissas!$E$12))))))</f>
        <v>500</v>
      </c>
      <c r="O1259" s="13">
        <f>IF(OR(N1259="",N1259=0),0,N1259/Premissas!$C$16)</f>
        <v>19.23076923076923</v>
      </c>
    </row>
    <row r="1260" spans="1:15" ht="15" customHeight="1">
      <c r="A1260" s="9">
        <v>8</v>
      </c>
      <c r="B1260" s="9">
        <v>409</v>
      </c>
      <c r="C1260" s="9" t="s">
        <v>21</v>
      </c>
      <c r="D1260" s="9" t="s">
        <v>458</v>
      </c>
      <c r="E1260" s="9" t="s">
        <v>459</v>
      </c>
      <c r="F1260" s="10">
        <v>1720</v>
      </c>
      <c r="G1260" s="11">
        <v>26.3</v>
      </c>
      <c r="H1260" s="11">
        <v>65</v>
      </c>
      <c r="I1260" s="9">
        <v>25</v>
      </c>
      <c r="J1260" s="9">
        <v>25</v>
      </c>
      <c r="K1260" s="9" t="s">
        <v>4842</v>
      </c>
      <c r="L1260" s="9" t="s">
        <v>48</v>
      </c>
      <c r="M1260" s="11">
        <f t="shared" si="19"/>
        <v>2.6</v>
      </c>
      <c r="N1260" s="12">
        <f>IF(M1260="","",IF(M1260&lt;Premissas!$C$8,Premissas!$E$7,IF(M1260&lt;Premissas!$C$9,Premissas!$E$8,IF(M1260&lt;Premissas!$C$10,Premissas!$E$9,IF(M1260&lt;Premissas!$C$11,Premissas!$E$10,IF(M1260&lt;Premissas!$C$12,Premissas!$E$11,Premissas!$E$12))))))</f>
        <v>750</v>
      </c>
      <c r="O1260" s="13">
        <f>IF(OR(N1260="",N1260=0),0,N1260/Premissas!$C$16)</f>
        <v>28.846153846153847</v>
      </c>
    </row>
    <row r="1261" spans="1:15" ht="15" customHeight="1">
      <c r="A1261" s="9">
        <v>8</v>
      </c>
      <c r="B1261" s="9">
        <v>409</v>
      </c>
      <c r="C1261" s="9" t="s">
        <v>18</v>
      </c>
      <c r="D1261" s="9" t="s">
        <v>460</v>
      </c>
      <c r="E1261" s="9" t="s">
        <v>461</v>
      </c>
      <c r="F1261" s="10">
        <v>105</v>
      </c>
      <c r="G1261" s="11">
        <v>2.97</v>
      </c>
      <c r="H1261" s="11">
        <v>35</v>
      </c>
      <c r="I1261" s="9">
        <v>24</v>
      </c>
      <c r="J1261" s="9">
        <v>24</v>
      </c>
      <c r="K1261" s="9" t="s">
        <v>4842</v>
      </c>
      <c r="L1261" s="9" t="s">
        <v>48</v>
      </c>
      <c r="M1261" s="11">
        <f t="shared" si="19"/>
        <v>1.4583333333333333</v>
      </c>
      <c r="N1261" s="12">
        <f>IF(M1261="","",IF(M1261&lt;Premissas!$C$8,Premissas!$E$7,IF(M1261&lt;Premissas!$C$9,Premissas!$E$8,IF(M1261&lt;Premissas!$C$10,Premissas!$E$9,IF(M1261&lt;Premissas!$C$11,Premissas!$E$10,IF(M1261&lt;Premissas!$C$12,Premissas!$E$11,Premissas!$E$12))))))</f>
        <v>350</v>
      </c>
      <c r="O1261" s="13">
        <f>IF(OR(N1261="",N1261=0),0,N1261/Premissas!$C$16)</f>
        <v>13.461538461538462</v>
      </c>
    </row>
    <row r="1262" spans="1:15" ht="15" customHeight="1">
      <c r="A1262" s="9">
        <v>8</v>
      </c>
      <c r="B1262" s="9">
        <v>409</v>
      </c>
      <c r="C1262" s="9" t="s">
        <v>18</v>
      </c>
      <c r="D1262" s="9" t="s">
        <v>462</v>
      </c>
      <c r="E1262" s="9" t="s">
        <v>463</v>
      </c>
      <c r="F1262" s="10">
        <v>363</v>
      </c>
      <c r="G1262" s="11">
        <v>3.49</v>
      </c>
      <c r="H1262" s="11">
        <v>104</v>
      </c>
      <c r="I1262" s="9">
        <v>24</v>
      </c>
      <c r="J1262" s="9">
        <v>24</v>
      </c>
      <c r="K1262" s="9" t="s">
        <v>4842</v>
      </c>
      <c r="L1262" s="9" t="s">
        <v>48</v>
      </c>
      <c r="M1262" s="11">
        <f t="shared" si="19"/>
        <v>4.333333333333333</v>
      </c>
      <c r="N1262" s="12">
        <f>IF(M1262="","",IF(M1262&lt;Premissas!$C$8,Premissas!$E$7,IF(M1262&lt;Premissas!$C$9,Premissas!$E$8,IF(M1262&lt;Premissas!$C$10,Premissas!$E$9,IF(M1262&lt;Premissas!$C$11,Premissas!$E$10,IF(M1262&lt;Premissas!$C$12,Premissas!$E$11,Premissas!$E$12))))))</f>
        <v>750</v>
      </c>
      <c r="O1262" s="13">
        <f>IF(OR(N1262="",N1262=0),0,N1262/Premissas!$C$16)</f>
        <v>28.846153846153847</v>
      </c>
    </row>
    <row r="1263" spans="1:15" ht="15" customHeight="1">
      <c r="A1263" s="9">
        <v>8</v>
      </c>
      <c r="B1263" s="9">
        <v>409</v>
      </c>
      <c r="C1263" s="9" t="s">
        <v>19</v>
      </c>
      <c r="D1263" s="9" t="s">
        <v>464</v>
      </c>
      <c r="E1263" s="9" t="s">
        <v>465</v>
      </c>
      <c r="F1263" s="10">
        <v>934</v>
      </c>
      <c r="G1263" s="11">
        <v>30.81</v>
      </c>
      <c r="H1263" s="11">
        <v>30</v>
      </c>
      <c r="I1263" s="9">
        <v>25</v>
      </c>
      <c r="J1263" s="9">
        <v>25</v>
      </c>
      <c r="K1263" s="9" t="s">
        <v>4842</v>
      </c>
      <c r="L1263" s="9" t="s">
        <v>48</v>
      </c>
      <c r="M1263" s="11">
        <f t="shared" si="19"/>
        <v>1.2</v>
      </c>
      <c r="N1263" s="12">
        <f>IF(M1263="","",IF(M1263&lt;Premissas!$C$8,Premissas!$E$7,IF(M1263&lt;Premissas!$C$9,Premissas!$E$8,IF(M1263&lt;Premissas!$C$10,Premissas!$E$9,IF(M1263&lt;Premissas!$C$11,Premissas!$E$10,IF(M1263&lt;Premissas!$C$12,Premissas!$E$11,Premissas!$E$12))))))</f>
        <v>200</v>
      </c>
      <c r="O1263" s="13">
        <f>IF(OR(N1263="",N1263=0),0,N1263/Premissas!$C$16)</f>
        <v>7.6923076923076925</v>
      </c>
    </row>
    <row r="1264" spans="1:15" ht="15" customHeight="1">
      <c r="A1264" s="9">
        <v>8</v>
      </c>
      <c r="B1264" s="9">
        <v>409</v>
      </c>
      <c r="C1264" s="9" t="s">
        <v>20</v>
      </c>
      <c r="D1264" s="9" t="s">
        <v>466</v>
      </c>
      <c r="E1264" s="9" t="s">
        <v>467</v>
      </c>
      <c r="F1264" s="10">
        <v>6</v>
      </c>
      <c r="G1264" s="11">
        <v>0.85</v>
      </c>
      <c r="H1264" s="11">
        <v>7</v>
      </c>
      <c r="I1264" s="9">
        <v>22</v>
      </c>
      <c r="J1264" s="9">
        <v>22</v>
      </c>
      <c r="K1264" s="9" t="s">
        <v>4842</v>
      </c>
      <c r="L1264" s="9" t="s">
        <v>48</v>
      </c>
      <c r="M1264" s="11">
        <f t="shared" si="19"/>
        <v>0.31818181818181818</v>
      </c>
      <c r="N1264" s="12">
        <f>IF(M1264="","",IF(M1264&lt;Premissas!$C$8,Premissas!$E$7,IF(M1264&lt;Premissas!$C$9,Premissas!$E$8,IF(M1264&lt;Premissas!$C$10,Premissas!$E$9,IF(M1264&lt;Premissas!$C$11,Premissas!$E$10,IF(M1264&lt;Premissas!$C$12,Premissas!$E$11,Premissas!$E$12))))))</f>
        <v>0</v>
      </c>
      <c r="O1264" s="13">
        <f>IF(OR(N1264="",N1264=0),0,N1264/Premissas!$C$16)</f>
        <v>0</v>
      </c>
    </row>
    <row r="1265" spans="1:15" ht="15" customHeight="1">
      <c r="A1265" s="9">
        <v>8</v>
      </c>
      <c r="B1265" s="9">
        <v>409</v>
      </c>
      <c r="C1265" s="9" t="s">
        <v>18</v>
      </c>
      <c r="D1265" s="9" t="s">
        <v>470</v>
      </c>
      <c r="E1265" s="9" t="s">
        <v>471</v>
      </c>
      <c r="F1265" s="10">
        <v>413</v>
      </c>
      <c r="G1265" s="11">
        <v>4.41</v>
      </c>
      <c r="H1265" s="11">
        <v>94</v>
      </c>
      <c r="I1265" s="9">
        <v>24</v>
      </c>
      <c r="J1265" s="9">
        <v>24</v>
      </c>
      <c r="K1265" s="9" t="s">
        <v>4842</v>
      </c>
      <c r="L1265" s="9" t="s">
        <v>48</v>
      </c>
      <c r="M1265" s="11">
        <f t="shared" si="19"/>
        <v>3.9166666666666665</v>
      </c>
      <c r="N1265" s="12">
        <f>IF(M1265="","",IF(M1265&lt;Premissas!$C$8,Premissas!$E$7,IF(M1265&lt;Premissas!$C$9,Premissas!$E$8,IF(M1265&lt;Premissas!$C$10,Premissas!$E$9,IF(M1265&lt;Premissas!$C$11,Premissas!$E$10,IF(M1265&lt;Premissas!$C$12,Premissas!$E$11,Premissas!$E$12))))))</f>
        <v>750</v>
      </c>
      <c r="O1265" s="13">
        <f>IF(OR(N1265="",N1265=0),0,N1265/Premissas!$C$16)</f>
        <v>28.846153846153847</v>
      </c>
    </row>
    <row r="1266" spans="1:15" ht="15" customHeight="1">
      <c r="A1266" s="9">
        <v>8</v>
      </c>
      <c r="B1266" s="9">
        <v>409</v>
      </c>
      <c r="C1266" s="9" t="s">
        <v>18</v>
      </c>
      <c r="D1266" s="9" t="s">
        <v>472</v>
      </c>
      <c r="E1266" s="9" t="s">
        <v>473</v>
      </c>
      <c r="F1266" s="10">
        <v>260</v>
      </c>
      <c r="G1266" s="11">
        <v>7.31</v>
      </c>
      <c r="H1266" s="11">
        <v>36</v>
      </c>
      <c r="I1266" s="9">
        <v>24</v>
      </c>
      <c r="J1266" s="9">
        <v>24</v>
      </c>
      <c r="K1266" s="9" t="s">
        <v>4842</v>
      </c>
      <c r="L1266" s="9" t="s">
        <v>48</v>
      </c>
      <c r="M1266" s="11">
        <f t="shared" si="19"/>
        <v>1.5</v>
      </c>
      <c r="N1266" s="12">
        <f>IF(M1266="","",IF(M1266&lt;Premissas!$C$8,Premissas!$E$7,IF(M1266&lt;Premissas!$C$9,Premissas!$E$8,IF(M1266&lt;Premissas!$C$10,Premissas!$E$9,IF(M1266&lt;Premissas!$C$11,Premissas!$E$10,IF(M1266&lt;Premissas!$C$12,Premissas!$E$11,Premissas!$E$12))))))</f>
        <v>350</v>
      </c>
      <c r="O1266" s="13">
        <f>IF(OR(N1266="",N1266=0),0,N1266/Premissas!$C$16)</f>
        <v>13.461538461538462</v>
      </c>
    </row>
    <row r="1267" spans="1:15" ht="15" customHeight="1">
      <c r="A1267" s="9">
        <v>8</v>
      </c>
      <c r="B1267" s="9">
        <v>409</v>
      </c>
      <c r="C1267" s="9" t="s">
        <v>20</v>
      </c>
      <c r="D1267" s="9" t="s">
        <v>474</v>
      </c>
      <c r="E1267" s="9" t="s">
        <v>475</v>
      </c>
      <c r="F1267" s="10">
        <v>131</v>
      </c>
      <c r="G1267" s="11">
        <v>11.62</v>
      </c>
      <c r="H1267" s="11">
        <v>11</v>
      </c>
      <c r="I1267" s="9">
        <v>22</v>
      </c>
      <c r="J1267" s="9">
        <v>22</v>
      </c>
      <c r="K1267" s="9" t="s">
        <v>4842</v>
      </c>
      <c r="L1267" s="9" t="s">
        <v>48</v>
      </c>
      <c r="M1267" s="11">
        <f t="shared" si="19"/>
        <v>0.5</v>
      </c>
      <c r="N1267" s="12">
        <f>IF(M1267="","",IF(M1267&lt;Premissas!$C$8,Premissas!$E$7,IF(M1267&lt;Premissas!$C$9,Premissas!$E$8,IF(M1267&lt;Premissas!$C$10,Premissas!$E$9,IF(M1267&lt;Premissas!$C$11,Premissas!$E$10,IF(M1267&lt;Premissas!$C$12,Premissas!$E$11,Premissas!$E$12))))))</f>
        <v>0</v>
      </c>
      <c r="O1267" s="13">
        <f>IF(OR(N1267="",N1267=0),0,N1267/Premissas!$C$16)</f>
        <v>0</v>
      </c>
    </row>
    <row r="1268" spans="1:15" ht="15" customHeight="1">
      <c r="A1268" s="9">
        <v>8</v>
      </c>
      <c r="B1268" s="9">
        <v>409</v>
      </c>
      <c r="C1268" s="9" t="s">
        <v>19</v>
      </c>
      <c r="D1268" s="9" t="s">
        <v>474</v>
      </c>
      <c r="E1268" s="9" t="s">
        <v>475</v>
      </c>
      <c r="F1268" s="10">
        <v>23</v>
      </c>
      <c r="G1268" s="11">
        <v>2.04</v>
      </c>
      <c r="H1268" s="11">
        <v>11</v>
      </c>
      <c r="I1268" s="9">
        <v>25</v>
      </c>
      <c r="J1268" s="9">
        <v>25</v>
      </c>
      <c r="K1268" s="9" t="s">
        <v>4842</v>
      </c>
      <c r="L1268" s="9" t="s">
        <v>48</v>
      </c>
      <c r="M1268" s="11">
        <f t="shared" si="19"/>
        <v>0.44</v>
      </c>
      <c r="N1268" s="12">
        <f>IF(M1268="","",IF(M1268&lt;Premissas!$C$8,Premissas!$E$7,IF(M1268&lt;Premissas!$C$9,Premissas!$E$8,IF(M1268&lt;Premissas!$C$10,Premissas!$E$9,IF(M1268&lt;Premissas!$C$11,Premissas!$E$10,IF(M1268&lt;Premissas!$C$12,Premissas!$E$11,Premissas!$E$12))))))</f>
        <v>0</v>
      </c>
      <c r="O1268" s="13">
        <f>IF(OR(N1268="",N1268=0),0,N1268/Premissas!$C$16)</f>
        <v>0</v>
      </c>
    </row>
    <row r="1269" spans="1:15" ht="15" customHeight="1">
      <c r="A1269" s="9">
        <v>8</v>
      </c>
      <c r="B1269" s="9">
        <v>930</v>
      </c>
      <c r="C1269" s="9" t="s">
        <v>19</v>
      </c>
      <c r="D1269" s="9" t="s">
        <v>3009</v>
      </c>
      <c r="E1269" s="9" t="s">
        <v>3010</v>
      </c>
      <c r="F1269" s="10">
        <v>3214</v>
      </c>
      <c r="G1269" s="11">
        <v>119.91</v>
      </c>
      <c r="H1269" s="11">
        <v>27</v>
      </c>
      <c r="I1269" s="9"/>
      <c r="J1269" s="9">
        <v>17</v>
      </c>
      <c r="K1269" s="9" t="s">
        <v>4843</v>
      </c>
      <c r="L1269" s="9" t="s">
        <v>48</v>
      </c>
      <c r="M1269" s="11">
        <f t="shared" si="19"/>
        <v>1.588235294117647</v>
      </c>
      <c r="N1269" s="12">
        <f>IF(M1269="","",IF(M1269&lt;Premissas!$C$8,Premissas!$E$7,IF(M1269&lt;Premissas!$C$9,Premissas!$E$8,IF(M1269&lt;Premissas!$C$10,Premissas!$E$9,IF(M1269&lt;Premissas!$C$11,Premissas!$E$10,IF(M1269&lt;Premissas!$C$12,Premissas!$E$11,Premissas!$E$12))))))</f>
        <v>350</v>
      </c>
      <c r="O1269" s="13">
        <f>IF(OR(N1269="",N1269=0),0,N1269/Premissas!$C$16)</f>
        <v>13.461538461538462</v>
      </c>
    </row>
    <row r="1270" spans="1:15" ht="15" customHeight="1">
      <c r="A1270" s="9">
        <v>8</v>
      </c>
      <c r="B1270" s="9">
        <v>930</v>
      </c>
      <c r="C1270" s="9" t="s">
        <v>21</v>
      </c>
      <c r="D1270" s="9" t="s">
        <v>3011</v>
      </c>
      <c r="E1270" s="9" t="s">
        <v>3012</v>
      </c>
      <c r="F1270" s="10">
        <v>864</v>
      </c>
      <c r="G1270" s="11">
        <v>71.77</v>
      </c>
      <c r="H1270" s="11">
        <v>12</v>
      </c>
      <c r="I1270" s="9"/>
      <c r="J1270" s="9">
        <v>20</v>
      </c>
      <c r="K1270" s="9" t="s">
        <v>4843</v>
      </c>
      <c r="L1270" s="9" t="s">
        <v>48</v>
      </c>
      <c r="M1270" s="11">
        <f t="shared" si="19"/>
        <v>0.6</v>
      </c>
      <c r="N1270" s="12">
        <f>IF(M1270="","",IF(M1270&lt;Premissas!$C$8,Premissas!$E$7,IF(M1270&lt;Premissas!$C$9,Premissas!$E$8,IF(M1270&lt;Premissas!$C$10,Premissas!$E$9,IF(M1270&lt;Premissas!$C$11,Premissas!$E$10,IF(M1270&lt;Premissas!$C$12,Premissas!$E$11,Premissas!$E$12))))))</f>
        <v>0</v>
      </c>
      <c r="O1270" s="13">
        <f>IF(OR(N1270="",N1270=0),0,N1270/Premissas!$C$16)</f>
        <v>0</v>
      </c>
    </row>
    <row r="1271" spans="1:15" ht="15" customHeight="1">
      <c r="A1271" s="9">
        <v>8</v>
      </c>
      <c r="B1271" s="9">
        <v>930</v>
      </c>
      <c r="C1271" s="9" t="s">
        <v>20</v>
      </c>
      <c r="D1271" s="9" t="s">
        <v>3013</v>
      </c>
      <c r="E1271" s="9" t="s">
        <v>3014</v>
      </c>
      <c r="F1271" s="10">
        <v>583</v>
      </c>
      <c r="G1271" s="11">
        <v>38.409999999999997</v>
      </c>
      <c r="H1271" s="11">
        <v>15</v>
      </c>
      <c r="I1271" s="9"/>
      <c r="J1271" s="9">
        <v>16</v>
      </c>
      <c r="K1271" s="9" t="s">
        <v>4843</v>
      </c>
      <c r="L1271" s="9" t="s">
        <v>48</v>
      </c>
      <c r="M1271" s="11">
        <f t="shared" si="19"/>
        <v>0.9375</v>
      </c>
      <c r="N1271" s="12">
        <f>IF(M1271="","",IF(M1271&lt;Premissas!$C$8,Premissas!$E$7,IF(M1271&lt;Premissas!$C$9,Premissas!$E$8,IF(M1271&lt;Premissas!$C$10,Premissas!$E$9,IF(M1271&lt;Premissas!$C$11,Premissas!$E$10,IF(M1271&lt;Premissas!$C$12,Premissas!$E$11,Premissas!$E$12))))))</f>
        <v>0</v>
      </c>
      <c r="O1271" s="13">
        <f>IF(OR(N1271="",N1271=0),0,N1271/Premissas!$C$16)</f>
        <v>0</v>
      </c>
    </row>
    <row r="1272" spans="1:15" ht="15" customHeight="1">
      <c r="A1272" s="9">
        <v>8</v>
      </c>
      <c r="B1272" s="9">
        <v>930</v>
      </c>
      <c r="C1272" s="9" t="s">
        <v>19</v>
      </c>
      <c r="D1272" s="9" t="s">
        <v>3015</v>
      </c>
      <c r="E1272" s="9" t="s">
        <v>3016</v>
      </c>
      <c r="F1272" s="10">
        <v>907</v>
      </c>
      <c r="G1272" s="11">
        <v>89.05</v>
      </c>
      <c r="H1272" s="11">
        <v>10</v>
      </c>
      <c r="I1272" s="9"/>
      <c r="J1272" s="9">
        <v>17</v>
      </c>
      <c r="K1272" s="9" t="s">
        <v>4843</v>
      </c>
      <c r="L1272" s="9" t="s">
        <v>48</v>
      </c>
      <c r="M1272" s="11">
        <f t="shared" si="19"/>
        <v>0.58823529411764708</v>
      </c>
      <c r="N1272" s="12">
        <f>IF(M1272="","",IF(M1272&lt;Premissas!$C$8,Premissas!$E$7,IF(M1272&lt;Premissas!$C$9,Premissas!$E$8,IF(M1272&lt;Premissas!$C$10,Premissas!$E$9,IF(M1272&lt;Premissas!$C$11,Premissas!$E$10,IF(M1272&lt;Premissas!$C$12,Premissas!$E$11,Premissas!$E$12))))))</f>
        <v>0</v>
      </c>
      <c r="O1272" s="13">
        <f>IF(OR(N1272="",N1272=0),0,N1272/Premissas!$C$16)</f>
        <v>0</v>
      </c>
    </row>
    <row r="1273" spans="1:15" ht="15" customHeight="1">
      <c r="A1273" s="9">
        <v>8</v>
      </c>
      <c r="B1273" s="9">
        <v>930</v>
      </c>
      <c r="C1273" s="9" t="s">
        <v>21</v>
      </c>
      <c r="D1273" s="9" t="s">
        <v>3017</v>
      </c>
      <c r="E1273" s="9" t="s">
        <v>3018</v>
      </c>
      <c r="F1273" s="10">
        <v>2356</v>
      </c>
      <c r="G1273" s="11">
        <v>109.15</v>
      </c>
      <c r="H1273" s="11">
        <v>22</v>
      </c>
      <c r="I1273" s="9"/>
      <c r="J1273" s="9">
        <v>20</v>
      </c>
      <c r="K1273" s="9" t="s">
        <v>4843</v>
      </c>
      <c r="L1273" s="9" t="s">
        <v>48</v>
      </c>
      <c r="M1273" s="11">
        <f t="shared" si="19"/>
        <v>1.1000000000000001</v>
      </c>
      <c r="N1273" s="12">
        <f>IF(M1273="","",IF(M1273&lt;Premissas!$C$8,Premissas!$E$7,IF(M1273&lt;Premissas!$C$9,Premissas!$E$8,IF(M1273&lt;Premissas!$C$10,Premissas!$E$9,IF(M1273&lt;Premissas!$C$11,Premissas!$E$10,IF(M1273&lt;Premissas!$C$12,Premissas!$E$11,Premissas!$E$12))))))</f>
        <v>100</v>
      </c>
      <c r="O1273" s="13">
        <f>IF(OR(N1273="",N1273=0),0,N1273/Premissas!$C$16)</f>
        <v>3.8461538461538463</v>
      </c>
    </row>
    <row r="1274" spans="1:15" ht="15" customHeight="1">
      <c r="A1274" s="9">
        <v>8</v>
      </c>
      <c r="B1274" s="9">
        <v>930</v>
      </c>
      <c r="C1274" s="9" t="s">
        <v>20</v>
      </c>
      <c r="D1274" s="9" t="s">
        <v>3019</v>
      </c>
      <c r="E1274" s="9" t="s">
        <v>3020</v>
      </c>
      <c r="F1274" s="10">
        <v>1</v>
      </c>
      <c r="G1274" s="11">
        <v>0.01</v>
      </c>
      <c r="H1274" s="11">
        <v>100</v>
      </c>
      <c r="I1274" s="9"/>
      <c r="J1274" s="9">
        <v>16</v>
      </c>
      <c r="K1274" s="9" t="s">
        <v>4843</v>
      </c>
      <c r="L1274" s="9" t="s">
        <v>48</v>
      </c>
      <c r="M1274" s="11">
        <f t="shared" si="19"/>
        <v>6.25</v>
      </c>
      <c r="N1274" s="12">
        <f>IF(M1274="","",IF(M1274&lt;Premissas!$C$8,Premissas!$E$7,IF(M1274&lt;Premissas!$C$9,Premissas!$E$8,IF(M1274&lt;Premissas!$C$10,Premissas!$E$9,IF(M1274&lt;Premissas!$C$11,Premissas!$E$10,IF(M1274&lt;Premissas!$C$12,Premissas!$E$11,Premissas!$E$12))))))</f>
        <v>750</v>
      </c>
      <c r="O1274" s="13">
        <f>IF(OR(N1274="",N1274=0),0,N1274/Premissas!$C$16)</f>
        <v>28.846153846153847</v>
      </c>
    </row>
    <row r="1275" spans="1:15" ht="15" customHeight="1">
      <c r="A1275" s="9">
        <v>8</v>
      </c>
      <c r="B1275" s="9">
        <v>930</v>
      </c>
      <c r="C1275" s="9" t="s">
        <v>18</v>
      </c>
      <c r="D1275" s="9" t="s">
        <v>3021</v>
      </c>
      <c r="E1275" s="9" t="s">
        <v>3022</v>
      </c>
      <c r="F1275" s="10">
        <v>614</v>
      </c>
      <c r="G1275" s="11">
        <v>17.28</v>
      </c>
      <c r="H1275" s="11">
        <v>36</v>
      </c>
      <c r="I1275" s="9"/>
      <c r="J1275" s="9">
        <v>22</v>
      </c>
      <c r="K1275" s="9" t="s">
        <v>4843</v>
      </c>
      <c r="L1275" s="9" t="s">
        <v>48</v>
      </c>
      <c r="M1275" s="11">
        <f t="shared" si="19"/>
        <v>1.6363636363636365</v>
      </c>
      <c r="N1275" s="12">
        <f>IF(M1275="","",IF(M1275&lt;Premissas!$C$8,Premissas!$E$7,IF(M1275&lt;Premissas!$C$9,Premissas!$E$8,IF(M1275&lt;Premissas!$C$10,Premissas!$E$9,IF(M1275&lt;Premissas!$C$11,Premissas!$E$10,IF(M1275&lt;Premissas!$C$12,Premissas!$E$11,Premissas!$E$12))))))</f>
        <v>500</v>
      </c>
      <c r="O1275" s="13">
        <f>IF(OR(N1275="",N1275=0),0,N1275/Premissas!$C$16)</f>
        <v>19.23076923076923</v>
      </c>
    </row>
    <row r="1276" spans="1:15" ht="15" customHeight="1">
      <c r="A1276" s="9">
        <v>8</v>
      </c>
      <c r="B1276" s="9">
        <v>930</v>
      </c>
      <c r="C1276" s="9" t="s">
        <v>19</v>
      </c>
      <c r="D1276" s="9" t="s">
        <v>3023</v>
      </c>
      <c r="E1276" s="9" t="s">
        <v>3024</v>
      </c>
      <c r="F1276" s="10">
        <v>2870</v>
      </c>
      <c r="G1276" s="11">
        <v>105.78</v>
      </c>
      <c r="H1276" s="11">
        <v>27</v>
      </c>
      <c r="I1276" s="9"/>
      <c r="J1276" s="9">
        <v>17</v>
      </c>
      <c r="K1276" s="9" t="s">
        <v>4843</v>
      </c>
      <c r="L1276" s="9" t="s">
        <v>48</v>
      </c>
      <c r="M1276" s="11">
        <f t="shared" si="19"/>
        <v>1.588235294117647</v>
      </c>
      <c r="N1276" s="12">
        <f>IF(M1276="","",IF(M1276&lt;Premissas!$C$8,Premissas!$E$7,IF(M1276&lt;Premissas!$C$9,Premissas!$E$8,IF(M1276&lt;Premissas!$C$10,Premissas!$E$9,IF(M1276&lt;Premissas!$C$11,Premissas!$E$10,IF(M1276&lt;Premissas!$C$12,Premissas!$E$11,Premissas!$E$12))))))</f>
        <v>350</v>
      </c>
      <c r="O1276" s="13">
        <f>IF(OR(N1276="",N1276=0),0,N1276/Premissas!$C$16)</f>
        <v>13.461538461538462</v>
      </c>
    </row>
    <row r="1277" spans="1:15" ht="15" customHeight="1">
      <c r="A1277" s="9">
        <v>8</v>
      </c>
      <c r="B1277" s="9">
        <v>930</v>
      </c>
      <c r="C1277" s="9" t="s">
        <v>21</v>
      </c>
      <c r="D1277" s="9" t="s">
        <v>3025</v>
      </c>
      <c r="E1277" s="9" t="s">
        <v>3026</v>
      </c>
      <c r="F1277" s="10">
        <v>2637</v>
      </c>
      <c r="G1277" s="11">
        <v>101.09</v>
      </c>
      <c r="H1277" s="11">
        <v>26</v>
      </c>
      <c r="I1277" s="9"/>
      <c r="J1277" s="9">
        <v>20</v>
      </c>
      <c r="K1277" s="9" t="s">
        <v>4843</v>
      </c>
      <c r="L1277" s="9" t="s">
        <v>48</v>
      </c>
      <c r="M1277" s="11">
        <f t="shared" si="19"/>
        <v>1.3</v>
      </c>
      <c r="N1277" s="12">
        <f>IF(M1277="","",IF(M1277&lt;Premissas!$C$8,Premissas!$E$7,IF(M1277&lt;Premissas!$C$9,Premissas!$E$8,IF(M1277&lt;Premissas!$C$10,Premissas!$E$9,IF(M1277&lt;Premissas!$C$11,Premissas!$E$10,IF(M1277&lt;Premissas!$C$12,Premissas!$E$11,Premissas!$E$12))))))</f>
        <v>200</v>
      </c>
      <c r="O1277" s="13">
        <f>IF(OR(N1277="",N1277=0),0,N1277/Premissas!$C$16)</f>
        <v>7.6923076923076925</v>
      </c>
    </row>
    <row r="1278" spans="1:15" ht="15" customHeight="1">
      <c r="A1278" s="9">
        <v>8</v>
      </c>
      <c r="B1278" s="9">
        <v>930</v>
      </c>
      <c r="C1278" s="9" t="s">
        <v>19</v>
      </c>
      <c r="D1278" s="9" t="s">
        <v>3033</v>
      </c>
      <c r="E1278" s="9" t="s">
        <v>3034</v>
      </c>
      <c r="F1278" s="10">
        <v>302</v>
      </c>
      <c r="G1278" s="11">
        <v>6.5</v>
      </c>
      <c r="H1278" s="11">
        <v>46</v>
      </c>
      <c r="I1278" s="9"/>
      <c r="J1278" s="9">
        <v>17</v>
      </c>
      <c r="K1278" s="9" t="s">
        <v>4843</v>
      </c>
      <c r="L1278" s="9" t="s">
        <v>48</v>
      </c>
      <c r="M1278" s="11">
        <f t="shared" si="19"/>
        <v>2.7058823529411766</v>
      </c>
      <c r="N1278" s="12">
        <f>IF(M1278="","",IF(M1278&lt;Premissas!$C$8,Premissas!$E$7,IF(M1278&lt;Premissas!$C$9,Premissas!$E$8,IF(M1278&lt;Premissas!$C$10,Premissas!$E$9,IF(M1278&lt;Premissas!$C$11,Premissas!$E$10,IF(M1278&lt;Premissas!$C$12,Premissas!$E$11,Premissas!$E$12))))))</f>
        <v>750</v>
      </c>
      <c r="O1278" s="13">
        <f>IF(OR(N1278="",N1278=0),0,N1278/Premissas!$C$16)</f>
        <v>28.846153846153847</v>
      </c>
    </row>
    <row r="1279" spans="1:15" ht="15" customHeight="1">
      <c r="A1279" s="9">
        <v>8</v>
      </c>
      <c r="B1279" s="9">
        <v>930</v>
      </c>
      <c r="C1279" s="9" t="s">
        <v>19</v>
      </c>
      <c r="D1279" s="9" t="s">
        <v>3037</v>
      </c>
      <c r="E1279" s="9" t="s">
        <v>3038</v>
      </c>
      <c r="F1279" s="10">
        <v>242</v>
      </c>
      <c r="G1279" s="11">
        <v>5.6</v>
      </c>
      <c r="H1279" s="11">
        <v>43</v>
      </c>
      <c r="I1279" s="9"/>
      <c r="J1279" s="9">
        <v>17</v>
      </c>
      <c r="K1279" s="9" t="s">
        <v>4843</v>
      </c>
      <c r="L1279" s="9" t="s">
        <v>48</v>
      </c>
      <c r="M1279" s="11">
        <f t="shared" si="19"/>
        <v>2.5294117647058822</v>
      </c>
      <c r="N1279" s="12">
        <f>IF(M1279="","",IF(M1279&lt;Premissas!$C$8,Premissas!$E$7,IF(M1279&lt;Premissas!$C$9,Premissas!$E$8,IF(M1279&lt;Premissas!$C$10,Premissas!$E$9,IF(M1279&lt;Premissas!$C$11,Premissas!$E$10,IF(M1279&lt;Premissas!$C$12,Premissas!$E$11,Premissas!$E$12))))))</f>
        <v>750</v>
      </c>
      <c r="O1279" s="13">
        <f>IF(OR(N1279="",N1279=0),0,N1279/Premissas!$C$16)</f>
        <v>28.846153846153847</v>
      </c>
    </row>
    <row r="1280" spans="1:15" ht="15" customHeight="1">
      <c r="A1280" s="9">
        <v>8</v>
      </c>
      <c r="B1280" s="9">
        <v>930</v>
      </c>
      <c r="C1280" s="9" t="s">
        <v>18</v>
      </c>
      <c r="D1280" s="9" t="s">
        <v>3039</v>
      </c>
      <c r="E1280" s="9" t="s">
        <v>3040</v>
      </c>
      <c r="F1280" s="10">
        <v>10</v>
      </c>
      <c r="G1280" s="11">
        <v>2.99</v>
      </c>
      <c r="H1280" s="11">
        <v>3</v>
      </c>
      <c r="I1280" s="9"/>
      <c r="J1280" s="9">
        <v>22</v>
      </c>
      <c r="K1280" s="9" t="s">
        <v>4843</v>
      </c>
      <c r="L1280" s="9" t="s">
        <v>48</v>
      </c>
      <c r="M1280" s="11">
        <f t="shared" si="19"/>
        <v>0.13636363636363635</v>
      </c>
      <c r="N1280" s="12">
        <f>IF(M1280="","",IF(M1280&lt;Premissas!$C$8,Premissas!$E$7,IF(M1280&lt;Premissas!$C$9,Premissas!$E$8,IF(M1280&lt;Premissas!$C$10,Premissas!$E$9,IF(M1280&lt;Premissas!$C$11,Premissas!$E$10,IF(M1280&lt;Premissas!$C$12,Premissas!$E$11,Premissas!$E$12))))))</f>
        <v>0</v>
      </c>
      <c r="O1280" s="13">
        <f>IF(OR(N1280="",N1280=0),0,N1280/Premissas!$C$16)</f>
        <v>0</v>
      </c>
    </row>
    <row r="1281" spans="1:15" ht="15" customHeight="1">
      <c r="A1281" s="9">
        <v>8</v>
      </c>
      <c r="B1281" s="9">
        <v>930</v>
      </c>
      <c r="C1281" s="9" t="s">
        <v>19</v>
      </c>
      <c r="D1281" s="9" t="s">
        <v>3039</v>
      </c>
      <c r="E1281" s="9" t="s">
        <v>3040</v>
      </c>
      <c r="F1281" s="10">
        <v>231</v>
      </c>
      <c r="G1281" s="11">
        <v>27.38</v>
      </c>
      <c r="H1281" s="11">
        <v>8</v>
      </c>
      <c r="I1281" s="9"/>
      <c r="J1281" s="9">
        <v>17</v>
      </c>
      <c r="K1281" s="9" t="s">
        <v>4843</v>
      </c>
      <c r="L1281" s="9" t="s">
        <v>48</v>
      </c>
      <c r="M1281" s="11">
        <f t="shared" si="19"/>
        <v>0.47058823529411764</v>
      </c>
      <c r="N1281" s="12">
        <f>IF(M1281="","",IF(M1281&lt;Premissas!$C$8,Premissas!$E$7,IF(M1281&lt;Premissas!$C$9,Premissas!$E$8,IF(M1281&lt;Premissas!$C$10,Premissas!$E$9,IF(M1281&lt;Premissas!$C$11,Premissas!$E$10,IF(M1281&lt;Premissas!$C$12,Premissas!$E$11,Premissas!$E$12))))))</f>
        <v>0</v>
      </c>
      <c r="O1281" s="13">
        <f>IF(OR(N1281="",N1281=0),0,N1281/Premissas!$C$16)</f>
        <v>0</v>
      </c>
    </row>
    <row r="1282" spans="1:15" ht="15" customHeight="1">
      <c r="A1282" s="9">
        <v>8</v>
      </c>
      <c r="B1282" s="9">
        <v>930</v>
      </c>
      <c r="C1282" s="9" t="s">
        <v>18</v>
      </c>
      <c r="D1282" s="9" t="s">
        <v>3041</v>
      </c>
      <c r="E1282" s="9" t="s">
        <v>3042</v>
      </c>
      <c r="F1282" s="10">
        <v>326</v>
      </c>
      <c r="G1282" s="11">
        <v>12.14</v>
      </c>
      <c r="H1282" s="11">
        <v>27</v>
      </c>
      <c r="I1282" s="9"/>
      <c r="J1282" s="9">
        <v>22</v>
      </c>
      <c r="K1282" s="9" t="s">
        <v>4843</v>
      </c>
      <c r="L1282" s="9" t="s">
        <v>48</v>
      </c>
      <c r="M1282" s="11">
        <f t="shared" ref="M1282:M1345" si="20">IF(OR(J1282="",J1282&lt;=0),"",H1282/J1282)</f>
        <v>1.2272727272727273</v>
      </c>
      <c r="N1282" s="12">
        <f>IF(M1282="","",IF(M1282&lt;Premissas!$C$8,Premissas!$E$7,IF(M1282&lt;Premissas!$C$9,Premissas!$E$8,IF(M1282&lt;Premissas!$C$10,Premissas!$E$9,IF(M1282&lt;Premissas!$C$11,Premissas!$E$10,IF(M1282&lt;Premissas!$C$12,Premissas!$E$11,Premissas!$E$12))))))</f>
        <v>200</v>
      </c>
      <c r="O1282" s="13">
        <f>IF(OR(N1282="",N1282=0),0,N1282/Premissas!$C$16)</f>
        <v>7.6923076923076925</v>
      </c>
    </row>
    <row r="1283" spans="1:15" ht="15" customHeight="1">
      <c r="A1283" s="9">
        <v>8</v>
      </c>
      <c r="B1283" s="9">
        <v>930</v>
      </c>
      <c r="C1283" s="9" t="s">
        <v>19</v>
      </c>
      <c r="D1283" s="9" t="s">
        <v>3043</v>
      </c>
      <c r="E1283" s="9" t="s">
        <v>3044</v>
      </c>
      <c r="F1283" s="10">
        <v>3506</v>
      </c>
      <c r="G1283" s="11">
        <v>139.84</v>
      </c>
      <c r="H1283" s="11">
        <v>25</v>
      </c>
      <c r="I1283" s="9"/>
      <c r="J1283" s="9">
        <v>17</v>
      </c>
      <c r="K1283" s="9" t="s">
        <v>4843</v>
      </c>
      <c r="L1283" s="9" t="s">
        <v>48</v>
      </c>
      <c r="M1283" s="11">
        <f t="shared" si="20"/>
        <v>1.4705882352941178</v>
      </c>
      <c r="N1283" s="12">
        <f>IF(M1283="","",IF(M1283&lt;Premissas!$C$8,Premissas!$E$7,IF(M1283&lt;Premissas!$C$9,Premissas!$E$8,IF(M1283&lt;Premissas!$C$10,Premissas!$E$9,IF(M1283&lt;Premissas!$C$11,Premissas!$E$10,IF(M1283&lt;Premissas!$C$12,Premissas!$E$11,Premissas!$E$12))))))</f>
        <v>350</v>
      </c>
      <c r="O1283" s="13">
        <f>IF(OR(N1283="",N1283=0),0,N1283/Premissas!$C$16)</f>
        <v>13.461538461538462</v>
      </c>
    </row>
    <row r="1284" spans="1:15" ht="15" customHeight="1">
      <c r="A1284" s="9">
        <v>8</v>
      </c>
      <c r="B1284" s="9">
        <v>930</v>
      </c>
      <c r="C1284" s="9" t="s">
        <v>21</v>
      </c>
      <c r="D1284" s="9" t="s">
        <v>3045</v>
      </c>
      <c r="E1284" s="9" t="s">
        <v>3046</v>
      </c>
      <c r="F1284" s="10">
        <v>1431</v>
      </c>
      <c r="G1284" s="11">
        <v>57.45</v>
      </c>
      <c r="H1284" s="11">
        <v>25</v>
      </c>
      <c r="I1284" s="9"/>
      <c r="J1284" s="9">
        <v>20</v>
      </c>
      <c r="K1284" s="9" t="s">
        <v>4843</v>
      </c>
      <c r="L1284" s="9" t="s">
        <v>48</v>
      </c>
      <c r="M1284" s="11">
        <f t="shared" si="20"/>
        <v>1.25</v>
      </c>
      <c r="N1284" s="12">
        <f>IF(M1284="","",IF(M1284&lt;Premissas!$C$8,Premissas!$E$7,IF(M1284&lt;Premissas!$C$9,Premissas!$E$8,IF(M1284&lt;Premissas!$C$10,Premissas!$E$9,IF(M1284&lt;Premissas!$C$11,Premissas!$E$10,IF(M1284&lt;Premissas!$C$12,Premissas!$E$11,Premissas!$E$12))))))</f>
        <v>200</v>
      </c>
      <c r="O1284" s="13">
        <f>IF(OR(N1284="",N1284=0),0,N1284/Premissas!$C$16)</f>
        <v>7.6923076923076925</v>
      </c>
    </row>
    <row r="1285" spans="1:15" ht="15" customHeight="1">
      <c r="A1285" s="9">
        <v>8</v>
      </c>
      <c r="B1285" s="9">
        <v>930</v>
      </c>
      <c r="C1285" s="9" t="s">
        <v>20</v>
      </c>
      <c r="D1285" s="9" t="s">
        <v>3047</v>
      </c>
      <c r="E1285" s="9" t="s">
        <v>3048</v>
      </c>
      <c r="F1285" s="10">
        <v>363</v>
      </c>
      <c r="G1285" s="11">
        <v>16.8</v>
      </c>
      <c r="H1285" s="11">
        <v>22</v>
      </c>
      <c r="I1285" s="9"/>
      <c r="J1285" s="9">
        <v>16</v>
      </c>
      <c r="K1285" s="9" t="s">
        <v>4843</v>
      </c>
      <c r="L1285" s="9" t="s">
        <v>48</v>
      </c>
      <c r="M1285" s="11">
        <f t="shared" si="20"/>
        <v>1.375</v>
      </c>
      <c r="N1285" s="12">
        <f>IF(M1285="","",IF(M1285&lt;Premissas!$C$8,Premissas!$E$7,IF(M1285&lt;Premissas!$C$9,Premissas!$E$8,IF(M1285&lt;Premissas!$C$10,Premissas!$E$9,IF(M1285&lt;Premissas!$C$11,Premissas!$E$10,IF(M1285&lt;Premissas!$C$12,Premissas!$E$11,Premissas!$E$12))))))</f>
        <v>200</v>
      </c>
      <c r="O1285" s="13">
        <f>IF(OR(N1285="",N1285=0),0,N1285/Premissas!$C$16)</f>
        <v>7.6923076923076925</v>
      </c>
    </row>
    <row r="1286" spans="1:15" ht="15" customHeight="1">
      <c r="A1286" s="9">
        <v>8</v>
      </c>
      <c r="B1286" s="9">
        <v>930</v>
      </c>
      <c r="C1286" s="9" t="s">
        <v>21</v>
      </c>
      <c r="D1286" s="9" t="s">
        <v>3049</v>
      </c>
      <c r="E1286" s="9" t="s">
        <v>3050</v>
      </c>
      <c r="F1286" s="10">
        <v>1459</v>
      </c>
      <c r="G1286" s="11">
        <v>59.17</v>
      </c>
      <c r="H1286" s="11">
        <v>25</v>
      </c>
      <c r="I1286" s="9"/>
      <c r="J1286" s="9">
        <v>20</v>
      </c>
      <c r="K1286" s="9" t="s">
        <v>4843</v>
      </c>
      <c r="L1286" s="9" t="s">
        <v>48</v>
      </c>
      <c r="M1286" s="11">
        <f t="shared" si="20"/>
        <v>1.25</v>
      </c>
      <c r="N1286" s="12">
        <f>IF(M1286="","",IF(M1286&lt;Premissas!$C$8,Premissas!$E$7,IF(M1286&lt;Premissas!$C$9,Premissas!$E$8,IF(M1286&lt;Premissas!$C$10,Premissas!$E$9,IF(M1286&lt;Premissas!$C$11,Premissas!$E$10,IF(M1286&lt;Premissas!$C$12,Premissas!$E$11,Premissas!$E$12))))))</f>
        <v>200</v>
      </c>
      <c r="O1286" s="13">
        <f>IF(OR(N1286="",N1286=0),0,N1286/Premissas!$C$16)</f>
        <v>7.6923076923076925</v>
      </c>
    </row>
    <row r="1287" spans="1:15" ht="15" customHeight="1">
      <c r="A1287" s="9">
        <v>8</v>
      </c>
      <c r="B1287" s="9">
        <v>930</v>
      </c>
      <c r="C1287" s="9" t="s">
        <v>21</v>
      </c>
      <c r="D1287" s="9" t="s">
        <v>3051</v>
      </c>
      <c r="E1287" s="9" t="s">
        <v>3052</v>
      </c>
      <c r="F1287" s="10">
        <v>2269</v>
      </c>
      <c r="G1287" s="11">
        <v>88.32</v>
      </c>
      <c r="H1287" s="11">
        <v>26</v>
      </c>
      <c r="I1287" s="9"/>
      <c r="J1287" s="9">
        <v>20</v>
      </c>
      <c r="K1287" s="9" t="s">
        <v>4843</v>
      </c>
      <c r="L1287" s="9" t="s">
        <v>48</v>
      </c>
      <c r="M1287" s="11">
        <f t="shared" si="20"/>
        <v>1.3</v>
      </c>
      <c r="N1287" s="12">
        <f>IF(M1287="","",IF(M1287&lt;Premissas!$C$8,Premissas!$E$7,IF(M1287&lt;Premissas!$C$9,Premissas!$E$8,IF(M1287&lt;Premissas!$C$10,Premissas!$E$9,IF(M1287&lt;Premissas!$C$11,Premissas!$E$10,IF(M1287&lt;Premissas!$C$12,Premissas!$E$11,Premissas!$E$12))))))</f>
        <v>200</v>
      </c>
      <c r="O1287" s="13">
        <f>IF(OR(N1287="",N1287=0),0,N1287/Premissas!$C$16)</f>
        <v>7.6923076923076925</v>
      </c>
    </row>
    <row r="1288" spans="1:15" ht="15" customHeight="1">
      <c r="A1288" s="9">
        <v>8</v>
      </c>
      <c r="B1288" s="9">
        <v>930</v>
      </c>
      <c r="C1288" s="9" t="s">
        <v>19</v>
      </c>
      <c r="D1288" s="9" t="s">
        <v>3051</v>
      </c>
      <c r="E1288" s="9" t="s">
        <v>3052</v>
      </c>
      <c r="F1288" s="10">
        <v>74</v>
      </c>
      <c r="G1288" s="11">
        <v>2.0099999999999998</v>
      </c>
      <c r="H1288" s="11">
        <v>37</v>
      </c>
      <c r="I1288" s="9"/>
      <c r="J1288" s="9">
        <v>17</v>
      </c>
      <c r="K1288" s="9" t="s">
        <v>4843</v>
      </c>
      <c r="L1288" s="9" t="s">
        <v>48</v>
      </c>
      <c r="M1288" s="11">
        <f t="shared" si="20"/>
        <v>2.1764705882352939</v>
      </c>
      <c r="N1288" s="12">
        <f>IF(M1288="","",IF(M1288&lt;Premissas!$C$8,Premissas!$E$7,IF(M1288&lt;Premissas!$C$9,Premissas!$E$8,IF(M1288&lt;Premissas!$C$10,Premissas!$E$9,IF(M1288&lt;Premissas!$C$11,Premissas!$E$10,IF(M1288&lt;Premissas!$C$12,Premissas!$E$11,Premissas!$E$12))))))</f>
        <v>750</v>
      </c>
      <c r="O1288" s="13">
        <f>IF(OR(N1288="",N1288=0),0,N1288/Premissas!$C$16)</f>
        <v>28.846153846153847</v>
      </c>
    </row>
    <row r="1289" spans="1:15" ht="15" customHeight="1">
      <c r="A1289" s="9">
        <v>8</v>
      </c>
      <c r="B1289" s="9">
        <v>930</v>
      </c>
      <c r="C1289" s="9" t="s">
        <v>19</v>
      </c>
      <c r="D1289" s="9" t="s">
        <v>3053</v>
      </c>
      <c r="E1289" s="9" t="s">
        <v>3054</v>
      </c>
      <c r="F1289" s="10">
        <v>6393</v>
      </c>
      <c r="G1289" s="11">
        <v>147.30000000000001</v>
      </c>
      <c r="H1289" s="11">
        <v>43</v>
      </c>
      <c r="I1289" s="9"/>
      <c r="J1289" s="9">
        <v>17</v>
      </c>
      <c r="K1289" s="9" t="s">
        <v>4843</v>
      </c>
      <c r="L1289" s="9" t="s">
        <v>48</v>
      </c>
      <c r="M1289" s="11">
        <f t="shared" si="20"/>
        <v>2.5294117647058822</v>
      </c>
      <c r="N1289" s="12">
        <f>IF(M1289="","",IF(M1289&lt;Premissas!$C$8,Premissas!$E$7,IF(M1289&lt;Premissas!$C$9,Premissas!$E$8,IF(M1289&lt;Premissas!$C$10,Premissas!$E$9,IF(M1289&lt;Premissas!$C$11,Premissas!$E$10,IF(M1289&lt;Premissas!$C$12,Premissas!$E$11,Premissas!$E$12))))))</f>
        <v>750</v>
      </c>
      <c r="O1289" s="13">
        <f>IF(OR(N1289="",N1289=0),0,N1289/Premissas!$C$16)</f>
        <v>28.846153846153847</v>
      </c>
    </row>
    <row r="1290" spans="1:15" ht="15" customHeight="1">
      <c r="A1290" s="9">
        <v>8</v>
      </c>
      <c r="B1290" s="9">
        <v>930</v>
      </c>
      <c r="C1290" s="9" t="s">
        <v>21</v>
      </c>
      <c r="D1290" s="9" t="s">
        <v>3055</v>
      </c>
      <c r="E1290" s="9" t="s">
        <v>3056</v>
      </c>
      <c r="F1290" s="10">
        <v>2120</v>
      </c>
      <c r="G1290" s="11">
        <v>67.69</v>
      </c>
      <c r="H1290" s="11">
        <v>31</v>
      </c>
      <c r="I1290" s="9"/>
      <c r="J1290" s="9">
        <v>20</v>
      </c>
      <c r="K1290" s="9" t="s">
        <v>4843</v>
      </c>
      <c r="L1290" s="9" t="s">
        <v>48</v>
      </c>
      <c r="M1290" s="11">
        <f t="shared" si="20"/>
        <v>1.55</v>
      </c>
      <c r="N1290" s="12">
        <f>IF(M1290="","",IF(M1290&lt;Premissas!$C$8,Premissas!$E$7,IF(M1290&lt;Premissas!$C$9,Premissas!$E$8,IF(M1290&lt;Premissas!$C$10,Premissas!$E$9,IF(M1290&lt;Premissas!$C$11,Premissas!$E$10,IF(M1290&lt;Premissas!$C$12,Premissas!$E$11,Premissas!$E$12))))))</f>
        <v>350</v>
      </c>
      <c r="O1290" s="13">
        <f>IF(OR(N1290="",N1290=0),0,N1290/Premissas!$C$16)</f>
        <v>13.461538461538462</v>
      </c>
    </row>
    <row r="1291" spans="1:15" ht="15" customHeight="1">
      <c r="A1291" s="9">
        <v>8</v>
      </c>
      <c r="B1291" s="9">
        <v>930</v>
      </c>
      <c r="C1291" s="9" t="s">
        <v>20</v>
      </c>
      <c r="D1291" s="9" t="s">
        <v>3057</v>
      </c>
      <c r="E1291" s="9" t="s">
        <v>3058</v>
      </c>
      <c r="F1291" s="10">
        <v>1773</v>
      </c>
      <c r="G1291" s="11">
        <v>65.430000000000007</v>
      </c>
      <c r="H1291" s="11">
        <v>27</v>
      </c>
      <c r="I1291" s="9"/>
      <c r="J1291" s="9">
        <v>16</v>
      </c>
      <c r="K1291" s="9" t="s">
        <v>4843</v>
      </c>
      <c r="L1291" s="9" t="s">
        <v>48</v>
      </c>
      <c r="M1291" s="11">
        <f t="shared" si="20"/>
        <v>1.6875</v>
      </c>
      <c r="N1291" s="12">
        <f>IF(M1291="","",IF(M1291&lt;Premissas!$C$8,Premissas!$E$7,IF(M1291&lt;Premissas!$C$9,Premissas!$E$8,IF(M1291&lt;Premissas!$C$10,Premissas!$E$9,IF(M1291&lt;Premissas!$C$11,Premissas!$E$10,IF(M1291&lt;Premissas!$C$12,Premissas!$E$11,Premissas!$E$12))))))</f>
        <v>500</v>
      </c>
      <c r="O1291" s="13">
        <f>IF(OR(N1291="",N1291=0),0,N1291/Premissas!$C$16)</f>
        <v>19.23076923076923</v>
      </c>
    </row>
    <row r="1292" spans="1:15" ht="15" customHeight="1">
      <c r="A1292" s="9">
        <v>8</v>
      </c>
      <c r="B1292" s="9">
        <v>930</v>
      </c>
      <c r="C1292" s="9" t="s">
        <v>19</v>
      </c>
      <c r="D1292" s="9" t="s">
        <v>3057</v>
      </c>
      <c r="E1292" s="9" t="s">
        <v>3058</v>
      </c>
      <c r="F1292" s="10">
        <v>32</v>
      </c>
      <c r="G1292" s="11">
        <v>0.4</v>
      </c>
      <c r="H1292" s="11">
        <v>80</v>
      </c>
      <c r="I1292" s="9"/>
      <c r="J1292" s="9">
        <v>17</v>
      </c>
      <c r="K1292" s="9" t="s">
        <v>4843</v>
      </c>
      <c r="L1292" s="9" t="s">
        <v>48</v>
      </c>
      <c r="M1292" s="11">
        <f t="shared" si="20"/>
        <v>4.7058823529411766</v>
      </c>
      <c r="N1292" s="12">
        <f>IF(M1292="","",IF(M1292&lt;Premissas!$C$8,Premissas!$E$7,IF(M1292&lt;Premissas!$C$9,Premissas!$E$8,IF(M1292&lt;Premissas!$C$10,Premissas!$E$9,IF(M1292&lt;Premissas!$C$11,Premissas!$E$10,IF(M1292&lt;Premissas!$C$12,Premissas!$E$11,Premissas!$E$12))))))</f>
        <v>750</v>
      </c>
      <c r="O1292" s="13">
        <f>IF(OR(N1292="",N1292=0),0,N1292/Premissas!$C$16)</f>
        <v>28.846153846153847</v>
      </c>
    </row>
    <row r="1293" spans="1:15" ht="15" customHeight="1">
      <c r="A1293" s="9">
        <v>8</v>
      </c>
      <c r="B1293" s="9">
        <v>930</v>
      </c>
      <c r="C1293" s="9" t="s">
        <v>18</v>
      </c>
      <c r="D1293" s="9" t="s">
        <v>3059</v>
      </c>
      <c r="E1293" s="9" t="s">
        <v>3060</v>
      </c>
      <c r="F1293" s="10">
        <v>31</v>
      </c>
      <c r="G1293" s="11">
        <v>3.83</v>
      </c>
      <c r="H1293" s="11">
        <v>8</v>
      </c>
      <c r="I1293" s="9"/>
      <c r="J1293" s="9">
        <v>22</v>
      </c>
      <c r="K1293" s="9" t="s">
        <v>4843</v>
      </c>
      <c r="L1293" s="9" t="s">
        <v>48</v>
      </c>
      <c r="M1293" s="11">
        <f t="shared" si="20"/>
        <v>0.36363636363636365</v>
      </c>
      <c r="N1293" s="12">
        <f>IF(M1293="","",IF(M1293&lt;Premissas!$C$8,Premissas!$E$7,IF(M1293&lt;Premissas!$C$9,Premissas!$E$8,IF(M1293&lt;Premissas!$C$10,Premissas!$E$9,IF(M1293&lt;Premissas!$C$11,Premissas!$E$10,IF(M1293&lt;Premissas!$C$12,Premissas!$E$11,Premissas!$E$12))))))</f>
        <v>0</v>
      </c>
      <c r="O1293" s="13">
        <f>IF(OR(N1293="",N1293=0),0,N1293/Premissas!$C$16)</f>
        <v>0</v>
      </c>
    </row>
    <row r="1294" spans="1:15" ht="15" customHeight="1">
      <c r="A1294" s="9">
        <v>8</v>
      </c>
      <c r="B1294" s="9">
        <v>930</v>
      </c>
      <c r="C1294" s="9" t="s">
        <v>21</v>
      </c>
      <c r="D1294" s="9" t="s">
        <v>3061</v>
      </c>
      <c r="E1294" s="9" t="s">
        <v>3062</v>
      </c>
      <c r="F1294" s="10">
        <v>1394</v>
      </c>
      <c r="G1294" s="11">
        <v>33.700000000000003</v>
      </c>
      <c r="H1294" s="11">
        <v>41</v>
      </c>
      <c r="I1294" s="9"/>
      <c r="J1294" s="9">
        <v>20</v>
      </c>
      <c r="K1294" s="9" t="s">
        <v>4843</v>
      </c>
      <c r="L1294" s="9" t="s">
        <v>48</v>
      </c>
      <c r="M1294" s="11">
        <f t="shared" si="20"/>
        <v>2.0499999999999998</v>
      </c>
      <c r="N1294" s="12">
        <f>IF(M1294="","",IF(M1294&lt;Premissas!$C$8,Premissas!$E$7,IF(M1294&lt;Premissas!$C$9,Premissas!$E$8,IF(M1294&lt;Premissas!$C$10,Premissas!$E$9,IF(M1294&lt;Premissas!$C$11,Premissas!$E$10,IF(M1294&lt;Premissas!$C$12,Premissas!$E$11,Premissas!$E$12))))))</f>
        <v>750</v>
      </c>
      <c r="O1294" s="13">
        <f>IF(OR(N1294="",N1294=0),0,N1294/Premissas!$C$16)</f>
        <v>28.846153846153847</v>
      </c>
    </row>
    <row r="1295" spans="1:15" ht="15" customHeight="1">
      <c r="A1295" s="9">
        <v>8</v>
      </c>
      <c r="B1295" s="9">
        <v>930</v>
      </c>
      <c r="C1295" s="9" t="s">
        <v>21</v>
      </c>
      <c r="D1295" s="9" t="s">
        <v>3063</v>
      </c>
      <c r="E1295" s="9" t="s">
        <v>3064</v>
      </c>
      <c r="F1295" s="10">
        <v>1760</v>
      </c>
      <c r="G1295" s="11">
        <v>76.41</v>
      </c>
      <c r="H1295" s="11">
        <v>23</v>
      </c>
      <c r="I1295" s="9"/>
      <c r="J1295" s="9">
        <v>20</v>
      </c>
      <c r="K1295" s="9" t="s">
        <v>4843</v>
      </c>
      <c r="L1295" s="9" t="s">
        <v>48</v>
      </c>
      <c r="M1295" s="11">
        <f t="shared" si="20"/>
        <v>1.1499999999999999</v>
      </c>
      <c r="N1295" s="12">
        <f>IF(M1295="","",IF(M1295&lt;Premissas!$C$8,Premissas!$E$7,IF(M1295&lt;Premissas!$C$9,Premissas!$E$8,IF(M1295&lt;Premissas!$C$10,Premissas!$E$9,IF(M1295&lt;Premissas!$C$11,Premissas!$E$10,IF(M1295&lt;Premissas!$C$12,Premissas!$E$11,Premissas!$E$12))))))</f>
        <v>100</v>
      </c>
      <c r="O1295" s="13">
        <f>IF(OR(N1295="",N1295=0),0,N1295/Premissas!$C$16)</f>
        <v>3.8461538461538463</v>
      </c>
    </row>
    <row r="1296" spans="1:15" ht="15" customHeight="1">
      <c r="A1296" s="9">
        <v>8</v>
      </c>
      <c r="B1296" s="9">
        <v>930</v>
      </c>
      <c r="C1296" s="9" t="s">
        <v>18</v>
      </c>
      <c r="D1296" s="9" t="s">
        <v>3065</v>
      </c>
      <c r="E1296" s="9" t="s">
        <v>3066</v>
      </c>
      <c r="F1296" s="10">
        <v>15</v>
      </c>
      <c r="G1296" s="11">
        <v>0.25</v>
      </c>
      <c r="H1296" s="11">
        <v>60</v>
      </c>
      <c r="I1296" s="9"/>
      <c r="J1296" s="9">
        <v>22</v>
      </c>
      <c r="K1296" s="9" t="s">
        <v>4843</v>
      </c>
      <c r="L1296" s="9" t="s">
        <v>48</v>
      </c>
      <c r="M1296" s="11">
        <f t="shared" si="20"/>
        <v>2.7272727272727271</v>
      </c>
      <c r="N1296" s="12">
        <f>IF(M1296="","",IF(M1296&lt;Premissas!$C$8,Premissas!$E$7,IF(M1296&lt;Premissas!$C$9,Premissas!$E$8,IF(M1296&lt;Premissas!$C$10,Premissas!$E$9,IF(M1296&lt;Premissas!$C$11,Premissas!$E$10,IF(M1296&lt;Premissas!$C$12,Premissas!$E$11,Premissas!$E$12))))))</f>
        <v>750</v>
      </c>
      <c r="O1296" s="13">
        <f>IF(OR(N1296="",N1296=0),0,N1296/Premissas!$C$16)</f>
        <v>28.846153846153847</v>
      </c>
    </row>
    <row r="1297" spans="1:15" ht="15" customHeight="1">
      <c r="A1297" s="9">
        <v>8</v>
      </c>
      <c r="B1297" s="9">
        <v>930</v>
      </c>
      <c r="C1297" s="9" t="s">
        <v>19</v>
      </c>
      <c r="D1297" s="9" t="s">
        <v>3067</v>
      </c>
      <c r="E1297" s="9" t="s">
        <v>3068</v>
      </c>
      <c r="F1297" s="10">
        <v>4250</v>
      </c>
      <c r="G1297" s="11">
        <v>134.93</v>
      </c>
      <c r="H1297" s="11">
        <v>31</v>
      </c>
      <c r="I1297" s="9"/>
      <c r="J1297" s="9">
        <v>17</v>
      </c>
      <c r="K1297" s="9" t="s">
        <v>4843</v>
      </c>
      <c r="L1297" s="9" t="s">
        <v>48</v>
      </c>
      <c r="M1297" s="11">
        <f t="shared" si="20"/>
        <v>1.8235294117647058</v>
      </c>
      <c r="N1297" s="12">
        <f>IF(M1297="","",IF(M1297&lt;Premissas!$C$8,Premissas!$E$7,IF(M1297&lt;Premissas!$C$9,Premissas!$E$8,IF(M1297&lt;Premissas!$C$10,Premissas!$E$9,IF(M1297&lt;Premissas!$C$11,Premissas!$E$10,IF(M1297&lt;Premissas!$C$12,Premissas!$E$11,Premissas!$E$12))))))</f>
        <v>500</v>
      </c>
      <c r="O1297" s="13">
        <f>IF(OR(N1297="",N1297=0),0,N1297/Premissas!$C$16)</f>
        <v>19.23076923076923</v>
      </c>
    </row>
    <row r="1298" spans="1:15" ht="15" customHeight="1">
      <c r="A1298" s="9">
        <v>8</v>
      </c>
      <c r="B1298" s="9">
        <v>930</v>
      </c>
      <c r="C1298" s="9" t="s">
        <v>21</v>
      </c>
      <c r="D1298" s="9" t="s">
        <v>3069</v>
      </c>
      <c r="E1298" s="9" t="s">
        <v>3070</v>
      </c>
      <c r="F1298" s="10">
        <v>363</v>
      </c>
      <c r="G1298" s="11">
        <v>32.6</v>
      </c>
      <c r="H1298" s="11">
        <v>11</v>
      </c>
      <c r="I1298" s="9"/>
      <c r="J1298" s="9">
        <v>20</v>
      </c>
      <c r="K1298" s="9" t="s">
        <v>4843</v>
      </c>
      <c r="L1298" s="9" t="s">
        <v>48</v>
      </c>
      <c r="M1298" s="11">
        <f t="shared" si="20"/>
        <v>0.55000000000000004</v>
      </c>
      <c r="N1298" s="12">
        <f>IF(M1298="","",IF(M1298&lt;Premissas!$C$8,Premissas!$E$7,IF(M1298&lt;Premissas!$C$9,Premissas!$E$8,IF(M1298&lt;Premissas!$C$10,Premissas!$E$9,IF(M1298&lt;Premissas!$C$11,Premissas!$E$10,IF(M1298&lt;Premissas!$C$12,Premissas!$E$11,Premissas!$E$12))))))</f>
        <v>0</v>
      </c>
      <c r="O1298" s="13">
        <f>IF(OR(N1298="",N1298=0),0,N1298/Premissas!$C$16)</f>
        <v>0</v>
      </c>
    </row>
    <row r="1299" spans="1:15" ht="15" customHeight="1">
      <c r="A1299" s="9">
        <v>8</v>
      </c>
      <c r="B1299" s="9">
        <v>930</v>
      </c>
      <c r="C1299" s="9" t="s">
        <v>18</v>
      </c>
      <c r="D1299" s="9" t="s">
        <v>3069</v>
      </c>
      <c r="E1299" s="9" t="s">
        <v>3070</v>
      </c>
      <c r="F1299" s="10">
        <v>32</v>
      </c>
      <c r="G1299" s="11">
        <v>0.57999999999999996</v>
      </c>
      <c r="H1299" s="11">
        <v>55</v>
      </c>
      <c r="I1299" s="9"/>
      <c r="J1299" s="9">
        <v>22</v>
      </c>
      <c r="K1299" s="9" t="s">
        <v>4843</v>
      </c>
      <c r="L1299" s="9" t="s">
        <v>48</v>
      </c>
      <c r="M1299" s="11">
        <f t="shared" si="20"/>
        <v>2.5</v>
      </c>
      <c r="N1299" s="12">
        <f>IF(M1299="","",IF(M1299&lt;Premissas!$C$8,Premissas!$E$7,IF(M1299&lt;Premissas!$C$9,Premissas!$E$8,IF(M1299&lt;Premissas!$C$10,Premissas!$E$9,IF(M1299&lt;Premissas!$C$11,Premissas!$E$10,IF(M1299&lt;Premissas!$C$12,Premissas!$E$11,Premissas!$E$12))))))</f>
        <v>750</v>
      </c>
      <c r="O1299" s="13">
        <f>IF(OR(N1299="",N1299=0),0,N1299/Premissas!$C$16)</f>
        <v>28.846153846153847</v>
      </c>
    </row>
    <row r="1300" spans="1:15" ht="15" customHeight="1">
      <c r="A1300" s="9">
        <v>8</v>
      </c>
      <c r="B1300" s="9">
        <v>930</v>
      </c>
      <c r="C1300" s="9" t="s">
        <v>19</v>
      </c>
      <c r="D1300" s="9" t="s">
        <v>3069</v>
      </c>
      <c r="E1300" s="9" t="s">
        <v>3070</v>
      </c>
      <c r="F1300" s="10">
        <v>5</v>
      </c>
      <c r="G1300" s="11">
        <v>0.5</v>
      </c>
      <c r="H1300" s="11">
        <v>10</v>
      </c>
      <c r="I1300" s="9"/>
      <c r="J1300" s="9">
        <v>17</v>
      </c>
      <c r="K1300" s="9" t="s">
        <v>4843</v>
      </c>
      <c r="L1300" s="9" t="s">
        <v>48</v>
      </c>
      <c r="M1300" s="11">
        <f t="shared" si="20"/>
        <v>0.58823529411764708</v>
      </c>
      <c r="N1300" s="12">
        <f>IF(M1300="","",IF(M1300&lt;Premissas!$C$8,Premissas!$E$7,IF(M1300&lt;Premissas!$C$9,Premissas!$E$8,IF(M1300&lt;Premissas!$C$10,Premissas!$E$9,IF(M1300&lt;Premissas!$C$11,Premissas!$E$10,IF(M1300&lt;Premissas!$C$12,Premissas!$E$11,Premissas!$E$12))))))</f>
        <v>0</v>
      </c>
      <c r="O1300" s="13">
        <f>IF(OR(N1300="",N1300=0),0,N1300/Premissas!$C$16)</f>
        <v>0</v>
      </c>
    </row>
    <row r="1301" spans="1:15" ht="15" customHeight="1">
      <c r="A1301" s="9">
        <v>8</v>
      </c>
      <c r="B1301" s="9">
        <v>930</v>
      </c>
      <c r="C1301" s="9" t="s">
        <v>21</v>
      </c>
      <c r="D1301" s="9" t="s">
        <v>3073</v>
      </c>
      <c r="E1301" s="9" t="s">
        <v>3074</v>
      </c>
      <c r="F1301" s="10">
        <v>224</v>
      </c>
      <c r="G1301" s="11">
        <v>14.85</v>
      </c>
      <c r="H1301" s="11">
        <v>15</v>
      </c>
      <c r="I1301" s="9"/>
      <c r="J1301" s="9">
        <v>20</v>
      </c>
      <c r="K1301" s="9" t="s">
        <v>4843</v>
      </c>
      <c r="L1301" s="9" t="s">
        <v>48</v>
      </c>
      <c r="M1301" s="11">
        <f t="shared" si="20"/>
        <v>0.75</v>
      </c>
      <c r="N1301" s="12">
        <f>IF(M1301="","",IF(M1301&lt;Premissas!$C$8,Premissas!$E$7,IF(M1301&lt;Premissas!$C$9,Premissas!$E$8,IF(M1301&lt;Premissas!$C$10,Premissas!$E$9,IF(M1301&lt;Premissas!$C$11,Premissas!$E$10,IF(M1301&lt;Premissas!$C$12,Premissas!$E$11,Premissas!$E$12))))))</f>
        <v>0</v>
      </c>
      <c r="O1301" s="13">
        <f>IF(OR(N1301="",N1301=0),0,N1301/Premissas!$C$16)</f>
        <v>0</v>
      </c>
    </row>
    <row r="1302" spans="1:15" ht="15" customHeight="1">
      <c r="A1302" s="9">
        <v>8</v>
      </c>
      <c r="B1302" s="9">
        <v>930</v>
      </c>
      <c r="C1302" s="9" t="s">
        <v>18</v>
      </c>
      <c r="D1302" s="9" t="s">
        <v>3075</v>
      </c>
      <c r="E1302" s="9" t="s">
        <v>3076</v>
      </c>
      <c r="F1302" s="10">
        <v>874</v>
      </c>
      <c r="G1302" s="11">
        <v>55.69</v>
      </c>
      <c r="H1302" s="11">
        <v>16</v>
      </c>
      <c r="I1302" s="9"/>
      <c r="J1302" s="9">
        <v>22</v>
      </c>
      <c r="K1302" s="9" t="s">
        <v>4843</v>
      </c>
      <c r="L1302" s="9" t="s">
        <v>48</v>
      </c>
      <c r="M1302" s="11">
        <f t="shared" si="20"/>
        <v>0.72727272727272729</v>
      </c>
      <c r="N1302" s="12">
        <f>IF(M1302="","",IF(M1302&lt;Premissas!$C$8,Premissas!$E$7,IF(M1302&lt;Premissas!$C$9,Premissas!$E$8,IF(M1302&lt;Premissas!$C$10,Premissas!$E$9,IF(M1302&lt;Premissas!$C$11,Premissas!$E$10,IF(M1302&lt;Premissas!$C$12,Premissas!$E$11,Premissas!$E$12))))))</f>
        <v>0</v>
      </c>
      <c r="O1302" s="13">
        <f>IF(OR(N1302="",N1302=0),0,N1302/Premissas!$C$16)</f>
        <v>0</v>
      </c>
    </row>
    <row r="1303" spans="1:15" ht="15" customHeight="1">
      <c r="A1303" s="9">
        <v>8</v>
      </c>
      <c r="B1303" s="9">
        <v>930</v>
      </c>
      <c r="C1303" s="9" t="s">
        <v>20</v>
      </c>
      <c r="D1303" s="9" t="s">
        <v>3075</v>
      </c>
      <c r="E1303" s="9" t="s">
        <v>3076</v>
      </c>
      <c r="F1303" s="10">
        <v>23</v>
      </c>
      <c r="G1303" s="11">
        <v>0.9</v>
      </c>
      <c r="H1303" s="11">
        <v>26</v>
      </c>
      <c r="I1303" s="9"/>
      <c r="J1303" s="9">
        <v>16</v>
      </c>
      <c r="K1303" s="9" t="s">
        <v>4843</v>
      </c>
      <c r="L1303" s="9" t="s">
        <v>48</v>
      </c>
      <c r="M1303" s="11">
        <f t="shared" si="20"/>
        <v>1.625</v>
      </c>
      <c r="N1303" s="12">
        <f>IF(M1303="","",IF(M1303&lt;Premissas!$C$8,Premissas!$E$7,IF(M1303&lt;Premissas!$C$9,Premissas!$E$8,IF(M1303&lt;Premissas!$C$10,Premissas!$E$9,IF(M1303&lt;Premissas!$C$11,Premissas!$E$10,IF(M1303&lt;Premissas!$C$12,Premissas!$E$11,Premissas!$E$12))))))</f>
        <v>500</v>
      </c>
      <c r="O1303" s="13">
        <f>IF(OR(N1303="",N1303=0),0,N1303/Premissas!$C$16)</f>
        <v>19.23076923076923</v>
      </c>
    </row>
    <row r="1304" spans="1:15" ht="15" customHeight="1">
      <c r="A1304" s="9">
        <v>8</v>
      </c>
      <c r="B1304" s="9">
        <v>930</v>
      </c>
      <c r="C1304" s="9" t="s">
        <v>21</v>
      </c>
      <c r="D1304" s="9" t="s">
        <v>3077</v>
      </c>
      <c r="E1304" s="9" t="s">
        <v>3078</v>
      </c>
      <c r="F1304" s="10">
        <v>735</v>
      </c>
      <c r="G1304" s="11">
        <v>78.56</v>
      </c>
      <c r="H1304" s="11">
        <v>9</v>
      </c>
      <c r="I1304" s="9"/>
      <c r="J1304" s="9">
        <v>20</v>
      </c>
      <c r="K1304" s="9" t="s">
        <v>4843</v>
      </c>
      <c r="L1304" s="9" t="s">
        <v>48</v>
      </c>
      <c r="M1304" s="11">
        <f t="shared" si="20"/>
        <v>0.45</v>
      </c>
      <c r="N1304" s="12">
        <f>IF(M1304="","",IF(M1304&lt;Premissas!$C$8,Premissas!$E$7,IF(M1304&lt;Premissas!$C$9,Premissas!$E$8,IF(M1304&lt;Premissas!$C$10,Premissas!$E$9,IF(M1304&lt;Premissas!$C$11,Premissas!$E$10,IF(M1304&lt;Premissas!$C$12,Premissas!$E$11,Premissas!$E$12))))))</f>
        <v>0</v>
      </c>
      <c r="O1304" s="13">
        <f>IF(OR(N1304="",N1304=0),0,N1304/Premissas!$C$16)</f>
        <v>0</v>
      </c>
    </row>
    <row r="1305" spans="1:15" ht="15" customHeight="1">
      <c r="A1305" s="9">
        <v>8</v>
      </c>
      <c r="B1305" s="9">
        <v>930</v>
      </c>
      <c r="C1305" s="9" t="s">
        <v>18</v>
      </c>
      <c r="D1305" s="9" t="s">
        <v>3079</v>
      </c>
      <c r="E1305" s="9" t="s">
        <v>3080</v>
      </c>
      <c r="F1305" s="10">
        <v>64</v>
      </c>
      <c r="G1305" s="11">
        <v>3.25</v>
      </c>
      <c r="H1305" s="11">
        <v>20</v>
      </c>
      <c r="I1305" s="9"/>
      <c r="J1305" s="9">
        <v>22</v>
      </c>
      <c r="K1305" s="9" t="s">
        <v>4843</v>
      </c>
      <c r="L1305" s="9" t="s">
        <v>48</v>
      </c>
      <c r="M1305" s="11">
        <f t="shared" si="20"/>
        <v>0.90909090909090906</v>
      </c>
      <c r="N1305" s="12">
        <f>IF(M1305="","",IF(M1305&lt;Premissas!$C$8,Premissas!$E$7,IF(M1305&lt;Premissas!$C$9,Premissas!$E$8,IF(M1305&lt;Premissas!$C$10,Premissas!$E$9,IF(M1305&lt;Premissas!$C$11,Premissas!$E$10,IF(M1305&lt;Premissas!$C$12,Premissas!$E$11,Premissas!$E$12))))))</f>
        <v>0</v>
      </c>
      <c r="O1305" s="13">
        <f>IF(OR(N1305="",N1305=0),0,N1305/Premissas!$C$16)</f>
        <v>0</v>
      </c>
    </row>
    <row r="1306" spans="1:15" ht="15" customHeight="1">
      <c r="A1306" s="9">
        <v>8</v>
      </c>
      <c r="B1306" s="9">
        <v>930</v>
      </c>
      <c r="C1306" s="9" t="s">
        <v>19</v>
      </c>
      <c r="D1306" s="9" t="s">
        <v>3081</v>
      </c>
      <c r="E1306" s="9" t="s">
        <v>3082</v>
      </c>
      <c r="F1306" s="10">
        <v>411</v>
      </c>
      <c r="G1306" s="11">
        <v>33.64</v>
      </c>
      <c r="H1306" s="11">
        <v>12</v>
      </c>
      <c r="I1306" s="9"/>
      <c r="J1306" s="9">
        <v>17</v>
      </c>
      <c r="K1306" s="9" t="s">
        <v>4843</v>
      </c>
      <c r="L1306" s="9" t="s">
        <v>48</v>
      </c>
      <c r="M1306" s="11">
        <f t="shared" si="20"/>
        <v>0.70588235294117652</v>
      </c>
      <c r="N1306" s="12">
        <f>IF(M1306="","",IF(M1306&lt;Premissas!$C$8,Premissas!$E$7,IF(M1306&lt;Premissas!$C$9,Premissas!$E$8,IF(M1306&lt;Premissas!$C$10,Premissas!$E$9,IF(M1306&lt;Premissas!$C$11,Premissas!$E$10,IF(M1306&lt;Premissas!$C$12,Premissas!$E$11,Premissas!$E$12))))))</f>
        <v>0</v>
      </c>
      <c r="O1306" s="13">
        <f>IF(OR(N1306="",N1306=0),0,N1306/Premissas!$C$16)</f>
        <v>0</v>
      </c>
    </row>
    <row r="1307" spans="1:15" ht="15" customHeight="1">
      <c r="A1307" s="9">
        <v>8</v>
      </c>
      <c r="B1307" s="9">
        <v>930</v>
      </c>
      <c r="C1307" s="9" t="s">
        <v>21</v>
      </c>
      <c r="D1307" s="9" t="s">
        <v>3083</v>
      </c>
      <c r="E1307" s="9" t="s">
        <v>3084</v>
      </c>
      <c r="F1307" s="10">
        <v>3036</v>
      </c>
      <c r="G1307" s="11">
        <v>16.41</v>
      </c>
      <c r="H1307" s="11">
        <v>185</v>
      </c>
      <c r="I1307" s="9"/>
      <c r="J1307" s="9">
        <v>20</v>
      </c>
      <c r="K1307" s="9" t="s">
        <v>4843</v>
      </c>
      <c r="L1307" s="9" t="s">
        <v>48</v>
      </c>
      <c r="M1307" s="11">
        <f t="shared" si="20"/>
        <v>9.25</v>
      </c>
      <c r="N1307" s="12">
        <f>IF(M1307="","",IF(M1307&lt;Premissas!$C$8,Premissas!$E$7,IF(M1307&lt;Premissas!$C$9,Premissas!$E$8,IF(M1307&lt;Premissas!$C$10,Premissas!$E$9,IF(M1307&lt;Premissas!$C$11,Premissas!$E$10,IF(M1307&lt;Premissas!$C$12,Premissas!$E$11,Premissas!$E$12))))))</f>
        <v>750</v>
      </c>
      <c r="O1307" s="13">
        <f>IF(OR(N1307="",N1307=0),0,N1307/Premissas!$C$16)</f>
        <v>28.846153846153847</v>
      </c>
    </row>
    <row r="1308" spans="1:15" ht="15" customHeight="1">
      <c r="A1308" s="9">
        <v>8</v>
      </c>
      <c r="B1308" s="9">
        <v>930</v>
      </c>
      <c r="C1308" s="9" t="s">
        <v>19</v>
      </c>
      <c r="D1308" s="9" t="s">
        <v>3085</v>
      </c>
      <c r="E1308" s="9" t="s">
        <v>3086</v>
      </c>
      <c r="F1308" s="10">
        <v>2786</v>
      </c>
      <c r="G1308" s="11">
        <v>87.54</v>
      </c>
      <c r="H1308" s="11">
        <v>32</v>
      </c>
      <c r="I1308" s="9"/>
      <c r="J1308" s="9">
        <v>17</v>
      </c>
      <c r="K1308" s="9" t="s">
        <v>4843</v>
      </c>
      <c r="L1308" s="9" t="s">
        <v>48</v>
      </c>
      <c r="M1308" s="11">
        <f t="shared" si="20"/>
        <v>1.8823529411764706</v>
      </c>
      <c r="N1308" s="12">
        <f>IF(M1308="","",IF(M1308&lt;Premissas!$C$8,Premissas!$E$7,IF(M1308&lt;Premissas!$C$9,Premissas!$E$8,IF(M1308&lt;Premissas!$C$10,Premissas!$E$9,IF(M1308&lt;Premissas!$C$11,Premissas!$E$10,IF(M1308&lt;Premissas!$C$12,Premissas!$E$11,Premissas!$E$12))))))</f>
        <v>500</v>
      </c>
      <c r="O1308" s="13">
        <f>IF(OR(N1308="",N1308=0),0,N1308/Premissas!$C$16)</f>
        <v>19.23076923076923</v>
      </c>
    </row>
    <row r="1309" spans="1:15" ht="15" customHeight="1">
      <c r="A1309" s="9">
        <v>8</v>
      </c>
      <c r="B1309" s="9">
        <v>930</v>
      </c>
      <c r="C1309" s="9" t="s">
        <v>18</v>
      </c>
      <c r="D1309" s="9" t="s">
        <v>4105</v>
      </c>
      <c r="E1309" s="9" t="s">
        <v>4106</v>
      </c>
      <c r="F1309" s="10">
        <v>63</v>
      </c>
      <c r="G1309" s="11">
        <v>2.61</v>
      </c>
      <c r="H1309" s="11">
        <v>24</v>
      </c>
      <c r="I1309" s="9"/>
      <c r="J1309" s="9">
        <v>22</v>
      </c>
      <c r="K1309" s="9" t="s">
        <v>4843</v>
      </c>
      <c r="L1309" s="9" t="s">
        <v>48</v>
      </c>
      <c r="M1309" s="11">
        <f t="shared" si="20"/>
        <v>1.0909090909090908</v>
      </c>
      <c r="N1309" s="12">
        <f>IF(M1309="","",IF(M1309&lt;Premissas!$C$8,Premissas!$E$7,IF(M1309&lt;Premissas!$C$9,Premissas!$E$8,IF(M1309&lt;Premissas!$C$10,Premissas!$E$9,IF(M1309&lt;Premissas!$C$11,Premissas!$E$10,IF(M1309&lt;Premissas!$C$12,Premissas!$E$11,Premissas!$E$12))))))</f>
        <v>100</v>
      </c>
      <c r="O1309" s="13">
        <f>IF(OR(N1309="",N1309=0),0,N1309/Premissas!$C$16)</f>
        <v>3.8461538461538463</v>
      </c>
    </row>
    <row r="1310" spans="1:15" ht="15" customHeight="1">
      <c r="A1310" s="9">
        <v>8</v>
      </c>
      <c r="B1310" s="9">
        <v>930</v>
      </c>
      <c r="C1310" s="9" t="s">
        <v>21</v>
      </c>
      <c r="D1310" s="9" t="s">
        <v>4107</v>
      </c>
      <c r="E1310" s="9" t="s">
        <v>4108</v>
      </c>
      <c r="F1310" s="10">
        <v>87</v>
      </c>
      <c r="G1310" s="11">
        <v>5.59</v>
      </c>
      <c r="H1310" s="11">
        <v>16</v>
      </c>
      <c r="I1310" s="9"/>
      <c r="J1310" s="9">
        <v>20</v>
      </c>
      <c r="K1310" s="9" t="s">
        <v>4843</v>
      </c>
      <c r="L1310" s="9" t="s">
        <v>48</v>
      </c>
      <c r="M1310" s="11">
        <f t="shared" si="20"/>
        <v>0.8</v>
      </c>
      <c r="N1310" s="12">
        <f>IF(M1310="","",IF(M1310&lt;Premissas!$C$8,Premissas!$E$7,IF(M1310&lt;Premissas!$C$9,Premissas!$E$8,IF(M1310&lt;Premissas!$C$10,Premissas!$E$9,IF(M1310&lt;Premissas!$C$11,Premissas!$E$10,IF(M1310&lt;Premissas!$C$12,Premissas!$E$11,Premissas!$E$12))))))</f>
        <v>0</v>
      </c>
      <c r="O1310" s="13">
        <f>IF(OR(N1310="",N1310=0),0,N1310/Premissas!$C$16)</f>
        <v>0</v>
      </c>
    </row>
    <row r="1311" spans="1:15" ht="15" customHeight="1">
      <c r="A1311" s="9">
        <v>8</v>
      </c>
      <c r="B1311" s="9">
        <v>930</v>
      </c>
      <c r="C1311" s="9" t="s">
        <v>19</v>
      </c>
      <c r="D1311" s="9" t="s">
        <v>3089</v>
      </c>
      <c r="E1311" s="9" t="s">
        <v>3090</v>
      </c>
      <c r="F1311" s="10">
        <v>2887</v>
      </c>
      <c r="G1311" s="11">
        <v>141.74</v>
      </c>
      <c r="H1311" s="11">
        <v>20</v>
      </c>
      <c r="I1311" s="9"/>
      <c r="J1311" s="9">
        <v>17</v>
      </c>
      <c r="K1311" s="9" t="s">
        <v>4843</v>
      </c>
      <c r="L1311" s="9" t="s">
        <v>48</v>
      </c>
      <c r="M1311" s="11">
        <f t="shared" si="20"/>
        <v>1.1764705882352942</v>
      </c>
      <c r="N1311" s="12">
        <f>IF(M1311="","",IF(M1311&lt;Premissas!$C$8,Premissas!$E$7,IF(M1311&lt;Premissas!$C$9,Premissas!$E$8,IF(M1311&lt;Premissas!$C$10,Premissas!$E$9,IF(M1311&lt;Premissas!$C$11,Premissas!$E$10,IF(M1311&lt;Premissas!$C$12,Premissas!$E$11,Premissas!$E$12))))))</f>
        <v>100</v>
      </c>
      <c r="O1311" s="13">
        <f>IF(OR(N1311="",N1311=0),0,N1311/Premissas!$C$16)</f>
        <v>3.8461538461538463</v>
      </c>
    </row>
    <row r="1312" spans="1:15" ht="15" customHeight="1">
      <c r="A1312" s="9">
        <v>8</v>
      </c>
      <c r="B1312" s="9">
        <v>930</v>
      </c>
      <c r="C1312" s="9" t="s">
        <v>18</v>
      </c>
      <c r="D1312" s="9" t="s">
        <v>3095</v>
      </c>
      <c r="E1312" s="9" t="s">
        <v>3096</v>
      </c>
      <c r="F1312" s="10">
        <v>79</v>
      </c>
      <c r="G1312" s="11">
        <v>1.1299999999999999</v>
      </c>
      <c r="H1312" s="11">
        <v>70</v>
      </c>
      <c r="I1312" s="9"/>
      <c r="J1312" s="9">
        <v>22</v>
      </c>
      <c r="K1312" s="9" t="s">
        <v>4843</v>
      </c>
      <c r="L1312" s="9" t="s">
        <v>48</v>
      </c>
      <c r="M1312" s="11">
        <f t="shared" si="20"/>
        <v>3.1818181818181817</v>
      </c>
      <c r="N1312" s="12">
        <f>IF(M1312="","",IF(M1312&lt;Premissas!$C$8,Premissas!$E$7,IF(M1312&lt;Premissas!$C$9,Premissas!$E$8,IF(M1312&lt;Premissas!$C$10,Premissas!$E$9,IF(M1312&lt;Premissas!$C$11,Premissas!$E$10,IF(M1312&lt;Premissas!$C$12,Premissas!$E$11,Premissas!$E$12))))))</f>
        <v>750</v>
      </c>
      <c r="O1312" s="13">
        <f>IF(OR(N1312="",N1312=0),0,N1312/Premissas!$C$16)</f>
        <v>28.846153846153847</v>
      </c>
    </row>
    <row r="1313" spans="1:15" ht="15" customHeight="1">
      <c r="A1313" s="9">
        <v>8</v>
      </c>
      <c r="B1313" s="9">
        <v>930</v>
      </c>
      <c r="C1313" s="9" t="s">
        <v>20</v>
      </c>
      <c r="D1313" s="9" t="s">
        <v>3095</v>
      </c>
      <c r="E1313" s="9" t="s">
        <v>3096</v>
      </c>
      <c r="F1313" s="10">
        <v>696</v>
      </c>
      <c r="G1313" s="11">
        <v>31.79</v>
      </c>
      <c r="H1313" s="11">
        <v>22</v>
      </c>
      <c r="I1313" s="9"/>
      <c r="J1313" s="9">
        <v>16</v>
      </c>
      <c r="K1313" s="9" t="s">
        <v>4843</v>
      </c>
      <c r="L1313" s="9" t="s">
        <v>48</v>
      </c>
      <c r="M1313" s="11">
        <f t="shared" si="20"/>
        <v>1.375</v>
      </c>
      <c r="N1313" s="12">
        <f>IF(M1313="","",IF(M1313&lt;Premissas!$C$8,Premissas!$E$7,IF(M1313&lt;Premissas!$C$9,Premissas!$E$8,IF(M1313&lt;Premissas!$C$10,Premissas!$E$9,IF(M1313&lt;Premissas!$C$11,Premissas!$E$10,IF(M1313&lt;Premissas!$C$12,Premissas!$E$11,Premissas!$E$12))))))</f>
        <v>200</v>
      </c>
      <c r="O1313" s="13">
        <f>IF(OR(N1313="",N1313=0),0,N1313/Premissas!$C$16)</f>
        <v>7.6923076923076925</v>
      </c>
    </row>
    <row r="1314" spans="1:15" ht="15" customHeight="1">
      <c r="A1314" s="9">
        <v>8</v>
      </c>
      <c r="B1314" s="9">
        <v>930</v>
      </c>
      <c r="C1314" s="9" t="s">
        <v>18</v>
      </c>
      <c r="D1314" s="9" t="s">
        <v>3097</v>
      </c>
      <c r="E1314" s="9" t="s">
        <v>3098</v>
      </c>
      <c r="F1314" s="10">
        <v>185</v>
      </c>
      <c r="G1314" s="11">
        <v>14.44</v>
      </c>
      <c r="H1314" s="11">
        <v>13</v>
      </c>
      <c r="I1314" s="9"/>
      <c r="J1314" s="9">
        <v>22</v>
      </c>
      <c r="K1314" s="9" t="s">
        <v>4843</v>
      </c>
      <c r="L1314" s="9" t="s">
        <v>48</v>
      </c>
      <c r="M1314" s="11">
        <f t="shared" si="20"/>
        <v>0.59090909090909094</v>
      </c>
      <c r="N1314" s="12">
        <f>IF(M1314="","",IF(M1314&lt;Premissas!$C$8,Premissas!$E$7,IF(M1314&lt;Premissas!$C$9,Premissas!$E$8,IF(M1314&lt;Premissas!$C$10,Premissas!$E$9,IF(M1314&lt;Premissas!$C$11,Premissas!$E$10,IF(M1314&lt;Premissas!$C$12,Premissas!$E$11,Premissas!$E$12))))))</f>
        <v>0</v>
      </c>
      <c r="O1314" s="13">
        <f>IF(OR(N1314="",N1314=0),0,N1314/Premissas!$C$16)</f>
        <v>0</v>
      </c>
    </row>
    <row r="1315" spans="1:15" ht="15" customHeight="1">
      <c r="A1315" s="9">
        <v>8</v>
      </c>
      <c r="B1315" s="9">
        <v>930</v>
      </c>
      <c r="C1315" s="9" t="s">
        <v>20</v>
      </c>
      <c r="D1315" s="9" t="s">
        <v>3097</v>
      </c>
      <c r="E1315" s="9" t="s">
        <v>3098</v>
      </c>
      <c r="F1315" s="10">
        <v>62</v>
      </c>
      <c r="G1315" s="11">
        <v>3.74</v>
      </c>
      <c r="H1315" s="11">
        <v>17</v>
      </c>
      <c r="I1315" s="9"/>
      <c r="J1315" s="9">
        <v>16</v>
      </c>
      <c r="K1315" s="9" t="s">
        <v>4843</v>
      </c>
      <c r="L1315" s="9" t="s">
        <v>48</v>
      </c>
      <c r="M1315" s="11">
        <f t="shared" si="20"/>
        <v>1.0625</v>
      </c>
      <c r="N1315" s="12">
        <f>IF(M1315="","",IF(M1315&lt;Premissas!$C$8,Premissas!$E$7,IF(M1315&lt;Premissas!$C$9,Premissas!$E$8,IF(M1315&lt;Premissas!$C$10,Premissas!$E$9,IF(M1315&lt;Premissas!$C$11,Premissas!$E$10,IF(M1315&lt;Premissas!$C$12,Premissas!$E$11,Premissas!$E$12))))))</f>
        <v>100</v>
      </c>
      <c r="O1315" s="13">
        <f>IF(OR(N1315="",N1315=0),0,N1315/Premissas!$C$16)</f>
        <v>3.8461538461538463</v>
      </c>
    </row>
    <row r="1316" spans="1:15" ht="15" customHeight="1">
      <c r="A1316" s="9">
        <v>8</v>
      </c>
      <c r="B1316" s="9">
        <v>930</v>
      </c>
      <c r="C1316" s="9" t="s">
        <v>18</v>
      </c>
      <c r="D1316" s="9" t="s">
        <v>3099</v>
      </c>
      <c r="E1316" s="9" t="s">
        <v>3100</v>
      </c>
      <c r="F1316" s="10">
        <v>46</v>
      </c>
      <c r="G1316" s="11">
        <v>1.53</v>
      </c>
      <c r="H1316" s="11">
        <v>30</v>
      </c>
      <c r="I1316" s="9"/>
      <c r="J1316" s="9">
        <v>22</v>
      </c>
      <c r="K1316" s="9" t="s">
        <v>4843</v>
      </c>
      <c r="L1316" s="9" t="s">
        <v>48</v>
      </c>
      <c r="M1316" s="11">
        <f t="shared" si="20"/>
        <v>1.3636363636363635</v>
      </c>
      <c r="N1316" s="12">
        <f>IF(M1316="","",IF(M1316&lt;Premissas!$C$8,Premissas!$E$7,IF(M1316&lt;Premissas!$C$9,Premissas!$E$8,IF(M1316&lt;Premissas!$C$10,Premissas!$E$9,IF(M1316&lt;Premissas!$C$11,Premissas!$E$10,IF(M1316&lt;Premissas!$C$12,Premissas!$E$11,Premissas!$E$12))))))</f>
        <v>200</v>
      </c>
      <c r="O1316" s="13">
        <f>IF(OR(N1316="",N1316=0),0,N1316/Premissas!$C$16)</f>
        <v>7.6923076923076925</v>
      </c>
    </row>
    <row r="1317" spans="1:15" ht="15" customHeight="1">
      <c r="A1317" s="9">
        <v>8</v>
      </c>
      <c r="B1317" s="9">
        <v>930</v>
      </c>
      <c r="C1317" s="9" t="s">
        <v>21</v>
      </c>
      <c r="D1317" s="9" t="s">
        <v>3101</v>
      </c>
      <c r="E1317" s="9" t="s">
        <v>3102</v>
      </c>
      <c r="F1317" s="10">
        <v>1535</v>
      </c>
      <c r="G1317" s="11">
        <v>53.84</v>
      </c>
      <c r="H1317" s="11">
        <v>29</v>
      </c>
      <c r="I1317" s="9"/>
      <c r="J1317" s="9">
        <v>20</v>
      </c>
      <c r="K1317" s="9" t="s">
        <v>4843</v>
      </c>
      <c r="L1317" s="9" t="s">
        <v>48</v>
      </c>
      <c r="M1317" s="11">
        <f t="shared" si="20"/>
        <v>1.45</v>
      </c>
      <c r="N1317" s="12">
        <f>IF(M1317="","",IF(M1317&lt;Premissas!$C$8,Premissas!$E$7,IF(M1317&lt;Premissas!$C$9,Premissas!$E$8,IF(M1317&lt;Premissas!$C$10,Premissas!$E$9,IF(M1317&lt;Premissas!$C$11,Premissas!$E$10,IF(M1317&lt;Premissas!$C$12,Premissas!$E$11,Premissas!$E$12))))))</f>
        <v>350</v>
      </c>
      <c r="O1317" s="13">
        <f>IF(OR(N1317="",N1317=0),0,N1317/Premissas!$C$16)</f>
        <v>13.461538461538462</v>
      </c>
    </row>
    <row r="1318" spans="1:15" ht="15" customHeight="1">
      <c r="A1318" s="9">
        <v>8</v>
      </c>
      <c r="B1318" s="9">
        <v>930</v>
      </c>
      <c r="C1318" s="9" t="s">
        <v>19</v>
      </c>
      <c r="D1318" s="9" t="s">
        <v>3101</v>
      </c>
      <c r="E1318" s="9" t="s">
        <v>3102</v>
      </c>
      <c r="F1318" s="10">
        <v>43</v>
      </c>
      <c r="G1318" s="11">
        <v>0.35</v>
      </c>
      <c r="H1318" s="11">
        <v>123</v>
      </c>
      <c r="I1318" s="9"/>
      <c r="J1318" s="9">
        <v>17</v>
      </c>
      <c r="K1318" s="9" t="s">
        <v>4843</v>
      </c>
      <c r="L1318" s="9" t="s">
        <v>48</v>
      </c>
      <c r="M1318" s="11">
        <f t="shared" si="20"/>
        <v>7.2352941176470589</v>
      </c>
      <c r="N1318" s="12">
        <f>IF(M1318="","",IF(M1318&lt;Premissas!$C$8,Premissas!$E$7,IF(M1318&lt;Premissas!$C$9,Premissas!$E$8,IF(M1318&lt;Premissas!$C$10,Premissas!$E$9,IF(M1318&lt;Premissas!$C$11,Premissas!$E$10,IF(M1318&lt;Premissas!$C$12,Premissas!$E$11,Premissas!$E$12))))))</f>
        <v>750</v>
      </c>
      <c r="O1318" s="13">
        <f>IF(OR(N1318="",N1318=0),0,N1318/Premissas!$C$16)</f>
        <v>28.846153846153847</v>
      </c>
    </row>
    <row r="1319" spans="1:15" ht="15" customHeight="1">
      <c r="A1319" s="9">
        <v>8</v>
      </c>
      <c r="B1319" s="9">
        <v>930</v>
      </c>
      <c r="C1319" s="9" t="s">
        <v>20</v>
      </c>
      <c r="D1319" s="9" t="s">
        <v>3103</v>
      </c>
      <c r="E1319" s="9" t="s">
        <v>3104</v>
      </c>
      <c r="F1319" s="10">
        <v>173</v>
      </c>
      <c r="G1319" s="11">
        <v>2.64</v>
      </c>
      <c r="H1319" s="11">
        <v>66</v>
      </c>
      <c r="I1319" s="9"/>
      <c r="J1319" s="9">
        <v>16</v>
      </c>
      <c r="K1319" s="9" t="s">
        <v>4843</v>
      </c>
      <c r="L1319" s="9" t="s">
        <v>48</v>
      </c>
      <c r="M1319" s="11">
        <f t="shared" si="20"/>
        <v>4.125</v>
      </c>
      <c r="N1319" s="12">
        <f>IF(M1319="","",IF(M1319&lt;Premissas!$C$8,Premissas!$E$7,IF(M1319&lt;Premissas!$C$9,Premissas!$E$8,IF(M1319&lt;Premissas!$C$10,Premissas!$E$9,IF(M1319&lt;Premissas!$C$11,Premissas!$E$10,IF(M1319&lt;Premissas!$C$12,Premissas!$E$11,Premissas!$E$12))))))</f>
        <v>750</v>
      </c>
      <c r="O1319" s="13">
        <f>IF(OR(N1319="",N1319=0),0,N1319/Premissas!$C$16)</f>
        <v>28.846153846153847</v>
      </c>
    </row>
    <row r="1320" spans="1:15" ht="15" customHeight="1">
      <c r="A1320" s="9">
        <v>8</v>
      </c>
      <c r="B1320" s="9">
        <v>930</v>
      </c>
      <c r="C1320" s="9" t="s">
        <v>20</v>
      </c>
      <c r="D1320" s="9" t="s">
        <v>4109</v>
      </c>
      <c r="E1320" s="9" t="s">
        <v>4110</v>
      </c>
      <c r="F1320" s="10">
        <v>4</v>
      </c>
      <c r="G1320" s="11">
        <v>6.07</v>
      </c>
      <c r="H1320" s="11">
        <v>1</v>
      </c>
      <c r="I1320" s="9"/>
      <c r="J1320" s="9">
        <v>16</v>
      </c>
      <c r="K1320" s="9" t="s">
        <v>4843</v>
      </c>
      <c r="L1320" s="9" t="s">
        <v>48</v>
      </c>
      <c r="M1320" s="11">
        <f t="shared" si="20"/>
        <v>6.25E-2</v>
      </c>
      <c r="N1320" s="12">
        <f>IF(M1320="","",IF(M1320&lt;Premissas!$C$8,Premissas!$E$7,IF(M1320&lt;Premissas!$C$9,Premissas!$E$8,IF(M1320&lt;Premissas!$C$10,Premissas!$E$9,IF(M1320&lt;Premissas!$C$11,Premissas!$E$10,IF(M1320&lt;Premissas!$C$12,Premissas!$E$11,Premissas!$E$12))))))</f>
        <v>0</v>
      </c>
      <c r="O1320" s="13">
        <f>IF(OR(N1320="",N1320=0),0,N1320/Premissas!$C$16)</f>
        <v>0</v>
      </c>
    </row>
    <row r="1321" spans="1:15" ht="15" customHeight="1">
      <c r="A1321" s="9">
        <v>8</v>
      </c>
      <c r="B1321" s="9">
        <v>930</v>
      </c>
      <c r="C1321" s="9" t="s">
        <v>21</v>
      </c>
      <c r="D1321" s="9" t="s">
        <v>3107</v>
      </c>
      <c r="E1321" s="9" t="s">
        <v>3108</v>
      </c>
      <c r="F1321" s="10">
        <v>1350</v>
      </c>
      <c r="G1321" s="11">
        <v>49.74</v>
      </c>
      <c r="H1321" s="11">
        <v>27</v>
      </c>
      <c r="I1321" s="9"/>
      <c r="J1321" s="9">
        <v>20</v>
      </c>
      <c r="K1321" s="9" t="s">
        <v>4843</v>
      </c>
      <c r="L1321" s="9" t="s">
        <v>48</v>
      </c>
      <c r="M1321" s="11">
        <f t="shared" si="20"/>
        <v>1.35</v>
      </c>
      <c r="N1321" s="12">
        <f>IF(M1321="","",IF(M1321&lt;Premissas!$C$8,Premissas!$E$7,IF(M1321&lt;Premissas!$C$9,Premissas!$E$8,IF(M1321&lt;Premissas!$C$10,Premissas!$E$9,IF(M1321&lt;Premissas!$C$11,Premissas!$E$10,IF(M1321&lt;Premissas!$C$12,Premissas!$E$11,Premissas!$E$12))))))</f>
        <v>200</v>
      </c>
      <c r="O1321" s="13">
        <f>IF(OR(N1321="",N1321=0),0,N1321/Premissas!$C$16)</f>
        <v>7.6923076923076925</v>
      </c>
    </row>
    <row r="1322" spans="1:15" ht="15" customHeight="1">
      <c r="A1322" s="9">
        <v>8</v>
      </c>
      <c r="B1322" s="9">
        <v>930</v>
      </c>
      <c r="C1322" s="9" t="s">
        <v>21</v>
      </c>
      <c r="D1322" s="9" t="s">
        <v>3111</v>
      </c>
      <c r="E1322" s="9" t="s">
        <v>3112</v>
      </c>
      <c r="F1322" s="10">
        <v>626</v>
      </c>
      <c r="G1322" s="11">
        <v>48.62</v>
      </c>
      <c r="H1322" s="11">
        <v>13</v>
      </c>
      <c r="I1322" s="9"/>
      <c r="J1322" s="9">
        <v>20</v>
      </c>
      <c r="K1322" s="9" t="s">
        <v>4843</v>
      </c>
      <c r="L1322" s="9" t="s">
        <v>48</v>
      </c>
      <c r="M1322" s="11">
        <f t="shared" si="20"/>
        <v>0.65</v>
      </c>
      <c r="N1322" s="12">
        <f>IF(M1322="","",IF(M1322&lt;Premissas!$C$8,Premissas!$E$7,IF(M1322&lt;Premissas!$C$9,Premissas!$E$8,IF(M1322&lt;Premissas!$C$10,Premissas!$E$9,IF(M1322&lt;Premissas!$C$11,Premissas!$E$10,IF(M1322&lt;Premissas!$C$12,Premissas!$E$11,Premissas!$E$12))))))</f>
        <v>0</v>
      </c>
      <c r="O1322" s="13">
        <f>IF(OR(N1322="",N1322=0),0,N1322/Premissas!$C$16)</f>
        <v>0</v>
      </c>
    </row>
    <row r="1323" spans="1:15" ht="15" customHeight="1">
      <c r="A1323" s="9">
        <v>8</v>
      </c>
      <c r="B1323" s="9">
        <v>930</v>
      </c>
      <c r="C1323" s="9" t="s">
        <v>18</v>
      </c>
      <c r="D1323" s="9" t="s">
        <v>3113</v>
      </c>
      <c r="E1323" s="9" t="s">
        <v>3114</v>
      </c>
      <c r="F1323" s="10">
        <v>763</v>
      </c>
      <c r="G1323" s="11">
        <v>25.84</v>
      </c>
      <c r="H1323" s="11">
        <v>30</v>
      </c>
      <c r="I1323" s="9"/>
      <c r="J1323" s="9">
        <v>22</v>
      </c>
      <c r="K1323" s="9" t="s">
        <v>4843</v>
      </c>
      <c r="L1323" s="9" t="s">
        <v>48</v>
      </c>
      <c r="M1323" s="11">
        <f t="shared" si="20"/>
        <v>1.3636363636363635</v>
      </c>
      <c r="N1323" s="12">
        <f>IF(M1323="","",IF(M1323&lt;Premissas!$C$8,Premissas!$E$7,IF(M1323&lt;Premissas!$C$9,Premissas!$E$8,IF(M1323&lt;Premissas!$C$10,Premissas!$E$9,IF(M1323&lt;Premissas!$C$11,Premissas!$E$10,IF(M1323&lt;Premissas!$C$12,Premissas!$E$11,Premissas!$E$12))))))</f>
        <v>200</v>
      </c>
      <c r="O1323" s="13">
        <f>IF(OR(N1323="",N1323=0),0,N1323/Premissas!$C$16)</f>
        <v>7.6923076923076925</v>
      </c>
    </row>
    <row r="1324" spans="1:15" ht="15" customHeight="1">
      <c r="A1324" s="9">
        <v>8</v>
      </c>
      <c r="B1324" s="9">
        <v>930</v>
      </c>
      <c r="C1324" s="9" t="s">
        <v>19</v>
      </c>
      <c r="D1324" s="9" t="s">
        <v>3113</v>
      </c>
      <c r="E1324" s="9" t="s">
        <v>3114</v>
      </c>
      <c r="F1324" s="10">
        <v>8</v>
      </c>
      <c r="G1324" s="11">
        <v>0.57999999999999996</v>
      </c>
      <c r="H1324" s="11">
        <v>14</v>
      </c>
      <c r="I1324" s="9"/>
      <c r="J1324" s="9">
        <v>17</v>
      </c>
      <c r="K1324" s="9" t="s">
        <v>4843</v>
      </c>
      <c r="L1324" s="9" t="s">
        <v>48</v>
      </c>
      <c r="M1324" s="11">
        <f t="shared" si="20"/>
        <v>0.82352941176470584</v>
      </c>
      <c r="N1324" s="12">
        <f>IF(M1324="","",IF(M1324&lt;Premissas!$C$8,Premissas!$E$7,IF(M1324&lt;Premissas!$C$9,Premissas!$E$8,IF(M1324&lt;Premissas!$C$10,Premissas!$E$9,IF(M1324&lt;Premissas!$C$11,Premissas!$E$10,IF(M1324&lt;Premissas!$C$12,Premissas!$E$11,Premissas!$E$12))))))</f>
        <v>0</v>
      </c>
      <c r="O1324" s="13">
        <f>IF(OR(N1324="",N1324=0),0,N1324/Premissas!$C$16)</f>
        <v>0</v>
      </c>
    </row>
    <row r="1325" spans="1:15" ht="15" customHeight="1">
      <c r="A1325" s="9">
        <v>8</v>
      </c>
      <c r="B1325" s="9">
        <v>930</v>
      </c>
      <c r="C1325" s="9" t="s">
        <v>21</v>
      </c>
      <c r="D1325" s="9" t="s">
        <v>3115</v>
      </c>
      <c r="E1325" s="9" t="s">
        <v>3116</v>
      </c>
      <c r="F1325" s="10">
        <v>680</v>
      </c>
      <c r="G1325" s="11">
        <v>53.01</v>
      </c>
      <c r="H1325" s="11">
        <v>13</v>
      </c>
      <c r="I1325" s="9"/>
      <c r="J1325" s="9">
        <v>20</v>
      </c>
      <c r="K1325" s="9" t="s">
        <v>4843</v>
      </c>
      <c r="L1325" s="9" t="s">
        <v>48</v>
      </c>
      <c r="M1325" s="11">
        <f t="shared" si="20"/>
        <v>0.65</v>
      </c>
      <c r="N1325" s="12">
        <f>IF(M1325="","",IF(M1325&lt;Premissas!$C$8,Premissas!$E$7,IF(M1325&lt;Premissas!$C$9,Premissas!$E$8,IF(M1325&lt;Premissas!$C$10,Premissas!$E$9,IF(M1325&lt;Premissas!$C$11,Premissas!$E$10,IF(M1325&lt;Premissas!$C$12,Premissas!$E$11,Premissas!$E$12))))))</f>
        <v>0</v>
      </c>
      <c r="O1325" s="13">
        <f>IF(OR(N1325="",N1325=0),0,N1325/Premissas!$C$16)</f>
        <v>0</v>
      </c>
    </row>
    <row r="1326" spans="1:15" ht="15" customHeight="1">
      <c r="A1326" s="9">
        <v>8</v>
      </c>
      <c r="B1326" s="9">
        <v>930</v>
      </c>
      <c r="C1326" s="9" t="s">
        <v>21</v>
      </c>
      <c r="D1326" s="9" t="s">
        <v>3117</v>
      </c>
      <c r="E1326" s="9" t="s">
        <v>3118</v>
      </c>
      <c r="F1326" s="10">
        <v>1326</v>
      </c>
      <c r="G1326" s="11">
        <v>25.37</v>
      </c>
      <c r="H1326" s="11">
        <v>52</v>
      </c>
      <c r="I1326" s="9"/>
      <c r="J1326" s="9">
        <v>20</v>
      </c>
      <c r="K1326" s="9" t="s">
        <v>4843</v>
      </c>
      <c r="L1326" s="9" t="s">
        <v>48</v>
      </c>
      <c r="M1326" s="11">
        <f t="shared" si="20"/>
        <v>2.6</v>
      </c>
      <c r="N1326" s="12">
        <f>IF(M1326="","",IF(M1326&lt;Premissas!$C$8,Premissas!$E$7,IF(M1326&lt;Premissas!$C$9,Premissas!$E$8,IF(M1326&lt;Premissas!$C$10,Premissas!$E$9,IF(M1326&lt;Premissas!$C$11,Premissas!$E$10,IF(M1326&lt;Premissas!$C$12,Premissas!$E$11,Premissas!$E$12))))))</f>
        <v>750</v>
      </c>
      <c r="O1326" s="13">
        <f>IF(OR(N1326="",N1326=0),0,N1326/Premissas!$C$16)</f>
        <v>28.846153846153847</v>
      </c>
    </row>
    <row r="1327" spans="1:15" ht="15" customHeight="1">
      <c r="A1327" s="9">
        <v>8</v>
      </c>
      <c r="B1327" s="9">
        <v>930</v>
      </c>
      <c r="C1327" s="9" t="s">
        <v>20</v>
      </c>
      <c r="D1327" s="9" t="s">
        <v>3119</v>
      </c>
      <c r="E1327" s="9" t="s">
        <v>3120</v>
      </c>
      <c r="F1327" s="10">
        <v>3</v>
      </c>
      <c r="G1327" s="11">
        <v>3.93</v>
      </c>
      <c r="H1327" s="11">
        <v>1</v>
      </c>
      <c r="I1327" s="9"/>
      <c r="J1327" s="9">
        <v>16</v>
      </c>
      <c r="K1327" s="9" t="s">
        <v>4843</v>
      </c>
      <c r="L1327" s="9" t="s">
        <v>48</v>
      </c>
      <c r="M1327" s="11">
        <f t="shared" si="20"/>
        <v>6.25E-2</v>
      </c>
      <c r="N1327" s="12">
        <f>IF(M1327="","",IF(M1327&lt;Premissas!$C$8,Premissas!$E$7,IF(M1327&lt;Premissas!$C$9,Premissas!$E$8,IF(M1327&lt;Premissas!$C$10,Premissas!$E$9,IF(M1327&lt;Premissas!$C$11,Premissas!$E$10,IF(M1327&lt;Premissas!$C$12,Premissas!$E$11,Premissas!$E$12))))))</f>
        <v>0</v>
      </c>
      <c r="O1327" s="13">
        <f>IF(OR(N1327="",N1327=0),0,N1327/Premissas!$C$16)</f>
        <v>0</v>
      </c>
    </row>
    <row r="1328" spans="1:15" ht="15" customHeight="1">
      <c r="A1328" s="9">
        <v>8</v>
      </c>
      <c r="B1328" s="9">
        <v>930</v>
      </c>
      <c r="C1328" s="9" t="s">
        <v>18</v>
      </c>
      <c r="D1328" s="9" t="s">
        <v>3121</v>
      </c>
      <c r="E1328" s="9" t="s">
        <v>3122</v>
      </c>
      <c r="F1328" s="10">
        <v>18</v>
      </c>
      <c r="G1328" s="11">
        <v>1.51</v>
      </c>
      <c r="H1328" s="11">
        <v>12</v>
      </c>
      <c r="I1328" s="9"/>
      <c r="J1328" s="9">
        <v>22</v>
      </c>
      <c r="K1328" s="9" t="s">
        <v>4843</v>
      </c>
      <c r="L1328" s="9" t="s">
        <v>48</v>
      </c>
      <c r="M1328" s="11">
        <f t="shared" si="20"/>
        <v>0.54545454545454541</v>
      </c>
      <c r="N1328" s="12">
        <f>IF(M1328="","",IF(M1328&lt;Premissas!$C$8,Premissas!$E$7,IF(M1328&lt;Premissas!$C$9,Premissas!$E$8,IF(M1328&lt;Premissas!$C$10,Premissas!$E$9,IF(M1328&lt;Premissas!$C$11,Premissas!$E$10,IF(M1328&lt;Premissas!$C$12,Premissas!$E$11,Premissas!$E$12))))))</f>
        <v>0</v>
      </c>
      <c r="O1328" s="13">
        <f>IF(OR(N1328="",N1328=0),0,N1328/Premissas!$C$16)</f>
        <v>0</v>
      </c>
    </row>
    <row r="1329" spans="1:15" ht="15" customHeight="1">
      <c r="A1329" s="9">
        <v>8</v>
      </c>
      <c r="B1329" s="9">
        <v>930</v>
      </c>
      <c r="C1329" s="9" t="s">
        <v>19</v>
      </c>
      <c r="D1329" s="9" t="s">
        <v>3121</v>
      </c>
      <c r="E1329" s="9" t="s">
        <v>3122</v>
      </c>
      <c r="F1329" s="10">
        <v>4719</v>
      </c>
      <c r="G1329" s="11">
        <v>136.22</v>
      </c>
      <c r="H1329" s="11">
        <v>35</v>
      </c>
      <c r="I1329" s="9"/>
      <c r="J1329" s="9">
        <v>17</v>
      </c>
      <c r="K1329" s="9" t="s">
        <v>4843</v>
      </c>
      <c r="L1329" s="9" t="s">
        <v>48</v>
      </c>
      <c r="M1329" s="11">
        <f t="shared" si="20"/>
        <v>2.0588235294117645</v>
      </c>
      <c r="N1329" s="12">
        <f>IF(M1329="","",IF(M1329&lt;Premissas!$C$8,Premissas!$E$7,IF(M1329&lt;Premissas!$C$9,Premissas!$E$8,IF(M1329&lt;Premissas!$C$10,Premissas!$E$9,IF(M1329&lt;Premissas!$C$11,Premissas!$E$10,IF(M1329&lt;Premissas!$C$12,Premissas!$E$11,Premissas!$E$12))))))</f>
        <v>750</v>
      </c>
      <c r="O1329" s="13">
        <f>IF(OR(N1329="",N1329=0),0,N1329/Premissas!$C$16)</f>
        <v>28.846153846153847</v>
      </c>
    </row>
    <row r="1330" spans="1:15" ht="15" customHeight="1">
      <c r="A1330" s="9">
        <v>8</v>
      </c>
      <c r="B1330" s="9">
        <v>930</v>
      </c>
      <c r="C1330" s="9" t="s">
        <v>18</v>
      </c>
      <c r="D1330" s="9" t="s">
        <v>3125</v>
      </c>
      <c r="E1330" s="9" t="s">
        <v>3126</v>
      </c>
      <c r="F1330" s="10">
        <v>105</v>
      </c>
      <c r="G1330" s="11">
        <v>11.14</v>
      </c>
      <c r="H1330" s="11">
        <v>9</v>
      </c>
      <c r="I1330" s="9"/>
      <c r="J1330" s="9">
        <v>22</v>
      </c>
      <c r="K1330" s="9" t="s">
        <v>4843</v>
      </c>
      <c r="L1330" s="9" t="s">
        <v>48</v>
      </c>
      <c r="M1330" s="11">
        <f t="shared" si="20"/>
        <v>0.40909090909090912</v>
      </c>
      <c r="N1330" s="12">
        <f>IF(M1330="","",IF(M1330&lt;Premissas!$C$8,Premissas!$E$7,IF(M1330&lt;Premissas!$C$9,Premissas!$E$8,IF(M1330&lt;Premissas!$C$10,Premissas!$E$9,IF(M1330&lt;Premissas!$C$11,Premissas!$E$10,IF(M1330&lt;Premissas!$C$12,Premissas!$E$11,Premissas!$E$12))))))</f>
        <v>0</v>
      </c>
      <c r="O1330" s="13">
        <f>IF(OR(N1330="",N1330=0),0,N1330/Premissas!$C$16)</f>
        <v>0</v>
      </c>
    </row>
    <row r="1331" spans="1:15" ht="15" customHeight="1">
      <c r="A1331" s="9">
        <v>8</v>
      </c>
      <c r="B1331" s="9">
        <v>930</v>
      </c>
      <c r="C1331" s="9" t="s">
        <v>21</v>
      </c>
      <c r="D1331" s="9" t="s">
        <v>3127</v>
      </c>
      <c r="E1331" s="9" t="s">
        <v>3128</v>
      </c>
      <c r="F1331" s="10">
        <v>1134</v>
      </c>
      <c r="G1331" s="11">
        <v>37.58</v>
      </c>
      <c r="H1331" s="11">
        <v>30</v>
      </c>
      <c r="I1331" s="9"/>
      <c r="J1331" s="9">
        <v>20</v>
      </c>
      <c r="K1331" s="9" t="s">
        <v>4843</v>
      </c>
      <c r="L1331" s="9" t="s">
        <v>48</v>
      </c>
      <c r="M1331" s="11">
        <f t="shared" si="20"/>
        <v>1.5</v>
      </c>
      <c r="N1331" s="12">
        <f>IF(M1331="","",IF(M1331&lt;Premissas!$C$8,Premissas!$E$7,IF(M1331&lt;Premissas!$C$9,Premissas!$E$8,IF(M1331&lt;Premissas!$C$10,Premissas!$E$9,IF(M1331&lt;Premissas!$C$11,Premissas!$E$10,IF(M1331&lt;Premissas!$C$12,Premissas!$E$11,Premissas!$E$12))))))</f>
        <v>350</v>
      </c>
      <c r="O1331" s="13">
        <f>IF(OR(N1331="",N1331=0),0,N1331/Premissas!$C$16)</f>
        <v>13.461538461538462</v>
      </c>
    </row>
    <row r="1332" spans="1:15" ht="15" customHeight="1">
      <c r="A1332" s="9">
        <v>8</v>
      </c>
      <c r="B1332" s="9">
        <v>930</v>
      </c>
      <c r="C1332" s="9" t="s">
        <v>18</v>
      </c>
      <c r="D1332" s="9" t="s">
        <v>3129</v>
      </c>
      <c r="E1332" s="9" t="s">
        <v>3130</v>
      </c>
      <c r="F1332" s="10">
        <v>489</v>
      </c>
      <c r="G1332" s="11">
        <v>24.84</v>
      </c>
      <c r="H1332" s="11">
        <v>20</v>
      </c>
      <c r="I1332" s="9"/>
      <c r="J1332" s="9">
        <v>22</v>
      </c>
      <c r="K1332" s="9" t="s">
        <v>4843</v>
      </c>
      <c r="L1332" s="9" t="s">
        <v>48</v>
      </c>
      <c r="M1332" s="11">
        <f t="shared" si="20"/>
        <v>0.90909090909090906</v>
      </c>
      <c r="N1332" s="12">
        <f>IF(M1332="","",IF(M1332&lt;Premissas!$C$8,Premissas!$E$7,IF(M1332&lt;Premissas!$C$9,Premissas!$E$8,IF(M1332&lt;Premissas!$C$10,Premissas!$E$9,IF(M1332&lt;Premissas!$C$11,Premissas!$E$10,IF(M1332&lt;Premissas!$C$12,Premissas!$E$11,Premissas!$E$12))))))</f>
        <v>0</v>
      </c>
      <c r="O1332" s="13">
        <f>IF(OR(N1332="",N1332=0),0,N1332/Premissas!$C$16)</f>
        <v>0</v>
      </c>
    </row>
    <row r="1333" spans="1:15" ht="15" customHeight="1">
      <c r="A1333" s="9">
        <v>8</v>
      </c>
      <c r="B1333" s="9">
        <v>930</v>
      </c>
      <c r="C1333" s="9" t="s">
        <v>21</v>
      </c>
      <c r="D1333" s="9" t="s">
        <v>3133</v>
      </c>
      <c r="E1333" s="9" t="s">
        <v>3134</v>
      </c>
      <c r="F1333" s="10">
        <v>1460</v>
      </c>
      <c r="G1333" s="11">
        <v>28.29</v>
      </c>
      <c r="H1333" s="11">
        <v>52</v>
      </c>
      <c r="I1333" s="9"/>
      <c r="J1333" s="9">
        <v>20</v>
      </c>
      <c r="K1333" s="9" t="s">
        <v>4843</v>
      </c>
      <c r="L1333" s="9" t="s">
        <v>48</v>
      </c>
      <c r="M1333" s="11">
        <f t="shared" si="20"/>
        <v>2.6</v>
      </c>
      <c r="N1333" s="12">
        <f>IF(M1333="","",IF(M1333&lt;Premissas!$C$8,Premissas!$E$7,IF(M1333&lt;Premissas!$C$9,Premissas!$E$8,IF(M1333&lt;Premissas!$C$10,Premissas!$E$9,IF(M1333&lt;Premissas!$C$11,Premissas!$E$10,IF(M1333&lt;Premissas!$C$12,Premissas!$E$11,Premissas!$E$12))))))</f>
        <v>750</v>
      </c>
      <c r="O1333" s="13">
        <f>IF(OR(N1333="",N1333=0),0,N1333/Premissas!$C$16)</f>
        <v>28.846153846153847</v>
      </c>
    </row>
    <row r="1334" spans="1:15" ht="15" customHeight="1">
      <c r="A1334" s="9">
        <v>8</v>
      </c>
      <c r="B1334" s="9">
        <v>930</v>
      </c>
      <c r="C1334" s="9" t="s">
        <v>18</v>
      </c>
      <c r="D1334" s="9" t="s">
        <v>3133</v>
      </c>
      <c r="E1334" s="9" t="s">
        <v>3134</v>
      </c>
      <c r="F1334" s="10">
        <v>27</v>
      </c>
      <c r="G1334" s="11">
        <v>0.88</v>
      </c>
      <c r="H1334" s="11">
        <v>31</v>
      </c>
      <c r="I1334" s="9"/>
      <c r="J1334" s="9">
        <v>22</v>
      </c>
      <c r="K1334" s="9" t="s">
        <v>4843</v>
      </c>
      <c r="L1334" s="9" t="s">
        <v>48</v>
      </c>
      <c r="M1334" s="11">
        <f t="shared" si="20"/>
        <v>1.4090909090909092</v>
      </c>
      <c r="N1334" s="12">
        <f>IF(M1334="","",IF(M1334&lt;Premissas!$C$8,Premissas!$E$7,IF(M1334&lt;Premissas!$C$9,Premissas!$E$8,IF(M1334&lt;Premissas!$C$10,Premissas!$E$9,IF(M1334&lt;Premissas!$C$11,Premissas!$E$10,IF(M1334&lt;Premissas!$C$12,Premissas!$E$11,Premissas!$E$12))))))</f>
        <v>350</v>
      </c>
      <c r="O1334" s="13">
        <f>IF(OR(N1334="",N1334=0),0,N1334/Premissas!$C$16)</f>
        <v>13.461538461538462</v>
      </c>
    </row>
    <row r="1335" spans="1:15" ht="15" customHeight="1">
      <c r="A1335" s="9">
        <v>8</v>
      </c>
      <c r="B1335" s="9">
        <v>930</v>
      </c>
      <c r="C1335" s="9" t="s">
        <v>18</v>
      </c>
      <c r="D1335" s="9" t="s">
        <v>3135</v>
      </c>
      <c r="E1335" s="9" t="s">
        <v>3136</v>
      </c>
      <c r="F1335" s="10">
        <v>634</v>
      </c>
      <c r="G1335" s="11">
        <v>45</v>
      </c>
      <c r="H1335" s="11">
        <v>14</v>
      </c>
      <c r="I1335" s="9"/>
      <c r="J1335" s="9">
        <v>22</v>
      </c>
      <c r="K1335" s="9" t="s">
        <v>4843</v>
      </c>
      <c r="L1335" s="9" t="s">
        <v>48</v>
      </c>
      <c r="M1335" s="11">
        <f t="shared" si="20"/>
        <v>0.63636363636363635</v>
      </c>
      <c r="N1335" s="12">
        <f>IF(M1335="","",IF(M1335&lt;Premissas!$C$8,Premissas!$E$7,IF(M1335&lt;Premissas!$C$9,Premissas!$E$8,IF(M1335&lt;Premissas!$C$10,Premissas!$E$9,IF(M1335&lt;Premissas!$C$11,Premissas!$E$10,IF(M1335&lt;Premissas!$C$12,Premissas!$E$11,Premissas!$E$12))))))</f>
        <v>0</v>
      </c>
      <c r="O1335" s="13">
        <f>IF(OR(N1335="",N1335=0),0,N1335/Premissas!$C$16)</f>
        <v>0</v>
      </c>
    </row>
    <row r="1336" spans="1:15" ht="15" customHeight="1">
      <c r="A1336" s="9">
        <v>8</v>
      </c>
      <c r="B1336" s="9">
        <v>930</v>
      </c>
      <c r="C1336" s="9" t="s">
        <v>18</v>
      </c>
      <c r="D1336" s="9" t="s">
        <v>3137</v>
      </c>
      <c r="E1336" s="9" t="s">
        <v>3138</v>
      </c>
      <c r="F1336" s="10">
        <v>151</v>
      </c>
      <c r="G1336" s="11">
        <v>12.16</v>
      </c>
      <c r="H1336" s="11">
        <v>12</v>
      </c>
      <c r="I1336" s="9"/>
      <c r="J1336" s="9">
        <v>22</v>
      </c>
      <c r="K1336" s="9" t="s">
        <v>4843</v>
      </c>
      <c r="L1336" s="9" t="s">
        <v>48</v>
      </c>
      <c r="M1336" s="11">
        <f t="shared" si="20"/>
        <v>0.54545454545454541</v>
      </c>
      <c r="N1336" s="12">
        <f>IF(M1336="","",IF(M1336&lt;Premissas!$C$8,Premissas!$E$7,IF(M1336&lt;Premissas!$C$9,Premissas!$E$8,IF(M1336&lt;Premissas!$C$10,Premissas!$E$9,IF(M1336&lt;Premissas!$C$11,Premissas!$E$10,IF(M1336&lt;Premissas!$C$12,Premissas!$E$11,Premissas!$E$12))))))</f>
        <v>0</v>
      </c>
      <c r="O1336" s="13">
        <f>IF(OR(N1336="",N1336=0),0,N1336/Premissas!$C$16)</f>
        <v>0</v>
      </c>
    </row>
    <row r="1337" spans="1:15" ht="15" customHeight="1">
      <c r="A1337" s="9">
        <v>8</v>
      </c>
      <c r="B1337" s="9">
        <v>930</v>
      </c>
      <c r="C1337" s="9" t="s">
        <v>19</v>
      </c>
      <c r="D1337" s="9" t="s">
        <v>3139</v>
      </c>
      <c r="E1337" s="9" t="s">
        <v>3140</v>
      </c>
      <c r="F1337" s="10">
        <v>6372</v>
      </c>
      <c r="G1337" s="11">
        <v>78.48</v>
      </c>
      <c r="H1337" s="11">
        <v>81</v>
      </c>
      <c r="I1337" s="9"/>
      <c r="J1337" s="9">
        <v>17</v>
      </c>
      <c r="K1337" s="9" t="s">
        <v>4843</v>
      </c>
      <c r="L1337" s="9" t="s">
        <v>48</v>
      </c>
      <c r="M1337" s="11">
        <f t="shared" si="20"/>
        <v>4.7647058823529411</v>
      </c>
      <c r="N1337" s="12">
        <f>IF(M1337="","",IF(M1337&lt;Premissas!$C$8,Premissas!$E$7,IF(M1337&lt;Premissas!$C$9,Premissas!$E$8,IF(M1337&lt;Premissas!$C$10,Premissas!$E$9,IF(M1337&lt;Premissas!$C$11,Premissas!$E$10,IF(M1337&lt;Premissas!$C$12,Premissas!$E$11,Premissas!$E$12))))))</f>
        <v>750</v>
      </c>
      <c r="O1337" s="13">
        <f>IF(OR(N1337="",N1337=0),0,N1337/Premissas!$C$16)</f>
        <v>28.846153846153847</v>
      </c>
    </row>
    <row r="1338" spans="1:15" ht="15" customHeight="1">
      <c r="A1338" s="9">
        <v>8</v>
      </c>
      <c r="B1338" s="9">
        <v>930</v>
      </c>
      <c r="C1338" s="9" t="s">
        <v>18</v>
      </c>
      <c r="D1338" s="9" t="s">
        <v>3141</v>
      </c>
      <c r="E1338" s="9" t="s">
        <v>3142</v>
      </c>
      <c r="F1338" s="10">
        <v>1005</v>
      </c>
      <c r="G1338" s="11">
        <v>31.22</v>
      </c>
      <c r="H1338" s="11">
        <v>32</v>
      </c>
      <c r="I1338" s="9"/>
      <c r="J1338" s="9">
        <v>22</v>
      </c>
      <c r="K1338" s="9" t="s">
        <v>4843</v>
      </c>
      <c r="L1338" s="9" t="s">
        <v>48</v>
      </c>
      <c r="M1338" s="11">
        <f t="shared" si="20"/>
        <v>1.4545454545454546</v>
      </c>
      <c r="N1338" s="12">
        <f>IF(M1338="","",IF(M1338&lt;Premissas!$C$8,Premissas!$E$7,IF(M1338&lt;Premissas!$C$9,Premissas!$E$8,IF(M1338&lt;Premissas!$C$10,Premissas!$E$9,IF(M1338&lt;Premissas!$C$11,Premissas!$E$10,IF(M1338&lt;Premissas!$C$12,Premissas!$E$11,Premissas!$E$12))))))</f>
        <v>350</v>
      </c>
      <c r="O1338" s="13">
        <f>IF(OR(N1338="",N1338=0),0,N1338/Premissas!$C$16)</f>
        <v>13.461538461538462</v>
      </c>
    </row>
    <row r="1339" spans="1:15" ht="15" customHeight="1">
      <c r="A1339" s="9">
        <v>8</v>
      </c>
      <c r="B1339" s="9">
        <v>930</v>
      </c>
      <c r="C1339" s="9" t="s">
        <v>19</v>
      </c>
      <c r="D1339" s="9" t="s">
        <v>3141</v>
      </c>
      <c r="E1339" s="9" t="s">
        <v>3142</v>
      </c>
      <c r="F1339" s="10">
        <v>54</v>
      </c>
      <c r="G1339" s="11">
        <v>3.19</v>
      </c>
      <c r="H1339" s="11">
        <v>17</v>
      </c>
      <c r="I1339" s="9"/>
      <c r="J1339" s="9">
        <v>17</v>
      </c>
      <c r="K1339" s="9" t="s">
        <v>4843</v>
      </c>
      <c r="L1339" s="9" t="s">
        <v>48</v>
      </c>
      <c r="M1339" s="11">
        <f t="shared" si="20"/>
        <v>1</v>
      </c>
      <c r="N1339" s="12">
        <f>IF(M1339="","",IF(M1339&lt;Premissas!$C$8,Premissas!$E$7,IF(M1339&lt;Premissas!$C$9,Premissas!$E$8,IF(M1339&lt;Premissas!$C$10,Premissas!$E$9,IF(M1339&lt;Premissas!$C$11,Premissas!$E$10,IF(M1339&lt;Premissas!$C$12,Premissas!$E$11,Premissas!$E$12))))))</f>
        <v>100</v>
      </c>
      <c r="O1339" s="13">
        <f>IF(OR(N1339="",N1339=0),0,N1339/Premissas!$C$16)</f>
        <v>3.8461538461538463</v>
      </c>
    </row>
    <row r="1340" spans="1:15" ht="15" customHeight="1">
      <c r="A1340" s="9">
        <v>8</v>
      </c>
      <c r="B1340" s="9">
        <v>930</v>
      </c>
      <c r="C1340" s="9" t="s">
        <v>20</v>
      </c>
      <c r="D1340" s="9" t="s">
        <v>4111</v>
      </c>
      <c r="E1340" s="9" t="s">
        <v>4112</v>
      </c>
      <c r="F1340" s="10">
        <v>3</v>
      </c>
      <c r="G1340" s="11">
        <v>0.05</v>
      </c>
      <c r="H1340" s="11">
        <v>60</v>
      </c>
      <c r="I1340" s="9"/>
      <c r="J1340" s="9">
        <v>16</v>
      </c>
      <c r="K1340" s="9" t="s">
        <v>4843</v>
      </c>
      <c r="L1340" s="9" t="s">
        <v>48</v>
      </c>
      <c r="M1340" s="11">
        <f t="shared" si="20"/>
        <v>3.75</v>
      </c>
      <c r="N1340" s="12">
        <f>IF(M1340="","",IF(M1340&lt;Premissas!$C$8,Premissas!$E$7,IF(M1340&lt;Premissas!$C$9,Premissas!$E$8,IF(M1340&lt;Premissas!$C$10,Premissas!$E$9,IF(M1340&lt;Premissas!$C$11,Premissas!$E$10,IF(M1340&lt;Premissas!$C$12,Premissas!$E$11,Premissas!$E$12))))))</f>
        <v>750</v>
      </c>
      <c r="O1340" s="13">
        <f>IF(OR(N1340="",N1340=0),0,N1340/Premissas!$C$16)</f>
        <v>28.846153846153847</v>
      </c>
    </row>
    <row r="1341" spans="1:15" ht="15" customHeight="1">
      <c r="A1341" s="9">
        <v>8</v>
      </c>
      <c r="B1341" s="9">
        <v>930</v>
      </c>
      <c r="C1341" s="9" t="s">
        <v>20</v>
      </c>
      <c r="D1341" s="9" t="s">
        <v>3143</v>
      </c>
      <c r="E1341" s="9" t="s">
        <v>3144</v>
      </c>
      <c r="F1341" s="10">
        <v>1326</v>
      </c>
      <c r="G1341" s="11">
        <v>58.93</v>
      </c>
      <c r="H1341" s="11">
        <v>23</v>
      </c>
      <c r="I1341" s="9"/>
      <c r="J1341" s="9">
        <v>16</v>
      </c>
      <c r="K1341" s="9" t="s">
        <v>4843</v>
      </c>
      <c r="L1341" s="9" t="s">
        <v>48</v>
      </c>
      <c r="M1341" s="11">
        <f t="shared" si="20"/>
        <v>1.4375</v>
      </c>
      <c r="N1341" s="12">
        <f>IF(M1341="","",IF(M1341&lt;Premissas!$C$8,Premissas!$E$7,IF(M1341&lt;Premissas!$C$9,Premissas!$E$8,IF(M1341&lt;Premissas!$C$10,Premissas!$E$9,IF(M1341&lt;Premissas!$C$11,Premissas!$E$10,IF(M1341&lt;Premissas!$C$12,Premissas!$E$11,Premissas!$E$12))))))</f>
        <v>350</v>
      </c>
      <c r="O1341" s="13">
        <f>IF(OR(N1341="",N1341=0),0,N1341/Premissas!$C$16)</f>
        <v>13.461538461538462</v>
      </c>
    </row>
    <row r="1342" spans="1:15" ht="15" customHeight="1">
      <c r="A1342" s="9">
        <v>8</v>
      </c>
      <c r="B1342" s="9">
        <v>930</v>
      </c>
      <c r="C1342" s="9" t="s">
        <v>19</v>
      </c>
      <c r="D1342" s="9" t="s">
        <v>4113</v>
      </c>
      <c r="E1342" s="9" t="s">
        <v>4114</v>
      </c>
      <c r="F1342" s="10">
        <v>197</v>
      </c>
      <c r="G1342" s="11">
        <v>5.04</v>
      </c>
      <c r="H1342" s="11">
        <v>39</v>
      </c>
      <c r="I1342" s="9"/>
      <c r="J1342" s="9">
        <v>17</v>
      </c>
      <c r="K1342" s="9" t="s">
        <v>4843</v>
      </c>
      <c r="L1342" s="9" t="s">
        <v>48</v>
      </c>
      <c r="M1342" s="11">
        <f t="shared" si="20"/>
        <v>2.2941176470588234</v>
      </c>
      <c r="N1342" s="12">
        <f>IF(M1342="","",IF(M1342&lt;Premissas!$C$8,Premissas!$E$7,IF(M1342&lt;Premissas!$C$9,Premissas!$E$8,IF(M1342&lt;Premissas!$C$10,Premissas!$E$9,IF(M1342&lt;Premissas!$C$11,Premissas!$E$10,IF(M1342&lt;Premissas!$C$12,Premissas!$E$11,Premissas!$E$12))))))</f>
        <v>750</v>
      </c>
      <c r="O1342" s="13">
        <f>IF(OR(N1342="",N1342=0),0,N1342/Premissas!$C$16)</f>
        <v>28.846153846153847</v>
      </c>
    </row>
    <row r="1343" spans="1:15" ht="15" customHeight="1">
      <c r="A1343" s="9">
        <v>8</v>
      </c>
      <c r="B1343" s="9">
        <v>930</v>
      </c>
      <c r="C1343" s="9" t="s">
        <v>21</v>
      </c>
      <c r="D1343" s="9" t="s">
        <v>3145</v>
      </c>
      <c r="E1343" s="9" t="s">
        <v>3146</v>
      </c>
      <c r="F1343" s="10">
        <v>1268</v>
      </c>
      <c r="G1343" s="11">
        <v>70.849999999999994</v>
      </c>
      <c r="H1343" s="11">
        <v>18</v>
      </c>
      <c r="I1343" s="9"/>
      <c r="J1343" s="9">
        <v>20</v>
      </c>
      <c r="K1343" s="9" t="s">
        <v>4843</v>
      </c>
      <c r="L1343" s="9" t="s">
        <v>48</v>
      </c>
      <c r="M1343" s="11">
        <f t="shared" si="20"/>
        <v>0.9</v>
      </c>
      <c r="N1343" s="12">
        <f>IF(M1343="","",IF(M1343&lt;Premissas!$C$8,Premissas!$E$7,IF(M1343&lt;Premissas!$C$9,Premissas!$E$8,IF(M1343&lt;Premissas!$C$10,Premissas!$E$9,IF(M1343&lt;Premissas!$C$11,Premissas!$E$10,IF(M1343&lt;Premissas!$C$12,Premissas!$E$11,Premissas!$E$12))))))</f>
        <v>0</v>
      </c>
      <c r="O1343" s="13">
        <f>IF(OR(N1343="",N1343=0),0,N1343/Premissas!$C$16)</f>
        <v>0</v>
      </c>
    </row>
    <row r="1344" spans="1:15" ht="15" customHeight="1">
      <c r="A1344" s="9">
        <v>8</v>
      </c>
      <c r="B1344" s="9">
        <v>930</v>
      </c>
      <c r="C1344" s="9" t="s">
        <v>18</v>
      </c>
      <c r="D1344" s="9" t="s">
        <v>4115</v>
      </c>
      <c r="E1344" s="9" t="s">
        <v>4116</v>
      </c>
      <c r="F1344" s="10">
        <v>52</v>
      </c>
      <c r="G1344" s="11">
        <v>1.58</v>
      </c>
      <c r="H1344" s="11">
        <v>33</v>
      </c>
      <c r="I1344" s="9"/>
      <c r="J1344" s="9">
        <v>22</v>
      </c>
      <c r="K1344" s="9" t="s">
        <v>4843</v>
      </c>
      <c r="L1344" s="9" t="s">
        <v>48</v>
      </c>
      <c r="M1344" s="11">
        <f t="shared" si="20"/>
        <v>1.5</v>
      </c>
      <c r="N1344" s="12">
        <f>IF(M1344="","",IF(M1344&lt;Premissas!$C$8,Premissas!$E$7,IF(M1344&lt;Premissas!$C$9,Premissas!$E$8,IF(M1344&lt;Premissas!$C$10,Premissas!$E$9,IF(M1344&lt;Premissas!$C$11,Premissas!$E$10,IF(M1344&lt;Premissas!$C$12,Premissas!$E$11,Premissas!$E$12))))))</f>
        <v>350</v>
      </c>
      <c r="O1344" s="13">
        <f>IF(OR(N1344="",N1344=0),0,N1344/Premissas!$C$16)</f>
        <v>13.461538461538462</v>
      </c>
    </row>
    <row r="1345" spans="1:15" ht="15" customHeight="1">
      <c r="A1345" s="9">
        <v>8</v>
      </c>
      <c r="B1345" s="9">
        <v>930</v>
      </c>
      <c r="C1345" s="9" t="s">
        <v>20</v>
      </c>
      <c r="D1345" s="9" t="s">
        <v>4117</v>
      </c>
      <c r="E1345" s="9" t="s">
        <v>4118</v>
      </c>
      <c r="F1345" s="10">
        <v>8</v>
      </c>
      <c r="G1345" s="11">
        <v>0.38</v>
      </c>
      <c r="H1345" s="11">
        <v>21</v>
      </c>
      <c r="I1345" s="9"/>
      <c r="J1345" s="9">
        <v>16</v>
      </c>
      <c r="K1345" s="9" t="s">
        <v>4843</v>
      </c>
      <c r="L1345" s="9" t="s">
        <v>48</v>
      </c>
      <c r="M1345" s="11">
        <f t="shared" si="20"/>
        <v>1.3125</v>
      </c>
      <c r="N1345" s="12">
        <f>IF(M1345="","",IF(M1345&lt;Premissas!$C$8,Premissas!$E$7,IF(M1345&lt;Premissas!$C$9,Premissas!$E$8,IF(M1345&lt;Premissas!$C$10,Premissas!$E$9,IF(M1345&lt;Premissas!$C$11,Premissas!$E$10,IF(M1345&lt;Premissas!$C$12,Premissas!$E$11,Premissas!$E$12))))))</f>
        <v>200</v>
      </c>
      <c r="O1345" s="13">
        <f>IF(OR(N1345="",N1345=0),0,N1345/Premissas!$C$16)</f>
        <v>7.6923076923076925</v>
      </c>
    </row>
    <row r="1346" spans="1:15" ht="15" customHeight="1">
      <c r="A1346" s="9">
        <v>8</v>
      </c>
      <c r="B1346" s="9">
        <v>930</v>
      </c>
      <c r="C1346" s="9" t="s">
        <v>18</v>
      </c>
      <c r="D1346" s="9" t="s">
        <v>3149</v>
      </c>
      <c r="E1346" s="9" t="s">
        <v>3150</v>
      </c>
      <c r="F1346" s="10">
        <v>57</v>
      </c>
      <c r="G1346" s="11">
        <v>5.51</v>
      </c>
      <c r="H1346" s="11">
        <v>10</v>
      </c>
      <c r="I1346" s="9"/>
      <c r="J1346" s="9">
        <v>22</v>
      </c>
      <c r="K1346" s="9" t="s">
        <v>4843</v>
      </c>
      <c r="L1346" s="9" t="s">
        <v>48</v>
      </c>
      <c r="M1346" s="11">
        <f t="shared" ref="M1346:M1409" si="21">IF(OR(J1346="",J1346&lt;=0),"",H1346/J1346)</f>
        <v>0.45454545454545453</v>
      </c>
      <c r="N1346" s="12">
        <f>IF(M1346="","",IF(M1346&lt;Premissas!$C$8,Premissas!$E$7,IF(M1346&lt;Premissas!$C$9,Premissas!$E$8,IF(M1346&lt;Premissas!$C$10,Premissas!$E$9,IF(M1346&lt;Premissas!$C$11,Premissas!$E$10,IF(M1346&lt;Premissas!$C$12,Premissas!$E$11,Premissas!$E$12))))))</f>
        <v>0</v>
      </c>
      <c r="O1346" s="13">
        <f>IF(OR(N1346="",N1346=0),0,N1346/Premissas!$C$16)</f>
        <v>0</v>
      </c>
    </row>
    <row r="1347" spans="1:15" ht="15" customHeight="1">
      <c r="A1347" s="9">
        <v>8</v>
      </c>
      <c r="B1347" s="9">
        <v>930</v>
      </c>
      <c r="C1347" s="9" t="s">
        <v>18</v>
      </c>
      <c r="D1347" s="9" t="s">
        <v>4119</v>
      </c>
      <c r="E1347" s="9" t="s">
        <v>4120</v>
      </c>
      <c r="F1347" s="10">
        <v>121</v>
      </c>
      <c r="G1347" s="11">
        <v>12.34</v>
      </c>
      <c r="H1347" s="11">
        <v>10</v>
      </c>
      <c r="I1347" s="9"/>
      <c r="J1347" s="9">
        <v>22</v>
      </c>
      <c r="K1347" s="9" t="s">
        <v>4843</v>
      </c>
      <c r="L1347" s="9" t="s">
        <v>48</v>
      </c>
      <c r="M1347" s="11">
        <f t="shared" si="21"/>
        <v>0.45454545454545453</v>
      </c>
      <c r="N1347" s="12">
        <f>IF(M1347="","",IF(M1347&lt;Premissas!$C$8,Premissas!$E$7,IF(M1347&lt;Premissas!$C$9,Premissas!$E$8,IF(M1347&lt;Premissas!$C$10,Premissas!$E$9,IF(M1347&lt;Premissas!$C$11,Premissas!$E$10,IF(M1347&lt;Premissas!$C$12,Premissas!$E$11,Premissas!$E$12))))))</f>
        <v>0</v>
      </c>
      <c r="O1347" s="13">
        <f>IF(OR(N1347="",N1347=0),0,N1347/Premissas!$C$16)</f>
        <v>0</v>
      </c>
    </row>
    <row r="1348" spans="1:15" ht="15" customHeight="1">
      <c r="A1348" s="9">
        <v>8</v>
      </c>
      <c r="B1348" s="9">
        <v>930</v>
      </c>
      <c r="C1348" s="9" t="s">
        <v>18</v>
      </c>
      <c r="D1348" s="9" t="s">
        <v>3151</v>
      </c>
      <c r="E1348" s="9" t="s">
        <v>3152</v>
      </c>
      <c r="F1348" s="10">
        <v>210</v>
      </c>
      <c r="G1348" s="11">
        <v>15.88</v>
      </c>
      <c r="H1348" s="11">
        <v>13</v>
      </c>
      <c r="I1348" s="9"/>
      <c r="J1348" s="9">
        <v>22</v>
      </c>
      <c r="K1348" s="9" t="s">
        <v>4843</v>
      </c>
      <c r="L1348" s="9" t="s">
        <v>48</v>
      </c>
      <c r="M1348" s="11">
        <f t="shared" si="21"/>
        <v>0.59090909090909094</v>
      </c>
      <c r="N1348" s="12">
        <f>IF(M1348="","",IF(M1348&lt;Premissas!$C$8,Premissas!$E$7,IF(M1348&lt;Premissas!$C$9,Premissas!$E$8,IF(M1348&lt;Premissas!$C$10,Premissas!$E$9,IF(M1348&lt;Premissas!$C$11,Premissas!$E$10,IF(M1348&lt;Premissas!$C$12,Premissas!$E$11,Premissas!$E$12))))))</f>
        <v>0</v>
      </c>
      <c r="O1348" s="13">
        <f>IF(OR(N1348="",N1348=0),0,N1348/Premissas!$C$16)</f>
        <v>0</v>
      </c>
    </row>
    <row r="1349" spans="1:15" ht="15" customHeight="1">
      <c r="A1349" s="9">
        <v>8</v>
      </c>
      <c r="B1349" s="9">
        <v>930</v>
      </c>
      <c r="C1349" s="9" t="s">
        <v>19</v>
      </c>
      <c r="D1349" s="9" t="s">
        <v>3151</v>
      </c>
      <c r="E1349" s="9" t="s">
        <v>3152</v>
      </c>
      <c r="F1349" s="10">
        <v>49</v>
      </c>
      <c r="G1349" s="11">
        <v>2.76</v>
      </c>
      <c r="H1349" s="11">
        <v>18</v>
      </c>
      <c r="I1349" s="9"/>
      <c r="J1349" s="9">
        <v>17</v>
      </c>
      <c r="K1349" s="9" t="s">
        <v>4843</v>
      </c>
      <c r="L1349" s="9" t="s">
        <v>48</v>
      </c>
      <c r="M1349" s="11">
        <f t="shared" si="21"/>
        <v>1.0588235294117647</v>
      </c>
      <c r="N1349" s="12">
        <f>IF(M1349="","",IF(M1349&lt;Premissas!$C$8,Premissas!$E$7,IF(M1349&lt;Premissas!$C$9,Premissas!$E$8,IF(M1349&lt;Premissas!$C$10,Premissas!$E$9,IF(M1349&lt;Premissas!$C$11,Premissas!$E$10,IF(M1349&lt;Premissas!$C$12,Premissas!$E$11,Premissas!$E$12))))))</f>
        <v>100</v>
      </c>
      <c r="O1349" s="13">
        <f>IF(OR(N1349="",N1349=0),0,N1349/Premissas!$C$16)</f>
        <v>3.8461538461538463</v>
      </c>
    </row>
    <row r="1350" spans="1:15" ht="15" customHeight="1">
      <c r="A1350" s="9">
        <v>8</v>
      </c>
      <c r="B1350" s="9">
        <v>930</v>
      </c>
      <c r="C1350" s="9" t="s">
        <v>18</v>
      </c>
      <c r="D1350" s="9" t="s">
        <v>3153</v>
      </c>
      <c r="E1350" s="9" t="s">
        <v>3154</v>
      </c>
      <c r="F1350" s="10">
        <v>45</v>
      </c>
      <c r="G1350" s="11">
        <v>3.54</v>
      </c>
      <c r="H1350" s="11">
        <v>13</v>
      </c>
      <c r="I1350" s="9"/>
      <c r="J1350" s="9">
        <v>22</v>
      </c>
      <c r="K1350" s="9" t="s">
        <v>4843</v>
      </c>
      <c r="L1350" s="9" t="s">
        <v>48</v>
      </c>
      <c r="M1350" s="11">
        <f t="shared" si="21"/>
        <v>0.59090909090909094</v>
      </c>
      <c r="N1350" s="12">
        <f>IF(M1350="","",IF(M1350&lt;Premissas!$C$8,Premissas!$E$7,IF(M1350&lt;Premissas!$C$9,Premissas!$E$8,IF(M1350&lt;Premissas!$C$10,Premissas!$E$9,IF(M1350&lt;Premissas!$C$11,Premissas!$E$10,IF(M1350&lt;Premissas!$C$12,Premissas!$E$11,Premissas!$E$12))))))</f>
        <v>0</v>
      </c>
      <c r="O1350" s="13">
        <f>IF(OR(N1350="",N1350=0),0,N1350/Premissas!$C$16)</f>
        <v>0</v>
      </c>
    </row>
    <row r="1351" spans="1:15" ht="15" customHeight="1">
      <c r="A1351" s="9">
        <v>8</v>
      </c>
      <c r="B1351" s="9">
        <v>930</v>
      </c>
      <c r="C1351" s="9" t="s">
        <v>20</v>
      </c>
      <c r="D1351" s="9" t="s">
        <v>3155</v>
      </c>
      <c r="E1351" s="9" t="s">
        <v>3156</v>
      </c>
      <c r="F1351" s="10">
        <v>1326</v>
      </c>
      <c r="G1351" s="11">
        <v>33.17</v>
      </c>
      <c r="H1351" s="11">
        <v>40</v>
      </c>
      <c r="I1351" s="9"/>
      <c r="J1351" s="9">
        <v>16</v>
      </c>
      <c r="K1351" s="9" t="s">
        <v>4843</v>
      </c>
      <c r="L1351" s="9" t="s">
        <v>48</v>
      </c>
      <c r="M1351" s="11">
        <f t="shared" si="21"/>
        <v>2.5</v>
      </c>
      <c r="N1351" s="12">
        <f>IF(M1351="","",IF(M1351&lt;Premissas!$C$8,Premissas!$E$7,IF(M1351&lt;Premissas!$C$9,Premissas!$E$8,IF(M1351&lt;Premissas!$C$10,Premissas!$E$9,IF(M1351&lt;Premissas!$C$11,Premissas!$E$10,IF(M1351&lt;Premissas!$C$12,Premissas!$E$11,Premissas!$E$12))))))</f>
        <v>750</v>
      </c>
      <c r="O1351" s="13">
        <f>IF(OR(N1351="",N1351=0),0,N1351/Premissas!$C$16)</f>
        <v>28.846153846153847</v>
      </c>
    </row>
    <row r="1352" spans="1:15" ht="15" customHeight="1">
      <c r="A1352" s="9">
        <v>8</v>
      </c>
      <c r="B1352" s="9">
        <v>930</v>
      </c>
      <c r="C1352" s="9" t="s">
        <v>19</v>
      </c>
      <c r="D1352" s="9" t="s">
        <v>3155</v>
      </c>
      <c r="E1352" s="9" t="s">
        <v>3156</v>
      </c>
      <c r="F1352" s="10">
        <v>1049</v>
      </c>
      <c r="G1352" s="11">
        <v>50.46</v>
      </c>
      <c r="H1352" s="11">
        <v>21</v>
      </c>
      <c r="I1352" s="9"/>
      <c r="J1352" s="9">
        <v>17</v>
      </c>
      <c r="K1352" s="9" t="s">
        <v>4843</v>
      </c>
      <c r="L1352" s="9" t="s">
        <v>48</v>
      </c>
      <c r="M1352" s="11">
        <f t="shared" si="21"/>
        <v>1.2352941176470589</v>
      </c>
      <c r="N1352" s="12">
        <f>IF(M1352="","",IF(M1352&lt;Premissas!$C$8,Premissas!$E$7,IF(M1352&lt;Premissas!$C$9,Premissas!$E$8,IF(M1352&lt;Premissas!$C$10,Premissas!$E$9,IF(M1352&lt;Premissas!$C$11,Premissas!$E$10,IF(M1352&lt;Premissas!$C$12,Premissas!$E$11,Premissas!$E$12))))))</f>
        <v>200</v>
      </c>
      <c r="O1352" s="13">
        <f>IF(OR(N1352="",N1352=0),0,N1352/Premissas!$C$16)</f>
        <v>7.6923076923076925</v>
      </c>
    </row>
    <row r="1353" spans="1:15" ht="15" customHeight="1">
      <c r="A1353" s="9">
        <v>8</v>
      </c>
      <c r="B1353" s="9">
        <v>930</v>
      </c>
      <c r="C1353" s="9" t="s">
        <v>18</v>
      </c>
      <c r="D1353" s="9" t="s">
        <v>3157</v>
      </c>
      <c r="E1353" s="9" t="s">
        <v>3158</v>
      </c>
      <c r="F1353" s="10">
        <v>74</v>
      </c>
      <c r="G1353" s="11">
        <v>5.1100000000000003</v>
      </c>
      <c r="H1353" s="11">
        <v>14</v>
      </c>
      <c r="I1353" s="9"/>
      <c r="J1353" s="9">
        <v>22</v>
      </c>
      <c r="K1353" s="9" t="s">
        <v>4843</v>
      </c>
      <c r="L1353" s="9" t="s">
        <v>48</v>
      </c>
      <c r="M1353" s="11">
        <f t="shared" si="21"/>
        <v>0.63636363636363635</v>
      </c>
      <c r="N1353" s="12">
        <f>IF(M1353="","",IF(M1353&lt;Premissas!$C$8,Premissas!$E$7,IF(M1353&lt;Premissas!$C$9,Premissas!$E$8,IF(M1353&lt;Premissas!$C$10,Premissas!$E$9,IF(M1353&lt;Premissas!$C$11,Premissas!$E$10,IF(M1353&lt;Premissas!$C$12,Premissas!$E$11,Premissas!$E$12))))))</f>
        <v>0</v>
      </c>
      <c r="O1353" s="13">
        <f>IF(OR(N1353="",N1353=0),0,N1353/Premissas!$C$16)</f>
        <v>0</v>
      </c>
    </row>
    <row r="1354" spans="1:15" ht="15" customHeight="1">
      <c r="A1354" s="9">
        <v>8</v>
      </c>
      <c r="B1354" s="9">
        <v>930</v>
      </c>
      <c r="C1354" s="9" t="s">
        <v>18</v>
      </c>
      <c r="D1354" s="9" t="s">
        <v>3159</v>
      </c>
      <c r="E1354" s="9" t="s">
        <v>3160</v>
      </c>
      <c r="F1354" s="10">
        <v>291</v>
      </c>
      <c r="G1354" s="11">
        <v>6.02</v>
      </c>
      <c r="H1354" s="11">
        <v>48</v>
      </c>
      <c r="I1354" s="9"/>
      <c r="J1354" s="9">
        <v>22</v>
      </c>
      <c r="K1354" s="9" t="s">
        <v>4843</v>
      </c>
      <c r="L1354" s="9" t="s">
        <v>48</v>
      </c>
      <c r="M1354" s="11">
        <f t="shared" si="21"/>
        <v>2.1818181818181817</v>
      </c>
      <c r="N1354" s="12">
        <f>IF(M1354="","",IF(M1354&lt;Premissas!$C$8,Premissas!$E$7,IF(M1354&lt;Premissas!$C$9,Premissas!$E$8,IF(M1354&lt;Premissas!$C$10,Premissas!$E$9,IF(M1354&lt;Premissas!$C$11,Premissas!$E$10,IF(M1354&lt;Premissas!$C$12,Premissas!$E$11,Premissas!$E$12))))))</f>
        <v>750</v>
      </c>
      <c r="O1354" s="13">
        <f>IF(OR(N1354="",N1354=0),0,N1354/Premissas!$C$16)</f>
        <v>28.846153846153847</v>
      </c>
    </row>
    <row r="1355" spans="1:15" ht="15" customHeight="1">
      <c r="A1355" s="9">
        <v>8</v>
      </c>
      <c r="B1355" s="9">
        <v>930</v>
      </c>
      <c r="C1355" s="9" t="s">
        <v>19</v>
      </c>
      <c r="D1355" s="9" t="s">
        <v>3159</v>
      </c>
      <c r="E1355" s="9" t="s">
        <v>3160</v>
      </c>
      <c r="F1355" s="10">
        <v>127</v>
      </c>
      <c r="G1355" s="11">
        <v>6.67</v>
      </c>
      <c r="H1355" s="11">
        <v>19</v>
      </c>
      <c r="I1355" s="9"/>
      <c r="J1355" s="9">
        <v>17</v>
      </c>
      <c r="K1355" s="9" t="s">
        <v>4843</v>
      </c>
      <c r="L1355" s="9" t="s">
        <v>48</v>
      </c>
      <c r="M1355" s="11">
        <f t="shared" si="21"/>
        <v>1.1176470588235294</v>
      </c>
      <c r="N1355" s="12">
        <f>IF(M1355="","",IF(M1355&lt;Premissas!$C$8,Premissas!$E$7,IF(M1355&lt;Premissas!$C$9,Premissas!$E$8,IF(M1355&lt;Premissas!$C$10,Premissas!$E$9,IF(M1355&lt;Premissas!$C$11,Premissas!$E$10,IF(M1355&lt;Premissas!$C$12,Premissas!$E$11,Premissas!$E$12))))))</f>
        <v>100</v>
      </c>
      <c r="O1355" s="13">
        <f>IF(OR(N1355="",N1355=0),0,N1355/Premissas!$C$16)</f>
        <v>3.8461538461538463</v>
      </c>
    </row>
    <row r="1356" spans="1:15" ht="15" customHeight="1">
      <c r="A1356" s="9">
        <v>8</v>
      </c>
      <c r="B1356" s="9">
        <v>930</v>
      </c>
      <c r="C1356" s="9" t="s">
        <v>18</v>
      </c>
      <c r="D1356" s="9" t="s">
        <v>3161</v>
      </c>
      <c r="E1356" s="9" t="s">
        <v>3162</v>
      </c>
      <c r="F1356" s="10">
        <v>630</v>
      </c>
      <c r="G1356" s="11">
        <v>34.82</v>
      </c>
      <c r="H1356" s="11">
        <v>18</v>
      </c>
      <c r="I1356" s="9"/>
      <c r="J1356" s="9">
        <v>22</v>
      </c>
      <c r="K1356" s="9" t="s">
        <v>4843</v>
      </c>
      <c r="L1356" s="9" t="s">
        <v>48</v>
      </c>
      <c r="M1356" s="11">
        <f t="shared" si="21"/>
        <v>0.81818181818181823</v>
      </c>
      <c r="N1356" s="12">
        <f>IF(M1356="","",IF(M1356&lt;Premissas!$C$8,Premissas!$E$7,IF(M1356&lt;Premissas!$C$9,Premissas!$E$8,IF(M1356&lt;Premissas!$C$10,Premissas!$E$9,IF(M1356&lt;Premissas!$C$11,Premissas!$E$10,IF(M1356&lt;Premissas!$C$12,Premissas!$E$11,Premissas!$E$12))))))</f>
        <v>0</v>
      </c>
      <c r="O1356" s="13">
        <f>IF(OR(N1356="",N1356=0),0,N1356/Premissas!$C$16)</f>
        <v>0</v>
      </c>
    </row>
    <row r="1357" spans="1:15" ht="15" customHeight="1">
      <c r="A1357" s="9">
        <v>8</v>
      </c>
      <c r="B1357" s="9">
        <v>930</v>
      </c>
      <c r="C1357" s="9" t="s">
        <v>18</v>
      </c>
      <c r="D1357" s="9" t="s">
        <v>3163</v>
      </c>
      <c r="E1357" s="9" t="s">
        <v>3164</v>
      </c>
      <c r="F1357" s="10">
        <v>304</v>
      </c>
      <c r="G1357" s="11">
        <v>16.350000000000001</v>
      </c>
      <c r="H1357" s="11">
        <v>19</v>
      </c>
      <c r="I1357" s="9"/>
      <c r="J1357" s="9">
        <v>22</v>
      </c>
      <c r="K1357" s="9" t="s">
        <v>4843</v>
      </c>
      <c r="L1357" s="9" t="s">
        <v>48</v>
      </c>
      <c r="M1357" s="11">
        <f t="shared" si="21"/>
        <v>0.86363636363636365</v>
      </c>
      <c r="N1357" s="12">
        <f>IF(M1357="","",IF(M1357&lt;Premissas!$C$8,Premissas!$E$7,IF(M1357&lt;Premissas!$C$9,Premissas!$E$8,IF(M1357&lt;Premissas!$C$10,Premissas!$E$9,IF(M1357&lt;Premissas!$C$11,Premissas!$E$10,IF(M1357&lt;Premissas!$C$12,Premissas!$E$11,Premissas!$E$12))))))</f>
        <v>0</v>
      </c>
      <c r="O1357" s="13">
        <f>IF(OR(N1357="",N1357=0),0,N1357/Premissas!$C$16)</f>
        <v>0</v>
      </c>
    </row>
    <row r="1358" spans="1:15" ht="15" customHeight="1">
      <c r="A1358" s="9">
        <v>8</v>
      </c>
      <c r="B1358" s="9">
        <v>930</v>
      </c>
      <c r="C1358" s="9" t="s">
        <v>19</v>
      </c>
      <c r="D1358" s="9" t="s">
        <v>3163</v>
      </c>
      <c r="E1358" s="9" t="s">
        <v>3164</v>
      </c>
      <c r="F1358" s="10">
        <v>523</v>
      </c>
      <c r="G1358" s="11">
        <v>7.36</v>
      </c>
      <c r="H1358" s="11">
        <v>71</v>
      </c>
      <c r="I1358" s="9"/>
      <c r="J1358" s="9">
        <v>17</v>
      </c>
      <c r="K1358" s="9" t="s">
        <v>4843</v>
      </c>
      <c r="L1358" s="9" t="s">
        <v>48</v>
      </c>
      <c r="M1358" s="11">
        <f t="shared" si="21"/>
        <v>4.1764705882352944</v>
      </c>
      <c r="N1358" s="12">
        <f>IF(M1358="","",IF(M1358&lt;Premissas!$C$8,Premissas!$E$7,IF(M1358&lt;Premissas!$C$9,Premissas!$E$8,IF(M1358&lt;Premissas!$C$10,Premissas!$E$9,IF(M1358&lt;Premissas!$C$11,Premissas!$E$10,IF(M1358&lt;Premissas!$C$12,Premissas!$E$11,Premissas!$E$12))))))</f>
        <v>750</v>
      </c>
      <c r="O1358" s="13">
        <f>IF(OR(N1358="",N1358=0),0,N1358/Premissas!$C$16)</f>
        <v>28.846153846153847</v>
      </c>
    </row>
    <row r="1359" spans="1:15" ht="15" customHeight="1">
      <c r="A1359" s="9">
        <v>8</v>
      </c>
      <c r="B1359" s="9">
        <v>930</v>
      </c>
      <c r="C1359" s="9" t="s">
        <v>18</v>
      </c>
      <c r="D1359" s="9" t="s">
        <v>3169</v>
      </c>
      <c r="E1359" s="9" t="s">
        <v>3170</v>
      </c>
      <c r="F1359" s="10">
        <v>217</v>
      </c>
      <c r="G1359" s="11">
        <v>13.73</v>
      </c>
      <c r="H1359" s="11">
        <v>16</v>
      </c>
      <c r="I1359" s="9"/>
      <c r="J1359" s="9">
        <v>22</v>
      </c>
      <c r="K1359" s="9" t="s">
        <v>4843</v>
      </c>
      <c r="L1359" s="9" t="s">
        <v>48</v>
      </c>
      <c r="M1359" s="11">
        <f t="shared" si="21"/>
        <v>0.72727272727272729</v>
      </c>
      <c r="N1359" s="12">
        <f>IF(M1359="","",IF(M1359&lt;Premissas!$C$8,Premissas!$E$7,IF(M1359&lt;Premissas!$C$9,Premissas!$E$8,IF(M1359&lt;Premissas!$C$10,Premissas!$E$9,IF(M1359&lt;Premissas!$C$11,Premissas!$E$10,IF(M1359&lt;Premissas!$C$12,Premissas!$E$11,Premissas!$E$12))))))</f>
        <v>0</v>
      </c>
      <c r="O1359" s="13">
        <f>IF(OR(N1359="",N1359=0),0,N1359/Premissas!$C$16)</f>
        <v>0</v>
      </c>
    </row>
    <row r="1360" spans="1:15" ht="15" customHeight="1">
      <c r="A1360" s="9">
        <v>8</v>
      </c>
      <c r="B1360" s="9">
        <v>930</v>
      </c>
      <c r="C1360" s="9" t="s">
        <v>18</v>
      </c>
      <c r="D1360" s="9" t="s">
        <v>3171</v>
      </c>
      <c r="E1360" s="9" t="s">
        <v>3172</v>
      </c>
      <c r="F1360" s="10">
        <v>1012</v>
      </c>
      <c r="G1360" s="11">
        <v>74.52</v>
      </c>
      <c r="H1360" s="11">
        <v>14</v>
      </c>
      <c r="I1360" s="9"/>
      <c r="J1360" s="9">
        <v>22</v>
      </c>
      <c r="K1360" s="9" t="s">
        <v>4843</v>
      </c>
      <c r="L1360" s="9" t="s">
        <v>48</v>
      </c>
      <c r="M1360" s="11">
        <f t="shared" si="21"/>
        <v>0.63636363636363635</v>
      </c>
      <c r="N1360" s="12">
        <f>IF(M1360="","",IF(M1360&lt;Premissas!$C$8,Premissas!$E$7,IF(M1360&lt;Premissas!$C$9,Premissas!$E$8,IF(M1360&lt;Premissas!$C$10,Premissas!$E$9,IF(M1360&lt;Premissas!$C$11,Premissas!$E$10,IF(M1360&lt;Premissas!$C$12,Premissas!$E$11,Premissas!$E$12))))))</f>
        <v>0</v>
      </c>
      <c r="O1360" s="13">
        <f>IF(OR(N1360="",N1360=0),0,N1360/Premissas!$C$16)</f>
        <v>0</v>
      </c>
    </row>
    <row r="1361" spans="1:15" ht="15" customHeight="1">
      <c r="A1361" s="9">
        <v>8</v>
      </c>
      <c r="B1361" s="9">
        <v>930</v>
      </c>
      <c r="C1361" s="9" t="s">
        <v>21</v>
      </c>
      <c r="D1361" s="9" t="s">
        <v>3173</v>
      </c>
      <c r="E1361" s="9" t="s">
        <v>3174</v>
      </c>
      <c r="F1361" s="10">
        <v>1066</v>
      </c>
      <c r="G1361" s="11">
        <v>67.930000000000007</v>
      </c>
      <c r="H1361" s="11">
        <v>16</v>
      </c>
      <c r="I1361" s="9"/>
      <c r="J1361" s="9">
        <v>20</v>
      </c>
      <c r="K1361" s="9" t="s">
        <v>4843</v>
      </c>
      <c r="L1361" s="9" t="s">
        <v>48</v>
      </c>
      <c r="M1361" s="11">
        <f t="shared" si="21"/>
        <v>0.8</v>
      </c>
      <c r="N1361" s="12">
        <f>IF(M1361="","",IF(M1361&lt;Premissas!$C$8,Premissas!$E$7,IF(M1361&lt;Premissas!$C$9,Premissas!$E$8,IF(M1361&lt;Premissas!$C$10,Premissas!$E$9,IF(M1361&lt;Premissas!$C$11,Premissas!$E$10,IF(M1361&lt;Premissas!$C$12,Premissas!$E$11,Premissas!$E$12))))))</f>
        <v>0</v>
      </c>
      <c r="O1361" s="13">
        <f>IF(OR(N1361="",N1361=0),0,N1361/Premissas!$C$16)</f>
        <v>0</v>
      </c>
    </row>
    <row r="1362" spans="1:15" ht="15" customHeight="1">
      <c r="A1362" s="9">
        <v>8</v>
      </c>
      <c r="B1362" s="9">
        <v>930</v>
      </c>
      <c r="C1362" s="9" t="s">
        <v>21</v>
      </c>
      <c r="D1362" s="9" t="s">
        <v>3175</v>
      </c>
      <c r="E1362" s="9" t="s">
        <v>3176</v>
      </c>
      <c r="F1362" s="10">
        <v>1514</v>
      </c>
      <c r="G1362" s="11">
        <v>64.099999999999994</v>
      </c>
      <c r="H1362" s="11">
        <v>24</v>
      </c>
      <c r="I1362" s="9"/>
      <c r="J1362" s="9">
        <v>20</v>
      </c>
      <c r="K1362" s="9" t="s">
        <v>4843</v>
      </c>
      <c r="L1362" s="9" t="s">
        <v>48</v>
      </c>
      <c r="M1362" s="11">
        <f t="shared" si="21"/>
        <v>1.2</v>
      </c>
      <c r="N1362" s="12">
        <f>IF(M1362="","",IF(M1362&lt;Premissas!$C$8,Premissas!$E$7,IF(M1362&lt;Premissas!$C$9,Premissas!$E$8,IF(M1362&lt;Premissas!$C$10,Premissas!$E$9,IF(M1362&lt;Premissas!$C$11,Premissas!$E$10,IF(M1362&lt;Premissas!$C$12,Premissas!$E$11,Premissas!$E$12))))))</f>
        <v>200</v>
      </c>
      <c r="O1362" s="13">
        <f>IF(OR(N1362="",N1362=0),0,N1362/Premissas!$C$16)</f>
        <v>7.6923076923076925</v>
      </c>
    </row>
    <row r="1363" spans="1:15" ht="15" customHeight="1">
      <c r="A1363" s="9">
        <v>8</v>
      </c>
      <c r="B1363" s="9">
        <v>930</v>
      </c>
      <c r="C1363" s="9" t="s">
        <v>21</v>
      </c>
      <c r="D1363" s="9" t="s">
        <v>3181</v>
      </c>
      <c r="E1363" s="9" t="s">
        <v>3182</v>
      </c>
      <c r="F1363" s="10">
        <v>519</v>
      </c>
      <c r="G1363" s="11">
        <v>51.02</v>
      </c>
      <c r="H1363" s="11">
        <v>10</v>
      </c>
      <c r="I1363" s="9"/>
      <c r="J1363" s="9">
        <v>20</v>
      </c>
      <c r="K1363" s="9" t="s">
        <v>4843</v>
      </c>
      <c r="L1363" s="9" t="s">
        <v>48</v>
      </c>
      <c r="M1363" s="11">
        <f t="shared" si="21"/>
        <v>0.5</v>
      </c>
      <c r="N1363" s="12">
        <f>IF(M1363="","",IF(M1363&lt;Premissas!$C$8,Premissas!$E$7,IF(M1363&lt;Premissas!$C$9,Premissas!$E$8,IF(M1363&lt;Premissas!$C$10,Premissas!$E$9,IF(M1363&lt;Premissas!$C$11,Premissas!$E$10,IF(M1363&lt;Premissas!$C$12,Premissas!$E$11,Premissas!$E$12))))))</f>
        <v>0</v>
      </c>
      <c r="O1363" s="13">
        <f>IF(OR(N1363="",N1363=0),0,N1363/Premissas!$C$16)</f>
        <v>0</v>
      </c>
    </row>
    <row r="1364" spans="1:15" ht="15" customHeight="1">
      <c r="A1364" s="9">
        <v>8</v>
      </c>
      <c r="B1364" s="9">
        <v>930</v>
      </c>
      <c r="C1364" s="9" t="s">
        <v>20</v>
      </c>
      <c r="D1364" s="9" t="s">
        <v>3185</v>
      </c>
      <c r="E1364" s="9" t="s">
        <v>3186</v>
      </c>
      <c r="F1364" s="10">
        <v>65</v>
      </c>
      <c r="G1364" s="11">
        <v>5.86</v>
      </c>
      <c r="H1364" s="11">
        <v>11</v>
      </c>
      <c r="I1364" s="9"/>
      <c r="J1364" s="9">
        <v>16</v>
      </c>
      <c r="K1364" s="9" t="s">
        <v>4843</v>
      </c>
      <c r="L1364" s="9" t="s">
        <v>48</v>
      </c>
      <c r="M1364" s="11">
        <f t="shared" si="21"/>
        <v>0.6875</v>
      </c>
      <c r="N1364" s="12">
        <f>IF(M1364="","",IF(M1364&lt;Premissas!$C$8,Premissas!$E$7,IF(M1364&lt;Premissas!$C$9,Premissas!$E$8,IF(M1364&lt;Premissas!$C$10,Premissas!$E$9,IF(M1364&lt;Premissas!$C$11,Premissas!$E$10,IF(M1364&lt;Premissas!$C$12,Premissas!$E$11,Premissas!$E$12))))))</f>
        <v>0</v>
      </c>
      <c r="O1364" s="13">
        <f>IF(OR(N1364="",N1364=0),0,N1364/Premissas!$C$16)</f>
        <v>0</v>
      </c>
    </row>
    <row r="1365" spans="1:15" ht="15" customHeight="1">
      <c r="A1365" s="9">
        <v>8</v>
      </c>
      <c r="B1365" s="9">
        <v>930</v>
      </c>
      <c r="C1365" s="9" t="s">
        <v>20</v>
      </c>
      <c r="D1365" s="9" t="s">
        <v>3187</v>
      </c>
      <c r="E1365" s="9" t="s">
        <v>3188</v>
      </c>
      <c r="F1365" s="10">
        <v>22</v>
      </c>
      <c r="G1365" s="11">
        <v>11.72</v>
      </c>
      <c r="H1365" s="11">
        <v>2</v>
      </c>
      <c r="I1365" s="9"/>
      <c r="J1365" s="9">
        <v>16</v>
      </c>
      <c r="K1365" s="9" t="s">
        <v>4843</v>
      </c>
      <c r="L1365" s="9" t="s">
        <v>48</v>
      </c>
      <c r="M1365" s="11">
        <f t="shared" si="21"/>
        <v>0.125</v>
      </c>
      <c r="N1365" s="12">
        <f>IF(M1365="","",IF(M1365&lt;Premissas!$C$8,Premissas!$E$7,IF(M1365&lt;Premissas!$C$9,Premissas!$E$8,IF(M1365&lt;Premissas!$C$10,Premissas!$E$9,IF(M1365&lt;Premissas!$C$11,Premissas!$E$10,IF(M1365&lt;Premissas!$C$12,Premissas!$E$11,Premissas!$E$12))))))</f>
        <v>0</v>
      </c>
      <c r="O1365" s="13">
        <f>IF(OR(N1365="",N1365=0),0,N1365/Premissas!$C$16)</f>
        <v>0</v>
      </c>
    </row>
    <row r="1366" spans="1:15" ht="15" customHeight="1">
      <c r="A1366" s="9">
        <v>8</v>
      </c>
      <c r="B1366" s="9">
        <v>930</v>
      </c>
      <c r="C1366" s="9" t="s">
        <v>18</v>
      </c>
      <c r="D1366" s="9" t="s">
        <v>3189</v>
      </c>
      <c r="E1366" s="9" t="s">
        <v>3190</v>
      </c>
      <c r="F1366" s="10">
        <v>447</v>
      </c>
      <c r="G1366" s="11">
        <v>13.5</v>
      </c>
      <c r="H1366" s="11">
        <v>33</v>
      </c>
      <c r="I1366" s="9"/>
      <c r="J1366" s="9">
        <v>22</v>
      </c>
      <c r="K1366" s="9" t="s">
        <v>4843</v>
      </c>
      <c r="L1366" s="9" t="s">
        <v>48</v>
      </c>
      <c r="M1366" s="11">
        <f t="shared" si="21"/>
        <v>1.5</v>
      </c>
      <c r="N1366" s="12">
        <f>IF(M1366="","",IF(M1366&lt;Premissas!$C$8,Premissas!$E$7,IF(M1366&lt;Premissas!$C$9,Premissas!$E$8,IF(M1366&lt;Premissas!$C$10,Premissas!$E$9,IF(M1366&lt;Premissas!$C$11,Premissas!$E$10,IF(M1366&lt;Premissas!$C$12,Premissas!$E$11,Premissas!$E$12))))))</f>
        <v>350</v>
      </c>
      <c r="O1366" s="13">
        <f>IF(OR(N1366="",N1366=0),0,N1366/Premissas!$C$16)</f>
        <v>13.461538461538462</v>
      </c>
    </row>
    <row r="1367" spans="1:15" ht="15" customHeight="1">
      <c r="A1367" s="9">
        <v>8</v>
      </c>
      <c r="B1367" s="9">
        <v>930</v>
      </c>
      <c r="C1367" s="9" t="s">
        <v>21</v>
      </c>
      <c r="D1367" s="9" t="s">
        <v>3191</v>
      </c>
      <c r="E1367" s="9" t="s">
        <v>3192</v>
      </c>
      <c r="F1367" s="10">
        <v>1513</v>
      </c>
      <c r="G1367" s="11">
        <v>72.23</v>
      </c>
      <c r="H1367" s="11">
        <v>21</v>
      </c>
      <c r="I1367" s="9"/>
      <c r="J1367" s="9">
        <v>20</v>
      </c>
      <c r="K1367" s="9" t="s">
        <v>4843</v>
      </c>
      <c r="L1367" s="9" t="s">
        <v>48</v>
      </c>
      <c r="M1367" s="11">
        <f t="shared" si="21"/>
        <v>1.05</v>
      </c>
      <c r="N1367" s="12">
        <f>IF(M1367="","",IF(M1367&lt;Premissas!$C$8,Premissas!$E$7,IF(M1367&lt;Premissas!$C$9,Premissas!$E$8,IF(M1367&lt;Premissas!$C$10,Premissas!$E$9,IF(M1367&lt;Premissas!$C$11,Premissas!$E$10,IF(M1367&lt;Premissas!$C$12,Premissas!$E$11,Premissas!$E$12))))))</f>
        <v>100</v>
      </c>
      <c r="O1367" s="13">
        <f>IF(OR(N1367="",N1367=0),0,N1367/Premissas!$C$16)</f>
        <v>3.8461538461538463</v>
      </c>
    </row>
    <row r="1368" spans="1:15" ht="15" customHeight="1">
      <c r="A1368" s="9">
        <v>8</v>
      </c>
      <c r="B1368" s="9">
        <v>930</v>
      </c>
      <c r="C1368" s="9" t="s">
        <v>18</v>
      </c>
      <c r="D1368" s="9" t="s">
        <v>3193</v>
      </c>
      <c r="E1368" s="9" t="s">
        <v>3194</v>
      </c>
      <c r="F1368" s="10">
        <v>2100</v>
      </c>
      <c r="G1368" s="11">
        <v>25.98</v>
      </c>
      <c r="H1368" s="11">
        <v>81</v>
      </c>
      <c r="I1368" s="9"/>
      <c r="J1368" s="9">
        <v>22</v>
      </c>
      <c r="K1368" s="9" t="s">
        <v>4843</v>
      </c>
      <c r="L1368" s="9" t="s">
        <v>48</v>
      </c>
      <c r="M1368" s="11">
        <f t="shared" si="21"/>
        <v>3.6818181818181817</v>
      </c>
      <c r="N1368" s="12">
        <f>IF(M1368="","",IF(M1368&lt;Premissas!$C$8,Premissas!$E$7,IF(M1368&lt;Premissas!$C$9,Premissas!$E$8,IF(M1368&lt;Premissas!$C$10,Premissas!$E$9,IF(M1368&lt;Premissas!$C$11,Premissas!$E$10,IF(M1368&lt;Premissas!$C$12,Premissas!$E$11,Premissas!$E$12))))))</f>
        <v>750</v>
      </c>
      <c r="O1368" s="13">
        <f>IF(OR(N1368="",N1368=0),0,N1368/Premissas!$C$16)</f>
        <v>28.846153846153847</v>
      </c>
    </row>
    <row r="1369" spans="1:15" ht="15" customHeight="1">
      <c r="A1369" s="9">
        <v>8</v>
      </c>
      <c r="B1369" s="9">
        <v>930</v>
      </c>
      <c r="C1369" s="9" t="s">
        <v>18</v>
      </c>
      <c r="D1369" s="9" t="s">
        <v>3195</v>
      </c>
      <c r="E1369" s="9" t="s">
        <v>3196</v>
      </c>
      <c r="F1369" s="10">
        <v>284</v>
      </c>
      <c r="G1369" s="11">
        <v>13.36</v>
      </c>
      <c r="H1369" s="11">
        <v>21</v>
      </c>
      <c r="I1369" s="9"/>
      <c r="J1369" s="9">
        <v>22</v>
      </c>
      <c r="K1369" s="9" t="s">
        <v>4843</v>
      </c>
      <c r="L1369" s="9" t="s">
        <v>48</v>
      </c>
      <c r="M1369" s="11">
        <f t="shared" si="21"/>
        <v>0.95454545454545459</v>
      </c>
      <c r="N1369" s="12">
        <f>IF(M1369="","",IF(M1369&lt;Premissas!$C$8,Premissas!$E$7,IF(M1369&lt;Premissas!$C$9,Premissas!$E$8,IF(M1369&lt;Premissas!$C$10,Premissas!$E$9,IF(M1369&lt;Premissas!$C$11,Premissas!$E$10,IF(M1369&lt;Premissas!$C$12,Premissas!$E$11,Premissas!$E$12))))))</f>
        <v>0</v>
      </c>
      <c r="O1369" s="13">
        <f>IF(OR(N1369="",N1369=0),0,N1369/Premissas!$C$16)</f>
        <v>0</v>
      </c>
    </row>
    <row r="1370" spans="1:15" ht="15" customHeight="1">
      <c r="A1370" s="9">
        <v>8</v>
      </c>
      <c r="B1370" s="9">
        <v>930</v>
      </c>
      <c r="C1370" s="9" t="s">
        <v>18</v>
      </c>
      <c r="D1370" s="9" t="s">
        <v>3201</v>
      </c>
      <c r="E1370" s="9" t="s">
        <v>3202</v>
      </c>
      <c r="F1370" s="10">
        <v>555</v>
      </c>
      <c r="G1370" s="11">
        <v>16.420000000000002</v>
      </c>
      <c r="H1370" s="11">
        <v>34</v>
      </c>
      <c r="I1370" s="9"/>
      <c r="J1370" s="9">
        <v>22</v>
      </c>
      <c r="K1370" s="9" t="s">
        <v>4843</v>
      </c>
      <c r="L1370" s="9" t="s">
        <v>48</v>
      </c>
      <c r="M1370" s="11">
        <f t="shared" si="21"/>
        <v>1.5454545454545454</v>
      </c>
      <c r="N1370" s="12">
        <f>IF(M1370="","",IF(M1370&lt;Premissas!$C$8,Premissas!$E$7,IF(M1370&lt;Premissas!$C$9,Premissas!$E$8,IF(M1370&lt;Premissas!$C$10,Premissas!$E$9,IF(M1370&lt;Premissas!$C$11,Premissas!$E$10,IF(M1370&lt;Premissas!$C$12,Premissas!$E$11,Premissas!$E$12))))))</f>
        <v>350</v>
      </c>
      <c r="O1370" s="13">
        <f>IF(OR(N1370="",N1370=0),0,N1370/Premissas!$C$16)</f>
        <v>13.461538461538462</v>
      </c>
    </row>
    <row r="1371" spans="1:15" ht="15" customHeight="1">
      <c r="A1371" s="9">
        <v>8</v>
      </c>
      <c r="B1371" s="9">
        <v>930</v>
      </c>
      <c r="C1371" s="9" t="s">
        <v>21</v>
      </c>
      <c r="D1371" s="9" t="s">
        <v>3203</v>
      </c>
      <c r="E1371" s="9" t="s">
        <v>3204</v>
      </c>
      <c r="F1371" s="10">
        <v>659</v>
      </c>
      <c r="G1371" s="11">
        <v>71.84</v>
      </c>
      <c r="H1371" s="11">
        <v>9</v>
      </c>
      <c r="I1371" s="9"/>
      <c r="J1371" s="9">
        <v>20</v>
      </c>
      <c r="K1371" s="9" t="s">
        <v>4843</v>
      </c>
      <c r="L1371" s="9" t="s">
        <v>48</v>
      </c>
      <c r="M1371" s="11">
        <f t="shared" si="21"/>
        <v>0.45</v>
      </c>
      <c r="N1371" s="12">
        <f>IF(M1371="","",IF(M1371&lt;Premissas!$C$8,Premissas!$E$7,IF(M1371&lt;Premissas!$C$9,Premissas!$E$8,IF(M1371&lt;Premissas!$C$10,Premissas!$E$9,IF(M1371&lt;Premissas!$C$11,Premissas!$E$10,IF(M1371&lt;Premissas!$C$12,Premissas!$E$11,Premissas!$E$12))))))</f>
        <v>0</v>
      </c>
      <c r="O1371" s="13">
        <f>IF(OR(N1371="",N1371=0),0,N1371/Premissas!$C$16)</f>
        <v>0</v>
      </c>
    </row>
    <row r="1372" spans="1:15" ht="15" customHeight="1">
      <c r="A1372" s="9">
        <v>8</v>
      </c>
      <c r="B1372" s="9">
        <v>930</v>
      </c>
      <c r="C1372" s="9" t="s">
        <v>18</v>
      </c>
      <c r="D1372" s="9" t="s">
        <v>4125</v>
      </c>
      <c r="E1372" s="9" t="s">
        <v>4126</v>
      </c>
      <c r="F1372" s="10">
        <v>545</v>
      </c>
      <c r="G1372" s="11">
        <v>45.47</v>
      </c>
      <c r="H1372" s="11">
        <v>12</v>
      </c>
      <c r="I1372" s="9"/>
      <c r="J1372" s="9">
        <v>22</v>
      </c>
      <c r="K1372" s="9" t="s">
        <v>4843</v>
      </c>
      <c r="L1372" s="9" t="s">
        <v>48</v>
      </c>
      <c r="M1372" s="11">
        <f t="shared" si="21"/>
        <v>0.54545454545454541</v>
      </c>
      <c r="N1372" s="12">
        <f>IF(M1372="","",IF(M1372&lt;Premissas!$C$8,Premissas!$E$7,IF(M1372&lt;Premissas!$C$9,Premissas!$E$8,IF(M1372&lt;Premissas!$C$10,Premissas!$E$9,IF(M1372&lt;Premissas!$C$11,Premissas!$E$10,IF(M1372&lt;Premissas!$C$12,Premissas!$E$11,Premissas!$E$12))))))</f>
        <v>0</v>
      </c>
      <c r="O1372" s="13">
        <f>IF(OR(N1372="",N1372=0),0,N1372/Premissas!$C$16)</f>
        <v>0</v>
      </c>
    </row>
    <row r="1373" spans="1:15" ht="15" customHeight="1">
      <c r="A1373" s="9">
        <v>8</v>
      </c>
      <c r="B1373" s="9">
        <v>930</v>
      </c>
      <c r="C1373" s="9" t="s">
        <v>20</v>
      </c>
      <c r="D1373" s="9" t="s">
        <v>3209</v>
      </c>
      <c r="E1373" s="9" t="s">
        <v>3210</v>
      </c>
      <c r="F1373" s="10">
        <v>4674</v>
      </c>
      <c r="G1373" s="11">
        <v>64.180000000000007</v>
      </c>
      <c r="H1373" s="11">
        <v>73</v>
      </c>
      <c r="I1373" s="9"/>
      <c r="J1373" s="9">
        <v>16</v>
      </c>
      <c r="K1373" s="9" t="s">
        <v>4843</v>
      </c>
      <c r="L1373" s="9" t="s">
        <v>48</v>
      </c>
      <c r="M1373" s="11">
        <f t="shared" si="21"/>
        <v>4.5625</v>
      </c>
      <c r="N1373" s="12">
        <f>IF(M1373="","",IF(M1373&lt;Premissas!$C$8,Premissas!$E$7,IF(M1373&lt;Premissas!$C$9,Premissas!$E$8,IF(M1373&lt;Premissas!$C$10,Premissas!$E$9,IF(M1373&lt;Premissas!$C$11,Premissas!$E$10,IF(M1373&lt;Premissas!$C$12,Premissas!$E$11,Premissas!$E$12))))))</f>
        <v>750</v>
      </c>
      <c r="O1373" s="13">
        <f>IF(OR(N1373="",N1373=0),0,N1373/Premissas!$C$16)</f>
        <v>28.846153846153847</v>
      </c>
    </row>
    <row r="1374" spans="1:15" ht="15" customHeight="1">
      <c r="A1374" s="9">
        <v>8</v>
      </c>
      <c r="B1374" s="9">
        <v>930</v>
      </c>
      <c r="C1374" s="9" t="s">
        <v>21</v>
      </c>
      <c r="D1374" s="9" t="s">
        <v>4127</v>
      </c>
      <c r="E1374" s="9" t="s">
        <v>4128</v>
      </c>
      <c r="F1374" s="10">
        <v>1084</v>
      </c>
      <c r="G1374" s="11">
        <v>40.18</v>
      </c>
      <c r="H1374" s="11">
        <v>27</v>
      </c>
      <c r="I1374" s="9"/>
      <c r="J1374" s="9">
        <v>20</v>
      </c>
      <c r="K1374" s="9" t="s">
        <v>4843</v>
      </c>
      <c r="L1374" s="9" t="s">
        <v>48</v>
      </c>
      <c r="M1374" s="11">
        <f t="shared" si="21"/>
        <v>1.35</v>
      </c>
      <c r="N1374" s="12">
        <f>IF(M1374="","",IF(M1374&lt;Premissas!$C$8,Premissas!$E$7,IF(M1374&lt;Premissas!$C$9,Premissas!$E$8,IF(M1374&lt;Premissas!$C$10,Premissas!$E$9,IF(M1374&lt;Premissas!$C$11,Premissas!$E$10,IF(M1374&lt;Premissas!$C$12,Premissas!$E$11,Premissas!$E$12))))))</f>
        <v>200</v>
      </c>
      <c r="O1374" s="13">
        <f>IF(OR(N1374="",N1374=0),0,N1374/Premissas!$C$16)</f>
        <v>7.6923076923076925</v>
      </c>
    </row>
    <row r="1375" spans="1:15" ht="15" customHeight="1">
      <c r="A1375" s="9">
        <v>8</v>
      </c>
      <c r="B1375" s="9">
        <v>930</v>
      </c>
      <c r="C1375" s="9" t="s">
        <v>18</v>
      </c>
      <c r="D1375" s="9" t="s">
        <v>3215</v>
      </c>
      <c r="E1375" s="9" t="s">
        <v>3216</v>
      </c>
      <c r="F1375" s="10">
        <v>135</v>
      </c>
      <c r="G1375" s="11">
        <v>3.52</v>
      </c>
      <c r="H1375" s="11">
        <v>38</v>
      </c>
      <c r="I1375" s="9"/>
      <c r="J1375" s="9">
        <v>22</v>
      </c>
      <c r="K1375" s="9" t="s">
        <v>4843</v>
      </c>
      <c r="L1375" s="9" t="s">
        <v>48</v>
      </c>
      <c r="M1375" s="11">
        <f t="shared" si="21"/>
        <v>1.7272727272727273</v>
      </c>
      <c r="N1375" s="12">
        <f>IF(M1375="","",IF(M1375&lt;Premissas!$C$8,Premissas!$E$7,IF(M1375&lt;Premissas!$C$9,Premissas!$E$8,IF(M1375&lt;Premissas!$C$10,Premissas!$E$9,IF(M1375&lt;Premissas!$C$11,Premissas!$E$10,IF(M1375&lt;Premissas!$C$12,Premissas!$E$11,Premissas!$E$12))))))</f>
        <v>500</v>
      </c>
      <c r="O1375" s="13">
        <f>IF(OR(N1375="",N1375=0),0,N1375/Premissas!$C$16)</f>
        <v>19.23076923076923</v>
      </c>
    </row>
    <row r="1376" spans="1:15" ht="15" customHeight="1">
      <c r="A1376" s="9">
        <v>8</v>
      </c>
      <c r="B1376" s="9">
        <v>930</v>
      </c>
      <c r="C1376" s="9" t="s">
        <v>18</v>
      </c>
      <c r="D1376" s="9" t="s">
        <v>3219</v>
      </c>
      <c r="E1376" s="9" t="s">
        <v>3220</v>
      </c>
      <c r="F1376" s="10">
        <v>864</v>
      </c>
      <c r="G1376" s="11">
        <v>15.17</v>
      </c>
      <c r="H1376" s="11">
        <v>57</v>
      </c>
      <c r="I1376" s="9"/>
      <c r="J1376" s="9">
        <v>22</v>
      </c>
      <c r="K1376" s="9" t="s">
        <v>4843</v>
      </c>
      <c r="L1376" s="9" t="s">
        <v>48</v>
      </c>
      <c r="M1376" s="11">
        <f t="shared" si="21"/>
        <v>2.5909090909090908</v>
      </c>
      <c r="N1376" s="12">
        <f>IF(M1376="","",IF(M1376&lt;Premissas!$C$8,Premissas!$E$7,IF(M1376&lt;Premissas!$C$9,Premissas!$E$8,IF(M1376&lt;Premissas!$C$10,Premissas!$E$9,IF(M1376&lt;Premissas!$C$11,Premissas!$E$10,IF(M1376&lt;Premissas!$C$12,Premissas!$E$11,Premissas!$E$12))))))</f>
        <v>750</v>
      </c>
      <c r="O1376" s="13">
        <f>IF(OR(N1376="",N1376=0),0,N1376/Premissas!$C$16)</f>
        <v>28.846153846153847</v>
      </c>
    </row>
    <row r="1377" spans="1:15" ht="15" customHeight="1">
      <c r="A1377" s="9">
        <v>8</v>
      </c>
      <c r="B1377" s="9">
        <v>930</v>
      </c>
      <c r="C1377" s="9" t="s">
        <v>21</v>
      </c>
      <c r="D1377" s="9" t="s">
        <v>3221</v>
      </c>
      <c r="E1377" s="9" t="s">
        <v>3222</v>
      </c>
      <c r="F1377" s="10">
        <v>1011</v>
      </c>
      <c r="G1377" s="11">
        <v>51.8</v>
      </c>
      <c r="H1377" s="11">
        <v>20</v>
      </c>
      <c r="I1377" s="9"/>
      <c r="J1377" s="9">
        <v>20</v>
      </c>
      <c r="K1377" s="9" t="s">
        <v>4843</v>
      </c>
      <c r="L1377" s="9" t="s">
        <v>48</v>
      </c>
      <c r="M1377" s="11">
        <f t="shared" si="21"/>
        <v>1</v>
      </c>
      <c r="N1377" s="12">
        <f>IF(M1377="","",IF(M1377&lt;Premissas!$C$8,Premissas!$E$7,IF(M1377&lt;Premissas!$C$9,Premissas!$E$8,IF(M1377&lt;Premissas!$C$10,Premissas!$E$9,IF(M1377&lt;Premissas!$C$11,Premissas!$E$10,IF(M1377&lt;Premissas!$C$12,Premissas!$E$11,Premissas!$E$12))))))</f>
        <v>100</v>
      </c>
      <c r="O1377" s="13">
        <f>IF(OR(N1377="",N1377=0),0,N1377/Premissas!$C$16)</f>
        <v>3.8461538461538463</v>
      </c>
    </row>
    <row r="1378" spans="1:15" ht="15" customHeight="1">
      <c r="A1378" s="9">
        <v>8</v>
      </c>
      <c r="B1378" s="9">
        <v>930</v>
      </c>
      <c r="C1378" s="9" t="s">
        <v>18</v>
      </c>
      <c r="D1378" s="9" t="s">
        <v>3223</v>
      </c>
      <c r="E1378" s="9" t="s">
        <v>3224</v>
      </c>
      <c r="F1378" s="10">
        <v>489</v>
      </c>
      <c r="G1378" s="11">
        <v>21.76</v>
      </c>
      <c r="H1378" s="11">
        <v>22</v>
      </c>
      <c r="I1378" s="9"/>
      <c r="J1378" s="9">
        <v>22</v>
      </c>
      <c r="K1378" s="9" t="s">
        <v>4843</v>
      </c>
      <c r="L1378" s="9" t="s">
        <v>48</v>
      </c>
      <c r="M1378" s="11">
        <f t="shared" si="21"/>
        <v>1</v>
      </c>
      <c r="N1378" s="12">
        <f>IF(M1378="","",IF(M1378&lt;Premissas!$C$8,Premissas!$E$7,IF(M1378&lt;Premissas!$C$9,Premissas!$E$8,IF(M1378&lt;Premissas!$C$10,Premissas!$E$9,IF(M1378&lt;Premissas!$C$11,Premissas!$E$10,IF(M1378&lt;Premissas!$C$12,Premissas!$E$11,Premissas!$E$12))))))</f>
        <v>100</v>
      </c>
      <c r="O1378" s="13">
        <f>IF(OR(N1378="",N1378=0),0,N1378/Premissas!$C$16)</f>
        <v>3.8461538461538463</v>
      </c>
    </row>
    <row r="1379" spans="1:15" ht="15" customHeight="1">
      <c r="A1379" s="9">
        <v>8</v>
      </c>
      <c r="B1379" s="9">
        <v>930</v>
      </c>
      <c r="C1379" s="9" t="s">
        <v>21</v>
      </c>
      <c r="D1379" s="9" t="s">
        <v>3225</v>
      </c>
      <c r="E1379" s="9" t="s">
        <v>3226</v>
      </c>
      <c r="F1379" s="10">
        <v>439</v>
      </c>
      <c r="G1379" s="11">
        <v>86.09</v>
      </c>
      <c r="H1379" s="11">
        <v>5</v>
      </c>
      <c r="I1379" s="9"/>
      <c r="J1379" s="9">
        <v>20</v>
      </c>
      <c r="K1379" s="9" t="s">
        <v>4843</v>
      </c>
      <c r="L1379" s="9" t="s">
        <v>48</v>
      </c>
      <c r="M1379" s="11">
        <f t="shared" si="21"/>
        <v>0.25</v>
      </c>
      <c r="N1379" s="12">
        <f>IF(M1379="","",IF(M1379&lt;Premissas!$C$8,Premissas!$E$7,IF(M1379&lt;Premissas!$C$9,Premissas!$E$8,IF(M1379&lt;Premissas!$C$10,Premissas!$E$9,IF(M1379&lt;Premissas!$C$11,Premissas!$E$10,IF(M1379&lt;Premissas!$C$12,Premissas!$E$11,Premissas!$E$12))))))</f>
        <v>0</v>
      </c>
      <c r="O1379" s="13">
        <f>IF(OR(N1379="",N1379=0),0,N1379/Premissas!$C$16)</f>
        <v>0</v>
      </c>
    </row>
    <row r="1380" spans="1:15" ht="15" customHeight="1">
      <c r="A1380" s="9">
        <v>8</v>
      </c>
      <c r="B1380" s="9">
        <v>930</v>
      </c>
      <c r="C1380" s="9" t="s">
        <v>20</v>
      </c>
      <c r="D1380" s="9" t="s">
        <v>3229</v>
      </c>
      <c r="E1380" s="9" t="s">
        <v>3230</v>
      </c>
      <c r="F1380" s="10">
        <v>13</v>
      </c>
      <c r="G1380" s="11">
        <v>0.27</v>
      </c>
      <c r="H1380" s="11">
        <v>48</v>
      </c>
      <c r="I1380" s="9"/>
      <c r="J1380" s="9">
        <v>16</v>
      </c>
      <c r="K1380" s="9" t="s">
        <v>4843</v>
      </c>
      <c r="L1380" s="9" t="s">
        <v>48</v>
      </c>
      <c r="M1380" s="11">
        <f t="shared" si="21"/>
        <v>3</v>
      </c>
      <c r="N1380" s="12">
        <f>IF(M1380="","",IF(M1380&lt;Premissas!$C$8,Premissas!$E$7,IF(M1380&lt;Premissas!$C$9,Premissas!$E$8,IF(M1380&lt;Premissas!$C$10,Premissas!$E$9,IF(M1380&lt;Premissas!$C$11,Premissas!$E$10,IF(M1380&lt;Premissas!$C$12,Premissas!$E$11,Premissas!$E$12))))))</f>
        <v>750</v>
      </c>
      <c r="O1380" s="13">
        <f>IF(OR(N1380="",N1380=0),0,N1380/Premissas!$C$16)</f>
        <v>28.846153846153847</v>
      </c>
    </row>
    <row r="1381" spans="1:15" ht="15" customHeight="1">
      <c r="A1381" s="9">
        <v>8</v>
      </c>
      <c r="B1381" s="9">
        <v>930</v>
      </c>
      <c r="C1381" s="9" t="s">
        <v>19</v>
      </c>
      <c r="D1381" s="9" t="s">
        <v>3229</v>
      </c>
      <c r="E1381" s="9" t="s">
        <v>3230</v>
      </c>
      <c r="F1381" s="10">
        <v>1839</v>
      </c>
      <c r="G1381" s="11">
        <v>87.57</v>
      </c>
      <c r="H1381" s="11">
        <v>21</v>
      </c>
      <c r="I1381" s="9"/>
      <c r="J1381" s="9">
        <v>17</v>
      </c>
      <c r="K1381" s="9" t="s">
        <v>4843</v>
      </c>
      <c r="L1381" s="9" t="s">
        <v>48</v>
      </c>
      <c r="M1381" s="11">
        <f t="shared" si="21"/>
        <v>1.2352941176470589</v>
      </c>
      <c r="N1381" s="12">
        <f>IF(M1381="","",IF(M1381&lt;Premissas!$C$8,Premissas!$E$7,IF(M1381&lt;Premissas!$C$9,Premissas!$E$8,IF(M1381&lt;Premissas!$C$10,Premissas!$E$9,IF(M1381&lt;Premissas!$C$11,Premissas!$E$10,IF(M1381&lt;Premissas!$C$12,Premissas!$E$11,Premissas!$E$12))))))</f>
        <v>200</v>
      </c>
      <c r="O1381" s="13">
        <f>IF(OR(N1381="",N1381=0),0,N1381/Premissas!$C$16)</f>
        <v>7.6923076923076925</v>
      </c>
    </row>
    <row r="1382" spans="1:15" ht="15" customHeight="1">
      <c r="A1382" s="9">
        <v>8</v>
      </c>
      <c r="B1382" s="9">
        <v>930</v>
      </c>
      <c r="C1382" s="9" t="s">
        <v>18</v>
      </c>
      <c r="D1382" s="9" t="s">
        <v>3231</v>
      </c>
      <c r="E1382" s="9" t="s">
        <v>3232</v>
      </c>
      <c r="F1382" s="10">
        <v>269</v>
      </c>
      <c r="G1382" s="11">
        <v>26.11</v>
      </c>
      <c r="H1382" s="11">
        <v>10</v>
      </c>
      <c r="I1382" s="9"/>
      <c r="J1382" s="9">
        <v>22</v>
      </c>
      <c r="K1382" s="9" t="s">
        <v>4843</v>
      </c>
      <c r="L1382" s="9" t="s">
        <v>48</v>
      </c>
      <c r="M1382" s="11">
        <f t="shared" si="21"/>
        <v>0.45454545454545453</v>
      </c>
      <c r="N1382" s="12">
        <f>IF(M1382="","",IF(M1382&lt;Premissas!$C$8,Premissas!$E$7,IF(M1382&lt;Premissas!$C$9,Premissas!$E$8,IF(M1382&lt;Premissas!$C$10,Premissas!$E$9,IF(M1382&lt;Premissas!$C$11,Premissas!$E$10,IF(M1382&lt;Premissas!$C$12,Premissas!$E$11,Premissas!$E$12))))))</f>
        <v>0</v>
      </c>
      <c r="O1382" s="13">
        <f>IF(OR(N1382="",N1382=0),0,N1382/Premissas!$C$16)</f>
        <v>0</v>
      </c>
    </row>
    <row r="1383" spans="1:15" ht="15" customHeight="1">
      <c r="A1383" s="9">
        <v>8</v>
      </c>
      <c r="B1383" s="9">
        <v>930</v>
      </c>
      <c r="C1383" s="9" t="s">
        <v>20</v>
      </c>
      <c r="D1383" s="9" t="s">
        <v>3233</v>
      </c>
      <c r="E1383" s="9" t="s">
        <v>3234</v>
      </c>
      <c r="F1383" s="10">
        <v>84</v>
      </c>
      <c r="G1383" s="11">
        <v>3.73</v>
      </c>
      <c r="H1383" s="11">
        <v>23</v>
      </c>
      <c r="I1383" s="9"/>
      <c r="J1383" s="9">
        <v>16</v>
      </c>
      <c r="K1383" s="9" t="s">
        <v>4843</v>
      </c>
      <c r="L1383" s="9" t="s">
        <v>48</v>
      </c>
      <c r="M1383" s="11">
        <f t="shared" si="21"/>
        <v>1.4375</v>
      </c>
      <c r="N1383" s="12">
        <f>IF(M1383="","",IF(M1383&lt;Premissas!$C$8,Premissas!$E$7,IF(M1383&lt;Premissas!$C$9,Premissas!$E$8,IF(M1383&lt;Premissas!$C$10,Premissas!$E$9,IF(M1383&lt;Premissas!$C$11,Premissas!$E$10,IF(M1383&lt;Premissas!$C$12,Premissas!$E$11,Premissas!$E$12))))))</f>
        <v>350</v>
      </c>
      <c r="O1383" s="13">
        <f>IF(OR(N1383="",N1383=0),0,N1383/Premissas!$C$16)</f>
        <v>13.461538461538462</v>
      </c>
    </row>
    <row r="1384" spans="1:15" ht="15" customHeight="1">
      <c r="A1384" s="9">
        <v>8</v>
      </c>
      <c r="B1384" s="9">
        <v>930</v>
      </c>
      <c r="C1384" s="9" t="s">
        <v>18</v>
      </c>
      <c r="D1384" s="9" t="s">
        <v>3243</v>
      </c>
      <c r="E1384" s="9" t="s">
        <v>3244</v>
      </c>
      <c r="F1384" s="10">
        <v>55</v>
      </c>
      <c r="G1384" s="11">
        <v>4.84</v>
      </c>
      <c r="H1384" s="11">
        <v>11</v>
      </c>
      <c r="I1384" s="9"/>
      <c r="J1384" s="9">
        <v>22</v>
      </c>
      <c r="K1384" s="9" t="s">
        <v>4843</v>
      </c>
      <c r="L1384" s="9" t="s">
        <v>48</v>
      </c>
      <c r="M1384" s="11">
        <f t="shared" si="21"/>
        <v>0.5</v>
      </c>
      <c r="N1384" s="12">
        <f>IF(M1384="","",IF(M1384&lt;Premissas!$C$8,Premissas!$E$7,IF(M1384&lt;Premissas!$C$9,Premissas!$E$8,IF(M1384&lt;Premissas!$C$10,Premissas!$E$9,IF(M1384&lt;Premissas!$C$11,Premissas!$E$10,IF(M1384&lt;Premissas!$C$12,Premissas!$E$11,Premissas!$E$12))))))</f>
        <v>0</v>
      </c>
      <c r="O1384" s="13">
        <f>IF(OR(N1384="",N1384=0),0,N1384/Premissas!$C$16)</f>
        <v>0</v>
      </c>
    </row>
    <row r="1385" spans="1:15" ht="15" customHeight="1">
      <c r="A1385" s="9">
        <v>8</v>
      </c>
      <c r="B1385" s="9">
        <v>930</v>
      </c>
      <c r="C1385" s="9" t="s">
        <v>18</v>
      </c>
      <c r="D1385" s="9" t="s">
        <v>3245</v>
      </c>
      <c r="E1385" s="9" t="s">
        <v>3246</v>
      </c>
      <c r="F1385" s="10">
        <v>71</v>
      </c>
      <c r="G1385" s="11">
        <v>3.79</v>
      </c>
      <c r="H1385" s="11">
        <v>19</v>
      </c>
      <c r="I1385" s="9"/>
      <c r="J1385" s="9">
        <v>22</v>
      </c>
      <c r="K1385" s="9" t="s">
        <v>4843</v>
      </c>
      <c r="L1385" s="9" t="s">
        <v>48</v>
      </c>
      <c r="M1385" s="11">
        <f t="shared" si="21"/>
        <v>0.86363636363636365</v>
      </c>
      <c r="N1385" s="12">
        <f>IF(M1385="","",IF(M1385&lt;Premissas!$C$8,Premissas!$E$7,IF(M1385&lt;Premissas!$C$9,Premissas!$E$8,IF(M1385&lt;Premissas!$C$10,Premissas!$E$9,IF(M1385&lt;Premissas!$C$11,Premissas!$E$10,IF(M1385&lt;Premissas!$C$12,Premissas!$E$11,Premissas!$E$12))))))</f>
        <v>0</v>
      </c>
      <c r="O1385" s="13">
        <f>IF(OR(N1385="",N1385=0),0,N1385/Premissas!$C$16)</f>
        <v>0</v>
      </c>
    </row>
    <row r="1386" spans="1:15" ht="15" customHeight="1">
      <c r="A1386" s="9">
        <v>8</v>
      </c>
      <c r="B1386" s="9">
        <v>930</v>
      </c>
      <c r="C1386" s="9" t="s">
        <v>20</v>
      </c>
      <c r="D1386" s="9" t="s">
        <v>3247</v>
      </c>
      <c r="E1386" s="9" t="s">
        <v>3248</v>
      </c>
      <c r="F1386" s="10">
        <v>2</v>
      </c>
      <c r="G1386" s="11">
        <v>7.0000000000000007E-2</v>
      </c>
      <c r="H1386" s="11">
        <v>29</v>
      </c>
      <c r="I1386" s="9"/>
      <c r="J1386" s="9">
        <v>16</v>
      </c>
      <c r="K1386" s="9" t="s">
        <v>4843</v>
      </c>
      <c r="L1386" s="9" t="s">
        <v>48</v>
      </c>
      <c r="M1386" s="11">
        <f t="shared" si="21"/>
        <v>1.8125</v>
      </c>
      <c r="N1386" s="12">
        <f>IF(M1386="","",IF(M1386&lt;Premissas!$C$8,Premissas!$E$7,IF(M1386&lt;Premissas!$C$9,Premissas!$E$8,IF(M1386&lt;Premissas!$C$10,Premissas!$E$9,IF(M1386&lt;Premissas!$C$11,Premissas!$E$10,IF(M1386&lt;Premissas!$C$12,Premissas!$E$11,Premissas!$E$12))))))</f>
        <v>500</v>
      </c>
      <c r="O1386" s="13">
        <f>IF(OR(N1386="",N1386=0),0,N1386/Premissas!$C$16)</f>
        <v>19.23076923076923</v>
      </c>
    </row>
    <row r="1387" spans="1:15" ht="15" customHeight="1">
      <c r="A1387" s="9">
        <v>8</v>
      </c>
      <c r="B1387" s="9">
        <v>930</v>
      </c>
      <c r="C1387" s="9" t="s">
        <v>19</v>
      </c>
      <c r="D1387" s="9" t="s">
        <v>3247</v>
      </c>
      <c r="E1387" s="9" t="s">
        <v>3248</v>
      </c>
      <c r="F1387" s="10">
        <v>1</v>
      </c>
      <c r="G1387" s="11">
        <v>0.03</v>
      </c>
      <c r="H1387" s="11">
        <v>33</v>
      </c>
      <c r="I1387" s="9"/>
      <c r="J1387" s="9">
        <v>17</v>
      </c>
      <c r="K1387" s="9" t="s">
        <v>4843</v>
      </c>
      <c r="L1387" s="9" t="s">
        <v>48</v>
      </c>
      <c r="M1387" s="11">
        <f t="shared" si="21"/>
        <v>1.9411764705882353</v>
      </c>
      <c r="N1387" s="12">
        <f>IF(M1387="","",IF(M1387&lt;Premissas!$C$8,Premissas!$E$7,IF(M1387&lt;Premissas!$C$9,Premissas!$E$8,IF(M1387&lt;Premissas!$C$10,Premissas!$E$9,IF(M1387&lt;Premissas!$C$11,Premissas!$E$10,IF(M1387&lt;Premissas!$C$12,Premissas!$E$11,Premissas!$E$12))))))</f>
        <v>750</v>
      </c>
      <c r="O1387" s="13">
        <f>IF(OR(N1387="",N1387=0),0,N1387/Premissas!$C$16)</f>
        <v>28.846153846153847</v>
      </c>
    </row>
    <row r="1388" spans="1:15" ht="15" customHeight="1">
      <c r="A1388" s="9">
        <v>8</v>
      </c>
      <c r="B1388" s="9">
        <v>930</v>
      </c>
      <c r="C1388" s="9" t="s">
        <v>18</v>
      </c>
      <c r="D1388" s="9" t="s">
        <v>4129</v>
      </c>
      <c r="E1388" s="9" t="s">
        <v>4130</v>
      </c>
      <c r="F1388" s="10">
        <v>15</v>
      </c>
      <c r="G1388" s="11">
        <v>7.05</v>
      </c>
      <c r="H1388" s="11">
        <v>2</v>
      </c>
      <c r="I1388" s="9"/>
      <c r="J1388" s="9">
        <v>22</v>
      </c>
      <c r="K1388" s="9" t="s">
        <v>4843</v>
      </c>
      <c r="L1388" s="9" t="s">
        <v>48</v>
      </c>
      <c r="M1388" s="11">
        <f t="shared" si="21"/>
        <v>9.0909090909090912E-2</v>
      </c>
      <c r="N1388" s="12">
        <f>IF(M1388="","",IF(M1388&lt;Premissas!$C$8,Premissas!$E$7,IF(M1388&lt;Premissas!$C$9,Premissas!$E$8,IF(M1388&lt;Premissas!$C$10,Premissas!$E$9,IF(M1388&lt;Premissas!$C$11,Premissas!$E$10,IF(M1388&lt;Premissas!$C$12,Premissas!$E$11,Premissas!$E$12))))))</f>
        <v>0</v>
      </c>
      <c r="O1388" s="13">
        <f>IF(OR(N1388="",N1388=0),0,N1388/Premissas!$C$16)</f>
        <v>0</v>
      </c>
    </row>
    <row r="1389" spans="1:15" ht="15" customHeight="1">
      <c r="A1389" s="9">
        <v>8</v>
      </c>
      <c r="B1389" s="9">
        <v>930</v>
      </c>
      <c r="C1389" s="9" t="s">
        <v>18</v>
      </c>
      <c r="D1389" s="9" t="s">
        <v>3249</v>
      </c>
      <c r="E1389" s="9" t="s">
        <v>3250</v>
      </c>
      <c r="F1389" s="10">
        <v>208</v>
      </c>
      <c r="G1389" s="11">
        <v>18.93</v>
      </c>
      <c r="H1389" s="11">
        <v>11</v>
      </c>
      <c r="I1389" s="9"/>
      <c r="J1389" s="9">
        <v>22</v>
      </c>
      <c r="K1389" s="9" t="s">
        <v>4843</v>
      </c>
      <c r="L1389" s="9" t="s">
        <v>48</v>
      </c>
      <c r="M1389" s="11">
        <f t="shared" si="21"/>
        <v>0.5</v>
      </c>
      <c r="N1389" s="12">
        <f>IF(M1389="","",IF(M1389&lt;Premissas!$C$8,Premissas!$E$7,IF(M1389&lt;Premissas!$C$9,Premissas!$E$8,IF(M1389&lt;Premissas!$C$10,Premissas!$E$9,IF(M1389&lt;Premissas!$C$11,Premissas!$E$10,IF(M1389&lt;Premissas!$C$12,Premissas!$E$11,Premissas!$E$12))))))</f>
        <v>0</v>
      </c>
      <c r="O1389" s="13">
        <f>IF(OR(N1389="",N1389=0),0,N1389/Premissas!$C$16)</f>
        <v>0</v>
      </c>
    </row>
    <row r="1390" spans="1:15" ht="15" customHeight="1">
      <c r="A1390" s="9">
        <v>8</v>
      </c>
      <c r="B1390" s="9">
        <v>930</v>
      </c>
      <c r="C1390" s="9" t="s">
        <v>21</v>
      </c>
      <c r="D1390" s="9" t="s">
        <v>3251</v>
      </c>
      <c r="E1390" s="9" t="s">
        <v>3252</v>
      </c>
      <c r="F1390" s="10">
        <v>690</v>
      </c>
      <c r="G1390" s="11">
        <v>55.07</v>
      </c>
      <c r="H1390" s="11">
        <v>13</v>
      </c>
      <c r="I1390" s="9"/>
      <c r="J1390" s="9">
        <v>20</v>
      </c>
      <c r="K1390" s="9" t="s">
        <v>4843</v>
      </c>
      <c r="L1390" s="9" t="s">
        <v>48</v>
      </c>
      <c r="M1390" s="11">
        <f t="shared" si="21"/>
        <v>0.65</v>
      </c>
      <c r="N1390" s="12">
        <f>IF(M1390="","",IF(M1390&lt;Premissas!$C$8,Premissas!$E$7,IF(M1390&lt;Premissas!$C$9,Premissas!$E$8,IF(M1390&lt;Premissas!$C$10,Premissas!$E$9,IF(M1390&lt;Premissas!$C$11,Premissas!$E$10,IF(M1390&lt;Premissas!$C$12,Premissas!$E$11,Premissas!$E$12))))))</f>
        <v>0</v>
      </c>
      <c r="O1390" s="13">
        <f>IF(OR(N1390="",N1390=0),0,N1390/Premissas!$C$16)</f>
        <v>0</v>
      </c>
    </row>
    <row r="1391" spans="1:15" ht="15" customHeight="1">
      <c r="A1391" s="9">
        <v>8</v>
      </c>
      <c r="B1391" s="9">
        <v>930</v>
      </c>
      <c r="C1391" s="9" t="s">
        <v>18</v>
      </c>
      <c r="D1391" s="9" t="s">
        <v>3253</v>
      </c>
      <c r="E1391" s="9" t="s">
        <v>3254</v>
      </c>
      <c r="F1391" s="10">
        <v>188</v>
      </c>
      <c r="G1391" s="11">
        <v>11.84</v>
      </c>
      <c r="H1391" s="11">
        <v>16</v>
      </c>
      <c r="I1391" s="9"/>
      <c r="J1391" s="9">
        <v>22</v>
      </c>
      <c r="K1391" s="9" t="s">
        <v>4843</v>
      </c>
      <c r="L1391" s="9" t="s">
        <v>48</v>
      </c>
      <c r="M1391" s="11">
        <f t="shared" si="21"/>
        <v>0.72727272727272729</v>
      </c>
      <c r="N1391" s="12">
        <f>IF(M1391="","",IF(M1391&lt;Premissas!$C$8,Premissas!$E$7,IF(M1391&lt;Premissas!$C$9,Premissas!$E$8,IF(M1391&lt;Premissas!$C$10,Premissas!$E$9,IF(M1391&lt;Premissas!$C$11,Premissas!$E$10,IF(M1391&lt;Premissas!$C$12,Premissas!$E$11,Premissas!$E$12))))))</f>
        <v>0</v>
      </c>
      <c r="O1391" s="13">
        <f>IF(OR(N1391="",N1391=0),0,N1391/Premissas!$C$16)</f>
        <v>0</v>
      </c>
    </row>
    <row r="1392" spans="1:15" ht="15" customHeight="1">
      <c r="A1392" s="9">
        <v>8</v>
      </c>
      <c r="B1392" s="9">
        <v>930</v>
      </c>
      <c r="C1392" s="9" t="s">
        <v>20</v>
      </c>
      <c r="D1392" s="9" t="s">
        <v>3259</v>
      </c>
      <c r="E1392" s="9" t="s">
        <v>3260</v>
      </c>
      <c r="F1392" s="10">
        <v>180</v>
      </c>
      <c r="G1392" s="11">
        <v>27.45</v>
      </c>
      <c r="H1392" s="11">
        <v>7</v>
      </c>
      <c r="I1392" s="9"/>
      <c r="J1392" s="9">
        <v>16</v>
      </c>
      <c r="K1392" s="9" t="s">
        <v>4843</v>
      </c>
      <c r="L1392" s="9" t="s">
        <v>48</v>
      </c>
      <c r="M1392" s="11">
        <f t="shared" si="21"/>
        <v>0.4375</v>
      </c>
      <c r="N1392" s="12">
        <f>IF(M1392="","",IF(M1392&lt;Premissas!$C$8,Premissas!$E$7,IF(M1392&lt;Premissas!$C$9,Premissas!$E$8,IF(M1392&lt;Premissas!$C$10,Premissas!$E$9,IF(M1392&lt;Premissas!$C$11,Premissas!$E$10,IF(M1392&lt;Premissas!$C$12,Premissas!$E$11,Premissas!$E$12))))))</f>
        <v>0</v>
      </c>
      <c r="O1392" s="13">
        <f>IF(OR(N1392="",N1392=0),0,N1392/Premissas!$C$16)</f>
        <v>0</v>
      </c>
    </row>
    <row r="1393" spans="1:15" ht="15" customHeight="1">
      <c r="A1393" s="9">
        <v>8</v>
      </c>
      <c r="B1393" s="9">
        <v>930</v>
      </c>
      <c r="C1393" s="9" t="s">
        <v>20</v>
      </c>
      <c r="D1393" s="9" t="s">
        <v>3265</v>
      </c>
      <c r="E1393" s="9" t="s">
        <v>3266</v>
      </c>
      <c r="F1393" s="10">
        <v>1964</v>
      </c>
      <c r="G1393" s="11">
        <v>56.11</v>
      </c>
      <c r="H1393" s="11">
        <v>35</v>
      </c>
      <c r="I1393" s="9"/>
      <c r="J1393" s="9">
        <v>16</v>
      </c>
      <c r="K1393" s="9" t="s">
        <v>4843</v>
      </c>
      <c r="L1393" s="9" t="s">
        <v>48</v>
      </c>
      <c r="M1393" s="11">
        <f t="shared" si="21"/>
        <v>2.1875</v>
      </c>
      <c r="N1393" s="12">
        <f>IF(M1393="","",IF(M1393&lt;Premissas!$C$8,Premissas!$E$7,IF(M1393&lt;Premissas!$C$9,Premissas!$E$8,IF(M1393&lt;Premissas!$C$10,Premissas!$E$9,IF(M1393&lt;Premissas!$C$11,Premissas!$E$10,IF(M1393&lt;Premissas!$C$12,Premissas!$E$11,Premissas!$E$12))))))</f>
        <v>750</v>
      </c>
      <c r="O1393" s="13">
        <f>IF(OR(N1393="",N1393=0),0,N1393/Premissas!$C$16)</f>
        <v>28.846153846153847</v>
      </c>
    </row>
    <row r="1394" spans="1:15" ht="15" customHeight="1">
      <c r="A1394" s="9">
        <v>8</v>
      </c>
      <c r="B1394" s="9">
        <v>930</v>
      </c>
      <c r="C1394" s="9" t="s">
        <v>18</v>
      </c>
      <c r="D1394" s="9" t="s">
        <v>3267</v>
      </c>
      <c r="E1394" s="9" t="s">
        <v>3268</v>
      </c>
      <c r="F1394" s="10">
        <v>694</v>
      </c>
      <c r="G1394" s="11">
        <v>56.32</v>
      </c>
      <c r="H1394" s="11">
        <v>12</v>
      </c>
      <c r="I1394" s="9"/>
      <c r="J1394" s="9">
        <v>22</v>
      </c>
      <c r="K1394" s="9" t="s">
        <v>4843</v>
      </c>
      <c r="L1394" s="9" t="s">
        <v>48</v>
      </c>
      <c r="M1394" s="11">
        <f t="shared" si="21"/>
        <v>0.54545454545454541</v>
      </c>
      <c r="N1394" s="12">
        <f>IF(M1394="","",IF(M1394&lt;Premissas!$C$8,Premissas!$E$7,IF(M1394&lt;Premissas!$C$9,Premissas!$E$8,IF(M1394&lt;Premissas!$C$10,Premissas!$E$9,IF(M1394&lt;Premissas!$C$11,Premissas!$E$10,IF(M1394&lt;Premissas!$C$12,Premissas!$E$11,Premissas!$E$12))))))</f>
        <v>0</v>
      </c>
      <c r="O1394" s="13">
        <f>IF(OR(N1394="",N1394=0),0,N1394/Premissas!$C$16)</f>
        <v>0</v>
      </c>
    </row>
    <row r="1395" spans="1:15" ht="15" customHeight="1">
      <c r="A1395" s="9">
        <v>8</v>
      </c>
      <c r="B1395" s="9">
        <v>930</v>
      </c>
      <c r="C1395" s="9" t="s">
        <v>18</v>
      </c>
      <c r="D1395" s="9" t="s">
        <v>3269</v>
      </c>
      <c r="E1395" s="9" t="s">
        <v>3270</v>
      </c>
      <c r="F1395" s="10">
        <v>2262</v>
      </c>
      <c r="G1395" s="11">
        <v>34.340000000000003</v>
      </c>
      <c r="H1395" s="11">
        <v>66</v>
      </c>
      <c r="I1395" s="9"/>
      <c r="J1395" s="9">
        <v>22</v>
      </c>
      <c r="K1395" s="9" t="s">
        <v>4843</v>
      </c>
      <c r="L1395" s="9" t="s">
        <v>48</v>
      </c>
      <c r="M1395" s="11">
        <f t="shared" si="21"/>
        <v>3</v>
      </c>
      <c r="N1395" s="12">
        <f>IF(M1395="","",IF(M1395&lt;Premissas!$C$8,Premissas!$E$7,IF(M1395&lt;Premissas!$C$9,Premissas!$E$8,IF(M1395&lt;Premissas!$C$10,Premissas!$E$9,IF(M1395&lt;Premissas!$C$11,Premissas!$E$10,IF(M1395&lt;Premissas!$C$12,Premissas!$E$11,Premissas!$E$12))))))</f>
        <v>750</v>
      </c>
      <c r="O1395" s="13">
        <f>IF(OR(N1395="",N1395=0),0,N1395/Premissas!$C$16)</f>
        <v>28.846153846153847</v>
      </c>
    </row>
    <row r="1396" spans="1:15" ht="15" customHeight="1">
      <c r="A1396" s="9">
        <v>8</v>
      </c>
      <c r="B1396" s="9">
        <v>930</v>
      </c>
      <c r="C1396" s="9" t="s">
        <v>18</v>
      </c>
      <c r="D1396" s="9" t="s">
        <v>3271</v>
      </c>
      <c r="E1396" s="9" t="s">
        <v>3272</v>
      </c>
      <c r="F1396" s="10">
        <v>37</v>
      </c>
      <c r="G1396" s="11">
        <v>0.22</v>
      </c>
      <c r="H1396" s="11">
        <v>168</v>
      </c>
      <c r="I1396" s="9"/>
      <c r="J1396" s="9">
        <v>22</v>
      </c>
      <c r="K1396" s="9" t="s">
        <v>4843</v>
      </c>
      <c r="L1396" s="9" t="s">
        <v>48</v>
      </c>
      <c r="M1396" s="11">
        <f t="shared" si="21"/>
        <v>7.6363636363636367</v>
      </c>
      <c r="N1396" s="12">
        <f>IF(M1396="","",IF(M1396&lt;Premissas!$C$8,Premissas!$E$7,IF(M1396&lt;Premissas!$C$9,Premissas!$E$8,IF(M1396&lt;Premissas!$C$10,Premissas!$E$9,IF(M1396&lt;Premissas!$C$11,Premissas!$E$10,IF(M1396&lt;Premissas!$C$12,Premissas!$E$11,Premissas!$E$12))))))</f>
        <v>750</v>
      </c>
      <c r="O1396" s="13">
        <f>IF(OR(N1396="",N1396=0),0,N1396/Premissas!$C$16)</f>
        <v>28.846153846153847</v>
      </c>
    </row>
    <row r="1397" spans="1:15" ht="15" customHeight="1">
      <c r="A1397" s="9">
        <v>8</v>
      </c>
      <c r="B1397" s="9">
        <v>930</v>
      </c>
      <c r="C1397" s="9" t="s">
        <v>18</v>
      </c>
      <c r="D1397" s="9" t="s">
        <v>3273</v>
      </c>
      <c r="E1397" s="9" t="s">
        <v>3274</v>
      </c>
      <c r="F1397" s="10">
        <v>1407</v>
      </c>
      <c r="G1397" s="11">
        <v>18.91</v>
      </c>
      <c r="H1397" s="11">
        <v>74</v>
      </c>
      <c r="I1397" s="9"/>
      <c r="J1397" s="9">
        <v>22</v>
      </c>
      <c r="K1397" s="9" t="s">
        <v>4843</v>
      </c>
      <c r="L1397" s="9" t="s">
        <v>48</v>
      </c>
      <c r="M1397" s="11">
        <f t="shared" si="21"/>
        <v>3.3636363636363638</v>
      </c>
      <c r="N1397" s="12">
        <f>IF(M1397="","",IF(M1397&lt;Premissas!$C$8,Premissas!$E$7,IF(M1397&lt;Premissas!$C$9,Premissas!$E$8,IF(M1397&lt;Premissas!$C$10,Premissas!$E$9,IF(M1397&lt;Premissas!$C$11,Premissas!$E$10,IF(M1397&lt;Premissas!$C$12,Premissas!$E$11,Premissas!$E$12))))))</f>
        <v>750</v>
      </c>
      <c r="O1397" s="13">
        <f>IF(OR(N1397="",N1397=0),0,N1397/Premissas!$C$16)</f>
        <v>28.846153846153847</v>
      </c>
    </row>
    <row r="1398" spans="1:15" ht="15" customHeight="1">
      <c r="A1398" s="9">
        <v>8</v>
      </c>
      <c r="B1398" s="9">
        <v>930</v>
      </c>
      <c r="C1398" s="9" t="s">
        <v>18</v>
      </c>
      <c r="D1398" s="9" t="s">
        <v>3275</v>
      </c>
      <c r="E1398" s="9" t="s">
        <v>3276</v>
      </c>
      <c r="F1398" s="10">
        <v>1520</v>
      </c>
      <c r="G1398" s="11">
        <v>25.1</v>
      </c>
      <c r="H1398" s="11">
        <v>61</v>
      </c>
      <c r="I1398" s="9"/>
      <c r="J1398" s="9">
        <v>22</v>
      </c>
      <c r="K1398" s="9" t="s">
        <v>4843</v>
      </c>
      <c r="L1398" s="9" t="s">
        <v>48</v>
      </c>
      <c r="M1398" s="11">
        <f t="shared" si="21"/>
        <v>2.7727272727272729</v>
      </c>
      <c r="N1398" s="12">
        <f>IF(M1398="","",IF(M1398&lt;Premissas!$C$8,Premissas!$E$7,IF(M1398&lt;Premissas!$C$9,Premissas!$E$8,IF(M1398&lt;Premissas!$C$10,Premissas!$E$9,IF(M1398&lt;Premissas!$C$11,Premissas!$E$10,IF(M1398&lt;Premissas!$C$12,Premissas!$E$11,Premissas!$E$12))))))</f>
        <v>750</v>
      </c>
      <c r="O1398" s="13">
        <f>IF(OR(N1398="",N1398=0),0,N1398/Premissas!$C$16)</f>
        <v>28.846153846153847</v>
      </c>
    </row>
    <row r="1399" spans="1:15" ht="15" customHeight="1">
      <c r="A1399" s="9">
        <v>8</v>
      </c>
      <c r="B1399" s="9">
        <v>930</v>
      </c>
      <c r="C1399" s="9" t="s">
        <v>19</v>
      </c>
      <c r="D1399" s="9" t="s">
        <v>3277</v>
      </c>
      <c r="E1399" s="9" t="s">
        <v>3278</v>
      </c>
      <c r="F1399" s="10">
        <v>326</v>
      </c>
      <c r="G1399" s="11">
        <v>6.15</v>
      </c>
      <c r="H1399" s="11">
        <v>53</v>
      </c>
      <c r="I1399" s="9"/>
      <c r="J1399" s="9">
        <v>17</v>
      </c>
      <c r="K1399" s="9" t="s">
        <v>4843</v>
      </c>
      <c r="L1399" s="9" t="s">
        <v>48</v>
      </c>
      <c r="M1399" s="11">
        <f t="shared" si="21"/>
        <v>3.1176470588235294</v>
      </c>
      <c r="N1399" s="12">
        <f>IF(M1399="","",IF(M1399&lt;Premissas!$C$8,Premissas!$E$7,IF(M1399&lt;Premissas!$C$9,Premissas!$E$8,IF(M1399&lt;Premissas!$C$10,Premissas!$E$9,IF(M1399&lt;Premissas!$C$11,Premissas!$E$10,IF(M1399&lt;Premissas!$C$12,Premissas!$E$11,Premissas!$E$12))))))</f>
        <v>750</v>
      </c>
      <c r="O1399" s="13">
        <f>IF(OR(N1399="",N1399=0),0,N1399/Premissas!$C$16)</f>
        <v>28.846153846153847</v>
      </c>
    </row>
    <row r="1400" spans="1:15" ht="15" customHeight="1">
      <c r="A1400" s="9">
        <v>8</v>
      </c>
      <c r="B1400" s="9">
        <v>930</v>
      </c>
      <c r="C1400" s="9" t="s">
        <v>20</v>
      </c>
      <c r="D1400" s="9" t="s">
        <v>3279</v>
      </c>
      <c r="E1400" s="9" t="s">
        <v>3280</v>
      </c>
      <c r="F1400" s="10">
        <v>86</v>
      </c>
      <c r="G1400" s="11">
        <v>8.24</v>
      </c>
      <c r="H1400" s="11">
        <v>10</v>
      </c>
      <c r="I1400" s="9"/>
      <c r="J1400" s="9">
        <v>16</v>
      </c>
      <c r="K1400" s="9" t="s">
        <v>4843</v>
      </c>
      <c r="L1400" s="9" t="s">
        <v>48</v>
      </c>
      <c r="M1400" s="11">
        <f t="shared" si="21"/>
        <v>0.625</v>
      </c>
      <c r="N1400" s="12">
        <f>IF(M1400="","",IF(M1400&lt;Premissas!$C$8,Premissas!$E$7,IF(M1400&lt;Premissas!$C$9,Premissas!$E$8,IF(M1400&lt;Premissas!$C$10,Premissas!$E$9,IF(M1400&lt;Premissas!$C$11,Premissas!$E$10,IF(M1400&lt;Premissas!$C$12,Premissas!$E$11,Premissas!$E$12))))))</f>
        <v>0</v>
      </c>
      <c r="O1400" s="13">
        <f>IF(OR(N1400="",N1400=0),0,N1400/Premissas!$C$16)</f>
        <v>0</v>
      </c>
    </row>
    <row r="1401" spans="1:15" ht="15" customHeight="1">
      <c r="A1401" s="9">
        <v>8</v>
      </c>
      <c r="B1401" s="9">
        <v>930</v>
      </c>
      <c r="C1401" s="9" t="s">
        <v>18</v>
      </c>
      <c r="D1401" s="9" t="s">
        <v>4131</v>
      </c>
      <c r="E1401" s="9" t="s">
        <v>4132</v>
      </c>
      <c r="F1401" s="10">
        <v>33</v>
      </c>
      <c r="G1401" s="11">
        <v>4.76</v>
      </c>
      <c r="H1401" s="11">
        <v>7</v>
      </c>
      <c r="I1401" s="9"/>
      <c r="J1401" s="9">
        <v>22</v>
      </c>
      <c r="K1401" s="9" t="s">
        <v>4843</v>
      </c>
      <c r="L1401" s="9" t="s">
        <v>48</v>
      </c>
      <c r="M1401" s="11">
        <f t="shared" si="21"/>
        <v>0.31818181818181818</v>
      </c>
      <c r="N1401" s="12">
        <f>IF(M1401="","",IF(M1401&lt;Premissas!$C$8,Premissas!$E$7,IF(M1401&lt;Premissas!$C$9,Premissas!$E$8,IF(M1401&lt;Premissas!$C$10,Premissas!$E$9,IF(M1401&lt;Premissas!$C$11,Premissas!$E$10,IF(M1401&lt;Premissas!$C$12,Premissas!$E$11,Premissas!$E$12))))))</f>
        <v>0</v>
      </c>
      <c r="O1401" s="13">
        <f>IF(OR(N1401="",N1401=0),0,N1401/Premissas!$C$16)</f>
        <v>0</v>
      </c>
    </row>
    <row r="1402" spans="1:15" ht="15" customHeight="1">
      <c r="A1402" s="9">
        <v>8</v>
      </c>
      <c r="B1402" s="9">
        <v>930</v>
      </c>
      <c r="C1402" s="9" t="s">
        <v>21</v>
      </c>
      <c r="D1402" s="9" t="s">
        <v>3281</v>
      </c>
      <c r="E1402" s="9" t="s">
        <v>3282</v>
      </c>
      <c r="F1402" s="10">
        <v>632</v>
      </c>
      <c r="G1402" s="11">
        <v>95.87</v>
      </c>
      <c r="H1402" s="11">
        <v>7</v>
      </c>
      <c r="I1402" s="9"/>
      <c r="J1402" s="9">
        <v>20</v>
      </c>
      <c r="K1402" s="9" t="s">
        <v>4843</v>
      </c>
      <c r="L1402" s="9" t="s">
        <v>48</v>
      </c>
      <c r="M1402" s="11">
        <f t="shared" si="21"/>
        <v>0.35</v>
      </c>
      <c r="N1402" s="12">
        <f>IF(M1402="","",IF(M1402&lt;Premissas!$C$8,Premissas!$E$7,IF(M1402&lt;Premissas!$C$9,Premissas!$E$8,IF(M1402&lt;Premissas!$C$10,Premissas!$E$9,IF(M1402&lt;Premissas!$C$11,Premissas!$E$10,IF(M1402&lt;Premissas!$C$12,Premissas!$E$11,Premissas!$E$12))))))</f>
        <v>0</v>
      </c>
      <c r="O1402" s="13">
        <f>IF(OR(N1402="",N1402=0),0,N1402/Premissas!$C$16)</f>
        <v>0</v>
      </c>
    </row>
    <row r="1403" spans="1:15" ht="15" customHeight="1">
      <c r="A1403" s="9">
        <v>8</v>
      </c>
      <c r="B1403" s="9">
        <v>930</v>
      </c>
      <c r="C1403" s="9" t="s">
        <v>18</v>
      </c>
      <c r="D1403" s="9" t="s">
        <v>4133</v>
      </c>
      <c r="E1403" s="9" t="s">
        <v>4134</v>
      </c>
      <c r="F1403" s="10">
        <v>133</v>
      </c>
      <c r="G1403" s="11">
        <v>4.3499999999999996</v>
      </c>
      <c r="H1403" s="11">
        <v>31</v>
      </c>
      <c r="I1403" s="9"/>
      <c r="J1403" s="9">
        <v>22</v>
      </c>
      <c r="K1403" s="9" t="s">
        <v>4843</v>
      </c>
      <c r="L1403" s="9" t="s">
        <v>48</v>
      </c>
      <c r="M1403" s="11">
        <f t="shared" si="21"/>
        <v>1.4090909090909092</v>
      </c>
      <c r="N1403" s="12">
        <f>IF(M1403="","",IF(M1403&lt;Premissas!$C$8,Premissas!$E$7,IF(M1403&lt;Premissas!$C$9,Premissas!$E$8,IF(M1403&lt;Premissas!$C$10,Premissas!$E$9,IF(M1403&lt;Premissas!$C$11,Premissas!$E$10,IF(M1403&lt;Premissas!$C$12,Premissas!$E$11,Premissas!$E$12))))))</f>
        <v>350</v>
      </c>
      <c r="O1403" s="13">
        <f>IF(OR(N1403="",N1403=0),0,N1403/Premissas!$C$16)</f>
        <v>13.461538461538462</v>
      </c>
    </row>
    <row r="1404" spans="1:15" ht="15" customHeight="1">
      <c r="A1404" s="9">
        <v>8</v>
      </c>
      <c r="B1404" s="9">
        <v>930</v>
      </c>
      <c r="C1404" s="9" t="s">
        <v>18</v>
      </c>
      <c r="D1404" s="9" t="s">
        <v>3287</v>
      </c>
      <c r="E1404" s="9" t="s">
        <v>3288</v>
      </c>
      <c r="F1404" s="10">
        <v>74</v>
      </c>
      <c r="G1404" s="11">
        <v>6.38</v>
      </c>
      <c r="H1404" s="11">
        <v>12</v>
      </c>
      <c r="I1404" s="9"/>
      <c r="J1404" s="9">
        <v>22</v>
      </c>
      <c r="K1404" s="9" t="s">
        <v>4843</v>
      </c>
      <c r="L1404" s="9" t="s">
        <v>48</v>
      </c>
      <c r="M1404" s="11">
        <f t="shared" si="21"/>
        <v>0.54545454545454541</v>
      </c>
      <c r="N1404" s="12">
        <f>IF(M1404="","",IF(M1404&lt;Premissas!$C$8,Premissas!$E$7,IF(M1404&lt;Premissas!$C$9,Premissas!$E$8,IF(M1404&lt;Premissas!$C$10,Premissas!$E$9,IF(M1404&lt;Premissas!$C$11,Premissas!$E$10,IF(M1404&lt;Premissas!$C$12,Premissas!$E$11,Premissas!$E$12))))))</f>
        <v>0</v>
      </c>
      <c r="O1404" s="13">
        <f>IF(OR(N1404="",N1404=0),0,N1404/Premissas!$C$16)</f>
        <v>0</v>
      </c>
    </row>
    <row r="1405" spans="1:15" ht="15" customHeight="1">
      <c r="A1405" s="9">
        <v>8</v>
      </c>
      <c r="B1405" s="9">
        <v>930</v>
      </c>
      <c r="C1405" s="9" t="s">
        <v>19</v>
      </c>
      <c r="D1405" s="9" t="s">
        <v>4135</v>
      </c>
      <c r="E1405" s="9" t="s">
        <v>4136</v>
      </c>
      <c r="F1405" s="10">
        <v>47</v>
      </c>
      <c r="G1405" s="11">
        <v>2.81</v>
      </c>
      <c r="H1405" s="11">
        <v>17</v>
      </c>
      <c r="I1405" s="9"/>
      <c r="J1405" s="9">
        <v>17</v>
      </c>
      <c r="K1405" s="9" t="s">
        <v>4843</v>
      </c>
      <c r="L1405" s="9" t="s">
        <v>48</v>
      </c>
      <c r="M1405" s="11">
        <f t="shared" si="21"/>
        <v>1</v>
      </c>
      <c r="N1405" s="12">
        <f>IF(M1405="","",IF(M1405&lt;Premissas!$C$8,Premissas!$E$7,IF(M1405&lt;Premissas!$C$9,Premissas!$E$8,IF(M1405&lt;Premissas!$C$10,Premissas!$E$9,IF(M1405&lt;Premissas!$C$11,Premissas!$E$10,IF(M1405&lt;Premissas!$C$12,Premissas!$E$11,Premissas!$E$12))))))</f>
        <v>100</v>
      </c>
      <c r="O1405" s="13">
        <f>IF(OR(N1405="",N1405=0),0,N1405/Premissas!$C$16)</f>
        <v>3.8461538461538463</v>
      </c>
    </row>
    <row r="1406" spans="1:15" ht="15" customHeight="1">
      <c r="A1406" s="9">
        <v>8</v>
      </c>
      <c r="B1406" s="9">
        <v>930</v>
      </c>
      <c r="C1406" s="9" t="s">
        <v>18</v>
      </c>
      <c r="D1406" s="9" t="s">
        <v>3291</v>
      </c>
      <c r="E1406" s="9" t="s">
        <v>3292</v>
      </c>
      <c r="F1406" s="10">
        <v>18</v>
      </c>
      <c r="G1406" s="11">
        <v>1.47</v>
      </c>
      <c r="H1406" s="11">
        <v>12</v>
      </c>
      <c r="I1406" s="9"/>
      <c r="J1406" s="9">
        <v>22</v>
      </c>
      <c r="K1406" s="9" t="s">
        <v>4843</v>
      </c>
      <c r="L1406" s="9" t="s">
        <v>48</v>
      </c>
      <c r="M1406" s="11">
        <f t="shared" si="21"/>
        <v>0.54545454545454541</v>
      </c>
      <c r="N1406" s="12">
        <f>IF(M1406="","",IF(M1406&lt;Premissas!$C$8,Premissas!$E$7,IF(M1406&lt;Premissas!$C$9,Premissas!$E$8,IF(M1406&lt;Premissas!$C$10,Premissas!$E$9,IF(M1406&lt;Premissas!$C$11,Premissas!$E$10,IF(M1406&lt;Premissas!$C$12,Premissas!$E$11,Premissas!$E$12))))))</f>
        <v>0</v>
      </c>
      <c r="O1406" s="13">
        <f>IF(OR(N1406="",N1406=0),0,N1406/Premissas!$C$16)</f>
        <v>0</v>
      </c>
    </row>
    <row r="1407" spans="1:15" ht="15" customHeight="1">
      <c r="A1407" s="9">
        <v>8</v>
      </c>
      <c r="B1407" s="9">
        <v>930</v>
      </c>
      <c r="C1407" s="9" t="s">
        <v>19</v>
      </c>
      <c r="D1407" s="9" t="s">
        <v>3291</v>
      </c>
      <c r="E1407" s="9" t="s">
        <v>3292</v>
      </c>
      <c r="F1407" s="10">
        <v>91</v>
      </c>
      <c r="G1407" s="11">
        <v>8.48</v>
      </c>
      <c r="H1407" s="11">
        <v>11</v>
      </c>
      <c r="I1407" s="9"/>
      <c r="J1407" s="9">
        <v>17</v>
      </c>
      <c r="K1407" s="9" t="s">
        <v>4843</v>
      </c>
      <c r="L1407" s="9" t="s">
        <v>48</v>
      </c>
      <c r="M1407" s="11">
        <f t="shared" si="21"/>
        <v>0.6470588235294118</v>
      </c>
      <c r="N1407" s="12">
        <f>IF(M1407="","",IF(M1407&lt;Premissas!$C$8,Premissas!$E$7,IF(M1407&lt;Premissas!$C$9,Premissas!$E$8,IF(M1407&lt;Premissas!$C$10,Premissas!$E$9,IF(M1407&lt;Premissas!$C$11,Premissas!$E$10,IF(M1407&lt;Premissas!$C$12,Premissas!$E$11,Premissas!$E$12))))))</f>
        <v>0</v>
      </c>
      <c r="O1407" s="13">
        <f>IF(OR(N1407="",N1407=0),0,N1407/Premissas!$C$16)</f>
        <v>0</v>
      </c>
    </row>
    <row r="1408" spans="1:15" ht="15" customHeight="1">
      <c r="A1408" s="9">
        <v>8</v>
      </c>
      <c r="B1408" s="9">
        <v>930</v>
      </c>
      <c r="C1408" s="9" t="s">
        <v>18</v>
      </c>
      <c r="D1408" s="9" t="s">
        <v>3293</v>
      </c>
      <c r="E1408" s="9" t="s">
        <v>3294</v>
      </c>
      <c r="F1408" s="10">
        <v>813</v>
      </c>
      <c r="G1408" s="11">
        <v>37.32</v>
      </c>
      <c r="H1408" s="11">
        <v>22</v>
      </c>
      <c r="I1408" s="9"/>
      <c r="J1408" s="9">
        <v>22</v>
      </c>
      <c r="K1408" s="9" t="s">
        <v>4843</v>
      </c>
      <c r="L1408" s="9" t="s">
        <v>48</v>
      </c>
      <c r="M1408" s="11">
        <f t="shared" si="21"/>
        <v>1</v>
      </c>
      <c r="N1408" s="12">
        <f>IF(M1408="","",IF(M1408&lt;Premissas!$C$8,Premissas!$E$7,IF(M1408&lt;Premissas!$C$9,Premissas!$E$8,IF(M1408&lt;Premissas!$C$10,Premissas!$E$9,IF(M1408&lt;Premissas!$C$11,Premissas!$E$10,IF(M1408&lt;Premissas!$C$12,Premissas!$E$11,Premissas!$E$12))))))</f>
        <v>100</v>
      </c>
      <c r="O1408" s="13">
        <f>IF(OR(N1408="",N1408=0),0,N1408/Premissas!$C$16)</f>
        <v>3.8461538461538463</v>
      </c>
    </row>
    <row r="1409" spans="1:15" ht="15" customHeight="1">
      <c r="A1409" s="9">
        <v>8</v>
      </c>
      <c r="B1409" s="9">
        <v>930</v>
      </c>
      <c r="C1409" s="9" t="s">
        <v>18</v>
      </c>
      <c r="D1409" s="9" t="s">
        <v>3299</v>
      </c>
      <c r="E1409" s="9" t="s">
        <v>3300</v>
      </c>
      <c r="F1409" s="10">
        <v>2001</v>
      </c>
      <c r="G1409" s="11">
        <v>41.8</v>
      </c>
      <c r="H1409" s="11">
        <v>48</v>
      </c>
      <c r="I1409" s="9"/>
      <c r="J1409" s="9">
        <v>22</v>
      </c>
      <c r="K1409" s="9" t="s">
        <v>4843</v>
      </c>
      <c r="L1409" s="9" t="s">
        <v>48</v>
      </c>
      <c r="M1409" s="11">
        <f t="shared" si="21"/>
        <v>2.1818181818181817</v>
      </c>
      <c r="N1409" s="12">
        <f>IF(M1409="","",IF(M1409&lt;Premissas!$C$8,Premissas!$E$7,IF(M1409&lt;Premissas!$C$9,Premissas!$E$8,IF(M1409&lt;Premissas!$C$10,Premissas!$E$9,IF(M1409&lt;Premissas!$C$11,Premissas!$E$10,IF(M1409&lt;Premissas!$C$12,Premissas!$E$11,Premissas!$E$12))))))</f>
        <v>750</v>
      </c>
      <c r="O1409" s="13">
        <f>IF(OR(N1409="",N1409=0),0,N1409/Premissas!$C$16)</f>
        <v>28.846153846153847</v>
      </c>
    </row>
    <row r="1410" spans="1:15" ht="15" customHeight="1">
      <c r="A1410" s="9">
        <v>8</v>
      </c>
      <c r="B1410" s="9">
        <v>930</v>
      </c>
      <c r="C1410" s="9" t="s">
        <v>18</v>
      </c>
      <c r="D1410" s="9" t="s">
        <v>3301</v>
      </c>
      <c r="E1410" s="9" t="s">
        <v>3302</v>
      </c>
      <c r="F1410" s="10">
        <v>772</v>
      </c>
      <c r="G1410" s="11">
        <v>28.85</v>
      </c>
      <c r="H1410" s="11">
        <v>27</v>
      </c>
      <c r="I1410" s="9"/>
      <c r="J1410" s="9">
        <v>22</v>
      </c>
      <c r="K1410" s="9" t="s">
        <v>4843</v>
      </c>
      <c r="L1410" s="9" t="s">
        <v>48</v>
      </c>
      <c r="M1410" s="11">
        <f t="shared" ref="M1410:M1473" si="22">IF(OR(J1410="",J1410&lt;=0),"",H1410/J1410)</f>
        <v>1.2272727272727273</v>
      </c>
      <c r="N1410" s="12">
        <f>IF(M1410="","",IF(M1410&lt;Premissas!$C$8,Premissas!$E$7,IF(M1410&lt;Premissas!$C$9,Premissas!$E$8,IF(M1410&lt;Premissas!$C$10,Premissas!$E$9,IF(M1410&lt;Premissas!$C$11,Premissas!$E$10,IF(M1410&lt;Premissas!$C$12,Premissas!$E$11,Premissas!$E$12))))))</f>
        <v>200</v>
      </c>
      <c r="O1410" s="13">
        <f>IF(OR(N1410="",N1410=0),0,N1410/Premissas!$C$16)</f>
        <v>7.6923076923076925</v>
      </c>
    </row>
    <row r="1411" spans="1:15" ht="15" customHeight="1">
      <c r="A1411" s="9">
        <v>8</v>
      </c>
      <c r="B1411" s="9">
        <v>930</v>
      </c>
      <c r="C1411" s="9" t="s">
        <v>18</v>
      </c>
      <c r="D1411" s="9" t="s">
        <v>3303</v>
      </c>
      <c r="E1411" s="9" t="s">
        <v>3304</v>
      </c>
      <c r="F1411" s="10">
        <v>1265</v>
      </c>
      <c r="G1411" s="11">
        <v>91.66</v>
      </c>
      <c r="H1411" s="11">
        <v>14</v>
      </c>
      <c r="I1411" s="9"/>
      <c r="J1411" s="9">
        <v>22</v>
      </c>
      <c r="K1411" s="9" t="s">
        <v>4843</v>
      </c>
      <c r="L1411" s="9" t="s">
        <v>48</v>
      </c>
      <c r="M1411" s="11">
        <f t="shared" si="22"/>
        <v>0.63636363636363635</v>
      </c>
      <c r="N1411" s="12">
        <f>IF(M1411="","",IF(M1411&lt;Premissas!$C$8,Premissas!$E$7,IF(M1411&lt;Premissas!$C$9,Premissas!$E$8,IF(M1411&lt;Premissas!$C$10,Premissas!$E$9,IF(M1411&lt;Premissas!$C$11,Premissas!$E$10,IF(M1411&lt;Premissas!$C$12,Premissas!$E$11,Premissas!$E$12))))))</f>
        <v>0</v>
      </c>
      <c r="O1411" s="13">
        <f>IF(OR(N1411="",N1411=0),0,N1411/Premissas!$C$16)</f>
        <v>0</v>
      </c>
    </row>
    <row r="1412" spans="1:15" ht="15" customHeight="1">
      <c r="A1412" s="9">
        <v>8</v>
      </c>
      <c r="B1412" s="9">
        <v>930</v>
      </c>
      <c r="C1412" s="9" t="s">
        <v>20</v>
      </c>
      <c r="D1412" s="9" t="s">
        <v>3305</v>
      </c>
      <c r="E1412" s="9" t="s">
        <v>3306</v>
      </c>
      <c r="F1412" s="10">
        <v>2538</v>
      </c>
      <c r="G1412" s="11">
        <v>65.97</v>
      </c>
      <c r="H1412" s="11">
        <v>38</v>
      </c>
      <c r="I1412" s="9"/>
      <c r="J1412" s="9">
        <v>16</v>
      </c>
      <c r="K1412" s="9" t="s">
        <v>4843</v>
      </c>
      <c r="L1412" s="9" t="s">
        <v>48</v>
      </c>
      <c r="M1412" s="11">
        <f t="shared" si="22"/>
        <v>2.375</v>
      </c>
      <c r="N1412" s="12">
        <f>IF(M1412="","",IF(M1412&lt;Premissas!$C$8,Premissas!$E$7,IF(M1412&lt;Premissas!$C$9,Premissas!$E$8,IF(M1412&lt;Premissas!$C$10,Premissas!$E$9,IF(M1412&lt;Premissas!$C$11,Premissas!$E$10,IF(M1412&lt;Premissas!$C$12,Premissas!$E$11,Premissas!$E$12))))))</f>
        <v>750</v>
      </c>
      <c r="O1412" s="13">
        <f>IF(OR(N1412="",N1412=0),0,N1412/Premissas!$C$16)</f>
        <v>28.846153846153847</v>
      </c>
    </row>
    <row r="1413" spans="1:15" ht="15" customHeight="1">
      <c r="A1413" s="9">
        <v>8</v>
      </c>
      <c r="B1413" s="9">
        <v>930</v>
      </c>
      <c r="C1413" s="9" t="s">
        <v>18</v>
      </c>
      <c r="D1413" s="9" t="s">
        <v>3307</v>
      </c>
      <c r="E1413" s="9" t="s">
        <v>3308</v>
      </c>
      <c r="F1413" s="10">
        <v>131</v>
      </c>
      <c r="G1413" s="11">
        <v>2.17</v>
      </c>
      <c r="H1413" s="11">
        <v>60</v>
      </c>
      <c r="I1413" s="9"/>
      <c r="J1413" s="9">
        <v>22</v>
      </c>
      <c r="K1413" s="9" t="s">
        <v>4843</v>
      </c>
      <c r="L1413" s="9" t="s">
        <v>48</v>
      </c>
      <c r="M1413" s="11">
        <f t="shared" si="22"/>
        <v>2.7272727272727271</v>
      </c>
      <c r="N1413" s="12">
        <f>IF(M1413="","",IF(M1413&lt;Premissas!$C$8,Premissas!$E$7,IF(M1413&lt;Premissas!$C$9,Premissas!$E$8,IF(M1413&lt;Premissas!$C$10,Premissas!$E$9,IF(M1413&lt;Premissas!$C$11,Premissas!$E$10,IF(M1413&lt;Premissas!$C$12,Premissas!$E$11,Premissas!$E$12))))))</f>
        <v>750</v>
      </c>
      <c r="O1413" s="13">
        <f>IF(OR(N1413="",N1413=0),0,N1413/Premissas!$C$16)</f>
        <v>28.846153846153847</v>
      </c>
    </row>
    <row r="1414" spans="1:15" ht="15" customHeight="1">
      <c r="A1414" s="9">
        <v>8</v>
      </c>
      <c r="B1414" s="9">
        <v>930</v>
      </c>
      <c r="C1414" s="9" t="s">
        <v>18</v>
      </c>
      <c r="D1414" s="9" t="s">
        <v>3309</v>
      </c>
      <c r="E1414" s="9" t="s">
        <v>3310</v>
      </c>
      <c r="F1414" s="10">
        <v>459</v>
      </c>
      <c r="G1414" s="11">
        <v>26.96</v>
      </c>
      <c r="H1414" s="11">
        <v>17</v>
      </c>
      <c r="I1414" s="9"/>
      <c r="J1414" s="9">
        <v>22</v>
      </c>
      <c r="K1414" s="9" t="s">
        <v>4843</v>
      </c>
      <c r="L1414" s="9" t="s">
        <v>48</v>
      </c>
      <c r="M1414" s="11">
        <f t="shared" si="22"/>
        <v>0.77272727272727271</v>
      </c>
      <c r="N1414" s="12">
        <f>IF(M1414="","",IF(M1414&lt;Premissas!$C$8,Premissas!$E$7,IF(M1414&lt;Premissas!$C$9,Premissas!$E$8,IF(M1414&lt;Premissas!$C$10,Premissas!$E$9,IF(M1414&lt;Premissas!$C$11,Premissas!$E$10,IF(M1414&lt;Premissas!$C$12,Premissas!$E$11,Premissas!$E$12))))))</f>
        <v>0</v>
      </c>
      <c r="O1414" s="13">
        <f>IF(OR(N1414="",N1414=0),0,N1414/Premissas!$C$16)</f>
        <v>0</v>
      </c>
    </row>
    <row r="1415" spans="1:15" ht="15" customHeight="1">
      <c r="A1415" s="9">
        <v>8</v>
      </c>
      <c r="B1415" s="9">
        <v>930</v>
      </c>
      <c r="C1415" s="9" t="s">
        <v>18</v>
      </c>
      <c r="D1415" s="9" t="s">
        <v>3311</v>
      </c>
      <c r="E1415" s="9" t="s">
        <v>3312</v>
      </c>
      <c r="F1415" s="10">
        <v>203</v>
      </c>
      <c r="G1415" s="11">
        <v>4.49</v>
      </c>
      <c r="H1415" s="11">
        <v>45</v>
      </c>
      <c r="I1415" s="9"/>
      <c r="J1415" s="9">
        <v>22</v>
      </c>
      <c r="K1415" s="9" t="s">
        <v>4843</v>
      </c>
      <c r="L1415" s="9" t="s">
        <v>48</v>
      </c>
      <c r="M1415" s="11">
        <f t="shared" si="22"/>
        <v>2.0454545454545454</v>
      </c>
      <c r="N1415" s="12">
        <f>IF(M1415="","",IF(M1415&lt;Premissas!$C$8,Premissas!$E$7,IF(M1415&lt;Premissas!$C$9,Premissas!$E$8,IF(M1415&lt;Premissas!$C$10,Premissas!$E$9,IF(M1415&lt;Premissas!$C$11,Premissas!$E$10,IF(M1415&lt;Premissas!$C$12,Premissas!$E$11,Premissas!$E$12))))))</f>
        <v>750</v>
      </c>
      <c r="O1415" s="13">
        <f>IF(OR(N1415="",N1415=0),0,N1415/Premissas!$C$16)</f>
        <v>28.846153846153847</v>
      </c>
    </row>
    <row r="1416" spans="1:15" ht="15" customHeight="1">
      <c r="A1416" s="9">
        <v>8</v>
      </c>
      <c r="B1416" s="9">
        <v>930</v>
      </c>
      <c r="C1416" s="9" t="s">
        <v>20</v>
      </c>
      <c r="D1416" s="9" t="s">
        <v>3311</v>
      </c>
      <c r="E1416" s="9" t="s">
        <v>3312</v>
      </c>
      <c r="F1416" s="10">
        <v>133</v>
      </c>
      <c r="G1416" s="11">
        <v>23.24</v>
      </c>
      <c r="H1416" s="11">
        <v>6</v>
      </c>
      <c r="I1416" s="9"/>
      <c r="J1416" s="9">
        <v>16</v>
      </c>
      <c r="K1416" s="9" t="s">
        <v>4843</v>
      </c>
      <c r="L1416" s="9" t="s">
        <v>48</v>
      </c>
      <c r="M1416" s="11">
        <f t="shared" si="22"/>
        <v>0.375</v>
      </c>
      <c r="N1416" s="12">
        <f>IF(M1416="","",IF(M1416&lt;Premissas!$C$8,Premissas!$E$7,IF(M1416&lt;Premissas!$C$9,Premissas!$E$8,IF(M1416&lt;Premissas!$C$10,Premissas!$E$9,IF(M1416&lt;Premissas!$C$11,Premissas!$E$10,IF(M1416&lt;Premissas!$C$12,Premissas!$E$11,Premissas!$E$12))))))</f>
        <v>0</v>
      </c>
      <c r="O1416" s="13">
        <f>IF(OR(N1416="",N1416=0),0,N1416/Premissas!$C$16)</f>
        <v>0</v>
      </c>
    </row>
    <row r="1417" spans="1:15" ht="15" customHeight="1">
      <c r="A1417" s="9">
        <v>8</v>
      </c>
      <c r="B1417" s="9">
        <v>930</v>
      </c>
      <c r="C1417" s="9" t="s">
        <v>18</v>
      </c>
      <c r="D1417" s="9" t="s">
        <v>3313</v>
      </c>
      <c r="E1417" s="9" t="s">
        <v>3314</v>
      </c>
      <c r="F1417" s="10">
        <v>174</v>
      </c>
      <c r="G1417" s="11">
        <v>9</v>
      </c>
      <c r="H1417" s="11">
        <v>19</v>
      </c>
      <c r="I1417" s="9"/>
      <c r="J1417" s="9">
        <v>22</v>
      </c>
      <c r="K1417" s="9" t="s">
        <v>4843</v>
      </c>
      <c r="L1417" s="9" t="s">
        <v>48</v>
      </c>
      <c r="M1417" s="11">
        <f t="shared" si="22"/>
        <v>0.86363636363636365</v>
      </c>
      <c r="N1417" s="12">
        <f>IF(M1417="","",IF(M1417&lt;Premissas!$C$8,Premissas!$E$7,IF(M1417&lt;Premissas!$C$9,Premissas!$E$8,IF(M1417&lt;Premissas!$C$10,Premissas!$E$9,IF(M1417&lt;Premissas!$C$11,Premissas!$E$10,IF(M1417&lt;Premissas!$C$12,Premissas!$E$11,Premissas!$E$12))))))</f>
        <v>0</v>
      </c>
      <c r="O1417" s="13">
        <f>IF(OR(N1417="",N1417=0),0,N1417/Premissas!$C$16)</f>
        <v>0</v>
      </c>
    </row>
    <row r="1418" spans="1:15" ht="15" customHeight="1">
      <c r="A1418" s="9">
        <v>8</v>
      </c>
      <c r="B1418" s="9">
        <v>930</v>
      </c>
      <c r="C1418" s="9" t="s">
        <v>18</v>
      </c>
      <c r="D1418" s="9" t="s">
        <v>3315</v>
      </c>
      <c r="E1418" s="9" t="s">
        <v>3316</v>
      </c>
      <c r="F1418" s="10">
        <v>374</v>
      </c>
      <c r="G1418" s="11">
        <v>25.08</v>
      </c>
      <c r="H1418" s="11">
        <v>15</v>
      </c>
      <c r="I1418" s="9"/>
      <c r="J1418" s="9">
        <v>22</v>
      </c>
      <c r="K1418" s="9" t="s">
        <v>4843</v>
      </c>
      <c r="L1418" s="9" t="s">
        <v>48</v>
      </c>
      <c r="M1418" s="11">
        <f t="shared" si="22"/>
        <v>0.68181818181818177</v>
      </c>
      <c r="N1418" s="12">
        <f>IF(M1418="","",IF(M1418&lt;Premissas!$C$8,Premissas!$E$7,IF(M1418&lt;Premissas!$C$9,Premissas!$E$8,IF(M1418&lt;Premissas!$C$10,Premissas!$E$9,IF(M1418&lt;Premissas!$C$11,Premissas!$E$10,IF(M1418&lt;Premissas!$C$12,Premissas!$E$11,Premissas!$E$12))))))</f>
        <v>0</v>
      </c>
      <c r="O1418" s="13">
        <f>IF(OR(N1418="",N1418=0),0,N1418/Premissas!$C$16)</f>
        <v>0</v>
      </c>
    </row>
    <row r="1419" spans="1:15" ht="15" customHeight="1">
      <c r="A1419" s="9">
        <v>8</v>
      </c>
      <c r="B1419" s="9">
        <v>930</v>
      </c>
      <c r="C1419" s="9" t="s">
        <v>18</v>
      </c>
      <c r="D1419" s="9" t="s">
        <v>4137</v>
      </c>
      <c r="E1419" s="9" t="s">
        <v>4138</v>
      </c>
      <c r="F1419" s="10">
        <v>68</v>
      </c>
      <c r="G1419" s="11">
        <v>8.7200000000000006</v>
      </c>
      <c r="H1419" s="11">
        <v>8</v>
      </c>
      <c r="I1419" s="9"/>
      <c r="J1419" s="9">
        <v>22</v>
      </c>
      <c r="K1419" s="9" t="s">
        <v>4843</v>
      </c>
      <c r="L1419" s="9" t="s">
        <v>48</v>
      </c>
      <c r="M1419" s="11">
        <f t="shared" si="22"/>
        <v>0.36363636363636365</v>
      </c>
      <c r="N1419" s="12">
        <f>IF(M1419="","",IF(M1419&lt;Premissas!$C$8,Premissas!$E$7,IF(M1419&lt;Premissas!$C$9,Premissas!$E$8,IF(M1419&lt;Premissas!$C$10,Premissas!$E$9,IF(M1419&lt;Premissas!$C$11,Premissas!$E$10,IF(M1419&lt;Premissas!$C$12,Premissas!$E$11,Premissas!$E$12))))))</f>
        <v>0</v>
      </c>
      <c r="O1419" s="13">
        <f>IF(OR(N1419="",N1419=0),0,N1419/Premissas!$C$16)</f>
        <v>0</v>
      </c>
    </row>
    <row r="1420" spans="1:15" ht="15" customHeight="1">
      <c r="A1420" s="9">
        <v>8</v>
      </c>
      <c r="B1420" s="9">
        <v>930</v>
      </c>
      <c r="C1420" s="9" t="s">
        <v>18</v>
      </c>
      <c r="D1420" s="9" t="s">
        <v>3319</v>
      </c>
      <c r="E1420" s="9" t="s">
        <v>3320</v>
      </c>
      <c r="F1420" s="10">
        <v>792</v>
      </c>
      <c r="G1420" s="11">
        <v>15.57</v>
      </c>
      <c r="H1420" s="11">
        <v>51</v>
      </c>
      <c r="I1420" s="9"/>
      <c r="J1420" s="9">
        <v>22</v>
      </c>
      <c r="K1420" s="9" t="s">
        <v>4843</v>
      </c>
      <c r="L1420" s="9" t="s">
        <v>48</v>
      </c>
      <c r="M1420" s="11">
        <f t="shared" si="22"/>
        <v>2.3181818181818183</v>
      </c>
      <c r="N1420" s="12">
        <f>IF(M1420="","",IF(M1420&lt;Premissas!$C$8,Premissas!$E$7,IF(M1420&lt;Premissas!$C$9,Premissas!$E$8,IF(M1420&lt;Premissas!$C$10,Premissas!$E$9,IF(M1420&lt;Premissas!$C$11,Premissas!$E$10,IF(M1420&lt;Premissas!$C$12,Premissas!$E$11,Premissas!$E$12))))))</f>
        <v>750</v>
      </c>
      <c r="O1420" s="13">
        <f>IF(OR(N1420="",N1420=0),0,N1420/Premissas!$C$16)</f>
        <v>28.846153846153847</v>
      </c>
    </row>
    <row r="1421" spans="1:15" ht="15" customHeight="1">
      <c r="A1421" s="9">
        <v>8</v>
      </c>
      <c r="B1421" s="9">
        <v>930</v>
      </c>
      <c r="C1421" s="9" t="s">
        <v>18</v>
      </c>
      <c r="D1421" s="9" t="s">
        <v>3321</v>
      </c>
      <c r="E1421" s="9" t="s">
        <v>3322</v>
      </c>
      <c r="F1421" s="10">
        <v>2469</v>
      </c>
      <c r="G1421" s="11">
        <v>124.38</v>
      </c>
      <c r="H1421" s="11">
        <v>20</v>
      </c>
      <c r="I1421" s="9"/>
      <c r="J1421" s="9">
        <v>22</v>
      </c>
      <c r="K1421" s="9" t="s">
        <v>4843</v>
      </c>
      <c r="L1421" s="9" t="s">
        <v>48</v>
      </c>
      <c r="M1421" s="11">
        <f t="shared" si="22"/>
        <v>0.90909090909090906</v>
      </c>
      <c r="N1421" s="12">
        <f>IF(M1421="","",IF(M1421&lt;Premissas!$C$8,Premissas!$E$7,IF(M1421&lt;Premissas!$C$9,Premissas!$E$8,IF(M1421&lt;Premissas!$C$10,Premissas!$E$9,IF(M1421&lt;Premissas!$C$11,Premissas!$E$10,IF(M1421&lt;Premissas!$C$12,Premissas!$E$11,Premissas!$E$12))))))</f>
        <v>0</v>
      </c>
      <c r="O1421" s="13">
        <f>IF(OR(N1421="",N1421=0),0,N1421/Premissas!$C$16)</f>
        <v>0</v>
      </c>
    </row>
    <row r="1422" spans="1:15" ht="15" customHeight="1">
      <c r="A1422" s="9">
        <v>8</v>
      </c>
      <c r="B1422" s="9">
        <v>930</v>
      </c>
      <c r="C1422" s="9" t="s">
        <v>18</v>
      </c>
      <c r="D1422" s="9" t="s">
        <v>3323</v>
      </c>
      <c r="E1422" s="9" t="s">
        <v>3324</v>
      </c>
      <c r="F1422" s="10">
        <v>33</v>
      </c>
      <c r="G1422" s="11">
        <v>1.23</v>
      </c>
      <c r="H1422" s="11">
        <v>27</v>
      </c>
      <c r="I1422" s="9"/>
      <c r="J1422" s="9">
        <v>22</v>
      </c>
      <c r="K1422" s="9" t="s">
        <v>4843</v>
      </c>
      <c r="L1422" s="9" t="s">
        <v>48</v>
      </c>
      <c r="M1422" s="11">
        <f t="shared" si="22"/>
        <v>1.2272727272727273</v>
      </c>
      <c r="N1422" s="12">
        <f>IF(M1422="","",IF(M1422&lt;Premissas!$C$8,Premissas!$E$7,IF(M1422&lt;Premissas!$C$9,Premissas!$E$8,IF(M1422&lt;Premissas!$C$10,Premissas!$E$9,IF(M1422&lt;Premissas!$C$11,Premissas!$E$10,IF(M1422&lt;Premissas!$C$12,Premissas!$E$11,Premissas!$E$12))))))</f>
        <v>200</v>
      </c>
      <c r="O1422" s="13">
        <f>IF(OR(N1422="",N1422=0),0,N1422/Premissas!$C$16)</f>
        <v>7.6923076923076925</v>
      </c>
    </row>
    <row r="1423" spans="1:15" ht="15" customHeight="1">
      <c r="A1423" s="9">
        <v>8</v>
      </c>
      <c r="B1423" s="9">
        <v>930</v>
      </c>
      <c r="C1423" s="9" t="s">
        <v>21</v>
      </c>
      <c r="D1423" s="9" t="s">
        <v>3329</v>
      </c>
      <c r="E1423" s="9" t="s">
        <v>3330</v>
      </c>
      <c r="F1423" s="10">
        <v>2060</v>
      </c>
      <c r="G1423" s="11">
        <v>67.33</v>
      </c>
      <c r="H1423" s="11">
        <v>31</v>
      </c>
      <c r="I1423" s="9"/>
      <c r="J1423" s="9">
        <v>20</v>
      </c>
      <c r="K1423" s="9" t="s">
        <v>4843</v>
      </c>
      <c r="L1423" s="9" t="s">
        <v>48</v>
      </c>
      <c r="M1423" s="11">
        <f t="shared" si="22"/>
        <v>1.55</v>
      </c>
      <c r="N1423" s="12">
        <f>IF(M1423="","",IF(M1423&lt;Premissas!$C$8,Premissas!$E$7,IF(M1423&lt;Premissas!$C$9,Premissas!$E$8,IF(M1423&lt;Premissas!$C$10,Premissas!$E$9,IF(M1423&lt;Premissas!$C$11,Premissas!$E$10,IF(M1423&lt;Premissas!$C$12,Premissas!$E$11,Premissas!$E$12))))))</f>
        <v>350</v>
      </c>
      <c r="O1423" s="13">
        <f>IF(OR(N1423="",N1423=0),0,N1423/Premissas!$C$16)</f>
        <v>13.461538461538462</v>
      </c>
    </row>
    <row r="1424" spans="1:15" ht="15" customHeight="1">
      <c r="A1424" s="9">
        <v>8</v>
      </c>
      <c r="B1424" s="9">
        <v>930</v>
      </c>
      <c r="C1424" s="9" t="s">
        <v>18</v>
      </c>
      <c r="D1424" s="9" t="s">
        <v>3331</v>
      </c>
      <c r="E1424" s="9" t="s">
        <v>3332</v>
      </c>
      <c r="F1424" s="10">
        <v>741</v>
      </c>
      <c r="G1424" s="11">
        <v>16.23</v>
      </c>
      <c r="H1424" s="11">
        <v>46</v>
      </c>
      <c r="I1424" s="9"/>
      <c r="J1424" s="9">
        <v>22</v>
      </c>
      <c r="K1424" s="9" t="s">
        <v>4843</v>
      </c>
      <c r="L1424" s="9" t="s">
        <v>48</v>
      </c>
      <c r="M1424" s="11">
        <f t="shared" si="22"/>
        <v>2.0909090909090908</v>
      </c>
      <c r="N1424" s="12">
        <f>IF(M1424="","",IF(M1424&lt;Premissas!$C$8,Premissas!$E$7,IF(M1424&lt;Premissas!$C$9,Premissas!$E$8,IF(M1424&lt;Premissas!$C$10,Premissas!$E$9,IF(M1424&lt;Premissas!$C$11,Premissas!$E$10,IF(M1424&lt;Premissas!$C$12,Premissas!$E$11,Premissas!$E$12))))))</f>
        <v>750</v>
      </c>
      <c r="O1424" s="13">
        <f>IF(OR(N1424="",N1424=0),0,N1424/Premissas!$C$16)</f>
        <v>28.846153846153847</v>
      </c>
    </row>
    <row r="1425" spans="1:15" ht="15" customHeight="1">
      <c r="A1425" s="9">
        <v>8</v>
      </c>
      <c r="B1425" s="9">
        <v>930</v>
      </c>
      <c r="C1425" s="9" t="s">
        <v>20</v>
      </c>
      <c r="D1425" s="9" t="s">
        <v>3331</v>
      </c>
      <c r="E1425" s="9" t="s">
        <v>3332</v>
      </c>
      <c r="F1425" s="10">
        <v>42</v>
      </c>
      <c r="G1425" s="11">
        <v>1.19</v>
      </c>
      <c r="H1425" s="11">
        <v>35</v>
      </c>
      <c r="I1425" s="9"/>
      <c r="J1425" s="9">
        <v>16</v>
      </c>
      <c r="K1425" s="9" t="s">
        <v>4843</v>
      </c>
      <c r="L1425" s="9" t="s">
        <v>48</v>
      </c>
      <c r="M1425" s="11">
        <f t="shared" si="22"/>
        <v>2.1875</v>
      </c>
      <c r="N1425" s="12">
        <f>IF(M1425="","",IF(M1425&lt;Premissas!$C$8,Premissas!$E$7,IF(M1425&lt;Premissas!$C$9,Premissas!$E$8,IF(M1425&lt;Premissas!$C$10,Premissas!$E$9,IF(M1425&lt;Premissas!$C$11,Premissas!$E$10,IF(M1425&lt;Premissas!$C$12,Premissas!$E$11,Premissas!$E$12))))))</f>
        <v>750</v>
      </c>
      <c r="O1425" s="13">
        <f>IF(OR(N1425="",N1425=0),0,N1425/Premissas!$C$16)</f>
        <v>28.846153846153847</v>
      </c>
    </row>
    <row r="1426" spans="1:15" ht="15" customHeight="1">
      <c r="A1426" s="9">
        <v>8</v>
      </c>
      <c r="B1426" s="9">
        <v>930</v>
      </c>
      <c r="C1426" s="9" t="s">
        <v>18</v>
      </c>
      <c r="D1426" s="9" t="s">
        <v>4139</v>
      </c>
      <c r="E1426" s="9" t="s">
        <v>4140</v>
      </c>
      <c r="F1426" s="10">
        <v>1</v>
      </c>
      <c r="G1426" s="11">
        <v>1.67</v>
      </c>
      <c r="H1426" s="11">
        <v>1</v>
      </c>
      <c r="I1426" s="9"/>
      <c r="J1426" s="9">
        <v>22</v>
      </c>
      <c r="K1426" s="9" t="s">
        <v>4843</v>
      </c>
      <c r="L1426" s="9" t="s">
        <v>48</v>
      </c>
      <c r="M1426" s="11">
        <f t="shared" si="22"/>
        <v>4.5454545454545456E-2</v>
      </c>
      <c r="N1426" s="12">
        <f>IF(M1426="","",IF(M1426&lt;Premissas!$C$8,Premissas!$E$7,IF(M1426&lt;Premissas!$C$9,Premissas!$E$8,IF(M1426&lt;Premissas!$C$10,Premissas!$E$9,IF(M1426&lt;Premissas!$C$11,Premissas!$E$10,IF(M1426&lt;Premissas!$C$12,Premissas!$E$11,Premissas!$E$12))))))</f>
        <v>0</v>
      </c>
      <c r="O1426" s="13">
        <f>IF(OR(N1426="",N1426=0),0,N1426/Premissas!$C$16)</f>
        <v>0</v>
      </c>
    </row>
    <row r="1427" spans="1:15" ht="15" customHeight="1">
      <c r="A1427" s="9">
        <v>8</v>
      </c>
      <c r="B1427" s="9">
        <v>930</v>
      </c>
      <c r="C1427" s="9" t="s">
        <v>19</v>
      </c>
      <c r="D1427" s="9" t="s">
        <v>3349</v>
      </c>
      <c r="E1427" s="9" t="s">
        <v>3350</v>
      </c>
      <c r="F1427" s="10">
        <v>1829</v>
      </c>
      <c r="G1427" s="11">
        <v>62.86</v>
      </c>
      <c r="H1427" s="11">
        <v>29</v>
      </c>
      <c r="I1427" s="9"/>
      <c r="J1427" s="9">
        <v>17</v>
      </c>
      <c r="K1427" s="9" t="s">
        <v>4843</v>
      </c>
      <c r="L1427" s="9" t="s">
        <v>48</v>
      </c>
      <c r="M1427" s="11">
        <f t="shared" si="22"/>
        <v>1.7058823529411764</v>
      </c>
      <c r="N1427" s="12">
        <f>IF(M1427="","",IF(M1427&lt;Premissas!$C$8,Premissas!$E$7,IF(M1427&lt;Premissas!$C$9,Premissas!$E$8,IF(M1427&lt;Premissas!$C$10,Premissas!$E$9,IF(M1427&lt;Premissas!$C$11,Premissas!$E$10,IF(M1427&lt;Premissas!$C$12,Premissas!$E$11,Premissas!$E$12))))))</f>
        <v>500</v>
      </c>
      <c r="O1427" s="13">
        <f>IF(OR(N1427="",N1427=0),0,N1427/Premissas!$C$16)</f>
        <v>19.23076923076923</v>
      </c>
    </row>
    <row r="1428" spans="1:15" ht="15" customHeight="1">
      <c r="A1428" s="9">
        <v>8</v>
      </c>
      <c r="B1428" s="9">
        <v>930</v>
      </c>
      <c r="C1428" s="9" t="s">
        <v>18</v>
      </c>
      <c r="D1428" s="9" t="s">
        <v>3351</v>
      </c>
      <c r="E1428" s="9" t="s">
        <v>3352</v>
      </c>
      <c r="F1428" s="10">
        <v>412</v>
      </c>
      <c r="G1428" s="11">
        <v>7.54</v>
      </c>
      <c r="H1428" s="11">
        <v>55</v>
      </c>
      <c r="I1428" s="9"/>
      <c r="J1428" s="9">
        <v>22</v>
      </c>
      <c r="K1428" s="9" t="s">
        <v>4843</v>
      </c>
      <c r="L1428" s="9" t="s">
        <v>48</v>
      </c>
      <c r="M1428" s="11">
        <f t="shared" si="22"/>
        <v>2.5</v>
      </c>
      <c r="N1428" s="12">
        <f>IF(M1428="","",IF(M1428&lt;Premissas!$C$8,Premissas!$E$7,IF(M1428&lt;Premissas!$C$9,Premissas!$E$8,IF(M1428&lt;Premissas!$C$10,Premissas!$E$9,IF(M1428&lt;Premissas!$C$11,Premissas!$E$10,IF(M1428&lt;Premissas!$C$12,Premissas!$E$11,Premissas!$E$12))))))</f>
        <v>750</v>
      </c>
      <c r="O1428" s="13">
        <f>IF(OR(N1428="",N1428=0),0,N1428/Premissas!$C$16)</f>
        <v>28.846153846153847</v>
      </c>
    </row>
    <row r="1429" spans="1:15" ht="15" customHeight="1">
      <c r="A1429" s="9">
        <v>8</v>
      </c>
      <c r="B1429" s="9">
        <v>930</v>
      </c>
      <c r="C1429" s="9" t="s">
        <v>21</v>
      </c>
      <c r="D1429" s="9" t="s">
        <v>3353</v>
      </c>
      <c r="E1429" s="9" t="s">
        <v>3354</v>
      </c>
      <c r="F1429" s="10">
        <v>959</v>
      </c>
      <c r="G1429" s="11">
        <v>50.81</v>
      </c>
      <c r="H1429" s="11">
        <v>19</v>
      </c>
      <c r="I1429" s="9"/>
      <c r="J1429" s="9">
        <v>20</v>
      </c>
      <c r="K1429" s="9" t="s">
        <v>4843</v>
      </c>
      <c r="L1429" s="9" t="s">
        <v>48</v>
      </c>
      <c r="M1429" s="11">
        <f t="shared" si="22"/>
        <v>0.95</v>
      </c>
      <c r="N1429" s="12">
        <f>IF(M1429="","",IF(M1429&lt;Premissas!$C$8,Premissas!$E$7,IF(M1429&lt;Premissas!$C$9,Premissas!$E$8,IF(M1429&lt;Premissas!$C$10,Premissas!$E$9,IF(M1429&lt;Premissas!$C$11,Premissas!$E$10,IF(M1429&lt;Premissas!$C$12,Premissas!$E$11,Premissas!$E$12))))))</f>
        <v>0</v>
      </c>
      <c r="O1429" s="13">
        <f>IF(OR(N1429="",N1429=0),0,N1429/Premissas!$C$16)</f>
        <v>0</v>
      </c>
    </row>
    <row r="1430" spans="1:15" ht="15" customHeight="1">
      <c r="A1430" s="9">
        <v>8</v>
      </c>
      <c r="B1430" s="9">
        <v>930</v>
      </c>
      <c r="C1430" s="9" t="s">
        <v>18</v>
      </c>
      <c r="D1430" s="9" t="s">
        <v>3357</v>
      </c>
      <c r="E1430" s="9" t="s">
        <v>3358</v>
      </c>
      <c r="F1430" s="10">
        <v>1450</v>
      </c>
      <c r="G1430" s="11">
        <v>27.2</v>
      </c>
      <c r="H1430" s="11">
        <v>53</v>
      </c>
      <c r="I1430" s="9"/>
      <c r="J1430" s="9">
        <v>22</v>
      </c>
      <c r="K1430" s="9" t="s">
        <v>4843</v>
      </c>
      <c r="L1430" s="9" t="s">
        <v>48</v>
      </c>
      <c r="M1430" s="11">
        <f t="shared" si="22"/>
        <v>2.4090909090909092</v>
      </c>
      <c r="N1430" s="12">
        <f>IF(M1430="","",IF(M1430&lt;Premissas!$C$8,Premissas!$E$7,IF(M1430&lt;Premissas!$C$9,Premissas!$E$8,IF(M1430&lt;Premissas!$C$10,Premissas!$E$9,IF(M1430&lt;Premissas!$C$11,Premissas!$E$10,IF(M1430&lt;Premissas!$C$12,Premissas!$E$11,Premissas!$E$12))))))</f>
        <v>750</v>
      </c>
      <c r="O1430" s="13">
        <f>IF(OR(N1430="",N1430=0),0,N1430/Premissas!$C$16)</f>
        <v>28.846153846153847</v>
      </c>
    </row>
    <row r="1431" spans="1:15" ht="15" customHeight="1">
      <c r="A1431" s="9">
        <v>8</v>
      </c>
      <c r="B1431" s="9">
        <v>930</v>
      </c>
      <c r="C1431" s="9" t="s">
        <v>21</v>
      </c>
      <c r="D1431" s="9" t="s">
        <v>3359</v>
      </c>
      <c r="E1431" s="9" t="s">
        <v>3360</v>
      </c>
      <c r="F1431" s="10">
        <v>641</v>
      </c>
      <c r="G1431" s="11">
        <v>71.58</v>
      </c>
      <c r="H1431" s="11">
        <v>9</v>
      </c>
      <c r="I1431" s="9"/>
      <c r="J1431" s="9">
        <v>20</v>
      </c>
      <c r="K1431" s="9" t="s">
        <v>4843</v>
      </c>
      <c r="L1431" s="9" t="s">
        <v>48</v>
      </c>
      <c r="M1431" s="11">
        <f t="shared" si="22"/>
        <v>0.45</v>
      </c>
      <c r="N1431" s="12">
        <f>IF(M1431="","",IF(M1431&lt;Premissas!$C$8,Premissas!$E$7,IF(M1431&lt;Premissas!$C$9,Premissas!$E$8,IF(M1431&lt;Premissas!$C$10,Premissas!$E$9,IF(M1431&lt;Premissas!$C$11,Premissas!$E$10,IF(M1431&lt;Premissas!$C$12,Premissas!$E$11,Premissas!$E$12))))))</f>
        <v>0</v>
      </c>
      <c r="O1431" s="13">
        <f>IF(OR(N1431="",N1431=0),0,N1431/Premissas!$C$16)</f>
        <v>0</v>
      </c>
    </row>
    <row r="1432" spans="1:15" ht="15" customHeight="1">
      <c r="A1432" s="9">
        <v>8</v>
      </c>
      <c r="B1432" s="9">
        <v>930</v>
      </c>
      <c r="C1432" s="9" t="s">
        <v>18</v>
      </c>
      <c r="D1432" s="9" t="s">
        <v>3363</v>
      </c>
      <c r="E1432" s="9" t="s">
        <v>3364</v>
      </c>
      <c r="F1432" s="10">
        <v>50</v>
      </c>
      <c r="G1432" s="11">
        <v>3.86</v>
      </c>
      <c r="H1432" s="11">
        <v>13</v>
      </c>
      <c r="I1432" s="9"/>
      <c r="J1432" s="9">
        <v>22</v>
      </c>
      <c r="K1432" s="9" t="s">
        <v>4843</v>
      </c>
      <c r="L1432" s="9" t="s">
        <v>48</v>
      </c>
      <c r="M1432" s="11">
        <f t="shared" si="22"/>
        <v>0.59090909090909094</v>
      </c>
      <c r="N1432" s="12">
        <f>IF(M1432="","",IF(M1432&lt;Premissas!$C$8,Premissas!$E$7,IF(M1432&lt;Premissas!$C$9,Premissas!$E$8,IF(M1432&lt;Premissas!$C$10,Premissas!$E$9,IF(M1432&lt;Premissas!$C$11,Premissas!$E$10,IF(M1432&lt;Premissas!$C$12,Premissas!$E$11,Premissas!$E$12))))))</f>
        <v>0</v>
      </c>
      <c r="O1432" s="13">
        <f>IF(OR(N1432="",N1432=0),0,N1432/Premissas!$C$16)</f>
        <v>0</v>
      </c>
    </row>
    <row r="1433" spans="1:15" ht="15" customHeight="1">
      <c r="A1433" s="9">
        <v>8</v>
      </c>
      <c r="B1433" s="9">
        <v>930</v>
      </c>
      <c r="C1433" s="9" t="s">
        <v>18</v>
      </c>
      <c r="D1433" s="9" t="s">
        <v>3365</v>
      </c>
      <c r="E1433" s="9" t="s">
        <v>3366</v>
      </c>
      <c r="F1433" s="10">
        <v>1460</v>
      </c>
      <c r="G1433" s="11">
        <v>23.79</v>
      </c>
      <c r="H1433" s="11">
        <v>61</v>
      </c>
      <c r="I1433" s="9"/>
      <c r="J1433" s="9">
        <v>22</v>
      </c>
      <c r="K1433" s="9" t="s">
        <v>4843</v>
      </c>
      <c r="L1433" s="9" t="s">
        <v>48</v>
      </c>
      <c r="M1433" s="11">
        <f t="shared" si="22"/>
        <v>2.7727272727272729</v>
      </c>
      <c r="N1433" s="12">
        <f>IF(M1433="","",IF(M1433&lt;Premissas!$C$8,Premissas!$E$7,IF(M1433&lt;Premissas!$C$9,Premissas!$E$8,IF(M1433&lt;Premissas!$C$10,Premissas!$E$9,IF(M1433&lt;Premissas!$C$11,Premissas!$E$10,IF(M1433&lt;Premissas!$C$12,Premissas!$E$11,Premissas!$E$12))))))</f>
        <v>750</v>
      </c>
      <c r="O1433" s="13">
        <f>IF(OR(N1433="",N1433=0),0,N1433/Premissas!$C$16)</f>
        <v>28.846153846153847</v>
      </c>
    </row>
    <row r="1434" spans="1:15" ht="15" customHeight="1">
      <c r="A1434" s="9">
        <v>8</v>
      </c>
      <c r="B1434" s="9">
        <v>930</v>
      </c>
      <c r="C1434" s="9" t="s">
        <v>18</v>
      </c>
      <c r="D1434" s="9" t="s">
        <v>3367</v>
      </c>
      <c r="E1434" s="9" t="s">
        <v>3368</v>
      </c>
      <c r="F1434" s="10">
        <v>517</v>
      </c>
      <c r="G1434" s="11">
        <v>16.02</v>
      </c>
      <c r="H1434" s="11">
        <v>32</v>
      </c>
      <c r="I1434" s="9"/>
      <c r="J1434" s="9">
        <v>22</v>
      </c>
      <c r="K1434" s="9" t="s">
        <v>4843</v>
      </c>
      <c r="L1434" s="9" t="s">
        <v>48</v>
      </c>
      <c r="M1434" s="11">
        <f t="shared" si="22"/>
        <v>1.4545454545454546</v>
      </c>
      <c r="N1434" s="12">
        <f>IF(M1434="","",IF(M1434&lt;Premissas!$C$8,Premissas!$E$7,IF(M1434&lt;Premissas!$C$9,Premissas!$E$8,IF(M1434&lt;Premissas!$C$10,Premissas!$E$9,IF(M1434&lt;Premissas!$C$11,Premissas!$E$10,IF(M1434&lt;Premissas!$C$12,Premissas!$E$11,Premissas!$E$12))))))</f>
        <v>350</v>
      </c>
      <c r="O1434" s="13">
        <f>IF(OR(N1434="",N1434=0),0,N1434/Premissas!$C$16)</f>
        <v>13.461538461538462</v>
      </c>
    </row>
    <row r="1435" spans="1:15" ht="15" customHeight="1">
      <c r="A1435" s="9">
        <v>8</v>
      </c>
      <c r="B1435" s="9">
        <v>930</v>
      </c>
      <c r="C1435" s="9" t="s">
        <v>20</v>
      </c>
      <c r="D1435" s="9" t="s">
        <v>3371</v>
      </c>
      <c r="E1435" s="9" t="s">
        <v>3372</v>
      </c>
      <c r="F1435" s="10">
        <v>369</v>
      </c>
      <c r="G1435" s="11">
        <v>13.95</v>
      </c>
      <c r="H1435" s="11">
        <v>26</v>
      </c>
      <c r="I1435" s="9"/>
      <c r="J1435" s="9">
        <v>16</v>
      </c>
      <c r="K1435" s="9" t="s">
        <v>4843</v>
      </c>
      <c r="L1435" s="9" t="s">
        <v>48</v>
      </c>
      <c r="M1435" s="11">
        <f t="shared" si="22"/>
        <v>1.625</v>
      </c>
      <c r="N1435" s="12">
        <f>IF(M1435="","",IF(M1435&lt;Premissas!$C$8,Premissas!$E$7,IF(M1435&lt;Premissas!$C$9,Premissas!$E$8,IF(M1435&lt;Premissas!$C$10,Premissas!$E$9,IF(M1435&lt;Premissas!$C$11,Premissas!$E$10,IF(M1435&lt;Premissas!$C$12,Premissas!$E$11,Premissas!$E$12))))))</f>
        <v>500</v>
      </c>
      <c r="O1435" s="13">
        <f>IF(OR(N1435="",N1435=0),0,N1435/Premissas!$C$16)</f>
        <v>19.23076923076923</v>
      </c>
    </row>
    <row r="1436" spans="1:15" ht="15" customHeight="1">
      <c r="A1436" s="9">
        <v>8</v>
      </c>
      <c r="B1436" s="9">
        <v>930</v>
      </c>
      <c r="C1436" s="9" t="s">
        <v>19</v>
      </c>
      <c r="D1436" s="9" t="s">
        <v>3373</v>
      </c>
      <c r="E1436" s="9" t="s">
        <v>3374</v>
      </c>
      <c r="F1436" s="10">
        <v>1599</v>
      </c>
      <c r="G1436" s="11">
        <v>73.37</v>
      </c>
      <c r="H1436" s="11">
        <v>22</v>
      </c>
      <c r="I1436" s="9"/>
      <c r="J1436" s="9">
        <v>17</v>
      </c>
      <c r="K1436" s="9" t="s">
        <v>4843</v>
      </c>
      <c r="L1436" s="9" t="s">
        <v>48</v>
      </c>
      <c r="M1436" s="11">
        <f t="shared" si="22"/>
        <v>1.2941176470588236</v>
      </c>
      <c r="N1436" s="12">
        <f>IF(M1436="","",IF(M1436&lt;Premissas!$C$8,Premissas!$E$7,IF(M1436&lt;Premissas!$C$9,Premissas!$E$8,IF(M1436&lt;Premissas!$C$10,Premissas!$E$9,IF(M1436&lt;Premissas!$C$11,Premissas!$E$10,IF(M1436&lt;Premissas!$C$12,Premissas!$E$11,Premissas!$E$12))))))</f>
        <v>200</v>
      </c>
      <c r="O1436" s="13">
        <f>IF(OR(N1436="",N1436=0),0,N1436/Premissas!$C$16)</f>
        <v>7.6923076923076925</v>
      </c>
    </row>
    <row r="1437" spans="1:15" ht="15" customHeight="1">
      <c r="A1437" s="9">
        <v>8</v>
      </c>
      <c r="B1437" s="9">
        <v>930</v>
      </c>
      <c r="C1437" s="9" t="s">
        <v>18</v>
      </c>
      <c r="D1437" s="9" t="s">
        <v>3379</v>
      </c>
      <c r="E1437" s="9" t="s">
        <v>3380</v>
      </c>
      <c r="F1437" s="10">
        <v>1634</v>
      </c>
      <c r="G1437" s="11">
        <v>100.95</v>
      </c>
      <c r="H1437" s="11">
        <v>16</v>
      </c>
      <c r="I1437" s="9"/>
      <c r="J1437" s="9">
        <v>22</v>
      </c>
      <c r="K1437" s="9" t="s">
        <v>4843</v>
      </c>
      <c r="L1437" s="9" t="s">
        <v>48</v>
      </c>
      <c r="M1437" s="11">
        <f t="shared" si="22"/>
        <v>0.72727272727272729</v>
      </c>
      <c r="N1437" s="12">
        <f>IF(M1437="","",IF(M1437&lt;Premissas!$C$8,Premissas!$E$7,IF(M1437&lt;Premissas!$C$9,Premissas!$E$8,IF(M1437&lt;Premissas!$C$10,Premissas!$E$9,IF(M1437&lt;Premissas!$C$11,Premissas!$E$10,IF(M1437&lt;Premissas!$C$12,Premissas!$E$11,Premissas!$E$12))))))</f>
        <v>0</v>
      </c>
      <c r="O1437" s="13">
        <f>IF(OR(N1437="",N1437=0),0,N1437/Premissas!$C$16)</f>
        <v>0</v>
      </c>
    </row>
    <row r="1438" spans="1:15" ht="15" customHeight="1">
      <c r="A1438" s="9">
        <v>8</v>
      </c>
      <c r="B1438" s="9">
        <v>930</v>
      </c>
      <c r="C1438" s="9" t="s">
        <v>18</v>
      </c>
      <c r="D1438" s="9" t="s">
        <v>3391</v>
      </c>
      <c r="E1438" s="9" t="s">
        <v>3392</v>
      </c>
      <c r="F1438" s="10">
        <v>1297</v>
      </c>
      <c r="G1438" s="11">
        <v>22.38</v>
      </c>
      <c r="H1438" s="11">
        <v>58</v>
      </c>
      <c r="I1438" s="9"/>
      <c r="J1438" s="9">
        <v>22</v>
      </c>
      <c r="K1438" s="9" t="s">
        <v>4843</v>
      </c>
      <c r="L1438" s="9" t="s">
        <v>48</v>
      </c>
      <c r="M1438" s="11">
        <f t="shared" si="22"/>
        <v>2.6363636363636362</v>
      </c>
      <c r="N1438" s="12">
        <f>IF(M1438="","",IF(M1438&lt;Premissas!$C$8,Premissas!$E$7,IF(M1438&lt;Premissas!$C$9,Premissas!$E$8,IF(M1438&lt;Premissas!$C$10,Premissas!$E$9,IF(M1438&lt;Premissas!$C$11,Premissas!$E$10,IF(M1438&lt;Premissas!$C$12,Premissas!$E$11,Premissas!$E$12))))))</f>
        <v>750</v>
      </c>
      <c r="O1438" s="13">
        <f>IF(OR(N1438="",N1438=0),0,N1438/Premissas!$C$16)</f>
        <v>28.846153846153847</v>
      </c>
    </row>
    <row r="1439" spans="1:15" ht="15" customHeight="1">
      <c r="A1439" s="9">
        <v>8</v>
      </c>
      <c r="B1439" s="9">
        <v>930</v>
      </c>
      <c r="C1439" s="9" t="s">
        <v>18</v>
      </c>
      <c r="D1439" s="9" t="s">
        <v>3393</v>
      </c>
      <c r="E1439" s="9" t="s">
        <v>3394</v>
      </c>
      <c r="F1439" s="10">
        <v>758</v>
      </c>
      <c r="G1439" s="11">
        <v>18.84</v>
      </c>
      <c r="H1439" s="11">
        <v>40</v>
      </c>
      <c r="I1439" s="9"/>
      <c r="J1439" s="9">
        <v>22</v>
      </c>
      <c r="K1439" s="9" t="s">
        <v>4843</v>
      </c>
      <c r="L1439" s="9" t="s">
        <v>48</v>
      </c>
      <c r="M1439" s="11">
        <f t="shared" si="22"/>
        <v>1.8181818181818181</v>
      </c>
      <c r="N1439" s="12">
        <f>IF(M1439="","",IF(M1439&lt;Premissas!$C$8,Premissas!$E$7,IF(M1439&lt;Premissas!$C$9,Premissas!$E$8,IF(M1439&lt;Premissas!$C$10,Premissas!$E$9,IF(M1439&lt;Premissas!$C$11,Premissas!$E$10,IF(M1439&lt;Premissas!$C$12,Premissas!$E$11,Premissas!$E$12))))))</f>
        <v>500</v>
      </c>
      <c r="O1439" s="13">
        <f>IF(OR(N1439="",N1439=0),0,N1439/Premissas!$C$16)</f>
        <v>19.23076923076923</v>
      </c>
    </row>
    <row r="1440" spans="1:15" ht="15" customHeight="1">
      <c r="A1440" s="9">
        <v>8</v>
      </c>
      <c r="B1440" s="9">
        <v>930</v>
      </c>
      <c r="C1440" s="9" t="s">
        <v>18</v>
      </c>
      <c r="D1440" s="9" t="s">
        <v>3395</v>
      </c>
      <c r="E1440" s="9" t="s">
        <v>3396</v>
      </c>
      <c r="F1440" s="10">
        <v>903</v>
      </c>
      <c r="G1440" s="11">
        <v>23.25</v>
      </c>
      <c r="H1440" s="11">
        <v>39</v>
      </c>
      <c r="I1440" s="9"/>
      <c r="J1440" s="9">
        <v>22</v>
      </c>
      <c r="K1440" s="9" t="s">
        <v>4843</v>
      </c>
      <c r="L1440" s="9" t="s">
        <v>48</v>
      </c>
      <c r="M1440" s="11">
        <f t="shared" si="22"/>
        <v>1.7727272727272727</v>
      </c>
      <c r="N1440" s="12">
        <f>IF(M1440="","",IF(M1440&lt;Premissas!$C$8,Premissas!$E$7,IF(M1440&lt;Premissas!$C$9,Premissas!$E$8,IF(M1440&lt;Premissas!$C$10,Premissas!$E$9,IF(M1440&lt;Premissas!$C$11,Premissas!$E$10,IF(M1440&lt;Premissas!$C$12,Premissas!$E$11,Premissas!$E$12))))))</f>
        <v>500</v>
      </c>
      <c r="O1440" s="13">
        <f>IF(OR(N1440="",N1440=0),0,N1440/Premissas!$C$16)</f>
        <v>19.23076923076923</v>
      </c>
    </row>
    <row r="1441" spans="1:15" ht="15" customHeight="1">
      <c r="A1441" s="9">
        <v>8</v>
      </c>
      <c r="B1441" s="9">
        <v>930</v>
      </c>
      <c r="C1441" s="9" t="s">
        <v>18</v>
      </c>
      <c r="D1441" s="9" t="s">
        <v>3397</v>
      </c>
      <c r="E1441" s="9" t="s">
        <v>3398</v>
      </c>
      <c r="F1441" s="10">
        <v>1182</v>
      </c>
      <c r="G1441" s="11">
        <v>22.08</v>
      </c>
      <c r="H1441" s="11">
        <v>54</v>
      </c>
      <c r="I1441" s="9"/>
      <c r="J1441" s="9">
        <v>22</v>
      </c>
      <c r="K1441" s="9" t="s">
        <v>4843</v>
      </c>
      <c r="L1441" s="9" t="s">
        <v>48</v>
      </c>
      <c r="M1441" s="11">
        <f t="shared" si="22"/>
        <v>2.4545454545454546</v>
      </c>
      <c r="N1441" s="12">
        <f>IF(M1441="","",IF(M1441&lt;Premissas!$C$8,Premissas!$E$7,IF(M1441&lt;Premissas!$C$9,Premissas!$E$8,IF(M1441&lt;Premissas!$C$10,Premissas!$E$9,IF(M1441&lt;Premissas!$C$11,Premissas!$E$10,IF(M1441&lt;Premissas!$C$12,Premissas!$E$11,Premissas!$E$12))))))</f>
        <v>750</v>
      </c>
      <c r="O1441" s="13">
        <f>IF(OR(N1441="",N1441=0),0,N1441/Premissas!$C$16)</f>
        <v>28.846153846153847</v>
      </c>
    </row>
    <row r="1442" spans="1:15" ht="15" customHeight="1">
      <c r="A1442" s="9">
        <v>8</v>
      </c>
      <c r="B1442" s="9">
        <v>930</v>
      </c>
      <c r="C1442" s="9" t="s">
        <v>18</v>
      </c>
      <c r="D1442" s="9" t="s">
        <v>3401</v>
      </c>
      <c r="E1442" s="9" t="s">
        <v>3402</v>
      </c>
      <c r="F1442" s="10">
        <v>371</v>
      </c>
      <c r="G1442" s="11">
        <v>47.03</v>
      </c>
      <c r="H1442" s="11">
        <v>8</v>
      </c>
      <c r="I1442" s="9"/>
      <c r="J1442" s="9">
        <v>22</v>
      </c>
      <c r="K1442" s="9" t="s">
        <v>4843</v>
      </c>
      <c r="L1442" s="9" t="s">
        <v>48</v>
      </c>
      <c r="M1442" s="11">
        <f t="shared" si="22"/>
        <v>0.36363636363636365</v>
      </c>
      <c r="N1442" s="12">
        <f>IF(M1442="","",IF(M1442&lt;Premissas!$C$8,Premissas!$E$7,IF(M1442&lt;Premissas!$C$9,Premissas!$E$8,IF(M1442&lt;Premissas!$C$10,Premissas!$E$9,IF(M1442&lt;Premissas!$C$11,Premissas!$E$10,IF(M1442&lt;Premissas!$C$12,Premissas!$E$11,Premissas!$E$12))))))</f>
        <v>0</v>
      </c>
      <c r="O1442" s="13">
        <f>IF(OR(N1442="",N1442=0),0,N1442/Premissas!$C$16)</f>
        <v>0</v>
      </c>
    </row>
    <row r="1443" spans="1:15" ht="15" customHeight="1">
      <c r="A1443" s="9">
        <v>8</v>
      </c>
      <c r="B1443" s="9">
        <v>930</v>
      </c>
      <c r="C1443" s="9" t="s">
        <v>18</v>
      </c>
      <c r="D1443" s="9" t="s">
        <v>3407</v>
      </c>
      <c r="E1443" s="9" t="s">
        <v>3408</v>
      </c>
      <c r="F1443" s="10">
        <v>1524</v>
      </c>
      <c r="G1443" s="11">
        <v>29.46</v>
      </c>
      <c r="H1443" s="11">
        <v>52</v>
      </c>
      <c r="I1443" s="9"/>
      <c r="J1443" s="9">
        <v>22</v>
      </c>
      <c r="K1443" s="9" t="s">
        <v>4843</v>
      </c>
      <c r="L1443" s="9" t="s">
        <v>48</v>
      </c>
      <c r="M1443" s="11">
        <f t="shared" si="22"/>
        <v>2.3636363636363638</v>
      </c>
      <c r="N1443" s="12">
        <f>IF(M1443="","",IF(M1443&lt;Premissas!$C$8,Premissas!$E$7,IF(M1443&lt;Premissas!$C$9,Premissas!$E$8,IF(M1443&lt;Premissas!$C$10,Premissas!$E$9,IF(M1443&lt;Premissas!$C$11,Premissas!$E$10,IF(M1443&lt;Premissas!$C$12,Premissas!$E$11,Premissas!$E$12))))))</f>
        <v>750</v>
      </c>
      <c r="O1443" s="13">
        <f>IF(OR(N1443="",N1443=0),0,N1443/Premissas!$C$16)</f>
        <v>28.846153846153847</v>
      </c>
    </row>
    <row r="1444" spans="1:15" ht="15" customHeight="1">
      <c r="A1444" s="9">
        <v>8</v>
      </c>
      <c r="B1444" s="9">
        <v>930</v>
      </c>
      <c r="C1444" s="9" t="s">
        <v>18</v>
      </c>
      <c r="D1444" s="9" t="s">
        <v>4147</v>
      </c>
      <c r="E1444" s="9" t="s">
        <v>4148</v>
      </c>
      <c r="F1444" s="10">
        <v>23</v>
      </c>
      <c r="G1444" s="11">
        <v>2</v>
      </c>
      <c r="H1444" s="11">
        <v>12</v>
      </c>
      <c r="I1444" s="9"/>
      <c r="J1444" s="9">
        <v>22</v>
      </c>
      <c r="K1444" s="9" t="s">
        <v>4843</v>
      </c>
      <c r="L1444" s="9" t="s">
        <v>48</v>
      </c>
      <c r="M1444" s="11">
        <f t="shared" si="22"/>
        <v>0.54545454545454541</v>
      </c>
      <c r="N1444" s="12">
        <f>IF(M1444="","",IF(M1444&lt;Premissas!$C$8,Premissas!$E$7,IF(M1444&lt;Premissas!$C$9,Premissas!$E$8,IF(M1444&lt;Premissas!$C$10,Premissas!$E$9,IF(M1444&lt;Premissas!$C$11,Premissas!$E$10,IF(M1444&lt;Premissas!$C$12,Premissas!$E$11,Premissas!$E$12))))))</f>
        <v>0</v>
      </c>
      <c r="O1444" s="13">
        <f>IF(OR(N1444="",N1444=0),0,N1444/Premissas!$C$16)</f>
        <v>0</v>
      </c>
    </row>
    <row r="1445" spans="1:15" ht="15" customHeight="1">
      <c r="A1445" s="9">
        <v>8</v>
      </c>
      <c r="B1445" s="9">
        <v>930</v>
      </c>
      <c r="C1445" s="9" t="s">
        <v>20</v>
      </c>
      <c r="D1445" s="9" t="s">
        <v>4147</v>
      </c>
      <c r="E1445" s="9" t="s">
        <v>4148</v>
      </c>
      <c r="F1445" s="10">
        <v>31</v>
      </c>
      <c r="G1445" s="11">
        <v>0.68</v>
      </c>
      <c r="H1445" s="11">
        <v>46</v>
      </c>
      <c r="I1445" s="9"/>
      <c r="J1445" s="9">
        <v>16</v>
      </c>
      <c r="K1445" s="9" t="s">
        <v>4843</v>
      </c>
      <c r="L1445" s="9" t="s">
        <v>48</v>
      </c>
      <c r="M1445" s="11">
        <f t="shared" si="22"/>
        <v>2.875</v>
      </c>
      <c r="N1445" s="12">
        <f>IF(M1445="","",IF(M1445&lt;Premissas!$C$8,Premissas!$E$7,IF(M1445&lt;Premissas!$C$9,Premissas!$E$8,IF(M1445&lt;Premissas!$C$10,Premissas!$E$9,IF(M1445&lt;Premissas!$C$11,Premissas!$E$10,IF(M1445&lt;Premissas!$C$12,Premissas!$E$11,Premissas!$E$12))))))</f>
        <v>750</v>
      </c>
      <c r="O1445" s="13">
        <f>IF(OR(N1445="",N1445=0),0,N1445/Premissas!$C$16)</f>
        <v>28.846153846153847</v>
      </c>
    </row>
    <row r="1446" spans="1:15" ht="15" customHeight="1">
      <c r="A1446" s="9">
        <v>8</v>
      </c>
      <c r="B1446" s="9">
        <v>930</v>
      </c>
      <c r="C1446" s="9" t="s">
        <v>18</v>
      </c>
      <c r="D1446" s="9" t="s">
        <v>3409</v>
      </c>
      <c r="E1446" s="9" t="s">
        <v>3410</v>
      </c>
      <c r="F1446" s="10">
        <v>1238</v>
      </c>
      <c r="G1446" s="11">
        <v>23.47</v>
      </c>
      <c r="H1446" s="11">
        <v>53</v>
      </c>
      <c r="I1446" s="9"/>
      <c r="J1446" s="9">
        <v>22</v>
      </c>
      <c r="K1446" s="9" t="s">
        <v>4843</v>
      </c>
      <c r="L1446" s="9" t="s">
        <v>48</v>
      </c>
      <c r="M1446" s="11">
        <f t="shared" si="22"/>
        <v>2.4090909090909092</v>
      </c>
      <c r="N1446" s="12">
        <f>IF(M1446="","",IF(M1446&lt;Premissas!$C$8,Premissas!$E$7,IF(M1446&lt;Premissas!$C$9,Premissas!$E$8,IF(M1446&lt;Premissas!$C$10,Premissas!$E$9,IF(M1446&lt;Premissas!$C$11,Premissas!$E$10,IF(M1446&lt;Premissas!$C$12,Premissas!$E$11,Premissas!$E$12))))))</f>
        <v>750</v>
      </c>
      <c r="O1446" s="13">
        <f>IF(OR(N1446="",N1446=0),0,N1446/Premissas!$C$16)</f>
        <v>28.846153846153847</v>
      </c>
    </row>
    <row r="1447" spans="1:15" ht="15" customHeight="1">
      <c r="A1447" s="9">
        <v>8</v>
      </c>
      <c r="B1447" s="9">
        <v>930</v>
      </c>
      <c r="C1447" s="9" t="s">
        <v>18</v>
      </c>
      <c r="D1447" s="9" t="s">
        <v>3415</v>
      </c>
      <c r="E1447" s="9" t="s">
        <v>3416</v>
      </c>
      <c r="F1447" s="10">
        <v>1260</v>
      </c>
      <c r="G1447" s="11">
        <v>26.18</v>
      </c>
      <c r="H1447" s="11">
        <v>48</v>
      </c>
      <c r="I1447" s="9"/>
      <c r="J1447" s="9">
        <v>22</v>
      </c>
      <c r="K1447" s="9" t="s">
        <v>4843</v>
      </c>
      <c r="L1447" s="9" t="s">
        <v>48</v>
      </c>
      <c r="M1447" s="11">
        <f t="shared" si="22"/>
        <v>2.1818181818181817</v>
      </c>
      <c r="N1447" s="12">
        <f>IF(M1447="","",IF(M1447&lt;Premissas!$C$8,Premissas!$E$7,IF(M1447&lt;Premissas!$C$9,Premissas!$E$8,IF(M1447&lt;Premissas!$C$10,Premissas!$E$9,IF(M1447&lt;Premissas!$C$11,Premissas!$E$10,IF(M1447&lt;Premissas!$C$12,Premissas!$E$11,Premissas!$E$12))))))</f>
        <v>750</v>
      </c>
      <c r="O1447" s="13">
        <f>IF(OR(N1447="",N1447=0),0,N1447/Premissas!$C$16)</f>
        <v>28.846153846153847</v>
      </c>
    </row>
    <row r="1448" spans="1:15" ht="15" customHeight="1">
      <c r="A1448" s="9">
        <v>8</v>
      </c>
      <c r="B1448" s="9">
        <v>930</v>
      </c>
      <c r="C1448" s="9" t="s">
        <v>20</v>
      </c>
      <c r="D1448" s="9" t="s">
        <v>3423</v>
      </c>
      <c r="E1448" s="9" t="s">
        <v>3424</v>
      </c>
      <c r="F1448" s="10">
        <v>949</v>
      </c>
      <c r="G1448" s="11">
        <v>26.28</v>
      </c>
      <c r="H1448" s="11">
        <v>36</v>
      </c>
      <c r="I1448" s="9"/>
      <c r="J1448" s="9">
        <v>16</v>
      </c>
      <c r="K1448" s="9" t="s">
        <v>4843</v>
      </c>
      <c r="L1448" s="9" t="s">
        <v>48</v>
      </c>
      <c r="M1448" s="11">
        <f t="shared" si="22"/>
        <v>2.25</v>
      </c>
      <c r="N1448" s="12">
        <f>IF(M1448="","",IF(M1448&lt;Premissas!$C$8,Premissas!$E$7,IF(M1448&lt;Premissas!$C$9,Premissas!$E$8,IF(M1448&lt;Premissas!$C$10,Premissas!$E$9,IF(M1448&lt;Premissas!$C$11,Premissas!$E$10,IF(M1448&lt;Premissas!$C$12,Premissas!$E$11,Premissas!$E$12))))))</f>
        <v>750</v>
      </c>
      <c r="O1448" s="13">
        <f>IF(OR(N1448="",N1448=0),0,N1448/Premissas!$C$16)</f>
        <v>28.846153846153847</v>
      </c>
    </row>
    <row r="1449" spans="1:15" ht="15" customHeight="1">
      <c r="A1449" s="9">
        <v>8</v>
      </c>
      <c r="B1449" s="9">
        <v>930</v>
      </c>
      <c r="C1449" s="9" t="s">
        <v>19</v>
      </c>
      <c r="D1449" s="9" t="s">
        <v>3423</v>
      </c>
      <c r="E1449" s="9" t="s">
        <v>3424</v>
      </c>
      <c r="F1449" s="10">
        <v>484</v>
      </c>
      <c r="G1449" s="11">
        <v>30.31</v>
      </c>
      <c r="H1449" s="11">
        <v>16</v>
      </c>
      <c r="I1449" s="9"/>
      <c r="J1449" s="9">
        <v>17</v>
      </c>
      <c r="K1449" s="9" t="s">
        <v>4843</v>
      </c>
      <c r="L1449" s="9" t="s">
        <v>48</v>
      </c>
      <c r="M1449" s="11">
        <f t="shared" si="22"/>
        <v>0.94117647058823528</v>
      </c>
      <c r="N1449" s="12">
        <f>IF(M1449="","",IF(M1449&lt;Premissas!$C$8,Premissas!$E$7,IF(M1449&lt;Premissas!$C$9,Premissas!$E$8,IF(M1449&lt;Premissas!$C$10,Premissas!$E$9,IF(M1449&lt;Premissas!$C$11,Premissas!$E$10,IF(M1449&lt;Premissas!$C$12,Premissas!$E$11,Premissas!$E$12))))))</f>
        <v>0</v>
      </c>
      <c r="O1449" s="13">
        <f>IF(OR(N1449="",N1449=0),0,N1449/Premissas!$C$16)</f>
        <v>0</v>
      </c>
    </row>
    <row r="1450" spans="1:15" ht="15" customHeight="1">
      <c r="A1450" s="9">
        <v>8</v>
      </c>
      <c r="B1450" s="9">
        <v>930</v>
      </c>
      <c r="C1450" s="9" t="s">
        <v>18</v>
      </c>
      <c r="D1450" s="9" t="s">
        <v>3439</v>
      </c>
      <c r="E1450" s="9" t="s">
        <v>3440</v>
      </c>
      <c r="F1450" s="10">
        <v>6</v>
      </c>
      <c r="G1450" s="11">
        <v>0.34</v>
      </c>
      <c r="H1450" s="11">
        <v>18</v>
      </c>
      <c r="I1450" s="9"/>
      <c r="J1450" s="9">
        <v>22</v>
      </c>
      <c r="K1450" s="9" t="s">
        <v>4843</v>
      </c>
      <c r="L1450" s="9" t="s">
        <v>48</v>
      </c>
      <c r="M1450" s="11">
        <f t="shared" si="22"/>
        <v>0.81818181818181823</v>
      </c>
      <c r="N1450" s="12">
        <f>IF(M1450="","",IF(M1450&lt;Premissas!$C$8,Premissas!$E$7,IF(M1450&lt;Premissas!$C$9,Premissas!$E$8,IF(M1450&lt;Premissas!$C$10,Premissas!$E$9,IF(M1450&lt;Premissas!$C$11,Premissas!$E$10,IF(M1450&lt;Premissas!$C$12,Premissas!$E$11,Premissas!$E$12))))))</f>
        <v>0</v>
      </c>
      <c r="O1450" s="13">
        <f>IF(OR(N1450="",N1450=0),0,N1450/Premissas!$C$16)</f>
        <v>0</v>
      </c>
    </row>
    <row r="1451" spans="1:15" ht="15" customHeight="1">
      <c r="A1451" s="9">
        <v>8</v>
      </c>
      <c r="B1451" s="9">
        <v>930</v>
      </c>
      <c r="C1451" s="9" t="s">
        <v>18</v>
      </c>
      <c r="D1451" s="9" t="s">
        <v>3451</v>
      </c>
      <c r="E1451" s="9" t="s">
        <v>3452</v>
      </c>
      <c r="F1451" s="10">
        <v>457</v>
      </c>
      <c r="G1451" s="11">
        <v>50.99</v>
      </c>
      <c r="H1451" s="11">
        <v>9</v>
      </c>
      <c r="I1451" s="9"/>
      <c r="J1451" s="9">
        <v>22</v>
      </c>
      <c r="K1451" s="9" t="s">
        <v>4843</v>
      </c>
      <c r="L1451" s="9" t="s">
        <v>48</v>
      </c>
      <c r="M1451" s="11">
        <f t="shared" si="22"/>
        <v>0.40909090909090912</v>
      </c>
      <c r="N1451" s="12">
        <f>IF(M1451="","",IF(M1451&lt;Premissas!$C$8,Premissas!$E$7,IF(M1451&lt;Premissas!$C$9,Premissas!$E$8,IF(M1451&lt;Premissas!$C$10,Premissas!$E$9,IF(M1451&lt;Premissas!$C$11,Premissas!$E$10,IF(M1451&lt;Premissas!$C$12,Premissas!$E$11,Premissas!$E$12))))))</f>
        <v>0</v>
      </c>
      <c r="O1451" s="13">
        <f>IF(OR(N1451="",N1451=0),0,N1451/Premissas!$C$16)</f>
        <v>0</v>
      </c>
    </row>
    <row r="1452" spans="1:15" ht="15" customHeight="1">
      <c r="A1452" s="9">
        <v>8</v>
      </c>
      <c r="B1452" s="9">
        <v>930</v>
      </c>
      <c r="C1452" s="9" t="s">
        <v>18</v>
      </c>
      <c r="D1452" s="9" t="s">
        <v>3481</v>
      </c>
      <c r="E1452" s="9" t="s">
        <v>3482</v>
      </c>
      <c r="F1452" s="10">
        <v>1092</v>
      </c>
      <c r="G1452" s="11">
        <v>101.92</v>
      </c>
      <c r="H1452" s="11">
        <v>11</v>
      </c>
      <c r="I1452" s="9"/>
      <c r="J1452" s="9">
        <v>22</v>
      </c>
      <c r="K1452" s="9" t="s">
        <v>4843</v>
      </c>
      <c r="L1452" s="9" t="s">
        <v>48</v>
      </c>
      <c r="M1452" s="11">
        <f t="shared" si="22"/>
        <v>0.5</v>
      </c>
      <c r="N1452" s="12">
        <f>IF(M1452="","",IF(M1452&lt;Premissas!$C$8,Premissas!$E$7,IF(M1452&lt;Premissas!$C$9,Premissas!$E$8,IF(M1452&lt;Premissas!$C$10,Premissas!$E$9,IF(M1452&lt;Premissas!$C$11,Premissas!$E$10,IF(M1452&lt;Premissas!$C$12,Premissas!$E$11,Premissas!$E$12))))))</f>
        <v>0</v>
      </c>
      <c r="O1452" s="13">
        <f>IF(OR(N1452="",N1452=0),0,N1452/Premissas!$C$16)</f>
        <v>0</v>
      </c>
    </row>
    <row r="1453" spans="1:15" ht="15" customHeight="1">
      <c r="A1453" s="9">
        <v>8</v>
      </c>
      <c r="B1453" s="9">
        <v>930</v>
      </c>
      <c r="C1453" s="9" t="s">
        <v>20</v>
      </c>
      <c r="D1453" s="9" t="s">
        <v>4149</v>
      </c>
      <c r="E1453" s="9" t="s">
        <v>4150</v>
      </c>
      <c r="F1453" s="10">
        <v>19</v>
      </c>
      <c r="G1453" s="11">
        <v>5.53</v>
      </c>
      <c r="H1453" s="11">
        <v>3</v>
      </c>
      <c r="I1453" s="9"/>
      <c r="J1453" s="9">
        <v>16</v>
      </c>
      <c r="K1453" s="9" t="s">
        <v>4843</v>
      </c>
      <c r="L1453" s="9" t="s">
        <v>48</v>
      </c>
      <c r="M1453" s="11">
        <f t="shared" si="22"/>
        <v>0.1875</v>
      </c>
      <c r="N1453" s="12">
        <f>IF(M1453="","",IF(M1453&lt;Premissas!$C$8,Premissas!$E$7,IF(M1453&lt;Premissas!$C$9,Premissas!$E$8,IF(M1453&lt;Premissas!$C$10,Premissas!$E$9,IF(M1453&lt;Premissas!$C$11,Premissas!$E$10,IF(M1453&lt;Premissas!$C$12,Premissas!$E$11,Premissas!$E$12))))))</f>
        <v>0</v>
      </c>
      <c r="O1453" s="13">
        <f>IF(OR(N1453="",N1453=0),0,N1453/Premissas!$C$16)</f>
        <v>0</v>
      </c>
    </row>
    <row r="1454" spans="1:15" ht="15" customHeight="1">
      <c r="A1454" s="9">
        <v>8</v>
      </c>
      <c r="B1454" s="9">
        <v>930</v>
      </c>
      <c r="C1454" s="9" t="s">
        <v>20</v>
      </c>
      <c r="D1454" s="9" t="s">
        <v>3537</v>
      </c>
      <c r="E1454" s="9" t="s">
        <v>3538</v>
      </c>
      <c r="F1454" s="10">
        <v>1</v>
      </c>
      <c r="G1454" s="11">
        <v>0.41</v>
      </c>
      <c r="H1454" s="11">
        <v>2</v>
      </c>
      <c r="I1454" s="9"/>
      <c r="J1454" s="9">
        <v>16</v>
      </c>
      <c r="K1454" s="9" t="s">
        <v>4843</v>
      </c>
      <c r="L1454" s="9" t="s">
        <v>48</v>
      </c>
      <c r="M1454" s="11">
        <f t="shared" si="22"/>
        <v>0.125</v>
      </c>
      <c r="N1454" s="12">
        <f>IF(M1454="","",IF(M1454&lt;Premissas!$C$8,Premissas!$E$7,IF(M1454&lt;Premissas!$C$9,Premissas!$E$8,IF(M1454&lt;Premissas!$C$10,Premissas!$E$9,IF(M1454&lt;Premissas!$C$11,Premissas!$E$10,IF(M1454&lt;Premissas!$C$12,Premissas!$E$11,Premissas!$E$12))))))</f>
        <v>0</v>
      </c>
      <c r="O1454" s="13">
        <f>IF(OR(N1454="",N1454=0),0,N1454/Premissas!$C$16)</f>
        <v>0</v>
      </c>
    </row>
    <row r="1455" spans="1:15" ht="15" customHeight="1">
      <c r="A1455" s="9">
        <v>8</v>
      </c>
      <c r="B1455" s="9">
        <v>930</v>
      </c>
      <c r="C1455" s="9" t="s">
        <v>18</v>
      </c>
      <c r="D1455" s="9" t="s">
        <v>3551</v>
      </c>
      <c r="E1455" s="9" t="s">
        <v>3552</v>
      </c>
      <c r="F1455" s="10">
        <v>234</v>
      </c>
      <c r="G1455" s="11">
        <v>5.71</v>
      </c>
      <c r="H1455" s="11">
        <v>41</v>
      </c>
      <c r="I1455" s="9"/>
      <c r="J1455" s="9">
        <v>22</v>
      </c>
      <c r="K1455" s="9" t="s">
        <v>4843</v>
      </c>
      <c r="L1455" s="9" t="s">
        <v>48</v>
      </c>
      <c r="M1455" s="11">
        <f t="shared" si="22"/>
        <v>1.8636363636363635</v>
      </c>
      <c r="N1455" s="12">
        <f>IF(M1455="","",IF(M1455&lt;Premissas!$C$8,Premissas!$E$7,IF(M1455&lt;Premissas!$C$9,Premissas!$E$8,IF(M1455&lt;Premissas!$C$10,Premissas!$E$9,IF(M1455&lt;Premissas!$C$11,Premissas!$E$10,IF(M1455&lt;Premissas!$C$12,Premissas!$E$11,Premissas!$E$12))))))</f>
        <v>500</v>
      </c>
      <c r="O1455" s="13">
        <f>IF(OR(N1455="",N1455=0),0,N1455/Premissas!$C$16)</f>
        <v>19.23076923076923</v>
      </c>
    </row>
    <row r="1456" spans="1:15" ht="15" customHeight="1">
      <c r="A1456" s="9">
        <v>8</v>
      </c>
      <c r="B1456" s="9">
        <v>930</v>
      </c>
      <c r="C1456" s="9" t="s">
        <v>19</v>
      </c>
      <c r="D1456" s="9" t="s">
        <v>3579</v>
      </c>
      <c r="E1456" s="9" t="s">
        <v>3580</v>
      </c>
      <c r="F1456" s="10">
        <v>1529</v>
      </c>
      <c r="G1456" s="11">
        <v>86.03</v>
      </c>
      <c r="H1456" s="11">
        <v>18</v>
      </c>
      <c r="I1456" s="9"/>
      <c r="J1456" s="9">
        <v>17</v>
      </c>
      <c r="K1456" s="9" t="s">
        <v>4843</v>
      </c>
      <c r="L1456" s="9" t="s">
        <v>48</v>
      </c>
      <c r="M1456" s="11">
        <f t="shared" si="22"/>
        <v>1.0588235294117647</v>
      </c>
      <c r="N1456" s="12">
        <f>IF(M1456="","",IF(M1456&lt;Premissas!$C$8,Premissas!$E$7,IF(M1456&lt;Premissas!$C$9,Premissas!$E$8,IF(M1456&lt;Premissas!$C$10,Premissas!$E$9,IF(M1456&lt;Premissas!$C$11,Premissas!$E$10,IF(M1456&lt;Premissas!$C$12,Premissas!$E$11,Premissas!$E$12))))))</f>
        <v>100</v>
      </c>
      <c r="O1456" s="13">
        <f>IF(OR(N1456="",N1456=0),0,N1456/Premissas!$C$16)</f>
        <v>3.8461538461538463</v>
      </c>
    </row>
    <row r="1457" spans="1:15" ht="15" customHeight="1">
      <c r="A1457" s="9">
        <v>8</v>
      </c>
      <c r="B1457" s="9">
        <v>930</v>
      </c>
      <c r="C1457" s="9" t="s">
        <v>19</v>
      </c>
      <c r="D1457" s="9" t="s">
        <v>4181</v>
      </c>
      <c r="E1457" s="9" t="s">
        <v>4182</v>
      </c>
      <c r="F1457" s="10">
        <v>5</v>
      </c>
      <c r="G1457" s="11">
        <v>1.99</v>
      </c>
      <c r="H1457" s="11">
        <v>3</v>
      </c>
      <c r="I1457" s="9"/>
      <c r="J1457" s="9">
        <v>17</v>
      </c>
      <c r="K1457" s="9" t="s">
        <v>4843</v>
      </c>
      <c r="L1457" s="9" t="s">
        <v>48</v>
      </c>
      <c r="M1457" s="11">
        <f t="shared" si="22"/>
        <v>0.17647058823529413</v>
      </c>
      <c r="N1457" s="12">
        <f>IF(M1457="","",IF(M1457&lt;Premissas!$C$8,Premissas!$E$7,IF(M1457&lt;Premissas!$C$9,Premissas!$E$8,IF(M1457&lt;Premissas!$C$10,Premissas!$E$9,IF(M1457&lt;Premissas!$C$11,Premissas!$E$10,IF(M1457&lt;Premissas!$C$12,Premissas!$E$11,Premissas!$E$12))))))</f>
        <v>0</v>
      </c>
      <c r="O1457" s="13">
        <f>IF(OR(N1457="",N1457=0),0,N1457/Premissas!$C$16)</f>
        <v>0</v>
      </c>
    </row>
    <row r="1458" spans="1:15" ht="15" customHeight="1">
      <c r="A1458" s="9">
        <v>8</v>
      </c>
      <c r="B1458" s="9">
        <v>930</v>
      </c>
      <c r="C1458" s="9" t="s">
        <v>20</v>
      </c>
      <c r="D1458" s="9" t="s">
        <v>3581</v>
      </c>
      <c r="E1458" s="9" t="s">
        <v>3582</v>
      </c>
      <c r="F1458" s="10">
        <v>12</v>
      </c>
      <c r="G1458" s="11">
        <v>1.28</v>
      </c>
      <c r="H1458" s="11">
        <v>9</v>
      </c>
      <c r="I1458" s="9"/>
      <c r="J1458" s="9">
        <v>16</v>
      </c>
      <c r="K1458" s="9" t="s">
        <v>4843</v>
      </c>
      <c r="L1458" s="9" t="s">
        <v>48</v>
      </c>
      <c r="M1458" s="11">
        <f t="shared" si="22"/>
        <v>0.5625</v>
      </c>
      <c r="N1458" s="12">
        <f>IF(M1458="","",IF(M1458&lt;Premissas!$C$8,Premissas!$E$7,IF(M1458&lt;Premissas!$C$9,Premissas!$E$8,IF(M1458&lt;Premissas!$C$10,Premissas!$E$9,IF(M1458&lt;Premissas!$C$11,Premissas!$E$10,IF(M1458&lt;Premissas!$C$12,Premissas!$E$11,Premissas!$E$12))))))</f>
        <v>0</v>
      </c>
      <c r="O1458" s="13">
        <f>IF(OR(N1458="",N1458=0),0,N1458/Premissas!$C$16)</f>
        <v>0</v>
      </c>
    </row>
    <row r="1459" spans="1:15" ht="15" customHeight="1">
      <c r="A1459" s="9">
        <v>8</v>
      </c>
      <c r="B1459" s="9">
        <v>930</v>
      </c>
      <c r="C1459" s="9" t="s">
        <v>19</v>
      </c>
      <c r="D1459" s="9" t="s">
        <v>3581</v>
      </c>
      <c r="E1459" s="9" t="s">
        <v>3582</v>
      </c>
      <c r="F1459" s="10">
        <v>1729</v>
      </c>
      <c r="G1459" s="11">
        <v>128.66</v>
      </c>
      <c r="H1459" s="11">
        <v>13</v>
      </c>
      <c r="I1459" s="9"/>
      <c r="J1459" s="9">
        <v>17</v>
      </c>
      <c r="K1459" s="9" t="s">
        <v>4843</v>
      </c>
      <c r="L1459" s="9" t="s">
        <v>48</v>
      </c>
      <c r="M1459" s="11">
        <f t="shared" si="22"/>
        <v>0.76470588235294112</v>
      </c>
      <c r="N1459" s="12">
        <f>IF(M1459="","",IF(M1459&lt;Premissas!$C$8,Premissas!$E$7,IF(M1459&lt;Premissas!$C$9,Premissas!$E$8,IF(M1459&lt;Premissas!$C$10,Premissas!$E$9,IF(M1459&lt;Premissas!$C$11,Premissas!$E$10,IF(M1459&lt;Premissas!$C$12,Premissas!$E$11,Premissas!$E$12))))))</f>
        <v>0</v>
      </c>
      <c r="O1459" s="13">
        <f>IF(OR(N1459="",N1459=0),0,N1459/Premissas!$C$16)</f>
        <v>0</v>
      </c>
    </row>
    <row r="1460" spans="1:15" ht="15" customHeight="1">
      <c r="A1460" s="9">
        <v>8</v>
      </c>
      <c r="B1460" s="9">
        <v>930</v>
      </c>
      <c r="C1460" s="9" t="s">
        <v>21</v>
      </c>
      <c r="D1460" s="9" t="s">
        <v>3585</v>
      </c>
      <c r="E1460" s="9" t="s">
        <v>3586</v>
      </c>
      <c r="F1460" s="10">
        <v>1844</v>
      </c>
      <c r="G1460" s="11">
        <v>26.68</v>
      </c>
      <c r="H1460" s="11">
        <v>69</v>
      </c>
      <c r="I1460" s="9"/>
      <c r="J1460" s="9">
        <v>20</v>
      </c>
      <c r="K1460" s="9" t="s">
        <v>4843</v>
      </c>
      <c r="L1460" s="9" t="s">
        <v>48</v>
      </c>
      <c r="M1460" s="11">
        <f t="shared" si="22"/>
        <v>3.45</v>
      </c>
      <c r="N1460" s="12">
        <f>IF(M1460="","",IF(M1460&lt;Premissas!$C$8,Premissas!$E$7,IF(M1460&lt;Premissas!$C$9,Premissas!$E$8,IF(M1460&lt;Premissas!$C$10,Premissas!$E$9,IF(M1460&lt;Premissas!$C$11,Premissas!$E$10,IF(M1460&lt;Premissas!$C$12,Premissas!$E$11,Premissas!$E$12))))))</f>
        <v>750</v>
      </c>
      <c r="O1460" s="13">
        <f>IF(OR(N1460="",N1460=0),0,N1460/Premissas!$C$16)</f>
        <v>28.846153846153847</v>
      </c>
    </row>
    <row r="1461" spans="1:15" ht="15" customHeight="1">
      <c r="A1461" s="9">
        <v>8</v>
      </c>
      <c r="B1461" s="9">
        <v>930</v>
      </c>
      <c r="C1461" s="9" t="s">
        <v>19</v>
      </c>
      <c r="D1461" s="9" t="s">
        <v>3587</v>
      </c>
      <c r="E1461" s="9" t="s">
        <v>3588</v>
      </c>
      <c r="F1461" s="10">
        <v>3396</v>
      </c>
      <c r="G1461" s="11">
        <v>139.94999999999999</v>
      </c>
      <c r="H1461" s="11">
        <v>24</v>
      </c>
      <c r="I1461" s="9"/>
      <c r="J1461" s="9">
        <v>17</v>
      </c>
      <c r="K1461" s="9" t="s">
        <v>4843</v>
      </c>
      <c r="L1461" s="9" t="s">
        <v>48</v>
      </c>
      <c r="M1461" s="11">
        <f t="shared" si="22"/>
        <v>1.411764705882353</v>
      </c>
      <c r="N1461" s="12">
        <f>IF(M1461="","",IF(M1461&lt;Premissas!$C$8,Premissas!$E$7,IF(M1461&lt;Premissas!$C$9,Premissas!$E$8,IF(M1461&lt;Premissas!$C$10,Premissas!$E$9,IF(M1461&lt;Premissas!$C$11,Premissas!$E$10,IF(M1461&lt;Premissas!$C$12,Premissas!$E$11,Premissas!$E$12))))))</f>
        <v>350</v>
      </c>
      <c r="O1461" s="13">
        <f>IF(OR(N1461="",N1461=0),0,N1461/Premissas!$C$16)</f>
        <v>13.461538461538462</v>
      </c>
    </row>
    <row r="1462" spans="1:15" ht="15" customHeight="1">
      <c r="A1462" s="9">
        <v>8</v>
      </c>
      <c r="B1462" s="9">
        <v>930</v>
      </c>
      <c r="C1462" s="9" t="s">
        <v>20</v>
      </c>
      <c r="D1462" s="9" t="s">
        <v>3589</v>
      </c>
      <c r="E1462" s="9" t="s">
        <v>3590</v>
      </c>
      <c r="F1462" s="10">
        <v>6</v>
      </c>
      <c r="G1462" s="11">
        <v>1.33</v>
      </c>
      <c r="H1462" s="11">
        <v>5</v>
      </c>
      <c r="I1462" s="9"/>
      <c r="J1462" s="9">
        <v>16</v>
      </c>
      <c r="K1462" s="9" t="s">
        <v>4843</v>
      </c>
      <c r="L1462" s="9" t="s">
        <v>48</v>
      </c>
      <c r="M1462" s="11">
        <f t="shared" si="22"/>
        <v>0.3125</v>
      </c>
      <c r="N1462" s="12">
        <f>IF(M1462="","",IF(M1462&lt;Premissas!$C$8,Premissas!$E$7,IF(M1462&lt;Premissas!$C$9,Premissas!$E$8,IF(M1462&lt;Premissas!$C$10,Premissas!$E$9,IF(M1462&lt;Premissas!$C$11,Premissas!$E$10,IF(M1462&lt;Premissas!$C$12,Premissas!$E$11,Premissas!$E$12))))))</f>
        <v>0</v>
      </c>
      <c r="O1462" s="13">
        <f>IF(OR(N1462="",N1462=0),0,N1462/Premissas!$C$16)</f>
        <v>0</v>
      </c>
    </row>
    <row r="1463" spans="1:15" ht="15" customHeight="1">
      <c r="A1463" s="9">
        <v>8</v>
      </c>
      <c r="B1463" s="9">
        <v>930</v>
      </c>
      <c r="C1463" s="9" t="s">
        <v>21</v>
      </c>
      <c r="D1463" s="9" t="s">
        <v>3595</v>
      </c>
      <c r="E1463" s="9" t="s">
        <v>3596</v>
      </c>
      <c r="F1463" s="10">
        <v>2936</v>
      </c>
      <c r="G1463" s="11">
        <v>111.93</v>
      </c>
      <c r="H1463" s="11">
        <v>26</v>
      </c>
      <c r="I1463" s="9"/>
      <c r="J1463" s="9">
        <v>20</v>
      </c>
      <c r="K1463" s="9" t="s">
        <v>4843</v>
      </c>
      <c r="L1463" s="9" t="s">
        <v>48</v>
      </c>
      <c r="M1463" s="11">
        <f t="shared" si="22"/>
        <v>1.3</v>
      </c>
      <c r="N1463" s="12">
        <f>IF(M1463="","",IF(M1463&lt;Premissas!$C$8,Premissas!$E$7,IF(M1463&lt;Premissas!$C$9,Premissas!$E$8,IF(M1463&lt;Premissas!$C$10,Premissas!$E$9,IF(M1463&lt;Premissas!$C$11,Premissas!$E$10,IF(M1463&lt;Premissas!$C$12,Premissas!$E$11,Premissas!$E$12))))))</f>
        <v>200</v>
      </c>
      <c r="O1463" s="13">
        <f>IF(OR(N1463="",N1463=0),0,N1463/Premissas!$C$16)</f>
        <v>7.6923076923076925</v>
      </c>
    </row>
    <row r="1464" spans="1:15" ht="15" customHeight="1">
      <c r="A1464" s="9">
        <v>8</v>
      </c>
      <c r="B1464" s="9">
        <v>1953</v>
      </c>
      <c r="C1464" s="9" t="s">
        <v>19</v>
      </c>
      <c r="D1464" s="9" t="s">
        <v>899</v>
      </c>
      <c r="E1464" s="9" t="s">
        <v>900</v>
      </c>
      <c r="F1464" s="10">
        <v>43</v>
      </c>
      <c r="G1464" s="11">
        <v>6</v>
      </c>
      <c r="H1464" s="11">
        <v>7</v>
      </c>
      <c r="I1464" s="9">
        <v>19</v>
      </c>
      <c r="J1464" s="9">
        <v>19</v>
      </c>
      <c r="K1464" s="9" t="s">
        <v>4842</v>
      </c>
      <c r="L1464" s="9" t="s">
        <v>48</v>
      </c>
      <c r="M1464" s="11">
        <f t="shared" si="22"/>
        <v>0.36842105263157893</v>
      </c>
      <c r="N1464" s="12">
        <f>IF(M1464="","",IF(M1464&lt;Premissas!$C$8,Premissas!$E$7,IF(M1464&lt;Premissas!$C$9,Premissas!$E$8,IF(M1464&lt;Premissas!$C$10,Premissas!$E$9,IF(M1464&lt;Premissas!$C$11,Premissas!$E$10,IF(M1464&lt;Premissas!$C$12,Premissas!$E$11,Premissas!$E$12))))))</f>
        <v>0</v>
      </c>
      <c r="O1464" s="13">
        <f>IF(OR(N1464="",N1464=0),0,N1464/Premissas!$C$16)</f>
        <v>0</v>
      </c>
    </row>
    <row r="1465" spans="1:15" ht="15" customHeight="1">
      <c r="A1465" s="9">
        <v>8</v>
      </c>
      <c r="B1465" s="9">
        <v>1953</v>
      </c>
      <c r="C1465" s="9" t="s">
        <v>21</v>
      </c>
      <c r="D1465" s="9" t="s">
        <v>903</v>
      </c>
      <c r="E1465" s="9" t="s">
        <v>904</v>
      </c>
      <c r="F1465" s="10">
        <v>2</v>
      </c>
      <c r="G1465" s="11">
        <v>7.0000000000000007E-2</v>
      </c>
      <c r="H1465" s="11">
        <v>29</v>
      </c>
      <c r="I1465" s="9">
        <v>19</v>
      </c>
      <c r="J1465" s="9">
        <v>19</v>
      </c>
      <c r="K1465" s="9" t="s">
        <v>4842</v>
      </c>
      <c r="L1465" s="9" t="s">
        <v>48</v>
      </c>
      <c r="M1465" s="11">
        <f t="shared" si="22"/>
        <v>1.5263157894736843</v>
      </c>
      <c r="N1465" s="12">
        <f>IF(M1465="","",IF(M1465&lt;Premissas!$C$8,Premissas!$E$7,IF(M1465&lt;Premissas!$C$9,Premissas!$E$8,IF(M1465&lt;Premissas!$C$10,Premissas!$E$9,IF(M1465&lt;Premissas!$C$11,Premissas!$E$10,IF(M1465&lt;Premissas!$C$12,Premissas!$E$11,Premissas!$E$12))))))</f>
        <v>350</v>
      </c>
      <c r="O1465" s="13">
        <f>IF(OR(N1465="",N1465=0),0,N1465/Premissas!$C$16)</f>
        <v>13.461538461538462</v>
      </c>
    </row>
    <row r="1466" spans="1:15" ht="15" customHeight="1">
      <c r="A1466" s="9">
        <v>8</v>
      </c>
      <c r="B1466" s="9">
        <v>1953</v>
      </c>
      <c r="C1466" s="9" t="s">
        <v>18</v>
      </c>
      <c r="D1466" s="9" t="s">
        <v>905</v>
      </c>
      <c r="E1466" s="9" t="s">
        <v>906</v>
      </c>
      <c r="F1466" s="10">
        <v>323</v>
      </c>
      <c r="G1466" s="11">
        <v>9.7100000000000009</v>
      </c>
      <c r="H1466" s="11">
        <v>33</v>
      </c>
      <c r="I1466" s="9">
        <v>18</v>
      </c>
      <c r="J1466" s="9">
        <v>18</v>
      </c>
      <c r="K1466" s="9" t="s">
        <v>4842</v>
      </c>
      <c r="L1466" s="9" t="s">
        <v>48</v>
      </c>
      <c r="M1466" s="11">
        <f t="shared" si="22"/>
        <v>1.8333333333333333</v>
      </c>
      <c r="N1466" s="12">
        <f>IF(M1466="","",IF(M1466&lt;Premissas!$C$8,Premissas!$E$7,IF(M1466&lt;Premissas!$C$9,Premissas!$E$8,IF(M1466&lt;Premissas!$C$10,Premissas!$E$9,IF(M1466&lt;Premissas!$C$11,Premissas!$E$10,IF(M1466&lt;Premissas!$C$12,Premissas!$E$11,Premissas!$E$12))))))</f>
        <v>500</v>
      </c>
      <c r="O1466" s="13">
        <f>IF(OR(N1466="",N1466=0),0,N1466/Premissas!$C$16)</f>
        <v>19.23076923076923</v>
      </c>
    </row>
    <row r="1467" spans="1:15" ht="15" customHeight="1">
      <c r="A1467" s="9">
        <v>8</v>
      </c>
      <c r="B1467" s="9">
        <v>1953</v>
      </c>
      <c r="C1467" s="9" t="s">
        <v>19</v>
      </c>
      <c r="D1467" s="9" t="s">
        <v>905</v>
      </c>
      <c r="E1467" s="9" t="s">
        <v>906</v>
      </c>
      <c r="F1467" s="10">
        <v>124</v>
      </c>
      <c r="G1467" s="11">
        <v>2.31</v>
      </c>
      <c r="H1467" s="11">
        <v>54</v>
      </c>
      <c r="I1467" s="9">
        <v>19</v>
      </c>
      <c r="J1467" s="9">
        <v>19</v>
      </c>
      <c r="K1467" s="9" t="s">
        <v>4842</v>
      </c>
      <c r="L1467" s="9" t="s">
        <v>48</v>
      </c>
      <c r="M1467" s="11">
        <f t="shared" si="22"/>
        <v>2.8421052631578947</v>
      </c>
      <c r="N1467" s="12">
        <f>IF(M1467="","",IF(M1467&lt;Premissas!$C$8,Premissas!$E$7,IF(M1467&lt;Premissas!$C$9,Premissas!$E$8,IF(M1467&lt;Premissas!$C$10,Premissas!$E$9,IF(M1467&lt;Premissas!$C$11,Premissas!$E$10,IF(M1467&lt;Premissas!$C$12,Premissas!$E$11,Premissas!$E$12))))))</f>
        <v>750</v>
      </c>
      <c r="O1467" s="13">
        <f>IF(OR(N1467="",N1467=0),0,N1467/Premissas!$C$16)</f>
        <v>28.846153846153847</v>
      </c>
    </row>
    <row r="1468" spans="1:15" ht="15" customHeight="1">
      <c r="A1468" s="9">
        <v>8</v>
      </c>
      <c r="B1468" s="9">
        <v>1953</v>
      </c>
      <c r="C1468" s="9" t="s">
        <v>21</v>
      </c>
      <c r="D1468" s="9" t="s">
        <v>907</v>
      </c>
      <c r="E1468" s="9" t="s">
        <v>908</v>
      </c>
      <c r="F1468" s="10">
        <v>3149</v>
      </c>
      <c r="G1468" s="11">
        <v>105.46</v>
      </c>
      <c r="H1468" s="11">
        <v>30</v>
      </c>
      <c r="I1468" s="9">
        <v>19</v>
      </c>
      <c r="J1468" s="9">
        <v>19</v>
      </c>
      <c r="K1468" s="9" t="s">
        <v>4842</v>
      </c>
      <c r="L1468" s="9" t="s">
        <v>48</v>
      </c>
      <c r="M1468" s="11">
        <f t="shared" si="22"/>
        <v>1.5789473684210527</v>
      </c>
      <c r="N1468" s="12">
        <f>IF(M1468="","",IF(M1468&lt;Premissas!$C$8,Premissas!$E$7,IF(M1468&lt;Premissas!$C$9,Premissas!$E$8,IF(M1468&lt;Premissas!$C$10,Premissas!$E$9,IF(M1468&lt;Premissas!$C$11,Premissas!$E$10,IF(M1468&lt;Premissas!$C$12,Premissas!$E$11,Premissas!$E$12))))))</f>
        <v>350</v>
      </c>
      <c r="O1468" s="13">
        <f>IF(OR(N1468="",N1468=0),0,N1468/Premissas!$C$16)</f>
        <v>13.461538461538462</v>
      </c>
    </row>
    <row r="1469" spans="1:15" ht="15" customHeight="1">
      <c r="A1469" s="9">
        <v>8</v>
      </c>
      <c r="B1469" s="9">
        <v>1953</v>
      </c>
      <c r="C1469" s="9" t="s">
        <v>21</v>
      </c>
      <c r="D1469" s="9" t="s">
        <v>909</v>
      </c>
      <c r="E1469" s="9" t="s">
        <v>910</v>
      </c>
      <c r="F1469" s="10">
        <v>1345</v>
      </c>
      <c r="G1469" s="11">
        <v>18.34</v>
      </c>
      <c r="H1469" s="11">
        <v>73</v>
      </c>
      <c r="I1469" s="9">
        <v>19</v>
      </c>
      <c r="J1469" s="9">
        <v>19</v>
      </c>
      <c r="K1469" s="9" t="s">
        <v>4842</v>
      </c>
      <c r="L1469" s="9" t="s">
        <v>48</v>
      </c>
      <c r="M1469" s="11">
        <f t="shared" si="22"/>
        <v>3.8421052631578947</v>
      </c>
      <c r="N1469" s="12">
        <f>IF(M1469="","",IF(M1469&lt;Premissas!$C$8,Premissas!$E$7,IF(M1469&lt;Premissas!$C$9,Premissas!$E$8,IF(M1469&lt;Premissas!$C$10,Premissas!$E$9,IF(M1469&lt;Premissas!$C$11,Premissas!$E$10,IF(M1469&lt;Premissas!$C$12,Premissas!$E$11,Premissas!$E$12))))))</f>
        <v>750</v>
      </c>
      <c r="O1469" s="13">
        <f>IF(OR(N1469="",N1469=0),0,N1469/Premissas!$C$16)</f>
        <v>28.846153846153847</v>
      </c>
    </row>
    <row r="1470" spans="1:15" ht="15" customHeight="1">
      <c r="A1470" s="9">
        <v>8</v>
      </c>
      <c r="B1470" s="9">
        <v>1953</v>
      </c>
      <c r="C1470" s="9" t="s">
        <v>21</v>
      </c>
      <c r="D1470" s="9" t="s">
        <v>911</v>
      </c>
      <c r="E1470" s="9" t="s">
        <v>912</v>
      </c>
      <c r="F1470" s="10">
        <v>1897</v>
      </c>
      <c r="G1470" s="11">
        <v>49.45</v>
      </c>
      <c r="H1470" s="11">
        <v>38</v>
      </c>
      <c r="I1470" s="9">
        <v>19</v>
      </c>
      <c r="J1470" s="9">
        <v>19</v>
      </c>
      <c r="K1470" s="9" t="s">
        <v>4842</v>
      </c>
      <c r="L1470" s="9" t="s">
        <v>48</v>
      </c>
      <c r="M1470" s="11">
        <f t="shared" si="22"/>
        <v>2</v>
      </c>
      <c r="N1470" s="12">
        <f>IF(M1470="","",IF(M1470&lt;Premissas!$C$8,Premissas!$E$7,IF(M1470&lt;Premissas!$C$9,Premissas!$E$8,IF(M1470&lt;Premissas!$C$10,Premissas!$E$9,IF(M1470&lt;Premissas!$C$11,Premissas!$E$10,IF(M1470&lt;Premissas!$C$12,Premissas!$E$11,Premissas!$E$12))))))</f>
        <v>750</v>
      </c>
      <c r="O1470" s="13">
        <f>IF(OR(N1470="",N1470=0),0,N1470/Premissas!$C$16)</f>
        <v>28.846153846153847</v>
      </c>
    </row>
    <row r="1471" spans="1:15" ht="15" customHeight="1">
      <c r="A1471" s="9">
        <v>8</v>
      </c>
      <c r="B1471" s="9">
        <v>1953</v>
      </c>
      <c r="C1471" s="9" t="s">
        <v>21</v>
      </c>
      <c r="D1471" s="9" t="s">
        <v>913</v>
      </c>
      <c r="E1471" s="9" t="s">
        <v>914</v>
      </c>
      <c r="F1471" s="10">
        <v>1699</v>
      </c>
      <c r="G1471" s="11">
        <v>27.6</v>
      </c>
      <c r="H1471" s="11">
        <v>62</v>
      </c>
      <c r="I1471" s="9">
        <v>19</v>
      </c>
      <c r="J1471" s="9">
        <v>19</v>
      </c>
      <c r="K1471" s="9" t="s">
        <v>4842</v>
      </c>
      <c r="L1471" s="9" t="s">
        <v>48</v>
      </c>
      <c r="M1471" s="11">
        <f t="shared" si="22"/>
        <v>3.263157894736842</v>
      </c>
      <c r="N1471" s="12">
        <f>IF(M1471="","",IF(M1471&lt;Premissas!$C$8,Premissas!$E$7,IF(M1471&lt;Premissas!$C$9,Premissas!$E$8,IF(M1471&lt;Premissas!$C$10,Premissas!$E$9,IF(M1471&lt;Premissas!$C$11,Premissas!$E$10,IF(M1471&lt;Premissas!$C$12,Premissas!$E$11,Premissas!$E$12))))))</f>
        <v>750</v>
      </c>
      <c r="O1471" s="13">
        <f>IF(OR(N1471="",N1471=0),0,N1471/Premissas!$C$16)</f>
        <v>28.846153846153847</v>
      </c>
    </row>
    <row r="1472" spans="1:15" ht="15" customHeight="1">
      <c r="A1472" s="9">
        <v>8</v>
      </c>
      <c r="B1472" s="9">
        <v>1953</v>
      </c>
      <c r="C1472" s="9" t="s">
        <v>19</v>
      </c>
      <c r="D1472" s="9" t="s">
        <v>913</v>
      </c>
      <c r="E1472" s="9" t="s">
        <v>914</v>
      </c>
      <c r="F1472" s="10">
        <v>1</v>
      </c>
      <c r="G1472" s="11">
        <v>1</v>
      </c>
      <c r="H1472" s="11">
        <v>1</v>
      </c>
      <c r="I1472" s="9">
        <v>19</v>
      </c>
      <c r="J1472" s="9">
        <v>19</v>
      </c>
      <c r="K1472" s="9" t="s">
        <v>4842</v>
      </c>
      <c r="L1472" s="9" t="s">
        <v>48</v>
      </c>
      <c r="M1472" s="11">
        <f t="shared" si="22"/>
        <v>5.2631578947368418E-2</v>
      </c>
      <c r="N1472" s="12">
        <f>IF(M1472="","",IF(M1472&lt;Premissas!$C$8,Premissas!$E$7,IF(M1472&lt;Premissas!$C$9,Premissas!$E$8,IF(M1472&lt;Premissas!$C$10,Premissas!$E$9,IF(M1472&lt;Premissas!$C$11,Premissas!$E$10,IF(M1472&lt;Premissas!$C$12,Premissas!$E$11,Premissas!$E$12))))))</f>
        <v>0</v>
      </c>
      <c r="O1472" s="13">
        <f>IF(OR(N1472="",N1472=0),0,N1472/Premissas!$C$16)</f>
        <v>0</v>
      </c>
    </row>
    <row r="1473" spans="1:15" ht="15" customHeight="1">
      <c r="A1473" s="9">
        <v>8</v>
      </c>
      <c r="B1473" s="9">
        <v>1953</v>
      </c>
      <c r="C1473" s="9" t="s">
        <v>21</v>
      </c>
      <c r="D1473" s="9" t="s">
        <v>915</v>
      </c>
      <c r="E1473" s="9" t="s">
        <v>916</v>
      </c>
      <c r="F1473" s="10">
        <v>2295</v>
      </c>
      <c r="G1473" s="11">
        <v>55.66</v>
      </c>
      <c r="H1473" s="11">
        <v>41</v>
      </c>
      <c r="I1473" s="9">
        <v>19</v>
      </c>
      <c r="J1473" s="9">
        <v>19</v>
      </c>
      <c r="K1473" s="9" t="s">
        <v>4842</v>
      </c>
      <c r="L1473" s="9" t="s">
        <v>48</v>
      </c>
      <c r="M1473" s="11">
        <f t="shared" si="22"/>
        <v>2.1578947368421053</v>
      </c>
      <c r="N1473" s="12">
        <f>IF(M1473="","",IF(M1473&lt;Premissas!$C$8,Premissas!$E$7,IF(M1473&lt;Premissas!$C$9,Premissas!$E$8,IF(M1473&lt;Premissas!$C$10,Premissas!$E$9,IF(M1473&lt;Premissas!$C$11,Premissas!$E$10,IF(M1473&lt;Premissas!$C$12,Premissas!$E$11,Premissas!$E$12))))))</f>
        <v>750</v>
      </c>
      <c r="O1473" s="13">
        <f>IF(OR(N1473="",N1473=0),0,N1473/Premissas!$C$16)</f>
        <v>28.846153846153847</v>
      </c>
    </row>
    <row r="1474" spans="1:15" ht="15" customHeight="1">
      <c r="A1474" s="9">
        <v>8</v>
      </c>
      <c r="B1474" s="9">
        <v>1953</v>
      </c>
      <c r="C1474" s="9" t="s">
        <v>21</v>
      </c>
      <c r="D1474" s="9" t="s">
        <v>917</v>
      </c>
      <c r="E1474" s="9" t="s">
        <v>918</v>
      </c>
      <c r="F1474" s="10">
        <v>1462</v>
      </c>
      <c r="G1474" s="11">
        <v>36.49</v>
      </c>
      <c r="H1474" s="11">
        <v>40</v>
      </c>
      <c r="I1474" s="9">
        <v>19</v>
      </c>
      <c r="J1474" s="9">
        <v>19</v>
      </c>
      <c r="K1474" s="9" t="s">
        <v>4842</v>
      </c>
      <c r="L1474" s="9" t="s">
        <v>48</v>
      </c>
      <c r="M1474" s="11">
        <f t="shared" ref="M1474:M1537" si="23">IF(OR(J1474="",J1474&lt;=0),"",H1474/J1474)</f>
        <v>2.1052631578947367</v>
      </c>
      <c r="N1474" s="12">
        <f>IF(M1474="","",IF(M1474&lt;Premissas!$C$8,Premissas!$E$7,IF(M1474&lt;Premissas!$C$9,Premissas!$E$8,IF(M1474&lt;Premissas!$C$10,Premissas!$E$9,IF(M1474&lt;Premissas!$C$11,Premissas!$E$10,IF(M1474&lt;Premissas!$C$12,Premissas!$E$11,Premissas!$E$12))))))</f>
        <v>750</v>
      </c>
      <c r="O1474" s="13">
        <f>IF(OR(N1474="",N1474=0),0,N1474/Premissas!$C$16)</f>
        <v>28.846153846153847</v>
      </c>
    </row>
    <row r="1475" spans="1:15" ht="15" customHeight="1">
      <c r="A1475" s="9">
        <v>8</v>
      </c>
      <c r="B1475" s="9">
        <v>1953</v>
      </c>
      <c r="C1475" s="9" t="s">
        <v>19</v>
      </c>
      <c r="D1475" s="9" t="s">
        <v>917</v>
      </c>
      <c r="E1475" s="9" t="s">
        <v>918</v>
      </c>
      <c r="F1475" s="10">
        <v>114</v>
      </c>
      <c r="G1475" s="11">
        <v>2.5099999999999998</v>
      </c>
      <c r="H1475" s="11">
        <v>45</v>
      </c>
      <c r="I1475" s="9">
        <v>19</v>
      </c>
      <c r="J1475" s="9">
        <v>19</v>
      </c>
      <c r="K1475" s="9" t="s">
        <v>4842</v>
      </c>
      <c r="L1475" s="9" t="s">
        <v>48</v>
      </c>
      <c r="M1475" s="11">
        <f t="shared" si="23"/>
        <v>2.3684210526315788</v>
      </c>
      <c r="N1475" s="12">
        <f>IF(M1475="","",IF(M1475&lt;Premissas!$C$8,Premissas!$E$7,IF(M1475&lt;Premissas!$C$9,Premissas!$E$8,IF(M1475&lt;Premissas!$C$10,Premissas!$E$9,IF(M1475&lt;Premissas!$C$11,Premissas!$E$10,IF(M1475&lt;Premissas!$C$12,Premissas!$E$11,Premissas!$E$12))))))</f>
        <v>750</v>
      </c>
      <c r="O1475" s="13">
        <f>IF(OR(N1475="",N1475=0),0,N1475/Premissas!$C$16)</f>
        <v>28.846153846153847</v>
      </c>
    </row>
    <row r="1476" spans="1:15" ht="15" customHeight="1">
      <c r="A1476" s="9">
        <v>8</v>
      </c>
      <c r="B1476" s="9">
        <v>1953</v>
      </c>
      <c r="C1476" s="9" t="s">
        <v>18</v>
      </c>
      <c r="D1476" s="9" t="s">
        <v>919</v>
      </c>
      <c r="E1476" s="9" t="s">
        <v>920</v>
      </c>
      <c r="F1476" s="10">
        <v>325</v>
      </c>
      <c r="G1476" s="11">
        <v>0.76</v>
      </c>
      <c r="H1476" s="11">
        <v>428</v>
      </c>
      <c r="I1476" s="9">
        <v>18</v>
      </c>
      <c r="J1476" s="9">
        <v>18</v>
      </c>
      <c r="K1476" s="9" t="s">
        <v>4842</v>
      </c>
      <c r="L1476" s="9" t="s">
        <v>48</v>
      </c>
      <c r="M1476" s="11">
        <f t="shared" si="23"/>
        <v>23.777777777777779</v>
      </c>
      <c r="N1476" s="12">
        <f>IF(M1476="","",IF(M1476&lt;Premissas!$C$8,Premissas!$E$7,IF(M1476&lt;Premissas!$C$9,Premissas!$E$8,IF(M1476&lt;Premissas!$C$10,Premissas!$E$9,IF(M1476&lt;Premissas!$C$11,Premissas!$E$10,IF(M1476&lt;Premissas!$C$12,Premissas!$E$11,Premissas!$E$12))))))</f>
        <v>750</v>
      </c>
      <c r="O1476" s="13">
        <f>IF(OR(N1476="",N1476=0),0,N1476/Premissas!$C$16)</f>
        <v>28.846153846153847</v>
      </c>
    </row>
    <row r="1477" spans="1:15" ht="15" customHeight="1">
      <c r="A1477" s="9">
        <v>8</v>
      </c>
      <c r="B1477" s="9">
        <v>1953</v>
      </c>
      <c r="C1477" s="9" t="s">
        <v>19</v>
      </c>
      <c r="D1477" s="9" t="s">
        <v>919</v>
      </c>
      <c r="E1477" s="9" t="s">
        <v>920</v>
      </c>
      <c r="F1477" s="10">
        <v>2198</v>
      </c>
      <c r="G1477" s="11">
        <v>32.85</v>
      </c>
      <c r="H1477" s="11">
        <v>67</v>
      </c>
      <c r="I1477" s="9">
        <v>19</v>
      </c>
      <c r="J1477" s="9">
        <v>19</v>
      </c>
      <c r="K1477" s="9" t="s">
        <v>4842</v>
      </c>
      <c r="L1477" s="9" t="s">
        <v>48</v>
      </c>
      <c r="M1477" s="11">
        <f t="shared" si="23"/>
        <v>3.5263157894736841</v>
      </c>
      <c r="N1477" s="12">
        <f>IF(M1477="","",IF(M1477&lt;Premissas!$C$8,Premissas!$E$7,IF(M1477&lt;Premissas!$C$9,Premissas!$E$8,IF(M1477&lt;Premissas!$C$10,Premissas!$E$9,IF(M1477&lt;Premissas!$C$11,Premissas!$E$10,IF(M1477&lt;Premissas!$C$12,Premissas!$E$11,Premissas!$E$12))))))</f>
        <v>750</v>
      </c>
      <c r="O1477" s="13">
        <f>IF(OR(N1477="",N1477=0),0,N1477/Premissas!$C$16)</f>
        <v>28.846153846153847</v>
      </c>
    </row>
    <row r="1478" spans="1:15" ht="15" customHeight="1">
      <c r="A1478" s="9">
        <v>8</v>
      </c>
      <c r="B1478" s="9">
        <v>1953</v>
      </c>
      <c r="C1478" s="9" t="s">
        <v>21</v>
      </c>
      <c r="D1478" s="9" t="s">
        <v>921</v>
      </c>
      <c r="E1478" s="9" t="s">
        <v>922</v>
      </c>
      <c r="F1478" s="10">
        <v>2597</v>
      </c>
      <c r="G1478" s="11">
        <v>58.49</v>
      </c>
      <c r="H1478" s="11">
        <v>44</v>
      </c>
      <c r="I1478" s="9">
        <v>19</v>
      </c>
      <c r="J1478" s="9">
        <v>19</v>
      </c>
      <c r="K1478" s="9" t="s">
        <v>4842</v>
      </c>
      <c r="L1478" s="9" t="s">
        <v>48</v>
      </c>
      <c r="M1478" s="11">
        <f t="shared" si="23"/>
        <v>2.3157894736842106</v>
      </c>
      <c r="N1478" s="12">
        <f>IF(M1478="","",IF(M1478&lt;Premissas!$C$8,Premissas!$E$7,IF(M1478&lt;Premissas!$C$9,Premissas!$E$8,IF(M1478&lt;Premissas!$C$10,Premissas!$E$9,IF(M1478&lt;Premissas!$C$11,Premissas!$E$10,IF(M1478&lt;Premissas!$C$12,Premissas!$E$11,Premissas!$E$12))))))</f>
        <v>750</v>
      </c>
      <c r="O1478" s="13">
        <f>IF(OR(N1478="",N1478=0),0,N1478/Premissas!$C$16)</f>
        <v>28.846153846153847</v>
      </c>
    </row>
    <row r="1479" spans="1:15" ht="15" customHeight="1">
      <c r="A1479" s="9">
        <v>8</v>
      </c>
      <c r="B1479" s="9">
        <v>1953</v>
      </c>
      <c r="C1479" s="9" t="s">
        <v>20</v>
      </c>
      <c r="D1479" s="9" t="s">
        <v>923</v>
      </c>
      <c r="E1479" s="9" t="s">
        <v>924</v>
      </c>
      <c r="F1479" s="10">
        <v>1853</v>
      </c>
      <c r="G1479" s="11">
        <v>13.78</v>
      </c>
      <c r="H1479" s="11">
        <v>134</v>
      </c>
      <c r="I1479" s="9">
        <v>15</v>
      </c>
      <c r="J1479" s="9">
        <v>15</v>
      </c>
      <c r="K1479" s="9" t="s">
        <v>4842</v>
      </c>
      <c r="L1479" s="9" t="s">
        <v>48</v>
      </c>
      <c r="M1479" s="11">
        <f t="shared" si="23"/>
        <v>8.9333333333333336</v>
      </c>
      <c r="N1479" s="12">
        <f>IF(M1479="","",IF(M1479&lt;Premissas!$C$8,Premissas!$E$7,IF(M1479&lt;Premissas!$C$9,Premissas!$E$8,IF(M1479&lt;Premissas!$C$10,Premissas!$E$9,IF(M1479&lt;Premissas!$C$11,Premissas!$E$10,IF(M1479&lt;Premissas!$C$12,Premissas!$E$11,Premissas!$E$12))))))</f>
        <v>750</v>
      </c>
      <c r="O1479" s="13">
        <f>IF(OR(N1479="",N1479=0),0,N1479/Premissas!$C$16)</f>
        <v>28.846153846153847</v>
      </c>
    </row>
    <row r="1480" spans="1:15" ht="15" customHeight="1">
      <c r="A1480" s="9">
        <v>8</v>
      </c>
      <c r="B1480" s="9">
        <v>1953</v>
      </c>
      <c r="C1480" s="9" t="s">
        <v>19</v>
      </c>
      <c r="D1480" s="9" t="s">
        <v>927</v>
      </c>
      <c r="E1480" s="9" t="s">
        <v>928</v>
      </c>
      <c r="F1480" s="10">
        <v>1</v>
      </c>
      <c r="G1480" s="11">
        <v>0.39</v>
      </c>
      <c r="H1480" s="11">
        <v>3</v>
      </c>
      <c r="I1480" s="9">
        <v>19</v>
      </c>
      <c r="J1480" s="9">
        <v>19</v>
      </c>
      <c r="K1480" s="9" t="s">
        <v>4842</v>
      </c>
      <c r="L1480" s="9" t="s">
        <v>48</v>
      </c>
      <c r="M1480" s="11">
        <f t="shared" si="23"/>
        <v>0.15789473684210525</v>
      </c>
      <c r="N1480" s="12">
        <f>IF(M1480="","",IF(M1480&lt;Premissas!$C$8,Premissas!$E$7,IF(M1480&lt;Premissas!$C$9,Premissas!$E$8,IF(M1480&lt;Premissas!$C$10,Premissas!$E$9,IF(M1480&lt;Premissas!$C$11,Premissas!$E$10,IF(M1480&lt;Premissas!$C$12,Premissas!$E$11,Premissas!$E$12))))))</f>
        <v>0</v>
      </c>
      <c r="O1480" s="13">
        <f>IF(OR(N1480="",N1480=0),0,N1480/Premissas!$C$16)</f>
        <v>0</v>
      </c>
    </row>
    <row r="1481" spans="1:15" ht="15" customHeight="1">
      <c r="A1481" s="9">
        <v>8</v>
      </c>
      <c r="B1481" s="9">
        <v>1953</v>
      </c>
      <c r="C1481" s="9" t="s">
        <v>18</v>
      </c>
      <c r="D1481" s="9" t="s">
        <v>929</v>
      </c>
      <c r="E1481" s="9" t="s">
        <v>930</v>
      </c>
      <c r="F1481" s="10">
        <v>63</v>
      </c>
      <c r="G1481" s="11">
        <v>1.73</v>
      </c>
      <c r="H1481" s="11">
        <v>36</v>
      </c>
      <c r="I1481" s="9">
        <v>18</v>
      </c>
      <c r="J1481" s="9">
        <v>18</v>
      </c>
      <c r="K1481" s="9" t="s">
        <v>4842</v>
      </c>
      <c r="L1481" s="9" t="s">
        <v>48</v>
      </c>
      <c r="M1481" s="11">
        <f t="shared" si="23"/>
        <v>2</v>
      </c>
      <c r="N1481" s="12">
        <f>IF(M1481="","",IF(M1481&lt;Premissas!$C$8,Premissas!$E$7,IF(M1481&lt;Premissas!$C$9,Premissas!$E$8,IF(M1481&lt;Premissas!$C$10,Premissas!$E$9,IF(M1481&lt;Premissas!$C$11,Premissas!$E$10,IF(M1481&lt;Premissas!$C$12,Premissas!$E$11,Premissas!$E$12))))))</f>
        <v>750</v>
      </c>
      <c r="O1481" s="13">
        <f>IF(OR(N1481="",N1481=0),0,N1481/Premissas!$C$16)</f>
        <v>28.846153846153847</v>
      </c>
    </row>
    <row r="1482" spans="1:15" ht="15" customHeight="1">
      <c r="A1482" s="9">
        <v>8</v>
      </c>
      <c r="B1482" s="9">
        <v>1953</v>
      </c>
      <c r="C1482" s="9" t="s">
        <v>19</v>
      </c>
      <c r="D1482" s="9" t="s">
        <v>929</v>
      </c>
      <c r="E1482" s="9" t="s">
        <v>930</v>
      </c>
      <c r="F1482" s="10">
        <v>479</v>
      </c>
      <c r="G1482" s="11">
        <v>12.52</v>
      </c>
      <c r="H1482" s="11">
        <v>38</v>
      </c>
      <c r="I1482" s="9">
        <v>19</v>
      </c>
      <c r="J1482" s="9">
        <v>19</v>
      </c>
      <c r="K1482" s="9" t="s">
        <v>4842</v>
      </c>
      <c r="L1482" s="9" t="s">
        <v>48</v>
      </c>
      <c r="M1482" s="11">
        <f t="shared" si="23"/>
        <v>2</v>
      </c>
      <c r="N1482" s="12">
        <f>IF(M1482="","",IF(M1482&lt;Premissas!$C$8,Premissas!$E$7,IF(M1482&lt;Premissas!$C$9,Premissas!$E$8,IF(M1482&lt;Premissas!$C$10,Premissas!$E$9,IF(M1482&lt;Premissas!$C$11,Premissas!$E$10,IF(M1482&lt;Premissas!$C$12,Premissas!$E$11,Premissas!$E$12))))))</f>
        <v>750</v>
      </c>
      <c r="O1482" s="13">
        <f>IF(OR(N1482="",N1482=0),0,N1482/Premissas!$C$16)</f>
        <v>28.846153846153847</v>
      </c>
    </row>
    <row r="1483" spans="1:15" ht="15" customHeight="1">
      <c r="A1483" s="9">
        <v>8</v>
      </c>
      <c r="B1483" s="9">
        <v>1953</v>
      </c>
      <c r="C1483" s="9" t="s">
        <v>19</v>
      </c>
      <c r="D1483" s="9" t="s">
        <v>931</v>
      </c>
      <c r="E1483" s="9" t="s">
        <v>932</v>
      </c>
      <c r="F1483" s="10">
        <v>10</v>
      </c>
      <c r="G1483" s="11">
        <v>0.86</v>
      </c>
      <c r="H1483" s="11">
        <v>12</v>
      </c>
      <c r="I1483" s="9">
        <v>19</v>
      </c>
      <c r="J1483" s="9">
        <v>19</v>
      </c>
      <c r="K1483" s="9" t="s">
        <v>4842</v>
      </c>
      <c r="L1483" s="9" t="s">
        <v>48</v>
      </c>
      <c r="M1483" s="11">
        <f t="shared" si="23"/>
        <v>0.63157894736842102</v>
      </c>
      <c r="N1483" s="12">
        <f>IF(M1483="","",IF(M1483&lt;Premissas!$C$8,Premissas!$E$7,IF(M1483&lt;Premissas!$C$9,Premissas!$E$8,IF(M1483&lt;Premissas!$C$10,Premissas!$E$9,IF(M1483&lt;Premissas!$C$11,Premissas!$E$10,IF(M1483&lt;Premissas!$C$12,Premissas!$E$11,Premissas!$E$12))))))</f>
        <v>0</v>
      </c>
      <c r="O1483" s="13">
        <f>IF(OR(N1483="",N1483=0),0,N1483/Premissas!$C$16)</f>
        <v>0</v>
      </c>
    </row>
    <row r="1484" spans="1:15" ht="15" customHeight="1">
      <c r="A1484" s="9">
        <v>8</v>
      </c>
      <c r="B1484" s="9">
        <v>1953</v>
      </c>
      <c r="C1484" s="9" t="s">
        <v>21</v>
      </c>
      <c r="D1484" s="9" t="s">
        <v>933</v>
      </c>
      <c r="E1484" s="9" t="s">
        <v>934</v>
      </c>
      <c r="F1484" s="10">
        <v>1228</v>
      </c>
      <c r="G1484" s="11">
        <v>41.51</v>
      </c>
      <c r="H1484" s="11">
        <v>30</v>
      </c>
      <c r="I1484" s="9">
        <v>19</v>
      </c>
      <c r="J1484" s="9">
        <v>19</v>
      </c>
      <c r="K1484" s="9" t="s">
        <v>4842</v>
      </c>
      <c r="L1484" s="9" t="s">
        <v>48</v>
      </c>
      <c r="M1484" s="11">
        <f t="shared" si="23"/>
        <v>1.5789473684210527</v>
      </c>
      <c r="N1484" s="12">
        <f>IF(M1484="","",IF(M1484&lt;Premissas!$C$8,Premissas!$E$7,IF(M1484&lt;Premissas!$C$9,Premissas!$E$8,IF(M1484&lt;Premissas!$C$10,Premissas!$E$9,IF(M1484&lt;Premissas!$C$11,Premissas!$E$10,IF(M1484&lt;Premissas!$C$12,Premissas!$E$11,Premissas!$E$12))))))</f>
        <v>350</v>
      </c>
      <c r="O1484" s="13">
        <f>IF(OR(N1484="",N1484=0),0,N1484/Premissas!$C$16)</f>
        <v>13.461538461538462</v>
      </c>
    </row>
    <row r="1485" spans="1:15" ht="15" customHeight="1">
      <c r="A1485" s="9">
        <v>8</v>
      </c>
      <c r="B1485" s="9">
        <v>1953</v>
      </c>
      <c r="C1485" s="9" t="s">
        <v>21</v>
      </c>
      <c r="D1485" s="9" t="s">
        <v>935</v>
      </c>
      <c r="E1485" s="9" t="s">
        <v>936</v>
      </c>
      <c r="F1485" s="10">
        <v>1468</v>
      </c>
      <c r="G1485" s="11">
        <v>33.32</v>
      </c>
      <c r="H1485" s="11">
        <v>44</v>
      </c>
      <c r="I1485" s="9">
        <v>19</v>
      </c>
      <c r="J1485" s="9">
        <v>19</v>
      </c>
      <c r="K1485" s="9" t="s">
        <v>4842</v>
      </c>
      <c r="L1485" s="9" t="s">
        <v>48</v>
      </c>
      <c r="M1485" s="11">
        <f t="shared" si="23"/>
        <v>2.3157894736842106</v>
      </c>
      <c r="N1485" s="12">
        <f>IF(M1485="","",IF(M1485&lt;Premissas!$C$8,Premissas!$E$7,IF(M1485&lt;Premissas!$C$9,Premissas!$E$8,IF(M1485&lt;Premissas!$C$10,Premissas!$E$9,IF(M1485&lt;Premissas!$C$11,Premissas!$E$10,IF(M1485&lt;Premissas!$C$12,Premissas!$E$11,Premissas!$E$12))))))</f>
        <v>750</v>
      </c>
      <c r="O1485" s="13">
        <f>IF(OR(N1485="",N1485=0),0,N1485/Premissas!$C$16)</f>
        <v>28.846153846153847</v>
      </c>
    </row>
    <row r="1486" spans="1:15" ht="15" customHeight="1">
      <c r="A1486" s="9">
        <v>8</v>
      </c>
      <c r="B1486" s="9">
        <v>1953</v>
      </c>
      <c r="C1486" s="9" t="s">
        <v>18</v>
      </c>
      <c r="D1486" s="9" t="s">
        <v>935</v>
      </c>
      <c r="E1486" s="9" t="s">
        <v>936</v>
      </c>
      <c r="F1486" s="10">
        <v>19</v>
      </c>
      <c r="G1486" s="11">
        <v>0.89</v>
      </c>
      <c r="H1486" s="11">
        <v>21</v>
      </c>
      <c r="I1486" s="9">
        <v>18</v>
      </c>
      <c r="J1486" s="9">
        <v>18</v>
      </c>
      <c r="K1486" s="9" t="s">
        <v>4842</v>
      </c>
      <c r="L1486" s="9" t="s">
        <v>48</v>
      </c>
      <c r="M1486" s="11">
        <f t="shared" si="23"/>
        <v>1.1666666666666667</v>
      </c>
      <c r="N1486" s="12">
        <f>IF(M1486="","",IF(M1486&lt;Premissas!$C$8,Premissas!$E$7,IF(M1486&lt;Premissas!$C$9,Premissas!$E$8,IF(M1486&lt;Premissas!$C$10,Premissas!$E$9,IF(M1486&lt;Premissas!$C$11,Premissas!$E$10,IF(M1486&lt;Premissas!$C$12,Premissas!$E$11,Premissas!$E$12))))))</f>
        <v>100</v>
      </c>
      <c r="O1486" s="13">
        <f>IF(OR(N1486="",N1486=0),0,N1486/Premissas!$C$16)</f>
        <v>3.8461538461538463</v>
      </c>
    </row>
    <row r="1487" spans="1:15" ht="15" customHeight="1">
      <c r="A1487" s="9">
        <v>8</v>
      </c>
      <c r="B1487" s="9">
        <v>1953</v>
      </c>
      <c r="C1487" s="9" t="s">
        <v>20</v>
      </c>
      <c r="D1487" s="9" t="s">
        <v>937</v>
      </c>
      <c r="E1487" s="9" t="s">
        <v>938</v>
      </c>
      <c r="F1487" s="10">
        <v>1145</v>
      </c>
      <c r="G1487" s="11">
        <v>45.42</v>
      </c>
      <c r="H1487" s="11">
        <v>25</v>
      </c>
      <c r="I1487" s="9">
        <v>15</v>
      </c>
      <c r="J1487" s="9">
        <v>15</v>
      </c>
      <c r="K1487" s="9" t="s">
        <v>4842</v>
      </c>
      <c r="L1487" s="9" t="s">
        <v>48</v>
      </c>
      <c r="M1487" s="11">
        <f t="shared" si="23"/>
        <v>1.6666666666666667</v>
      </c>
      <c r="N1487" s="12">
        <f>IF(M1487="","",IF(M1487&lt;Premissas!$C$8,Premissas!$E$7,IF(M1487&lt;Premissas!$C$9,Premissas!$E$8,IF(M1487&lt;Premissas!$C$10,Premissas!$E$9,IF(M1487&lt;Premissas!$C$11,Premissas!$E$10,IF(M1487&lt;Premissas!$C$12,Premissas!$E$11,Premissas!$E$12))))))</f>
        <v>500</v>
      </c>
      <c r="O1487" s="13">
        <f>IF(OR(N1487="",N1487=0),0,N1487/Premissas!$C$16)</f>
        <v>19.23076923076923</v>
      </c>
    </row>
    <row r="1488" spans="1:15" ht="15" customHeight="1">
      <c r="A1488" s="9">
        <v>8</v>
      </c>
      <c r="B1488" s="9">
        <v>1953</v>
      </c>
      <c r="C1488" s="9" t="s">
        <v>19</v>
      </c>
      <c r="D1488" s="9" t="s">
        <v>937</v>
      </c>
      <c r="E1488" s="9" t="s">
        <v>938</v>
      </c>
      <c r="F1488" s="10">
        <v>368</v>
      </c>
      <c r="G1488" s="11">
        <v>16.14</v>
      </c>
      <c r="H1488" s="11">
        <v>23</v>
      </c>
      <c r="I1488" s="9">
        <v>19</v>
      </c>
      <c r="J1488" s="9">
        <v>19</v>
      </c>
      <c r="K1488" s="9" t="s">
        <v>4842</v>
      </c>
      <c r="L1488" s="9" t="s">
        <v>48</v>
      </c>
      <c r="M1488" s="11">
        <f t="shared" si="23"/>
        <v>1.2105263157894737</v>
      </c>
      <c r="N1488" s="12">
        <f>IF(M1488="","",IF(M1488&lt;Premissas!$C$8,Premissas!$E$7,IF(M1488&lt;Premissas!$C$9,Premissas!$E$8,IF(M1488&lt;Premissas!$C$10,Premissas!$E$9,IF(M1488&lt;Premissas!$C$11,Premissas!$E$10,IF(M1488&lt;Premissas!$C$12,Premissas!$E$11,Premissas!$E$12))))))</f>
        <v>200</v>
      </c>
      <c r="O1488" s="13">
        <f>IF(OR(N1488="",N1488=0),0,N1488/Premissas!$C$16)</f>
        <v>7.6923076923076925</v>
      </c>
    </row>
    <row r="1489" spans="1:15" ht="15" customHeight="1">
      <c r="A1489" s="9">
        <v>8</v>
      </c>
      <c r="B1489" s="9">
        <v>1953</v>
      </c>
      <c r="C1489" s="9" t="s">
        <v>18</v>
      </c>
      <c r="D1489" s="9" t="s">
        <v>941</v>
      </c>
      <c r="E1489" s="9" t="s">
        <v>942</v>
      </c>
      <c r="F1489" s="10">
        <v>45</v>
      </c>
      <c r="G1489" s="11">
        <v>6.14</v>
      </c>
      <c r="H1489" s="11">
        <v>7</v>
      </c>
      <c r="I1489" s="9">
        <v>18</v>
      </c>
      <c r="J1489" s="9">
        <v>18</v>
      </c>
      <c r="K1489" s="9" t="s">
        <v>4842</v>
      </c>
      <c r="L1489" s="9" t="s">
        <v>48</v>
      </c>
      <c r="M1489" s="11">
        <f t="shared" si="23"/>
        <v>0.3888888888888889</v>
      </c>
      <c r="N1489" s="12">
        <f>IF(M1489="","",IF(M1489&lt;Premissas!$C$8,Premissas!$E$7,IF(M1489&lt;Premissas!$C$9,Premissas!$E$8,IF(M1489&lt;Premissas!$C$10,Premissas!$E$9,IF(M1489&lt;Premissas!$C$11,Premissas!$E$10,IF(M1489&lt;Premissas!$C$12,Premissas!$E$11,Premissas!$E$12))))))</f>
        <v>0</v>
      </c>
      <c r="O1489" s="13">
        <f>IF(OR(N1489="",N1489=0),0,N1489/Premissas!$C$16)</f>
        <v>0</v>
      </c>
    </row>
    <row r="1490" spans="1:15" ht="15" customHeight="1">
      <c r="A1490" s="9">
        <v>8</v>
      </c>
      <c r="B1490" s="9">
        <v>1953</v>
      </c>
      <c r="C1490" s="9" t="s">
        <v>20</v>
      </c>
      <c r="D1490" s="9" t="s">
        <v>941</v>
      </c>
      <c r="E1490" s="9" t="s">
        <v>942</v>
      </c>
      <c r="F1490" s="10">
        <v>224</v>
      </c>
      <c r="G1490" s="11">
        <v>22.66</v>
      </c>
      <c r="H1490" s="11">
        <v>10</v>
      </c>
      <c r="I1490" s="9">
        <v>15</v>
      </c>
      <c r="J1490" s="9">
        <v>15</v>
      </c>
      <c r="K1490" s="9" t="s">
        <v>4842</v>
      </c>
      <c r="L1490" s="9" t="s">
        <v>48</v>
      </c>
      <c r="M1490" s="11">
        <f t="shared" si="23"/>
        <v>0.66666666666666663</v>
      </c>
      <c r="N1490" s="12">
        <f>IF(M1490="","",IF(M1490&lt;Premissas!$C$8,Premissas!$E$7,IF(M1490&lt;Premissas!$C$9,Premissas!$E$8,IF(M1490&lt;Premissas!$C$10,Premissas!$E$9,IF(M1490&lt;Premissas!$C$11,Premissas!$E$10,IF(M1490&lt;Premissas!$C$12,Premissas!$E$11,Premissas!$E$12))))))</f>
        <v>0</v>
      </c>
      <c r="O1490" s="13">
        <f>IF(OR(N1490="",N1490=0),0,N1490/Premissas!$C$16)</f>
        <v>0</v>
      </c>
    </row>
    <row r="1491" spans="1:15" ht="15" customHeight="1">
      <c r="A1491" s="9">
        <v>8</v>
      </c>
      <c r="B1491" s="9">
        <v>1953</v>
      </c>
      <c r="C1491" s="9" t="s">
        <v>18</v>
      </c>
      <c r="D1491" s="9" t="s">
        <v>945</v>
      </c>
      <c r="E1491" s="9" t="s">
        <v>946</v>
      </c>
      <c r="F1491" s="10">
        <v>272</v>
      </c>
      <c r="G1491" s="11">
        <v>4.5599999999999996</v>
      </c>
      <c r="H1491" s="11">
        <v>60</v>
      </c>
      <c r="I1491" s="9">
        <v>18</v>
      </c>
      <c r="J1491" s="9">
        <v>18</v>
      </c>
      <c r="K1491" s="9" t="s">
        <v>4842</v>
      </c>
      <c r="L1491" s="9" t="s">
        <v>48</v>
      </c>
      <c r="M1491" s="11">
        <f t="shared" si="23"/>
        <v>3.3333333333333335</v>
      </c>
      <c r="N1491" s="12">
        <f>IF(M1491="","",IF(M1491&lt;Premissas!$C$8,Premissas!$E$7,IF(M1491&lt;Premissas!$C$9,Premissas!$E$8,IF(M1491&lt;Premissas!$C$10,Premissas!$E$9,IF(M1491&lt;Premissas!$C$11,Premissas!$E$10,IF(M1491&lt;Premissas!$C$12,Premissas!$E$11,Premissas!$E$12))))))</f>
        <v>750</v>
      </c>
      <c r="O1491" s="13">
        <f>IF(OR(N1491="",N1491=0),0,N1491/Premissas!$C$16)</f>
        <v>28.846153846153847</v>
      </c>
    </row>
    <row r="1492" spans="1:15" ht="15" customHeight="1">
      <c r="A1492" s="9">
        <v>8</v>
      </c>
      <c r="B1492" s="9">
        <v>1953</v>
      </c>
      <c r="C1492" s="9" t="s">
        <v>20</v>
      </c>
      <c r="D1492" s="9" t="s">
        <v>945</v>
      </c>
      <c r="E1492" s="9" t="s">
        <v>946</v>
      </c>
      <c r="F1492" s="10">
        <v>59</v>
      </c>
      <c r="G1492" s="11">
        <v>0.19</v>
      </c>
      <c r="H1492" s="11">
        <v>311</v>
      </c>
      <c r="I1492" s="9">
        <v>15</v>
      </c>
      <c r="J1492" s="9">
        <v>15</v>
      </c>
      <c r="K1492" s="9" t="s">
        <v>4842</v>
      </c>
      <c r="L1492" s="9" t="s">
        <v>48</v>
      </c>
      <c r="M1492" s="11">
        <f t="shared" si="23"/>
        <v>20.733333333333334</v>
      </c>
      <c r="N1492" s="12">
        <f>IF(M1492="","",IF(M1492&lt;Premissas!$C$8,Premissas!$E$7,IF(M1492&lt;Premissas!$C$9,Premissas!$E$8,IF(M1492&lt;Premissas!$C$10,Premissas!$E$9,IF(M1492&lt;Premissas!$C$11,Premissas!$E$10,IF(M1492&lt;Premissas!$C$12,Premissas!$E$11,Premissas!$E$12))))))</f>
        <v>750</v>
      </c>
      <c r="O1492" s="13">
        <f>IF(OR(N1492="",N1492=0),0,N1492/Premissas!$C$16)</f>
        <v>28.846153846153847</v>
      </c>
    </row>
    <row r="1493" spans="1:15" ht="15" customHeight="1">
      <c r="A1493" s="9">
        <v>8</v>
      </c>
      <c r="B1493" s="9">
        <v>1953</v>
      </c>
      <c r="C1493" s="9" t="s">
        <v>19</v>
      </c>
      <c r="D1493" s="9" t="s">
        <v>945</v>
      </c>
      <c r="E1493" s="9" t="s">
        <v>946</v>
      </c>
      <c r="F1493" s="10">
        <v>1964</v>
      </c>
      <c r="G1493" s="11">
        <v>21.75</v>
      </c>
      <c r="H1493" s="11">
        <v>90</v>
      </c>
      <c r="I1493" s="9">
        <v>19</v>
      </c>
      <c r="J1493" s="9">
        <v>19</v>
      </c>
      <c r="K1493" s="9" t="s">
        <v>4842</v>
      </c>
      <c r="L1493" s="9" t="s">
        <v>48</v>
      </c>
      <c r="M1493" s="11">
        <f t="shared" si="23"/>
        <v>4.7368421052631575</v>
      </c>
      <c r="N1493" s="12">
        <f>IF(M1493="","",IF(M1493&lt;Premissas!$C$8,Premissas!$E$7,IF(M1493&lt;Premissas!$C$9,Premissas!$E$8,IF(M1493&lt;Premissas!$C$10,Premissas!$E$9,IF(M1493&lt;Premissas!$C$11,Premissas!$E$10,IF(M1493&lt;Premissas!$C$12,Premissas!$E$11,Premissas!$E$12))))))</f>
        <v>750</v>
      </c>
      <c r="O1493" s="13">
        <f>IF(OR(N1493="",N1493=0),0,N1493/Premissas!$C$16)</f>
        <v>28.846153846153847</v>
      </c>
    </row>
    <row r="1494" spans="1:15" ht="15" customHeight="1">
      <c r="A1494" s="9">
        <v>8</v>
      </c>
      <c r="B1494" s="9">
        <v>1953</v>
      </c>
      <c r="C1494" s="9" t="s">
        <v>20</v>
      </c>
      <c r="D1494" s="9" t="s">
        <v>949</v>
      </c>
      <c r="E1494" s="9" t="s">
        <v>950</v>
      </c>
      <c r="F1494" s="10">
        <v>2172</v>
      </c>
      <c r="G1494" s="11">
        <v>105.82</v>
      </c>
      <c r="H1494" s="11">
        <v>21</v>
      </c>
      <c r="I1494" s="9">
        <v>15</v>
      </c>
      <c r="J1494" s="9">
        <v>15</v>
      </c>
      <c r="K1494" s="9" t="s">
        <v>4842</v>
      </c>
      <c r="L1494" s="9" t="s">
        <v>48</v>
      </c>
      <c r="M1494" s="11">
        <f t="shared" si="23"/>
        <v>1.4</v>
      </c>
      <c r="N1494" s="12">
        <f>IF(M1494="","",IF(M1494&lt;Premissas!$C$8,Premissas!$E$7,IF(M1494&lt;Premissas!$C$9,Premissas!$E$8,IF(M1494&lt;Premissas!$C$10,Premissas!$E$9,IF(M1494&lt;Premissas!$C$11,Premissas!$E$10,IF(M1494&lt;Premissas!$C$12,Premissas!$E$11,Premissas!$E$12))))))</f>
        <v>350</v>
      </c>
      <c r="O1494" s="13">
        <f>IF(OR(N1494="",N1494=0),0,N1494/Premissas!$C$16)</f>
        <v>13.461538461538462</v>
      </c>
    </row>
    <row r="1495" spans="1:15" ht="15" customHeight="1">
      <c r="A1495" s="9">
        <v>8</v>
      </c>
      <c r="B1495" s="9">
        <v>1953</v>
      </c>
      <c r="C1495" s="9" t="s">
        <v>18</v>
      </c>
      <c r="D1495" s="9" t="s">
        <v>951</v>
      </c>
      <c r="E1495" s="9" t="s">
        <v>952</v>
      </c>
      <c r="F1495" s="10">
        <v>191</v>
      </c>
      <c r="G1495" s="11">
        <v>0.99</v>
      </c>
      <c r="H1495" s="11">
        <v>193</v>
      </c>
      <c r="I1495" s="9">
        <v>18</v>
      </c>
      <c r="J1495" s="9">
        <v>18</v>
      </c>
      <c r="K1495" s="9" t="s">
        <v>4842</v>
      </c>
      <c r="L1495" s="9" t="s">
        <v>48</v>
      </c>
      <c r="M1495" s="11">
        <f t="shared" si="23"/>
        <v>10.722222222222221</v>
      </c>
      <c r="N1495" s="12">
        <f>IF(M1495="","",IF(M1495&lt;Premissas!$C$8,Premissas!$E$7,IF(M1495&lt;Premissas!$C$9,Premissas!$E$8,IF(M1495&lt;Premissas!$C$10,Premissas!$E$9,IF(M1495&lt;Premissas!$C$11,Premissas!$E$10,IF(M1495&lt;Premissas!$C$12,Premissas!$E$11,Premissas!$E$12))))))</f>
        <v>750</v>
      </c>
      <c r="O1495" s="13">
        <f>IF(OR(N1495="",N1495=0),0,N1495/Premissas!$C$16)</f>
        <v>28.846153846153847</v>
      </c>
    </row>
    <row r="1496" spans="1:15" ht="15" customHeight="1">
      <c r="A1496" s="9">
        <v>8</v>
      </c>
      <c r="B1496" s="9">
        <v>1953</v>
      </c>
      <c r="C1496" s="9" t="s">
        <v>20</v>
      </c>
      <c r="D1496" s="9" t="s">
        <v>951</v>
      </c>
      <c r="E1496" s="9" t="s">
        <v>952</v>
      </c>
      <c r="F1496" s="10">
        <v>13</v>
      </c>
      <c r="G1496" s="11">
        <v>0.86</v>
      </c>
      <c r="H1496" s="11">
        <v>15</v>
      </c>
      <c r="I1496" s="9">
        <v>15</v>
      </c>
      <c r="J1496" s="9">
        <v>15</v>
      </c>
      <c r="K1496" s="9" t="s">
        <v>4842</v>
      </c>
      <c r="L1496" s="9" t="s">
        <v>48</v>
      </c>
      <c r="M1496" s="11">
        <f t="shared" si="23"/>
        <v>1</v>
      </c>
      <c r="N1496" s="12">
        <f>IF(M1496="","",IF(M1496&lt;Premissas!$C$8,Premissas!$E$7,IF(M1496&lt;Premissas!$C$9,Premissas!$E$8,IF(M1496&lt;Premissas!$C$10,Premissas!$E$9,IF(M1496&lt;Premissas!$C$11,Premissas!$E$10,IF(M1496&lt;Premissas!$C$12,Premissas!$E$11,Premissas!$E$12))))))</f>
        <v>100</v>
      </c>
      <c r="O1496" s="13">
        <f>IF(OR(N1496="",N1496=0),0,N1496/Premissas!$C$16)</f>
        <v>3.8461538461538463</v>
      </c>
    </row>
    <row r="1497" spans="1:15" ht="15" customHeight="1">
      <c r="A1497" s="9">
        <v>8</v>
      </c>
      <c r="B1497" s="9">
        <v>1953</v>
      </c>
      <c r="C1497" s="9" t="s">
        <v>19</v>
      </c>
      <c r="D1497" s="9" t="s">
        <v>951</v>
      </c>
      <c r="E1497" s="9" t="s">
        <v>952</v>
      </c>
      <c r="F1497" s="10">
        <v>2244</v>
      </c>
      <c r="G1497" s="11">
        <v>29.76</v>
      </c>
      <c r="H1497" s="11">
        <v>75</v>
      </c>
      <c r="I1497" s="9">
        <v>19</v>
      </c>
      <c r="J1497" s="9">
        <v>19</v>
      </c>
      <c r="K1497" s="9" t="s">
        <v>4842</v>
      </c>
      <c r="L1497" s="9" t="s">
        <v>48</v>
      </c>
      <c r="M1497" s="11">
        <f t="shared" si="23"/>
        <v>3.9473684210526314</v>
      </c>
      <c r="N1497" s="12">
        <f>IF(M1497="","",IF(M1497&lt;Premissas!$C$8,Premissas!$E$7,IF(M1497&lt;Premissas!$C$9,Premissas!$E$8,IF(M1497&lt;Premissas!$C$10,Premissas!$E$9,IF(M1497&lt;Premissas!$C$11,Premissas!$E$10,IF(M1497&lt;Premissas!$C$12,Premissas!$E$11,Premissas!$E$12))))))</f>
        <v>750</v>
      </c>
      <c r="O1497" s="13">
        <f>IF(OR(N1497="",N1497=0),0,N1497/Premissas!$C$16)</f>
        <v>28.846153846153847</v>
      </c>
    </row>
    <row r="1498" spans="1:15" ht="15" customHeight="1">
      <c r="A1498" s="9">
        <v>8</v>
      </c>
      <c r="B1498" s="9">
        <v>1953</v>
      </c>
      <c r="C1498" s="9" t="s">
        <v>20</v>
      </c>
      <c r="D1498" s="9" t="s">
        <v>953</v>
      </c>
      <c r="E1498" s="9" t="s">
        <v>954</v>
      </c>
      <c r="F1498" s="10">
        <v>205</v>
      </c>
      <c r="G1498" s="11">
        <v>15.71</v>
      </c>
      <c r="H1498" s="11">
        <v>13</v>
      </c>
      <c r="I1498" s="9">
        <v>15</v>
      </c>
      <c r="J1498" s="9">
        <v>15</v>
      </c>
      <c r="K1498" s="9" t="s">
        <v>4842</v>
      </c>
      <c r="L1498" s="9" t="s">
        <v>48</v>
      </c>
      <c r="M1498" s="11">
        <f t="shared" si="23"/>
        <v>0.8666666666666667</v>
      </c>
      <c r="N1498" s="12">
        <f>IF(M1498="","",IF(M1498&lt;Premissas!$C$8,Premissas!$E$7,IF(M1498&lt;Premissas!$C$9,Premissas!$E$8,IF(M1498&lt;Premissas!$C$10,Premissas!$E$9,IF(M1498&lt;Premissas!$C$11,Premissas!$E$10,IF(M1498&lt;Premissas!$C$12,Premissas!$E$11,Premissas!$E$12))))))</f>
        <v>0</v>
      </c>
      <c r="O1498" s="13">
        <f>IF(OR(N1498="",N1498=0),0,N1498/Premissas!$C$16)</f>
        <v>0</v>
      </c>
    </row>
    <row r="1499" spans="1:15" ht="15" customHeight="1">
      <c r="A1499" s="9">
        <v>8</v>
      </c>
      <c r="B1499" s="9">
        <v>1953</v>
      </c>
      <c r="C1499" s="9" t="s">
        <v>21</v>
      </c>
      <c r="D1499" s="9" t="s">
        <v>955</v>
      </c>
      <c r="E1499" s="9" t="s">
        <v>956</v>
      </c>
      <c r="F1499" s="10">
        <v>2263</v>
      </c>
      <c r="G1499" s="11">
        <v>54.09</v>
      </c>
      <c r="H1499" s="11">
        <v>42</v>
      </c>
      <c r="I1499" s="9">
        <v>19</v>
      </c>
      <c r="J1499" s="9">
        <v>19</v>
      </c>
      <c r="K1499" s="9" t="s">
        <v>4842</v>
      </c>
      <c r="L1499" s="9" t="s">
        <v>48</v>
      </c>
      <c r="M1499" s="11">
        <f t="shared" si="23"/>
        <v>2.2105263157894739</v>
      </c>
      <c r="N1499" s="12">
        <f>IF(M1499="","",IF(M1499&lt;Premissas!$C$8,Premissas!$E$7,IF(M1499&lt;Premissas!$C$9,Premissas!$E$8,IF(M1499&lt;Premissas!$C$10,Premissas!$E$9,IF(M1499&lt;Premissas!$C$11,Premissas!$E$10,IF(M1499&lt;Premissas!$C$12,Premissas!$E$11,Premissas!$E$12))))))</f>
        <v>750</v>
      </c>
      <c r="O1499" s="13">
        <f>IF(OR(N1499="",N1499=0),0,N1499/Premissas!$C$16)</f>
        <v>28.846153846153847</v>
      </c>
    </row>
    <row r="1500" spans="1:15" ht="15" customHeight="1">
      <c r="A1500" s="9">
        <v>8</v>
      </c>
      <c r="B1500" s="9">
        <v>1953</v>
      </c>
      <c r="C1500" s="9" t="s">
        <v>18</v>
      </c>
      <c r="D1500" s="9" t="s">
        <v>957</v>
      </c>
      <c r="E1500" s="9" t="s">
        <v>958</v>
      </c>
      <c r="F1500" s="10">
        <v>1287</v>
      </c>
      <c r="G1500" s="11">
        <v>34.5</v>
      </c>
      <c r="H1500" s="11">
        <v>37</v>
      </c>
      <c r="I1500" s="9">
        <v>18</v>
      </c>
      <c r="J1500" s="9">
        <v>18</v>
      </c>
      <c r="K1500" s="9" t="s">
        <v>4842</v>
      </c>
      <c r="L1500" s="9" t="s">
        <v>48</v>
      </c>
      <c r="M1500" s="11">
        <f t="shared" si="23"/>
        <v>2.0555555555555554</v>
      </c>
      <c r="N1500" s="12">
        <f>IF(M1500="","",IF(M1500&lt;Premissas!$C$8,Premissas!$E$7,IF(M1500&lt;Premissas!$C$9,Premissas!$E$8,IF(M1500&lt;Premissas!$C$10,Premissas!$E$9,IF(M1500&lt;Premissas!$C$11,Premissas!$E$10,IF(M1500&lt;Premissas!$C$12,Premissas!$E$11,Premissas!$E$12))))))</f>
        <v>750</v>
      </c>
      <c r="O1500" s="13">
        <f>IF(OR(N1500="",N1500=0),0,N1500/Premissas!$C$16)</f>
        <v>28.846153846153847</v>
      </c>
    </row>
    <row r="1501" spans="1:15" ht="15" customHeight="1">
      <c r="A1501" s="9">
        <v>8</v>
      </c>
      <c r="B1501" s="9">
        <v>1953</v>
      </c>
      <c r="C1501" s="9" t="s">
        <v>18</v>
      </c>
      <c r="D1501" s="9" t="s">
        <v>959</v>
      </c>
      <c r="E1501" s="9" t="s">
        <v>960</v>
      </c>
      <c r="F1501" s="10">
        <v>1785</v>
      </c>
      <c r="G1501" s="11">
        <v>20.79</v>
      </c>
      <c r="H1501" s="11">
        <v>86</v>
      </c>
      <c r="I1501" s="9">
        <v>18</v>
      </c>
      <c r="J1501" s="9">
        <v>18</v>
      </c>
      <c r="K1501" s="9" t="s">
        <v>4842</v>
      </c>
      <c r="L1501" s="9" t="s">
        <v>48</v>
      </c>
      <c r="M1501" s="11">
        <f t="shared" si="23"/>
        <v>4.7777777777777777</v>
      </c>
      <c r="N1501" s="12">
        <f>IF(M1501="","",IF(M1501&lt;Premissas!$C$8,Premissas!$E$7,IF(M1501&lt;Premissas!$C$9,Premissas!$E$8,IF(M1501&lt;Premissas!$C$10,Premissas!$E$9,IF(M1501&lt;Premissas!$C$11,Premissas!$E$10,IF(M1501&lt;Premissas!$C$12,Premissas!$E$11,Premissas!$E$12))))))</f>
        <v>750</v>
      </c>
      <c r="O1501" s="13">
        <f>IF(OR(N1501="",N1501=0),0,N1501/Premissas!$C$16)</f>
        <v>28.846153846153847</v>
      </c>
    </row>
    <row r="1502" spans="1:15" ht="15" customHeight="1">
      <c r="A1502" s="9">
        <v>8</v>
      </c>
      <c r="B1502" s="9">
        <v>1953</v>
      </c>
      <c r="C1502" s="9" t="s">
        <v>18</v>
      </c>
      <c r="D1502" s="9" t="s">
        <v>4230</v>
      </c>
      <c r="E1502" s="9" t="s">
        <v>4231</v>
      </c>
      <c r="F1502" s="10">
        <v>840</v>
      </c>
      <c r="G1502" s="11">
        <v>19.170000000000002</v>
      </c>
      <c r="H1502" s="11">
        <v>44</v>
      </c>
      <c r="I1502" s="9">
        <v>18</v>
      </c>
      <c r="J1502" s="9">
        <v>18</v>
      </c>
      <c r="K1502" s="9" t="s">
        <v>4842</v>
      </c>
      <c r="L1502" s="9" t="s">
        <v>48</v>
      </c>
      <c r="M1502" s="11">
        <f t="shared" si="23"/>
        <v>2.4444444444444446</v>
      </c>
      <c r="N1502" s="12">
        <f>IF(M1502="","",IF(M1502&lt;Premissas!$C$8,Premissas!$E$7,IF(M1502&lt;Premissas!$C$9,Premissas!$E$8,IF(M1502&lt;Premissas!$C$10,Premissas!$E$9,IF(M1502&lt;Premissas!$C$11,Premissas!$E$10,IF(M1502&lt;Premissas!$C$12,Premissas!$E$11,Premissas!$E$12))))))</f>
        <v>750</v>
      </c>
      <c r="O1502" s="13">
        <f>IF(OR(N1502="",N1502=0),0,N1502/Premissas!$C$16)</f>
        <v>28.846153846153847</v>
      </c>
    </row>
    <row r="1503" spans="1:15" ht="15" customHeight="1">
      <c r="A1503" s="9">
        <v>8</v>
      </c>
      <c r="B1503" s="9">
        <v>1953</v>
      </c>
      <c r="C1503" s="9" t="s">
        <v>21</v>
      </c>
      <c r="D1503" s="9" t="s">
        <v>961</v>
      </c>
      <c r="E1503" s="9" t="s">
        <v>962</v>
      </c>
      <c r="F1503" s="10">
        <v>1926</v>
      </c>
      <c r="G1503" s="11">
        <v>41.66</v>
      </c>
      <c r="H1503" s="11">
        <v>46</v>
      </c>
      <c r="I1503" s="9">
        <v>19</v>
      </c>
      <c r="J1503" s="9">
        <v>19</v>
      </c>
      <c r="K1503" s="9" t="s">
        <v>4842</v>
      </c>
      <c r="L1503" s="9" t="s">
        <v>48</v>
      </c>
      <c r="M1503" s="11">
        <f t="shared" si="23"/>
        <v>2.4210526315789473</v>
      </c>
      <c r="N1503" s="12">
        <f>IF(M1503="","",IF(M1503&lt;Premissas!$C$8,Premissas!$E$7,IF(M1503&lt;Premissas!$C$9,Premissas!$E$8,IF(M1503&lt;Premissas!$C$10,Premissas!$E$9,IF(M1503&lt;Premissas!$C$11,Premissas!$E$10,IF(M1503&lt;Premissas!$C$12,Premissas!$E$11,Premissas!$E$12))))))</f>
        <v>750</v>
      </c>
      <c r="O1503" s="13">
        <f>IF(OR(N1503="",N1503=0),0,N1503/Premissas!$C$16)</f>
        <v>28.846153846153847</v>
      </c>
    </row>
    <row r="1504" spans="1:15" ht="15" customHeight="1">
      <c r="A1504" s="9">
        <v>8</v>
      </c>
      <c r="B1504" s="9">
        <v>1953</v>
      </c>
      <c r="C1504" s="9" t="s">
        <v>21</v>
      </c>
      <c r="D1504" s="9" t="s">
        <v>965</v>
      </c>
      <c r="E1504" s="9" t="s">
        <v>966</v>
      </c>
      <c r="F1504" s="10">
        <v>2037</v>
      </c>
      <c r="G1504" s="11">
        <v>47</v>
      </c>
      <c r="H1504" s="11">
        <v>43</v>
      </c>
      <c r="I1504" s="9">
        <v>19</v>
      </c>
      <c r="J1504" s="9">
        <v>19</v>
      </c>
      <c r="K1504" s="9" t="s">
        <v>4842</v>
      </c>
      <c r="L1504" s="9" t="s">
        <v>48</v>
      </c>
      <c r="M1504" s="11">
        <f t="shared" si="23"/>
        <v>2.263157894736842</v>
      </c>
      <c r="N1504" s="12">
        <f>IF(M1504="","",IF(M1504&lt;Premissas!$C$8,Premissas!$E$7,IF(M1504&lt;Premissas!$C$9,Premissas!$E$8,IF(M1504&lt;Premissas!$C$10,Premissas!$E$9,IF(M1504&lt;Premissas!$C$11,Premissas!$E$10,IF(M1504&lt;Premissas!$C$12,Premissas!$E$11,Premissas!$E$12))))))</f>
        <v>750</v>
      </c>
      <c r="O1504" s="13">
        <f>IF(OR(N1504="",N1504=0),0,N1504/Premissas!$C$16)</f>
        <v>28.846153846153847</v>
      </c>
    </row>
    <row r="1505" spans="1:15" ht="15" customHeight="1">
      <c r="A1505" s="9">
        <v>8</v>
      </c>
      <c r="B1505" s="9">
        <v>1953</v>
      </c>
      <c r="C1505" s="9" t="s">
        <v>19</v>
      </c>
      <c r="D1505" s="9" t="s">
        <v>965</v>
      </c>
      <c r="E1505" s="9" t="s">
        <v>966</v>
      </c>
      <c r="F1505" s="10">
        <v>17</v>
      </c>
      <c r="G1505" s="11">
        <v>0.21</v>
      </c>
      <c r="H1505" s="11">
        <v>81</v>
      </c>
      <c r="I1505" s="9">
        <v>19</v>
      </c>
      <c r="J1505" s="9">
        <v>19</v>
      </c>
      <c r="K1505" s="9" t="s">
        <v>4842</v>
      </c>
      <c r="L1505" s="9" t="s">
        <v>48</v>
      </c>
      <c r="M1505" s="11">
        <f t="shared" si="23"/>
        <v>4.2631578947368425</v>
      </c>
      <c r="N1505" s="12">
        <f>IF(M1505="","",IF(M1505&lt;Premissas!$C$8,Premissas!$E$7,IF(M1505&lt;Premissas!$C$9,Premissas!$E$8,IF(M1505&lt;Premissas!$C$10,Premissas!$E$9,IF(M1505&lt;Premissas!$C$11,Premissas!$E$10,IF(M1505&lt;Premissas!$C$12,Premissas!$E$11,Premissas!$E$12))))))</f>
        <v>750</v>
      </c>
      <c r="O1505" s="13">
        <f>IF(OR(N1505="",N1505=0),0,N1505/Premissas!$C$16)</f>
        <v>28.846153846153847</v>
      </c>
    </row>
    <row r="1506" spans="1:15" ht="15" customHeight="1">
      <c r="A1506" s="9">
        <v>8</v>
      </c>
      <c r="B1506" s="9">
        <v>1953</v>
      </c>
      <c r="C1506" s="9" t="s">
        <v>20</v>
      </c>
      <c r="D1506" s="9" t="s">
        <v>971</v>
      </c>
      <c r="E1506" s="9" t="s">
        <v>972</v>
      </c>
      <c r="F1506" s="10">
        <v>4061</v>
      </c>
      <c r="G1506" s="11">
        <v>122.08</v>
      </c>
      <c r="H1506" s="11">
        <v>33</v>
      </c>
      <c r="I1506" s="9">
        <v>15</v>
      </c>
      <c r="J1506" s="9">
        <v>15</v>
      </c>
      <c r="K1506" s="9" t="s">
        <v>4842</v>
      </c>
      <c r="L1506" s="9" t="s">
        <v>48</v>
      </c>
      <c r="M1506" s="11">
        <f t="shared" si="23"/>
        <v>2.2000000000000002</v>
      </c>
      <c r="N1506" s="12">
        <f>IF(M1506="","",IF(M1506&lt;Premissas!$C$8,Premissas!$E$7,IF(M1506&lt;Premissas!$C$9,Premissas!$E$8,IF(M1506&lt;Premissas!$C$10,Premissas!$E$9,IF(M1506&lt;Premissas!$C$11,Premissas!$E$10,IF(M1506&lt;Premissas!$C$12,Premissas!$E$11,Premissas!$E$12))))))</f>
        <v>750</v>
      </c>
      <c r="O1506" s="13">
        <f>IF(OR(N1506="",N1506=0),0,N1506/Premissas!$C$16)</f>
        <v>28.846153846153847</v>
      </c>
    </row>
    <row r="1507" spans="1:15" ht="15" customHeight="1">
      <c r="A1507" s="9">
        <v>8</v>
      </c>
      <c r="B1507" s="9">
        <v>1953</v>
      </c>
      <c r="C1507" s="9" t="s">
        <v>19</v>
      </c>
      <c r="D1507" s="9" t="s">
        <v>971</v>
      </c>
      <c r="E1507" s="9" t="s">
        <v>972</v>
      </c>
      <c r="F1507" s="10">
        <v>41</v>
      </c>
      <c r="G1507" s="11">
        <v>1.22</v>
      </c>
      <c r="H1507" s="11">
        <v>34</v>
      </c>
      <c r="I1507" s="9">
        <v>19</v>
      </c>
      <c r="J1507" s="9">
        <v>19</v>
      </c>
      <c r="K1507" s="9" t="s">
        <v>4842</v>
      </c>
      <c r="L1507" s="9" t="s">
        <v>48</v>
      </c>
      <c r="M1507" s="11">
        <f t="shared" si="23"/>
        <v>1.7894736842105263</v>
      </c>
      <c r="N1507" s="12">
        <f>IF(M1507="","",IF(M1507&lt;Premissas!$C$8,Premissas!$E$7,IF(M1507&lt;Premissas!$C$9,Premissas!$E$8,IF(M1507&lt;Premissas!$C$10,Premissas!$E$9,IF(M1507&lt;Premissas!$C$11,Premissas!$E$10,IF(M1507&lt;Premissas!$C$12,Premissas!$E$11,Premissas!$E$12))))))</f>
        <v>500</v>
      </c>
      <c r="O1507" s="13">
        <f>IF(OR(N1507="",N1507=0),0,N1507/Premissas!$C$16)</f>
        <v>19.23076923076923</v>
      </c>
    </row>
    <row r="1508" spans="1:15" ht="15" customHeight="1">
      <c r="A1508" s="9">
        <v>8</v>
      </c>
      <c r="B1508" s="9">
        <v>1953</v>
      </c>
      <c r="C1508" s="9" t="s">
        <v>18</v>
      </c>
      <c r="D1508" s="9" t="s">
        <v>973</v>
      </c>
      <c r="E1508" s="9" t="s">
        <v>974</v>
      </c>
      <c r="F1508" s="10">
        <v>769</v>
      </c>
      <c r="G1508" s="11">
        <v>14.87</v>
      </c>
      <c r="H1508" s="11">
        <v>52</v>
      </c>
      <c r="I1508" s="9">
        <v>18</v>
      </c>
      <c r="J1508" s="9">
        <v>18</v>
      </c>
      <c r="K1508" s="9" t="s">
        <v>4842</v>
      </c>
      <c r="L1508" s="9" t="s">
        <v>48</v>
      </c>
      <c r="M1508" s="11">
        <f t="shared" si="23"/>
        <v>2.8888888888888888</v>
      </c>
      <c r="N1508" s="12">
        <f>IF(M1508="","",IF(M1508&lt;Premissas!$C$8,Premissas!$E$7,IF(M1508&lt;Premissas!$C$9,Premissas!$E$8,IF(M1508&lt;Premissas!$C$10,Premissas!$E$9,IF(M1508&lt;Premissas!$C$11,Premissas!$E$10,IF(M1508&lt;Premissas!$C$12,Premissas!$E$11,Premissas!$E$12))))))</f>
        <v>750</v>
      </c>
      <c r="O1508" s="13">
        <f>IF(OR(N1508="",N1508=0),0,N1508/Premissas!$C$16)</f>
        <v>28.846153846153847</v>
      </c>
    </row>
    <row r="1509" spans="1:15" ht="15" customHeight="1">
      <c r="A1509" s="9">
        <v>8</v>
      </c>
      <c r="B1509" s="9">
        <v>1953</v>
      </c>
      <c r="C1509" s="9" t="s">
        <v>20</v>
      </c>
      <c r="D1509" s="9" t="s">
        <v>973</v>
      </c>
      <c r="E1509" s="9" t="s">
        <v>974</v>
      </c>
      <c r="F1509" s="10">
        <v>9</v>
      </c>
      <c r="G1509" s="11">
        <v>0.88</v>
      </c>
      <c r="H1509" s="11">
        <v>10</v>
      </c>
      <c r="I1509" s="9">
        <v>15</v>
      </c>
      <c r="J1509" s="9">
        <v>15</v>
      </c>
      <c r="K1509" s="9" t="s">
        <v>4842</v>
      </c>
      <c r="L1509" s="9" t="s">
        <v>48</v>
      </c>
      <c r="M1509" s="11">
        <f t="shared" si="23"/>
        <v>0.66666666666666663</v>
      </c>
      <c r="N1509" s="12">
        <f>IF(M1509="","",IF(M1509&lt;Premissas!$C$8,Premissas!$E$7,IF(M1509&lt;Premissas!$C$9,Premissas!$E$8,IF(M1509&lt;Premissas!$C$10,Premissas!$E$9,IF(M1509&lt;Premissas!$C$11,Premissas!$E$10,IF(M1509&lt;Premissas!$C$12,Premissas!$E$11,Premissas!$E$12))))))</f>
        <v>0</v>
      </c>
      <c r="O1509" s="13">
        <f>IF(OR(N1509="",N1509=0),0,N1509/Premissas!$C$16)</f>
        <v>0</v>
      </c>
    </row>
    <row r="1510" spans="1:15" ht="15" customHeight="1">
      <c r="A1510" s="9">
        <v>8</v>
      </c>
      <c r="B1510" s="9">
        <v>1953</v>
      </c>
      <c r="C1510" s="9" t="s">
        <v>19</v>
      </c>
      <c r="D1510" s="9" t="s">
        <v>973</v>
      </c>
      <c r="E1510" s="9" t="s">
        <v>974</v>
      </c>
      <c r="F1510" s="10">
        <v>299</v>
      </c>
      <c r="G1510" s="11">
        <v>20.14</v>
      </c>
      <c r="H1510" s="11">
        <v>15</v>
      </c>
      <c r="I1510" s="9">
        <v>19</v>
      </c>
      <c r="J1510" s="9">
        <v>19</v>
      </c>
      <c r="K1510" s="9" t="s">
        <v>4842</v>
      </c>
      <c r="L1510" s="9" t="s">
        <v>48</v>
      </c>
      <c r="M1510" s="11">
        <f t="shared" si="23"/>
        <v>0.78947368421052633</v>
      </c>
      <c r="N1510" s="12">
        <f>IF(M1510="","",IF(M1510&lt;Premissas!$C$8,Premissas!$E$7,IF(M1510&lt;Premissas!$C$9,Premissas!$E$8,IF(M1510&lt;Premissas!$C$10,Premissas!$E$9,IF(M1510&lt;Premissas!$C$11,Premissas!$E$10,IF(M1510&lt;Premissas!$C$12,Premissas!$E$11,Premissas!$E$12))))))</f>
        <v>0</v>
      </c>
      <c r="O1510" s="13">
        <f>IF(OR(N1510="",N1510=0),0,N1510/Premissas!$C$16)</f>
        <v>0</v>
      </c>
    </row>
    <row r="1511" spans="1:15" ht="15" customHeight="1">
      <c r="A1511" s="9">
        <v>8</v>
      </c>
      <c r="B1511" s="9">
        <v>1953</v>
      </c>
      <c r="C1511" s="9" t="s">
        <v>20</v>
      </c>
      <c r="D1511" s="9" t="s">
        <v>975</v>
      </c>
      <c r="E1511" s="9" t="s">
        <v>976</v>
      </c>
      <c r="F1511" s="10">
        <v>3179</v>
      </c>
      <c r="G1511" s="11">
        <v>133.16</v>
      </c>
      <c r="H1511" s="11">
        <v>24</v>
      </c>
      <c r="I1511" s="9">
        <v>15</v>
      </c>
      <c r="J1511" s="9">
        <v>15</v>
      </c>
      <c r="K1511" s="9" t="s">
        <v>4842</v>
      </c>
      <c r="L1511" s="9" t="s">
        <v>48</v>
      </c>
      <c r="M1511" s="11">
        <f t="shared" si="23"/>
        <v>1.6</v>
      </c>
      <c r="N1511" s="12">
        <f>IF(M1511="","",IF(M1511&lt;Premissas!$C$8,Premissas!$E$7,IF(M1511&lt;Premissas!$C$9,Premissas!$E$8,IF(M1511&lt;Premissas!$C$10,Premissas!$E$9,IF(M1511&lt;Premissas!$C$11,Premissas!$E$10,IF(M1511&lt;Premissas!$C$12,Premissas!$E$11,Premissas!$E$12))))))</f>
        <v>500</v>
      </c>
      <c r="O1511" s="13">
        <f>IF(OR(N1511="",N1511=0),0,N1511/Premissas!$C$16)</f>
        <v>19.23076923076923</v>
      </c>
    </row>
    <row r="1512" spans="1:15" ht="15" customHeight="1">
      <c r="A1512" s="9">
        <v>8</v>
      </c>
      <c r="B1512" s="9">
        <v>1953</v>
      </c>
      <c r="C1512" s="9" t="s">
        <v>21</v>
      </c>
      <c r="D1512" s="9" t="s">
        <v>979</v>
      </c>
      <c r="E1512" s="9" t="s">
        <v>980</v>
      </c>
      <c r="F1512" s="10">
        <v>1518</v>
      </c>
      <c r="G1512" s="11">
        <v>31.82</v>
      </c>
      <c r="H1512" s="11">
        <v>48</v>
      </c>
      <c r="I1512" s="9">
        <v>19</v>
      </c>
      <c r="J1512" s="9">
        <v>19</v>
      </c>
      <c r="K1512" s="9" t="s">
        <v>4842</v>
      </c>
      <c r="L1512" s="9" t="s">
        <v>48</v>
      </c>
      <c r="M1512" s="11">
        <f t="shared" si="23"/>
        <v>2.5263157894736841</v>
      </c>
      <c r="N1512" s="12">
        <f>IF(M1512="","",IF(M1512&lt;Premissas!$C$8,Premissas!$E$7,IF(M1512&lt;Premissas!$C$9,Premissas!$E$8,IF(M1512&lt;Premissas!$C$10,Premissas!$E$9,IF(M1512&lt;Premissas!$C$11,Premissas!$E$10,IF(M1512&lt;Premissas!$C$12,Premissas!$E$11,Premissas!$E$12))))))</f>
        <v>750</v>
      </c>
      <c r="O1512" s="13">
        <f>IF(OR(N1512="",N1512=0),0,N1512/Premissas!$C$16)</f>
        <v>28.846153846153847</v>
      </c>
    </row>
    <row r="1513" spans="1:15" ht="15" customHeight="1">
      <c r="A1513" s="9">
        <v>8</v>
      </c>
      <c r="B1513" s="9">
        <v>1953</v>
      </c>
      <c r="C1513" s="9" t="s">
        <v>18</v>
      </c>
      <c r="D1513" s="9" t="s">
        <v>981</v>
      </c>
      <c r="E1513" s="9" t="s">
        <v>982</v>
      </c>
      <c r="F1513" s="10">
        <v>23</v>
      </c>
      <c r="G1513" s="11">
        <v>4.43</v>
      </c>
      <c r="H1513" s="11">
        <v>5</v>
      </c>
      <c r="I1513" s="9">
        <v>18</v>
      </c>
      <c r="J1513" s="9">
        <v>18</v>
      </c>
      <c r="K1513" s="9" t="s">
        <v>4842</v>
      </c>
      <c r="L1513" s="9" t="s">
        <v>48</v>
      </c>
      <c r="M1513" s="11">
        <f t="shared" si="23"/>
        <v>0.27777777777777779</v>
      </c>
      <c r="N1513" s="12">
        <f>IF(M1513="","",IF(M1513&lt;Premissas!$C$8,Premissas!$E$7,IF(M1513&lt;Premissas!$C$9,Premissas!$E$8,IF(M1513&lt;Premissas!$C$10,Premissas!$E$9,IF(M1513&lt;Premissas!$C$11,Premissas!$E$10,IF(M1513&lt;Premissas!$C$12,Premissas!$E$11,Premissas!$E$12))))))</f>
        <v>0</v>
      </c>
      <c r="O1513" s="13">
        <f>IF(OR(N1513="",N1513=0),0,N1513/Premissas!$C$16)</f>
        <v>0</v>
      </c>
    </row>
    <row r="1514" spans="1:15" ht="15" customHeight="1">
      <c r="A1514" s="9">
        <v>8</v>
      </c>
      <c r="B1514" s="9">
        <v>1953</v>
      </c>
      <c r="C1514" s="9" t="s">
        <v>20</v>
      </c>
      <c r="D1514" s="9" t="s">
        <v>981</v>
      </c>
      <c r="E1514" s="9" t="s">
        <v>982</v>
      </c>
      <c r="F1514" s="10">
        <v>97</v>
      </c>
      <c r="G1514" s="11">
        <v>18.82</v>
      </c>
      <c r="H1514" s="11">
        <v>5</v>
      </c>
      <c r="I1514" s="9">
        <v>15</v>
      </c>
      <c r="J1514" s="9">
        <v>15</v>
      </c>
      <c r="K1514" s="9" t="s">
        <v>4842</v>
      </c>
      <c r="L1514" s="9" t="s">
        <v>48</v>
      </c>
      <c r="M1514" s="11">
        <f t="shared" si="23"/>
        <v>0.33333333333333331</v>
      </c>
      <c r="N1514" s="12">
        <f>IF(M1514="","",IF(M1514&lt;Premissas!$C$8,Premissas!$E$7,IF(M1514&lt;Premissas!$C$9,Premissas!$E$8,IF(M1514&lt;Premissas!$C$10,Premissas!$E$9,IF(M1514&lt;Premissas!$C$11,Premissas!$E$10,IF(M1514&lt;Premissas!$C$12,Premissas!$E$11,Premissas!$E$12))))))</f>
        <v>0</v>
      </c>
      <c r="O1514" s="13">
        <f>IF(OR(N1514="",N1514=0),0,N1514/Premissas!$C$16)</f>
        <v>0</v>
      </c>
    </row>
    <row r="1515" spans="1:15" ht="15" customHeight="1">
      <c r="A1515" s="9">
        <v>8</v>
      </c>
      <c r="B1515" s="9">
        <v>1953</v>
      </c>
      <c r="C1515" s="9" t="s">
        <v>19</v>
      </c>
      <c r="D1515" s="9" t="s">
        <v>981</v>
      </c>
      <c r="E1515" s="9" t="s">
        <v>982</v>
      </c>
      <c r="F1515" s="10">
        <v>32</v>
      </c>
      <c r="G1515" s="11">
        <v>3.6</v>
      </c>
      <c r="H1515" s="11">
        <v>9</v>
      </c>
      <c r="I1515" s="9">
        <v>19</v>
      </c>
      <c r="J1515" s="9">
        <v>19</v>
      </c>
      <c r="K1515" s="9" t="s">
        <v>4842</v>
      </c>
      <c r="L1515" s="9" t="s">
        <v>48</v>
      </c>
      <c r="M1515" s="11">
        <f t="shared" si="23"/>
        <v>0.47368421052631576</v>
      </c>
      <c r="N1515" s="12">
        <f>IF(M1515="","",IF(M1515&lt;Premissas!$C$8,Premissas!$E$7,IF(M1515&lt;Premissas!$C$9,Premissas!$E$8,IF(M1515&lt;Premissas!$C$10,Premissas!$E$9,IF(M1515&lt;Premissas!$C$11,Premissas!$E$10,IF(M1515&lt;Premissas!$C$12,Premissas!$E$11,Premissas!$E$12))))))</f>
        <v>0</v>
      </c>
      <c r="O1515" s="13">
        <f>IF(OR(N1515="",N1515=0),0,N1515/Premissas!$C$16)</f>
        <v>0</v>
      </c>
    </row>
    <row r="1516" spans="1:15" ht="15" customHeight="1">
      <c r="A1516" s="9">
        <v>8</v>
      </c>
      <c r="B1516" s="9">
        <v>1953</v>
      </c>
      <c r="C1516" s="9" t="s">
        <v>18</v>
      </c>
      <c r="D1516" s="9" t="s">
        <v>983</v>
      </c>
      <c r="E1516" s="9" t="s">
        <v>984</v>
      </c>
      <c r="F1516" s="10">
        <v>36</v>
      </c>
      <c r="G1516" s="11">
        <v>0.24</v>
      </c>
      <c r="H1516" s="11">
        <v>150</v>
      </c>
      <c r="I1516" s="9">
        <v>18</v>
      </c>
      <c r="J1516" s="9">
        <v>18</v>
      </c>
      <c r="K1516" s="9" t="s">
        <v>4842</v>
      </c>
      <c r="L1516" s="9" t="s">
        <v>48</v>
      </c>
      <c r="M1516" s="11">
        <f t="shared" si="23"/>
        <v>8.3333333333333339</v>
      </c>
      <c r="N1516" s="12">
        <f>IF(M1516="","",IF(M1516&lt;Premissas!$C$8,Premissas!$E$7,IF(M1516&lt;Premissas!$C$9,Premissas!$E$8,IF(M1516&lt;Premissas!$C$10,Premissas!$E$9,IF(M1516&lt;Premissas!$C$11,Premissas!$E$10,IF(M1516&lt;Premissas!$C$12,Premissas!$E$11,Premissas!$E$12))))))</f>
        <v>750</v>
      </c>
      <c r="O1516" s="13">
        <f>IF(OR(N1516="",N1516=0),0,N1516/Premissas!$C$16)</f>
        <v>28.846153846153847</v>
      </c>
    </row>
    <row r="1517" spans="1:15" ht="15" customHeight="1">
      <c r="A1517" s="9">
        <v>8</v>
      </c>
      <c r="B1517" s="9">
        <v>1953</v>
      </c>
      <c r="C1517" s="9" t="s">
        <v>20</v>
      </c>
      <c r="D1517" s="9" t="s">
        <v>983</v>
      </c>
      <c r="E1517" s="9" t="s">
        <v>984</v>
      </c>
      <c r="F1517" s="10">
        <v>33</v>
      </c>
      <c r="G1517" s="11">
        <v>2.21</v>
      </c>
      <c r="H1517" s="11">
        <v>15</v>
      </c>
      <c r="I1517" s="9">
        <v>15</v>
      </c>
      <c r="J1517" s="9">
        <v>15</v>
      </c>
      <c r="K1517" s="9" t="s">
        <v>4842</v>
      </c>
      <c r="L1517" s="9" t="s">
        <v>48</v>
      </c>
      <c r="M1517" s="11">
        <f t="shared" si="23"/>
        <v>1</v>
      </c>
      <c r="N1517" s="12">
        <f>IF(M1517="","",IF(M1517&lt;Premissas!$C$8,Premissas!$E$7,IF(M1517&lt;Premissas!$C$9,Premissas!$E$8,IF(M1517&lt;Premissas!$C$10,Premissas!$E$9,IF(M1517&lt;Premissas!$C$11,Premissas!$E$10,IF(M1517&lt;Premissas!$C$12,Premissas!$E$11,Premissas!$E$12))))))</f>
        <v>100</v>
      </c>
      <c r="O1517" s="13">
        <f>IF(OR(N1517="",N1517=0),0,N1517/Premissas!$C$16)</f>
        <v>3.8461538461538463</v>
      </c>
    </row>
    <row r="1518" spans="1:15" ht="15" customHeight="1">
      <c r="A1518" s="9">
        <v>8</v>
      </c>
      <c r="B1518" s="9">
        <v>1953</v>
      </c>
      <c r="C1518" s="9" t="s">
        <v>19</v>
      </c>
      <c r="D1518" s="9" t="s">
        <v>983</v>
      </c>
      <c r="E1518" s="9" t="s">
        <v>984</v>
      </c>
      <c r="F1518" s="10">
        <v>4474</v>
      </c>
      <c r="G1518" s="11">
        <v>50.98</v>
      </c>
      <c r="H1518" s="11">
        <v>88</v>
      </c>
      <c r="I1518" s="9">
        <v>19</v>
      </c>
      <c r="J1518" s="9">
        <v>19</v>
      </c>
      <c r="K1518" s="9" t="s">
        <v>4842</v>
      </c>
      <c r="L1518" s="9" t="s">
        <v>48</v>
      </c>
      <c r="M1518" s="11">
        <f t="shared" si="23"/>
        <v>4.6315789473684212</v>
      </c>
      <c r="N1518" s="12">
        <f>IF(M1518="","",IF(M1518&lt;Premissas!$C$8,Premissas!$E$7,IF(M1518&lt;Premissas!$C$9,Premissas!$E$8,IF(M1518&lt;Premissas!$C$10,Premissas!$E$9,IF(M1518&lt;Premissas!$C$11,Premissas!$E$10,IF(M1518&lt;Premissas!$C$12,Premissas!$E$11,Premissas!$E$12))))))</f>
        <v>750</v>
      </c>
      <c r="O1518" s="13">
        <f>IF(OR(N1518="",N1518=0),0,N1518/Premissas!$C$16)</f>
        <v>28.846153846153847</v>
      </c>
    </row>
    <row r="1519" spans="1:15" ht="15" customHeight="1">
      <c r="A1519" s="9">
        <v>8</v>
      </c>
      <c r="B1519" s="9">
        <v>1953</v>
      </c>
      <c r="C1519" s="9" t="s">
        <v>19</v>
      </c>
      <c r="D1519" s="9" t="s">
        <v>985</v>
      </c>
      <c r="E1519" s="9" t="s">
        <v>986</v>
      </c>
      <c r="F1519" s="10">
        <v>850</v>
      </c>
      <c r="G1519" s="11">
        <v>20.399999999999999</v>
      </c>
      <c r="H1519" s="11">
        <v>42</v>
      </c>
      <c r="I1519" s="9">
        <v>19</v>
      </c>
      <c r="J1519" s="9">
        <v>19</v>
      </c>
      <c r="K1519" s="9" t="s">
        <v>4842</v>
      </c>
      <c r="L1519" s="9" t="s">
        <v>48</v>
      </c>
      <c r="M1519" s="11">
        <f t="shared" si="23"/>
        <v>2.2105263157894739</v>
      </c>
      <c r="N1519" s="12">
        <f>IF(M1519="","",IF(M1519&lt;Premissas!$C$8,Premissas!$E$7,IF(M1519&lt;Premissas!$C$9,Premissas!$E$8,IF(M1519&lt;Premissas!$C$10,Premissas!$E$9,IF(M1519&lt;Premissas!$C$11,Premissas!$E$10,IF(M1519&lt;Premissas!$C$12,Premissas!$E$11,Premissas!$E$12))))))</f>
        <v>750</v>
      </c>
      <c r="O1519" s="13">
        <f>IF(OR(N1519="",N1519=0),0,N1519/Premissas!$C$16)</f>
        <v>28.846153846153847</v>
      </c>
    </row>
    <row r="1520" spans="1:15" ht="15" customHeight="1">
      <c r="A1520" s="9">
        <v>8</v>
      </c>
      <c r="B1520" s="9">
        <v>1953</v>
      </c>
      <c r="C1520" s="9" t="s">
        <v>20</v>
      </c>
      <c r="D1520" s="9" t="s">
        <v>989</v>
      </c>
      <c r="E1520" s="9" t="s">
        <v>990</v>
      </c>
      <c r="F1520" s="10">
        <v>133</v>
      </c>
      <c r="G1520" s="11">
        <v>3.96</v>
      </c>
      <c r="H1520" s="11">
        <v>34</v>
      </c>
      <c r="I1520" s="9">
        <v>15</v>
      </c>
      <c r="J1520" s="9">
        <v>15</v>
      </c>
      <c r="K1520" s="9" t="s">
        <v>4842</v>
      </c>
      <c r="L1520" s="9" t="s">
        <v>48</v>
      </c>
      <c r="M1520" s="11">
        <f t="shared" si="23"/>
        <v>2.2666666666666666</v>
      </c>
      <c r="N1520" s="12">
        <f>IF(M1520="","",IF(M1520&lt;Premissas!$C$8,Premissas!$E$7,IF(M1520&lt;Premissas!$C$9,Premissas!$E$8,IF(M1520&lt;Premissas!$C$10,Premissas!$E$9,IF(M1520&lt;Premissas!$C$11,Premissas!$E$10,IF(M1520&lt;Premissas!$C$12,Premissas!$E$11,Premissas!$E$12))))))</f>
        <v>750</v>
      </c>
      <c r="O1520" s="13">
        <f>IF(OR(N1520="",N1520=0),0,N1520/Premissas!$C$16)</f>
        <v>28.846153846153847</v>
      </c>
    </row>
    <row r="1521" spans="1:15" ht="15" customHeight="1">
      <c r="A1521" s="9">
        <v>8</v>
      </c>
      <c r="B1521" s="9">
        <v>1953</v>
      </c>
      <c r="C1521" s="9" t="s">
        <v>19</v>
      </c>
      <c r="D1521" s="9" t="s">
        <v>989</v>
      </c>
      <c r="E1521" s="9" t="s">
        <v>990</v>
      </c>
      <c r="F1521" s="10">
        <v>94</v>
      </c>
      <c r="G1521" s="11">
        <v>3.36</v>
      </c>
      <c r="H1521" s="11">
        <v>28</v>
      </c>
      <c r="I1521" s="9">
        <v>19</v>
      </c>
      <c r="J1521" s="9">
        <v>19</v>
      </c>
      <c r="K1521" s="9" t="s">
        <v>4842</v>
      </c>
      <c r="L1521" s="9" t="s">
        <v>48</v>
      </c>
      <c r="M1521" s="11">
        <f t="shared" si="23"/>
        <v>1.4736842105263157</v>
      </c>
      <c r="N1521" s="12">
        <f>IF(M1521="","",IF(M1521&lt;Premissas!$C$8,Premissas!$E$7,IF(M1521&lt;Premissas!$C$9,Premissas!$E$8,IF(M1521&lt;Premissas!$C$10,Premissas!$E$9,IF(M1521&lt;Premissas!$C$11,Premissas!$E$10,IF(M1521&lt;Premissas!$C$12,Premissas!$E$11,Premissas!$E$12))))))</f>
        <v>350</v>
      </c>
      <c r="O1521" s="13">
        <f>IF(OR(N1521="",N1521=0),0,N1521/Premissas!$C$16)</f>
        <v>13.461538461538462</v>
      </c>
    </row>
    <row r="1522" spans="1:15" ht="15" customHeight="1">
      <c r="A1522" s="9">
        <v>8</v>
      </c>
      <c r="B1522" s="9">
        <v>1953</v>
      </c>
      <c r="C1522" s="9" t="s">
        <v>19</v>
      </c>
      <c r="D1522" s="9" t="s">
        <v>993</v>
      </c>
      <c r="E1522" s="9" t="s">
        <v>994</v>
      </c>
      <c r="F1522" s="10">
        <v>230</v>
      </c>
      <c r="G1522" s="11">
        <v>10.06</v>
      </c>
      <c r="H1522" s="11">
        <v>23</v>
      </c>
      <c r="I1522" s="9">
        <v>19</v>
      </c>
      <c r="J1522" s="9">
        <v>19</v>
      </c>
      <c r="K1522" s="9" t="s">
        <v>4842</v>
      </c>
      <c r="L1522" s="9" t="s">
        <v>48</v>
      </c>
      <c r="M1522" s="11">
        <f t="shared" si="23"/>
        <v>1.2105263157894737</v>
      </c>
      <c r="N1522" s="12">
        <f>IF(M1522="","",IF(M1522&lt;Premissas!$C$8,Premissas!$E$7,IF(M1522&lt;Premissas!$C$9,Premissas!$E$8,IF(M1522&lt;Premissas!$C$10,Premissas!$E$9,IF(M1522&lt;Premissas!$C$11,Premissas!$E$10,IF(M1522&lt;Premissas!$C$12,Premissas!$E$11,Premissas!$E$12))))))</f>
        <v>200</v>
      </c>
      <c r="O1522" s="13">
        <f>IF(OR(N1522="",N1522=0),0,N1522/Premissas!$C$16)</f>
        <v>7.6923076923076925</v>
      </c>
    </row>
    <row r="1523" spans="1:15" ht="15" customHeight="1">
      <c r="A1523" s="9">
        <v>8</v>
      </c>
      <c r="B1523" s="9">
        <v>1953</v>
      </c>
      <c r="C1523" s="9" t="s">
        <v>20</v>
      </c>
      <c r="D1523" s="9" t="s">
        <v>4232</v>
      </c>
      <c r="E1523" s="9" t="s">
        <v>4233</v>
      </c>
      <c r="F1523" s="10">
        <v>541</v>
      </c>
      <c r="G1523" s="11">
        <v>61.41</v>
      </c>
      <c r="H1523" s="11">
        <v>9</v>
      </c>
      <c r="I1523" s="9">
        <v>15</v>
      </c>
      <c r="J1523" s="9">
        <v>15</v>
      </c>
      <c r="K1523" s="9" t="s">
        <v>4842</v>
      </c>
      <c r="L1523" s="9" t="s">
        <v>48</v>
      </c>
      <c r="M1523" s="11">
        <f t="shared" si="23"/>
        <v>0.6</v>
      </c>
      <c r="N1523" s="12">
        <f>IF(M1523="","",IF(M1523&lt;Premissas!$C$8,Premissas!$E$7,IF(M1523&lt;Premissas!$C$9,Premissas!$E$8,IF(M1523&lt;Premissas!$C$10,Premissas!$E$9,IF(M1523&lt;Premissas!$C$11,Premissas!$E$10,IF(M1523&lt;Premissas!$C$12,Premissas!$E$11,Premissas!$E$12))))))</f>
        <v>0</v>
      </c>
      <c r="O1523" s="13">
        <f>IF(OR(N1523="",N1523=0),0,N1523/Premissas!$C$16)</f>
        <v>0</v>
      </c>
    </row>
    <row r="1524" spans="1:15" ht="15" customHeight="1">
      <c r="A1524" s="9">
        <v>8</v>
      </c>
      <c r="B1524" s="9">
        <v>1953</v>
      </c>
      <c r="C1524" s="9" t="s">
        <v>19</v>
      </c>
      <c r="D1524" s="9" t="s">
        <v>4232</v>
      </c>
      <c r="E1524" s="9" t="s">
        <v>4233</v>
      </c>
      <c r="F1524" s="10">
        <v>3</v>
      </c>
      <c r="G1524" s="11">
        <v>0.49</v>
      </c>
      <c r="H1524" s="11">
        <v>6</v>
      </c>
      <c r="I1524" s="9">
        <v>19</v>
      </c>
      <c r="J1524" s="9">
        <v>19</v>
      </c>
      <c r="K1524" s="9" t="s">
        <v>4842</v>
      </c>
      <c r="L1524" s="9" t="s">
        <v>48</v>
      </c>
      <c r="M1524" s="11">
        <f t="shared" si="23"/>
        <v>0.31578947368421051</v>
      </c>
      <c r="N1524" s="12">
        <f>IF(M1524="","",IF(M1524&lt;Premissas!$C$8,Premissas!$E$7,IF(M1524&lt;Premissas!$C$9,Premissas!$E$8,IF(M1524&lt;Premissas!$C$10,Premissas!$E$9,IF(M1524&lt;Premissas!$C$11,Premissas!$E$10,IF(M1524&lt;Premissas!$C$12,Premissas!$E$11,Premissas!$E$12))))))</f>
        <v>0</v>
      </c>
      <c r="O1524" s="13">
        <f>IF(OR(N1524="",N1524=0),0,N1524/Premissas!$C$16)</f>
        <v>0</v>
      </c>
    </row>
    <row r="1525" spans="1:15" ht="15" customHeight="1">
      <c r="A1525" s="9">
        <v>8</v>
      </c>
      <c r="B1525" s="9">
        <v>1953</v>
      </c>
      <c r="C1525" s="9" t="s">
        <v>20</v>
      </c>
      <c r="D1525" s="9" t="s">
        <v>4234</v>
      </c>
      <c r="E1525" s="9" t="s">
        <v>4235</v>
      </c>
      <c r="F1525" s="10">
        <v>27</v>
      </c>
      <c r="G1525" s="11">
        <v>9.3800000000000008</v>
      </c>
      <c r="H1525" s="11">
        <v>3</v>
      </c>
      <c r="I1525" s="9">
        <v>15</v>
      </c>
      <c r="J1525" s="9">
        <v>15</v>
      </c>
      <c r="K1525" s="9" t="s">
        <v>4842</v>
      </c>
      <c r="L1525" s="9" t="s">
        <v>48</v>
      </c>
      <c r="M1525" s="11">
        <f t="shared" si="23"/>
        <v>0.2</v>
      </c>
      <c r="N1525" s="12">
        <f>IF(M1525="","",IF(M1525&lt;Premissas!$C$8,Premissas!$E$7,IF(M1525&lt;Premissas!$C$9,Premissas!$E$8,IF(M1525&lt;Premissas!$C$10,Premissas!$E$9,IF(M1525&lt;Premissas!$C$11,Premissas!$E$10,IF(M1525&lt;Premissas!$C$12,Premissas!$E$11,Premissas!$E$12))))))</f>
        <v>0</v>
      </c>
      <c r="O1525" s="13">
        <f>IF(OR(N1525="",N1525=0),0,N1525/Premissas!$C$16)</f>
        <v>0</v>
      </c>
    </row>
    <row r="1526" spans="1:15" ht="15" customHeight="1">
      <c r="A1526" s="9">
        <v>8</v>
      </c>
      <c r="B1526" s="9">
        <v>1953</v>
      </c>
      <c r="C1526" s="9" t="s">
        <v>19</v>
      </c>
      <c r="D1526" s="9" t="s">
        <v>4234</v>
      </c>
      <c r="E1526" s="9" t="s">
        <v>4235</v>
      </c>
      <c r="F1526" s="10">
        <v>319</v>
      </c>
      <c r="G1526" s="11">
        <v>14.89</v>
      </c>
      <c r="H1526" s="11">
        <v>21</v>
      </c>
      <c r="I1526" s="9">
        <v>19</v>
      </c>
      <c r="J1526" s="9">
        <v>19</v>
      </c>
      <c r="K1526" s="9" t="s">
        <v>4842</v>
      </c>
      <c r="L1526" s="9" t="s">
        <v>48</v>
      </c>
      <c r="M1526" s="11">
        <f t="shared" si="23"/>
        <v>1.1052631578947369</v>
      </c>
      <c r="N1526" s="12">
        <f>IF(M1526="","",IF(M1526&lt;Premissas!$C$8,Premissas!$E$7,IF(M1526&lt;Premissas!$C$9,Premissas!$E$8,IF(M1526&lt;Premissas!$C$10,Premissas!$E$9,IF(M1526&lt;Premissas!$C$11,Premissas!$E$10,IF(M1526&lt;Premissas!$C$12,Premissas!$E$11,Premissas!$E$12))))))</f>
        <v>100</v>
      </c>
      <c r="O1526" s="13">
        <f>IF(OR(N1526="",N1526=0),0,N1526/Premissas!$C$16)</f>
        <v>3.8461538461538463</v>
      </c>
    </row>
    <row r="1527" spans="1:15" ht="15" customHeight="1">
      <c r="A1527" s="9">
        <v>8</v>
      </c>
      <c r="B1527" s="9">
        <v>1953</v>
      </c>
      <c r="C1527" s="9" t="s">
        <v>20</v>
      </c>
      <c r="D1527" s="9" t="s">
        <v>1001</v>
      </c>
      <c r="E1527" s="9" t="s">
        <v>1002</v>
      </c>
      <c r="F1527" s="10">
        <v>47</v>
      </c>
      <c r="G1527" s="11">
        <v>7.17</v>
      </c>
      <c r="H1527" s="11">
        <v>7</v>
      </c>
      <c r="I1527" s="9">
        <v>15</v>
      </c>
      <c r="J1527" s="9">
        <v>15</v>
      </c>
      <c r="K1527" s="9" t="s">
        <v>4842</v>
      </c>
      <c r="L1527" s="9" t="s">
        <v>48</v>
      </c>
      <c r="M1527" s="11">
        <f t="shared" si="23"/>
        <v>0.46666666666666667</v>
      </c>
      <c r="N1527" s="12">
        <f>IF(M1527="","",IF(M1527&lt;Premissas!$C$8,Premissas!$E$7,IF(M1527&lt;Premissas!$C$9,Premissas!$E$8,IF(M1527&lt;Premissas!$C$10,Premissas!$E$9,IF(M1527&lt;Premissas!$C$11,Premissas!$E$10,IF(M1527&lt;Premissas!$C$12,Premissas!$E$11,Premissas!$E$12))))))</f>
        <v>0</v>
      </c>
      <c r="O1527" s="13">
        <f>IF(OR(N1527="",N1527=0),0,N1527/Premissas!$C$16)</f>
        <v>0</v>
      </c>
    </row>
    <row r="1528" spans="1:15" ht="15" customHeight="1">
      <c r="A1528" s="9">
        <v>8</v>
      </c>
      <c r="B1528" s="9">
        <v>1953</v>
      </c>
      <c r="C1528" s="9" t="s">
        <v>19</v>
      </c>
      <c r="D1528" s="9" t="s">
        <v>1001</v>
      </c>
      <c r="E1528" s="9" t="s">
        <v>1002</v>
      </c>
      <c r="F1528" s="10">
        <v>10</v>
      </c>
      <c r="G1528" s="11">
        <v>0.31</v>
      </c>
      <c r="H1528" s="11">
        <v>32</v>
      </c>
      <c r="I1528" s="9">
        <v>19</v>
      </c>
      <c r="J1528" s="9">
        <v>19</v>
      </c>
      <c r="K1528" s="9" t="s">
        <v>4842</v>
      </c>
      <c r="L1528" s="9" t="s">
        <v>48</v>
      </c>
      <c r="M1528" s="11">
        <f t="shared" si="23"/>
        <v>1.6842105263157894</v>
      </c>
      <c r="N1528" s="12">
        <f>IF(M1528="","",IF(M1528&lt;Premissas!$C$8,Premissas!$E$7,IF(M1528&lt;Premissas!$C$9,Premissas!$E$8,IF(M1528&lt;Premissas!$C$10,Premissas!$E$9,IF(M1528&lt;Premissas!$C$11,Premissas!$E$10,IF(M1528&lt;Premissas!$C$12,Premissas!$E$11,Premissas!$E$12))))))</f>
        <v>500</v>
      </c>
      <c r="O1528" s="13">
        <f>IF(OR(N1528="",N1528=0),0,N1528/Premissas!$C$16)</f>
        <v>19.23076923076923</v>
      </c>
    </row>
    <row r="1529" spans="1:15" ht="15" customHeight="1">
      <c r="A1529" s="9">
        <v>8</v>
      </c>
      <c r="B1529" s="9">
        <v>1953</v>
      </c>
      <c r="C1529" s="9" t="s">
        <v>18</v>
      </c>
      <c r="D1529" s="9" t="s">
        <v>1007</v>
      </c>
      <c r="E1529" s="9" t="s">
        <v>1008</v>
      </c>
      <c r="F1529" s="10">
        <v>44</v>
      </c>
      <c r="G1529" s="11">
        <v>4.62</v>
      </c>
      <c r="H1529" s="11">
        <v>10</v>
      </c>
      <c r="I1529" s="9">
        <v>18</v>
      </c>
      <c r="J1529" s="9">
        <v>18</v>
      </c>
      <c r="K1529" s="9" t="s">
        <v>4842</v>
      </c>
      <c r="L1529" s="9" t="s">
        <v>48</v>
      </c>
      <c r="M1529" s="11">
        <f t="shared" si="23"/>
        <v>0.55555555555555558</v>
      </c>
      <c r="N1529" s="12">
        <f>IF(M1529="","",IF(M1529&lt;Premissas!$C$8,Premissas!$E$7,IF(M1529&lt;Premissas!$C$9,Premissas!$E$8,IF(M1529&lt;Premissas!$C$10,Premissas!$E$9,IF(M1529&lt;Premissas!$C$11,Premissas!$E$10,IF(M1529&lt;Premissas!$C$12,Premissas!$E$11,Premissas!$E$12))))))</f>
        <v>0</v>
      </c>
      <c r="O1529" s="13">
        <f>IF(OR(N1529="",N1529=0),0,N1529/Premissas!$C$16)</f>
        <v>0</v>
      </c>
    </row>
    <row r="1530" spans="1:15" ht="15" customHeight="1">
      <c r="A1530" s="9">
        <v>8</v>
      </c>
      <c r="B1530" s="9">
        <v>1953</v>
      </c>
      <c r="C1530" s="9" t="s">
        <v>20</v>
      </c>
      <c r="D1530" s="9" t="s">
        <v>1013</v>
      </c>
      <c r="E1530" s="9" t="s">
        <v>1014</v>
      </c>
      <c r="F1530" s="10">
        <v>11</v>
      </c>
      <c r="G1530" s="11">
        <v>0.86</v>
      </c>
      <c r="H1530" s="11">
        <v>13</v>
      </c>
      <c r="I1530" s="9">
        <v>15</v>
      </c>
      <c r="J1530" s="9">
        <v>15</v>
      </c>
      <c r="K1530" s="9" t="s">
        <v>4842</v>
      </c>
      <c r="L1530" s="9" t="s">
        <v>48</v>
      </c>
      <c r="M1530" s="11">
        <f t="shared" si="23"/>
        <v>0.8666666666666667</v>
      </c>
      <c r="N1530" s="12">
        <f>IF(M1530="","",IF(M1530&lt;Premissas!$C$8,Premissas!$E$7,IF(M1530&lt;Premissas!$C$9,Premissas!$E$8,IF(M1530&lt;Premissas!$C$10,Premissas!$E$9,IF(M1530&lt;Premissas!$C$11,Premissas!$E$10,IF(M1530&lt;Premissas!$C$12,Premissas!$E$11,Premissas!$E$12))))))</f>
        <v>0</v>
      </c>
      <c r="O1530" s="13">
        <f>IF(OR(N1530="",N1530=0),0,N1530/Premissas!$C$16)</f>
        <v>0</v>
      </c>
    </row>
    <row r="1531" spans="1:15" ht="15" customHeight="1">
      <c r="A1531" s="9">
        <v>8</v>
      </c>
      <c r="B1531" s="9">
        <v>1953</v>
      </c>
      <c r="C1531" s="9" t="s">
        <v>18</v>
      </c>
      <c r="D1531" s="9" t="s">
        <v>1027</v>
      </c>
      <c r="E1531" s="9" t="s">
        <v>1028</v>
      </c>
      <c r="F1531" s="10">
        <v>19</v>
      </c>
      <c r="G1531" s="11">
        <v>0.17</v>
      </c>
      <c r="H1531" s="11">
        <v>112</v>
      </c>
      <c r="I1531" s="9">
        <v>18</v>
      </c>
      <c r="J1531" s="9">
        <v>18</v>
      </c>
      <c r="K1531" s="9" t="s">
        <v>4842</v>
      </c>
      <c r="L1531" s="9" t="s">
        <v>48</v>
      </c>
      <c r="M1531" s="11">
        <f t="shared" si="23"/>
        <v>6.2222222222222223</v>
      </c>
      <c r="N1531" s="12">
        <f>IF(M1531="","",IF(M1531&lt;Premissas!$C$8,Premissas!$E$7,IF(M1531&lt;Premissas!$C$9,Premissas!$E$8,IF(M1531&lt;Premissas!$C$10,Premissas!$E$9,IF(M1531&lt;Premissas!$C$11,Premissas!$E$10,IF(M1531&lt;Premissas!$C$12,Premissas!$E$11,Premissas!$E$12))))))</f>
        <v>750</v>
      </c>
      <c r="O1531" s="13">
        <f>IF(OR(N1531="",N1531=0),0,N1531/Premissas!$C$16)</f>
        <v>28.846153846153847</v>
      </c>
    </row>
    <row r="1532" spans="1:15" ht="15" customHeight="1">
      <c r="A1532" s="9">
        <v>8</v>
      </c>
      <c r="B1532" s="9">
        <v>1953</v>
      </c>
      <c r="C1532" s="9" t="s">
        <v>20</v>
      </c>
      <c r="D1532" s="9" t="s">
        <v>1027</v>
      </c>
      <c r="E1532" s="9" t="s">
        <v>1028</v>
      </c>
      <c r="F1532" s="10">
        <v>2</v>
      </c>
      <c r="G1532" s="11">
        <v>0.53</v>
      </c>
      <c r="H1532" s="11">
        <v>4</v>
      </c>
      <c r="I1532" s="9">
        <v>15</v>
      </c>
      <c r="J1532" s="9">
        <v>15</v>
      </c>
      <c r="K1532" s="9" t="s">
        <v>4842</v>
      </c>
      <c r="L1532" s="9" t="s">
        <v>48</v>
      </c>
      <c r="M1532" s="11">
        <f t="shared" si="23"/>
        <v>0.26666666666666666</v>
      </c>
      <c r="N1532" s="12">
        <f>IF(M1532="","",IF(M1532&lt;Premissas!$C$8,Premissas!$E$7,IF(M1532&lt;Premissas!$C$9,Premissas!$E$8,IF(M1532&lt;Premissas!$C$10,Premissas!$E$9,IF(M1532&lt;Premissas!$C$11,Premissas!$E$10,IF(M1532&lt;Premissas!$C$12,Premissas!$E$11,Premissas!$E$12))))))</f>
        <v>0</v>
      </c>
      <c r="O1532" s="13">
        <f>IF(OR(N1532="",N1532=0),0,N1532/Premissas!$C$16)</f>
        <v>0</v>
      </c>
    </row>
    <row r="1533" spans="1:15" ht="15" customHeight="1">
      <c r="A1533" s="9">
        <v>8</v>
      </c>
      <c r="B1533" s="9">
        <v>1953</v>
      </c>
      <c r="C1533" s="9" t="s">
        <v>19</v>
      </c>
      <c r="D1533" s="9" t="s">
        <v>1027</v>
      </c>
      <c r="E1533" s="9" t="s">
        <v>1028</v>
      </c>
      <c r="F1533" s="10">
        <v>2195</v>
      </c>
      <c r="G1533" s="11">
        <v>41.6</v>
      </c>
      <c r="H1533" s="11">
        <v>53</v>
      </c>
      <c r="I1533" s="9">
        <v>19</v>
      </c>
      <c r="J1533" s="9">
        <v>19</v>
      </c>
      <c r="K1533" s="9" t="s">
        <v>4842</v>
      </c>
      <c r="L1533" s="9" t="s">
        <v>48</v>
      </c>
      <c r="M1533" s="11">
        <f t="shared" si="23"/>
        <v>2.7894736842105261</v>
      </c>
      <c r="N1533" s="12">
        <f>IF(M1533="","",IF(M1533&lt;Premissas!$C$8,Premissas!$E$7,IF(M1533&lt;Premissas!$C$9,Premissas!$E$8,IF(M1533&lt;Premissas!$C$10,Premissas!$E$9,IF(M1533&lt;Premissas!$C$11,Premissas!$E$10,IF(M1533&lt;Premissas!$C$12,Premissas!$E$11,Premissas!$E$12))))))</f>
        <v>750</v>
      </c>
      <c r="O1533" s="13">
        <f>IF(OR(N1533="",N1533=0),0,N1533/Premissas!$C$16)</f>
        <v>28.846153846153847</v>
      </c>
    </row>
    <row r="1534" spans="1:15" ht="15" customHeight="1">
      <c r="A1534" s="9">
        <v>8</v>
      </c>
      <c r="B1534" s="9">
        <v>1953</v>
      </c>
      <c r="C1534" s="9" t="s">
        <v>18</v>
      </c>
      <c r="D1534" s="9" t="s">
        <v>1039</v>
      </c>
      <c r="E1534" s="9" t="s">
        <v>1040</v>
      </c>
      <c r="F1534" s="10">
        <v>1010</v>
      </c>
      <c r="G1534" s="11">
        <v>30.15</v>
      </c>
      <c r="H1534" s="11">
        <v>33</v>
      </c>
      <c r="I1534" s="9">
        <v>18</v>
      </c>
      <c r="J1534" s="9">
        <v>18</v>
      </c>
      <c r="K1534" s="9" t="s">
        <v>4842</v>
      </c>
      <c r="L1534" s="9" t="s">
        <v>48</v>
      </c>
      <c r="M1534" s="11">
        <f t="shared" si="23"/>
        <v>1.8333333333333333</v>
      </c>
      <c r="N1534" s="12">
        <f>IF(M1534="","",IF(M1534&lt;Premissas!$C$8,Premissas!$E$7,IF(M1534&lt;Premissas!$C$9,Premissas!$E$8,IF(M1534&lt;Premissas!$C$10,Premissas!$E$9,IF(M1534&lt;Premissas!$C$11,Premissas!$E$10,IF(M1534&lt;Premissas!$C$12,Premissas!$E$11,Premissas!$E$12))))))</f>
        <v>500</v>
      </c>
      <c r="O1534" s="13">
        <f>IF(OR(N1534="",N1534=0),0,N1534/Premissas!$C$16)</f>
        <v>19.23076923076923</v>
      </c>
    </row>
    <row r="1535" spans="1:15" ht="15" customHeight="1">
      <c r="A1535" s="9">
        <v>8</v>
      </c>
      <c r="B1535" s="9">
        <v>1953</v>
      </c>
      <c r="C1535" s="9" t="s">
        <v>20</v>
      </c>
      <c r="D1535" s="9" t="s">
        <v>1039</v>
      </c>
      <c r="E1535" s="9" t="s">
        <v>1040</v>
      </c>
      <c r="F1535" s="10">
        <v>68</v>
      </c>
      <c r="G1535" s="11">
        <v>0.72</v>
      </c>
      <c r="H1535" s="11">
        <v>94</v>
      </c>
      <c r="I1535" s="9">
        <v>15</v>
      </c>
      <c r="J1535" s="9">
        <v>15</v>
      </c>
      <c r="K1535" s="9" t="s">
        <v>4842</v>
      </c>
      <c r="L1535" s="9" t="s">
        <v>48</v>
      </c>
      <c r="M1535" s="11">
        <f t="shared" si="23"/>
        <v>6.2666666666666666</v>
      </c>
      <c r="N1535" s="12">
        <f>IF(M1535="","",IF(M1535&lt;Premissas!$C$8,Premissas!$E$7,IF(M1535&lt;Premissas!$C$9,Premissas!$E$8,IF(M1535&lt;Premissas!$C$10,Premissas!$E$9,IF(M1535&lt;Premissas!$C$11,Premissas!$E$10,IF(M1535&lt;Premissas!$C$12,Premissas!$E$11,Premissas!$E$12))))))</f>
        <v>750</v>
      </c>
      <c r="O1535" s="13">
        <f>IF(OR(N1535="",N1535=0),0,N1535/Premissas!$C$16)</f>
        <v>28.846153846153847</v>
      </c>
    </row>
    <row r="1536" spans="1:15" ht="15" customHeight="1">
      <c r="A1536" s="9">
        <v>8</v>
      </c>
      <c r="B1536" s="9">
        <v>1953</v>
      </c>
      <c r="C1536" s="9" t="s">
        <v>19</v>
      </c>
      <c r="D1536" s="9" t="s">
        <v>1039</v>
      </c>
      <c r="E1536" s="9" t="s">
        <v>1040</v>
      </c>
      <c r="F1536" s="10">
        <v>774</v>
      </c>
      <c r="G1536" s="11">
        <v>21.98</v>
      </c>
      <c r="H1536" s="11">
        <v>35</v>
      </c>
      <c r="I1536" s="9">
        <v>19</v>
      </c>
      <c r="J1536" s="9">
        <v>19</v>
      </c>
      <c r="K1536" s="9" t="s">
        <v>4842</v>
      </c>
      <c r="L1536" s="9" t="s">
        <v>48</v>
      </c>
      <c r="M1536" s="11">
        <f t="shared" si="23"/>
        <v>1.8421052631578947</v>
      </c>
      <c r="N1536" s="12">
        <f>IF(M1536="","",IF(M1536&lt;Premissas!$C$8,Premissas!$E$7,IF(M1536&lt;Premissas!$C$9,Premissas!$E$8,IF(M1536&lt;Premissas!$C$10,Premissas!$E$9,IF(M1536&lt;Premissas!$C$11,Premissas!$E$10,IF(M1536&lt;Premissas!$C$12,Premissas!$E$11,Premissas!$E$12))))))</f>
        <v>500</v>
      </c>
      <c r="O1536" s="13">
        <f>IF(OR(N1536="",N1536=0),0,N1536/Premissas!$C$16)</f>
        <v>19.23076923076923</v>
      </c>
    </row>
    <row r="1537" spans="1:15" ht="15" customHeight="1">
      <c r="A1537" s="9">
        <v>8</v>
      </c>
      <c r="B1537" s="9">
        <v>1953</v>
      </c>
      <c r="C1537" s="9" t="s">
        <v>18</v>
      </c>
      <c r="D1537" s="9" t="s">
        <v>1041</v>
      </c>
      <c r="E1537" s="9" t="s">
        <v>1042</v>
      </c>
      <c r="F1537" s="10">
        <v>1317</v>
      </c>
      <c r="G1537" s="11">
        <v>19.12</v>
      </c>
      <c r="H1537" s="11">
        <v>69</v>
      </c>
      <c r="I1537" s="9">
        <v>18</v>
      </c>
      <c r="J1537" s="9">
        <v>18</v>
      </c>
      <c r="K1537" s="9" t="s">
        <v>4842</v>
      </c>
      <c r="L1537" s="9" t="s">
        <v>48</v>
      </c>
      <c r="M1537" s="11">
        <f t="shared" si="23"/>
        <v>3.8333333333333335</v>
      </c>
      <c r="N1537" s="12">
        <f>IF(M1537="","",IF(M1537&lt;Premissas!$C$8,Premissas!$E$7,IF(M1537&lt;Premissas!$C$9,Premissas!$E$8,IF(M1537&lt;Premissas!$C$10,Premissas!$E$9,IF(M1537&lt;Premissas!$C$11,Premissas!$E$10,IF(M1537&lt;Premissas!$C$12,Premissas!$E$11,Premissas!$E$12))))))</f>
        <v>750</v>
      </c>
      <c r="O1537" s="13">
        <f>IF(OR(N1537="",N1537=0),0,N1537/Premissas!$C$16)</f>
        <v>28.846153846153847</v>
      </c>
    </row>
    <row r="1538" spans="1:15" ht="15" customHeight="1">
      <c r="A1538" s="9">
        <v>8</v>
      </c>
      <c r="B1538" s="9">
        <v>1953</v>
      </c>
      <c r="C1538" s="9" t="s">
        <v>21</v>
      </c>
      <c r="D1538" s="9" t="s">
        <v>1043</v>
      </c>
      <c r="E1538" s="9" t="s">
        <v>1044</v>
      </c>
      <c r="F1538" s="10">
        <v>1553</v>
      </c>
      <c r="G1538" s="11">
        <v>33.880000000000003</v>
      </c>
      <c r="H1538" s="11">
        <v>46</v>
      </c>
      <c r="I1538" s="9">
        <v>19</v>
      </c>
      <c r="J1538" s="9">
        <v>19</v>
      </c>
      <c r="K1538" s="9" t="s">
        <v>4842</v>
      </c>
      <c r="L1538" s="9" t="s">
        <v>48</v>
      </c>
      <c r="M1538" s="11">
        <f t="shared" ref="M1538:M1601" si="24">IF(OR(J1538="",J1538&lt;=0),"",H1538/J1538)</f>
        <v>2.4210526315789473</v>
      </c>
      <c r="N1538" s="12">
        <f>IF(M1538="","",IF(M1538&lt;Premissas!$C$8,Premissas!$E$7,IF(M1538&lt;Premissas!$C$9,Premissas!$E$8,IF(M1538&lt;Premissas!$C$10,Premissas!$E$9,IF(M1538&lt;Premissas!$C$11,Premissas!$E$10,IF(M1538&lt;Premissas!$C$12,Premissas!$E$11,Premissas!$E$12))))))</f>
        <v>750</v>
      </c>
      <c r="O1538" s="13">
        <f>IF(OR(N1538="",N1538=0),0,N1538/Premissas!$C$16)</f>
        <v>28.846153846153847</v>
      </c>
    </row>
    <row r="1539" spans="1:15" ht="15" customHeight="1">
      <c r="A1539" s="9">
        <v>8</v>
      </c>
      <c r="B1539" s="9">
        <v>1953</v>
      </c>
      <c r="C1539" s="9" t="s">
        <v>18</v>
      </c>
      <c r="D1539" s="9" t="s">
        <v>1045</v>
      </c>
      <c r="E1539" s="9" t="s">
        <v>1046</v>
      </c>
      <c r="F1539" s="10">
        <v>903</v>
      </c>
      <c r="G1539" s="11">
        <v>37.880000000000003</v>
      </c>
      <c r="H1539" s="11">
        <v>24</v>
      </c>
      <c r="I1539" s="9">
        <v>18</v>
      </c>
      <c r="J1539" s="9">
        <v>18</v>
      </c>
      <c r="K1539" s="9" t="s">
        <v>4842</v>
      </c>
      <c r="L1539" s="9" t="s">
        <v>48</v>
      </c>
      <c r="M1539" s="11">
        <f t="shared" si="24"/>
        <v>1.3333333333333333</v>
      </c>
      <c r="N1539" s="12">
        <f>IF(M1539="","",IF(M1539&lt;Premissas!$C$8,Premissas!$E$7,IF(M1539&lt;Premissas!$C$9,Premissas!$E$8,IF(M1539&lt;Premissas!$C$10,Premissas!$E$9,IF(M1539&lt;Premissas!$C$11,Premissas!$E$10,IF(M1539&lt;Premissas!$C$12,Premissas!$E$11,Premissas!$E$12))))))</f>
        <v>200</v>
      </c>
      <c r="O1539" s="13">
        <f>IF(OR(N1539="",N1539=0),0,N1539/Premissas!$C$16)</f>
        <v>7.6923076923076925</v>
      </c>
    </row>
    <row r="1540" spans="1:15" ht="15" customHeight="1">
      <c r="A1540" s="9">
        <v>8</v>
      </c>
      <c r="B1540" s="9">
        <v>1953</v>
      </c>
      <c r="C1540" s="9" t="s">
        <v>20</v>
      </c>
      <c r="D1540" s="9" t="s">
        <v>1045</v>
      </c>
      <c r="E1540" s="9" t="s">
        <v>1046</v>
      </c>
      <c r="F1540" s="10">
        <v>877</v>
      </c>
      <c r="G1540" s="11">
        <v>52.93</v>
      </c>
      <c r="H1540" s="11">
        <v>17</v>
      </c>
      <c r="I1540" s="9">
        <v>15</v>
      </c>
      <c r="J1540" s="9">
        <v>15</v>
      </c>
      <c r="K1540" s="9" t="s">
        <v>4842</v>
      </c>
      <c r="L1540" s="9" t="s">
        <v>48</v>
      </c>
      <c r="M1540" s="11">
        <f t="shared" si="24"/>
        <v>1.1333333333333333</v>
      </c>
      <c r="N1540" s="12">
        <f>IF(M1540="","",IF(M1540&lt;Premissas!$C$8,Premissas!$E$7,IF(M1540&lt;Premissas!$C$9,Premissas!$E$8,IF(M1540&lt;Premissas!$C$10,Premissas!$E$9,IF(M1540&lt;Premissas!$C$11,Premissas!$E$10,IF(M1540&lt;Premissas!$C$12,Premissas!$E$11,Premissas!$E$12))))))</f>
        <v>100</v>
      </c>
      <c r="O1540" s="13">
        <f>IF(OR(N1540="",N1540=0),0,N1540/Premissas!$C$16)</f>
        <v>3.8461538461538463</v>
      </c>
    </row>
    <row r="1541" spans="1:15" ht="15" customHeight="1">
      <c r="A1541" s="9">
        <v>8</v>
      </c>
      <c r="B1541" s="9">
        <v>1953</v>
      </c>
      <c r="C1541" s="9" t="s">
        <v>19</v>
      </c>
      <c r="D1541" s="9" t="s">
        <v>1045</v>
      </c>
      <c r="E1541" s="9" t="s">
        <v>1046</v>
      </c>
      <c r="F1541" s="10">
        <v>98</v>
      </c>
      <c r="G1541" s="11">
        <v>1.93</v>
      </c>
      <c r="H1541" s="11">
        <v>51</v>
      </c>
      <c r="I1541" s="9">
        <v>19</v>
      </c>
      <c r="J1541" s="9">
        <v>19</v>
      </c>
      <c r="K1541" s="9" t="s">
        <v>4842</v>
      </c>
      <c r="L1541" s="9" t="s">
        <v>48</v>
      </c>
      <c r="M1541" s="11">
        <f t="shared" si="24"/>
        <v>2.6842105263157894</v>
      </c>
      <c r="N1541" s="12">
        <f>IF(M1541="","",IF(M1541&lt;Premissas!$C$8,Premissas!$E$7,IF(M1541&lt;Premissas!$C$9,Premissas!$E$8,IF(M1541&lt;Premissas!$C$10,Premissas!$E$9,IF(M1541&lt;Premissas!$C$11,Premissas!$E$10,IF(M1541&lt;Premissas!$C$12,Premissas!$E$11,Premissas!$E$12))))))</f>
        <v>750</v>
      </c>
      <c r="O1541" s="13">
        <f>IF(OR(N1541="",N1541=0),0,N1541/Premissas!$C$16)</f>
        <v>28.846153846153847</v>
      </c>
    </row>
    <row r="1542" spans="1:15" ht="15" customHeight="1">
      <c r="A1542" s="9">
        <v>8</v>
      </c>
      <c r="B1542" s="9">
        <v>1953</v>
      </c>
      <c r="C1542" s="9" t="s">
        <v>18</v>
      </c>
      <c r="D1542" s="9" t="s">
        <v>1047</v>
      </c>
      <c r="E1542" s="9" t="s">
        <v>1048</v>
      </c>
      <c r="F1542" s="10">
        <v>1046</v>
      </c>
      <c r="G1542" s="11">
        <v>33.630000000000003</v>
      </c>
      <c r="H1542" s="11">
        <v>31</v>
      </c>
      <c r="I1542" s="9">
        <v>18</v>
      </c>
      <c r="J1542" s="9">
        <v>18</v>
      </c>
      <c r="K1542" s="9" t="s">
        <v>4842</v>
      </c>
      <c r="L1542" s="9" t="s">
        <v>48</v>
      </c>
      <c r="M1542" s="11">
        <f t="shared" si="24"/>
        <v>1.7222222222222223</v>
      </c>
      <c r="N1542" s="12">
        <f>IF(M1542="","",IF(M1542&lt;Premissas!$C$8,Premissas!$E$7,IF(M1542&lt;Premissas!$C$9,Premissas!$E$8,IF(M1542&lt;Premissas!$C$10,Premissas!$E$9,IF(M1542&lt;Premissas!$C$11,Premissas!$E$10,IF(M1542&lt;Premissas!$C$12,Premissas!$E$11,Premissas!$E$12))))))</f>
        <v>500</v>
      </c>
      <c r="O1542" s="13">
        <f>IF(OR(N1542="",N1542=0),0,N1542/Premissas!$C$16)</f>
        <v>19.23076923076923</v>
      </c>
    </row>
    <row r="1543" spans="1:15" ht="15" customHeight="1">
      <c r="A1543" s="9">
        <v>8</v>
      </c>
      <c r="B1543" s="9">
        <v>1953</v>
      </c>
      <c r="C1543" s="9" t="s">
        <v>18</v>
      </c>
      <c r="D1543" s="9" t="s">
        <v>1049</v>
      </c>
      <c r="E1543" s="9" t="s">
        <v>1050</v>
      </c>
      <c r="F1543" s="10">
        <v>2</v>
      </c>
      <c r="G1543" s="11">
        <v>0.45</v>
      </c>
      <c r="H1543" s="11">
        <v>4</v>
      </c>
      <c r="I1543" s="9">
        <v>18</v>
      </c>
      <c r="J1543" s="9">
        <v>18</v>
      </c>
      <c r="K1543" s="9" t="s">
        <v>4842</v>
      </c>
      <c r="L1543" s="9" t="s">
        <v>48</v>
      </c>
      <c r="M1543" s="11">
        <f t="shared" si="24"/>
        <v>0.22222222222222221</v>
      </c>
      <c r="N1543" s="12">
        <f>IF(M1543="","",IF(M1543&lt;Premissas!$C$8,Premissas!$E$7,IF(M1543&lt;Premissas!$C$9,Premissas!$E$8,IF(M1543&lt;Premissas!$C$10,Premissas!$E$9,IF(M1543&lt;Premissas!$C$11,Premissas!$E$10,IF(M1543&lt;Premissas!$C$12,Premissas!$E$11,Premissas!$E$12))))))</f>
        <v>0</v>
      </c>
      <c r="O1543" s="13">
        <f>IF(OR(N1543="",N1543=0),0,N1543/Premissas!$C$16)</f>
        <v>0</v>
      </c>
    </row>
    <row r="1544" spans="1:15" ht="15" customHeight="1">
      <c r="A1544" s="9">
        <v>8</v>
      </c>
      <c r="B1544" s="9">
        <v>1965</v>
      </c>
      <c r="C1544" s="9" t="s">
        <v>21</v>
      </c>
      <c r="D1544" s="9" t="s">
        <v>1195</v>
      </c>
      <c r="E1544" s="9" t="s">
        <v>1196</v>
      </c>
      <c r="F1544" s="10">
        <v>205</v>
      </c>
      <c r="G1544" s="11">
        <v>11.69</v>
      </c>
      <c r="H1544" s="11">
        <v>18</v>
      </c>
      <c r="I1544" s="9"/>
      <c r="J1544" s="9">
        <v>20</v>
      </c>
      <c r="K1544" s="9" t="s">
        <v>4843</v>
      </c>
      <c r="L1544" s="9" t="s">
        <v>48</v>
      </c>
      <c r="M1544" s="11">
        <f t="shared" si="24"/>
        <v>0.9</v>
      </c>
      <c r="N1544" s="12">
        <f>IF(M1544="","",IF(M1544&lt;Premissas!$C$8,Premissas!$E$7,IF(M1544&lt;Premissas!$C$9,Premissas!$E$8,IF(M1544&lt;Premissas!$C$10,Premissas!$E$9,IF(M1544&lt;Premissas!$C$11,Premissas!$E$10,IF(M1544&lt;Premissas!$C$12,Premissas!$E$11,Premissas!$E$12))))))</f>
        <v>0</v>
      </c>
      <c r="O1544" s="13">
        <f>IF(OR(N1544="",N1544=0),0,N1544/Premissas!$C$16)</f>
        <v>0</v>
      </c>
    </row>
    <row r="1545" spans="1:15" ht="15" customHeight="1">
      <c r="A1545" s="9">
        <v>8</v>
      </c>
      <c r="B1545" s="9">
        <v>1965</v>
      </c>
      <c r="C1545" s="9" t="s">
        <v>21</v>
      </c>
      <c r="D1545" s="9" t="s">
        <v>1197</v>
      </c>
      <c r="E1545" s="9" t="s">
        <v>1198</v>
      </c>
      <c r="F1545" s="10">
        <v>2891</v>
      </c>
      <c r="G1545" s="11">
        <v>178.2</v>
      </c>
      <c r="H1545" s="11">
        <v>16</v>
      </c>
      <c r="I1545" s="9"/>
      <c r="J1545" s="9">
        <v>20</v>
      </c>
      <c r="K1545" s="9" t="s">
        <v>4843</v>
      </c>
      <c r="L1545" s="9" t="s">
        <v>48</v>
      </c>
      <c r="M1545" s="11">
        <f t="shared" si="24"/>
        <v>0.8</v>
      </c>
      <c r="N1545" s="12">
        <f>IF(M1545="","",IF(M1545&lt;Premissas!$C$8,Premissas!$E$7,IF(M1545&lt;Premissas!$C$9,Premissas!$E$8,IF(M1545&lt;Premissas!$C$10,Premissas!$E$9,IF(M1545&lt;Premissas!$C$11,Premissas!$E$10,IF(M1545&lt;Premissas!$C$12,Premissas!$E$11,Premissas!$E$12))))))</f>
        <v>0</v>
      </c>
      <c r="O1545" s="13">
        <f>IF(OR(N1545="",N1545=0),0,N1545/Premissas!$C$16)</f>
        <v>0</v>
      </c>
    </row>
    <row r="1546" spans="1:15" ht="15" customHeight="1">
      <c r="A1546" s="9">
        <v>8</v>
      </c>
      <c r="B1546" s="9">
        <v>1965</v>
      </c>
      <c r="C1546" s="9" t="s">
        <v>21</v>
      </c>
      <c r="D1546" s="9" t="s">
        <v>1199</v>
      </c>
      <c r="E1546" s="9" t="s">
        <v>1200</v>
      </c>
      <c r="F1546" s="10">
        <v>2840</v>
      </c>
      <c r="G1546" s="11">
        <v>178.7</v>
      </c>
      <c r="H1546" s="11">
        <v>16</v>
      </c>
      <c r="I1546" s="9"/>
      <c r="J1546" s="9">
        <v>20</v>
      </c>
      <c r="K1546" s="9" t="s">
        <v>4843</v>
      </c>
      <c r="L1546" s="9" t="s">
        <v>48</v>
      </c>
      <c r="M1546" s="11">
        <f t="shared" si="24"/>
        <v>0.8</v>
      </c>
      <c r="N1546" s="12">
        <f>IF(M1546="","",IF(M1546&lt;Premissas!$C$8,Premissas!$E$7,IF(M1546&lt;Premissas!$C$9,Premissas!$E$8,IF(M1546&lt;Premissas!$C$10,Premissas!$E$9,IF(M1546&lt;Premissas!$C$11,Premissas!$E$10,IF(M1546&lt;Premissas!$C$12,Premissas!$E$11,Premissas!$E$12))))))</f>
        <v>0</v>
      </c>
      <c r="O1546" s="13">
        <f>IF(OR(N1546="",N1546=0),0,N1546/Premissas!$C$16)</f>
        <v>0</v>
      </c>
    </row>
    <row r="1547" spans="1:15" ht="15" customHeight="1">
      <c r="A1547" s="9">
        <v>8</v>
      </c>
      <c r="B1547" s="9">
        <v>1965</v>
      </c>
      <c r="C1547" s="9" t="s">
        <v>20</v>
      </c>
      <c r="D1547" s="9" t="s">
        <v>1201</v>
      </c>
      <c r="E1547" s="9" t="s">
        <v>1202</v>
      </c>
      <c r="F1547" s="10">
        <v>6</v>
      </c>
      <c r="G1547" s="11">
        <v>0.32</v>
      </c>
      <c r="H1547" s="11">
        <v>19</v>
      </c>
      <c r="I1547" s="9"/>
      <c r="J1547" s="9">
        <v>16</v>
      </c>
      <c r="K1547" s="9" t="s">
        <v>4843</v>
      </c>
      <c r="L1547" s="9" t="s">
        <v>48</v>
      </c>
      <c r="M1547" s="11">
        <f t="shared" si="24"/>
        <v>1.1875</v>
      </c>
      <c r="N1547" s="12">
        <f>IF(M1547="","",IF(M1547&lt;Premissas!$C$8,Premissas!$E$7,IF(M1547&lt;Premissas!$C$9,Premissas!$E$8,IF(M1547&lt;Premissas!$C$10,Premissas!$E$9,IF(M1547&lt;Premissas!$C$11,Premissas!$E$10,IF(M1547&lt;Premissas!$C$12,Premissas!$E$11,Premissas!$E$12))))))</f>
        <v>100</v>
      </c>
      <c r="O1547" s="13">
        <f>IF(OR(N1547="",N1547=0),0,N1547/Premissas!$C$16)</f>
        <v>3.8461538461538463</v>
      </c>
    </row>
    <row r="1548" spans="1:15" ht="15" customHeight="1">
      <c r="A1548" s="9">
        <v>8</v>
      </c>
      <c r="B1548" s="9">
        <v>1965</v>
      </c>
      <c r="C1548" s="9" t="s">
        <v>19</v>
      </c>
      <c r="D1548" s="9" t="s">
        <v>1201</v>
      </c>
      <c r="E1548" s="9" t="s">
        <v>1202</v>
      </c>
      <c r="F1548" s="10">
        <v>4695</v>
      </c>
      <c r="G1548" s="11">
        <v>161.83000000000001</v>
      </c>
      <c r="H1548" s="11">
        <v>29</v>
      </c>
      <c r="I1548" s="9"/>
      <c r="J1548" s="9">
        <v>17</v>
      </c>
      <c r="K1548" s="9" t="s">
        <v>4843</v>
      </c>
      <c r="L1548" s="9" t="s">
        <v>48</v>
      </c>
      <c r="M1548" s="11">
        <f t="shared" si="24"/>
        <v>1.7058823529411764</v>
      </c>
      <c r="N1548" s="12">
        <f>IF(M1548="","",IF(M1548&lt;Premissas!$C$8,Premissas!$E$7,IF(M1548&lt;Premissas!$C$9,Premissas!$E$8,IF(M1548&lt;Premissas!$C$10,Premissas!$E$9,IF(M1548&lt;Premissas!$C$11,Premissas!$E$10,IF(M1548&lt;Premissas!$C$12,Premissas!$E$11,Premissas!$E$12))))))</f>
        <v>500</v>
      </c>
      <c r="O1548" s="13">
        <f>IF(OR(N1548="",N1548=0),0,N1548/Premissas!$C$16)</f>
        <v>19.23076923076923</v>
      </c>
    </row>
    <row r="1549" spans="1:15" ht="15" customHeight="1">
      <c r="A1549" s="9">
        <v>8</v>
      </c>
      <c r="B1549" s="9">
        <v>1965</v>
      </c>
      <c r="C1549" s="9" t="s">
        <v>21</v>
      </c>
      <c r="D1549" s="9" t="s">
        <v>1205</v>
      </c>
      <c r="E1549" s="9" t="s">
        <v>1206</v>
      </c>
      <c r="F1549" s="10">
        <v>1473</v>
      </c>
      <c r="G1549" s="11">
        <v>178.5</v>
      </c>
      <c r="H1549" s="11">
        <v>8</v>
      </c>
      <c r="I1549" s="9"/>
      <c r="J1549" s="9">
        <v>20</v>
      </c>
      <c r="K1549" s="9" t="s">
        <v>4843</v>
      </c>
      <c r="L1549" s="9" t="s">
        <v>48</v>
      </c>
      <c r="M1549" s="11">
        <f t="shared" si="24"/>
        <v>0.4</v>
      </c>
      <c r="N1549" s="12">
        <f>IF(M1549="","",IF(M1549&lt;Premissas!$C$8,Premissas!$E$7,IF(M1549&lt;Premissas!$C$9,Premissas!$E$8,IF(M1549&lt;Premissas!$C$10,Premissas!$E$9,IF(M1549&lt;Premissas!$C$11,Premissas!$E$10,IF(M1549&lt;Premissas!$C$12,Premissas!$E$11,Premissas!$E$12))))))</f>
        <v>0</v>
      </c>
      <c r="O1549" s="13">
        <f>IF(OR(N1549="",N1549=0),0,N1549/Premissas!$C$16)</f>
        <v>0</v>
      </c>
    </row>
    <row r="1550" spans="1:15" ht="15" customHeight="1">
      <c r="A1550" s="9">
        <v>8</v>
      </c>
      <c r="B1550" s="9">
        <v>1965</v>
      </c>
      <c r="C1550" s="9" t="s">
        <v>21</v>
      </c>
      <c r="D1550" s="9" t="s">
        <v>1207</v>
      </c>
      <c r="E1550" s="9" t="s">
        <v>1208</v>
      </c>
      <c r="F1550" s="10">
        <v>306</v>
      </c>
      <c r="G1550" s="11">
        <v>26.02</v>
      </c>
      <c r="H1550" s="11">
        <v>12</v>
      </c>
      <c r="I1550" s="9"/>
      <c r="J1550" s="9">
        <v>20</v>
      </c>
      <c r="K1550" s="9" t="s">
        <v>4843</v>
      </c>
      <c r="L1550" s="9" t="s">
        <v>48</v>
      </c>
      <c r="M1550" s="11">
        <f t="shared" si="24"/>
        <v>0.6</v>
      </c>
      <c r="N1550" s="12">
        <f>IF(M1550="","",IF(M1550&lt;Premissas!$C$8,Premissas!$E$7,IF(M1550&lt;Premissas!$C$9,Premissas!$E$8,IF(M1550&lt;Premissas!$C$10,Premissas!$E$9,IF(M1550&lt;Premissas!$C$11,Premissas!$E$10,IF(M1550&lt;Premissas!$C$12,Premissas!$E$11,Premissas!$E$12))))))</f>
        <v>0</v>
      </c>
      <c r="O1550" s="13">
        <f>IF(OR(N1550="",N1550=0),0,N1550/Premissas!$C$16)</f>
        <v>0</v>
      </c>
    </row>
    <row r="1551" spans="1:15" ht="15" customHeight="1">
      <c r="A1551" s="9">
        <v>8</v>
      </c>
      <c r="B1551" s="9">
        <v>1965</v>
      </c>
      <c r="C1551" s="9" t="s">
        <v>21</v>
      </c>
      <c r="D1551" s="9" t="s">
        <v>1209</v>
      </c>
      <c r="E1551" s="9" t="s">
        <v>1210</v>
      </c>
      <c r="F1551" s="10">
        <v>2136</v>
      </c>
      <c r="G1551" s="11">
        <v>162.18</v>
      </c>
      <c r="H1551" s="11">
        <v>13</v>
      </c>
      <c r="I1551" s="9"/>
      <c r="J1551" s="9">
        <v>20</v>
      </c>
      <c r="K1551" s="9" t="s">
        <v>4843</v>
      </c>
      <c r="L1551" s="9" t="s">
        <v>48</v>
      </c>
      <c r="M1551" s="11">
        <f t="shared" si="24"/>
        <v>0.65</v>
      </c>
      <c r="N1551" s="12">
        <f>IF(M1551="","",IF(M1551&lt;Premissas!$C$8,Premissas!$E$7,IF(M1551&lt;Premissas!$C$9,Premissas!$E$8,IF(M1551&lt;Premissas!$C$10,Premissas!$E$9,IF(M1551&lt;Premissas!$C$11,Premissas!$E$10,IF(M1551&lt;Premissas!$C$12,Premissas!$E$11,Premissas!$E$12))))))</f>
        <v>0</v>
      </c>
      <c r="O1551" s="13">
        <f>IF(OR(N1551="",N1551=0),0,N1551/Premissas!$C$16)</f>
        <v>0</v>
      </c>
    </row>
    <row r="1552" spans="1:15" ht="15" customHeight="1">
      <c r="A1552" s="9">
        <v>8</v>
      </c>
      <c r="B1552" s="9">
        <v>1965</v>
      </c>
      <c r="C1552" s="9" t="s">
        <v>19</v>
      </c>
      <c r="D1552" s="9" t="s">
        <v>1211</v>
      </c>
      <c r="E1552" s="9" t="s">
        <v>1212</v>
      </c>
      <c r="F1552" s="10">
        <v>4388</v>
      </c>
      <c r="G1552" s="11">
        <v>113.26</v>
      </c>
      <c r="H1552" s="11">
        <v>39</v>
      </c>
      <c r="I1552" s="9"/>
      <c r="J1552" s="9">
        <v>17</v>
      </c>
      <c r="K1552" s="9" t="s">
        <v>4843</v>
      </c>
      <c r="L1552" s="9" t="s">
        <v>48</v>
      </c>
      <c r="M1552" s="11">
        <f t="shared" si="24"/>
        <v>2.2941176470588234</v>
      </c>
      <c r="N1552" s="12">
        <f>IF(M1552="","",IF(M1552&lt;Premissas!$C$8,Premissas!$E$7,IF(M1552&lt;Premissas!$C$9,Premissas!$E$8,IF(M1552&lt;Premissas!$C$10,Premissas!$E$9,IF(M1552&lt;Premissas!$C$11,Premissas!$E$10,IF(M1552&lt;Premissas!$C$12,Premissas!$E$11,Premissas!$E$12))))))</f>
        <v>750</v>
      </c>
      <c r="O1552" s="13">
        <f>IF(OR(N1552="",N1552=0),0,N1552/Premissas!$C$16)</f>
        <v>28.846153846153847</v>
      </c>
    </row>
    <row r="1553" spans="1:15" ht="15" customHeight="1">
      <c r="A1553" s="9">
        <v>8</v>
      </c>
      <c r="B1553" s="9">
        <v>1965</v>
      </c>
      <c r="C1553" s="9" t="s">
        <v>20</v>
      </c>
      <c r="D1553" s="9" t="s">
        <v>1213</v>
      </c>
      <c r="E1553" s="9" t="s">
        <v>1214</v>
      </c>
      <c r="F1553" s="10">
        <v>28</v>
      </c>
      <c r="G1553" s="11">
        <v>20.010000000000002</v>
      </c>
      <c r="H1553" s="11">
        <v>1</v>
      </c>
      <c r="I1553" s="9"/>
      <c r="J1553" s="9">
        <v>16</v>
      </c>
      <c r="K1553" s="9" t="s">
        <v>4843</v>
      </c>
      <c r="L1553" s="9" t="s">
        <v>48</v>
      </c>
      <c r="M1553" s="11">
        <f t="shared" si="24"/>
        <v>6.25E-2</v>
      </c>
      <c r="N1553" s="12">
        <f>IF(M1553="","",IF(M1553&lt;Premissas!$C$8,Premissas!$E$7,IF(M1553&lt;Premissas!$C$9,Premissas!$E$8,IF(M1553&lt;Premissas!$C$10,Premissas!$E$9,IF(M1553&lt;Premissas!$C$11,Premissas!$E$10,IF(M1553&lt;Premissas!$C$12,Premissas!$E$11,Premissas!$E$12))))))</f>
        <v>0</v>
      </c>
      <c r="O1553" s="13">
        <f>IF(OR(N1553="",N1553=0),0,N1553/Premissas!$C$16)</f>
        <v>0</v>
      </c>
    </row>
    <row r="1554" spans="1:15" ht="15" customHeight="1">
      <c r="A1554" s="9">
        <v>8</v>
      </c>
      <c r="B1554" s="9">
        <v>1965</v>
      </c>
      <c r="C1554" s="9" t="s">
        <v>21</v>
      </c>
      <c r="D1554" s="9" t="s">
        <v>1215</v>
      </c>
      <c r="E1554" s="9" t="s">
        <v>1216</v>
      </c>
      <c r="F1554" s="10">
        <v>2320</v>
      </c>
      <c r="G1554" s="11">
        <v>147.84</v>
      </c>
      <c r="H1554" s="11">
        <v>16</v>
      </c>
      <c r="I1554" s="9"/>
      <c r="J1554" s="9">
        <v>20</v>
      </c>
      <c r="K1554" s="9" t="s">
        <v>4843</v>
      </c>
      <c r="L1554" s="9" t="s">
        <v>48</v>
      </c>
      <c r="M1554" s="11">
        <f t="shared" si="24"/>
        <v>0.8</v>
      </c>
      <c r="N1554" s="12">
        <f>IF(M1554="","",IF(M1554&lt;Premissas!$C$8,Premissas!$E$7,IF(M1554&lt;Premissas!$C$9,Premissas!$E$8,IF(M1554&lt;Premissas!$C$10,Premissas!$E$9,IF(M1554&lt;Premissas!$C$11,Premissas!$E$10,IF(M1554&lt;Premissas!$C$12,Premissas!$E$11,Premissas!$E$12))))))</f>
        <v>0</v>
      </c>
      <c r="O1554" s="13">
        <f>IF(OR(N1554="",N1554=0),0,N1554/Premissas!$C$16)</f>
        <v>0</v>
      </c>
    </row>
    <row r="1555" spans="1:15" ht="15" customHeight="1">
      <c r="A1555" s="9">
        <v>8</v>
      </c>
      <c r="B1555" s="9">
        <v>1965</v>
      </c>
      <c r="C1555" s="9" t="s">
        <v>21</v>
      </c>
      <c r="D1555" s="9" t="s">
        <v>4264</v>
      </c>
      <c r="E1555" s="9" t="s">
        <v>4265</v>
      </c>
      <c r="F1555" s="10">
        <v>901</v>
      </c>
      <c r="G1555" s="11">
        <v>124.26</v>
      </c>
      <c r="H1555" s="11">
        <v>7</v>
      </c>
      <c r="I1555" s="9"/>
      <c r="J1555" s="9">
        <v>20</v>
      </c>
      <c r="K1555" s="9" t="s">
        <v>4843</v>
      </c>
      <c r="L1555" s="9" t="s">
        <v>48</v>
      </c>
      <c r="M1555" s="11">
        <f t="shared" si="24"/>
        <v>0.35</v>
      </c>
      <c r="N1555" s="12">
        <f>IF(M1555="","",IF(M1555&lt;Premissas!$C$8,Premissas!$E$7,IF(M1555&lt;Premissas!$C$9,Premissas!$E$8,IF(M1555&lt;Premissas!$C$10,Premissas!$E$9,IF(M1555&lt;Premissas!$C$11,Premissas!$E$10,IF(M1555&lt;Premissas!$C$12,Premissas!$E$11,Premissas!$E$12))))))</f>
        <v>0</v>
      </c>
      <c r="O1555" s="13">
        <f>IF(OR(N1555="",N1555=0),0,N1555/Premissas!$C$16)</f>
        <v>0</v>
      </c>
    </row>
    <row r="1556" spans="1:15" ht="15" customHeight="1">
      <c r="A1556" s="9">
        <v>8</v>
      </c>
      <c r="B1556" s="9">
        <v>1965</v>
      </c>
      <c r="C1556" s="9" t="s">
        <v>21</v>
      </c>
      <c r="D1556" s="9" t="s">
        <v>4266</v>
      </c>
      <c r="E1556" s="9" t="s">
        <v>4267</v>
      </c>
      <c r="F1556" s="10">
        <v>458</v>
      </c>
      <c r="G1556" s="11">
        <v>61.28</v>
      </c>
      <c r="H1556" s="11">
        <v>7</v>
      </c>
      <c r="I1556" s="9"/>
      <c r="J1556" s="9">
        <v>20</v>
      </c>
      <c r="K1556" s="9" t="s">
        <v>4843</v>
      </c>
      <c r="L1556" s="9" t="s">
        <v>48</v>
      </c>
      <c r="M1556" s="11">
        <f t="shared" si="24"/>
        <v>0.35</v>
      </c>
      <c r="N1556" s="12">
        <f>IF(M1556="","",IF(M1556&lt;Premissas!$C$8,Premissas!$E$7,IF(M1556&lt;Premissas!$C$9,Premissas!$E$8,IF(M1556&lt;Premissas!$C$10,Premissas!$E$9,IF(M1556&lt;Premissas!$C$11,Premissas!$E$10,IF(M1556&lt;Premissas!$C$12,Premissas!$E$11,Premissas!$E$12))))))</f>
        <v>0</v>
      </c>
      <c r="O1556" s="13">
        <f>IF(OR(N1556="",N1556=0),0,N1556/Premissas!$C$16)</f>
        <v>0</v>
      </c>
    </row>
    <row r="1557" spans="1:15" ht="15" customHeight="1">
      <c r="A1557" s="9">
        <v>8</v>
      </c>
      <c r="B1557" s="9">
        <v>1965</v>
      </c>
      <c r="C1557" s="9" t="s">
        <v>21</v>
      </c>
      <c r="D1557" s="9" t="s">
        <v>1217</v>
      </c>
      <c r="E1557" s="9" t="s">
        <v>1218</v>
      </c>
      <c r="F1557" s="10">
        <v>1754</v>
      </c>
      <c r="G1557" s="11">
        <v>146.21</v>
      </c>
      <c r="H1557" s="11">
        <v>12</v>
      </c>
      <c r="I1557" s="9"/>
      <c r="J1557" s="9">
        <v>20</v>
      </c>
      <c r="K1557" s="9" t="s">
        <v>4843</v>
      </c>
      <c r="L1557" s="9" t="s">
        <v>48</v>
      </c>
      <c r="M1557" s="11">
        <f t="shared" si="24"/>
        <v>0.6</v>
      </c>
      <c r="N1557" s="12">
        <f>IF(M1557="","",IF(M1557&lt;Premissas!$C$8,Premissas!$E$7,IF(M1557&lt;Premissas!$C$9,Premissas!$E$8,IF(M1557&lt;Premissas!$C$10,Premissas!$E$9,IF(M1557&lt;Premissas!$C$11,Premissas!$E$10,IF(M1557&lt;Premissas!$C$12,Premissas!$E$11,Premissas!$E$12))))))</f>
        <v>0</v>
      </c>
      <c r="O1557" s="13">
        <f>IF(OR(N1557="",N1557=0),0,N1557/Premissas!$C$16)</f>
        <v>0</v>
      </c>
    </row>
    <row r="1558" spans="1:15" ht="15" customHeight="1">
      <c r="A1558" s="9">
        <v>8</v>
      </c>
      <c r="B1558" s="9">
        <v>1965</v>
      </c>
      <c r="C1558" s="9" t="s">
        <v>21</v>
      </c>
      <c r="D1558" s="9" t="s">
        <v>1219</v>
      </c>
      <c r="E1558" s="9" t="s">
        <v>1220</v>
      </c>
      <c r="F1558" s="10">
        <v>3510</v>
      </c>
      <c r="G1558" s="11">
        <v>248.77</v>
      </c>
      <c r="H1558" s="11">
        <v>14</v>
      </c>
      <c r="I1558" s="9"/>
      <c r="J1558" s="9">
        <v>20</v>
      </c>
      <c r="K1558" s="9" t="s">
        <v>4843</v>
      </c>
      <c r="L1558" s="9" t="s">
        <v>48</v>
      </c>
      <c r="M1558" s="11">
        <f t="shared" si="24"/>
        <v>0.7</v>
      </c>
      <c r="N1558" s="12">
        <f>IF(M1558="","",IF(M1558&lt;Premissas!$C$8,Premissas!$E$7,IF(M1558&lt;Premissas!$C$9,Premissas!$E$8,IF(M1558&lt;Premissas!$C$10,Premissas!$E$9,IF(M1558&lt;Premissas!$C$11,Premissas!$E$10,IF(M1558&lt;Premissas!$C$12,Premissas!$E$11,Premissas!$E$12))))))</f>
        <v>0</v>
      </c>
      <c r="O1558" s="13">
        <f>IF(OR(N1558="",N1558=0),0,N1558/Premissas!$C$16)</f>
        <v>0</v>
      </c>
    </row>
    <row r="1559" spans="1:15" ht="15" customHeight="1">
      <c r="A1559" s="9">
        <v>8</v>
      </c>
      <c r="B1559" s="9">
        <v>1965</v>
      </c>
      <c r="C1559" s="9" t="s">
        <v>21</v>
      </c>
      <c r="D1559" s="9" t="s">
        <v>1221</v>
      </c>
      <c r="E1559" s="9" t="s">
        <v>1222</v>
      </c>
      <c r="F1559" s="10">
        <v>1030</v>
      </c>
      <c r="G1559" s="11">
        <v>65.89</v>
      </c>
      <c r="H1559" s="11">
        <v>16</v>
      </c>
      <c r="I1559" s="9"/>
      <c r="J1559" s="9">
        <v>20</v>
      </c>
      <c r="K1559" s="9" t="s">
        <v>4843</v>
      </c>
      <c r="L1559" s="9" t="s">
        <v>48</v>
      </c>
      <c r="M1559" s="11">
        <f t="shared" si="24"/>
        <v>0.8</v>
      </c>
      <c r="N1559" s="12">
        <f>IF(M1559="","",IF(M1559&lt;Premissas!$C$8,Premissas!$E$7,IF(M1559&lt;Premissas!$C$9,Premissas!$E$8,IF(M1559&lt;Premissas!$C$10,Premissas!$E$9,IF(M1559&lt;Premissas!$C$11,Premissas!$E$10,IF(M1559&lt;Premissas!$C$12,Premissas!$E$11,Premissas!$E$12))))))</f>
        <v>0</v>
      </c>
      <c r="O1559" s="13">
        <f>IF(OR(N1559="",N1559=0),0,N1559/Premissas!$C$16)</f>
        <v>0</v>
      </c>
    </row>
    <row r="1560" spans="1:15" ht="15" customHeight="1">
      <c r="A1560" s="9">
        <v>8</v>
      </c>
      <c r="B1560" s="9">
        <v>1965</v>
      </c>
      <c r="C1560" s="9" t="s">
        <v>21</v>
      </c>
      <c r="D1560" s="9" t="s">
        <v>1223</v>
      </c>
      <c r="E1560" s="9" t="s">
        <v>1224</v>
      </c>
      <c r="F1560" s="10">
        <v>4829</v>
      </c>
      <c r="G1560" s="11">
        <v>204.32</v>
      </c>
      <c r="H1560" s="11">
        <v>24</v>
      </c>
      <c r="I1560" s="9"/>
      <c r="J1560" s="9">
        <v>20</v>
      </c>
      <c r="K1560" s="9" t="s">
        <v>4843</v>
      </c>
      <c r="L1560" s="9" t="s">
        <v>48</v>
      </c>
      <c r="M1560" s="11">
        <f t="shared" si="24"/>
        <v>1.2</v>
      </c>
      <c r="N1560" s="12">
        <f>IF(M1560="","",IF(M1560&lt;Premissas!$C$8,Premissas!$E$7,IF(M1560&lt;Premissas!$C$9,Premissas!$E$8,IF(M1560&lt;Premissas!$C$10,Premissas!$E$9,IF(M1560&lt;Premissas!$C$11,Premissas!$E$10,IF(M1560&lt;Premissas!$C$12,Premissas!$E$11,Premissas!$E$12))))))</f>
        <v>200</v>
      </c>
      <c r="O1560" s="13">
        <f>IF(OR(N1560="",N1560=0),0,N1560/Premissas!$C$16)</f>
        <v>7.6923076923076925</v>
      </c>
    </row>
    <row r="1561" spans="1:15" ht="15" customHeight="1">
      <c r="A1561" s="9">
        <v>8</v>
      </c>
      <c r="B1561" s="9">
        <v>1965</v>
      </c>
      <c r="C1561" s="9" t="s">
        <v>21</v>
      </c>
      <c r="D1561" s="9" t="s">
        <v>1227</v>
      </c>
      <c r="E1561" s="9" t="s">
        <v>1228</v>
      </c>
      <c r="F1561" s="10">
        <v>3072</v>
      </c>
      <c r="G1561" s="11">
        <v>223.2</v>
      </c>
      <c r="H1561" s="11">
        <v>14</v>
      </c>
      <c r="I1561" s="9"/>
      <c r="J1561" s="9">
        <v>20</v>
      </c>
      <c r="K1561" s="9" t="s">
        <v>4843</v>
      </c>
      <c r="L1561" s="9" t="s">
        <v>48</v>
      </c>
      <c r="M1561" s="11">
        <f t="shared" si="24"/>
        <v>0.7</v>
      </c>
      <c r="N1561" s="12">
        <f>IF(M1561="","",IF(M1561&lt;Premissas!$C$8,Premissas!$E$7,IF(M1561&lt;Premissas!$C$9,Premissas!$E$8,IF(M1561&lt;Premissas!$C$10,Premissas!$E$9,IF(M1561&lt;Premissas!$C$11,Premissas!$E$10,IF(M1561&lt;Premissas!$C$12,Premissas!$E$11,Premissas!$E$12))))))</f>
        <v>0</v>
      </c>
      <c r="O1561" s="13">
        <f>IF(OR(N1561="",N1561=0),0,N1561/Premissas!$C$16)</f>
        <v>0</v>
      </c>
    </row>
    <row r="1562" spans="1:15" ht="15" customHeight="1">
      <c r="A1562" s="9">
        <v>8</v>
      </c>
      <c r="B1562" s="9">
        <v>1965</v>
      </c>
      <c r="C1562" s="9" t="s">
        <v>21</v>
      </c>
      <c r="D1562" s="9" t="s">
        <v>1231</v>
      </c>
      <c r="E1562" s="9" t="s">
        <v>1232</v>
      </c>
      <c r="F1562" s="10">
        <v>4978</v>
      </c>
      <c r="G1562" s="11">
        <v>204.34</v>
      </c>
      <c r="H1562" s="11">
        <v>24</v>
      </c>
      <c r="I1562" s="9"/>
      <c r="J1562" s="9">
        <v>20</v>
      </c>
      <c r="K1562" s="9" t="s">
        <v>4843</v>
      </c>
      <c r="L1562" s="9" t="s">
        <v>48</v>
      </c>
      <c r="M1562" s="11">
        <f t="shared" si="24"/>
        <v>1.2</v>
      </c>
      <c r="N1562" s="12">
        <f>IF(M1562="","",IF(M1562&lt;Premissas!$C$8,Premissas!$E$7,IF(M1562&lt;Premissas!$C$9,Premissas!$E$8,IF(M1562&lt;Premissas!$C$10,Premissas!$E$9,IF(M1562&lt;Premissas!$C$11,Premissas!$E$10,IF(M1562&lt;Premissas!$C$12,Premissas!$E$11,Premissas!$E$12))))))</f>
        <v>200</v>
      </c>
      <c r="O1562" s="13">
        <f>IF(OR(N1562="",N1562=0),0,N1562/Premissas!$C$16)</f>
        <v>7.6923076923076925</v>
      </c>
    </row>
    <row r="1563" spans="1:15" ht="15" customHeight="1">
      <c r="A1563" s="9">
        <v>8</v>
      </c>
      <c r="B1563" s="9">
        <v>1965</v>
      </c>
      <c r="C1563" s="9" t="s">
        <v>19</v>
      </c>
      <c r="D1563" s="9" t="s">
        <v>1233</v>
      </c>
      <c r="E1563" s="9" t="s">
        <v>1234</v>
      </c>
      <c r="F1563" s="10">
        <v>3862</v>
      </c>
      <c r="G1563" s="11">
        <v>144.41</v>
      </c>
      <c r="H1563" s="11">
        <v>27</v>
      </c>
      <c r="I1563" s="9"/>
      <c r="J1563" s="9">
        <v>17</v>
      </c>
      <c r="K1563" s="9" t="s">
        <v>4843</v>
      </c>
      <c r="L1563" s="9" t="s">
        <v>48</v>
      </c>
      <c r="M1563" s="11">
        <f t="shared" si="24"/>
        <v>1.588235294117647</v>
      </c>
      <c r="N1563" s="12">
        <f>IF(M1563="","",IF(M1563&lt;Premissas!$C$8,Premissas!$E$7,IF(M1563&lt;Premissas!$C$9,Premissas!$E$8,IF(M1563&lt;Premissas!$C$10,Premissas!$E$9,IF(M1563&lt;Premissas!$C$11,Premissas!$E$10,IF(M1563&lt;Premissas!$C$12,Premissas!$E$11,Premissas!$E$12))))))</f>
        <v>350</v>
      </c>
      <c r="O1563" s="13">
        <f>IF(OR(N1563="",N1563=0),0,N1563/Premissas!$C$16)</f>
        <v>13.461538461538462</v>
      </c>
    </row>
    <row r="1564" spans="1:15" ht="15" customHeight="1">
      <c r="A1564" s="9">
        <v>8</v>
      </c>
      <c r="B1564" s="9">
        <v>1965</v>
      </c>
      <c r="C1564" s="9" t="s">
        <v>21</v>
      </c>
      <c r="D1564" s="9" t="s">
        <v>1235</v>
      </c>
      <c r="E1564" s="9" t="s">
        <v>1236</v>
      </c>
      <c r="F1564" s="10">
        <v>2412</v>
      </c>
      <c r="G1564" s="11">
        <v>180.53</v>
      </c>
      <c r="H1564" s="11">
        <v>13</v>
      </c>
      <c r="I1564" s="9"/>
      <c r="J1564" s="9">
        <v>20</v>
      </c>
      <c r="K1564" s="9" t="s">
        <v>4843</v>
      </c>
      <c r="L1564" s="9" t="s">
        <v>48</v>
      </c>
      <c r="M1564" s="11">
        <f t="shared" si="24"/>
        <v>0.65</v>
      </c>
      <c r="N1564" s="12">
        <f>IF(M1564="","",IF(M1564&lt;Premissas!$C$8,Premissas!$E$7,IF(M1564&lt;Premissas!$C$9,Premissas!$E$8,IF(M1564&lt;Premissas!$C$10,Premissas!$E$9,IF(M1564&lt;Premissas!$C$11,Premissas!$E$10,IF(M1564&lt;Premissas!$C$12,Premissas!$E$11,Premissas!$E$12))))))</f>
        <v>0</v>
      </c>
      <c r="O1564" s="13">
        <f>IF(OR(N1564="",N1564=0),0,N1564/Premissas!$C$16)</f>
        <v>0</v>
      </c>
    </row>
    <row r="1565" spans="1:15" ht="15" customHeight="1">
      <c r="A1565" s="9">
        <v>8</v>
      </c>
      <c r="B1565" s="9">
        <v>1965</v>
      </c>
      <c r="C1565" s="9" t="s">
        <v>21</v>
      </c>
      <c r="D1565" s="9" t="s">
        <v>1239</v>
      </c>
      <c r="E1565" s="9" t="s">
        <v>1240</v>
      </c>
      <c r="F1565" s="10">
        <v>2152</v>
      </c>
      <c r="G1565" s="11">
        <v>192.51</v>
      </c>
      <c r="H1565" s="11">
        <v>11</v>
      </c>
      <c r="I1565" s="9"/>
      <c r="J1565" s="9">
        <v>20</v>
      </c>
      <c r="K1565" s="9" t="s">
        <v>4843</v>
      </c>
      <c r="L1565" s="9" t="s">
        <v>48</v>
      </c>
      <c r="M1565" s="11">
        <f t="shared" si="24"/>
        <v>0.55000000000000004</v>
      </c>
      <c r="N1565" s="12">
        <f>IF(M1565="","",IF(M1565&lt;Premissas!$C$8,Premissas!$E$7,IF(M1565&lt;Premissas!$C$9,Premissas!$E$8,IF(M1565&lt;Premissas!$C$10,Premissas!$E$9,IF(M1565&lt;Premissas!$C$11,Premissas!$E$10,IF(M1565&lt;Premissas!$C$12,Premissas!$E$11,Premissas!$E$12))))))</f>
        <v>0</v>
      </c>
      <c r="O1565" s="13">
        <f>IF(OR(N1565="",N1565=0),0,N1565/Premissas!$C$16)</f>
        <v>0</v>
      </c>
    </row>
    <row r="1566" spans="1:15" ht="15" customHeight="1">
      <c r="A1566" s="9">
        <v>8</v>
      </c>
      <c r="B1566" s="9">
        <v>1965</v>
      </c>
      <c r="C1566" s="9" t="s">
        <v>21</v>
      </c>
      <c r="D1566" s="9" t="s">
        <v>4268</v>
      </c>
      <c r="E1566" s="9" t="s">
        <v>4269</v>
      </c>
      <c r="F1566" s="10">
        <v>1212</v>
      </c>
      <c r="G1566" s="11">
        <v>145.15</v>
      </c>
      <c r="H1566" s="11">
        <v>8</v>
      </c>
      <c r="I1566" s="9"/>
      <c r="J1566" s="9">
        <v>20</v>
      </c>
      <c r="K1566" s="9" t="s">
        <v>4843</v>
      </c>
      <c r="L1566" s="9" t="s">
        <v>48</v>
      </c>
      <c r="M1566" s="11">
        <f t="shared" si="24"/>
        <v>0.4</v>
      </c>
      <c r="N1566" s="12">
        <f>IF(M1566="","",IF(M1566&lt;Premissas!$C$8,Premissas!$E$7,IF(M1566&lt;Premissas!$C$9,Premissas!$E$8,IF(M1566&lt;Premissas!$C$10,Premissas!$E$9,IF(M1566&lt;Premissas!$C$11,Premissas!$E$10,IF(M1566&lt;Premissas!$C$12,Premissas!$E$11,Premissas!$E$12))))))</f>
        <v>0</v>
      </c>
      <c r="O1566" s="13">
        <f>IF(OR(N1566="",N1566=0),0,N1566/Premissas!$C$16)</f>
        <v>0</v>
      </c>
    </row>
    <row r="1567" spans="1:15" ht="15" customHeight="1">
      <c r="A1567" s="9">
        <v>8</v>
      </c>
      <c r="B1567" s="9">
        <v>1965</v>
      </c>
      <c r="C1567" s="9" t="s">
        <v>20</v>
      </c>
      <c r="D1567" s="9" t="s">
        <v>4270</v>
      </c>
      <c r="E1567" s="9" t="s">
        <v>4271</v>
      </c>
      <c r="F1567" s="10">
        <v>2</v>
      </c>
      <c r="G1567" s="11">
        <v>0.1</v>
      </c>
      <c r="H1567" s="11">
        <v>20</v>
      </c>
      <c r="I1567" s="9"/>
      <c r="J1567" s="9">
        <v>16</v>
      </c>
      <c r="K1567" s="9" t="s">
        <v>4843</v>
      </c>
      <c r="L1567" s="9" t="s">
        <v>48</v>
      </c>
      <c r="M1567" s="11">
        <f t="shared" si="24"/>
        <v>1.25</v>
      </c>
      <c r="N1567" s="12">
        <f>IF(M1567="","",IF(M1567&lt;Premissas!$C$8,Premissas!$E$7,IF(M1567&lt;Premissas!$C$9,Premissas!$E$8,IF(M1567&lt;Premissas!$C$10,Premissas!$E$9,IF(M1567&lt;Premissas!$C$11,Premissas!$E$10,IF(M1567&lt;Premissas!$C$12,Premissas!$E$11,Premissas!$E$12))))))</f>
        <v>200</v>
      </c>
      <c r="O1567" s="13">
        <f>IF(OR(N1567="",N1567=0),0,N1567/Premissas!$C$16)</f>
        <v>7.6923076923076925</v>
      </c>
    </row>
    <row r="1568" spans="1:15" ht="15" customHeight="1">
      <c r="A1568" s="9">
        <v>8</v>
      </c>
      <c r="B1568" s="9">
        <v>1965</v>
      </c>
      <c r="C1568" s="9" t="s">
        <v>20</v>
      </c>
      <c r="D1568" s="9" t="s">
        <v>1241</v>
      </c>
      <c r="E1568" s="9" t="s">
        <v>1242</v>
      </c>
      <c r="F1568" s="10">
        <v>34</v>
      </c>
      <c r="G1568" s="11">
        <v>2.98</v>
      </c>
      <c r="H1568" s="11">
        <v>11</v>
      </c>
      <c r="I1568" s="9"/>
      <c r="J1568" s="9">
        <v>16</v>
      </c>
      <c r="K1568" s="9" t="s">
        <v>4843</v>
      </c>
      <c r="L1568" s="9" t="s">
        <v>48</v>
      </c>
      <c r="M1568" s="11">
        <f t="shared" si="24"/>
        <v>0.6875</v>
      </c>
      <c r="N1568" s="12">
        <f>IF(M1568="","",IF(M1568&lt;Premissas!$C$8,Premissas!$E$7,IF(M1568&lt;Premissas!$C$9,Premissas!$E$8,IF(M1568&lt;Premissas!$C$10,Premissas!$E$9,IF(M1568&lt;Premissas!$C$11,Premissas!$E$10,IF(M1568&lt;Premissas!$C$12,Premissas!$E$11,Premissas!$E$12))))))</f>
        <v>0</v>
      </c>
      <c r="O1568" s="13">
        <f>IF(OR(N1568="",N1568=0),0,N1568/Premissas!$C$16)</f>
        <v>0</v>
      </c>
    </row>
    <row r="1569" spans="1:15" ht="15" customHeight="1">
      <c r="A1569" s="9">
        <v>8</v>
      </c>
      <c r="B1569" s="9">
        <v>1965</v>
      </c>
      <c r="C1569" s="9" t="s">
        <v>19</v>
      </c>
      <c r="D1569" s="9" t="s">
        <v>1241</v>
      </c>
      <c r="E1569" s="9" t="s">
        <v>1242</v>
      </c>
      <c r="F1569" s="10">
        <v>2909</v>
      </c>
      <c r="G1569" s="11">
        <v>123.86</v>
      </c>
      <c r="H1569" s="11">
        <v>23</v>
      </c>
      <c r="I1569" s="9"/>
      <c r="J1569" s="9">
        <v>17</v>
      </c>
      <c r="K1569" s="9" t="s">
        <v>4843</v>
      </c>
      <c r="L1569" s="9" t="s">
        <v>48</v>
      </c>
      <c r="M1569" s="11">
        <f t="shared" si="24"/>
        <v>1.3529411764705883</v>
      </c>
      <c r="N1569" s="12">
        <f>IF(M1569="","",IF(M1569&lt;Premissas!$C$8,Premissas!$E$7,IF(M1569&lt;Premissas!$C$9,Premissas!$E$8,IF(M1569&lt;Premissas!$C$10,Premissas!$E$9,IF(M1569&lt;Premissas!$C$11,Premissas!$E$10,IF(M1569&lt;Premissas!$C$12,Premissas!$E$11,Premissas!$E$12))))))</f>
        <v>200</v>
      </c>
      <c r="O1569" s="13">
        <f>IF(OR(N1569="",N1569=0),0,N1569/Premissas!$C$16)</f>
        <v>7.6923076923076925</v>
      </c>
    </row>
    <row r="1570" spans="1:15" ht="15" customHeight="1">
      <c r="A1570" s="9">
        <v>8</v>
      </c>
      <c r="B1570" s="9">
        <v>1965</v>
      </c>
      <c r="C1570" s="9" t="s">
        <v>18</v>
      </c>
      <c r="D1570" s="9" t="s">
        <v>4272</v>
      </c>
      <c r="E1570" s="9" t="s">
        <v>4273</v>
      </c>
      <c r="F1570" s="10">
        <v>192</v>
      </c>
      <c r="G1570" s="11">
        <v>9.9600000000000009</v>
      </c>
      <c r="H1570" s="11">
        <v>19</v>
      </c>
      <c r="I1570" s="9"/>
      <c r="J1570" s="9">
        <v>22</v>
      </c>
      <c r="K1570" s="9" t="s">
        <v>4843</v>
      </c>
      <c r="L1570" s="9" t="s">
        <v>48</v>
      </c>
      <c r="M1570" s="11">
        <f t="shared" si="24"/>
        <v>0.86363636363636365</v>
      </c>
      <c r="N1570" s="12">
        <f>IF(M1570="","",IF(M1570&lt;Premissas!$C$8,Premissas!$E$7,IF(M1570&lt;Premissas!$C$9,Premissas!$E$8,IF(M1570&lt;Premissas!$C$10,Premissas!$E$9,IF(M1570&lt;Premissas!$C$11,Premissas!$E$10,IF(M1570&lt;Premissas!$C$12,Premissas!$E$11,Premissas!$E$12))))))</f>
        <v>0</v>
      </c>
      <c r="O1570" s="13">
        <f>IF(OR(N1570="",N1570=0),0,N1570/Premissas!$C$16)</f>
        <v>0</v>
      </c>
    </row>
    <row r="1571" spans="1:15" ht="15" customHeight="1">
      <c r="A1571" s="9">
        <v>8</v>
      </c>
      <c r="B1571" s="9">
        <v>1965</v>
      </c>
      <c r="C1571" s="9" t="s">
        <v>19</v>
      </c>
      <c r="D1571" s="9" t="s">
        <v>1243</v>
      </c>
      <c r="E1571" s="9" t="s">
        <v>1244</v>
      </c>
      <c r="F1571" s="10">
        <v>153</v>
      </c>
      <c r="G1571" s="11">
        <v>20.010000000000002</v>
      </c>
      <c r="H1571" s="11">
        <v>8</v>
      </c>
      <c r="I1571" s="9"/>
      <c r="J1571" s="9">
        <v>17</v>
      </c>
      <c r="K1571" s="9" t="s">
        <v>4843</v>
      </c>
      <c r="L1571" s="9" t="s">
        <v>48</v>
      </c>
      <c r="M1571" s="11">
        <f t="shared" si="24"/>
        <v>0.47058823529411764</v>
      </c>
      <c r="N1571" s="12">
        <f>IF(M1571="","",IF(M1571&lt;Premissas!$C$8,Premissas!$E$7,IF(M1571&lt;Premissas!$C$9,Premissas!$E$8,IF(M1571&lt;Premissas!$C$10,Premissas!$E$9,IF(M1571&lt;Premissas!$C$11,Premissas!$E$10,IF(M1571&lt;Premissas!$C$12,Premissas!$E$11,Premissas!$E$12))))))</f>
        <v>0</v>
      </c>
      <c r="O1571" s="13">
        <f>IF(OR(N1571="",N1571=0),0,N1571/Premissas!$C$16)</f>
        <v>0</v>
      </c>
    </row>
    <row r="1572" spans="1:15" ht="15" customHeight="1">
      <c r="A1572" s="9">
        <v>8</v>
      </c>
      <c r="B1572" s="9">
        <v>1965</v>
      </c>
      <c r="C1572" s="9" t="s">
        <v>21</v>
      </c>
      <c r="D1572" s="9" t="s">
        <v>1245</v>
      </c>
      <c r="E1572" s="9" t="s">
        <v>1246</v>
      </c>
      <c r="F1572" s="10">
        <v>57</v>
      </c>
      <c r="G1572" s="11">
        <v>9.52</v>
      </c>
      <c r="H1572" s="11">
        <v>6</v>
      </c>
      <c r="I1572" s="9"/>
      <c r="J1572" s="9">
        <v>20</v>
      </c>
      <c r="K1572" s="9" t="s">
        <v>4843</v>
      </c>
      <c r="L1572" s="9" t="s">
        <v>48</v>
      </c>
      <c r="M1572" s="11">
        <f t="shared" si="24"/>
        <v>0.3</v>
      </c>
      <c r="N1572" s="12">
        <f>IF(M1572="","",IF(M1572&lt;Premissas!$C$8,Premissas!$E$7,IF(M1572&lt;Premissas!$C$9,Premissas!$E$8,IF(M1572&lt;Premissas!$C$10,Premissas!$E$9,IF(M1572&lt;Premissas!$C$11,Premissas!$E$10,IF(M1572&lt;Premissas!$C$12,Premissas!$E$11,Premissas!$E$12))))))</f>
        <v>0</v>
      </c>
      <c r="O1572" s="13">
        <f>IF(OR(N1572="",N1572=0),0,N1572/Premissas!$C$16)</f>
        <v>0</v>
      </c>
    </row>
    <row r="1573" spans="1:15" ht="15" customHeight="1">
      <c r="A1573" s="9">
        <v>8</v>
      </c>
      <c r="B1573" s="9">
        <v>1965</v>
      </c>
      <c r="C1573" s="9" t="s">
        <v>19</v>
      </c>
      <c r="D1573" s="9" t="s">
        <v>1245</v>
      </c>
      <c r="E1573" s="9" t="s">
        <v>1246</v>
      </c>
      <c r="F1573" s="10">
        <v>1</v>
      </c>
      <c r="G1573" s="11">
        <v>0.46</v>
      </c>
      <c r="H1573" s="11">
        <v>2</v>
      </c>
      <c r="I1573" s="9"/>
      <c r="J1573" s="9">
        <v>17</v>
      </c>
      <c r="K1573" s="9" t="s">
        <v>4843</v>
      </c>
      <c r="L1573" s="9" t="s">
        <v>48</v>
      </c>
      <c r="M1573" s="11">
        <f t="shared" si="24"/>
        <v>0.11764705882352941</v>
      </c>
      <c r="N1573" s="12">
        <f>IF(M1573="","",IF(M1573&lt;Premissas!$C$8,Premissas!$E$7,IF(M1573&lt;Premissas!$C$9,Premissas!$E$8,IF(M1573&lt;Premissas!$C$10,Premissas!$E$9,IF(M1573&lt;Premissas!$C$11,Premissas!$E$10,IF(M1573&lt;Premissas!$C$12,Premissas!$E$11,Premissas!$E$12))))))</f>
        <v>0</v>
      </c>
      <c r="O1573" s="13">
        <f>IF(OR(N1573="",N1573=0),0,N1573/Premissas!$C$16)</f>
        <v>0</v>
      </c>
    </row>
    <row r="1574" spans="1:15" ht="15" customHeight="1">
      <c r="A1574" s="9">
        <v>8</v>
      </c>
      <c r="B1574" s="9">
        <v>1965</v>
      </c>
      <c r="C1574" s="9" t="s">
        <v>21</v>
      </c>
      <c r="D1574" s="9" t="s">
        <v>1249</v>
      </c>
      <c r="E1574" s="9" t="s">
        <v>1250</v>
      </c>
      <c r="F1574" s="10">
        <v>961</v>
      </c>
      <c r="G1574" s="11">
        <v>104.26</v>
      </c>
      <c r="H1574" s="11">
        <v>9</v>
      </c>
      <c r="I1574" s="9"/>
      <c r="J1574" s="9">
        <v>20</v>
      </c>
      <c r="K1574" s="9" t="s">
        <v>4843</v>
      </c>
      <c r="L1574" s="9" t="s">
        <v>48</v>
      </c>
      <c r="M1574" s="11">
        <f t="shared" si="24"/>
        <v>0.45</v>
      </c>
      <c r="N1574" s="12">
        <f>IF(M1574="","",IF(M1574&lt;Premissas!$C$8,Premissas!$E$7,IF(M1574&lt;Premissas!$C$9,Premissas!$E$8,IF(M1574&lt;Premissas!$C$10,Premissas!$E$9,IF(M1574&lt;Premissas!$C$11,Premissas!$E$10,IF(M1574&lt;Premissas!$C$12,Premissas!$E$11,Premissas!$E$12))))))</f>
        <v>0</v>
      </c>
      <c r="O1574" s="13">
        <f>IF(OR(N1574="",N1574=0),0,N1574/Premissas!$C$16)</f>
        <v>0</v>
      </c>
    </row>
    <row r="1575" spans="1:15" ht="15" customHeight="1">
      <c r="A1575" s="9">
        <v>8</v>
      </c>
      <c r="B1575" s="9">
        <v>1965</v>
      </c>
      <c r="C1575" s="9" t="s">
        <v>19</v>
      </c>
      <c r="D1575" s="9" t="s">
        <v>1253</v>
      </c>
      <c r="E1575" s="9" t="s">
        <v>1254</v>
      </c>
      <c r="F1575" s="10">
        <v>785</v>
      </c>
      <c r="G1575" s="11">
        <v>89.69</v>
      </c>
      <c r="H1575" s="11">
        <v>9</v>
      </c>
      <c r="I1575" s="9"/>
      <c r="J1575" s="9">
        <v>17</v>
      </c>
      <c r="K1575" s="9" t="s">
        <v>4843</v>
      </c>
      <c r="L1575" s="9" t="s">
        <v>48</v>
      </c>
      <c r="M1575" s="11">
        <f t="shared" si="24"/>
        <v>0.52941176470588236</v>
      </c>
      <c r="N1575" s="12">
        <f>IF(M1575="","",IF(M1575&lt;Premissas!$C$8,Premissas!$E$7,IF(M1575&lt;Premissas!$C$9,Premissas!$E$8,IF(M1575&lt;Premissas!$C$10,Premissas!$E$9,IF(M1575&lt;Premissas!$C$11,Premissas!$E$10,IF(M1575&lt;Premissas!$C$12,Premissas!$E$11,Premissas!$E$12))))))</f>
        <v>0</v>
      </c>
      <c r="O1575" s="13">
        <f>IF(OR(N1575="",N1575=0),0,N1575/Premissas!$C$16)</f>
        <v>0</v>
      </c>
    </row>
    <row r="1576" spans="1:15" ht="15" customHeight="1">
      <c r="A1576" s="9">
        <v>8</v>
      </c>
      <c r="B1576" s="9">
        <v>1965</v>
      </c>
      <c r="C1576" s="9" t="s">
        <v>21</v>
      </c>
      <c r="D1576" s="9" t="s">
        <v>1255</v>
      </c>
      <c r="E1576" s="9" t="s">
        <v>1256</v>
      </c>
      <c r="F1576" s="10">
        <v>1909</v>
      </c>
      <c r="G1576" s="11">
        <v>177.75</v>
      </c>
      <c r="H1576" s="11">
        <v>11</v>
      </c>
      <c r="I1576" s="9"/>
      <c r="J1576" s="9">
        <v>20</v>
      </c>
      <c r="K1576" s="9" t="s">
        <v>4843</v>
      </c>
      <c r="L1576" s="9" t="s">
        <v>48</v>
      </c>
      <c r="M1576" s="11">
        <f t="shared" si="24"/>
        <v>0.55000000000000004</v>
      </c>
      <c r="N1576" s="12">
        <f>IF(M1576="","",IF(M1576&lt;Premissas!$C$8,Premissas!$E$7,IF(M1576&lt;Premissas!$C$9,Premissas!$E$8,IF(M1576&lt;Premissas!$C$10,Premissas!$E$9,IF(M1576&lt;Premissas!$C$11,Premissas!$E$10,IF(M1576&lt;Premissas!$C$12,Premissas!$E$11,Premissas!$E$12))))))</f>
        <v>0</v>
      </c>
      <c r="O1576" s="13">
        <f>IF(OR(N1576="",N1576=0),0,N1576/Premissas!$C$16)</f>
        <v>0</v>
      </c>
    </row>
    <row r="1577" spans="1:15" ht="15" customHeight="1">
      <c r="A1577" s="9">
        <v>8</v>
      </c>
      <c r="B1577" s="9">
        <v>1965</v>
      </c>
      <c r="C1577" s="9" t="s">
        <v>21</v>
      </c>
      <c r="D1577" s="9" t="s">
        <v>1257</v>
      </c>
      <c r="E1577" s="9" t="s">
        <v>1258</v>
      </c>
      <c r="F1577" s="10">
        <v>2709</v>
      </c>
      <c r="G1577" s="11">
        <v>159.88</v>
      </c>
      <c r="H1577" s="11">
        <v>17</v>
      </c>
      <c r="I1577" s="9"/>
      <c r="J1577" s="9">
        <v>20</v>
      </c>
      <c r="K1577" s="9" t="s">
        <v>4843</v>
      </c>
      <c r="L1577" s="9" t="s">
        <v>48</v>
      </c>
      <c r="M1577" s="11">
        <f t="shared" si="24"/>
        <v>0.85</v>
      </c>
      <c r="N1577" s="12">
        <f>IF(M1577="","",IF(M1577&lt;Premissas!$C$8,Premissas!$E$7,IF(M1577&lt;Premissas!$C$9,Premissas!$E$8,IF(M1577&lt;Premissas!$C$10,Premissas!$E$9,IF(M1577&lt;Premissas!$C$11,Premissas!$E$10,IF(M1577&lt;Premissas!$C$12,Premissas!$E$11,Premissas!$E$12))))))</f>
        <v>0</v>
      </c>
      <c r="O1577" s="13">
        <f>IF(OR(N1577="",N1577=0),0,N1577/Premissas!$C$16)</f>
        <v>0</v>
      </c>
    </row>
    <row r="1578" spans="1:15" ht="15" customHeight="1">
      <c r="A1578" s="9">
        <v>8</v>
      </c>
      <c r="B1578" s="9">
        <v>1965</v>
      </c>
      <c r="C1578" s="9" t="s">
        <v>18</v>
      </c>
      <c r="D1578" s="9" t="s">
        <v>1257</v>
      </c>
      <c r="E1578" s="9" t="s">
        <v>1258</v>
      </c>
      <c r="F1578" s="10">
        <v>63</v>
      </c>
      <c r="G1578" s="11">
        <v>4.38</v>
      </c>
      <c r="H1578" s="11">
        <v>14</v>
      </c>
      <c r="I1578" s="9"/>
      <c r="J1578" s="9">
        <v>22</v>
      </c>
      <c r="K1578" s="9" t="s">
        <v>4843</v>
      </c>
      <c r="L1578" s="9" t="s">
        <v>48</v>
      </c>
      <c r="M1578" s="11">
        <f t="shared" si="24"/>
        <v>0.63636363636363635</v>
      </c>
      <c r="N1578" s="12">
        <f>IF(M1578="","",IF(M1578&lt;Premissas!$C$8,Premissas!$E$7,IF(M1578&lt;Premissas!$C$9,Premissas!$E$8,IF(M1578&lt;Premissas!$C$10,Premissas!$E$9,IF(M1578&lt;Premissas!$C$11,Premissas!$E$10,IF(M1578&lt;Premissas!$C$12,Premissas!$E$11,Premissas!$E$12))))))</f>
        <v>0</v>
      </c>
      <c r="O1578" s="13">
        <f>IF(OR(N1578="",N1578=0),0,N1578/Premissas!$C$16)</f>
        <v>0</v>
      </c>
    </row>
    <row r="1579" spans="1:15" ht="15" customHeight="1">
      <c r="A1579" s="9">
        <v>8</v>
      </c>
      <c r="B1579" s="9">
        <v>1965</v>
      </c>
      <c r="C1579" s="9" t="s">
        <v>21</v>
      </c>
      <c r="D1579" s="9" t="s">
        <v>1259</v>
      </c>
      <c r="E1579" s="9" t="s">
        <v>1260</v>
      </c>
      <c r="F1579" s="10">
        <v>1430</v>
      </c>
      <c r="G1579" s="11">
        <v>160.38</v>
      </c>
      <c r="H1579" s="11">
        <v>9</v>
      </c>
      <c r="I1579" s="9"/>
      <c r="J1579" s="9">
        <v>20</v>
      </c>
      <c r="K1579" s="9" t="s">
        <v>4843</v>
      </c>
      <c r="L1579" s="9" t="s">
        <v>48</v>
      </c>
      <c r="M1579" s="11">
        <f t="shared" si="24"/>
        <v>0.45</v>
      </c>
      <c r="N1579" s="12">
        <f>IF(M1579="","",IF(M1579&lt;Premissas!$C$8,Premissas!$E$7,IF(M1579&lt;Premissas!$C$9,Premissas!$E$8,IF(M1579&lt;Premissas!$C$10,Premissas!$E$9,IF(M1579&lt;Premissas!$C$11,Premissas!$E$10,IF(M1579&lt;Premissas!$C$12,Premissas!$E$11,Premissas!$E$12))))))</f>
        <v>0</v>
      </c>
      <c r="O1579" s="13">
        <f>IF(OR(N1579="",N1579=0),0,N1579/Premissas!$C$16)</f>
        <v>0</v>
      </c>
    </row>
    <row r="1580" spans="1:15" ht="15" customHeight="1">
      <c r="A1580" s="9">
        <v>8</v>
      </c>
      <c r="B1580" s="9">
        <v>1965</v>
      </c>
      <c r="C1580" s="9" t="s">
        <v>19</v>
      </c>
      <c r="D1580" s="9" t="s">
        <v>1263</v>
      </c>
      <c r="E1580" s="9" t="s">
        <v>1264</v>
      </c>
      <c r="F1580" s="10">
        <v>1095</v>
      </c>
      <c r="G1580" s="11">
        <v>113.3</v>
      </c>
      <c r="H1580" s="11">
        <v>10</v>
      </c>
      <c r="I1580" s="9"/>
      <c r="J1580" s="9">
        <v>17</v>
      </c>
      <c r="K1580" s="9" t="s">
        <v>4843</v>
      </c>
      <c r="L1580" s="9" t="s">
        <v>48</v>
      </c>
      <c r="M1580" s="11">
        <f t="shared" si="24"/>
        <v>0.58823529411764708</v>
      </c>
      <c r="N1580" s="12">
        <f>IF(M1580="","",IF(M1580&lt;Premissas!$C$8,Premissas!$E$7,IF(M1580&lt;Premissas!$C$9,Premissas!$E$8,IF(M1580&lt;Premissas!$C$10,Premissas!$E$9,IF(M1580&lt;Premissas!$C$11,Premissas!$E$10,IF(M1580&lt;Premissas!$C$12,Premissas!$E$11,Premissas!$E$12))))))</f>
        <v>0</v>
      </c>
      <c r="O1580" s="13">
        <f>IF(OR(N1580="",N1580=0),0,N1580/Premissas!$C$16)</f>
        <v>0</v>
      </c>
    </row>
    <row r="1581" spans="1:15" ht="15" customHeight="1">
      <c r="A1581" s="9">
        <v>8</v>
      </c>
      <c r="B1581" s="9">
        <v>1965</v>
      </c>
      <c r="C1581" s="9" t="s">
        <v>18</v>
      </c>
      <c r="D1581" s="9" t="s">
        <v>1265</v>
      </c>
      <c r="E1581" s="9" t="s">
        <v>1266</v>
      </c>
      <c r="F1581" s="10">
        <v>103</v>
      </c>
      <c r="G1581" s="11">
        <v>32.15</v>
      </c>
      <c r="H1581" s="11">
        <v>3</v>
      </c>
      <c r="I1581" s="9"/>
      <c r="J1581" s="9">
        <v>22</v>
      </c>
      <c r="K1581" s="9" t="s">
        <v>4843</v>
      </c>
      <c r="L1581" s="9" t="s">
        <v>48</v>
      </c>
      <c r="M1581" s="11">
        <f t="shared" si="24"/>
        <v>0.13636363636363635</v>
      </c>
      <c r="N1581" s="12">
        <f>IF(M1581="","",IF(M1581&lt;Premissas!$C$8,Premissas!$E$7,IF(M1581&lt;Premissas!$C$9,Premissas!$E$8,IF(M1581&lt;Premissas!$C$10,Premissas!$E$9,IF(M1581&lt;Premissas!$C$11,Premissas!$E$10,IF(M1581&lt;Premissas!$C$12,Premissas!$E$11,Premissas!$E$12))))))</f>
        <v>0</v>
      </c>
      <c r="O1581" s="13">
        <f>IF(OR(N1581="",N1581=0),0,N1581/Premissas!$C$16)</f>
        <v>0</v>
      </c>
    </row>
    <row r="1582" spans="1:15" ht="15" customHeight="1">
      <c r="A1582" s="9">
        <v>8</v>
      </c>
      <c r="B1582" s="9">
        <v>1965</v>
      </c>
      <c r="C1582" s="9" t="s">
        <v>21</v>
      </c>
      <c r="D1582" s="9" t="s">
        <v>1267</v>
      </c>
      <c r="E1582" s="9" t="s">
        <v>1268</v>
      </c>
      <c r="F1582" s="10">
        <v>2656</v>
      </c>
      <c r="G1582" s="11">
        <v>180.94</v>
      </c>
      <c r="H1582" s="11">
        <v>15</v>
      </c>
      <c r="I1582" s="9"/>
      <c r="J1582" s="9">
        <v>20</v>
      </c>
      <c r="K1582" s="9" t="s">
        <v>4843</v>
      </c>
      <c r="L1582" s="9" t="s">
        <v>48</v>
      </c>
      <c r="M1582" s="11">
        <f t="shared" si="24"/>
        <v>0.75</v>
      </c>
      <c r="N1582" s="12">
        <f>IF(M1582="","",IF(M1582&lt;Premissas!$C$8,Premissas!$E$7,IF(M1582&lt;Premissas!$C$9,Premissas!$E$8,IF(M1582&lt;Premissas!$C$10,Premissas!$E$9,IF(M1582&lt;Premissas!$C$11,Premissas!$E$10,IF(M1582&lt;Premissas!$C$12,Premissas!$E$11,Premissas!$E$12))))))</f>
        <v>0</v>
      </c>
      <c r="O1582" s="13">
        <f>IF(OR(N1582="",N1582=0),0,N1582/Premissas!$C$16)</f>
        <v>0</v>
      </c>
    </row>
    <row r="1583" spans="1:15" ht="15" customHeight="1">
      <c r="A1583" s="9">
        <v>8</v>
      </c>
      <c r="B1583" s="9">
        <v>1965</v>
      </c>
      <c r="C1583" s="9" t="s">
        <v>21</v>
      </c>
      <c r="D1583" s="9" t="s">
        <v>1269</v>
      </c>
      <c r="E1583" s="9" t="s">
        <v>1270</v>
      </c>
      <c r="F1583" s="10">
        <v>1536</v>
      </c>
      <c r="G1583" s="11">
        <v>168.16</v>
      </c>
      <c r="H1583" s="11">
        <v>9</v>
      </c>
      <c r="I1583" s="9"/>
      <c r="J1583" s="9">
        <v>20</v>
      </c>
      <c r="K1583" s="9" t="s">
        <v>4843</v>
      </c>
      <c r="L1583" s="9" t="s">
        <v>48</v>
      </c>
      <c r="M1583" s="11">
        <f t="shared" si="24"/>
        <v>0.45</v>
      </c>
      <c r="N1583" s="12">
        <f>IF(M1583="","",IF(M1583&lt;Premissas!$C$8,Premissas!$E$7,IF(M1583&lt;Premissas!$C$9,Premissas!$E$8,IF(M1583&lt;Premissas!$C$10,Premissas!$E$9,IF(M1583&lt;Premissas!$C$11,Premissas!$E$10,IF(M1583&lt;Premissas!$C$12,Premissas!$E$11,Premissas!$E$12))))))</f>
        <v>0</v>
      </c>
      <c r="O1583" s="13">
        <f>IF(OR(N1583="",N1583=0),0,N1583/Premissas!$C$16)</f>
        <v>0</v>
      </c>
    </row>
    <row r="1584" spans="1:15" ht="15" customHeight="1">
      <c r="A1584" s="9">
        <v>8</v>
      </c>
      <c r="B1584" s="9">
        <v>1965</v>
      </c>
      <c r="C1584" s="9" t="s">
        <v>21</v>
      </c>
      <c r="D1584" s="9" t="s">
        <v>1271</v>
      </c>
      <c r="E1584" s="9" t="s">
        <v>1272</v>
      </c>
      <c r="F1584" s="10">
        <v>2869</v>
      </c>
      <c r="G1584" s="11">
        <v>163.9</v>
      </c>
      <c r="H1584" s="11">
        <v>18</v>
      </c>
      <c r="I1584" s="9"/>
      <c r="J1584" s="9">
        <v>20</v>
      </c>
      <c r="K1584" s="9" t="s">
        <v>4843</v>
      </c>
      <c r="L1584" s="9" t="s">
        <v>48</v>
      </c>
      <c r="M1584" s="11">
        <f t="shared" si="24"/>
        <v>0.9</v>
      </c>
      <c r="N1584" s="12">
        <f>IF(M1584="","",IF(M1584&lt;Premissas!$C$8,Premissas!$E$7,IF(M1584&lt;Premissas!$C$9,Premissas!$E$8,IF(M1584&lt;Premissas!$C$10,Premissas!$E$9,IF(M1584&lt;Premissas!$C$11,Premissas!$E$10,IF(M1584&lt;Premissas!$C$12,Premissas!$E$11,Premissas!$E$12))))))</f>
        <v>0</v>
      </c>
      <c r="O1584" s="13">
        <f>IF(OR(N1584="",N1584=0),0,N1584/Premissas!$C$16)</f>
        <v>0</v>
      </c>
    </row>
    <row r="1585" spans="1:15" ht="15" customHeight="1">
      <c r="A1585" s="9">
        <v>8</v>
      </c>
      <c r="B1585" s="9">
        <v>1965</v>
      </c>
      <c r="C1585" s="9" t="s">
        <v>19</v>
      </c>
      <c r="D1585" s="9" t="s">
        <v>1273</v>
      </c>
      <c r="E1585" s="9" t="s">
        <v>1274</v>
      </c>
      <c r="F1585" s="10">
        <v>1097</v>
      </c>
      <c r="G1585" s="11">
        <v>160.08000000000001</v>
      </c>
      <c r="H1585" s="11">
        <v>7</v>
      </c>
      <c r="I1585" s="9"/>
      <c r="J1585" s="9">
        <v>17</v>
      </c>
      <c r="K1585" s="9" t="s">
        <v>4843</v>
      </c>
      <c r="L1585" s="9" t="s">
        <v>48</v>
      </c>
      <c r="M1585" s="11">
        <f t="shared" si="24"/>
        <v>0.41176470588235292</v>
      </c>
      <c r="N1585" s="12">
        <f>IF(M1585="","",IF(M1585&lt;Premissas!$C$8,Premissas!$E$7,IF(M1585&lt;Premissas!$C$9,Premissas!$E$8,IF(M1585&lt;Premissas!$C$10,Premissas!$E$9,IF(M1585&lt;Premissas!$C$11,Premissas!$E$10,IF(M1585&lt;Premissas!$C$12,Premissas!$E$11,Premissas!$E$12))))))</f>
        <v>0</v>
      </c>
      <c r="O1585" s="13">
        <f>IF(OR(N1585="",N1585=0),0,N1585/Premissas!$C$16)</f>
        <v>0</v>
      </c>
    </row>
    <row r="1586" spans="1:15" ht="15" customHeight="1">
      <c r="A1586" s="9">
        <v>8</v>
      </c>
      <c r="B1586" s="9">
        <v>1965</v>
      </c>
      <c r="C1586" s="9" t="s">
        <v>20</v>
      </c>
      <c r="D1586" s="9" t="s">
        <v>1275</v>
      </c>
      <c r="E1586" s="9" t="s">
        <v>1276</v>
      </c>
      <c r="F1586" s="10">
        <v>266</v>
      </c>
      <c r="G1586" s="11">
        <v>11.77</v>
      </c>
      <c r="H1586" s="11">
        <v>23</v>
      </c>
      <c r="I1586" s="9"/>
      <c r="J1586" s="9">
        <v>16</v>
      </c>
      <c r="K1586" s="9" t="s">
        <v>4843</v>
      </c>
      <c r="L1586" s="9" t="s">
        <v>48</v>
      </c>
      <c r="M1586" s="11">
        <f t="shared" si="24"/>
        <v>1.4375</v>
      </c>
      <c r="N1586" s="12">
        <f>IF(M1586="","",IF(M1586&lt;Premissas!$C$8,Premissas!$E$7,IF(M1586&lt;Premissas!$C$9,Premissas!$E$8,IF(M1586&lt;Premissas!$C$10,Premissas!$E$9,IF(M1586&lt;Premissas!$C$11,Premissas!$E$10,IF(M1586&lt;Premissas!$C$12,Premissas!$E$11,Premissas!$E$12))))))</f>
        <v>350</v>
      </c>
      <c r="O1586" s="13">
        <f>IF(OR(N1586="",N1586=0),0,N1586/Premissas!$C$16)</f>
        <v>13.461538461538462</v>
      </c>
    </row>
    <row r="1587" spans="1:15" ht="15" customHeight="1">
      <c r="A1587" s="9">
        <v>8</v>
      </c>
      <c r="B1587" s="9">
        <v>1965</v>
      </c>
      <c r="C1587" s="9" t="s">
        <v>19</v>
      </c>
      <c r="D1587" s="9" t="s">
        <v>1275</v>
      </c>
      <c r="E1587" s="9" t="s">
        <v>1276</v>
      </c>
      <c r="F1587" s="10">
        <v>4347</v>
      </c>
      <c r="G1587" s="11">
        <v>132.01</v>
      </c>
      <c r="H1587" s="11">
        <v>33</v>
      </c>
      <c r="I1587" s="9"/>
      <c r="J1587" s="9">
        <v>17</v>
      </c>
      <c r="K1587" s="9" t="s">
        <v>4843</v>
      </c>
      <c r="L1587" s="9" t="s">
        <v>48</v>
      </c>
      <c r="M1587" s="11">
        <f t="shared" si="24"/>
        <v>1.9411764705882353</v>
      </c>
      <c r="N1587" s="12">
        <f>IF(M1587="","",IF(M1587&lt;Premissas!$C$8,Premissas!$E$7,IF(M1587&lt;Premissas!$C$9,Premissas!$E$8,IF(M1587&lt;Premissas!$C$10,Premissas!$E$9,IF(M1587&lt;Premissas!$C$11,Premissas!$E$10,IF(M1587&lt;Premissas!$C$12,Premissas!$E$11,Premissas!$E$12))))))</f>
        <v>750</v>
      </c>
      <c r="O1587" s="13">
        <f>IF(OR(N1587="",N1587=0),0,N1587/Premissas!$C$16)</f>
        <v>28.846153846153847</v>
      </c>
    </row>
    <row r="1588" spans="1:15" ht="15" customHeight="1">
      <c r="A1588" s="9">
        <v>8</v>
      </c>
      <c r="B1588" s="9">
        <v>1965</v>
      </c>
      <c r="C1588" s="9" t="s">
        <v>21</v>
      </c>
      <c r="D1588" s="9" t="s">
        <v>1279</v>
      </c>
      <c r="E1588" s="9" t="s">
        <v>1280</v>
      </c>
      <c r="F1588" s="10">
        <v>1364</v>
      </c>
      <c r="G1588" s="11">
        <v>161.78</v>
      </c>
      <c r="H1588" s="11">
        <v>8</v>
      </c>
      <c r="I1588" s="9"/>
      <c r="J1588" s="9">
        <v>20</v>
      </c>
      <c r="K1588" s="9" t="s">
        <v>4843</v>
      </c>
      <c r="L1588" s="9" t="s">
        <v>48</v>
      </c>
      <c r="M1588" s="11">
        <f t="shared" si="24"/>
        <v>0.4</v>
      </c>
      <c r="N1588" s="12">
        <f>IF(M1588="","",IF(M1588&lt;Premissas!$C$8,Premissas!$E$7,IF(M1588&lt;Premissas!$C$9,Premissas!$E$8,IF(M1588&lt;Premissas!$C$10,Premissas!$E$9,IF(M1588&lt;Premissas!$C$11,Premissas!$E$10,IF(M1588&lt;Premissas!$C$12,Premissas!$E$11,Premissas!$E$12))))))</f>
        <v>0</v>
      </c>
      <c r="O1588" s="13">
        <f>IF(OR(N1588="",N1588=0),0,N1588/Premissas!$C$16)</f>
        <v>0</v>
      </c>
    </row>
    <row r="1589" spans="1:15" ht="15" customHeight="1">
      <c r="A1589" s="9">
        <v>8</v>
      </c>
      <c r="B1589" s="9">
        <v>1965</v>
      </c>
      <c r="C1589" s="9" t="s">
        <v>21</v>
      </c>
      <c r="D1589" s="9" t="s">
        <v>1281</v>
      </c>
      <c r="E1589" s="9" t="s">
        <v>1282</v>
      </c>
      <c r="F1589" s="10">
        <v>1487</v>
      </c>
      <c r="G1589" s="11">
        <v>118.83</v>
      </c>
      <c r="H1589" s="11">
        <v>13</v>
      </c>
      <c r="I1589" s="9"/>
      <c r="J1589" s="9">
        <v>20</v>
      </c>
      <c r="K1589" s="9" t="s">
        <v>4843</v>
      </c>
      <c r="L1589" s="9" t="s">
        <v>48</v>
      </c>
      <c r="M1589" s="11">
        <f t="shared" si="24"/>
        <v>0.65</v>
      </c>
      <c r="N1589" s="12">
        <f>IF(M1589="","",IF(M1589&lt;Premissas!$C$8,Premissas!$E$7,IF(M1589&lt;Premissas!$C$9,Premissas!$E$8,IF(M1589&lt;Premissas!$C$10,Premissas!$E$9,IF(M1589&lt;Premissas!$C$11,Premissas!$E$10,IF(M1589&lt;Premissas!$C$12,Premissas!$E$11,Premissas!$E$12))))))</f>
        <v>0</v>
      </c>
      <c r="O1589" s="13">
        <f>IF(OR(N1589="",N1589=0),0,N1589/Premissas!$C$16)</f>
        <v>0</v>
      </c>
    </row>
    <row r="1590" spans="1:15" ht="15" customHeight="1">
      <c r="A1590" s="9">
        <v>8</v>
      </c>
      <c r="B1590" s="9">
        <v>1965</v>
      </c>
      <c r="C1590" s="9" t="s">
        <v>21</v>
      </c>
      <c r="D1590" s="9" t="s">
        <v>1283</v>
      </c>
      <c r="E1590" s="9" t="s">
        <v>1284</v>
      </c>
      <c r="F1590" s="10">
        <v>2073</v>
      </c>
      <c r="G1590" s="11">
        <v>127.53</v>
      </c>
      <c r="H1590" s="11">
        <v>16</v>
      </c>
      <c r="I1590" s="9"/>
      <c r="J1590" s="9">
        <v>20</v>
      </c>
      <c r="K1590" s="9" t="s">
        <v>4843</v>
      </c>
      <c r="L1590" s="9" t="s">
        <v>48</v>
      </c>
      <c r="M1590" s="11">
        <f t="shared" si="24"/>
        <v>0.8</v>
      </c>
      <c r="N1590" s="12">
        <f>IF(M1590="","",IF(M1590&lt;Premissas!$C$8,Premissas!$E$7,IF(M1590&lt;Premissas!$C$9,Premissas!$E$8,IF(M1590&lt;Premissas!$C$10,Premissas!$E$9,IF(M1590&lt;Premissas!$C$11,Premissas!$E$10,IF(M1590&lt;Premissas!$C$12,Premissas!$E$11,Premissas!$E$12))))))</f>
        <v>0</v>
      </c>
      <c r="O1590" s="13">
        <f>IF(OR(N1590="",N1590=0),0,N1590/Premissas!$C$16)</f>
        <v>0</v>
      </c>
    </row>
    <row r="1591" spans="1:15" ht="15" customHeight="1">
      <c r="A1591" s="9">
        <v>8</v>
      </c>
      <c r="B1591" s="9">
        <v>1965</v>
      </c>
      <c r="C1591" s="9" t="s">
        <v>20</v>
      </c>
      <c r="D1591" s="9" t="s">
        <v>1285</v>
      </c>
      <c r="E1591" s="9" t="s">
        <v>1286</v>
      </c>
      <c r="F1591" s="10">
        <v>270</v>
      </c>
      <c r="G1591" s="11">
        <v>50.53</v>
      </c>
      <c r="H1591" s="11">
        <v>5</v>
      </c>
      <c r="I1591" s="9"/>
      <c r="J1591" s="9">
        <v>16</v>
      </c>
      <c r="K1591" s="9" t="s">
        <v>4843</v>
      </c>
      <c r="L1591" s="9" t="s">
        <v>48</v>
      </c>
      <c r="M1591" s="11">
        <f t="shared" si="24"/>
        <v>0.3125</v>
      </c>
      <c r="N1591" s="12">
        <f>IF(M1591="","",IF(M1591&lt;Premissas!$C$8,Premissas!$E$7,IF(M1591&lt;Premissas!$C$9,Premissas!$E$8,IF(M1591&lt;Premissas!$C$10,Premissas!$E$9,IF(M1591&lt;Premissas!$C$11,Premissas!$E$10,IF(M1591&lt;Premissas!$C$12,Premissas!$E$11,Premissas!$E$12))))))</f>
        <v>0</v>
      </c>
      <c r="O1591" s="13">
        <f>IF(OR(N1591="",N1591=0),0,N1591/Premissas!$C$16)</f>
        <v>0</v>
      </c>
    </row>
    <row r="1592" spans="1:15" ht="15" customHeight="1">
      <c r="A1592" s="9">
        <v>8</v>
      </c>
      <c r="B1592" s="9">
        <v>1965</v>
      </c>
      <c r="C1592" s="9" t="s">
        <v>19</v>
      </c>
      <c r="D1592" s="9" t="s">
        <v>1285</v>
      </c>
      <c r="E1592" s="9" t="s">
        <v>1286</v>
      </c>
      <c r="F1592" s="10">
        <v>42</v>
      </c>
      <c r="G1592" s="11">
        <v>0.65</v>
      </c>
      <c r="H1592" s="11">
        <v>65</v>
      </c>
      <c r="I1592" s="9"/>
      <c r="J1592" s="9">
        <v>17</v>
      </c>
      <c r="K1592" s="9" t="s">
        <v>4843</v>
      </c>
      <c r="L1592" s="9" t="s">
        <v>48</v>
      </c>
      <c r="M1592" s="11">
        <f t="shared" si="24"/>
        <v>3.8235294117647061</v>
      </c>
      <c r="N1592" s="12">
        <f>IF(M1592="","",IF(M1592&lt;Premissas!$C$8,Premissas!$E$7,IF(M1592&lt;Premissas!$C$9,Premissas!$E$8,IF(M1592&lt;Premissas!$C$10,Premissas!$E$9,IF(M1592&lt;Premissas!$C$11,Premissas!$E$10,IF(M1592&lt;Premissas!$C$12,Premissas!$E$11,Premissas!$E$12))))))</f>
        <v>750</v>
      </c>
      <c r="O1592" s="13">
        <f>IF(OR(N1592="",N1592=0),0,N1592/Premissas!$C$16)</f>
        <v>28.846153846153847</v>
      </c>
    </row>
    <row r="1593" spans="1:15" ht="15" customHeight="1">
      <c r="A1593" s="9">
        <v>8</v>
      </c>
      <c r="B1593" s="9">
        <v>1965</v>
      </c>
      <c r="C1593" s="9" t="s">
        <v>18</v>
      </c>
      <c r="D1593" s="9" t="s">
        <v>1287</v>
      </c>
      <c r="E1593" s="9" t="s">
        <v>1288</v>
      </c>
      <c r="F1593" s="10">
        <v>177</v>
      </c>
      <c r="G1593" s="11">
        <v>26.04</v>
      </c>
      <c r="H1593" s="11">
        <v>7</v>
      </c>
      <c r="I1593" s="9"/>
      <c r="J1593" s="9">
        <v>22</v>
      </c>
      <c r="K1593" s="9" t="s">
        <v>4843</v>
      </c>
      <c r="L1593" s="9" t="s">
        <v>48</v>
      </c>
      <c r="M1593" s="11">
        <f t="shared" si="24"/>
        <v>0.31818181818181818</v>
      </c>
      <c r="N1593" s="12">
        <f>IF(M1593="","",IF(M1593&lt;Premissas!$C$8,Premissas!$E$7,IF(M1593&lt;Premissas!$C$9,Premissas!$E$8,IF(M1593&lt;Premissas!$C$10,Premissas!$E$9,IF(M1593&lt;Premissas!$C$11,Premissas!$E$10,IF(M1593&lt;Premissas!$C$12,Premissas!$E$11,Premissas!$E$12))))))</f>
        <v>0</v>
      </c>
      <c r="O1593" s="13">
        <f>IF(OR(N1593="",N1593=0),0,N1593/Premissas!$C$16)</f>
        <v>0</v>
      </c>
    </row>
    <row r="1594" spans="1:15" ht="15" customHeight="1">
      <c r="A1594" s="9">
        <v>8</v>
      </c>
      <c r="B1594" s="9">
        <v>1965</v>
      </c>
      <c r="C1594" s="9" t="s">
        <v>21</v>
      </c>
      <c r="D1594" s="9" t="s">
        <v>1293</v>
      </c>
      <c r="E1594" s="9" t="s">
        <v>1294</v>
      </c>
      <c r="F1594" s="10">
        <v>2534</v>
      </c>
      <c r="G1594" s="11">
        <v>145.30000000000001</v>
      </c>
      <c r="H1594" s="11">
        <v>17</v>
      </c>
      <c r="I1594" s="9"/>
      <c r="J1594" s="9">
        <v>20</v>
      </c>
      <c r="K1594" s="9" t="s">
        <v>4843</v>
      </c>
      <c r="L1594" s="9" t="s">
        <v>48</v>
      </c>
      <c r="M1594" s="11">
        <f t="shared" si="24"/>
        <v>0.85</v>
      </c>
      <c r="N1594" s="12">
        <f>IF(M1594="","",IF(M1594&lt;Premissas!$C$8,Premissas!$E$7,IF(M1594&lt;Premissas!$C$9,Premissas!$E$8,IF(M1594&lt;Premissas!$C$10,Premissas!$E$9,IF(M1594&lt;Premissas!$C$11,Premissas!$E$10,IF(M1594&lt;Premissas!$C$12,Premissas!$E$11,Premissas!$E$12))))))</f>
        <v>0</v>
      </c>
      <c r="O1594" s="13">
        <f>IF(OR(N1594="",N1594=0),0,N1594/Premissas!$C$16)</f>
        <v>0</v>
      </c>
    </row>
    <row r="1595" spans="1:15" ht="15" customHeight="1">
      <c r="A1595" s="9">
        <v>8</v>
      </c>
      <c r="B1595" s="9">
        <v>1965</v>
      </c>
      <c r="C1595" s="9" t="s">
        <v>21</v>
      </c>
      <c r="D1595" s="9" t="s">
        <v>1295</v>
      </c>
      <c r="E1595" s="9" t="s">
        <v>1296</v>
      </c>
      <c r="F1595" s="10">
        <v>1239</v>
      </c>
      <c r="G1595" s="11">
        <v>152.6</v>
      </c>
      <c r="H1595" s="11">
        <v>8</v>
      </c>
      <c r="I1595" s="9"/>
      <c r="J1595" s="9">
        <v>20</v>
      </c>
      <c r="K1595" s="9" t="s">
        <v>4843</v>
      </c>
      <c r="L1595" s="9" t="s">
        <v>48</v>
      </c>
      <c r="M1595" s="11">
        <f t="shared" si="24"/>
        <v>0.4</v>
      </c>
      <c r="N1595" s="12">
        <f>IF(M1595="","",IF(M1595&lt;Premissas!$C$8,Premissas!$E$7,IF(M1595&lt;Premissas!$C$9,Premissas!$E$8,IF(M1595&lt;Premissas!$C$10,Premissas!$E$9,IF(M1595&lt;Premissas!$C$11,Premissas!$E$10,IF(M1595&lt;Premissas!$C$12,Premissas!$E$11,Premissas!$E$12))))))</f>
        <v>0</v>
      </c>
      <c r="O1595" s="13">
        <f>IF(OR(N1595="",N1595=0),0,N1595/Premissas!$C$16)</f>
        <v>0</v>
      </c>
    </row>
    <row r="1596" spans="1:15" ht="15" customHeight="1">
      <c r="A1596" s="9">
        <v>8</v>
      </c>
      <c r="B1596" s="9">
        <v>1965</v>
      </c>
      <c r="C1596" s="9" t="s">
        <v>21</v>
      </c>
      <c r="D1596" s="9" t="s">
        <v>1297</v>
      </c>
      <c r="E1596" s="9" t="s">
        <v>1298</v>
      </c>
      <c r="F1596" s="10">
        <v>2600</v>
      </c>
      <c r="G1596" s="11">
        <v>237.94</v>
      </c>
      <c r="H1596" s="11">
        <v>11</v>
      </c>
      <c r="I1596" s="9"/>
      <c r="J1596" s="9">
        <v>20</v>
      </c>
      <c r="K1596" s="9" t="s">
        <v>4843</v>
      </c>
      <c r="L1596" s="9" t="s">
        <v>48</v>
      </c>
      <c r="M1596" s="11">
        <f t="shared" si="24"/>
        <v>0.55000000000000004</v>
      </c>
      <c r="N1596" s="12">
        <f>IF(M1596="","",IF(M1596&lt;Premissas!$C$8,Premissas!$E$7,IF(M1596&lt;Premissas!$C$9,Premissas!$E$8,IF(M1596&lt;Premissas!$C$10,Premissas!$E$9,IF(M1596&lt;Premissas!$C$11,Premissas!$E$10,IF(M1596&lt;Premissas!$C$12,Premissas!$E$11,Premissas!$E$12))))))</f>
        <v>0</v>
      </c>
      <c r="O1596" s="13">
        <f>IF(OR(N1596="",N1596=0),0,N1596/Premissas!$C$16)</f>
        <v>0</v>
      </c>
    </row>
    <row r="1597" spans="1:15" ht="15" customHeight="1">
      <c r="A1597" s="9">
        <v>8</v>
      </c>
      <c r="B1597" s="9">
        <v>1965</v>
      </c>
      <c r="C1597" s="9" t="s">
        <v>21</v>
      </c>
      <c r="D1597" s="9" t="s">
        <v>1301</v>
      </c>
      <c r="E1597" s="9" t="s">
        <v>1302</v>
      </c>
      <c r="F1597" s="10">
        <v>2748</v>
      </c>
      <c r="G1597" s="11">
        <v>215.36</v>
      </c>
      <c r="H1597" s="11">
        <v>13</v>
      </c>
      <c r="I1597" s="9"/>
      <c r="J1597" s="9">
        <v>20</v>
      </c>
      <c r="K1597" s="9" t="s">
        <v>4843</v>
      </c>
      <c r="L1597" s="9" t="s">
        <v>48</v>
      </c>
      <c r="M1597" s="11">
        <f t="shared" si="24"/>
        <v>0.65</v>
      </c>
      <c r="N1597" s="12">
        <f>IF(M1597="","",IF(M1597&lt;Premissas!$C$8,Premissas!$E$7,IF(M1597&lt;Premissas!$C$9,Premissas!$E$8,IF(M1597&lt;Premissas!$C$10,Premissas!$E$9,IF(M1597&lt;Premissas!$C$11,Premissas!$E$10,IF(M1597&lt;Premissas!$C$12,Premissas!$E$11,Premissas!$E$12))))))</f>
        <v>0</v>
      </c>
      <c r="O1597" s="13">
        <f>IF(OR(N1597="",N1597=0),0,N1597/Premissas!$C$16)</f>
        <v>0</v>
      </c>
    </row>
    <row r="1598" spans="1:15" ht="15" customHeight="1">
      <c r="A1598" s="9">
        <v>8</v>
      </c>
      <c r="B1598" s="9">
        <v>1965</v>
      </c>
      <c r="C1598" s="9" t="s">
        <v>21</v>
      </c>
      <c r="D1598" s="9" t="s">
        <v>1305</v>
      </c>
      <c r="E1598" s="9" t="s">
        <v>1306</v>
      </c>
      <c r="F1598" s="10">
        <v>904</v>
      </c>
      <c r="G1598" s="11">
        <v>80.05</v>
      </c>
      <c r="H1598" s="11">
        <v>11</v>
      </c>
      <c r="I1598" s="9"/>
      <c r="J1598" s="9">
        <v>20</v>
      </c>
      <c r="K1598" s="9" t="s">
        <v>4843</v>
      </c>
      <c r="L1598" s="9" t="s">
        <v>48</v>
      </c>
      <c r="M1598" s="11">
        <f t="shared" si="24"/>
        <v>0.55000000000000004</v>
      </c>
      <c r="N1598" s="12">
        <f>IF(M1598="","",IF(M1598&lt;Premissas!$C$8,Premissas!$E$7,IF(M1598&lt;Premissas!$C$9,Premissas!$E$8,IF(M1598&lt;Premissas!$C$10,Premissas!$E$9,IF(M1598&lt;Premissas!$C$11,Premissas!$E$10,IF(M1598&lt;Premissas!$C$12,Premissas!$E$11,Premissas!$E$12))))))</f>
        <v>0</v>
      </c>
      <c r="O1598" s="13">
        <f>IF(OR(N1598="",N1598=0),0,N1598/Premissas!$C$16)</f>
        <v>0</v>
      </c>
    </row>
    <row r="1599" spans="1:15" ht="15" customHeight="1">
      <c r="A1599" s="9">
        <v>8</v>
      </c>
      <c r="B1599" s="9">
        <v>1965</v>
      </c>
      <c r="C1599" s="9" t="s">
        <v>21</v>
      </c>
      <c r="D1599" s="9" t="s">
        <v>1307</v>
      </c>
      <c r="E1599" s="9" t="s">
        <v>1308</v>
      </c>
      <c r="F1599" s="10">
        <v>2089</v>
      </c>
      <c r="G1599" s="11">
        <v>189.44</v>
      </c>
      <c r="H1599" s="11">
        <v>11</v>
      </c>
      <c r="I1599" s="9"/>
      <c r="J1599" s="9">
        <v>20</v>
      </c>
      <c r="K1599" s="9" t="s">
        <v>4843</v>
      </c>
      <c r="L1599" s="9" t="s">
        <v>48</v>
      </c>
      <c r="M1599" s="11">
        <f t="shared" si="24"/>
        <v>0.55000000000000004</v>
      </c>
      <c r="N1599" s="12">
        <f>IF(M1599="","",IF(M1599&lt;Premissas!$C$8,Premissas!$E$7,IF(M1599&lt;Premissas!$C$9,Premissas!$E$8,IF(M1599&lt;Premissas!$C$10,Premissas!$E$9,IF(M1599&lt;Premissas!$C$11,Premissas!$E$10,IF(M1599&lt;Premissas!$C$12,Premissas!$E$11,Premissas!$E$12))))))</f>
        <v>0</v>
      </c>
      <c r="O1599" s="13">
        <f>IF(OR(N1599="",N1599=0),0,N1599/Premissas!$C$16)</f>
        <v>0</v>
      </c>
    </row>
    <row r="1600" spans="1:15" ht="15" customHeight="1">
      <c r="A1600" s="9">
        <v>8</v>
      </c>
      <c r="B1600" s="9">
        <v>1965</v>
      </c>
      <c r="C1600" s="9" t="s">
        <v>21</v>
      </c>
      <c r="D1600" s="9" t="s">
        <v>1311</v>
      </c>
      <c r="E1600" s="9" t="s">
        <v>1312</v>
      </c>
      <c r="F1600" s="10">
        <v>1706</v>
      </c>
      <c r="G1600" s="11">
        <v>153.85</v>
      </c>
      <c r="H1600" s="11">
        <v>11</v>
      </c>
      <c r="I1600" s="9"/>
      <c r="J1600" s="9">
        <v>20</v>
      </c>
      <c r="K1600" s="9" t="s">
        <v>4843</v>
      </c>
      <c r="L1600" s="9" t="s">
        <v>48</v>
      </c>
      <c r="M1600" s="11">
        <f t="shared" si="24"/>
        <v>0.55000000000000004</v>
      </c>
      <c r="N1600" s="12">
        <f>IF(M1600="","",IF(M1600&lt;Premissas!$C$8,Premissas!$E$7,IF(M1600&lt;Premissas!$C$9,Premissas!$E$8,IF(M1600&lt;Premissas!$C$10,Premissas!$E$9,IF(M1600&lt;Premissas!$C$11,Premissas!$E$10,IF(M1600&lt;Premissas!$C$12,Premissas!$E$11,Premissas!$E$12))))))</f>
        <v>0</v>
      </c>
      <c r="O1600" s="13">
        <f>IF(OR(N1600="",N1600=0),0,N1600/Premissas!$C$16)</f>
        <v>0</v>
      </c>
    </row>
    <row r="1601" spans="1:15" ht="15" customHeight="1">
      <c r="A1601" s="9">
        <v>8</v>
      </c>
      <c r="B1601" s="9">
        <v>1965</v>
      </c>
      <c r="C1601" s="9" t="s">
        <v>21</v>
      </c>
      <c r="D1601" s="9" t="s">
        <v>1313</v>
      </c>
      <c r="E1601" s="9" t="s">
        <v>1314</v>
      </c>
      <c r="F1601" s="10">
        <v>2871</v>
      </c>
      <c r="G1601" s="11">
        <v>241.24</v>
      </c>
      <c r="H1601" s="11">
        <v>12</v>
      </c>
      <c r="I1601" s="9"/>
      <c r="J1601" s="9">
        <v>20</v>
      </c>
      <c r="K1601" s="9" t="s">
        <v>4843</v>
      </c>
      <c r="L1601" s="9" t="s">
        <v>48</v>
      </c>
      <c r="M1601" s="11">
        <f t="shared" si="24"/>
        <v>0.6</v>
      </c>
      <c r="N1601" s="12">
        <f>IF(M1601="","",IF(M1601&lt;Premissas!$C$8,Premissas!$E$7,IF(M1601&lt;Premissas!$C$9,Premissas!$E$8,IF(M1601&lt;Premissas!$C$10,Premissas!$E$9,IF(M1601&lt;Premissas!$C$11,Premissas!$E$10,IF(M1601&lt;Premissas!$C$12,Premissas!$E$11,Premissas!$E$12))))))</f>
        <v>0</v>
      </c>
      <c r="O1601" s="13">
        <f>IF(OR(N1601="",N1601=0),0,N1601/Premissas!$C$16)</f>
        <v>0</v>
      </c>
    </row>
    <row r="1602" spans="1:15" ht="15" customHeight="1">
      <c r="A1602" s="9">
        <v>8</v>
      </c>
      <c r="B1602" s="9">
        <v>1965</v>
      </c>
      <c r="C1602" s="9" t="s">
        <v>21</v>
      </c>
      <c r="D1602" s="9" t="s">
        <v>1315</v>
      </c>
      <c r="E1602" s="9" t="s">
        <v>1316</v>
      </c>
      <c r="F1602" s="10">
        <v>1341</v>
      </c>
      <c r="G1602" s="11">
        <v>156.47</v>
      </c>
      <c r="H1602" s="11">
        <v>9</v>
      </c>
      <c r="I1602" s="9"/>
      <c r="J1602" s="9">
        <v>20</v>
      </c>
      <c r="K1602" s="9" t="s">
        <v>4843</v>
      </c>
      <c r="L1602" s="9" t="s">
        <v>48</v>
      </c>
      <c r="M1602" s="11">
        <f t="shared" ref="M1602:M1665" si="25">IF(OR(J1602="",J1602&lt;=0),"",H1602/J1602)</f>
        <v>0.45</v>
      </c>
      <c r="N1602" s="12">
        <f>IF(M1602="","",IF(M1602&lt;Premissas!$C$8,Premissas!$E$7,IF(M1602&lt;Premissas!$C$9,Premissas!$E$8,IF(M1602&lt;Premissas!$C$10,Premissas!$E$9,IF(M1602&lt;Premissas!$C$11,Premissas!$E$10,IF(M1602&lt;Premissas!$C$12,Premissas!$E$11,Premissas!$E$12))))))</f>
        <v>0</v>
      </c>
      <c r="O1602" s="13">
        <f>IF(OR(N1602="",N1602=0),0,N1602/Premissas!$C$16)</f>
        <v>0</v>
      </c>
    </row>
    <row r="1603" spans="1:15" ht="15" customHeight="1">
      <c r="A1603" s="9">
        <v>8</v>
      </c>
      <c r="B1603" s="9">
        <v>1965</v>
      </c>
      <c r="C1603" s="9" t="s">
        <v>18</v>
      </c>
      <c r="D1603" s="9" t="s">
        <v>1317</v>
      </c>
      <c r="E1603" s="9" t="s">
        <v>1318</v>
      </c>
      <c r="F1603" s="10">
        <v>200</v>
      </c>
      <c r="G1603" s="11">
        <v>4.5999999999999996</v>
      </c>
      <c r="H1603" s="11">
        <v>43</v>
      </c>
      <c r="I1603" s="9"/>
      <c r="J1603" s="9">
        <v>22</v>
      </c>
      <c r="K1603" s="9" t="s">
        <v>4843</v>
      </c>
      <c r="L1603" s="9" t="s">
        <v>48</v>
      </c>
      <c r="M1603" s="11">
        <f t="shared" si="25"/>
        <v>1.9545454545454546</v>
      </c>
      <c r="N1603" s="12">
        <f>IF(M1603="","",IF(M1603&lt;Premissas!$C$8,Premissas!$E$7,IF(M1603&lt;Premissas!$C$9,Premissas!$E$8,IF(M1603&lt;Premissas!$C$10,Premissas!$E$9,IF(M1603&lt;Premissas!$C$11,Premissas!$E$10,IF(M1603&lt;Premissas!$C$12,Premissas!$E$11,Premissas!$E$12))))))</f>
        <v>750</v>
      </c>
      <c r="O1603" s="13">
        <f>IF(OR(N1603="",N1603=0),0,N1603/Premissas!$C$16)</f>
        <v>28.846153846153847</v>
      </c>
    </row>
    <row r="1604" spans="1:15" ht="15" customHeight="1">
      <c r="A1604" s="9">
        <v>8</v>
      </c>
      <c r="B1604" s="9">
        <v>1965</v>
      </c>
      <c r="C1604" s="9" t="s">
        <v>21</v>
      </c>
      <c r="D1604" s="9" t="s">
        <v>1319</v>
      </c>
      <c r="E1604" s="9" t="s">
        <v>1320</v>
      </c>
      <c r="F1604" s="10">
        <v>2125</v>
      </c>
      <c r="G1604" s="11">
        <v>154.86000000000001</v>
      </c>
      <c r="H1604" s="11">
        <v>14</v>
      </c>
      <c r="I1604" s="9"/>
      <c r="J1604" s="9">
        <v>20</v>
      </c>
      <c r="K1604" s="9" t="s">
        <v>4843</v>
      </c>
      <c r="L1604" s="9" t="s">
        <v>48</v>
      </c>
      <c r="M1604" s="11">
        <f t="shared" si="25"/>
        <v>0.7</v>
      </c>
      <c r="N1604" s="12">
        <f>IF(M1604="","",IF(M1604&lt;Premissas!$C$8,Premissas!$E$7,IF(M1604&lt;Premissas!$C$9,Premissas!$E$8,IF(M1604&lt;Premissas!$C$10,Premissas!$E$9,IF(M1604&lt;Premissas!$C$11,Premissas!$E$10,IF(M1604&lt;Premissas!$C$12,Premissas!$E$11,Premissas!$E$12))))))</f>
        <v>0</v>
      </c>
      <c r="O1604" s="13">
        <f>IF(OR(N1604="",N1604=0),0,N1604/Premissas!$C$16)</f>
        <v>0</v>
      </c>
    </row>
    <row r="1605" spans="1:15" ht="15" customHeight="1">
      <c r="A1605" s="9">
        <v>8</v>
      </c>
      <c r="B1605" s="9">
        <v>1965</v>
      </c>
      <c r="C1605" s="9" t="s">
        <v>21</v>
      </c>
      <c r="D1605" s="9" t="s">
        <v>1321</v>
      </c>
      <c r="E1605" s="9" t="s">
        <v>1322</v>
      </c>
      <c r="F1605" s="10">
        <v>1017</v>
      </c>
      <c r="G1605" s="11">
        <v>135.93</v>
      </c>
      <c r="H1605" s="11">
        <v>7</v>
      </c>
      <c r="I1605" s="9"/>
      <c r="J1605" s="9">
        <v>20</v>
      </c>
      <c r="K1605" s="9" t="s">
        <v>4843</v>
      </c>
      <c r="L1605" s="9" t="s">
        <v>48</v>
      </c>
      <c r="M1605" s="11">
        <f t="shared" si="25"/>
        <v>0.35</v>
      </c>
      <c r="N1605" s="12">
        <f>IF(M1605="","",IF(M1605&lt;Premissas!$C$8,Premissas!$E$7,IF(M1605&lt;Premissas!$C$9,Premissas!$E$8,IF(M1605&lt;Premissas!$C$10,Premissas!$E$9,IF(M1605&lt;Premissas!$C$11,Premissas!$E$10,IF(M1605&lt;Premissas!$C$12,Premissas!$E$11,Premissas!$E$12))))))</f>
        <v>0</v>
      </c>
      <c r="O1605" s="13">
        <f>IF(OR(N1605="",N1605=0),0,N1605/Premissas!$C$16)</f>
        <v>0</v>
      </c>
    </row>
    <row r="1606" spans="1:15" ht="15" customHeight="1">
      <c r="A1606" s="9">
        <v>8</v>
      </c>
      <c r="B1606" s="9">
        <v>1965</v>
      </c>
      <c r="C1606" s="9" t="s">
        <v>18</v>
      </c>
      <c r="D1606" s="9" t="s">
        <v>1321</v>
      </c>
      <c r="E1606" s="9" t="s">
        <v>1322</v>
      </c>
      <c r="F1606" s="10">
        <v>21</v>
      </c>
      <c r="G1606" s="11">
        <v>4.46</v>
      </c>
      <c r="H1606" s="11">
        <v>5</v>
      </c>
      <c r="I1606" s="9"/>
      <c r="J1606" s="9">
        <v>22</v>
      </c>
      <c r="K1606" s="9" t="s">
        <v>4843</v>
      </c>
      <c r="L1606" s="9" t="s">
        <v>48</v>
      </c>
      <c r="M1606" s="11">
        <f t="shared" si="25"/>
        <v>0.22727272727272727</v>
      </c>
      <c r="N1606" s="12">
        <f>IF(M1606="","",IF(M1606&lt;Premissas!$C$8,Premissas!$E$7,IF(M1606&lt;Premissas!$C$9,Premissas!$E$8,IF(M1606&lt;Premissas!$C$10,Premissas!$E$9,IF(M1606&lt;Premissas!$C$11,Premissas!$E$10,IF(M1606&lt;Premissas!$C$12,Premissas!$E$11,Premissas!$E$12))))))</f>
        <v>0</v>
      </c>
      <c r="O1606" s="13">
        <f>IF(OR(N1606="",N1606=0),0,N1606/Premissas!$C$16)</f>
        <v>0</v>
      </c>
    </row>
    <row r="1607" spans="1:15" ht="15" customHeight="1">
      <c r="A1607" s="9">
        <v>8</v>
      </c>
      <c r="B1607" s="9">
        <v>1965</v>
      </c>
      <c r="C1607" s="9" t="s">
        <v>18</v>
      </c>
      <c r="D1607" s="9" t="s">
        <v>4276</v>
      </c>
      <c r="E1607" s="9" t="s">
        <v>4277</v>
      </c>
      <c r="F1607" s="10">
        <v>40</v>
      </c>
      <c r="G1607" s="11">
        <v>0.4</v>
      </c>
      <c r="H1607" s="11">
        <v>100</v>
      </c>
      <c r="I1607" s="9"/>
      <c r="J1607" s="9">
        <v>22</v>
      </c>
      <c r="K1607" s="9" t="s">
        <v>4843</v>
      </c>
      <c r="L1607" s="9" t="s">
        <v>48</v>
      </c>
      <c r="M1607" s="11">
        <f t="shared" si="25"/>
        <v>4.5454545454545459</v>
      </c>
      <c r="N1607" s="12">
        <f>IF(M1607="","",IF(M1607&lt;Premissas!$C$8,Premissas!$E$7,IF(M1607&lt;Premissas!$C$9,Premissas!$E$8,IF(M1607&lt;Premissas!$C$10,Premissas!$E$9,IF(M1607&lt;Premissas!$C$11,Premissas!$E$10,IF(M1607&lt;Premissas!$C$12,Premissas!$E$11,Premissas!$E$12))))))</f>
        <v>750</v>
      </c>
      <c r="O1607" s="13">
        <f>IF(OR(N1607="",N1607=0),0,N1607/Premissas!$C$16)</f>
        <v>28.846153846153847</v>
      </c>
    </row>
    <row r="1608" spans="1:15" ht="15" customHeight="1">
      <c r="A1608" s="9">
        <v>8</v>
      </c>
      <c r="B1608" s="9">
        <v>1965</v>
      </c>
      <c r="C1608" s="9" t="s">
        <v>18</v>
      </c>
      <c r="D1608" s="9" t="s">
        <v>1323</v>
      </c>
      <c r="E1608" s="9" t="s">
        <v>1324</v>
      </c>
      <c r="F1608" s="10">
        <v>1768</v>
      </c>
      <c r="G1608" s="11">
        <v>60.72</v>
      </c>
      <c r="H1608" s="11">
        <v>29</v>
      </c>
      <c r="I1608" s="9"/>
      <c r="J1608" s="9">
        <v>22</v>
      </c>
      <c r="K1608" s="9" t="s">
        <v>4843</v>
      </c>
      <c r="L1608" s="9" t="s">
        <v>48</v>
      </c>
      <c r="M1608" s="11">
        <f t="shared" si="25"/>
        <v>1.3181818181818181</v>
      </c>
      <c r="N1608" s="12">
        <f>IF(M1608="","",IF(M1608&lt;Premissas!$C$8,Premissas!$E$7,IF(M1608&lt;Premissas!$C$9,Premissas!$E$8,IF(M1608&lt;Premissas!$C$10,Premissas!$E$9,IF(M1608&lt;Premissas!$C$11,Premissas!$E$10,IF(M1608&lt;Premissas!$C$12,Premissas!$E$11,Premissas!$E$12))))))</f>
        <v>200</v>
      </c>
      <c r="O1608" s="13">
        <f>IF(OR(N1608="",N1608=0),0,N1608/Premissas!$C$16)</f>
        <v>7.6923076923076925</v>
      </c>
    </row>
    <row r="1609" spans="1:15" ht="15" customHeight="1">
      <c r="A1609" s="9">
        <v>8</v>
      </c>
      <c r="B1609" s="9">
        <v>1965</v>
      </c>
      <c r="C1609" s="9" t="s">
        <v>21</v>
      </c>
      <c r="D1609" s="9" t="s">
        <v>1325</v>
      </c>
      <c r="E1609" s="9" t="s">
        <v>1326</v>
      </c>
      <c r="F1609" s="10">
        <v>1376</v>
      </c>
      <c r="G1609" s="11">
        <v>153.72</v>
      </c>
      <c r="H1609" s="11">
        <v>9</v>
      </c>
      <c r="I1609" s="9"/>
      <c r="J1609" s="9">
        <v>20</v>
      </c>
      <c r="K1609" s="9" t="s">
        <v>4843</v>
      </c>
      <c r="L1609" s="9" t="s">
        <v>48</v>
      </c>
      <c r="M1609" s="11">
        <f t="shared" si="25"/>
        <v>0.45</v>
      </c>
      <c r="N1609" s="12">
        <f>IF(M1609="","",IF(M1609&lt;Premissas!$C$8,Premissas!$E$7,IF(M1609&lt;Premissas!$C$9,Premissas!$E$8,IF(M1609&lt;Premissas!$C$10,Premissas!$E$9,IF(M1609&lt;Premissas!$C$11,Premissas!$E$10,IF(M1609&lt;Premissas!$C$12,Premissas!$E$11,Premissas!$E$12))))))</f>
        <v>0</v>
      </c>
      <c r="O1609" s="13">
        <f>IF(OR(N1609="",N1609=0),0,N1609/Premissas!$C$16)</f>
        <v>0</v>
      </c>
    </row>
    <row r="1610" spans="1:15" ht="15" customHeight="1">
      <c r="A1610" s="9">
        <v>8</v>
      </c>
      <c r="B1610" s="9">
        <v>1965</v>
      </c>
      <c r="C1610" s="9" t="s">
        <v>21</v>
      </c>
      <c r="D1610" s="9" t="s">
        <v>1329</v>
      </c>
      <c r="E1610" s="9" t="s">
        <v>1330</v>
      </c>
      <c r="F1610" s="10">
        <v>2561</v>
      </c>
      <c r="G1610" s="11">
        <v>164.23</v>
      </c>
      <c r="H1610" s="11">
        <v>16</v>
      </c>
      <c r="I1610" s="9"/>
      <c r="J1610" s="9">
        <v>20</v>
      </c>
      <c r="K1610" s="9" t="s">
        <v>4843</v>
      </c>
      <c r="L1610" s="9" t="s">
        <v>48</v>
      </c>
      <c r="M1610" s="11">
        <f t="shared" si="25"/>
        <v>0.8</v>
      </c>
      <c r="N1610" s="12">
        <f>IF(M1610="","",IF(M1610&lt;Premissas!$C$8,Premissas!$E$7,IF(M1610&lt;Premissas!$C$9,Premissas!$E$8,IF(M1610&lt;Premissas!$C$10,Premissas!$E$9,IF(M1610&lt;Premissas!$C$11,Premissas!$E$10,IF(M1610&lt;Premissas!$C$12,Premissas!$E$11,Premissas!$E$12))))))</f>
        <v>0</v>
      </c>
      <c r="O1610" s="13">
        <f>IF(OR(N1610="",N1610=0),0,N1610/Premissas!$C$16)</f>
        <v>0</v>
      </c>
    </row>
    <row r="1611" spans="1:15" ht="15" customHeight="1">
      <c r="A1611" s="9">
        <v>8</v>
      </c>
      <c r="B1611" s="9">
        <v>1965</v>
      </c>
      <c r="C1611" s="9" t="s">
        <v>21</v>
      </c>
      <c r="D1611" s="9" t="s">
        <v>1331</v>
      </c>
      <c r="E1611" s="9" t="s">
        <v>1332</v>
      </c>
      <c r="F1611" s="10">
        <v>875</v>
      </c>
      <c r="G1611" s="11">
        <v>170.86</v>
      </c>
      <c r="H1611" s="11">
        <v>5</v>
      </c>
      <c r="I1611" s="9"/>
      <c r="J1611" s="9">
        <v>20</v>
      </c>
      <c r="K1611" s="9" t="s">
        <v>4843</v>
      </c>
      <c r="L1611" s="9" t="s">
        <v>48</v>
      </c>
      <c r="M1611" s="11">
        <f t="shared" si="25"/>
        <v>0.25</v>
      </c>
      <c r="N1611" s="12">
        <f>IF(M1611="","",IF(M1611&lt;Premissas!$C$8,Premissas!$E$7,IF(M1611&lt;Premissas!$C$9,Premissas!$E$8,IF(M1611&lt;Premissas!$C$10,Premissas!$E$9,IF(M1611&lt;Premissas!$C$11,Premissas!$E$10,IF(M1611&lt;Premissas!$C$12,Premissas!$E$11,Premissas!$E$12))))))</f>
        <v>0</v>
      </c>
      <c r="O1611" s="13">
        <f>IF(OR(N1611="",N1611=0),0,N1611/Premissas!$C$16)</f>
        <v>0</v>
      </c>
    </row>
    <row r="1612" spans="1:15" ht="15" customHeight="1">
      <c r="A1612" s="9">
        <v>8</v>
      </c>
      <c r="B1612" s="9">
        <v>1965</v>
      </c>
      <c r="C1612" s="9" t="s">
        <v>20</v>
      </c>
      <c r="D1612" s="9" t="s">
        <v>1333</v>
      </c>
      <c r="E1612" s="9" t="s">
        <v>1334</v>
      </c>
      <c r="F1612" s="10">
        <v>2524</v>
      </c>
      <c r="G1612" s="11">
        <v>164.08</v>
      </c>
      <c r="H1612" s="11">
        <v>15</v>
      </c>
      <c r="I1612" s="9"/>
      <c r="J1612" s="9">
        <v>16</v>
      </c>
      <c r="K1612" s="9" t="s">
        <v>4843</v>
      </c>
      <c r="L1612" s="9" t="s">
        <v>48</v>
      </c>
      <c r="M1612" s="11">
        <f t="shared" si="25"/>
        <v>0.9375</v>
      </c>
      <c r="N1612" s="12">
        <f>IF(M1612="","",IF(M1612&lt;Premissas!$C$8,Premissas!$E$7,IF(M1612&lt;Premissas!$C$9,Premissas!$E$8,IF(M1612&lt;Premissas!$C$10,Premissas!$E$9,IF(M1612&lt;Premissas!$C$11,Premissas!$E$10,IF(M1612&lt;Premissas!$C$12,Premissas!$E$11,Premissas!$E$12))))))</f>
        <v>0</v>
      </c>
      <c r="O1612" s="13">
        <f>IF(OR(N1612="",N1612=0),0,N1612/Premissas!$C$16)</f>
        <v>0</v>
      </c>
    </row>
    <row r="1613" spans="1:15" ht="15" customHeight="1">
      <c r="A1613" s="9">
        <v>8</v>
      </c>
      <c r="B1613" s="9">
        <v>1965</v>
      </c>
      <c r="C1613" s="9" t="s">
        <v>21</v>
      </c>
      <c r="D1613" s="9" t="s">
        <v>1335</v>
      </c>
      <c r="E1613" s="9" t="s">
        <v>1336</v>
      </c>
      <c r="F1613" s="10">
        <v>1264</v>
      </c>
      <c r="G1613" s="11">
        <v>184.21</v>
      </c>
      <c r="H1613" s="11">
        <v>7</v>
      </c>
      <c r="I1613" s="9"/>
      <c r="J1613" s="9">
        <v>20</v>
      </c>
      <c r="K1613" s="9" t="s">
        <v>4843</v>
      </c>
      <c r="L1613" s="9" t="s">
        <v>48</v>
      </c>
      <c r="M1613" s="11">
        <f t="shared" si="25"/>
        <v>0.35</v>
      </c>
      <c r="N1613" s="12">
        <f>IF(M1613="","",IF(M1613&lt;Premissas!$C$8,Premissas!$E$7,IF(M1613&lt;Premissas!$C$9,Premissas!$E$8,IF(M1613&lt;Premissas!$C$10,Premissas!$E$9,IF(M1613&lt;Premissas!$C$11,Premissas!$E$10,IF(M1613&lt;Premissas!$C$12,Premissas!$E$11,Premissas!$E$12))))))</f>
        <v>0</v>
      </c>
      <c r="O1613" s="13">
        <f>IF(OR(N1613="",N1613=0),0,N1613/Premissas!$C$16)</f>
        <v>0</v>
      </c>
    </row>
    <row r="1614" spans="1:15" ht="15" customHeight="1">
      <c r="A1614" s="9">
        <v>8</v>
      </c>
      <c r="B1614" s="9">
        <v>1965</v>
      </c>
      <c r="C1614" s="9" t="s">
        <v>21</v>
      </c>
      <c r="D1614" s="9" t="s">
        <v>1339</v>
      </c>
      <c r="E1614" s="9" t="s">
        <v>1340</v>
      </c>
      <c r="F1614" s="10">
        <v>2425</v>
      </c>
      <c r="G1614" s="11">
        <v>233.79</v>
      </c>
      <c r="H1614" s="11">
        <v>10</v>
      </c>
      <c r="I1614" s="9"/>
      <c r="J1614" s="9">
        <v>20</v>
      </c>
      <c r="K1614" s="9" t="s">
        <v>4843</v>
      </c>
      <c r="L1614" s="9" t="s">
        <v>48</v>
      </c>
      <c r="M1614" s="11">
        <f t="shared" si="25"/>
        <v>0.5</v>
      </c>
      <c r="N1614" s="12">
        <f>IF(M1614="","",IF(M1614&lt;Premissas!$C$8,Premissas!$E$7,IF(M1614&lt;Premissas!$C$9,Premissas!$E$8,IF(M1614&lt;Premissas!$C$10,Premissas!$E$9,IF(M1614&lt;Premissas!$C$11,Premissas!$E$10,IF(M1614&lt;Premissas!$C$12,Premissas!$E$11,Premissas!$E$12))))))</f>
        <v>0</v>
      </c>
      <c r="O1614" s="13">
        <f>IF(OR(N1614="",N1614=0),0,N1614/Premissas!$C$16)</f>
        <v>0</v>
      </c>
    </row>
    <row r="1615" spans="1:15" ht="15" customHeight="1">
      <c r="A1615" s="9">
        <v>8</v>
      </c>
      <c r="B1615" s="9">
        <v>1965</v>
      </c>
      <c r="C1615" s="9" t="s">
        <v>21</v>
      </c>
      <c r="D1615" s="9" t="s">
        <v>1341</v>
      </c>
      <c r="E1615" s="9" t="s">
        <v>1342</v>
      </c>
      <c r="F1615" s="10">
        <v>2696</v>
      </c>
      <c r="G1615" s="11">
        <v>268.56</v>
      </c>
      <c r="H1615" s="11">
        <v>10</v>
      </c>
      <c r="I1615" s="9"/>
      <c r="J1615" s="9">
        <v>20</v>
      </c>
      <c r="K1615" s="9" t="s">
        <v>4843</v>
      </c>
      <c r="L1615" s="9" t="s">
        <v>48</v>
      </c>
      <c r="M1615" s="11">
        <f t="shared" si="25"/>
        <v>0.5</v>
      </c>
      <c r="N1615" s="12">
        <f>IF(M1615="","",IF(M1615&lt;Premissas!$C$8,Premissas!$E$7,IF(M1615&lt;Premissas!$C$9,Premissas!$E$8,IF(M1615&lt;Premissas!$C$10,Premissas!$E$9,IF(M1615&lt;Premissas!$C$11,Premissas!$E$10,IF(M1615&lt;Premissas!$C$12,Premissas!$E$11,Premissas!$E$12))))))</f>
        <v>0</v>
      </c>
      <c r="O1615" s="13">
        <f>IF(OR(N1615="",N1615=0),0,N1615/Premissas!$C$16)</f>
        <v>0</v>
      </c>
    </row>
    <row r="1616" spans="1:15" ht="15" customHeight="1">
      <c r="A1616" s="9">
        <v>8</v>
      </c>
      <c r="B1616" s="9">
        <v>1965</v>
      </c>
      <c r="C1616" s="9" t="s">
        <v>20</v>
      </c>
      <c r="D1616" s="9" t="s">
        <v>1343</v>
      </c>
      <c r="E1616" s="9" t="s">
        <v>1344</v>
      </c>
      <c r="F1616" s="10">
        <v>5</v>
      </c>
      <c r="G1616" s="11">
        <v>0.26</v>
      </c>
      <c r="H1616" s="11">
        <v>19</v>
      </c>
      <c r="I1616" s="9"/>
      <c r="J1616" s="9">
        <v>16</v>
      </c>
      <c r="K1616" s="9" t="s">
        <v>4843</v>
      </c>
      <c r="L1616" s="9" t="s">
        <v>48</v>
      </c>
      <c r="M1616" s="11">
        <f t="shared" si="25"/>
        <v>1.1875</v>
      </c>
      <c r="N1616" s="12">
        <f>IF(M1616="","",IF(M1616&lt;Premissas!$C$8,Premissas!$E$7,IF(M1616&lt;Premissas!$C$9,Premissas!$E$8,IF(M1616&lt;Premissas!$C$10,Premissas!$E$9,IF(M1616&lt;Premissas!$C$11,Premissas!$E$10,IF(M1616&lt;Premissas!$C$12,Premissas!$E$11,Premissas!$E$12))))))</f>
        <v>100</v>
      </c>
      <c r="O1616" s="13">
        <f>IF(OR(N1616="",N1616=0),0,N1616/Premissas!$C$16)</f>
        <v>3.8461538461538463</v>
      </c>
    </row>
    <row r="1617" spans="1:15" ht="15" customHeight="1">
      <c r="A1617" s="9">
        <v>8</v>
      </c>
      <c r="B1617" s="9">
        <v>1965</v>
      </c>
      <c r="C1617" s="9" t="s">
        <v>19</v>
      </c>
      <c r="D1617" s="9" t="s">
        <v>1343</v>
      </c>
      <c r="E1617" s="9" t="s">
        <v>1344</v>
      </c>
      <c r="F1617" s="10">
        <v>5547</v>
      </c>
      <c r="G1617" s="11">
        <v>139.99</v>
      </c>
      <c r="H1617" s="11">
        <v>40</v>
      </c>
      <c r="I1617" s="9"/>
      <c r="J1617" s="9">
        <v>17</v>
      </c>
      <c r="K1617" s="9" t="s">
        <v>4843</v>
      </c>
      <c r="L1617" s="9" t="s">
        <v>48</v>
      </c>
      <c r="M1617" s="11">
        <f t="shared" si="25"/>
        <v>2.3529411764705883</v>
      </c>
      <c r="N1617" s="12">
        <f>IF(M1617="","",IF(M1617&lt;Premissas!$C$8,Premissas!$E$7,IF(M1617&lt;Premissas!$C$9,Premissas!$E$8,IF(M1617&lt;Premissas!$C$10,Premissas!$E$9,IF(M1617&lt;Premissas!$C$11,Premissas!$E$10,IF(M1617&lt;Premissas!$C$12,Premissas!$E$11,Premissas!$E$12))))))</f>
        <v>750</v>
      </c>
      <c r="O1617" s="13">
        <f>IF(OR(N1617="",N1617=0),0,N1617/Premissas!$C$16)</f>
        <v>28.846153846153847</v>
      </c>
    </row>
    <row r="1618" spans="1:15" ht="15" customHeight="1">
      <c r="A1618" s="9">
        <v>8</v>
      </c>
      <c r="B1618" s="9">
        <v>1965</v>
      </c>
      <c r="C1618" s="9" t="s">
        <v>21</v>
      </c>
      <c r="D1618" s="9" t="s">
        <v>1345</v>
      </c>
      <c r="E1618" s="9" t="s">
        <v>1346</v>
      </c>
      <c r="F1618" s="10">
        <v>2371</v>
      </c>
      <c r="G1618" s="11">
        <v>146.63999999999999</v>
      </c>
      <c r="H1618" s="11">
        <v>16</v>
      </c>
      <c r="I1618" s="9"/>
      <c r="J1618" s="9">
        <v>20</v>
      </c>
      <c r="K1618" s="9" t="s">
        <v>4843</v>
      </c>
      <c r="L1618" s="9" t="s">
        <v>48</v>
      </c>
      <c r="M1618" s="11">
        <f t="shared" si="25"/>
        <v>0.8</v>
      </c>
      <c r="N1618" s="12">
        <f>IF(M1618="","",IF(M1618&lt;Premissas!$C$8,Premissas!$E$7,IF(M1618&lt;Premissas!$C$9,Premissas!$E$8,IF(M1618&lt;Premissas!$C$10,Premissas!$E$9,IF(M1618&lt;Premissas!$C$11,Premissas!$E$10,IF(M1618&lt;Premissas!$C$12,Premissas!$E$11,Premissas!$E$12))))))</f>
        <v>0</v>
      </c>
      <c r="O1618" s="13">
        <f>IF(OR(N1618="",N1618=0),0,N1618/Premissas!$C$16)</f>
        <v>0</v>
      </c>
    </row>
    <row r="1619" spans="1:15" ht="15" customHeight="1">
      <c r="A1619" s="9">
        <v>8</v>
      </c>
      <c r="B1619" s="9">
        <v>1965</v>
      </c>
      <c r="C1619" s="9" t="s">
        <v>21</v>
      </c>
      <c r="D1619" s="9" t="s">
        <v>1347</v>
      </c>
      <c r="E1619" s="9" t="s">
        <v>1348</v>
      </c>
      <c r="F1619" s="10">
        <v>611</v>
      </c>
      <c r="G1619" s="11">
        <v>91.05</v>
      </c>
      <c r="H1619" s="11">
        <v>7</v>
      </c>
      <c r="I1619" s="9"/>
      <c r="J1619" s="9">
        <v>20</v>
      </c>
      <c r="K1619" s="9" t="s">
        <v>4843</v>
      </c>
      <c r="L1619" s="9" t="s">
        <v>48</v>
      </c>
      <c r="M1619" s="11">
        <f t="shared" si="25"/>
        <v>0.35</v>
      </c>
      <c r="N1619" s="12">
        <f>IF(M1619="","",IF(M1619&lt;Premissas!$C$8,Premissas!$E$7,IF(M1619&lt;Premissas!$C$9,Premissas!$E$8,IF(M1619&lt;Premissas!$C$10,Premissas!$E$9,IF(M1619&lt;Premissas!$C$11,Premissas!$E$10,IF(M1619&lt;Premissas!$C$12,Premissas!$E$11,Premissas!$E$12))))))</f>
        <v>0</v>
      </c>
      <c r="O1619" s="13">
        <f>IF(OR(N1619="",N1619=0),0,N1619/Premissas!$C$16)</f>
        <v>0</v>
      </c>
    </row>
    <row r="1620" spans="1:15" ht="15" customHeight="1">
      <c r="A1620" s="9">
        <v>8</v>
      </c>
      <c r="B1620" s="9">
        <v>1965</v>
      </c>
      <c r="C1620" s="9" t="s">
        <v>18</v>
      </c>
      <c r="D1620" s="9" t="s">
        <v>1349</v>
      </c>
      <c r="E1620" s="9" t="s">
        <v>1350</v>
      </c>
      <c r="F1620" s="10">
        <v>125</v>
      </c>
      <c r="G1620" s="11">
        <v>21.4</v>
      </c>
      <c r="H1620" s="11">
        <v>6</v>
      </c>
      <c r="I1620" s="9"/>
      <c r="J1620" s="9">
        <v>22</v>
      </c>
      <c r="K1620" s="9" t="s">
        <v>4843</v>
      </c>
      <c r="L1620" s="9" t="s">
        <v>48</v>
      </c>
      <c r="M1620" s="11">
        <f t="shared" si="25"/>
        <v>0.27272727272727271</v>
      </c>
      <c r="N1620" s="12">
        <f>IF(M1620="","",IF(M1620&lt;Premissas!$C$8,Premissas!$E$7,IF(M1620&lt;Premissas!$C$9,Premissas!$E$8,IF(M1620&lt;Premissas!$C$10,Premissas!$E$9,IF(M1620&lt;Premissas!$C$11,Premissas!$E$10,IF(M1620&lt;Premissas!$C$12,Premissas!$E$11,Premissas!$E$12))))))</f>
        <v>0</v>
      </c>
      <c r="O1620" s="13">
        <f>IF(OR(N1620="",N1620=0),0,N1620/Premissas!$C$16)</f>
        <v>0</v>
      </c>
    </row>
    <row r="1621" spans="1:15" ht="15" customHeight="1">
      <c r="A1621" s="9">
        <v>8</v>
      </c>
      <c r="B1621" s="9">
        <v>1965</v>
      </c>
      <c r="C1621" s="9" t="s">
        <v>18</v>
      </c>
      <c r="D1621" s="9" t="s">
        <v>1351</v>
      </c>
      <c r="E1621" s="9" t="s">
        <v>1352</v>
      </c>
      <c r="F1621" s="10">
        <v>239</v>
      </c>
      <c r="G1621" s="11">
        <v>14.74</v>
      </c>
      <c r="H1621" s="11">
        <v>16</v>
      </c>
      <c r="I1621" s="9"/>
      <c r="J1621" s="9">
        <v>22</v>
      </c>
      <c r="K1621" s="9" t="s">
        <v>4843</v>
      </c>
      <c r="L1621" s="9" t="s">
        <v>48</v>
      </c>
      <c r="M1621" s="11">
        <f t="shared" si="25"/>
        <v>0.72727272727272729</v>
      </c>
      <c r="N1621" s="12">
        <f>IF(M1621="","",IF(M1621&lt;Premissas!$C$8,Premissas!$E$7,IF(M1621&lt;Premissas!$C$9,Premissas!$E$8,IF(M1621&lt;Premissas!$C$10,Premissas!$E$9,IF(M1621&lt;Premissas!$C$11,Premissas!$E$10,IF(M1621&lt;Premissas!$C$12,Premissas!$E$11,Premissas!$E$12))))))</f>
        <v>0</v>
      </c>
      <c r="O1621" s="13">
        <f>IF(OR(N1621="",N1621=0),0,N1621/Premissas!$C$16)</f>
        <v>0</v>
      </c>
    </row>
    <row r="1622" spans="1:15" ht="15" customHeight="1">
      <c r="A1622" s="9">
        <v>8</v>
      </c>
      <c r="B1622" s="9">
        <v>1965</v>
      </c>
      <c r="C1622" s="9" t="s">
        <v>18</v>
      </c>
      <c r="D1622" s="9" t="s">
        <v>1353</v>
      </c>
      <c r="E1622" s="9" t="s">
        <v>1354</v>
      </c>
      <c r="F1622" s="10">
        <v>443</v>
      </c>
      <c r="G1622" s="11">
        <v>13.87</v>
      </c>
      <c r="H1622" s="11">
        <v>32</v>
      </c>
      <c r="I1622" s="9"/>
      <c r="J1622" s="9">
        <v>22</v>
      </c>
      <c r="K1622" s="9" t="s">
        <v>4843</v>
      </c>
      <c r="L1622" s="9" t="s">
        <v>48</v>
      </c>
      <c r="M1622" s="11">
        <f t="shared" si="25"/>
        <v>1.4545454545454546</v>
      </c>
      <c r="N1622" s="12">
        <f>IF(M1622="","",IF(M1622&lt;Premissas!$C$8,Premissas!$E$7,IF(M1622&lt;Premissas!$C$9,Premissas!$E$8,IF(M1622&lt;Premissas!$C$10,Premissas!$E$9,IF(M1622&lt;Premissas!$C$11,Premissas!$E$10,IF(M1622&lt;Premissas!$C$12,Premissas!$E$11,Premissas!$E$12))))))</f>
        <v>350</v>
      </c>
      <c r="O1622" s="13">
        <f>IF(OR(N1622="",N1622=0),0,N1622/Premissas!$C$16)</f>
        <v>13.461538461538462</v>
      </c>
    </row>
    <row r="1623" spans="1:15" ht="15" customHeight="1">
      <c r="A1623" s="9">
        <v>8</v>
      </c>
      <c r="B1623" s="9">
        <v>1965</v>
      </c>
      <c r="C1623" s="9" t="s">
        <v>19</v>
      </c>
      <c r="D1623" s="9" t="s">
        <v>1355</v>
      </c>
      <c r="E1623" s="9" t="s">
        <v>1356</v>
      </c>
      <c r="F1623" s="10">
        <v>3746</v>
      </c>
      <c r="G1623" s="11">
        <v>171.88</v>
      </c>
      <c r="H1623" s="11">
        <v>22</v>
      </c>
      <c r="I1623" s="9"/>
      <c r="J1623" s="9">
        <v>17</v>
      </c>
      <c r="K1623" s="9" t="s">
        <v>4843</v>
      </c>
      <c r="L1623" s="9" t="s">
        <v>48</v>
      </c>
      <c r="M1623" s="11">
        <f t="shared" si="25"/>
        <v>1.2941176470588236</v>
      </c>
      <c r="N1623" s="12">
        <f>IF(M1623="","",IF(M1623&lt;Premissas!$C$8,Premissas!$E$7,IF(M1623&lt;Premissas!$C$9,Premissas!$E$8,IF(M1623&lt;Premissas!$C$10,Premissas!$E$9,IF(M1623&lt;Premissas!$C$11,Premissas!$E$10,IF(M1623&lt;Premissas!$C$12,Premissas!$E$11,Premissas!$E$12))))))</f>
        <v>200</v>
      </c>
      <c r="O1623" s="13">
        <f>IF(OR(N1623="",N1623=0),0,N1623/Premissas!$C$16)</f>
        <v>7.6923076923076925</v>
      </c>
    </row>
    <row r="1624" spans="1:15" ht="15" customHeight="1">
      <c r="A1624" s="9">
        <v>8</v>
      </c>
      <c r="B1624" s="9">
        <v>1965</v>
      </c>
      <c r="C1624" s="9" t="s">
        <v>21</v>
      </c>
      <c r="D1624" s="9" t="s">
        <v>1357</v>
      </c>
      <c r="E1624" s="9" t="s">
        <v>1358</v>
      </c>
      <c r="F1624" s="10">
        <v>1081</v>
      </c>
      <c r="G1624" s="11">
        <v>165.07</v>
      </c>
      <c r="H1624" s="11">
        <v>7</v>
      </c>
      <c r="I1624" s="9"/>
      <c r="J1624" s="9">
        <v>20</v>
      </c>
      <c r="K1624" s="9" t="s">
        <v>4843</v>
      </c>
      <c r="L1624" s="9" t="s">
        <v>48</v>
      </c>
      <c r="M1624" s="11">
        <f t="shared" si="25"/>
        <v>0.35</v>
      </c>
      <c r="N1624" s="12">
        <f>IF(M1624="","",IF(M1624&lt;Premissas!$C$8,Premissas!$E$7,IF(M1624&lt;Premissas!$C$9,Premissas!$E$8,IF(M1624&lt;Premissas!$C$10,Premissas!$E$9,IF(M1624&lt;Premissas!$C$11,Premissas!$E$10,IF(M1624&lt;Premissas!$C$12,Premissas!$E$11,Premissas!$E$12))))))</f>
        <v>0</v>
      </c>
      <c r="O1624" s="13">
        <f>IF(OR(N1624="",N1624=0),0,N1624/Premissas!$C$16)</f>
        <v>0</v>
      </c>
    </row>
    <row r="1625" spans="1:15" ht="15" customHeight="1">
      <c r="A1625" s="9">
        <v>8</v>
      </c>
      <c r="B1625" s="9">
        <v>1965</v>
      </c>
      <c r="C1625" s="9" t="s">
        <v>20</v>
      </c>
      <c r="D1625" s="9" t="s">
        <v>1361</v>
      </c>
      <c r="E1625" s="9" t="s">
        <v>1362</v>
      </c>
      <c r="F1625" s="10">
        <v>2405</v>
      </c>
      <c r="G1625" s="11">
        <v>121.91</v>
      </c>
      <c r="H1625" s="11">
        <v>20</v>
      </c>
      <c r="I1625" s="9"/>
      <c r="J1625" s="9">
        <v>16</v>
      </c>
      <c r="K1625" s="9" t="s">
        <v>4843</v>
      </c>
      <c r="L1625" s="9" t="s">
        <v>48</v>
      </c>
      <c r="M1625" s="11">
        <f t="shared" si="25"/>
        <v>1.25</v>
      </c>
      <c r="N1625" s="12">
        <f>IF(M1625="","",IF(M1625&lt;Premissas!$C$8,Premissas!$E$7,IF(M1625&lt;Premissas!$C$9,Premissas!$E$8,IF(M1625&lt;Premissas!$C$10,Premissas!$E$9,IF(M1625&lt;Premissas!$C$11,Premissas!$E$10,IF(M1625&lt;Premissas!$C$12,Premissas!$E$11,Premissas!$E$12))))))</f>
        <v>200</v>
      </c>
      <c r="O1625" s="13">
        <f>IF(OR(N1625="",N1625=0),0,N1625/Premissas!$C$16)</f>
        <v>7.6923076923076925</v>
      </c>
    </row>
    <row r="1626" spans="1:15" ht="15" customHeight="1">
      <c r="A1626" s="9">
        <v>8</v>
      </c>
      <c r="B1626" s="9">
        <v>1965</v>
      </c>
      <c r="C1626" s="9" t="s">
        <v>18</v>
      </c>
      <c r="D1626" s="9" t="s">
        <v>4278</v>
      </c>
      <c r="E1626" s="9" t="s">
        <v>4279</v>
      </c>
      <c r="F1626" s="10">
        <v>69</v>
      </c>
      <c r="G1626" s="11">
        <v>12.84</v>
      </c>
      <c r="H1626" s="11">
        <v>5</v>
      </c>
      <c r="I1626" s="9"/>
      <c r="J1626" s="9">
        <v>22</v>
      </c>
      <c r="K1626" s="9" t="s">
        <v>4843</v>
      </c>
      <c r="L1626" s="9" t="s">
        <v>48</v>
      </c>
      <c r="M1626" s="11">
        <f t="shared" si="25"/>
        <v>0.22727272727272727</v>
      </c>
      <c r="N1626" s="12">
        <f>IF(M1626="","",IF(M1626&lt;Premissas!$C$8,Premissas!$E$7,IF(M1626&lt;Premissas!$C$9,Premissas!$E$8,IF(M1626&lt;Premissas!$C$10,Premissas!$E$9,IF(M1626&lt;Premissas!$C$11,Premissas!$E$10,IF(M1626&lt;Premissas!$C$12,Premissas!$E$11,Premissas!$E$12))))))</f>
        <v>0</v>
      </c>
      <c r="O1626" s="13">
        <f>IF(OR(N1626="",N1626=0),0,N1626/Premissas!$C$16)</f>
        <v>0</v>
      </c>
    </row>
    <row r="1627" spans="1:15" ht="15" customHeight="1">
      <c r="A1627" s="9">
        <v>8</v>
      </c>
      <c r="B1627" s="9">
        <v>1965</v>
      </c>
      <c r="C1627" s="9" t="s">
        <v>21</v>
      </c>
      <c r="D1627" s="9" t="s">
        <v>1365</v>
      </c>
      <c r="E1627" s="9" t="s">
        <v>1366</v>
      </c>
      <c r="F1627" s="10">
        <v>1775</v>
      </c>
      <c r="G1627" s="11">
        <v>153.31</v>
      </c>
      <c r="H1627" s="11">
        <v>12</v>
      </c>
      <c r="I1627" s="9"/>
      <c r="J1627" s="9">
        <v>20</v>
      </c>
      <c r="K1627" s="9" t="s">
        <v>4843</v>
      </c>
      <c r="L1627" s="9" t="s">
        <v>48</v>
      </c>
      <c r="M1627" s="11">
        <f t="shared" si="25"/>
        <v>0.6</v>
      </c>
      <c r="N1627" s="12">
        <f>IF(M1627="","",IF(M1627&lt;Premissas!$C$8,Premissas!$E$7,IF(M1627&lt;Premissas!$C$9,Premissas!$E$8,IF(M1627&lt;Premissas!$C$10,Premissas!$E$9,IF(M1627&lt;Premissas!$C$11,Premissas!$E$10,IF(M1627&lt;Premissas!$C$12,Premissas!$E$11,Premissas!$E$12))))))</f>
        <v>0</v>
      </c>
      <c r="O1627" s="13">
        <f>IF(OR(N1627="",N1627=0),0,N1627/Premissas!$C$16)</f>
        <v>0</v>
      </c>
    </row>
    <row r="1628" spans="1:15" ht="15" customHeight="1">
      <c r="A1628" s="9">
        <v>8</v>
      </c>
      <c r="B1628" s="9">
        <v>1965</v>
      </c>
      <c r="C1628" s="9" t="s">
        <v>21</v>
      </c>
      <c r="D1628" s="9" t="s">
        <v>1371</v>
      </c>
      <c r="E1628" s="9" t="s">
        <v>1372</v>
      </c>
      <c r="F1628" s="10">
        <v>1772</v>
      </c>
      <c r="G1628" s="11">
        <v>197.07</v>
      </c>
      <c r="H1628" s="11">
        <v>9</v>
      </c>
      <c r="I1628" s="9"/>
      <c r="J1628" s="9">
        <v>20</v>
      </c>
      <c r="K1628" s="9" t="s">
        <v>4843</v>
      </c>
      <c r="L1628" s="9" t="s">
        <v>48</v>
      </c>
      <c r="M1628" s="11">
        <f t="shared" si="25"/>
        <v>0.45</v>
      </c>
      <c r="N1628" s="12">
        <f>IF(M1628="","",IF(M1628&lt;Premissas!$C$8,Premissas!$E$7,IF(M1628&lt;Premissas!$C$9,Premissas!$E$8,IF(M1628&lt;Premissas!$C$10,Premissas!$E$9,IF(M1628&lt;Premissas!$C$11,Premissas!$E$10,IF(M1628&lt;Premissas!$C$12,Premissas!$E$11,Premissas!$E$12))))))</f>
        <v>0</v>
      </c>
      <c r="O1628" s="13">
        <f>IF(OR(N1628="",N1628=0),0,N1628/Premissas!$C$16)</f>
        <v>0</v>
      </c>
    </row>
    <row r="1629" spans="1:15" ht="15" customHeight="1">
      <c r="A1629" s="9">
        <v>8</v>
      </c>
      <c r="B1629" s="9">
        <v>1965</v>
      </c>
      <c r="C1629" s="9" t="s">
        <v>21</v>
      </c>
      <c r="D1629" s="9" t="s">
        <v>1373</v>
      </c>
      <c r="E1629" s="9" t="s">
        <v>1374</v>
      </c>
      <c r="F1629" s="10">
        <v>1306</v>
      </c>
      <c r="G1629" s="11">
        <v>104.83</v>
      </c>
      <c r="H1629" s="11">
        <v>12</v>
      </c>
      <c r="I1629" s="9"/>
      <c r="J1629" s="9">
        <v>20</v>
      </c>
      <c r="K1629" s="9" t="s">
        <v>4843</v>
      </c>
      <c r="L1629" s="9" t="s">
        <v>48</v>
      </c>
      <c r="M1629" s="11">
        <f t="shared" si="25"/>
        <v>0.6</v>
      </c>
      <c r="N1629" s="12">
        <f>IF(M1629="","",IF(M1629&lt;Premissas!$C$8,Premissas!$E$7,IF(M1629&lt;Premissas!$C$9,Premissas!$E$8,IF(M1629&lt;Premissas!$C$10,Premissas!$E$9,IF(M1629&lt;Premissas!$C$11,Premissas!$E$10,IF(M1629&lt;Premissas!$C$12,Premissas!$E$11,Premissas!$E$12))))))</f>
        <v>0</v>
      </c>
      <c r="O1629" s="13">
        <f>IF(OR(N1629="",N1629=0),0,N1629/Premissas!$C$16)</f>
        <v>0</v>
      </c>
    </row>
    <row r="1630" spans="1:15" ht="15" customHeight="1">
      <c r="A1630" s="9">
        <v>8</v>
      </c>
      <c r="B1630" s="9">
        <v>1965</v>
      </c>
      <c r="C1630" s="9" t="s">
        <v>20</v>
      </c>
      <c r="D1630" s="9" t="s">
        <v>1375</v>
      </c>
      <c r="E1630" s="9" t="s">
        <v>1376</v>
      </c>
      <c r="F1630" s="10">
        <v>2</v>
      </c>
      <c r="G1630" s="11">
        <v>0.6</v>
      </c>
      <c r="H1630" s="11">
        <v>3</v>
      </c>
      <c r="I1630" s="9"/>
      <c r="J1630" s="9">
        <v>16</v>
      </c>
      <c r="K1630" s="9" t="s">
        <v>4843</v>
      </c>
      <c r="L1630" s="9" t="s">
        <v>48</v>
      </c>
      <c r="M1630" s="11">
        <f t="shared" si="25"/>
        <v>0.1875</v>
      </c>
      <c r="N1630" s="12">
        <f>IF(M1630="","",IF(M1630&lt;Premissas!$C$8,Premissas!$E$7,IF(M1630&lt;Premissas!$C$9,Premissas!$E$8,IF(M1630&lt;Premissas!$C$10,Premissas!$E$9,IF(M1630&lt;Premissas!$C$11,Premissas!$E$10,IF(M1630&lt;Premissas!$C$12,Premissas!$E$11,Premissas!$E$12))))))</f>
        <v>0</v>
      </c>
      <c r="O1630" s="13">
        <f>IF(OR(N1630="",N1630=0),0,N1630/Premissas!$C$16)</f>
        <v>0</v>
      </c>
    </row>
    <row r="1631" spans="1:15" ht="15" customHeight="1">
      <c r="A1631" s="9">
        <v>8</v>
      </c>
      <c r="B1631" s="9">
        <v>1965</v>
      </c>
      <c r="C1631" s="9" t="s">
        <v>19</v>
      </c>
      <c r="D1631" s="9" t="s">
        <v>1375</v>
      </c>
      <c r="E1631" s="9" t="s">
        <v>1376</v>
      </c>
      <c r="F1631" s="10">
        <v>3600</v>
      </c>
      <c r="G1631" s="11">
        <v>159.26</v>
      </c>
      <c r="H1631" s="11">
        <v>23</v>
      </c>
      <c r="I1631" s="9"/>
      <c r="J1631" s="9">
        <v>17</v>
      </c>
      <c r="K1631" s="9" t="s">
        <v>4843</v>
      </c>
      <c r="L1631" s="9" t="s">
        <v>48</v>
      </c>
      <c r="M1631" s="11">
        <f t="shared" si="25"/>
        <v>1.3529411764705883</v>
      </c>
      <c r="N1631" s="12">
        <f>IF(M1631="","",IF(M1631&lt;Premissas!$C$8,Premissas!$E$7,IF(M1631&lt;Premissas!$C$9,Premissas!$E$8,IF(M1631&lt;Premissas!$C$10,Premissas!$E$9,IF(M1631&lt;Premissas!$C$11,Premissas!$E$10,IF(M1631&lt;Premissas!$C$12,Premissas!$E$11,Premissas!$E$12))))))</f>
        <v>200</v>
      </c>
      <c r="O1631" s="13">
        <f>IF(OR(N1631="",N1631=0),0,N1631/Premissas!$C$16)</f>
        <v>7.6923076923076925</v>
      </c>
    </row>
    <row r="1632" spans="1:15" ht="15" customHeight="1">
      <c r="A1632" s="9">
        <v>8</v>
      </c>
      <c r="B1632" s="9">
        <v>1965</v>
      </c>
      <c r="C1632" s="9" t="s">
        <v>21</v>
      </c>
      <c r="D1632" s="9" t="s">
        <v>1377</v>
      </c>
      <c r="E1632" s="9" t="s">
        <v>1378</v>
      </c>
      <c r="F1632" s="10">
        <v>71</v>
      </c>
      <c r="G1632" s="11">
        <v>14.95</v>
      </c>
      <c r="H1632" s="11">
        <v>5</v>
      </c>
      <c r="I1632" s="9"/>
      <c r="J1632" s="9">
        <v>20</v>
      </c>
      <c r="K1632" s="9" t="s">
        <v>4843</v>
      </c>
      <c r="L1632" s="9" t="s">
        <v>48</v>
      </c>
      <c r="M1632" s="11">
        <f t="shared" si="25"/>
        <v>0.25</v>
      </c>
      <c r="N1632" s="12">
        <f>IF(M1632="","",IF(M1632&lt;Premissas!$C$8,Premissas!$E$7,IF(M1632&lt;Premissas!$C$9,Premissas!$E$8,IF(M1632&lt;Premissas!$C$10,Premissas!$E$9,IF(M1632&lt;Premissas!$C$11,Premissas!$E$10,IF(M1632&lt;Premissas!$C$12,Premissas!$E$11,Premissas!$E$12))))))</f>
        <v>0</v>
      </c>
      <c r="O1632" s="13">
        <f>IF(OR(N1632="",N1632=0),0,N1632/Premissas!$C$16)</f>
        <v>0</v>
      </c>
    </row>
    <row r="1633" spans="1:15" ht="15" customHeight="1">
      <c r="A1633" s="9">
        <v>8</v>
      </c>
      <c r="B1633" s="9">
        <v>1965</v>
      </c>
      <c r="C1633" s="9" t="s">
        <v>20</v>
      </c>
      <c r="D1633" s="9" t="s">
        <v>4282</v>
      </c>
      <c r="E1633" s="9" t="s">
        <v>4283</v>
      </c>
      <c r="F1633" s="10">
        <v>170</v>
      </c>
      <c r="G1633" s="11">
        <v>28.43</v>
      </c>
      <c r="H1633" s="11">
        <v>6</v>
      </c>
      <c r="I1633" s="9"/>
      <c r="J1633" s="9">
        <v>16</v>
      </c>
      <c r="K1633" s="9" t="s">
        <v>4843</v>
      </c>
      <c r="L1633" s="9" t="s">
        <v>48</v>
      </c>
      <c r="M1633" s="11">
        <f t="shared" si="25"/>
        <v>0.375</v>
      </c>
      <c r="N1633" s="12">
        <f>IF(M1633="","",IF(M1633&lt;Premissas!$C$8,Premissas!$E$7,IF(M1633&lt;Premissas!$C$9,Premissas!$E$8,IF(M1633&lt;Premissas!$C$10,Premissas!$E$9,IF(M1633&lt;Premissas!$C$11,Premissas!$E$10,IF(M1633&lt;Premissas!$C$12,Premissas!$E$11,Premissas!$E$12))))))</f>
        <v>0</v>
      </c>
      <c r="O1633" s="13">
        <f>IF(OR(N1633="",N1633=0),0,N1633/Premissas!$C$16)</f>
        <v>0</v>
      </c>
    </row>
    <row r="1634" spans="1:15" ht="15" customHeight="1">
      <c r="A1634" s="9">
        <v>8</v>
      </c>
      <c r="B1634" s="9">
        <v>1965</v>
      </c>
      <c r="C1634" s="9" t="s">
        <v>19</v>
      </c>
      <c r="D1634" s="9" t="s">
        <v>4282</v>
      </c>
      <c r="E1634" s="9" t="s">
        <v>4283</v>
      </c>
      <c r="F1634" s="10">
        <v>4</v>
      </c>
      <c r="G1634" s="11">
        <v>3.72</v>
      </c>
      <c r="H1634" s="11">
        <v>1</v>
      </c>
      <c r="I1634" s="9"/>
      <c r="J1634" s="9">
        <v>17</v>
      </c>
      <c r="K1634" s="9" t="s">
        <v>4843</v>
      </c>
      <c r="L1634" s="9" t="s">
        <v>48</v>
      </c>
      <c r="M1634" s="11">
        <f t="shared" si="25"/>
        <v>5.8823529411764705E-2</v>
      </c>
      <c r="N1634" s="12">
        <f>IF(M1634="","",IF(M1634&lt;Premissas!$C$8,Premissas!$E$7,IF(M1634&lt;Premissas!$C$9,Premissas!$E$8,IF(M1634&lt;Premissas!$C$10,Premissas!$E$9,IF(M1634&lt;Premissas!$C$11,Premissas!$E$10,IF(M1634&lt;Premissas!$C$12,Premissas!$E$11,Premissas!$E$12))))))</f>
        <v>0</v>
      </c>
      <c r="O1634" s="13">
        <f>IF(OR(N1634="",N1634=0),0,N1634/Premissas!$C$16)</f>
        <v>0</v>
      </c>
    </row>
    <row r="1635" spans="1:15" ht="15" customHeight="1">
      <c r="A1635" s="9">
        <v>8</v>
      </c>
      <c r="B1635" s="9">
        <v>1965</v>
      </c>
      <c r="C1635" s="9" t="s">
        <v>20</v>
      </c>
      <c r="D1635" s="9" t="s">
        <v>1379</v>
      </c>
      <c r="E1635" s="9" t="s">
        <v>1380</v>
      </c>
      <c r="F1635" s="10">
        <v>2168</v>
      </c>
      <c r="G1635" s="11">
        <v>114.39</v>
      </c>
      <c r="H1635" s="11">
        <v>19</v>
      </c>
      <c r="I1635" s="9"/>
      <c r="J1635" s="9">
        <v>16</v>
      </c>
      <c r="K1635" s="9" t="s">
        <v>4843</v>
      </c>
      <c r="L1635" s="9" t="s">
        <v>48</v>
      </c>
      <c r="M1635" s="11">
        <f t="shared" si="25"/>
        <v>1.1875</v>
      </c>
      <c r="N1635" s="12">
        <f>IF(M1635="","",IF(M1635&lt;Premissas!$C$8,Premissas!$E$7,IF(M1635&lt;Premissas!$C$9,Premissas!$E$8,IF(M1635&lt;Premissas!$C$10,Premissas!$E$9,IF(M1635&lt;Premissas!$C$11,Premissas!$E$10,IF(M1635&lt;Premissas!$C$12,Premissas!$E$11,Premissas!$E$12))))))</f>
        <v>100</v>
      </c>
      <c r="O1635" s="13">
        <f>IF(OR(N1635="",N1635=0),0,N1635/Premissas!$C$16)</f>
        <v>3.8461538461538463</v>
      </c>
    </row>
    <row r="1636" spans="1:15" ht="15" customHeight="1">
      <c r="A1636" s="9">
        <v>8</v>
      </c>
      <c r="B1636" s="9">
        <v>1965</v>
      </c>
      <c r="C1636" s="9" t="s">
        <v>21</v>
      </c>
      <c r="D1636" s="9" t="s">
        <v>1383</v>
      </c>
      <c r="E1636" s="9" t="s">
        <v>1384</v>
      </c>
      <c r="F1636" s="10">
        <v>583</v>
      </c>
      <c r="G1636" s="11">
        <v>86.04</v>
      </c>
      <c r="H1636" s="11">
        <v>7</v>
      </c>
      <c r="I1636" s="9"/>
      <c r="J1636" s="9">
        <v>20</v>
      </c>
      <c r="K1636" s="9" t="s">
        <v>4843</v>
      </c>
      <c r="L1636" s="9" t="s">
        <v>48</v>
      </c>
      <c r="M1636" s="11">
        <f t="shared" si="25"/>
        <v>0.35</v>
      </c>
      <c r="N1636" s="12">
        <f>IF(M1636="","",IF(M1636&lt;Premissas!$C$8,Premissas!$E$7,IF(M1636&lt;Premissas!$C$9,Premissas!$E$8,IF(M1636&lt;Premissas!$C$10,Premissas!$E$9,IF(M1636&lt;Premissas!$C$11,Premissas!$E$10,IF(M1636&lt;Premissas!$C$12,Premissas!$E$11,Premissas!$E$12))))))</f>
        <v>0</v>
      </c>
      <c r="O1636" s="13">
        <f>IF(OR(N1636="",N1636=0),0,N1636/Premissas!$C$16)</f>
        <v>0</v>
      </c>
    </row>
    <row r="1637" spans="1:15" ht="15" customHeight="1">
      <c r="A1637" s="9">
        <v>8</v>
      </c>
      <c r="B1637" s="9">
        <v>1965</v>
      </c>
      <c r="C1637" s="9" t="s">
        <v>21</v>
      </c>
      <c r="D1637" s="9" t="s">
        <v>1387</v>
      </c>
      <c r="E1637" s="9" t="s">
        <v>1388</v>
      </c>
      <c r="F1637" s="10">
        <v>37</v>
      </c>
      <c r="G1637" s="11">
        <v>21.8</v>
      </c>
      <c r="H1637" s="11">
        <v>2</v>
      </c>
      <c r="I1637" s="9"/>
      <c r="J1637" s="9">
        <v>20</v>
      </c>
      <c r="K1637" s="9" t="s">
        <v>4843</v>
      </c>
      <c r="L1637" s="9" t="s">
        <v>48</v>
      </c>
      <c r="M1637" s="11">
        <f t="shared" si="25"/>
        <v>0.1</v>
      </c>
      <c r="N1637" s="12">
        <f>IF(M1637="","",IF(M1637&lt;Premissas!$C$8,Premissas!$E$7,IF(M1637&lt;Premissas!$C$9,Premissas!$E$8,IF(M1637&lt;Premissas!$C$10,Premissas!$E$9,IF(M1637&lt;Premissas!$C$11,Premissas!$E$10,IF(M1637&lt;Premissas!$C$12,Premissas!$E$11,Premissas!$E$12))))))</f>
        <v>0</v>
      </c>
      <c r="O1637" s="13">
        <f>IF(OR(N1637="",N1637=0),0,N1637/Premissas!$C$16)</f>
        <v>0</v>
      </c>
    </row>
    <row r="1638" spans="1:15" ht="15" customHeight="1">
      <c r="A1638" s="9">
        <v>8</v>
      </c>
      <c r="B1638" s="9">
        <v>1965</v>
      </c>
      <c r="C1638" s="9" t="s">
        <v>18</v>
      </c>
      <c r="D1638" s="9" t="s">
        <v>4284</v>
      </c>
      <c r="E1638" s="9" t="s">
        <v>4285</v>
      </c>
      <c r="F1638" s="10">
        <v>358</v>
      </c>
      <c r="G1638" s="11">
        <v>15.62</v>
      </c>
      <c r="H1638" s="11">
        <v>23</v>
      </c>
      <c r="I1638" s="9"/>
      <c r="J1638" s="9">
        <v>22</v>
      </c>
      <c r="K1638" s="9" t="s">
        <v>4843</v>
      </c>
      <c r="L1638" s="9" t="s">
        <v>48</v>
      </c>
      <c r="M1638" s="11">
        <f t="shared" si="25"/>
        <v>1.0454545454545454</v>
      </c>
      <c r="N1638" s="12">
        <f>IF(M1638="","",IF(M1638&lt;Premissas!$C$8,Premissas!$E$7,IF(M1638&lt;Premissas!$C$9,Premissas!$E$8,IF(M1638&lt;Premissas!$C$10,Premissas!$E$9,IF(M1638&lt;Premissas!$C$11,Premissas!$E$10,IF(M1638&lt;Premissas!$C$12,Premissas!$E$11,Premissas!$E$12))))))</f>
        <v>100</v>
      </c>
      <c r="O1638" s="13">
        <f>IF(OR(N1638="",N1638=0),0,N1638/Premissas!$C$16)</f>
        <v>3.8461538461538463</v>
      </c>
    </row>
    <row r="1639" spans="1:15" ht="15" customHeight="1">
      <c r="A1639" s="9">
        <v>8</v>
      </c>
      <c r="B1639" s="9">
        <v>1965</v>
      </c>
      <c r="C1639" s="9" t="s">
        <v>18</v>
      </c>
      <c r="D1639" s="9" t="s">
        <v>1391</v>
      </c>
      <c r="E1639" s="9" t="s">
        <v>1392</v>
      </c>
      <c r="F1639" s="10">
        <v>1115</v>
      </c>
      <c r="G1639" s="11">
        <v>52.95</v>
      </c>
      <c r="H1639" s="11">
        <v>21</v>
      </c>
      <c r="I1639" s="9"/>
      <c r="J1639" s="9">
        <v>22</v>
      </c>
      <c r="K1639" s="9" t="s">
        <v>4843</v>
      </c>
      <c r="L1639" s="9" t="s">
        <v>48</v>
      </c>
      <c r="M1639" s="11">
        <f t="shared" si="25"/>
        <v>0.95454545454545459</v>
      </c>
      <c r="N1639" s="12">
        <f>IF(M1639="","",IF(M1639&lt;Premissas!$C$8,Premissas!$E$7,IF(M1639&lt;Premissas!$C$9,Premissas!$E$8,IF(M1639&lt;Premissas!$C$10,Premissas!$E$9,IF(M1639&lt;Premissas!$C$11,Premissas!$E$10,IF(M1639&lt;Premissas!$C$12,Premissas!$E$11,Premissas!$E$12))))))</f>
        <v>0</v>
      </c>
      <c r="O1639" s="13">
        <f>IF(OR(N1639="",N1639=0),0,N1639/Premissas!$C$16)</f>
        <v>0</v>
      </c>
    </row>
    <row r="1640" spans="1:15" ht="15" customHeight="1">
      <c r="A1640" s="9">
        <v>8</v>
      </c>
      <c r="B1640" s="9">
        <v>1965</v>
      </c>
      <c r="C1640" s="9" t="s">
        <v>21</v>
      </c>
      <c r="D1640" s="9" t="s">
        <v>1393</v>
      </c>
      <c r="E1640" s="9" t="s">
        <v>1394</v>
      </c>
      <c r="F1640" s="10">
        <v>1941</v>
      </c>
      <c r="G1640" s="11">
        <v>143.41</v>
      </c>
      <c r="H1640" s="11">
        <v>14</v>
      </c>
      <c r="I1640" s="9"/>
      <c r="J1640" s="9">
        <v>20</v>
      </c>
      <c r="K1640" s="9" t="s">
        <v>4843</v>
      </c>
      <c r="L1640" s="9" t="s">
        <v>48</v>
      </c>
      <c r="M1640" s="11">
        <f t="shared" si="25"/>
        <v>0.7</v>
      </c>
      <c r="N1640" s="12">
        <f>IF(M1640="","",IF(M1640&lt;Premissas!$C$8,Premissas!$E$7,IF(M1640&lt;Premissas!$C$9,Premissas!$E$8,IF(M1640&lt;Premissas!$C$10,Premissas!$E$9,IF(M1640&lt;Premissas!$C$11,Premissas!$E$10,IF(M1640&lt;Premissas!$C$12,Premissas!$E$11,Premissas!$E$12))))))</f>
        <v>0</v>
      </c>
      <c r="O1640" s="13">
        <f>IF(OR(N1640="",N1640=0),0,N1640/Premissas!$C$16)</f>
        <v>0</v>
      </c>
    </row>
    <row r="1641" spans="1:15" ht="15" customHeight="1">
      <c r="A1641" s="9">
        <v>8</v>
      </c>
      <c r="B1641" s="9">
        <v>1965</v>
      </c>
      <c r="C1641" s="9" t="s">
        <v>21</v>
      </c>
      <c r="D1641" s="9" t="s">
        <v>1395</v>
      </c>
      <c r="E1641" s="9" t="s">
        <v>1396</v>
      </c>
      <c r="F1641" s="10">
        <v>1790</v>
      </c>
      <c r="G1641" s="11">
        <v>212.91</v>
      </c>
      <c r="H1641" s="11">
        <v>8</v>
      </c>
      <c r="I1641" s="9"/>
      <c r="J1641" s="9">
        <v>20</v>
      </c>
      <c r="K1641" s="9" t="s">
        <v>4843</v>
      </c>
      <c r="L1641" s="9" t="s">
        <v>48</v>
      </c>
      <c r="M1641" s="11">
        <f t="shared" si="25"/>
        <v>0.4</v>
      </c>
      <c r="N1641" s="12">
        <f>IF(M1641="","",IF(M1641&lt;Premissas!$C$8,Premissas!$E$7,IF(M1641&lt;Premissas!$C$9,Premissas!$E$8,IF(M1641&lt;Premissas!$C$10,Premissas!$E$9,IF(M1641&lt;Premissas!$C$11,Premissas!$E$10,IF(M1641&lt;Premissas!$C$12,Premissas!$E$11,Premissas!$E$12))))))</f>
        <v>0</v>
      </c>
      <c r="O1641" s="13">
        <f>IF(OR(N1641="",N1641=0),0,N1641/Premissas!$C$16)</f>
        <v>0</v>
      </c>
    </row>
    <row r="1642" spans="1:15" ht="15" customHeight="1">
      <c r="A1642" s="9">
        <v>8</v>
      </c>
      <c r="B1642" s="9">
        <v>1965</v>
      </c>
      <c r="C1642" s="9" t="s">
        <v>18</v>
      </c>
      <c r="D1642" s="9" t="s">
        <v>1397</v>
      </c>
      <c r="E1642" s="9" t="s">
        <v>1398</v>
      </c>
      <c r="F1642" s="10">
        <v>600</v>
      </c>
      <c r="G1642" s="11">
        <v>34.24</v>
      </c>
      <c r="H1642" s="11">
        <v>18</v>
      </c>
      <c r="I1642" s="9"/>
      <c r="J1642" s="9">
        <v>22</v>
      </c>
      <c r="K1642" s="9" t="s">
        <v>4843</v>
      </c>
      <c r="L1642" s="9" t="s">
        <v>48</v>
      </c>
      <c r="M1642" s="11">
        <f t="shared" si="25"/>
        <v>0.81818181818181823</v>
      </c>
      <c r="N1642" s="12">
        <f>IF(M1642="","",IF(M1642&lt;Premissas!$C$8,Premissas!$E$7,IF(M1642&lt;Premissas!$C$9,Premissas!$E$8,IF(M1642&lt;Premissas!$C$10,Premissas!$E$9,IF(M1642&lt;Premissas!$C$11,Premissas!$E$10,IF(M1642&lt;Premissas!$C$12,Premissas!$E$11,Premissas!$E$12))))))</f>
        <v>0</v>
      </c>
      <c r="O1642" s="13">
        <f>IF(OR(N1642="",N1642=0),0,N1642/Premissas!$C$16)</f>
        <v>0</v>
      </c>
    </row>
    <row r="1643" spans="1:15" ht="15" customHeight="1">
      <c r="A1643" s="9">
        <v>8</v>
      </c>
      <c r="B1643" s="9">
        <v>1965</v>
      </c>
      <c r="C1643" s="9" t="s">
        <v>18</v>
      </c>
      <c r="D1643" s="9" t="s">
        <v>1399</v>
      </c>
      <c r="E1643" s="9" t="s">
        <v>1400</v>
      </c>
      <c r="F1643" s="10">
        <v>1069</v>
      </c>
      <c r="G1643" s="11">
        <v>62.85</v>
      </c>
      <c r="H1643" s="11">
        <v>17</v>
      </c>
      <c r="I1643" s="9"/>
      <c r="J1643" s="9">
        <v>22</v>
      </c>
      <c r="K1643" s="9" t="s">
        <v>4843</v>
      </c>
      <c r="L1643" s="9" t="s">
        <v>48</v>
      </c>
      <c r="M1643" s="11">
        <f t="shared" si="25"/>
        <v>0.77272727272727271</v>
      </c>
      <c r="N1643" s="12">
        <f>IF(M1643="","",IF(M1643&lt;Premissas!$C$8,Premissas!$E$7,IF(M1643&lt;Premissas!$C$9,Premissas!$E$8,IF(M1643&lt;Premissas!$C$10,Premissas!$E$9,IF(M1643&lt;Premissas!$C$11,Premissas!$E$10,IF(M1643&lt;Premissas!$C$12,Premissas!$E$11,Premissas!$E$12))))))</f>
        <v>0</v>
      </c>
      <c r="O1643" s="13">
        <f>IF(OR(N1643="",N1643=0),0,N1643/Premissas!$C$16)</f>
        <v>0</v>
      </c>
    </row>
    <row r="1644" spans="1:15" ht="15" customHeight="1">
      <c r="A1644" s="9">
        <v>8</v>
      </c>
      <c r="B1644" s="9">
        <v>1965</v>
      </c>
      <c r="C1644" s="9" t="s">
        <v>21</v>
      </c>
      <c r="D1644" s="9" t="s">
        <v>4288</v>
      </c>
      <c r="E1644" s="9" t="s">
        <v>4289</v>
      </c>
      <c r="F1644" s="10">
        <v>1265</v>
      </c>
      <c r="G1644" s="11">
        <v>178.73</v>
      </c>
      <c r="H1644" s="11">
        <v>7</v>
      </c>
      <c r="I1644" s="9"/>
      <c r="J1644" s="9">
        <v>20</v>
      </c>
      <c r="K1644" s="9" t="s">
        <v>4843</v>
      </c>
      <c r="L1644" s="9" t="s">
        <v>48</v>
      </c>
      <c r="M1644" s="11">
        <f t="shared" si="25"/>
        <v>0.35</v>
      </c>
      <c r="N1644" s="12">
        <f>IF(M1644="","",IF(M1644&lt;Premissas!$C$8,Premissas!$E$7,IF(M1644&lt;Premissas!$C$9,Premissas!$E$8,IF(M1644&lt;Premissas!$C$10,Premissas!$E$9,IF(M1644&lt;Premissas!$C$11,Premissas!$E$10,IF(M1644&lt;Premissas!$C$12,Premissas!$E$11,Premissas!$E$12))))))</f>
        <v>0</v>
      </c>
      <c r="O1644" s="13">
        <f>IF(OR(N1644="",N1644=0),0,N1644/Premissas!$C$16)</f>
        <v>0</v>
      </c>
    </row>
    <row r="1645" spans="1:15" ht="15" customHeight="1">
      <c r="A1645" s="9">
        <v>8</v>
      </c>
      <c r="B1645" s="9">
        <v>1965</v>
      </c>
      <c r="C1645" s="9" t="s">
        <v>18</v>
      </c>
      <c r="D1645" s="9" t="s">
        <v>1401</v>
      </c>
      <c r="E1645" s="9" t="s">
        <v>1402</v>
      </c>
      <c r="F1645" s="10">
        <v>196</v>
      </c>
      <c r="G1645" s="11">
        <v>16.43</v>
      </c>
      <c r="H1645" s="11">
        <v>12</v>
      </c>
      <c r="I1645" s="9"/>
      <c r="J1645" s="9">
        <v>22</v>
      </c>
      <c r="K1645" s="9" t="s">
        <v>4843</v>
      </c>
      <c r="L1645" s="9" t="s">
        <v>48</v>
      </c>
      <c r="M1645" s="11">
        <f t="shared" si="25"/>
        <v>0.54545454545454541</v>
      </c>
      <c r="N1645" s="12">
        <f>IF(M1645="","",IF(M1645&lt;Premissas!$C$8,Premissas!$E$7,IF(M1645&lt;Premissas!$C$9,Premissas!$E$8,IF(M1645&lt;Premissas!$C$10,Premissas!$E$9,IF(M1645&lt;Premissas!$C$11,Premissas!$E$10,IF(M1645&lt;Premissas!$C$12,Premissas!$E$11,Premissas!$E$12))))))</f>
        <v>0</v>
      </c>
      <c r="O1645" s="13">
        <f>IF(OR(N1645="",N1645=0),0,N1645/Premissas!$C$16)</f>
        <v>0</v>
      </c>
    </row>
    <row r="1646" spans="1:15" ht="15" customHeight="1">
      <c r="A1646" s="9">
        <v>8</v>
      </c>
      <c r="B1646" s="9">
        <v>1965</v>
      </c>
      <c r="C1646" s="9" t="s">
        <v>19</v>
      </c>
      <c r="D1646" s="9" t="s">
        <v>1401</v>
      </c>
      <c r="E1646" s="9" t="s">
        <v>1402</v>
      </c>
      <c r="F1646" s="10">
        <v>1</v>
      </c>
      <c r="G1646" s="11">
        <v>0.68</v>
      </c>
      <c r="H1646" s="11">
        <v>1</v>
      </c>
      <c r="I1646" s="9"/>
      <c r="J1646" s="9">
        <v>17</v>
      </c>
      <c r="K1646" s="9" t="s">
        <v>4843</v>
      </c>
      <c r="L1646" s="9" t="s">
        <v>48</v>
      </c>
      <c r="M1646" s="11">
        <f t="shared" si="25"/>
        <v>5.8823529411764705E-2</v>
      </c>
      <c r="N1646" s="12">
        <f>IF(M1646="","",IF(M1646&lt;Premissas!$C$8,Premissas!$E$7,IF(M1646&lt;Premissas!$C$9,Premissas!$E$8,IF(M1646&lt;Premissas!$C$10,Premissas!$E$9,IF(M1646&lt;Premissas!$C$11,Premissas!$E$10,IF(M1646&lt;Premissas!$C$12,Premissas!$E$11,Premissas!$E$12))))))</f>
        <v>0</v>
      </c>
      <c r="O1646" s="13">
        <f>IF(OR(N1646="",N1646=0),0,N1646/Premissas!$C$16)</f>
        <v>0</v>
      </c>
    </row>
    <row r="1647" spans="1:15" ht="15" customHeight="1">
      <c r="A1647" s="9">
        <v>8</v>
      </c>
      <c r="B1647" s="9">
        <v>1965</v>
      </c>
      <c r="C1647" s="9" t="s">
        <v>21</v>
      </c>
      <c r="D1647" s="9" t="s">
        <v>1405</v>
      </c>
      <c r="E1647" s="9" t="s">
        <v>1406</v>
      </c>
      <c r="F1647" s="10">
        <v>1942</v>
      </c>
      <c r="G1647" s="11">
        <v>152.94</v>
      </c>
      <c r="H1647" s="11">
        <v>13</v>
      </c>
      <c r="I1647" s="9"/>
      <c r="J1647" s="9">
        <v>20</v>
      </c>
      <c r="K1647" s="9" t="s">
        <v>4843</v>
      </c>
      <c r="L1647" s="9" t="s">
        <v>48</v>
      </c>
      <c r="M1647" s="11">
        <f t="shared" si="25"/>
        <v>0.65</v>
      </c>
      <c r="N1647" s="12">
        <f>IF(M1647="","",IF(M1647&lt;Premissas!$C$8,Premissas!$E$7,IF(M1647&lt;Premissas!$C$9,Premissas!$E$8,IF(M1647&lt;Premissas!$C$10,Premissas!$E$9,IF(M1647&lt;Premissas!$C$11,Premissas!$E$10,IF(M1647&lt;Premissas!$C$12,Premissas!$E$11,Premissas!$E$12))))))</f>
        <v>0</v>
      </c>
      <c r="O1647" s="13">
        <f>IF(OR(N1647="",N1647=0),0,N1647/Premissas!$C$16)</f>
        <v>0</v>
      </c>
    </row>
    <row r="1648" spans="1:15" ht="15" customHeight="1">
      <c r="A1648" s="9">
        <v>8</v>
      </c>
      <c r="B1648" s="9">
        <v>1965</v>
      </c>
      <c r="C1648" s="9" t="s">
        <v>18</v>
      </c>
      <c r="D1648" s="9" t="s">
        <v>1409</v>
      </c>
      <c r="E1648" s="9" t="s">
        <v>1410</v>
      </c>
      <c r="F1648" s="10">
        <v>149</v>
      </c>
      <c r="G1648" s="11">
        <v>19.14</v>
      </c>
      <c r="H1648" s="11">
        <v>8</v>
      </c>
      <c r="I1648" s="9"/>
      <c r="J1648" s="9">
        <v>22</v>
      </c>
      <c r="K1648" s="9" t="s">
        <v>4843</v>
      </c>
      <c r="L1648" s="9" t="s">
        <v>48</v>
      </c>
      <c r="M1648" s="11">
        <f t="shared" si="25"/>
        <v>0.36363636363636365</v>
      </c>
      <c r="N1648" s="12">
        <f>IF(M1648="","",IF(M1648&lt;Premissas!$C$8,Premissas!$E$7,IF(M1648&lt;Premissas!$C$9,Premissas!$E$8,IF(M1648&lt;Premissas!$C$10,Premissas!$E$9,IF(M1648&lt;Premissas!$C$11,Premissas!$E$10,IF(M1648&lt;Premissas!$C$12,Premissas!$E$11,Premissas!$E$12))))))</f>
        <v>0</v>
      </c>
      <c r="O1648" s="13">
        <f>IF(OR(N1648="",N1648=0),0,N1648/Premissas!$C$16)</f>
        <v>0</v>
      </c>
    </row>
    <row r="1649" spans="1:15" ht="15" customHeight="1">
      <c r="A1649" s="9">
        <v>8</v>
      </c>
      <c r="B1649" s="9">
        <v>1965</v>
      </c>
      <c r="C1649" s="9" t="s">
        <v>21</v>
      </c>
      <c r="D1649" s="9" t="s">
        <v>1419</v>
      </c>
      <c r="E1649" s="9" t="s">
        <v>1420</v>
      </c>
      <c r="F1649" s="10">
        <v>3754</v>
      </c>
      <c r="G1649" s="11">
        <v>199.57</v>
      </c>
      <c r="H1649" s="11">
        <v>19</v>
      </c>
      <c r="I1649" s="9"/>
      <c r="J1649" s="9">
        <v>20</v>
      </c>
      <c r="K1649" s="9" t="s">
        <v>4843</v>
      </c>
      <c r="L1649" s="9" t="s">
        <v>48</v>
      </c>
      <c r="M1649" s="11">
        <f t="shared" si="25"/>
        <v>0.95</v>
      </c>
      <c r="N1649" s="12">
        <f>IF(M1649="","",IF(M1649&lt;Premissas!$C$8,Premissas!$E$7,IF(M1649&lt;Premissas!$C$9,Premissas!$E$8,IF(M1649&lt;Premissas!$C$10,Premissas!$E$9,IF(M1649&lt;Premissas!$C$11,Premissas!$E$10,IF(M1649&lt;Premissas!$C$12,Premissas!$E$11,Premissas!$E$12))))))</f>
        <v>0</v>
      </c>
      <c r="O1649" s="13">
        <f>IF(OR(N1649="",N1649=0),0,N1649/Premissas!$C$16)</f>
        <v>0</v>
      </c>
    </row>
    <row r="1650" spans="1:15" ht="15" customHeight="1">
      <c r="A1650" s="9">
        <v>8</v>
      </c>
      <c r="B1650" s="9">
        <v>1965</v>
      </c>
      <c r="C1650" s="9" t="s">
        <v>18</v>
      </c>
      <c r="D1650" s="9" t="s">
        <v>1421</v>
      </c>
      <c r="E1650" s="9" t="s">
        <v>1422</v>
      </c>
      <c r="F1650" s="10">
        <v>2791</v>
      </c>
      <c r="G1650" s="11">
        <v>56.42</v>
      </c>
      <c r="H1650" s="11">
        <v>49</v>
      </c>
      <c r="I1650" s="9"/>
      <c r="J1650" s="9">
        <v>22</v>
      </c>
      <c r="K1650" s="9" t="s">
        <v>4843</v>
      </c>
      <c r="L1650" s="9" t="s">
        <v>48</v>
      </c>
      <c r="M1650" s="11">
        <f t="shared" si="25"/>
        <v>2.2272727272727271</v>
      </c>
      <c r="N1650" s="12">
        <f>IF(M1650="","",IF(M1650&lt;Premissas!$C$8,Premissas!$E$7,IF(M1650&lt;Premissas!$C$9,Premissas!$E$8,IF(M1650&lt;Premissas!$C$10,Premissas!$E$9,IF(M1650&lt;Premissas!$C$11,Premissas!$E$10,IF(M1650&lt;Premissas!$C$12,Premissas!$E$11,Premissas!$E$12))))))</f>
        <v>750</v>
      </c>
      <c r="O1650" s="13">
        <f>IF(OR(N1650="",N1650=0),0,N1650/Premissas!$C$16)</f>
        <v>28.846153846153847</v>
      </c>
    </row>
    <row r="1651" spans="1:15" ht="15" customHeight="1">
      <c r="A1651" s="9">
        <v>8</v>
      </c>
      <c r="B1651" s="9">
        <v>1965</v>
      </c>
      <c r="C1651" s="9" t="s">
        <v>20</v>
      </c>
      <c r="D1651" s="9" t="s">
        <v>1421</v>
      </c>
      <c r="E1651" s="9" t="s">
        <v>1422</v>
      </c>
      <c r="F1651" s="10">
        <v>3</v>
      </c>
      <c r="G1651" s="11">
        <v>0.22</v>
      </c>
      <c r="H1651" s="11">
        <v>14</v>
      </c>
      <c r="I1651" s="9"/>
      <c r="J1651" s="9">
        <v>16</v>
      </c>
      <c r="K1651" s="9" t="s">
        <v>4843</v>
      </c>
      <c r="L1651" s="9" t="s">
        <v>48</v>
      </c>
      <c r="M1651" s="11">
        <f t="shared" si="25"/>
        <v>0.875</v>
      </c>
      <c r="N1651" s="12">
        <f>IF(M1651="","",IF(M1651&lt;Premissas!$C$8,Premissas!$E$7,IF(M1651&lt;Premissas!$C$9,Premissas!$E$8,IF(M1651&lt;Premissas!$C$10,Premissas!$E$9,IF(M1651&lt;Premissas!$C$11,Premissas!$E$10,IF(M1651&lt;Premissas!$C$12,Premissas!$E$11,Premissas!$E$12))))))</f>
        <v>0</v>
      </c>
      <c r="O1651" s="13">
        <f>IF(OR(N1651="",N1651=0),0,N1651/Premissas!$C$16)</f>
        <v>0</v>
      </c>
    </row>
    <row r="1652" spans="1:15" ht="15" customHeight="1">
      <c r="A1652" s="9">
        <v>8</v>
      </c>
      <c r="B1652" s="9">
        <v>1965</v>
      </c>
      <c r="C1652" s="9" t="s">
        <v>21</v>
      </c>
      <c r="D1652" s="9" t="s">
        <v>1423</v>
      </c>
      <c r="E1652" s="9" t="s">
        <v>1424</v>
      </c>
      <c r="F1652" s="10">
        <v>1933</v>
      </c>
      <c r="G1652" s="11">
        <v>206.02</v>
      </c>
      <c r="H1652" s="11">
        <v>9</v>
      </c>
      <c r="I1652" s="9"/>
      <c r="J1652" s="9">
        <v>20</v>
      </c>
      <c r="K1652" s="9" t="s">
        <v>4843</v>
      </c>
      <c r="L1652" s="9" t="s">
        <v>48</v>
      </c>
      <c r="M1652" s="11">
        <f t="shared" si="25"/>
        <v>0.45</v>
      </c>
      <c r="N1652" s="12">
        <f>IF(M1652="","",IF(M1652&lt;Premissas!$C$8,Premissas!$E$7,IF(M1652&lt;Premissas!$C$9,Premissas!$E$8,IF(M1652&lt;Premissas!$C$10,Premissas!$E$9,IF(M1652&lt;Premissas!$C$11,Premissas!$E$10,IF(M1652&lt;Premissas!$C$12,Premissas!$E$11,Premissas!$E$12))))))</f>
        <v>0</v>
      </c>
      <c r="O1652" s="13">
        <f>IF(OR(N1652="",N1652=0),0,N1652/Premissas!$C$16)</f>
        <v>0</v>
      </c>
    </row>
    <row r="1653" spans="1:15" ht="15" customHeight="1">
      <c r="A1653" s="9">
        <v>8</v>
      </c>
      <c r="B1653" s="9">
        <v>1965</v>
      </c>
      <c r="C1653" s="9" t="s">
        <v>19</v>
      </c>
      <c r="D1653" s="9" t="s">
        <v>1429</v>
      </c>
      <c r="E1653" s="9" t="s">
        <v>1430</v>
      </c>
      <c r="F1653" s="10">
        <v>10</v>
      </c>
      <c r="G1653" s="11">
        <v>0.19</v>
      </c>
      <c r="H1653" s="11">
        <v>53</v>
      </c>
      <c r="I1653" s="9"/>
      <c r="J1653" s="9">
        <v>17</v>
      </c>
      <c r="K1653" s="9" t="s">
        <v>4843</v>
      </c>
      <c r="L1653" s="9" t="s">
        <v>48</v>
      </c>
      <c r="M1653" s="11">
        <f t="shared" si="25"/>
        <v>3.1176470588235294</v>
      </c>
      <c r="N1653" s="12">
        <f>IF(M1653="","",IF(M1653&lt;Premissas!$C$8,Premissas!$E$7,IF(M1653&lt;Premissas!$C$9,Premissas!$E$8,IF(M1653&lt;Premissas!$C$10,Premissas!$E$9,IF(M1653&lt;Premissas!$C$11,Premissas!$E$10,IF(M1653&lt;Premissas!$C$12,Premissas!$E$11,Premissas!$E$12))))))</f>
        <v>750</v>
      </c>
      <c r="O1653" s="13">
        <f>IF(OR(N1653="",N1653=0),0,N1653/Premissas!$C$16)</f>
        <v>28.846153846153847</v>
      </c>
    </row>
    <row r="1654" spans="1:15" ht="15" customHeight="1">
      <c r="A1654" s="9">
        <v>8</v>
      </c>
      <c r="B1654" s="9">
        <v>1965</v>
      </c>
      <c r="C1654" s="9" t="s">
        <v>21</v>
      </c>
      <c r="D1654" s="9" t="s">
        <v>1431</v>
      </c>
      <c r="E1654" s="9" t="s">
        <v>1432</v>
      </c>
      <c r="F1654" s="10">
        <v>5159</v>
      </c>
      <c r="G1654" s="11">
        <v>168.47</v>
      </c>
      <c r="H1654" s="11">
        <v>31</v>
      </c>
      <c r="I1654" s="9"/>
      <c r="J1654" s="9">
        <v>20</v>
      </c>
      <c r="K1654" s="9" t="s">
        <v>4843</v>
      </c>
      <c r="L1654" s="9" t="s">
        <v>48</v>
      </c>
      <c r="M1654" s="11">
        <f t="shared" si="25"/>
        <v>1.55</v>
      </c>
      <c r="N1654" s="12">
        <f>IF(M1654="","",IF(M1654&lt;Premissas!$C$8,Premissas!$E$7,IF(M1654&lt;Premissas!$C$9,Premissas!$E$8,IF(M1654&lt;Premissas!$C$10,Premissas!$E$9,IF(M1654&lt;Premissas!$C$11,Premissas!$E$10,IF(M1654&lt;Premissas!$C$12,Premissas!$E$11,Premissas!$E$12))))))</f>
        <v>350</v>
      </c>
      <c r="O1654" s="13">
        <f>IF(OR(N1654="",N1654=0),0,N1654/Premissas!$C$16)</f>
        <v>13.461538461538462</v>
      </c>
    </row>
    <row r="1655" spans="1:15" ht="15" customHeight="1">
      <c r="A1655" s="9">
        <v>8</v>
      </c>
      <c r="B1655" s="9">
        <v>1965</v>
      </c>
      <c r="C1655" s="9" t="s">
        <v>18</v>
      </c>
      <c r="D1655" s="9" t="s">
        <v>1435</v>
      </c>
      <c r="E1655" s="9" t="s">
        <v>1436</v>
      </c>
      <c r="F1655" s="10">
        <v>1980</v>
      </c>
      <c r="G1655" s="11">
        <v>55.45</v>
      </c>
      <c r="H1655" s="11">
        <v>36</v>
      </c>
      <c r="I1655" s="9"/>
      <c r="J1655" s="9">
        <v>22</v>
      </c>
      <c r="K1655" s="9" t="s">
        <v>4843</v>
      </c>
      <c r="L1655" s="9" t="s">
        <v>48</v>
      </c>
      <c r="M1655" s="11">
        <f t="shared" si="25"/>
        <v>1.6363636363636365</v>
      </c>
      <c r="N1655" s="12">
        <f>IF(M1655="","",IF(M1655&lt;Premissas!$C$8,Premissas!$E$7,IF(M1655&lt;Premissas!$C$9,Premissas!$E$8,IF(M1655&lt;Premissas!$C$10,Premissas!$E$9,IF(M1655&lt;Premissas!$C$11,Premissas!$E$10,IF(M1655&lt;Premissas!$C$12,Premissas!$E$11,Premissas!$E$12))))))</f>
        <v>500</v>
      </c>
      <c r="O1655" s="13">
        <f>IF(OR(N1655="",N1655=0),0,N1655/Premissas!$C$16)</f>
        <v>19.23076923076923</v>
      </c>
    </row>
    <row r="1656" spans="1:15" ht="15" customHeight="1">
      <c r="A1656" s="9">
        <v>8</v>
      </c>
      <c r="B1656" s="9">
        <v>1965</v>
      </c>
      <c r="C1656" s="9" t="s">
        <v>20</v>
      </c>
      <c r="D1656" s="9" t="s">
        <v>1435</v>
      </c>
      <c r="E1656" s="9" t="s">
        <v>1436</v>
      </c>
      <c r="F1656" s="10">
        <v>2</v>
      </c>
      <c r="G1656" s="11">
        <v>0.57999999999999996</v>
      </c>
      <c r="H1656" s="11">
        <v>3</v>
      </c>
      <c r="I1656" s="9"/>
      <c r="J1656" s="9">
        <v>16</v>
      </c>
      <c r="K1656" s="9" t="s">
        <v>4843</v>
      </c>
      <c r="L1656" s="9" t="s">
        <v>48</v>
      </c>
      <c r="M1656" s="11">
        <f t="shared" si="25"/>
        <v>0.1875</v>
      </c>
      <c r="N1656" s="12">
        <f>IF(M1656="","",IF(M1656&lt;Premissas!$C$8,Premissas!$E$7,IF(M1656&lt;Premissas!$C$9,Premissas!$E$8,IF(M1656&lt;Premissas!$C$10,Premissas!$E$9,IF(M1656&lt;Premissas!$C$11,Premissas!$E$10,IF(M1656&lt;Premissas!$C$12,Premissas!$E$11,Premissas!$E$12))))))</f>
        <v>0</v>
      </c>
      <c r="O1656" s="13">
        <f>IF(OR(N1656="",N1656=0),0,N1656/Premissas!$C$16)</f>
        <v>0</v>
      </c>
    </row>
    <row r="1657" spans="1:15" ht="15" customHeight="1">
      <c r="A1657" s="9">
        <v>8</v>
      </c>
      <c r="B1657" s="9">
        <v>1965</v>
      </c>
      <c r="C1657" s="9" t="s">
        <v>20</v>
      </c>
      <c r="D1657" s="9" t="s">
        <v>1439</v>
      </c>
      <c r="E1657" s="9" t="s">
        <v>1440</v>
      </c>
      <c r="F1657" s="10">
        <v>100</v>
      </c>
      <c r="G1657" s="11">
        <v>103.74</v>
      </c>
      <c r="H1657" s="11">
        <v>1</v>
      </c>
      <c r="I1657" s="9"/>
      <c r="J1657" s="9">
        <v>16</v>
      </c>
      <c r="K1657" s="9" t="s">
        <v>4843</v>
      </c>
      <c r="L1657" s="9" t="s">
        <v>48</v>
      </c>
      <c r="M1657" s="11">
        <f t="shared" si="25"/>
        <v>6.25E-2</v>
      </c>
      <c r="N1657" s="12">
        <f>IF(M1657="","",IF(M1657&lt;Premissas!$C$8,Premissas!$E$7,IF(M1657&lt;Premissas!$C$9,Premissas!$E$8,IF(M1657&lt;Premissas!$C$10,Premissas!$E$9,IF(M1657&lt;Premissas!$C$11,Premissas!$E$10,IF(M1657&lt;Premissas!$C$12,Premissas!$E$11,Premissas!$E$12))))))</f>
        <v>0</v>
      </c>
      <c r="O1657" s="13">
        <f>IF(OR(N1657="",N1657=0),0,N1657/Premissas!$C$16)</f>
        <v>0</v>
      </c>
    </row>
    <row r="1658" spans="1:15" ht="15" customHeight="1">
      <c r="A1658" s="9">
        <v>8</v>
      </c>
      <c r="B1658" s="9">
        <v>1965</v>
      </c>
      <c r="C1658" s="9" t="s">
        <v>21</v>
      </c>
      <c r="D1658" s="9" t="s">
        <v>1443</v>
      </c>
      <c r="E1658" s="9" t="s">
        <v>1444</v>
      </c>
      <c r="F1658" s="10">
        <v>1053</v>
      </c>
      <c r="G1658" s="11">
        <v>176.92</v>
      </c>
      <c r="H1658" s="11">
        <v>6</v>
      </c>
      <c r="I1658" s="9"/>
      <c r="J1658" s="9">
        <v>20</v>
      </c>
      <c r="K1658" s="9" t="s">
        <v>4843</v>
      </c>
      <c r="L1658" s="9" t="s">
        <v>48</v>
      </c>
      <c r="M1658" s="11">
        <f t="shared" si="25"/>
        <v>0.3</v>
      </c>
      <c r="N1658" s="12">
        <f>IF(M1658="","",IF(M1658&lt;Premissas!$C$8,Premissas!$E$7,IF(M1658&lt;Premissas!$C$9,Premissas!$E$8,IF(M1658&lt;Premissas!$C$10,Premissas!$E$9,IF(M1658&lt;Premissas!$C$11,Premissas!$E$10,IF(M1658&lt;Premissas!$C$12,Premissas!$E$11,Premissas!$E$12))))))</f>
        <v>0</v>
      </c>
      <c r="O1658" s="13">
        <f>IF(OR(N1658="",N1658=0),0,N1658/Premissas!$C$16)</f>
        <v>0</v>
      </c>
    </row>
    <row r="1659" spans="1:15" ht="15" customHeight="1">
      <c r="A1659" s="9">
        <v>8</v>
      </c>
      <c r="B1659" s="9">
        <v>1965</v>
      </c>
      <c r="C1659" s="9" t="s">
        <v>18</v>
      </c>
      <c r="D1659" s="9" t="s">
        <v>1445</v>
      </c>
      <c r="E1659" s="9" t="s">
        <v>1446</v>
      </c>
      <c r="F1659" s="10">
        <v>206</v>
      </c>
      <c r="G1659" s="11">
        <v>34.29</v>
      </c>
      <c r="H1659" s="11">
        <v>6</v>
      </c>
      <c r="I1659" s="9"/>
      <c r="J1659" s="9">
        <v>22</v>
      </c>
      <c r="K1659" s="9" t="s">
        <v>4843</v>
      </c>
      <c r="L1659" s="9" t="s">
        <v>48</v>
      </c>
      <c r="M1659" s="11">
        <f t="shared" si="25"/>
        <v>0.27272727272727271</v>
      </c>
      <c r="N1659" s="12">
        <f>IF(M1659="","",IF(M1659&lt;Premissas!$C$8,Premissas!$E$7,IF(M1659&lt;Premissas!$C$9,Premissas!$E$8,IF(M1659&lt;Premissas!$C$10,Premissas!$E$9,IF(M1659&lt;Premissas!$C$11,Premissas!$E$10,IF(M1659&lt;Premissas!$C$12,Premissas!$E$11,Premissas!$E$12))))))</f>
        <v>0</v>
      </c>
      <c r="O1659" s="13">
        <f>IF(OR(N1659="",N1659=0),0,N1659/Premissas!$C$16)</f>
        <v>0</v>
      </c>
    </row>
    <row r="1660" spans="1:15" ht="15" customHeight="1">
      <c r="A1660" s="9">
        <v>8</v>
      </c>
      <c r="B1660" s="9">
        <v>1965</v>
      </c>
      <c r="C1660" s="9" t="s">
        <v>20</v>
      </c>
      <c r="D1660" s="9" t="s">
        <v>4292</v>
      </c>
      <c r="E1660" s="9" t="s">
        <v>4293</v>
      </c>
      <c r="F1660" s="10">
        <v>480</v>
      </c>
      <c r="G1660" s="11">
        <v>24.47</v>
      </c>
      <c r="H1660" s="11">
        <v>20</v>
      </c>
      <c r="I1660" s="9"/>
      <c r="J1660" s="9">
        <v>16</v>
      </c>
      <c r="K1660" s="9" t="s">
        <v>4843</v>
      </c>
      <c r="L1660" s="9" t="s">
        <v>48</v>
      </c>
      <c r="M1660" s="11">
        <f t="shared" si="25"/>
        <v>1.25</v>
      </c>
      <c r="N1660" s="12">
        <f>IF(M1660="","",IF(M1660&lt;Premissas!$C$8,Premissas!$E$7,IF(M1660&lt;Premissas!$C$9,Premissas!$E$8,IF(M1660&lt;Premissas!$C$10,Premissas!$E$9,IF(M1660&lt;Premissas!$C$11,Premissas!$E$10,IF(M1660&lt;Premissas!$C$12,Premissas!$E$11,Premissas!$E$12))))))</f>
        <v>200</v>
      </c>
      <c r="O1660" s="13">
        <f>IF(OR(N1660="",N1660=0),0,N1660/Premissas!$C$16)</f>
        <v>7.6923076923076925</v>
      </c>
    </row>
    <row r="1661" spans="1:15" ht="15" customHeight="1">
      <c r="A1661" s="9">
        <v>8</v>
      </c>
      <c r="B1661" s="9">
        <v>1965</v>
      </c>
      <c r="C1661" s="9" t="s">
        <v>20</v>
      </c>
      <c r="D1661" s="9" t="s">
        <v>4294</v>
      </c>
      <c r="E1661" s="9" t="s">
        <v>4295</v>
      </c>
      <c r="F1661" s="10">
        <v>7</v>
      </c>
      <c r="G1661" s="11">
        <v>8.23</v>
      </c>
      <c r="H1661" s="11">
        <v>1</v>
      </c>
      <c r="I1661" s="9"/>
      <c r="J1661" s="9">
        <v>16</v>
      </c>
      <c r="K1661" s="9" t="s">
        <v>4843</v>
      </c>
      <c r="L1661" s="9" t="s">
        <v>48</v>
      </c>
      <c r="M1661" s="11">
        <f t="shared" si="25"/>
        <v>6.25E-2</v>
      </c>
      <c r="N1661" s="12">
        <f>IF(M1661="","",IF(M1661&lt;Premissas!$C$8,Premissas!$E$7,IF(M1661&lt;Premissas!$C$9,Premissas!$E$8,IF(M1661&lt;Premissas!$C$10,Premissas!$E$9,IF(M1661&lt;Premissas!$C$11,Premissas!$E$10,IF(M1661&lt;Premissas!$C$12,Premissas!$E$11,Premissas!$E$12))))))</f>
        <v>0</v>
      </c>
      <c r="O1661" s="13">
        <f>IF(OR(N1661="",N1661=0),0,N1661/Premissas!$C$16)</f>
        <v>0</v>
      </c>
    </row>
    <row r="1662" spans="1:15" ht="15" customHeight="1">
      <c r="A1662" s="9">
        <v>8</v>
      </c>
      <c r="B1662" s="9">
        <v>1965</v>
      </c>
      <c r="C1662" s="9" t="s">
        <v>19</v>
      </c>
      <c r="D1662" s="9" t="s">
        <v>4294</v>
      </c>
      <c r="E1662" s="9" t="s">
        <v>4295</v>
      </c>
      <c r="F1662" s="10">
        <v>7</v>
      </c>
      <c r="G1662" s="11">
        <v>8.7100000000000009</v>
      </c>
      <c r="H1662" s="11">
        <v>1</v>
      </c>
      <c r="I1662" s="9"/>
      <c r="J1662" s="9">
        <v>17</v>
      </c>
      <c r="K1662" s="9" t="s">
        <v>4843</v>
      </c>
      <c r="L1662" s="9" t="s">
        <v>48</v>
      </c>
      <c r="M1662" s="11">
        <f t="shared" si="25"/>
        <v>5.8823529411764705E-2</v>
      </c>
      <c r="N1662" s="12">
        <f>IF(M1662="","",IF(M1662&lt;Premissas!$C$8,Premissas!$E$7,IF(M1662&lt;Premissas!$C$9,Premissas!$E$8,IF(M1662&lt;Premissas!$C$10,Premissas!$E$9,IF(M1662&lt;Premissas!$C$11,Premissas!$E$10,IF(M1662&lt;Premissas!$C$12,Premissas!$E$11,Premissas!$E$12))))))</f>
        <v>0</v>
      </c>
      <c r="O1662" s="13">
        <f>IF(OR(N1662="",N1662=0),0,N1662/Premissas!$C$16)</f>
        <v>0</v>
      </c>
    </row>
    <row r="1663" spans="1:15" ht="15" customHeight="1">
      <c r="A1663" s="9">
        <v>8</v>
      </c>
      <c r="B1663" s="9">
        <v>1965</v>
      </c>
      <c r="C1663" s="9" t="s">
        <v>18</v>
      </c>
      <c r="D1663" s="9" t="s">
        <v>4298</v>
      </c>
      <c r="E1663" s="9" t="s">
        <v>4299</v>
      </c>
      <c r="F1663" s="10">
        <v>99</v>
      </c>
      <c r="G1663" s="11">
        <v>11.03</v>
      </c>
      <c r="H1663" s="11">
        <v>9</v>
      </c>
      <c r="I1663" s="9"/>
      <c r="J1663" s="9">
        <v>22</v>
      </c>
      <c r="K1663" s="9" t="s">
        <v>4843</v>
      </c>
      <c r="L1663" s="9" t="s">
        <v>48</v>
      </c>
      <c r="M1663" s="11">
        <f t="shared" si="25"/>
        <v>0.40909090909090912</v>
      </c>
      <c r="N1663" s="12">
        <f>IF(M1663="","",IF(M1663&lt;Premissas!$C$8,Premissas!$E$7,IF(M1663&lt;Premissas!$C$9,Premissas!$E$8,IF(M1663&lt;Premissas!$C$10,Premissas!$E$9,IF(M1663&lt;Premissas!$C$11,Premissas!$E$10,IF(M1663&lt;Premissas!$C$12,Premissas!$E$11,Premissas!$E$12))))))</f>
        <v>0</v>
      </c>
      <c r="O1663" s="13">
        <f>IF(OR(N1663="",N1663=0),0,N1663/Premissas!$C$16)</f>
        <v>0</v>
      </c>
    </row>
    <row r="1664" spans="1:15" ht="15" customHeight="1">
      <c r="A1664" s="9">
        <v>8</v>
      </c>
      <c r="B1664" s="9">
        <v>1965</v>
      </c>
      <c r="C1664" s="9" t="s">
        <v>20</v>
      </c>
      <c r="D1664" s="9" t="s">
        <v>1449</v>
      </c>
      <c r="E1664" s="9" t="s">
        <v>1450</v>
      </c>
      <c r="F1664" s="10">
        <v>211</v>
      </c>
      <c r="G1664" s="11">
        <v>23.41</v>
      </c>
      <c r="H1664" s="11">
        <v>9</v>
      </c>
      <c r="I1664" s="9"/>
      <c r="J1664" s="9">
        <v>16</v>
      </c>
      <c r="K1664" s="9" t="s">
        <v>4843</v>
      </c>
      <c r="L1664" s="9" t="s">
        <v>48</v>
      </c>
      <c r="M1664" s="11">
        <f t="shared" si="25"/>
        <v>0.5625</v>
      </c>
      <c r="N1664" s="12">
        <f>IF(M1664="","",IF(M1664&lt;Premissas!$C$8,Premissas!$E$7,IF(M1664&lt;Premissas!$C$9,Premissas!$E$8,IF(M1664&lt;Premissas!$C$10,Premissas!$E$9,IF(M1664&lt;Premissas!$C$11,Premissas!$E$10,IF(M1664&lt;Premissas!$C$12,Premissas!$E$11,Premissas!$E$12))))))</f>
        <v>0</v>
      </c>
      <c r="O1664" s="13">
        <f>IF(OR(N1664="",N1664=0),0,N1664/Premissas!$C$16)</f>
        <v>0</v>
      </c>
    </row>
    <row r="1665" spans="1:15" ht="15" customHeight="1">
      <c r="A1665" s="9">
        <v>8</v>
      </c>
      <c r="B1665" s="9">
        <v>1965</v>
      </c>
      <c r="C1665" s="9" t="s">
        <v>18</v>
      </c>
      <c r="D1665" s="9" t="s">
        <v>1453</v>
      </c>
      <c r="E1665" s="9" t="s">
        <v>1454</v>
      </c>
      <c r="F1665" s="10">
        <v>21</v>
      </c>
      <c r="G1665" s="11">
        <v>2.1800000000000002</v>
      </c>
      <c r="H1665" s="11">
        <v>10</v>
      </c>
      <c r="I1665" s="9"/>
      <c r="J1665" s="9">
        <v>22</v>
      </c>
      <c r="K1665" s="9" t="s">
        <v>4843</v>
      </c>
      <c r="L1665" s="9" t="s">
        <v>48</v>
      </c>
      <c r="M1665" s="11">
        <f t="shared" si="25"/>
        <v>0.45454545454545453</v>
      </c>
      <c r="N1665" s="12">
        <f>IF(M1665="","",IF(M1665&lt;Premissas!$C$8,Premissas!$E$7,IF(M1665&lt;Premissas!$C$9,Premissas!$E$8,IF(M1665&lt;Premissas!$C$10,Premissas!$E$9,IF(M1665&lt;Premissas!$C$11,Premissas!$E$10,IF(M1665&lt;Premissas!$C$12,Premissas!$E$11,Premissas!$E$12))))))</f>
        <v>0</v>
      </c>
      <c r="O1665" s="13">
        <f>IF(OR(N1665="",N1665=0),0,N1665/Premissas!$C$16)</f>
        <v>0</v>
      </c>
    </row>
    <row r="1666" spans="1:15" ht="15" customHeight="1">
      <c r="A1666" s="9">
        <v>8</v>
      </c>
      <c r="B1666" s="9">
        <v>1965</v>
      </c>
      <c r="C1666" s="9" t="s">
        <v>18</v>
      </c>
      <c r="D1666" s="9" t="s">
        <v>1455</v>
      </c>
      <c r="E1666" s="9" t="s">
        <v>1456</v>
      </c>
      <c r="F1666" s="10">
        <v>100</v>
      </c>
      <c r="G1666" s="11">
        <v>5.41</v>
      </c>
      <c r="H1666" s="11">
        <v>18</v>
      </c>
      <c r="I1666" s="9"/>
      <c r="J1666" s="9">
        <v>22</v>
      </c>
      <c r="K1666" s="9" t="s">
        <v>4843</v>
      </c>
      <c r="L1666" s="9" t="s">
        <v>48</v>
      </c>
      <c r="M1666" s="11">
        <f t="shared" ref="M1666:M1729" si="26">IF(OR(J1666="",J1666&lt;=0),"",H1666/J1666)</f>
        <v>0.81818181818181823</v>
      </c>
      <c r="N1666" s="12">
        <f>IF(M1666="","",IF(M1666&lt;Premissas!$C$8,Premissas!$E$7,IF(M1666&lt;Premissas!$C$9,Premissas!$E$8,IF(M1666&lt;Premissas!$C$10,Premissas!$E$9,IF(M1666&lt;Premissas!$C$11,Premissas!$E$10,IF(M1666&lt;Premissas!$C$12,Premissas!$E$11,Premissas!$E$12))))))</f>
        <v>0</v>
      </c>
      <c r="O1666" s="13">
        <f>IF(OR(N1666="",N1666=0),0,N1666/Premissas!$C$16)</f>
        <v>0</v>
      </c>
    </row>
    <row r="1667" spans="1:15" ht="15" customHeight="1">
      <c r="A1667" s="9">
        <v>8</v>
      </c>
      <c r="B1667" s="9">
        <v>1965</v>
      </c>
      <c r="C1667" s="9" t="s">
        <v>21</v>
      </c>
      <c r="D1667" s="9" t="s">
        <v>4302</v>
      </c>
      <c r="E1667" s="9" t="s">
        <v>4303</v>
      </c>
      <c r="F1667" s="10">
        <v>1861</v>
      </c>
      <c r="G1667" s="11">
        <v>179.63</v>
      </c>
      <c r="H1667" s="11">
        <v>10</v>
      </c>
      <c r="I1667" s="9"/>
      <c r="J1667" s="9">
        <v>20</v>
      </c>
      <c r="K1667" s="9" t="s">
        <v>4843</v>
      </c>
      <c r="L1667" s="9" t="s">
        <v>48</v>
      </c>
      <c r="M1667" s="11">
        <f t="shared" si="26"/>
        <v>0.5</v>
      </c>
      <c r="N1667" s="12">
        <f>IF(M1667="","",IF(M1667&lt;Premissas!$C$8,Premissas!$E$7,IF(M1667&lt;Premissas!$C$9,Premissas!$E$8,IF(M1667&lt;Premissas!$C$10,Premissas!$E$9,IF(M1667&lt;Premissas!$C$11,Premissas!$E$10,IF(M1667&lt;Premissas!$C$12,Premissas!$E$11,Premissas!$E$12))))))</f>
        <v>0</v>
      </c>
      <c r="O1667" s="13">
        <f>IF(OR(N1667="",N1667=0),0,N1667/Premissas!$C$16)</f>
        <v>0</v>
      </c>
    </row>
    <row r="1668" spans="1:15" ht="15" customHeight="1">
      <c r="A1668" s="9">
        <v>8</v>
      </c>
      <c r="B1668" s="9">
        <v>1965</v>
      </c>
      <c r="C1668" s="9" t="s">
        <v>21</v>
      </c>
      <c r="D1668" s="9" t="s">
        <v>1457</v>
      </c>
      <c r="E1668" s="9" t="s">
        <v>1458</v>
      </c>
      <c r="F1668" s="10">
        <v>1723</v>
      </c>
      <c r="G1668" s="11">
        <v>160.74</v>
      </c>
      <c r="H1668" s="11">
        <v>11</v>
      </c>
      <c r="I1668" s="9"/>
      <c r="J1668" s="9">
        <v>20</v>
      </c>
      <c r="K1668" s="9" t="s">
        <v>4843</v>
      </c>
      <c r="L1668" s="9" t="s">
        <v>48</v>
      </c>
      <c r="M1668" s="11">
        <f t="shared" si="26"/>
        <v>0.55000000000000004</v>
      </c>
      <c r="N1668" s="12">
        <f>IF(M1668="","",IF(M1668&lt;Premissas!$C$8,Premissas!$E$7,IF(M1668&lt;Premissas!$C$9,Premissas!$E$8,IF(M1668&lt;Premissas!$C$10,Premissas!$E$9,IF(M1668&lt;Premissas!$C$11,Premissas!$E$10,IF(M1668&lt;Premissas!$C$12,Premissas!$E$11,Premissas!$E$12))))))</f>
        <v>0</v>
      </c>
      <c r="O1668" s="13">
        <f>IF(OR(N1668="",N1668=0),0,N1668/Premissas!$C$16)</f>
        <v>0</v>
      </c>
    </row>
    <row r="1669" spans="1:15" ht="15" customHeight="1">
      <c r="A1669" s="9">
        <v>8</v>
      </c>
      <c r="B1669" s="9">
        <v>1965</v>
      </c>
      <c r="C1669" s="9" t="s">
        <v>18</v>
      </c>
      <c r="D1669" s="9" t="s">
        <v>1459</v>
      </c>
      <c r="E1669" s="9" t="s">
        <v>1460</v>
      </c>
      <c r="F1669" s="10">
        <v>197</v>
      </c>
      <c r="G1669" s="11">
        <v>18.43</v>
      </c>
      <c r="H1669" s="11">
        <v>11</v>
      </c>
      <c r="I1669" s="9"/>
      <c r="J1669" s="9">
        <v>22</v>
      </c>
      <c r="K1669" s="9" t="s">
        <v>4843</v>
      </c>
      <c r="L1669" s="9" t="s">
        <v>48</v>
      </c>
      <c r="M1669" s="11">
        <f t="shared" si="26"/>
        <v>0.5</v>
      </c>
      <c r="N1669" s="12">
        <f>IF(M1669="","",IF(M1669&lt;Premissas!$C$8,Premissas!$E$7,IF(M1669&lt;Premissas!$C$9,Premissas!$E$8,IF(M1669&lt;Premissas!$C$10,Premissas!$E$9,IF(M1669&lt;Premissas!$C$11,Premissas!$E$10,IF(M1669&lt;Premissas!$C$12,Premissas!$E$11,Premissas!$E$12))))))</f>
        <v>0</v>
      </c>
      <c r="O1669" s="13">
        <f>IF(OR(N1669="",N1669=0),0,N1669/Premissas!$C$16)</f>
        <v>0</v>
      </c>
    </row>
    <row r="1670" spans="1:15" ht="15" customHeight="1">
      <c r="A1670" s="9">
        <v>8</v>
      </c>
      <c r="B1670" s="9">
        <v>1965</v>
      </c>
      <c r="C1670" s="9" t="s">
        <v>21</v>
      </c>
      <c r="D1670" s="9" t="s">
        <v>1461</v>
      </c>
      <c r="E1670" s="9" t="s">
        <v>1462</v>
      </c>
      <c r="F1670" s="10">
        <v>2098</v>
      </c>
      <c r="G1670" s="11">
        <v>145.57</v>
      </c>
      <c r="H1670" s="11">
        <v>14</v>
      </c>
      <c r="I1670" s="9"/>
      <c r="J1670" s="9">
        <v>20</v>
      </c>
      <c r="K1670" s="9" t="s">
        <v>4843</v>
      </c>
      <c r="L1670" s="9" t="s">
        <v>48</v>
      </c>
      <c r="M1670" s="11">
        <f t="shared" si="26"/>
        <v>0.7</v>
      </c>
      <c r="N1670" s="12">
        <f>IF(M1670="","",IF(M1670&lt;Premissas!$C$8,Premissas!$E$7,IF(M1670&lt;Premissas!$C$9,Premissas!$E$8,IF(M1670&lt;Premissas!$C$10,Premissas!$E$9,IF(M1670&lt;Premissas!$C$11,Premissas!$E$10,IF(M1670&lt;Premissas!$C$12,Premissas!$E$11,Premissas!$E$12))))))</f>
        <v>0</v>
      </c>
      <c r="O1670" s="13">
        <f>IF(OR(N1670="",N1670=0),0,N1670/Premissas!$C$16)</f>
        <v>0</v>
      </c>
    </row>
    <row r="1671" spans="1:15" ht="15" customHeight="1">
      <c r="A1671" s="9">
        <v>8</v>
      </c>
      <c r="B1671" s="9">
        <v>1965</v>
      </c>
      <c r="C1671" s="9" t="s">
        <v>18</v>
      </c>
      <c r="D1671" s="9" t="s">
        <v>1463</v>
      </c>
      <c r="E1671" s="9" t="s">
        <v>1464</v>
      </c>
      <c r="F1671" s="10">
        <v>393</v>
      </c>
      <c r="G1671" s="11">
        <v>49.77</v>
      </c>
      <c r="H1671" s="11">
        <v>8</v>
      </c>
      <c r="I1671" s="9"/>
      <c r="J1671" s="9">
        <v>22</v>
      </c>
      <c r="K1671" s="9" t="s">
        <v>4843</v>
      </c>
      <c r="L1671" s="9" t="s">
        <v>48</v>
      </c>
      <c r="M1671" s="11">
        <f t="shared" si="26"/>
        <v>0.36363636363636365</v>
      </c>
      <c r="N1671" s="12">
        <f>IF(M1671="","",IF(M1671&lt;Premissas!$C$8,Premissas!$E$7,IF(M1671&lt;Premissas!$C$9,Premissas!$E$8,IF(M1671&lt;Premissas!$C$10,Premissas!$E$9,IF(M1671&lt;Premissas!$C$11,Premissas!$E$10,IF(M1671&lt;Premissas!$C$12,Premissas!$E$11,Premissas!$E$12))))))</f>
        <v>0</v>
      </c>
      <c r="O1671" s="13">
        <f>IF(OR(N1671="",N1671=0),0,N1671/Premissas!$C$16)</f>
        <v>0</v>
      </c>
    </row>
    <row r="1672" spans="1:15" ht="15" customHeight="1">
      <c r="A1672" s="9">
        <v>8</v>
      </c>
      <c r="B1672" s="9">
        <v>1965</v>
      </c>
      <c r="C1672" s="9" t="s">
        <v>18</v>
      </c>
      <c r="D1672" s="9" t="s">
        <v>1467</v>
      </c>
      <c r="E1672" s="9" t="s">
        <v>1468</v>
      </c>
      <c r="F1672" s="10">
        <v>260</v>
      </c>
      <c r="G1672" s="11">
        <v>7.5</v>
      </c>
      <c r="H1672" s="11">
        <v>35</v>
      </c>
      <c r="I1672" s="9"/>
      <c r="J1672" s="9">
        <v>22</v>
      </c>
      <c r="K1672" s="9" t="s">
        <v>4843</v>
      </c>
      <c r="L1672" s="9" t="s">
        <v>48</v>
      </c>
      <c r="M1672" s="11">
        <f t="shared" si="26"/>
        <v>1.5909090909090908</v>
      </c>
      <c r="N1672" s="12">
        <f>IF(M1672="","",IF(M1672&lt;Premissas!$C$8,Premissas!$E$7,IF(M1672&lt;Premissas!$C$9,Premissas!$E$8,IF(M1672&lt;Premissas!$C$10,Premissas!$E$9,IF(M1672&lt;Premissas!$C$11,Premissas!$E$10,IF(M1672&lt;Premissas!$C$12,Premissas!$E$11,Premissas!$E$12))))))</f>
        <v>350</v>
      </c>
      <c r="O1672" s="13">
        <f>IF(OR(N1672="",N1672=0),0,N1672/Premissas!$C$16)</f>
        <v>13.461538461538462</v>
      </c>
    </row>
    <row r="1673" spans="1:15" ht="15" customHeight="1">
      <c r="A1673" s="9">
        <v>8</v>
      </c>
      <c r="B1673" s="9">
        <v>1965</v>
      </c>
      <c r="C1673" s="9" t="s">
        <v>18</v>
      </c>
      <c r="D1673" s="9" t="s">
        <v>1469</v>
      </c>
      <c r="E1673" s="9" t="s">
        <v>1470</v>
      </c>
      <c r="F1673" s="10">
        <v>209</v>
      </c>
      <c r="G1673" s="11">
        <v>38.450000000000003</v>
      </c>
      <c r="H1673" s="11">
        <v>5</v>
      </c>
      <c r="I1673" s="9"/>
      <c r="J1673" s="9">
        <v>22</v>
      </c>
      <c r="K1673" s="9" t="s">
        <v>4843</v>
      </c>
      <c r="L1673" s="9" t="s">
        <v>48</v>
      </c>
      <c r="M1673" s="11">
        <f t="shared" si="26"/>
        <v>0.22727272727272727</v>
      </c>
      <c r="N1673" s="12">
        <f>IF(M1673="","",IF(M1673&lt;Premissas!$C$8,Premissas!$E$7,IF(M1673&lt;Premissas!$C$9,Premissas!$E$8,IF(M1673&lt;Premissas!$C$10,Premissas!$E$9,IF(M1673&lt;Premissas!$C$11,Premissas!$E$10,IF(M1673&lt;Premissas!$C$12,Premissas!$E$11,Premissas!$E$12))))))</f>
        <v>0</v>
      </c>
      <c r="O1673" s="13">
        <f>IF(OR(N1673="",N1673=0),0,N1673/Premissas!$C$16)</f>
        <v>0</v>
      </c>
    </row>
    <row r="1674" spans="1:15" ht="15" customHeight="1">
      <c r="A1674" s="9">
        <v>8</v>
      </c>
      <c r="B1674" s="9">
        <v>1965</v>
      </c>
      <c r="C1674" s="9" t="s">
        <v>21</v>
      </c>
      <c r="D1674" s="9" t="s">
        <v>1471</v>
      </c>
      <c r="E1674" s="9" t="s">
        <v>1472</v>
      </c>
      <c r="F1674" s="10">
        <v>3775</v>
      </c>
      <c r="G1674" s="11">
        <v>142.28</v>
      </c>
      <c r="H1674" s="11">
        <v>27</v>
      </c>
      <c r="I1674" s="9"/>
      <c r="J1674" s="9">
        <v>20</v>
      </c>
      <c r="K1674" s="9" t="s">
        <v>4843</v>
      </c>
      <c r="L1674" s="9" t="s">
        <v>48</v>
      </c>
      <c r="M1674" s="11">
        <f t="shared" si="26"/>
        <v>1.35</v>
      </c>
      <c r="N1674" s="12">
        <f>IF(M1674="","",IF(M1674&lt;Premissas!$C$8,Premissas!$E$7,IF(M1674&lt;Premissas!$C$9,Premissas!$E$8,IF(M1674&lt;Premissas!$C$10,Premissas!$E$9,IF(M1674&lt;Premissas!$C$11,Premissas!$E$10,IF(M1674&lt;Premissas!$C$12,Premissas!$E$11,Premissas!$E$12))))))</f>
        <v>200</v>
      </c>
      <c r="O1674" s="13">
        <f>IF(OR(N1674="",N1674=0),0,N1674/Premissas!$C$16)</f>
        <v>7.6923076923076925</v>
      </c>
    </row>
    <row r="1675" spans="1:15" ht="15" customHeight="1">
      <c r="A1675" s="9">
        <v>8</v>
      </c>
      <c r="B1675" s="9">
        <v>1965</v>
      </c>
      <c r="C1675" s="9" t="s">
        <v>19</v>
      </c>
      <c r="D1675" s="9" t="s">
        <v>4306</v>
      </c>
      <c r="E1675" s="9" t="s">
        <v>4307</v>
      </c>
      <c r="F1675" s="10">
        <v>41</v>
      </c>
      <c r="G1675" s="11">
        <v>6.67</v>
      </c>
      <c r="H1675" s="11">
        <v>6</v>
      </c>
      <c r="I1675" s="9"/>
      <c r="J1675" s="9">
        <v>17</v>
      </c>
      <c r="K1675" s="9" t="s">
        <v>4843</v>
      </c>
      <c r="L1675" s="9" t="s">
        <v>48</v>
      </c>
      <c r="M1675" s="11">
        <f t="shared" si="26"/>
        <v>0.35294117647058826</v>
      </c>
      <c r="N1675" s="12">
        <f>IF(M1675="","",IF(M1675&lt;Premissas!$C$8,Premissas!$E$7,IF(M1675&lt;Premissas!$C$9,Premissas!$E$8,IF(M1675&lt;Premissas!$C$10,Premissas!$E$9,IF(M1675&lt;Premissas!$C$11,Premissas!$E$10,IF(M1675&lt;Premissas!$C$12,Premissas!$E$11,Premissas!$E$12))))))</f>
        <v>0</v>
      </c>
      <c r="O1675" s="13">
        <f>IF(OR(N1675="",N1675=0),0,N1675/Premissas!$C$16)</f>
        <v>0</v>
      </c>
    </row>
    <row r="1676" spans="1:15" ht="15" customHeight="1">
      <c r="A1676" s="9">
        <v>8</v>
      </c>
      <c r="B1676" s="9">
        <v>1965</v>
      </c>
      <c r="C1676" s="9" t="s">
        <v>20</v>
      </c>
      <c r="D1676" s="9" t="s">
        <v>1475</v>
      </c>
      <c r="E1676" s="9" t="s">
        <v>1476</v>
      </c>
      <c r="F1676" s="10">
        <v>409</v>
      </c>
      <c r="G1676" s="11">
        <v>31.32</v>
      </c>
      <c r="H1676" s="11">
        <v>13</v>
      </c>
      <c r="I1676" s="9"/>
      <c r="J1676" s="9">
        <v>16</v>
      </c>
      <c r="K1676" s="9" t="s">
        <v>4843</v>
      </c>
      <c r="L1676" s="9" t="s">
        <v>48</v>
      </c>
      <c r="M1676" s="11">
        <f t="shared" si="26"/>
        <v>0.8125</v>
      </c>
      <c r="N1676" s="12">
        <f>IF(M1676="","",IF(M1676&lt;Premissas!$C$8,Premissas!$E$7,IF(M1676&lt;Premissas!$C$9,Premissas!$E$8,IF(M1676&lt;Premissas!$C$10,Premissas!$E$9,IF(M1676&lt;Premissas!$C$11,Premissas!$E$10,IF(M1676&lt;Premissas!$C$12,Premissas!$E$11,Premissas!$E$12))))))</f>
        <v>0</v>
      </c>
      <c r="O1676" s="13">
        <f>IF(OR(N1676="",N1676=0),0,N1676/Premissas!$C$16)</f>
        <v>0</v>
      </c>
    </row>
    <row r="1677" spans="1:15" ht="15" customHeight="1">
      <c r="A1677" s="9">
        <v>8</v>
      </c>
      <c r="B1677" s="9">
        <v>1965</v>
      </c>
      <c r="C1677" s="9" t="s">
        <v>18</v>
      </c>
      <c r="D1677" s="9" t="s">
        <v>4308</v>
      </c>
      <c r="E1677" s="9" t="s">
        <v>4309</v>
      </c>
      <c r="F1677" s="10">
        <v>498</v>
      </c>
      <c r="G1677" s="11">
        <v>20.73</v>
      </c>
      <c r="H1677" s="11">
        <v>24</v>
      </c>
      <c r="I1677" s="9"/>
      <c r="J1677" s="9">
        <v>22</v>
      </c>
      <c r="K1677" s="9" t="s">
        <v>4843</v>
      </c>
      <c r="L1677" s="9" t="s">
        <v>48</v>
      </c>
      <c r="M1677" s="11">
        <f t="shared" si="26"/>
        <v>1.0909090909090908</v>
      </c>
      <c r="N1677" s="12">
        <f>IF(M1677="","",IF(M1677&lt;Premissas!$C$8,Premissas!$E$7,IF(M1677&lt;Premissas!$C$9,Premissas!$E$8,IF(M1677&lt;Premissas!$C$10,Premissas!$E$9,IF(M1677&lt;Premissas!$C$11,Premissas!$E$10,IF(M1677&lt;Premissas!$C$12,Premissas!$E$11,Premissas!$E$12))))))</f>
        <v>100</v>
      </c>
      <c r="O1677" s="13">
        <f>IF(OR(N1677="",N1677=0),0,N1677/Premissas!$C$16)</f>
        <v>3.8461538461538463</v>
      </c>
    </row>
    <row r="1678" spans="1:15" ht="15" customHeight="1">
      <c r="A1678" s="9">
        <v>8</v>
      </c>
      <c r="B1678" s="9">
        <v>1965</v>
      </c>
      <c r="C1678" s="9" t="s">
        <v>18</v>
      </c>
      <c r="D1678" s="9" t="s">
        <v>1479</v>
      </c>
      <c r="E1678" s="9" t="s">
        <v>1480</v>
      </c>
      <c r="F1678" s="10">
        <v>811</v>
      </c>
      <c r="G1678" s="11">
        <v>24.56</v>
      </c>
      <c r="H1678" s="11">
        <v>33</v>
      </c>
      <c r="I1678" s="9"/>
      <c r="J1678" s="9">
        <v>22</v>
      </c>
      <c r="K1678" s="9" t="s">
        <v>4843</v>
      </c>
      <c r="L1678" s="9" t="s">
        <v>48</v>
      </c>
      <c r="M1678" s="11">
        <f t="shared" si="26"/>
        <v>1.5</v>
      </c>
      <c r="N1678" s="12">
        <f>IF(M1678="","",IF(M1678&lt;Premissas!$C$8,Premissas!$E$7,IF(M1678&lt;Premissas!$C$9,Premissas!$E$8,IF(M1678&lt;Premissas!$C$10,Premissas!$E$9,IF(M1678&lt;Premissas!$C$11,Premissas!$E$10,IF(M1678&lt;Premissas!$C$12,Premissas!$E$11,Premissas!$E$12))))))</f>
        <v>350</v>
      </c>
      <c r="O1678" s="13">
        <f>IF(OR(N1678="",N1678=0),0,N1678/Premissas!$C$16)</f>
        <v>13.461538461538462</v>
      </c>
    </row>
    <row r="1679" spans="1:15" ht="15" customHeight="1">
      <c r="A1679" s="9">
        <v>8</v>
      </c>
      <c r="B1679" s="9">
        <v>1965</v>
      </c>
      <c r="C1679" s="9" t="s">
        <v>18</v>
      </c>
      <c r="D1679" s="9" t="s">
        <v>4310</v>
      </c>
      <c r="E1679" s="9" t="s">
        <v>4311</v>
      </c>
      <c r="F1679" s="10">
        <v>535</v>
      </c>
      <c r="G1679" s="11">
        <v>36.1</v>
      </c>
      <c r="H1679" s="11">
        <v>15</v>
      </c>
      <c r="I1679" s="9"/>
      <c r="J1679" s="9">
        <v>22</v>
      </c>
      <c r="K1679" s="9" t="s">
        <v>4843</v>
      </c>
      <c r="L1679" s="9" t="s">
        <v>48</v>
      </c>
      <c r="M1679" s="11">
        <f t="shared" si="26"/>
        <v>0.68181818181818177</v>
      </c>
      <c r="N1679" s="12">
        <f>IF(M1679="","",IF(M1679&lt;Premissas!$C$8,Premissas!$E$7,IF(M1679&lt;Premissas!$C$9,Premissas!$E$8,IF(M1679&lt;Premissas!$C$10,Premissas!$E$9,IF(M1679&lt;Premissas!$C$11,Premissas!$E$10,IF(M1679&lt;Premissas!$C$12,Premissas!$E$11,Premissas!$E$12))))))</f>
        <v>0</v>
      </c>
      <c r="O1679" s="13">
        <f>IF(OR(N1679="",N1679=0),0,N1679/Premissas!$C$16)</f>
        <v>0</v>
      </c>
    </row>
    <row r="1680" spans="1:15" ht="15" customHeight="1">
      <c r="A1680" s="9">
        <v>8</v>
      </c>
      <c r="B1680" s="9">
        <v>1965</v>
      </c>
      <c r="C1680" s="9" t="s">
        <v>20</v>
      </c>
      <c r="D1680" s="9" t="s">
        <v>1483</v>
      </c>
      <c r="E1680" s="9" t="s">
        <v>1484</v>
      </c>
      <c r="F1680" s="10">
        <v>121</v>
      </c>
      <c r="G1680" s="11">
        <v>17.010000000000002</v>
      </c>
      <c r="H1680" s="11">
        <v>7</v>
      </c>
      <c r="I1680" s="9"/>
      <c r="J1680" s="9">
        <v>16</v>
      </c>
      <c r="K1680" s="9" t="s">
        <v>4843</v>
      </c>
      <c r="L1680" s="9" t="s">
        <v>48</v>
      </c>
      <c r="M1680" s="11">
        <f t="shared" si="26"/>
        <v>0.4375</v>
      </c>
      <c r="N1680" s="12">
        <f>IF(M1680="","",IF(M1680&lt;Premissas!$C$8,Premissas!$E$7,IF(M1680&lt;Premissas!$C$9,Premissas!$E$8,IF(M1680&lt;Premissas!$C$10,Premissas!$E$9,IF(M1680&lt;Premissas!$C$11,Premissas!$E$10,IF(M1680&lt;Premissas!$C$12,Premissas!$E$11,Premissas!$E$12))))))</f>
        <v>0</v>
      </c>
      <c r="O1680" s="13">
        <f>IF(OR(N1680="",N1680=0),0,N1680/Premissas!$C$16)</f>
        <v>0</v>
      </c>
    </row>
    <row r="1681" spans="1:15" ht="15" customHeight="1">
      <c r="A1681" s="9">
        <v>8</v>
      </c>
      <c r="B1681" s="9">
        <v>1965</v>
      </c>
      <c r="C1681" s="9" t="s">
        <v>20</v>
      </c>
      <c r="D1681" s="9" t="s">
        <v>1489</v>
      </c>
      <c r="E1681" s="9" t="s">
        <v>1490</v>
      </c>
      <c r="F1681" s="10">
        <v>2643</v>
      </c>
      <c r="G1681" s="11">
        <v>142.58000000000001</v>
      </c>
      <c r="H1681" s="11">
        <v>19</v>
      </c>
      <c r="I1681" s="9"/>
      <c r="J1681" s="9">
        <v>16</v>
      </c>
      <c r="K1681" s="9" t="s">
        <v>4843</v>
      </c>
      <c r="L1681" s="9" t="s">
        <v>48</v>
      </c>
      <c r="M1681" s="11">
        <f t="shared" si="26"/>
        <v>1.1875</v>
      </c>
      <c r="N1681" s="12">
        <f>IF(M1681="","",IF(M1681&lt;Premissas!$C$8,Premissas!$E$7,IF(M1681&lt;Premissas!$C$9,Premissas!$E$8,IF(M1681&lt;Premissas!$C$10,Premissas!$E$9,IF(M1681&lt;Premissas!$C$11,Premissas!$E$10,IF(M1681&lt;Premissas!$C$12,Premissas!$E$11,Premissas!$E$12))))))</f>
        <v>100</v>
      </c>
      <c r="O1681" s="13">
        <f>IF(OR(N1681="",N1681=0),0,N1681/Premissas!$C$16)</f>
        <v>3.8461538461538463</v>
      </c>
    </row>
    <row r="1682" spans="1:15" ht="15" customHeight="1">
      <c r="A1682" s="9">
        <v>8</v>
      </c>
      <c r="B1682" s="9">
        <v>1965</v>
      </c>
      <c r="C1682" s="9" t="s">
        <v>18</v>
      </c>
      <c r="D1682" s="9" t="s">
        <v>1493</v>
      </c>
      <c r="E1682" s="9" t="s">
        <v>1494</v>
      </c>
      <c r="F1682" s="10">
        <v>1804</v>
      </c>
      <c r="G1682" s="11">
        <v>103.57</v>
      </c>
      <c r="H1682" s="11">
        <v>17</v>
      </c>
      <c r="I1682" s="9"/>
      <c r="J1682" s="9">
        <v>22</v>
      </c>
      <c r="K1682" s="9" t="s">
        <v>4843</v>
      </c>
      <c r="L1682" s="9" t="s">
        <v>48</v>
      </c>
      <c r="M1682" s="11">
        <f t="shared" si="26"/>
        <v>0.77272727272727271</v>
      </c>
      <c r="N1682" s="12">
        <f>IF(M1682="","",IF(M1682&lt;Premissas!$C$8,Premissas!$E$7,IF(M1682&lt;Premissas!$C$9,Premissas!$E$8,IF(M1682&lt;Premissas!$C$10,Premissas!$E$9,IF(M1682&lt;Premissas!$C$11,Premissas!$E$10,IF(M1682&lt;Premissas!$C$12,Premissas!$E$11,Premissas!$E$12))))))</f>
        <v>0</v>
      </c>
      <c r="O1682" s="13">
        <f>IF(OR(N1682="",N1682=0),0,N1682/Premissas!$C$16)</f>
        <v>0</v>
      </c>
    </row>
    <row r="1683" spans="1:15" ht="15" customHeight="1">
      <c r="A1683" s="9">
        <v>8</v>
      </c>
      <c r="B1683" s="9">
        <v>1965</v>
      </c>
      <c r="C1683" s="9" t="s">
        <v>20</v>
      </c>
      <c r="D1683" s="9" t="s">
        <v>1495</v>
      </c>
      <c r="E1683" s="9" t="s">
        <v>1496</v>
      </c>
      <c r="F1683" s="10">
        <v>2630</v>
      </c>
      <c r="G1683" s="11">
        <v>99.59</v>
      </c>
      <c r="H1683" s="11">
        <v>26</v>
      </c>
      <c r="I1683" s="9"/>
      <c r="J1683" s="9">
        <v>16</v>
      </c>
      <c r="K1683" s="9" t="s">
        <v>4843</v>
      </c>
      <c r="L1683" s="9" t="s">
        <v>48</v>
      </c>
      <c r="M1683" s="11">
        <f t="shared" si="26"/>
        <v>1.625</v>
      </c>
      <c r="N1683" s="12">
        <f>IF(M1683="","",IF(M1683&lt;Premissas!$C$8,Premissas!$E$7,IF(M1683&lt;Premissas!$C$9,Premissas!$E$8,IF(M1683&lt;Premissas!$C$10,Premissas!$E$9,IF(M1683&lt;Premissas!$C$11,Premissas!$E$10,IF(M1683&lt;Premissas!$C$12,Premissas!$E$11,Premissas!$E$12))))))</f>
        <v>500</v>
      </c>
      <c r="O1683" s="13">
        <f>IF(OR(N1683="",N1683=0),0,N1683/Premissas!$C$16)</f>
        <v>19.23076923076923</v>
      </c>
    </row>
    <row r="1684" spans="1:15" ht="15" customHeight="1">
      <c r="A1684" s="9">
        <v>8</v>
      </c>
      <c r="B1684" s="9">
        <v>1965</v>
      </c>
      <c r="C1684" s="9" t="s">
        <v>18</v>
      </c>
      <c r="D1684" s="9" t="s">
        <v>1499</v>
      </c>
      <c r="E1684" s="9" t="s">
        <v>1500</v>
      </c>
      <c r="F1684" s="10">
        <v>175</v>
      </c>
      <c r="G1684" s="11">
        <v>36.28</v>
      </c>
      <c r="H1684" s="11">
        <v>5</v>
      </c>
      <c r="I1684" s="9"/>
      <c r="J1684" s="9">
        <v>22</v>
      </c>
      <c r="K1684" s="9" t="s">
        <v>4843</v>
      </c>
      <c r="L1684" s="9" t="s">
        <v>48</v>
      </c>
      <c r="M1684" s="11">
        <f t="shared" si="26"/>
        <v>0.22727272727272727</v>
      </c>
      <c r="N1684" s="12">
        <f>IF(M1684="","",IF(M1684&lt;Premissas!$C$8,Premissas!$E$7,IF(M1684&lt;Premissas!$C$9,Premissas!$E$8,IF(M1684&lt;Premissas!$C$10,Premissas!$E$9,IF(M1684&lt;Premissas!$C$11,Premissas!$E$10,IF(M1684&lt;Premissas!$C$12,Premissas!$E$11,Premissas!$E$12))))))</f>
        <v>0</v>
      </c>
      <c r="O1684" s="13">
        <f>IF(OR(N1684="",N1684=0),0,N1684/Premissas!$C$16)</f>
        <v>0</v>
      </c>
    </row>
    <row r="1685" spans="1:15" ht="15" customHeight="1">
      <c r="A1685" s="9">
        <v>8</v>
      </c>
      <c r="B1685" s="9">
        <v>1965</v>
      </c>
      <c r="C1685" s="9" t="s">
        <v>20</v>
      </c>
      <c r="D1685" s="9" t="s">
        <v>1501</v>
      </c>
      <c r="E1685" s="9" t="s">
        <v>1502</v>
      </c>
      <c r="F1685" s="10">
        <v>2</v>
      </c>
      <c r="G1685" s="11">
        <v>1.57</v>
      </c>
      <c r="H1685" s="11">
        <v>1</v>
      </c>
      <c r="I1685" s="9"/>
      <c r="J1685" s="9">
        <v>16</v>
      </c>
      <c r="K1685" s="9" t="s">
        <v>4843</v>
      </c>
      <c r="L1685" s="9" t="s">
        <v>48</v>
      </c>
      <c r="M1685" s="11">
        <f t="shared" si="26"/>
        <v>6.25E-2</v>
      </c>
      <c r="N1685" s="12">
        <f>IF(M1685="","",IF(M1685&lt;Premissas!$C$8,Premissas!$E$7,IF(M1685&lt;Premissas!$C$9,Premissas!$E$8,IF(M1685&lt;Premissas!$C$10,Premissas!$E$9,IF(M1685&lt;Premissas!$C$11,Premissas!$E$10,IF(M1685&lt;Premissas!$C$12,Premissas!$E$11,Premissas!$E$12))))))</f>
        <v>0</v>
      </c>
      <c r="O1685" s="13">
        <f>IF(OR(N1685="",N1685=0),0,N1685/Premissas!$C$16)</f>
        <v>0</v>
      </c>
    </row>
    <row r="1686" spans="1:15" ht="15" customHeight="1">
      <c r="A1686" s="9">
        <v>8</v>
      </c>
      <c r="B1686" s="9">
        <v>1965</v>
      </c>
      <c r="C1686" s="9" t="s">
        <v>19</v>
      </c>
      <c r="D1686" s="9" t="s">
        <v>1501</v>
      </c>
      <c r="E1686" s="9" t="s">
        <v>1502</v>
      </c>
      <c r="F1686" s="10">
        <v>2498</v>
      </c>
      <c r="G1686" s="11">
        <v>164.31</v>
      </c>
      <c r="H1686" s="11">
        <v>15</v>
      </c>
      <c r="I1686" s="9"/>
      <c r="J1686" s="9">
        <v>17</v>
      </c>
      <c r="K1686" s="9" t="s">
        <v>4843</v>
      </c>
      <c r="L1686" s="9" t="s">
        <v>48</v>
      </c>
      <c r="M1686" s="11">
        <f t="shared" si="26"/>
        <v>0.88235294117647056</v>
      </c>
      <c r="N1686" s="12">
        <f>IF(M1686="","",IF(M1686&lt;Premissas!$C$8,Premissas!$E$7,IF(M1686&lt;Premissas!$C$9,Premissas!$E$8,IF(M1686&lt;Premissas!$C$10,Premissas!$E$9,IF(M1686&lt;Premissas!$C$11,Premissas!$E$10,IF(M1686&lt;Premissas!$C$12,Premissas!$E$11,Premissas!$E$12))))))</f>
        <v>0</v>
      </c>
      <c r="O1686" s="13">
        <f>IF(OR(N1686="",N1686=0),0,N1686/Premissas!$C$16)</f>
        <v>0</v>
      </c>
    </row>
    <row r="1687" spans="1:15" ht="15" customHeight="1">
      <c r="A1687" s="9">
        <v>8</v>
      </c>
      <c r="B1687" s="9">
        <v>1965</v>
      </c>
      <c r="C1687" s="9" t="s">
        <v>18</v>
      </c>
      <c r="D1687" s="9" t="s">
        <v>1503</v>
      </c>
      <c r="E1687" s="9" t="s">
        <v>1504</v>
      </c>
      <c r="F1687" s="10">
        <v>1746</v>
      </c>
      <c r="G1687" s="11">
        <v>66.84</v>
      </c>
      <c r="H1687" s="11">
        <v>26</v>
      </c>
      <c r="I1687" s="9"/>
      <c r="J1687" s="9">
        <v>22</v>
      </c>
      <c r="K1687" s="9" t="s">
        <v>4843</v>
      </c>
      <c r="L1687" s="9" t="s">
        <v>48</v>
      </c>
      <c r="M1687" s="11">
        <f t="shared" si="26"/>
        <v>1.1818181818181819</v>
      </c>
      <c r="N1687" s="12">
        <f>IF(M1687="","",IF(M1687&lt;Premissas!$C$8,Premissas!$E$7,IF(M1687&lt;Premissas!$C$9,Premissas!$E$8,IF(M1687&lt;Premissas!$C$10,Premissas!$E$9,IF(M1687&lt;Premissas!$C$11,Premissas!$E$10,IF(M1687&lt;Premissas!$C$12,Premissas!$E$11,Premissas!$E$12))))))</f>
        <v>100</v>
      </c>
      <c r="O1687" s="13">
        <f>IF(OR(N1687="",N1687=0),0,N1687/Premissas!$C$16)</f>
        <v>3.8461538461538463</v>
      </c>
    </row>
    <row r="1688" spans="1:15" ht="15" customHeight="1">
      <c r="A1688" s="9">
        <v>8</v>
      </c>
      <c r="B1688" s="9">
        <v>1965</v>
      </c>
      <c r="C1688" s="9" t="s">
        <v>19</v>
      </c>
      <c r="D1688" s="9" t="s">
        <v>1503</v>
      </c>
      <c r="E1688" s="9" t="s">
        <v>1504</v>
      </c>
      <c r="F1688" s="10">
        <v>19</v>
      </c>
      <c r="G1688" s="11">
        <v>0.19</v>
      </c>
      <c r="H1688" s="11">
        <v>100</v>
      </c>
      <c r="I1688" s="9"/>
      <c r="J1688" s="9">
        <v>17</v>
      </c>
      <c r="K1688" s="9" t="s">
        <v>4843</v>
      </c>
      <c r="L1688" s="9" t="s">
        <v>48</v>
      </c>
      <c r="M1688" s="11">
        <f t="shared" si="26"/>
        <v>5.882352941176471</v>
      </c>
      <c r="N1688" s="12">
        <f>IF(M1688="","",IF(M1688&lt;Premissas!$C$8,Premissas!$E$7,IF(M1688&lt;Premissas!$C$9,Premissas!$E$8,IF(M1688&lt;Premissas!$C$10,Premissas!$E$9,IF(M1688&lt;Premissas!$C$11,Premissas!$E$10,IF(M1688&lt;Premissas!$C$12,Premissas!$E$11,Premissas!$E$12))))))</f>
        <v>750</v>
      </c>
      <c r="O1688" s="13">
        <f>IF(OR(N1688="",N1688=0),0,N1688/Premissas!$C$16)</f>
        <v>28.846153846153847</v>
      </c>
    </row>
    <row r="1689" spans="1:15" ht="15" customHeight="1">
      <c r="A1689" s="9">
        <v>8</v>
      </c>
      <c r="B1689" s="9">
        <v>1965</v>
      </c>
      <c r="C1689" s="9" t="s">
        <v>20</v>
      </c>
      <c r="D1689" s="9" t="s">
        <v>1505</v>
      </c>
      <c r="E1689" s="9" t="s">
        <v>1506</v>
      </c>
      <c r="F1689" s="10">
        <v>970</v>
      </c>
      <c r="G1689" s="11">
        <v>74.650000000000006</v>
      </c>
      <c r="H1689" s="11">
        <v>13</v>
      </c>
      <c r="I1689" s="9"/>
      <c r="J1689" s="9">
        <v>16</v>
      </c>
      <c r="K1689" s="9" t="s">
        <v>4843</v>
      </c>
      <c r="L1689" s="9" t="s">
        <v>48</v>
      </c>
      <c r="M1689" s="11">
        <f t="shared" si="26"/>
        <v>0.8125</v>
      </c>
      <c r="N1689" s="12">
        <f>IF(M1689="","",IF(M1689&lt;Premissas!$C$8,Premissas!$E$7,IF(M1689&lt;Premissas!$C$9,Premissas!$E$8,IF(M1689&lt;Premissas!$C$10,Premissas!$E$9,IF(M1689&lt;Premissas!$C$11,Premissas!$E$10,IF(M1689&lt;Premissas!$C$12,Premissas!$E$11,Premissas!$E$12))))))</f>
        <v>0</v>
      </c>
      <c r="O1689" s="13">
        <f>IF(OR(N1689="",N1689=0),0,N1689/Premissas!$C$16)</f>
        <v>0</v>
      </c>
    </row>
    <row r="1690" spans="1:15" ht="15" customHeight="1">
      <c r="A1690" s="9">
        <v>8</v>
      </c>
      <c r="B1690" s="9">
        <v>1965</v>
      </c>
      <c r="C1690" s="9" t="s">
        <v>19</v>
      </c>
      <c r="D1690" s="9" t="s">
        <v>1505</v>
      </c>
      <c r="E1690" s="9" t="s">
        <v>1506</v>
      </c>
      <c r="F1690" s="10">
        <v>2505</v>
      </c>
      <c r="G1690" s="11">
        <v>107.97</v>
      </c>
      <c r="H1690" s="11">
        <v>23</v>
      </c>
      <c r="I1690" s="9"/>
      <c r="J1690" s="9">
        <v>17</v>
      </c>
      <c r="K1690" s="9" t="s">
        <v>4843</v>
      </c>
      <c r="L1690" s="9" t="s">
        <v>48</v>
      </c>
      <c r="M1690" s="11">
        <f t="shared" si="26"/>
        <v>1.3529411764705883</v>
      </c>
      <c r="N1690" s="12">
        <f>IF(M1690="","",IF(M1690&lt;Premissas!$C$8,Premissas!$E$7,IF(M1690&lt;Premissas!$C$9,Premissas!$E$8,IF(M1690&lt;Premissas!$C$10,Premissas!$E$9,IF(M1690&lt;Premissas!$C$11,Premissas!$E$10,IF(M1690&lt;Premissas!$C$12,Premissas!$E$11,Premissas!$E$12))))))</f>
        <v>200</v>
      </c>
      <c r="O1690" s="13">
        <f>IF(OR(N1690="",N1690=0),0,N1690/Premissas!$C$16)</f>
        <v>7.6923076923076925</v>
      </c>
    </row>
    <row r="1691" spans="1:15" ht="15" customHeight="1">
      <c r="A1691" s="9">
        <v>8</v>
      </c>
      <c r="B1691" s="9">
        <v>1965</v>
      </c>
      <c r="C1691" s="9" t="s">
        <v>20</v>
      </c>
      <c r="D1691" s="9" t="s">
        <v>1507</v>
      </c>
      <c r="E1691" s="9" t="s">
        <v>1508</v>
      </c>
      <c r="F1691" s="10">
        <v>1393</v>
      </c>
      <c r="G1691" s="11">
        <v>115.12</v>
      </c>
      <c r="H1691" s="11">
        <v>12</v>
      </c>
      <c r="I1691" s="9"/>
      <c r="J1691" s="9">
        <v>16</v>
      </c>
      <c r="K1691" s="9" t="s">
        <v>4843</v>
      </c>
      <c r="L1691" s="9" t="s">
        <v>48</v>
      </c>
      <c r="M1691" s="11">
        <f t="shared" si="26"/>
        <v>0.75</v>
      </c>
      <c r="N1691" s="12">
        <f>IF(M1691="","",IF(M1691&lt;Premissas!$C$8,Premissas!$E$7,IF(M1691&lt;Premissas!$C$9,Premissas!$E$8,IF(M1691&lt;Premissas!$C$10,Premissas!$E$9,IF(M1691&lt;Premissas!$C$11,Premissas!$E$10,IF(M1691&lt;Premissas!$C$12,Premissas!$E$11,Premissas!$E$12))))))</f>
        <v>0</v>
      </c>
      <c r="O1691" s="13">
        <f>IF(OR(N1691="",N1691=0),0,N1691/Premissas!$C$16)</f>
        <v>0</v>
      </c>
    </row>
    <row r="1692" spans="1:15" ht="15" customHeight="1">
      <c r="A1692" s="9">
        <v>8</v>
      </c>
      <c r="B1692" s="9">
        <v>1965</v>
      </c>
      <c r="C1692" s="9" t="s">
        <v>20</v>
      </c>
      <c r="D1692" s="9" t="s">
        <v>1509</v>
      </c>
      <c r="E1692" s="9" t="s">
        <v>1510</v>
      </c>
      <c r="F1692" s="10">
        <v>2964</v>
      </c>
      <c r="G1692" s="11">
        <v>138.5</v>
      </c>
      <c r="H1692" s="11">
        <v>21</v>
      </c>
      <c r="I1692" s="9"/>
      <c r="J1692" s="9">
        <v>16</v>
      </c>
      <c r="K1692" s="9" t="s">
        <v>4843</v>
      </c>
      <c r="L1692" s="9" t="s">
        <v>48</v>
      </c>
      <c r="M1692" s="11">
        <f t="shared" si="26"/>
        <v>1.3125</v>
      </c>
      <c r="N1692" s="12">
        <f>IF(M1692="","",IF(M1692&lt;Premissas!$C$8,Premissas!$E$7,IF(M1692&lt;Premissas!$C$9,Premissas!$E$8,IF(M1692&lt;Premissas!$C$10,Premissas!$E$9,IF(M1692&lt;Premissas!$C$11,Premissas!$E$10,IF(M1692&lt;Premissas!$C$12,Premissas!$E$11,Premissas!$E$12))))))</f>
        <v>200</v>
      </c>
      <c r="O1692" s="13">
        <f>IF(OR(N1692="",N1692=0),0,N1692/Premissas!$C$16)</f>
        <v>7.6923076923076925</v>
      </c>
    </row>
    <row r="1693" spans="1:15" ht="15" customHeight="1">
      <c r="A1693" s="9">
        <v>8</v>
      </c>
      <c r="B1693" s="9">
        <v>1965</v>
      </c>
      <c r="C1693" s="9" t="s">
        <v>18</v>
      </c>
      <c r="D1693" s="9" t="s">
        <v>1511</v>
      </c>
      <c r="E1693" s="9" t="s">
        <v>1512</v>
      </c>
      <c r="F1693" s="10">
        <v>493</v>
      </c>
      <c r="G1693" s="11">
        <v>14.35</v>
      </c>
      <c r="H1693" s="11">
        <v>34</v>
      </c>
      <c r="I1693" s="9"/>
      <c r="J1693" s="9">
        <v>22</v>
      </c>
      <c r="K1693" s="9" t="s">
        <v>4843</v>
      </c>
      <c r="L1693" s="9" t="s">
        <v>48</v>
      </c>
      <c r="M1693" s="11">
        <f t="shared" si="26"/>
        <v>1.5454545454545454</v>
      </c>
      <c r="N1693" s="12">
        <f>IF(M1693="","",IF(M1693&lt;Premissas!$C$8,Premissas!$E$7,IF(M1693&lt;Premissas!$C$9,Premissas!$E$8,IF(M1693&lt;Premissas!$C$10,Premissas!$E$9,IF(M1693&lt;Premissas!$C$11,Premissas!$E$10,IF(M1693&lt;Premissas!$C$12,Premissas!$E$11,Premissas!$E$12))))))</f>
        <v>350</v>
      </c>
      <c r="O1693" s="13">
        <f>IF(OR(N1693="",N1693=0),0,N1693/Premissas!$C$16)</f>
        <v>13.461538461538462</v>
      </c>
    </row>
    <row r="1694" spans="1:15" ht="15" customHeight="1">
      <c r="A1694" s="9">
        <v>8</v>
      </c>
      <c r="B1694" s="9">
        <v>1965</v>
      </c>
      <c r="C1694" s="9" t="s">
        <v>20</v>
      </c>
      <c r="D1694" s="9" t="s">
        <v>1513</v>
      </c>
      <c r="E1694" s="9" t="s">
        <v>1514</v>
      </c>
      <c r="F1694" s="10">
        <v>3675</v>
      </c>
      <c r="G1694" s="11">
        <v>124.73</v>
      </c>
      <c r="H1694" s="11">
        <v>29</v>
      </c>
      <c r="I1694" s="9"/>
      <c r="J1694" s="9">
        <v>16</v>
      </c>
      <c r="K1694" s="9" t="s">
        <v>4843</v>
      </c>
      <c r="L1694" s="9" t="s">
        <v>48</v>
      </c>
      <c r="M1694" s="11">
        <f t="shared" si="26"/>
        <v>1.8125</v>
      </c>
      <c r="N1694" s="12">
        <f>IF(M1694="","",IF(M1694&lt;Premissas!$C$8,Premissas!$E$7,IF(M1694&lt;Premissas!$C$9,Premissas!$E$8,IF(M1694&lt;Premissas!$C$10,Premissas!$E$9,IF(M1694&lt;Premissas!$C$11,Premissas!$E$10,IF(M1694&lt;Premissas!$C$12,Premissas!$E$11,Premissas!$E$12))))))</f>
        <v>500</v>
      </c>
      <c r="O1694" s="13">
        <f>IF(OR(N1694="",N1694=0),0,N1694/Premissas!$C$16)</f>
        <v>19.23076923076923</v>
      </c>
    </row>
    <row r="1695" spans="1:15" ht="15" customHeight="1">
      <c r="A1695" s="9">
        <v>8</v>
      </c>
      <c r="B1695" s="9">
        <v>1965</v>
      </c>
      <c r="C1695" s="9" t="s">
        <v>19</v>
      </c>
      <c r="D1695" s="9" t="s">
        <v>1515</v>
      </c>
      <c r="E1695" s="9" t="s">
        <v>1516</v>
      </c>
      <c r="F1695" s="10">
        <v>108</v>
      </c>
      <c r="G1695" s="11">
        <v>6.67</v>
      </c>
      <c r="H1695" s="11">
        <v>16</v>
      </c>
      <c r="I1695" s="9"/>
      <c r="J1695" s="9">
        <v>17</v>
      </c>
      <c r="K1695" s="9" t="s">
        <v>4843</v>
      </c>
      <c r="L1695" s="9" t="s">
        <v>48</v>
      </c>
      <c r="M1695" s="11">
        <f t="shared" si="26"/>
        <v>0.94117647058823528</v>
      </c>
      <c r="N1695" s="12">
        <f>IF(M1695="","",IF(M1695&lt;Premissas!$C$8,Premissas!$E$7,IF(M1695&lt;Premissas!$C$9,Premissas!$E$8,IF(M1695&lt;Premissas!$C$10,Premissas!$E$9,IF(M1695&lt;Premissas!$C$11,Premissas!$E$10,IF(M1695&lt;Premissas!$C$12,Premissas!$E$11,Premissas!$E$12))))))</f>
        <v>0</v>
      </c>
      <c r="O1695" s="13">
        <f>IF(OR(N1695="",N1695=0),0,N1695/Premissas!$C$16)</f>
        <v>0</v>
      </c>
    </row>
    <row r="1696" spans="1:15" ht="15" customHeight="1">
      <c r="A1696" s="9">
        <v>8</v>
      </c>
      <c r="B1696" s="9">
        <v>1965</v>
      </c>
      <c r="C1696" s="9" t="s">
        <v>20</v>
      </c>
      <c r="D1696" s="9" t="s">
        <v>1517</v>
      </c>
      <c r="E1696" s="9" t="s">
        <v>1518</v>
      </c>
      <c r="F1696" s="10">
        <v>2</v>
      </c>
      <c r="G1696" s="11">
        <v>1.33</v>
      </c>
      <c r="H1696" s="11">
        <v>2</v>
      </c>
      <c r="I1696" s="9"/>
      <c r="J1696" s="9">
        <v>16</v>
      </c>
      <c r="K1696" s="9" t="s">
        <v>4843</v>
      </c>
      <c r="L1696" s="9" t="s">
        <v>48</v>
      </c>
      <c r="M1696" s="11">
        <f t="shared" si="26"/>
        <v>0.125</v>
      </c>
      <c r="N1696" s="12">
        <f>IF(M1696="","",IF(M1696&lt;Premissas!$C$8,Premissas!$E$7,IF(M1696&lt;Premissas!$C$9,Premissas!$E$8,IF(M1696&lt;Premissas!$C$10,Premissas!$E$9,IF(M1696&lt;Premissas!$C$11,Premissas!$E$10,IF(M1696&lt;Premissas!$C$12,Premissas!$E$11,Premissas!$E$12))))))</f>
        <v>0</v>
      </c>
      <c r="O1696" s="13">
        <f>IF(OR(N1696="",N1696=0),0,N1696/Premissas!$C$16)</f>
        <v>0</v>
      </c>
    </row>
    <row r="1697" spans="1:15" ht="15" customHeight="1">
      <c r="A1697" s="9">
        <v>8</v>
      </c>
      <c r="B1697" s="9">
        <v>1965</v>
      </c>
      <c r="C1697" s="9" t="s">
        <v>18</v>
      </c>
      <c r="D1697" s="9" t="s">
        <v>1519</v>
      </c>
      <c r="E1697" s="9" t="s">
        <v>1520</v>
      </c>
      <c r="F1697" s="10">
        <v>438</v>
      </c>
      <c r="G1697" s="11">
        <v>39.81</v>
      </c>
      <c r="H1697" s="11">
        <v>11</v>
      </c>
      <c r="I1697" s="9"/>
      <c r="J1697" s="9">
        <v>22</v>
      </c>
      <c r="K1697" s="9" t="s">
        <v>4843</v>
      </c>
      <c r="L1697" s="9" t="s">
        <v>48</v>
      </c>
      <c r="M1697" s="11">
        <f t="shared" si="26"/>
        <v>0.5</v>
      </c>
      <c r="N1697" s="12">
        <f>IF(M1697="","",IF(M1697&lt;Premissas!$C$8,Premissas!$E$7,IF(M1697&lt;Premissas!$C$9,Premissas!$E$8,IF(M1697&lt;Premissas!$C$10,Premissas!$E$9,IF(M1697&lt;Premissas!$C$11,Premissas!$E$10,IF(M1697&lt;Premissas!$C$12,Premissas!$E$11,Premissas!$E$12))))))</f>
        <v>0</v>
      </c>
      <c r="O1697" s="13">
        <f>IF(OR(N1697="",N1697=0),0,N1697/Premissas!$C$16)</f>
        <v>0</v>
      </c>
    </row>
    <row r="1698" spans="1:15" ht="15" customHeight="1">
      <c r="A1698" s="9">
        <v>8</v>
      </c>
      <c r="B1698" s="9">
        <v>1965</v>
      </c>
      <c r="C1698" s="9" t="s">
        <v>20</v>
      </c>
      <c r="D1698" s="9" t="s">
        <v>1523</v>
      </c>
      <c r="E1698" s="9" t="s">
        <v>1524</v>
      </c>
      <c r="F1698" s="10">
        <v>369</v>
      </c>
      <c r="G1698" s="11">
        <v>16.47</v>
      </c>
      <c r="H1698" s="11">
        <v>22</v>
      </c>
      <c r="I1698" s="9"/>
      <c r="J1698" s="9">
        <v>16</v>
      </c>
      <c r="K1698" s="9" t="s">
        <v>4843</v>
      </c>
      <c r="L1698" s="9" t="s">
        <v>48</v>
      </c>
      <c r="M1698" s="11">
        <f t="shared" si="26"/>
        <v>1.375</v>
      </c>
      <c r="N1698" s="12">
        <f>IF(M1698="","",IF(M1698&lt;Premissas!$C$8,Premissas!$E$7,IF(M1698&lt;Premissas!$C$9,Premissas!$E$8,IF(M1698&lt;Premissas!$C$10,Premissas!$E$9,IF(M1698&lt;Premissas!$C$11,Premissas!$E$10,IF(M1698&lt;Premissas!$C$12,Premissas!$E$11,Premissas!$E$12))))))</f>
        <v>200</v>
      </c>
      <c r="O1698" s="13">
        <f>IF(OR(N1698="",N1698=0),0,N1698/Premissas!$C$16)</f>
        <v>7.6923076923076925</v>
      </c>
    </row>
    <row r="1699" spans="1:15" ht="15" customHeight="1">
      <c r="A1699" s="9">
        <v>8</v>
      </c>
      <c r="B1699" s="9">
        <v>1965</v>
      </c>
      <c r="C1699" s="9" t="s">
        <v>20</v>
      </c>
      <c r="D1699" s="9" t="s">
        <v>1525</v>
      </c>
      <c r="E1699" s="9" t="s">
        <v>1526</v>
      </c>
      <c r="F1699" s="10">
        <v>183</v>
      </c>
      <c r="G1699" s="11">
        <v>35.83</v>
      </c>
      <c r="H1699" s="11">
        <v>5</v>
      </c>
      <c r="I1699" s="9"/>
      <c r="J1699" s="9">
        <v>16</v>
      </c>
      <c r="K1699" s="9" t="s">
        <v>4843</v>
      </c>
      <c r="L1699" s="9" t="s">
        <v>48</v>
      </c>
      <c r="M1699" s="11">
        <f t="shared" si="26"/>
        <v>0.3125</v>
      </c>
      <c r="N1699" s="12">
        <f>IF(M1699="","",IF(M1699&lt;Premissas!$C$8,Premissas!$E$7,IF(M1699&lt;Premissas!$C$9,Premissas!$E$8,IF(M1699&lt;Premissas!$C$10,Premissas!$E$9,IF(M1699&lt;Premissas!$C$11,Premissas!$E$10,IF(M1699&lt;Premissas!$C$12,Premissas!$E$11,Premissas!$E$12))))))</f>
        <v>0</v>
      </c>
      <c r="O1699" s="13">
        <f>IF(OR(N1699="",N1699=0),0,N1699/Premissas!$C$16)</f>
        <v>0</v>
      </c>
    </row>
    <row r="1700" spans="1:15" ht="15" customHeight="1">
      <c r="A1700" s="9">
        <v>8</v>
      </c>
      <c r="B1700" s="9">
        <v>1965</v>
      </c>
      <c r="C1700" s="9" t="s">
        <v>20</v>
      </c>
      <c r="D1700" s="9" t="s">
        <v>1527</v>
      </c>
      <c r="E1700" s="9" t="s">
        <v>1528</v>
      </c>
      <c r="F1700" s="10">
        <v>823</v>
      </c>
      <c r="G1700" s="11">
        <v>48.57</v>
      </c>
      <c r="H1700" s="11">
        <v>17</v>
      </c>
      <c r="I1700" s="9"/>
      <c r="J1700" s="9">
        <v>16</v>
      </c>
      <c r="K1700" s="9" t="s">
        <v>4843</v>
      </c>
      <c r="L1700" s="9" t="s">
        <v>48</v>
      </c>
      <c r="M1700" s="11">
        <f t="shared" si="26"/>
        <v>1.0625</v>
      </c>
      <c r="N1700" s="12">
        <f>IF(M1700="","",IF(M1700&lt;Premissas!$C$8,Premissas!$E$7,IF(M1700&lt;Premissas!$C$9,Premissas!$E$8,IF(M1700&lt;Premissas!$C$10,Premissas!$E$9,IF(M1700&lt;Premissas!$C$11,Premissas!$E$10,IF(M1700&lt;Premissas!$C$12,Premissas!$E$11,Premissas!$E$12))))))</f>
        <v>100</v>
      </c>
      <c r="O1700" s="13">
        <f>IF(OR(N1700="",N1700=0),0,N1700/Premissas!$C$16)</f>
        <v>3.8461538461538463</v>
      </c>
    </row>
    <row r="1701" spans="1:15" ht="15" customHeight="1">
      <c r="A1701" s="9">
        <v>8</v>
      </c>
      <c r="B1701" s="9">
        <v>1965</v>
      </c>
      <c r="C1701" s="9" t="s">
        <v>19</v>
      </c>
      <c r="D1701" s="9" t="s">
        <v>1527</v>
      </c>
      <c r="E1701" s="9" t="s">
        <v>1528</v>
      </c>
      <c r="F1701" s="10">
        <v>3757</v>
      </c>
      <c r="G1701" s="11">
        <v>121.04</v>
      </c>
      <c r="H1701" s="11">
        <v>31</v>
      </c>
      <c r="I1701" s="9"/>
      <c r="J1701" s="9">
        <v>17</v>
      </c>
      <c r="K1701" s="9" t="s">
        <v>4843</v>
      </c>
      <c r="L1701" s="9" t="s">
        <v>48</v>
      </c>
      <c r="M1701" s="11">
        <f t="shared" si="26"/>
        <v>1.8235294117647058</v>
      </c>
      <c r="N1701" s="12">
        <f>IF(M1701="","",IF(M1701&lt;Premissas!$C$8,Premissas!$E$7,IF(M1701&lt;Premissas!$C$9,Premissas!$E$8,IF(M1701&lt;Premissas!$C$10,Premissas!$E$9,IF(M1701&lt;Premissas!$C$11,Premissas!$E$10,IF(M1701&lt;Premissas!$C$12,Premissas!$E$11,Premissas!$E$12))))))</f>
        <v>500</v>
      </c>
      <c r="O1701" s="13">
        <f>IF(OR(N1701="",N1701=0),0,N1701/Premissas!$C$16)</f>
        <v>19.23076923076923</v>
      </c>
    </row>
    <row r="1702" spans="1:15" ht="15" customHeight="1">
      <c r="A1702" s="9">
        <v>8</v>
      </c>
      <c r="B1702" s="9">
        <v>1965</v>
      </c>
      <c r="C1702" s="9" t="s">
        <v>20</v>
      </c>
      <c r="D1702" s="9" t="s">
        <v>1531</v>
      </c>
      <c r="E1702" s="9" t="s">
        <v>1532</v>
      </c>
      <c r="F1702" s="10">
        <v>137</v>
      </c>
      <c r="G1702" s="11">
        <v>19.28</v>
      </c>
      <c r="H1702" s="11">
        <v>7</v>
      </c>
      <c r="I1702" s="9"/>
      <c r="J1702" s="9">
        <v>16</v>
      </c>
      <c r="K1702" s="9" t="s">
        <v>4843</v>
      </c>
      <c r="L1702" s="9" t="s">
        <v>48</v>
      </c>
      <c r="M1702" s="11">
        <f t="shared" si="26"/>
        <v>0.4375</v>
      </c>
      <c r="N1702" s="12">
        <f>IF(M1702="","",IF(M1702&lt;Premissas!$C$8,Premissas!$E$7,IF(M1702&lt;Premissas!$C$9,Premissas!$E$8,IF(M1702&lt;Premissas!$C$10,Premissas!$E$9,IF(M1702&lt;Premissas!$C$11,Premissas!$E$10,IF(M1702&lt;Premissas!$C$12,Premissas!$E$11,Premissas!$E$12))))))</f>
        <v>0</v>
      </c>
      <c r="O1702" s="13">
        <f>IF(OR(N1702="",N1702=0),0,N1702/Premissas!$C$16)</f>
        <v>0</v>
      </c>
    </row>
    <row r="1703" spans="1:15" ht="15" customHeight="1">
      <c r="A1703" s="9">
        <v>8</v>
      </c>
      <c r="B1703" s="9">
        <v>1965</v>
      </c>
      <c r="C1703" s="9" t="s">
        <v>18</v>
      </c>
      <c r="D1703" s="9" t="s">
        <v>1535</v>
      </c>
      <c r="E1703" s="9" t="s">
        <v>1536</v>
      </c>
      <c r="F1703" s="10">
        <v>1090</v>
      </c>
      <c r="G1703" s="11">
        <v>117.3</v>
      </c>
      <c r="H1703" s="11">
        <v>9</v>
      </c>
      <c r="I1703" s="9"/>
      <c r="J1703" s="9">
        <v>22</v>
      </c>
      <c r="K1703" s="9" t="s">
        <v>4843</v>
      </c>
      <c r="L1703" s="9" t="s">
        <v>48</v>
      </c>
      <c r="M1703" s="11">
        <f t="shared" si="26"/>
        <v>0.40909090909090912</v>
      </c>
      <c r="N1703" s="12">
        <f>IF(M1703="","",IF(M1703&lt;Premissas!$C$8,Premissas!$E$7,IF(M1703&lt;Premissas!$C$9,Premissas!$E$8,IF(M1703&lt;Premissas!$C$10,Premissas!$E$9,IF(M1703&lt;Premissas!$C$11,Premissas!$E$10,IF(M1703&lt;Premissas!$C$12,Premissas!$E$11,Premissas!$E$12))))))</f>
        <v>0</v>
      </c>
      <c r="O1703" s="13">
        <f>IF(OR(N1703="",N1703=0),0,N1703/Premissas!$C$16)</f>
        <v>0</v>
      </c>
    </row>
    <row r="1704" spans="1:15" ht="15" customHeight="1">
      <c r="A1704" s="9">
        <v>8</v>
      </c>
      <c r="B1704" s="9">
        <v>1965</v>
      </c>
      <c r="C1704" s="9" t="s">
        <v>20</v>
      </c>
      <c r="D1704" s="9" t="s">
        <v>1537</v>
      </c>
      <c r="E1704" s="9" t="s">
        <v>1538</v>
      </c>
      <c r="F1704" s="10">
        <v>2492</v>
      </c>
      <c r="G1704" s="11">
        <v>133.11000000000001</v>
      </c>
      <c r="H1704" s="11">
        <v>19</v>
      </c>
      <c r="I1704" s="9"/>
      <c r="J1704" s="9">
        <v>16</v>
      </c>
      <c r="K1704" s="9" t="s">
        <v>4843</v>
      </c>
      <c r="L1704" s="9" t="s">
        <v>48</v>
      </c>
      <c r="M1704" s="11">
        <f t="shared" si="26"/>
        <v>1.1875</v>
      </c>
      <c r="N1704" s="12">
        <f>IF(M1704="","",IF(M1704&lt;Premissas!$C$8,Premissas!$E$7,IF(M1704&lt;Premissas!$C$9,Premissas!$E$8,IF(M1704&lt;Premissas!$C$10,Premissas!$E$9,IF(M1704&lt;Premissas!$C$11,Premissas!$E$10,IF(M1704&lt;Premissas!$C$12,Premissas!$E$11,Premissas!$E$12))))))</f>
        <v>100</v>
      </c>
      <c r="O1704" s="13">
        <f>IF(OR(N1704="",N1704=0),0,N1704/Premissas!$C$16)</f>
        <v>3.8461538461538463</v>
      </c>
    </row>
    <row r="1705" spans="1:15" ht="15" customHeight="1">
      <c r="A1705" s="9">
        <v>8</v>
      </c>
      <c r="B1705" s="9">
        <v>1965</v>
      </c>
      <c r="C1705" s="9" t="s">
        <v>18</v>
      </c>
      <c r="D1705" s="9" t="s">
        <v>1539</v>
      </c>
      <c r="E1705" s="9" t="s">
        <v>1540</v>
      </c>
      <c r="F1705" s="10">
        <v>271</v>
      </c>
      <c r="G1705" s="11">
        <v>21.99</v>
      </c>
      <c r="H1705" s="11">
        <v>12</v>
      </c>
      <c r="I1705" s="9"/>
      <c r="J1705" s="9">
        <v>22</v>
      </c>
      <c r="K1705" s="9" t="s">
        <v>4843</v>
      </c>
      <c r="L1705" s="9" t="s">
        <v>48</v>
      </c>
      <c r="M1705" s="11">
        <f t="shared" si="26"/>
        <v>0.54545454545454541</v>
      </c>
      <c r="N1705" s="12">
        <f>IF(M1705="","",IF(M1705&lt;Premissas!$C$8,Premissas!$E$7,IF(M1705&lt;Premissas!$C$9,Premissas!$E$8,IF(M1705&lt;Premissas!$C$10,Premissas!$E$9,IF(M1705&lt;Premissas!$C$11,Premissas!$E$10,IF(M1705&lt;Premissas!$C$12,Premissas!$E$11,Premissas!$E$12))))))</f>
        <v>0</v>
      </c>
      <c r="O1705" s="13">
        <f>IF(OR(N1705="",N1705=0),0,N1705/Premissas!$C$16)</f>
        <v>0</v>
      </c>
    </row>
    <row r="1706" spans="1:15" ht="15" customHeight="1">
      <c r="A1706" s="9">
        <v>8</v>
      </c>
      <c r="B1706" s="9">
        <v>1965</v>
      </c>
      <c r="C1706" s="9" t="s">
        <v>18</v>
      </c>
      <c r="D1706" s="9" t="s">
        <v>1549</v>
      </c>
      <c r="E1706" s="9" t="s">
        <v>1550</v>
      </c>
      <c r="F1706" s="10">
        <v>811</v>
      </c>
      <c r="G1706" s="11">
        <v>41.8</v>
      </c>
      <c r="H1706" s="11">
        <v>19</v>
      </c>
      <c r="I1706" s="9"/>
      <c r="J1706" s="9">
        <v>22</v>
      </c>
      <c r="K1706" s="9" t="s">
        <v>4843</v>
      </c>
      <c r="L1706" s="9" t="s">
        <v>48</v>
      </c>
      <c r="M1706" s="11">
        <f t="shared" si="26"/>
        <v>0.86363636363636365</v>
      </c>
      <c r="N1706" s="12">
        <f>IF(M1706="","",IF(M1706&lt;Premissas!$C$8,Premissas!$E$7,IF(M1706&lt;Premissas!$C$9,Premissas!$E$8,IF(M1706&lt;Premissas!$C$10,Premissas!$E$9,IF(M1706&lt;Premissas!$C$11,Premissas!$E$10,IF(M1706&lt;Premissas!$C$12,Premissas!$E$11,Premissas!$E$12))))))</f>
        <v>0</v>
      </c>
      <c r="O1706" s="13">
        <f>IF(OR(N1706="",N1706=0),0,N1706/Premissas!$C$16)</f>
        <v>0</v>
      </c>
    </row>
    <row r="1707" spans="1:15" ht="15" customHeight="1">
      <c r="A1707" s="9">
        <v>8</v>
      </c>
      <c r="B1707" s="9">
        <v>1965</v>
      </c>
      <c r="C1707" s="9" t="s">
        <v>20</v>
      </c>
      <c r="D1707" s="9" t="s">
        <v>1555</v>
      </c>
      <c r="E1707" s="9" t="s">
        <v>1556</v>
      </c>
      <c r="F1707" s="10">
        <v>220</v>
      </c>
      <c r="G1707" s="11">
        <v>13.22</v>
      </c>
      <c r="H1707" s="11">
        <v>17</v>
      </c>
      <c r="I1707" s="9"/>
      <c r="J1707" s="9">
        <v>16</v>
      </c>
      <c r="K1707" s="9" t="s">
        <v>4843</v>
      </c>
      <c r="L1707" s="9" t="s">
        <v>48</v>
      </c>
      <c r="M1707" s="11">
        <f t="shared" si="26"/>
        <v>1.0625</v>
      </c>
      <c r="N1707" s="12">
        <f>IF(M1707="","",IF(M1707&lt;Premissas!$C$8,Premissas!$E$7,IF(M1707&lt;Premissas!$C$9,Premissas!$E$8,IF(M1707&lt;Premissas!$C$10,Premissas!$E$9,IF(M1707&lt;Premissas!$C$11,Premissas!$E$10,IF(M1707&lt;Premissas!$C$12,Premissas!$E$11,Premissas!$E$12))))))</f>
        <v>100</v>
      </c>
      <c r="O1707" s="13">
        <f>IF(OR(N1707="",N1707=0),0,N1707/Premissas!$C$16)</f>
        <v>3.8461538461538463</v>
      </c>
    </row>
    <row r="1708" spans="1:15" ht="15" customHeight="1">
      <c r="A1708" s="9">
        <v>8</v>
      </c>
      <c r="B1708" s="9">
        <v>1965</v>
      </c>
      <c r="C1708" s="9" t="s">
        <v>19</v>
      </c>
      <c r="D1708" s="9" t="s">
        <v>1555</v>
      </c>
      <c r="E1708" s="9" t="s">
        <v>1556</v>
      </c>
      <c r="F1708" s="10">
        <v>6664</v>
      </c>
      <c r="G1708" s="11">
        <v>143.31</v>
      </c>
      <c r="H1708" s="11">
        <v>47</v>
      </c>
      <c r="I1708" s="9"/>
      <c r="J1708" s="9">
        <v>17</v>
      </c>
      <c r="K1708" s="9" t="s">
        <v>4843</v>
      </c>
      <c r="L1708" s="9" t="s">
        <v>48</v>
      </c>
      <c r="M1708" s="11">
        <f t="shared" si="26"/>
        <v>2.7647058823529411</v>
      </c>
      <c r="N1708" s="12">
        <f>IF(M1708="","",IF(M1708&lt;Premissas!$C$8,Premissas!$E$7,IF(M1708&lt;Premissas!$C$9,Premissas!$E$8,IF(M1708&lt;Premissas!$C$10,Premissas!$E$9,IF(M1708&lt;Premissas!$C$11,Premissas!$E$10,IF(M1708&lt;Premissas!$C$12,Premissas!$E$11,Premissas!$E$12))))))</f>
        <v>750</v>
      </c>
      <c r="O1708" s="13">
        <f>IF(OR(N1708="",N1708=0),0,N1708/Premissas!$C$16)</f>
        <v>28.846153846153847</v>
      </c>
    </row>
    <row r="1709" spans="1:15" ht="15" customHeight="1">
      <c r="A1709" s="9">
        <v>8</v>
      </c>
      <c r="B1709" s="9">
        <v>1965</v>
      </c>
      <c r="C1709" s="9" t="s">
        <v>18</v>
      </c>
      <c r="D1709" s="9" t="s">
        <v>4316</v>
      </c>
      <c r="E1709" s="9" t="s">
        <v>4317</v>
      </c>
      <c r="F1709" s="10">
        <v>368</v>
      </c>
      <c r="G1709" s="11">
        <v>14.06</v>
      </c>
      <c r="H1709" s="11">
        <v>26</v>
      </c>
      <c r="I1709" s="9"/>
      <c r="J1709" s="9">
        <v>22</v>
      </c>
      <c r="K1709" s="9" t="s">
        <v>4843</v>
      </c>
      <c r="L1709" s="9" t="s">
        <v>48</v>
      </c>
      <c r="M1709" s="11">
        <f t="shared" si="26"/>
        <v>1.1818181818181819</v>
      </c>
      <c r="N1709" s="12">
        <f>IF(M1709="","",IF(M1709&lt;Premissas!$C$8,Premissas!$E$7,IF(M1709&lt;Premissas!$C$9,Premissas!$E$8,IF(M1709&lt;Premissas!$C$10,Premissas!$E$9,IF(M1709&lt;Premissas!$C$11,Premissas!$E$10,IF(M1709&lt;Premissas!$C$12,Premissas!$E$11,Premissas!$E$12))))))</f>
        <v>100</v>
      </c>
      <c r="O1709" s="13">
        <f>IF(OR(N1709="",N1709=0),0,N1709/Premissas!$C$16)</f>
        <v>3.8461538461538463</v>
      </c>
    </row>
    <row r="1710" spans="1:15" ht="15" customHeight="1">
      <c r="A1710" s="9">
        <v>8</v>
      </c>
      <c r="B1710" s="9">
        <v>1965</v>
      </c>
      <c r="C1710" s="9" t="s">
        <v>21</v>
      </c>
      <c r="D1710" s="9" t="s">
        <v>1559</v>
      </c>
      <c r="E1710" s="9" t="s">
        <v>1560</v>
      </c>
      <c r="F1710" s="10">
        <v>1723</v>
      </c>
      <c r="G1710" s="11">
        <v>145.66999999999999</v>
      </c>
      <c r="H1710" s="11">
        <v>12</v>
      </c>
      <c r="I1710" s="9"/>
      <c r="J1710" s="9">
        <v>20</v>
      </c>
      <c r="K1710" s="9" t="s">
        <v>4843</v>
      </c>
      <c r="L1710" s="9" t="s">
        <v>48</v>
      </c>
      <c r="M1710" s="11">
        <f t="shared" si="26"/>
        <v>0.6</v>
      </c>
      <c r="N1710" s="12">
        <f>IF(M1710="","",IF(M1710&lt;Premissas!$C$8,Premissas!$E$7,IF(M1710&lt;Premissas!$C$9,Premissas!$E$8,IF(M1710&lt;Premissas!$C$10,Premissas!$E$9,IF(M1710&lt;Premissas!$C$11,Premissas!$E$10,IF(M1710&lt;Premissas!$C$12,Premissas!$E$11,Premissas!$E$12))))))</f>
        <v>0</v>
      </c>
      <c r="O1710" s="13">
        <f>IF(OR(N1710="",N1710=0),0,N1710/Premissas!$C$16)</f>
        <v>0</v>
      </c>
    </row>
    <row r="1711" spans="1:15" ht="15" customHeight="1">
      <c r="A1711" s="9">
        <v>8</v>
      </c>
      <c r="B1711" s="9">
        <v>1965</v>
      </c>
      <c r="C1711" s="9" t="s">
        <v>20</v>
      </c>
      <c r="D1711" s="9" t="s">
        <v>4318</v>
      </c>
      <c r="E1711" s="9" t="s">
        <v>4319</v>
      </c>
      <c r="F1711" s="10">
        <v>128</v>
      </c>
      <c r="G1711" s="11">
        <v>13.34</v>
      </c>
      <c r="H1711" s="11">
        <v>10</v>
      </c>
      <c r="I1711" s="9"/>
      <c r="J1711" s="9">
        <v>16</v>
      </c>
      <c r="K1711" s="9" t="s">
        <v>4843</v>
      </c>
      <c r="L1711" s="9" t="s">
        <v>48</v>
      </c>
      <c r="M1711" s="11">
        <f t="shared" si="26"/>
        <v>0.625</v>
      </c>
      <c r="N1711" s="12">
        <f>IF(M1711="","",IF(M1711&lt;Premissas!$C$8,Premissas!$E$7,IF(M1711&lt;Premissas!$C$9,Premissas!$E$8,IF(M1711&lt;Premissas!$C$10,Premissas!$E$9,IF(M1711&lt;Premissas!$C$11,Premissas!$E$10,IF(M1711&lt;Premissas!$C$12,Premissas!$E$11,Premissas!$E$12))))))</f>
        <v>0</v>
      </c>
      <c r="O1711" s="13">
        <f>IF(OR(N1711="",N1711=0),0,N1711/Premissas!$C$16)</f>
        <v>0</v>
      </c>
    </row>
    <row r="1712" spans="1:15" ht="15" customHeight="1">
      <c r="A1712" s="9">
        <v>8</v>
      </c>
      <c r="B1712" s="9">
        <v>1965</v>
      </c>
      <c r="C1712" s="9" t="s">
        <v>19</v>
      </c>
      <c r="D1712" s="9" t="s">
        <v>4318</v>
      </c>
      <c r="E1712" s="9" t="s">
        <v>4319</v>
      </c>
      <c r="F1712" s="10">
        <v>32</v>
      </c>
      <c r="G1712" s="11">
        <v>6.7</v>
      </c>
      <c r="H1712" s="11">
        <v>5</v>
      </c>
      <c r="I1712" s="9"/>
      <c r="J1712" s="9">
        <v>17</v>
      </c>
      <c r="K1712" s="9" t="s">
        <v>4843</v>
      </c>
      <c r="L1712" s="9" t="s">
        <v>48</v>
      </c>
      <c r="M1712" s="11">
        <f t="shared" si="26"/>
        <v>0.29411764705882354</v>
      </c>
      <c r="N1712" s="12">
        <f>IF(M1712="","",IF(M1712&lt;Premissas!$C$8,Premissas!$E$7,IF(M1712&lt;Premissas!$C$9,Premissas!$E$8,IF(M1712&lt;Premissas!$C$10,Premissas!$E$9,IF(M1712&lt;Premissas!$C$11,Premissas!$E$10,IF(M1712&lt;Premissas!$C$12,Premissas!$E$11,Premissas!$E$12))))))</f>
        <v>0</v>
      </c>
      <c r="O1712" s="13">
        <f>IF(OR(N1712="",N1712=0),0,N1712/Premissas!$C$16)</f>
        <v>0</v>
      </c>
    </row>
    <row r="1713" spans="1:15" ht="15" customHeight="1">
      <c r="A1713" s="9">
        <v>8</v>
      </c>
      <c r="B1713" s="9">
        <v>1965</v>
      </c>
      <c r="C1713" s="9" t="s">
        <v>18</v>
      </c>
      <c r="D1713" s="9" t="s">
        <v>1563</v>
      </c>
      <c r="E1713" s="9" t="s">
        <v>1564</v>
      </c>
      <c r="F1713" s="10">
        <v>1286</v>
      </c>
      <c r="G1713" s="11">
        <v>85.92</v>
      </c>
      <c r="H1713" s="11">
        <v>15</v>
      </c>
      <c r="I1713" s="9"/>
      <c r="J1713" s="9">
        <v>22</v>
      </c>
      <c r="K1713" s="9" t="s">
        <v>4843</v>
      </c>
      <c r="L1713" s="9" t="s">
        <v>48</v>
      </c>
      <c r="M1713" s="11">
        <f t="shared" si="26"/>
        <v>0.68181818181818177</v>
      </c>
      <c r="N1713" s="12">
        <f>IF(M1713="","",IF(M1713&lt;Premissas!$C$8,Premissas!$E$7,IF(M1713&lt;Premissas!$C$9,Premissas!$E$8,IF(M1713&lt;Premissas!$C$10,Premissas!$E$9,IF(M1713&lt;Premissas!$C$11,Premissas!$E$10,IF(M1713&lt;Premissas!$C$12,Premissas!$E$11,Premissas!$E$12))))))</f>
        <v>0</v>
      </c>
      <c r="O1713" s="13">
        <f>IF(OR(N1713="",N1713=0),0,N1713/Premissas!$C$16)</f>
        <v>0</v>
      </c>
    </row>
    <row r="1714" spans="1:15" ht="15" customHeight="1">
      <c r="A1714" s="9">
        <v>8</v>
      </c>
      <c r="B1714" s="9">
        <v>1965</v>
      </c>
      <c r="C1714" s="9" t="s">
        <v>18</v>
      </c>
      <c r="D1714" s="9" t="s">
        <v>1565</v>
      </c>
      <c r="E1714" s="9" t="s">
        <v>1566</v>
      </c>
      <c r="F1714" s="10">
        <v>166</v>
      </c>
      <c r="G1714" s="11">
        <v>7.72</v>
      </c>
      <c r="H1714" s="11">
        <v>22</v>
      </c>
      <c r="I1714" s="9"/>
      <c r="J1714" s="9">
        <v>22</v>
      </c>
      <c r="K1714" s="9" t="s">
        <v>4843</v>
      </c>
      <c r="L1714" s="9" t="s">
        <v>48</v>
      </c>
      <c r="M1714" s="11">
        <f t="shared" si="26"/>
        <v>1</v>
      </c>
      <c r="N1714" s="12">
        <f>IF(M1714="","",IF(M1714&lt;Premissas!$C$8,Premissas!$E$7,IF(M1714&lt;Premissas!$C$9,Premissas!$E$8,IF(M1714&lt;Premissas!$C$10,Premissas!$E$9,IF(M1714&lt;Premissas!$C$11,Premissas!$E$10,IF(M1714&lt;Premissas!$C$12,Premissas!$E$11,Premissas!$E$12))))))</f>
        <v>100</v>
      </c>
      <c r="O1714" s="13">
        <f>IF(OR(N1714="",N1714=0),0,N1714/Premissas!$C$16)</f>
        <v>3.8461538461538463</v>
      </c>
    </row>
    <row r="1715" spans="1:15" ht="15" customHeight="1">
      <c r="A1715" s="9">
        <v>8</v>
      </c>
      <c r="B1715" s="9">
        <v>1965</v>
      </c>
      <c r="C1715" s="9" t="s">
        <v>18</v>
      </c>
      <c r="D1715" s="9" t="s">
        <v>1571</v>
      </c>
      <c r="E1715" s="9" t="s">
        <v>1572</v>
      </c>
      <c r="F1715" s="10">
        <v>1238</v>
      </c>
      <c r="G1715" s="11">
        <v>54.66</v>
      </c>
      <c r="H1715" s="11">
        <v>23</v>
      </c>
      <c r="I1715" s="9"/>
      <c r="J1715" s="9">
        <v>22</v>
      </c>
      <c r="K1715" s="9" t="s">
        <v>4843</v>
      </c>
      <c r="L1715" s="9" t="s">
        <v>48</v>
      </c>
      <c r="M1715" s="11">
        <f t="shared" si="26"/>
        <v>1.0454545454545454</v>
      </c>
      <c r="N1715" s="12">
        <f>IF(M1715="","",IF(M1715&lt;Premissas!$C$8,Premissas!$E$7,IF(M1715&lt;Premissas!$C$9,Premissas!$E$8,IF(M1715&lt;Premissas!$C$10,Premissas!$E$9,IF(M1715&lt;Premissas!$C$11,Premissas!$E$10,IF(M1715&lt;Premissas!$C$12,Premissas!$E$11,Premissas!$E$12))))))</f>
        <v>100</v>
      </c>
      <c r="O1715" s="13">
        <f>IF(OR(N1715="",N1715=0),0,N1715/Premissas!$C$16)</f>
        <v>3.8461538461538463</v>
      </c>
    </row>
    <row r="1716" spans="1:15" ht="15" customHeight="1">
      <c r="A1716" s="9">
        <v>8</v>
      </c>
      <c r="B1716" s="9">
        <v>1965</v>
      </c>
      <c r="C1716" s="9" t="s">
        <v>19</v>
      </c>
      <c r="D1716" s="9" t="s">
        <v>1573</v>
      </c>
      <c r="E1716" s="9" t="s">
        <v>1574</v>
      </c>
      <c r="F1716" s="10">
        <v>5346</v>
      </c>
      <c r="G1716" s="11">
        <v>143.94999999999999</v>
      </c>
      <c r="H1716" s="11">
        <v>37</v>
      </c>
      <c r="I1716" s="9"/>
      <c r="J1716" s="9">
        <v>17</v>
      </c>
      <c r="K1716" s="9" t="s">
        <v>4843</v>
      </c>
      <c r="L1716" s="9" t="s">
        <v>48</v>
      </c>
      <c r="M1716" s="11">
        <f t="shared" si="26"/>
        <v>2.1764705882352939</v>
      </c>
      <c r="N1716" s="12">
        <f>IF(M1716="","",IF(M1716&lt;Premissas!$C$8,Premissas!$E$7,IF(M1716&lt;Premissas!$C$9,Premissas!$E$8,IF(M1716&lt;Premissas!$C$10,Premissas!$E$9,IF(M1716&lt;Premissas!$C$11,Premissas!$E$10,IF(M1716&lt;Premissas!$C$12,Premissas!$E$11,Premissas!$E$12))))))</f>
        <v>750</v>
      </c>
      <c r="O1716" s="13">
        <f>IF(OR(N1716="",N1716=0),0,N1716/Premissas!$C$16)</f>
        <v>28.846153846153847</v>
      </c>
    </row>
    <row r="1717" spans="1:15" ht="15" customHeight="1">
      <c r="A1717" s="9">
        <v>8</v>
      </c>
      <c r="B1717" s="9">
        <v>1965</v>
      </c>
      <c r="C1717" s="9" t="s">
        <v>18</v>
      </c>
      <c r="D1717" s="9" t="s">
        <v>1575</v>
      </c>
      <c r="E1717" s="9" t="s">
        <v>1576</v>
      </c>
      <c r="F1717" s="10">
        <v>1760</v>
      </c>
      <c r="G1717" s="11">
        <v>62.71</v>
      </c>
      <c r="H1717" s="11">
        <v>28</v>
      </c>
      <c r="I1717" s="9"/>
      <c r="J1717" s="9">
        <v>22</v>
      </c>
      <c r="K1717" s="9" t="s">
        <v>4843</v>
      </c>
      <c r="L1717" s="9" t="s">
        <v>48</v>
      </c>
      <c r="M1717" s="11">
        <f t="shared" si="26"/>
        <v>1.2727272727272727</v>
      </c>
      <c r="N1717" s="12">
        <f>IF(M1717="","",IF(M1717&lt;Premissas!$C$8,Premissas!$E$7,IF(M1717&lt;Premissas!$C$9,Premissas!$E$8,IF(M1717&lt;Premissas!$C$10,Premissas!$E$9,IF(M1717&lt;Premissas!$C$11,Premissas!$E$10,IF(M1717&lt;Premissas!$C$12,Premissas!$E$11,Premissas!$E$12))))))</f>
        <v>200</v>
      </c>
      <c r="O1717" s="13">
        <f>IF(OR(N1717="",N1717=0),0,N1717/Premissas!$C$16)</f>
        <v>7.6923076923076925</v>
      </c>
    </row>
    <row r="1718" spans="1:15" ht="15" customHeight="1">
      <c r="A1718" s="9">
        <v>8</v>
      </c>
      <c r="B1718" s="9">
        <v>1965</v>
      </c>
      <c r="C1718" s="9" t="s">
        <v>19</v>
      </c>
      <c r="D1718" s="9" t="s">
        <v>1577</v>
      </c>
      <c r="E1718" s="9" t="s">
        <v>1578</v>
      </c>
      <c r="F1718" s="10">
        <v>2123</v>
      </c>
      <c r="G1718" s="11">
        <v>125.37</v>
      </c>
      <c r="H1718" s="11">
        <v>17</v>
      </c>
      <c r="I1718" s="9"/>
      <c r="J1718" s="9">
        <v>17</v>
      </c>
      <c r="K1718" s="9" t="s">
        <v>4843</v>
      </c>
      <c r="L1718" s="9" t="s">
        <v>48</v>
      </c>
      <c r="M1718" s="11">
        <f t="shared" si="26"/>
        <v>1</v>
      </c>
      <c r="N1718" s="12">
        <f>IF(M1718="","",IF(M1718&lt;Premissas!$C$8,Premissas!$E$7,IF(M1718&lt;Premissas!$C$9,Premissas!$E$8,IF(M1718&lt;Premissas!$C$10,Premissas!$E$9,IF(M1718&lt;Premissas!$C$11,Premissas!$E$10,IF(M1718&lt;Premissas!$C$12,Premissas!$E$11,Premissas!$E$12))))))</f>
        <v>100</v>
      </c>
      <c r="O1718" s="13">
        <f>IF(OR(N1718="",N1718=0),0,N1718/Premissas!$C$16)</f>
        <v>3.8461538461538463</v>
      </c>
    </row>
    <row r="1719" spans="1:15" ht="15" customHeight="1">
      <c r="A1719" s="9">
        <v>8</v>
      </c>
      <c r="B1719" s="9">
        <v>1965</v>
      </c>
      <c r="C1719" s="9" t="s">
        <v>18</v>
      </c>
      <c r="D1719" s="9" t="s">
        <v>1581</v>
      </c>
      <c r="E1719" s="9" t="s">
        <v>1582</v>
      </c>
      <c r="F1719" s="10">
        <v>758</v>
      </c>
      <c r="G1719" s="11">
        <v>74.84</v>
      </c>
      <c r="H1719" s="11">
        <v>10</v>
      </c>
      <c r="I1719" s="9"/>
      <c r="J1719" s="9">
        <v>22</v>
      </c>
      <c r="K1719" s="9" t="s">
        <v>4843</v>
      </c>
      <c r="L1719" s="9" t="s">
        <v>48</v>
      </c>
      <c r="M1719" s="11">
        <f t="shared" si="26"/>
        <v>0.45454545454545453</v>
      </c>
      <c r="N1719" s="12">
        <f>IF(M1719="","",IF(M1719&lt;Premissas!$C$8,Premissas!$E$7,IF(M1719&lt;Premissas!$C$9,Premissas!$E$8,IF(M1719&lt;Premissas!$C$10,Premissas!$E$9,IF(M1719&lt;Premissas!$C$11,Premissas!$E$10,IF(M1719&lt;Premissas!$C$12,Premissas!$E$11,Premissas!$E$12))))))</f>
        <v>0</v>
      </c>
      <c r="O1719" s="13">
        <f>IF(OR(N1719="",N1719=0),0,N1719/Premissas!$C$16)</f>
        <v>0</v>
      </c>
    </row>
    <row r="1720" spans="1:15" ht="15" customHeight="1">
      <c r="A1720" s="9">
        <v>8</v>
      </c>
      <c r="B1720" s="9">
        <v>1965</v>
      </c>
      <c r="C1720" s="9" t="s">
        <v>19</v>
      </c>
      <c r="D1720" s="9" t="s">
        <v>1585</v>
      </c>
      <c r="E1720" s="9" t="s">
        <v>1586</v>
      </c>
      <c r="F1720" s="10">
        <v>96</v>
      </c>
      <c r="G1720" s="11">
        <v>10.28</v>
      </c>
      <c r="H1720" s="11">
        <v>9</v>
      </c>
      <c r="I1720" s="9"/>
      <c r="J1720" s="9">
        <v>17</v>
      </c>
      <c r="K1720" s="9" t="s">
        <v>4843</v>
      </c>
      <c r="L1720" s="9" t="s">
        <v>48</v>
      </c>
      <c r="M1720" s="11">
        <f t="shared" si="26"/>
        <v>0.52941176470588236</v>
      </c>
      <c r="N1720" s="12">
        <f>IF(M1720="","",IF(M1720&lt;Premissas!$C$8,Premissas!$E$7,IF(M1720&lt;Premissas!$C$9,Premissas!$E$8,IF(M1720&lt;Premissas!$C$10,Premissas!$E$9,IF(M1720&lt;Premissas!$C$11,Premissas!$E$10,IF(M1720&lt;Premissas!$C$12,Premissas!$E$11,Premissas!$E$12))))))</f>
        <v>0</v>
      </c>
      <c r="O1720" s="13">
        <f>IF(OR(N1720="",N1720=0),0,N1720/Premissas!$C$16)</f>
        <v>0</v>
      </c>
    </row>
    <row r="1721" spans="1:15" ht="15" customHeight="1">
      <c r="A1721" s="9">
        <v>8</v>
      </c>
      <c r="B1721" s="9">
        <v>1965</v>
      </c>
      <c r="C1721" s="9" t="s">
        <v>20</v>
      </c>
      <c r="D1721" s="9" t="s">
        <v>1587</v>
      </c>
      <c r="E1721" s="9" t="s">
        <v>1588</v>
      </c>
      <c r="F1721" s="10">
        <v>1530</v>
      </c>
      <c r="G1721" s="11">
        <v>88.37</v>
      </c>
      <c r="H1721" s="11">
        <v>17</v>
      </c>
      <c r="I1721" s="9"/>
      <c r="J1721" s="9">
        <v>16</v>
      </c>
      <c r="K1721" s="9" t="s">
        <v>4843</v>
      </c>
      <c r="L1721" s="9" t="s">
        <v>48</v>
      </c>
      <c r="M1721" s="11">
        <f t="shared" si="26"/>
        <v>1.0625</v>
      </c>
      <c r="N1721" s="12">
        <f>IF(M1721="","",IF(M1721&lt;Premissas!$C$8,Premissas!$E$7,IF(M1721&lt;Premissas!$C$9,Premissas!$E$8,IF(M1721&lt;Premissas!$C$10,Premissas!$E$9,IF(M1721&lt;Premissas!$C$11,Premissas!$E$10,IF(M1721&lt;Premissas!$C$12,Premissas!$E$11,Premissas!$E$12))))))</f>
        <v>100</v>
      </c>
      <c r="O1721" s="13">
        <f>IF(OR(N1721="",N1721=0),0,N1721/Premissas!$C$16)</f>
        <v>3.8461538461538463</v>
      </c>
    </row>
    <row r="1722" spans="1:15" ht="15" customHeight="1">
      <c r="A1722" s="9">
        <v>8</v>
      </c>
      <c r="B1722" s="9">
        <v>1965</v>
      </c>
      <c r="C1722" s="9" t="s">
        <v>20</v>
      </c>
      <c r="D1722" s="9" t="s">
        <v>1589</v>
      </c>
      <c r="E1722" s="9" t="s">
        <v>1590</v>
      </c>
      <c r="F1722" s="10">
        <v>36</v>
      </c>
      <c r="G1722" s="11">
        <v>3.3</v>
      </c>
      <c r="H1722" s="11">
        <v>11</v>
      </c>
      <c r="I1722" s="9"/>
      <c r="J1722" s="9">
        <v>16</v>
      </c>
      <c r="K1722" s="9" t="s">
        <v>4843</v>
      </c>
      <c r="L1722" s="9" t="s">
        <v>48</v>
      </c>
      <c r="M1722" s="11">
        <f t="shared" si="26"/>
        <v>0.6875</v>
      </c>
      <c r="N1722" s="12">
        <f>IF(M1722="","",IF(M1722&lt;Premissas!$C$8,Premissas!$E$7,IF(M1722&lt;Premissas!$C$9,Premissas!$E$8,IF(M1722&lt;Premissas!$C$10,Premissas!$E$9,IF(M1722&lt;Premissas!$C$11,Premissas!$E$10,IF(M1722&lt;Premissas!$C$12,Premissas!$E$11,Premissas!$E$12))))))</f>
        <v>0</v>
      </c>
      <c r="O1722" s="13">
        <f>IF(OR(N1722="",N1722=0),0,N1722/Premissas!$C$16)</f>
        <v>0</v>
      </c>
    </row>
    <row r="1723" spans="1:15" ht="15" customHeight="1">
      <c r="A1723" s="9">
        <v>8</v>
      </c>
      <c r="B1723" s="9">
        <v>1965</v>
      </c>
      <c r="C1723" s="9" t="s">
        <v>20</v>
      </c>
      <c r="D1723" s="9" t="s">
        <v>1591</v>
      </c>
      <c r="E1723" s="9" t="s">
        <v>1592</v>
      </c>
      <c r="F1723" s="10">
        <v>215</v>
      </c>
      <c r="G1723" s="11">
        <v>27.68</v>
      </c>
      <c r="H1723" s="11">
        <v>8</v>
      </c>
      <c r="I1723" s="9"/>
      <c r="J1723" s="9">
        <v>16</v>
      </c>
      <c r="K1723" s="9" t="s">
        <v>4843</v>
      </c>
      <c r="L1723" s="9" t="s">
        <v>48</v>
      </c>
      <c r="M1723" s="11">
        <f t="shared" si="26"/>
        <v>0.5</v>
      </c>
      <c r="N1723" s="12">
        <f>IF(M1723="","",IF(M1723&lt;Premissas!$C$8,Premissas!$E$7,IF(M1723&lt;Premissas!$C$9,Premissas!$E$8,IF(M1723&lt;Premissas!$C$10,Premissas!$E$9,IF(M1723&lt;Premissas!$C$11,Premissas!$E$10,IF(M1723&lt;Premissas!$C$12,Premissas!$E$11,Premissas!$E$12))))))</f>
        <v>0</v>
      </c>
      <c r="O1723" s="13">
        <f>IF(OR(N1723="",N1723=0),0,N1723/Premissas!$C$16)</f>
        <v>0</v>
      </c>
    </row>
    <row r="1724" spans="1:15" ht="15" customHeight="1">
      <c r="A1724" s="9">
        <v>8</v>
      </c>
      <c r="B1724" s="9">
        <v>1965</v>
      </c>
      <c r="C1724" s="9" t="s">
        <v>20</v>
      </c>
      <c r="D1724" s="9" t="s">
        <v>1597</v>
      </c>
      <c r="E1724" s="9" t="s">
        <v>1598</v>
      </c>
      <c r="F1724" s="10">
        <v>483</v>
      </c>
      <c r="G1724" s="11">
        <v>24.66</v>
      </c>
      <c r="H1724" s="11">
        <v>20</v>
      </c>
      <c r="I1724" s="9"/>
      <c r="J1724" s="9">
        <v>16</v>
      </c>
      <c r="K1724" s="9" t="s">
        <v>4843</v>
      </c>
      <c r="L1724" s="9" t="s">
        <v>48</v>
      </c>
      <c r="M1724" s="11">
        <f t="shared" si="26"/>
        <v>1.25</v>
      </c>
      <c r="N1724" s="12">
        <f>IF(M1724="","",IF(M1724&lt;Premissas!$C$8,Premissas!$E$7,IF(M1724&lt;Premissas!$C$9,Premissas!$E$8,IF(M1724&lt;Premissas!$C$10,Premissas!$E$9,IF(M1724&lt;Premissas!$C$11,Premissas!$E$10,IF(M1724&lt;Premissas!$C$12,Premissas!$E$11,Premissas!$E$12))))))</f>
        <v>200</v>
      </c>
      <c r="O1724" s="13">
        <f>IF(OR(N1724="",N1724=0),0,N1724/Premissas!$C$16)</f>
        <v>7.6923076923076925</v>
      </c>
    </row>
    <row r="1725" spans="1:15" ht="15" customHeight="1">
      <c r="A1725" s="9">
        <v>8</v>
      </c>
      <c r="B1725" s="9">
        <v>1965</v>
      </c>
      <c r="C1725" s="9" t="s">
        <v>20</v>
      </c>
      <c r="D1725" s="9" t="s">
        <v>1601</v>
      </c>
      <c r="E1725" s="9" t="s">
        <v>1602</v>
      </c>
      <c r="F1725" s="10">
        <v>1154</v>
      </c>
      <c r="G1725" s="11">
        <v>100.45</v>
      </c>
      <c r="H1725" s="11">
        <v>11</v>
      </c>
      <c r="I1725" s="9"/>
      <c r="J1725" s="9">
        <v>16</v>
      </c>
      <c r="K1725" s="9" t="s">
        <v>4843</v>
      </c>
      <c r="L1725" s="9" t="s">
        <v>48</v>
      </c>
      <c r="M1725" s="11">
        <f t="shared" si="26"/>
        <v>0.6875</v>
      </c>
      <c r="N1725" s="12">
        <f>IF(M1725="","",IF(M1725&lt;Premissas!$C$8,Premissas!$E$7,IF(M1725&lt;Premissas!$C$9,Premissas!$E$8,IF(M1725&lt;Premissas!$C$10,Premissas!$E$9,IF(M1725&lt;Premissas!$C$11,Premissas!$E$10,IF(M1725&lt;Premissas!$C$12,Premissas!$E$11,Premissas!$E$12))))))</f>
        <v>0</v>
      </c>
      <c r="O1725" s="13">
        <f>IF(OR(N1725="",N1725=0),0,N1725/Premissas!$C$16)</f>
        <v>0</v>
      </c>
    </row>
    <row r="1726" spans="1:15" ht="15" customHeight="1">
      <c r="A1726" s="9">
        <v>8</v>
      </c>
      <c r="B1726" s="9">
        <v>1965</v>
      </c>
      <c r="C1726" s="9" t="s">
        <v>21</v>
      </c>
      <c r="D1726" s="9" t="s">
        <v>1603</v>
      </c>
      <c r="E1726" s="9" t="s">
        <v>1604</v>
      </c>
      <c r="F1726" s="10">
        <v>1758</v>
      </c>
      <c r="G1726" s="11">
        <v>152.72</v>
      </c>
      <c r="H1726" s="11">
        <v>12</v>
      </c>
      <c r="I1726" s="9"/>
      <c r="J1726" s="9">
        <v>20</v>
      </c>
      <c r="K1726" s="9" t="s">
        <v>4843</v>
      </c>
      <c r="L1726" s="9" t="s">
        <v>48</v>
      </c>
      <c r="M1726" s="11">
        <f t="shared" si="26"/>
        <v>0.6</v>
      </c>
      <c r="N1726" s="12">
        <f>IF(M1726="","",IF(M1726&lt;Premissas!$C$8,Premissas!$E$7,IF(M1726&lt;Premissas!$C$9,Premissas!$E$8,IF(M1726&lt;Premissas!$C$10,Premissas!$E$9,IF(M1726&lt;Premissas!$C$11,Premissas!$E$10,IF(M1726&lt;Premissas!$C$12,Premissas!$E$11,Premissas!$E$12))))))</f>
        <v>0</v>
      </c>
      <c r="O1726" s="13">
        <f>IF(OR(N1726="",N1726=0),0,N1726/Premissas!$C$16)</f>
        <v>0</v>
      </c>
    </row>
    <row r="1727" spans="1:15" ht="15" customHeight="1">
      <c r="A1727" s="9">
        <v>8</v>
      </c>
      <c r="B1727" s="9">
        <v>1965</v>
      </c>
      <c r="C1727" s="9" t="s">
        <v>20</v>
      </c>
      <c r="D1727" s="9" t="s">
        <v>1605</v>
      </c>
      <c r="E1727" s="9" t="s">
        <v>1606</v>
      </c>
      <c r="F1727" s="10">
        <v>2257</v>
      </c>
      <c r="G1727" s="11">
        <v>114.8</v>
      </c>
      <c r="H1727" s="11">
        <v>20</v>
      </c>
      <c r="I1727" s="9"/>
      <c r="J1727" s="9">
        <v>16</v>
      </c>
      <c r="K1727" s="9" t="s">
        <v>4843</v>
      </c>
      <c r="L1727" s="9" t="s">
        <v>48</v>
      </c>
      <c r="M1727" s="11">
        <f t="shared" si="26"/>
        <v>1.25</v>
      </c>
      <c r="N1727" s="12">
        <f>IF(M1727="","",IF(M1727&lt;Premissas!$C$8,Premissas!$E$7,IF(M1727&lt;Premissas!$C$9,Premissas!$E$8,IF(M1727&lt;Premissas!$C$10,Premissas!$E$9,IF(M1727&lt;Premissas!$C$11,Premissas!$E$10,IF(M1727&lt;Premissas!$C$12,Premissas!$E$11,Premissas!$E$12))))))</f>
        <v>200</v>
      </c>
      <c r="O1727" s="13">
        <f>IF(OR(N1727="",N1727=0),0,N1727/Premissas!$C$16)</f>
        <v>7.6923076923076925</v>
      </c>
    </row>
    <row r="1728" spans="1:15" ht="15" customHeight="1">
      <c r="A1728" s="9">
        <v>8</v>
      </c>
      <c r="B1728" s="9">
        <v>1965</v>
      </c>
      <c r="C1728" s="9" t="s">
        <v>20</v>
      </c>
      <c r="D1728" s="9" t="s">
        <v>1609</v>
      </c>
      <c r="E1728" s="9" t="s">
        <v>1610</v>
      </c>
      <c r="F1728" s="10">
        <v>862</v>
      </c>
      <c r="G1728" s="11">
        <v>30.09</v>
      </c>
      <c r="H1728" s="11">
        <v>29</v>
      </c>
      <c r="I1728" s="9"/>
      <c r="J1728" s="9">
        <v>16</v>
      </c>
      <c r="K1728" s="9" t="s">
        <v>4843</v>
      </c>
      <c r="L1728" s="9" t="s">
        <v>48</v>
      </c>
      <c r="M1728" s="11">
        <f t="shared" si="26"/>
        <v>1.8125</v>
      </c>
      <c r="N1728" s="12">
        <f>IF(M1728="","",IF(M1728&lt;Premissas!$C$8,Premissas!$E$7,IF(M1728&lt;Premissas!$C$9,Premissas!$E$8,IF(M1728&lt;Premissas!$C$10,Premissas!$E$9,IF(M1728&lt;Premissas!$C$11,Premissas!$E$10,IF(M1728&lt;Premissas!$C$12,Premissas!$E$11,Premissas!$E$12))))))</f>
        <v>500</v>
      </c>
      <c r="O1728" s="13">
        <f>IF(OR(N1728="",N1728=0),0,N1728/Premissas!$C$16)</f>
        <v>19.23076923076923</v>
      </c>
    </row>
    <row r="1729" spans="1:15" ht="15" customHeight="1">
      <c r="A1729" s="9">
        <v>8</v>
      </c>
      <c r="B1729" s="9">
        <v>1965</v>
      </c>
      <c r="C1729" s="9" t="s">
        <v>20</v>
      </c>
      <c r="D1729" s="9" t="s">
        <v>1611</v>
      </c>
      <c r="E1729" s="9" t="s">
        <v>1612</v>
      </c>
      <c r="F1729" s="10">
        <v>3103</v>
      </c>
      <c r="G1729" s="11">
        <v>174.78</v>
      </c>
      <c r="H1729" s="11">
        <v>18</v>
      </c>
      <c r="I1729" s="9"/>
      <c r="J1729" s="9">
        <v>16</v>
      </c>
      <c r="K1729" s="9" t="s">
        <v>4843</v>
      </c>
      <c r="L1729" s="9" t="s">
        <v>48</v>
      </c>
      <c r="M1729" s="11">
        <f t="shared" si="26"/>
        <v>1.125</v>
      </c>
      <c r="N1729" s="12">
        <f>IF(M1729="","",IF(M1729&lt;Premissas!$C$8,Premissas!$E$7,IF(M1729&lt;Premissas!$C$9,Premissas!$E$8,IF(M1729&lt;Premissas!$C$10,Premissas!$E$9,IF(M1729&lt;Premissas!$C$11,Premissas!$E$10,IF(M1729&lt;Premissas!$C$12,Premissas!$E$11,Premissas!$E$12))))))</f>
        <v>100</v>
      </c>
      <c r="O1729" s="13">
        <f>IF(OR(N1729="",N1729=0),0,N1729/Premissas!$C$16)</f>
        <v>3.8461538461538463</v>
      </c>
    </row>
    <row r="1730" spans="1:15" ht="15" customHeight="1">
      <c r="A1730" s="9">
        <v>8</v>
      </c>
      <c r="B1730" s="9">
        <v>1965</v>
      </c>
      <c r="C1730" s="9" t="s">
        <v>18</v>
      </c>
      <c r="D1730" s="9" t="s">
        <v>4322</v>
      </c>
      <c r="E1730" s="9" t="s">
        <v>4323</v>
      </c>
      <c r="F1730" s="10">
        <v>360</v>
      </c>
      <c r="G1730" s="11">
        <v>53.69</v>
      </c>
      <c r="H1730" s="11">
        <v>7</v>
      </c>
      <c r="I1730" s="9"/>
      <c r="J1730" s="9">
        <v>22</v>
      </c>
      <c r="K1730" s="9" t="s">
        <v>4843</v>
      </c>
      <c r="L1730" s="9" t="s">
        <v>48</v>
      </c>
      <c r="M1730" s="11">
        <f t="shared" ref="M1730:M1793" si="27">IF(OR(J1730="",J1730&lt;=0),"",H1730/J1730)</f>
        <v>0.31818181818181818</v>
      </c>
      <c r="N1730" s="12">
        <f>IF(M1730="","",IF(M1730&lt;Premissas!$C$8,Premissas!$E$7,IF(M1730&lt;Premissas!$C$9,Premissas!$E$8,IF(M1730&lt;Premissas!$C$10,Premissas!$E$9,IF(M1730&lt;Premissas!$C$11,Premissas!$E$10,IF(M1730&lt;Premissas!$C$12,Premissas!$E$11,Premissas!$E$12))))))</f>
        <v>0</v>
      </c>
      <c r="O1730" s="13">
        <f>IF(OR(N1730="",N1730=0),0,N1730/Premissas!$C$16)</f>
        <v>0</v>
      </c>
    </row>
    <row r="1731" spans="1:15" ht="15" customHeight="1">
      <c r="A1731" s="9">
        <v>8</v>
      </c>
      <c r="B1731" s="9">
        <v>1965</v>
      </c>
      <c r="C1731" s="9" t="s">
        <v>20</v>
      </c>
      <c r="D1731" s="9" t="s">
        <v>1615</v>
      </c>
      <c r="E1731" s="9" t="s">
        <v>1616</v>
      </c>
      <c r="F1731" s="10">
        <v>2057</v>
      </c>
      <c r="G1731" s="11">
        <v>138.66999999999999</v>
      </c>
      <c r="H1731" s="11">
        <v>15</v>
      </c>
      <c r="I1731" s="9"/>
      <c r="J1731" s="9">
        <v>16</v>
      </c>
      <c r="K1731" s="9" t="s">
        <v>4843</v>
      </c>
      <c r="L1731" s="9" t="s">
        <v>48</v>
      </c>
      <c r="M1731" s="11">
        <f t="shared" si="27"/>
        <v>0.9375</v>
      </c>
      <c r="N1731" s="12">
        <f>IF(M1731="","",IF(M1731&lt;Premissas!$C$8,Premissas!$E$7,IF(M1731&lt;Premissas!$C$9,Premissas!$E$8,IF(M1731&lt;Premissas!$C$10,Premissas!$E$9,IF(M1731&lt;Premissas!$C$11,Premissas!$E$10,IF(M1731&lt;Premissas!$C$12,Premissas!$E$11,Premissas!$E$12))))))</f>
        <v>0</v>
      </c>
      <c r="O1731" s="13">
        <f>IF(OR(N1731="",N1731=0),0,N1731/Premissas!$C$16)</f>
        <v>0</v>
      </c>
    </row>
    <row r="1732" spans="1:15" ht="15" customHeight="1">
      <c r="A1732" s="9">
        <v>8</v>
      </c>
      <c r="B1732" s="9">
        <v>1965</v>
      </c>
      <c r="C1732" s="9" t="s">
        <v>19</v>
      </c>
      <c r="D1732" s="9" t="s">
        <v>1615</v>
      </c>
      <c r="E1732" s="9" t="s">
        <v>1616</v>
      </c>
      <c r="F1732" s="10">
        <v>8</v>
      </c>
      <c r="G1732" s="11">
        <v>6.67</v>
      </c>
      <c r="H1732" s="11">
        <v>1</v>
      </c>
      <c r="I1732" s="9"/>
      <c r="J1732" s="9">
        <v>17</v>
      </c>
      <c r="K1732" s="9" t="s">
        <v>4843</v>
      </c>
      <c r="L1732" s="9" t="s">
        <v>48</v>
      </c>
      <c r="M1732" s="11">
        <f t="shared" si="27"/>
        <v>5.8823529411764705E-2</v>
      </c>
      <c r="N1732" s="12">
        <f>IF(M1732="","",IF(M1732&lt;Premissas!$C$8,Premissas!$E$7,IF(M1732&lt;Premissas!$C$9,Premissas!$E$8,IF(M1732&lt;Premissas!$C$10,Premissas!$E$9,IF(M1732&lt;Premissas!$C$11,Premissas!$E$10,IF(M1732&lt;Premissas!$C$12,Premissas!$E$11,Premissas!$E$12))))))</f>
        <v>0</v>
      </c>
      <c r="O1732" s="13">
        <f>IF(OR(N1732="",N1732=0),0,N1732/Premissas!$C$16)</f>
        <v>0</v>
      </c>
    </row>
    <row r="1733" spans="1:15" ht="15" customHeight="1">
      <c r="A1733" s="9">
        <v>8</v>
      </c>
      <c r="B1733" s="9">
        <v>1965</v>
      </c>
      <c r="C1733" s="9" t="s">
        <v>18</v>
      </c>
      <c r="D1733" s="9" t="s">
        <v>1621</v>
      </c>
      <c r="E1733" s="9" t="s">
        <v>1622</v>
      </c>
      <c r="F1733" s="10">
        <v>1213</v>
      </c>
      <c r="G1733" s="11">
        <v>89.44</v>
      </c>
      <c r="H1733" s="11">
        <v>14</v>
      </c>
      <c r="I1733" s="9"/>
      <c r="J1733" s="9">
        <v>22</v>
      </c>
      <c r="K1733" s="9" t="s">
        <v>4843</v>
      </c>
      <c r="L1733" s="9" t="s">
        <v>48</v>
      </c>
      <c r="M1733" s="11">
        <f t="shared" si="27"/>
        <v>0.63636363636363635</v>
      </c>
      <c r="N1733" s="12">
        <f>IF(M1733="","",IF(M1733&lt;Premissas!$C$8,Premissas!$E$7,IF(M1733&lt;Premissas!$C$9,Premissas!$E$8,IF(M1733&lt;Premissas!$C$10,Premissas!$E$9,IF(M1733&lt;Premissas!$C$11,Premissas!$E$10,IF(M1733&lt;Premissas!$C$12,Premissas!$E$11,Premissas!$E$12))))))</f>
        <v>0</v>
      </c>
      <c r="O1733" s="13">
        <f>IF(OR(N1733="",N1733=0),0,N1733/Premissas!$C$16)</f>
        <v>0</v>
      </c>
    </row>
    <row r="1734" spans="1:15" ht="15" customHeight="1">
      <c r="A1734" s="9">
        <v>8</v>
      </c>
      <c r="B1734" s="9">
        <v>1965</v>
      </c>
      <c r="C1734" s="9" t="s">
        <v>20</v>
      </c>
      <c r="D1734" s="9" t="s">
        <v>1621</v>
      </c>
      <c r="E1734" s="9" t="s">
        <v>1622</v>
      </c>
      <c r="F1734" s="10">
        <v>121</v>
      </c>
      <c r="G1734" s="11">
        <v>1.18</v>
      </c>
      <c r="H1734" s="11">
        <v>103</v>
      </c>
      <c r="I1734" s="9"/>
      <c r="J1734" s="9">
        <v>16</v>
      </c>
      <c r="K1734" s="9" t="s">
        <v>4843</v>
      </c>
      <c r="L1734" s="9" t="s">
        <v>48</v>
      </c>
      <c r="M1734" s="11">
        <f t="shared" si="27"/>
        <v>6.4375</v>
      </c>
      <c r="N1734" s="12">
        <f>IF(M1734="","",IF(M1734&lt;Premissas!$C$8,Premissas!$E$7,IF(M1734&lt;Premissas!$C$9,Premissas!$E$8,IF(M1734&lt;Premissas!$C$10,Premissas!$E$9,IF(M1734&lt;Premissas!$C$11,Premissas!$E$10,IF(M1734&lt;Premissas!$C$12,Premissas!$E$11,Premissas!$E$12))))))</f>
        <v>750</v>
      </c>
      <c r="O1734" s="13">
        <f>IF(OR(N1734="",N1734=0),0,N1734/Premissas!$C$16)</f>
        <v>28.846153846153847</v>
      </c>
    </row>
    <row r="1735" spans="1:15" ht="15" customHeight="1">
      <c r="A1735" s="9">
        <v>8</v>
      </c>
      <c r="B1735" s="9">
        <v>1965</v>
      </c>
      <c r="C1735" s="9" t="s">
        <v>20</v>
      </c>
      <c r="D1735" s="9" t="s">
        <v>1623</v>
      </c>
      <c r="E1735" s="9" t="s">
        <v>1624</v>
      </c>
      <c r="F1735" s="10">
        <v>2374</v>
      </c>
      <c r="G1735" s="11">
        <v>110.94</v>
      </c>
      <c r="H1735" s="11">
        <v>21</v>
      </c>
      <c r="I1735" s="9"/>
      <c r="J1735" s="9">
        <v>16</v>
      </c>
      <c r="K1735" s="9" t="s">
        <v>4843</v>
      </c>
      <c r="L1735" s="9" t="s">
        <v>48</v>
      </c>
      <c r="M1735" s="11">
        <f t="shared" si="27"/>
        <v>1.3125</v>
      </c>
      <c r="N1735" s="12">
        <f>IF(M1735="","",IF(M1735&lt;Premissas!$C$8,Premissas!$E$7,IF(M1735&lt;Premissas!$C$9,Premissas!$E$8,IF(M1735&lt;Premissas!$C$10,Premissas!$E$9,IF(M1735&lt;Premissas!$C$11,Premissas!$E$10,IF(M1735&lt;Premissas!$C$12,Premissas!$E$11,Premissas!$E$12))))))</f>
        <v>200</v>
      </c>
      <c r="O1735" s="13">
        <f>IF(OR(N1735="",N1735=0),0,N1735/Premissas!$C$16)</f>
        <v>7.6923076923076925</v>
      </c>
    </row>
    <row r="1736" spans="1:15" ht="15" customHeight="1">
      <c r="A1736" s="9">
        <v>8</v>
      </c>
      <c r="B1736" s="9">
        <v>1965</v>
      </c>
      <c r="C1736" s="9" t="s">
        <v>20</v>
      </c>
      <c r="D1736" s="9" t="s">
        <v>1629</v>
      </c>
      <c r="E1736" s="9" t="s">
        <v>1630</v>
      </c>
      <c r="F1736" s="10">
        <v>1686</v>
      </c>
      <c r="G1736" s="11">
        <v>130.69999999999999</v>
      </c>
      <c r="H1736" s="11">
        <v>13</v>
      </c>
      <c r="I1736" s="9"/>
      <c r="J1736" s="9">
        <v>16</v>
      </c>
      <c r="K1736" s="9" t="s">
        <v>4843</v>
      </c>
      <c r="L1736" s="9" t="s">
        <v>48</v>
      </c>
      <c r="M1736" s="11">
        <f t="shared" si="27"/>
        <v>0.8125</v>
      </c>
      <c r="N1736" s="12">
        <f>IF(M1736="","",IF(M1736&lt;Premissas!$C$8,Premissas!$E$7,IF(M1736&lt;Premissas!$C$9,Premissas!$E$8,IF(M1736&lt;Premissas!$C$10,Premissas!$E$9,IF(M1736&lt;Premissas!$C$11,Premissas!$E$10,IF(M1736&lt;Premissas!$C$12,Premissas!$E$11,Premissas!$E$12))))))</f>
        <v>0</v>
      </c>
      <c r="O1736" s="13">
        <f>IF(OR(N1736="",N1736=0),0,N1736/Premissas!$C$16)</f>
        <v>0</v>
      </c>
    </row>
    <row r="1737" spans="1:15" ht="15" customHeight="1">
      <c r="A1737" s="9">
        <v>8</v>
      </c>
      <c r="B1737" s="9">
        <v>1965</v>
      </c>
      <c r="C1737" s="9" t="s">
        <v>19</v>
      </c>
      <c r="D1737" s="9" t="s">
        <v>1629</v>
      </c>
      <c r="E1737" s="9" t="s">
        <v>1630</v>
      </c>
      <c r="F1737" s="10">
        <v>2</v>
      </c>
      <c r="G1737" s="11">
        <v>0.21</v>
      </c>
      <c r="H1737" s="11">
        <v>10</v>
      </c>
      <c r="I1737" s="9"/>
      <c r="J1737" s="9">
        <v>17</v>
      </c>
      <c r="K1737" s="9" t="s">
        <v>4843</v>
      </c>
      <c r="L1737" s="9" t="s">
        <v>48</v>
      </c>
      <c r="M1737" s="11">
        <f t="shared" si="27"/>
        <v>0.58823529411764708</v>
      </c>
      <c r="N1737" s="12">
        <f>IF(M1737="","",IF(M1737&lt;Premissas!$C$8,Premissas!$E$7,IF(M1737&lt;Premissas!$C$9,Premissas!$E$8,IF(M1737&lt;Premissas!$C$10,Premissas!$E$9,IF(M1737&lt;Premissas!$C$11,Premissas!$E$10,IF(M1737&lt;Premissas!$C$12,Premissas!$E$11,Premissas!$E$12))))))</f>
        <v>0</v>
      </c>
      <c r="O1737" s="13">
        <f>IF(OR(N1737="",N1737=0),0,N1737/Premissas!$C$16)</f>
        <v>0</v>
      </c>
    </row>
    <row r="1738" spans="1:15" ht="15" customHeight="1">
      <c r="A1738" s="9">
        <v>8</v>
      </c>
      <c r="B1738" s="9">
        <v>1965</v>
      </c>
      <c r="C1738" s="9" t="s">
        <v>20</v>
      </c>
      <c r="D1738" s="9" t="s">
        <v>4326</v>
      </c>
      <c r="E1738" s="9" t="s">
        <v>4327</v>
      </c>
      <c r="F1738" s="10">
        <v>29</v>
      </c>
      <c r="G1738" s="11">
        <v>7.88</v>
      </c>
      <c r="H1738" s="11">
        <v>4</v>
      </c>
      <c r="I1738" s="9"/>
      <c r="J1738" s="9">
        <v>16</v>
      </c>
      <c r="K1738" s="9" t="s">
        <v>4843</v>
      </c>
      <c r="L1738" s="9" t="s">
        <v>48</v>
      </c>
      <c r="M1738" s="11">
        <f t="shared" si="27"/>
        <v>0.25</v>
      </c>
      <c r="N1738" s="12">
        <f>IF(M1738="","",IF(M1738&lt;Premissas!$C$8,Premissas!$E$7,IF(M1738&lt;Premissas!$C$9,Premissas!$E$8,IF(M1738&lt;Premissas!$C$10,Premissas!$E$9,IF(M1738&lt;Premissas!$C$11,Premissas!$E$10,IF(M1738&lt;Premissas!$C$12,Premissas!$E$11,Premissas!$E$12))))))</f>
        <v>0</v>
      </c>
      <c r="O1738" s="13">
        <f>IF(OR(N1738="",N1738=0),0,N1738/Premissas!$C$16)</f>
        <v>0</v>
      </c>
    </row>
    <row r="1739" spans="1:15" ht="15" customHeight="1">
      <c r="A1739" s="9">
        <v>8</v>
      </c>
      <c r="B1739" s="9">
        <v>1965</v>
      </c>
      <c r="C1739" s="9" t="s">
        <v>21</v>
      </c>
      <c r="D1739" s="9" t="s">
        <v>1631</v>
      </c>
      <c r="E1739" s="9" t="s">
        <v>1632</v>
      </c>
      <c r="F1739" s="10">
        <v>1153</v>
      </c>
      <c r="G1739" s="11">
        <v>162.32</v>
      </c>
      <c r="H1739" s="11">
        <v>7</v>
      </c>
      <c r="I1739" s="9"/>
      <c r="J1739" s="9">
        <v>20</v>
      </c>
      <c r="K1739" s="9" t="s">
        <v>4843</v>
      </c>
      <c r="L1739" s="9" t="s">
        <v>48</v>
      </c>
      <c r="M1739" s="11">
        <f t="shared" si="27"/>
        <v>0.35</v>
      </c>
      <c r="N1739" s="12">
        <f>IF(M1739="","",IF(M1739&lt;Premissas!$C$8,Premissas!$E$7,IF(M1739&lt;Premissas!$C$9,Premissas!$E$8,IF(M1739&lt;Premissas!$C$10,Premissas!$E$9,IF(M1739&lt;Premissas!$C$11,Premissas!$E$10,IF(M1739&lt;Premissas!$C$12,Premissas!$E$11,Premissas!$E$12))))))</f>
        <v>0</v>
      </c>
      <c r="O1739" s="13">
        <f>IF(OR(N1739="",N1739=0),0,N1739/Premissas!$C$16)</f>
        <v>0</v>
      </c>
    </row>
    <row r="1740" spans="1:15" ht="15" customHeight="1">
      <c r="A1740" s="9">
        <v>8</v>
      </c>
      <c r="B1740" s="9">
        <v>1965</v>
      </c>
      <c r="C1740" s="9" t="s">
        <v>20</v>
      </c>
      <c r="D1740" s="9" t="s">
        <v>1633</v>
      </c>
      <c r="E1740" s="9" t="s">
        <v>1634</v>
      </c>
      <c r="F1740" s="10">
        <v>2264</v>
      </c>
      <c r="G1740" s="11">
        <v>123</v>
      </c>
      <c r="H1740" s="11">
        <v>18</v>
      </c>
      <c r="I1740" s="9"/>
      <c r="J1740" s="9">
        <v>16</v>
      </c>
      <c r="K1740" s="9" t="s">
        <v>4843</v>
      </c>
      <c r="L1740" s="9" t="s">
        <v>48</v>
      </c>
      <c r="M1740" s="11">
        <f t="shared" si="27"/>
        <v>1.125</v>
      </c>
      <c r="N1740" s="12">
        <f>IF(M1740="","",IF(M1740&lt;Premissas!$C$8,Premissas!$E$7,IF(M1740&lt;Premissas!$C$9,Premissas!$E$8,IF(M1740&lt;Premissas!$C$10,Premissas!$E$9,IF(M1740&lt;Premissas!$C$11,Premissas!$E$10,IF(M1740&lt;Premissas!$C$12,Premissas!$E$11,Premissas!$E$12))))))</f>
        <v>100</v>
      </c>
      <c r="O1740" s="13">
        <f>IF(OR(N1740="",N1740=0),0,N1740/Premissas!$C$16)</f>
        <v>3.8461538461538463</v>
      </c>
    </row>
    <row r="1741" spans="1:15" ht="15" customHeight="1">
      <c r="A1741" s="9">
        <v>8</v>
      </c>
      <c r="B1741" s="9">
        <v>1965</v>
      </c>
      <c r="C1741" s="9" t="s">
        <v>18</v>
      </c>
      <c r="D1741" s="9" t="s">
        <v>1635</v>
      </c>
      <c r="E1741" s="9" t="s">
        <v>1636</v>
      </c>
      <c r="F1741" s="10">
        <v>2161</v>
      </c>
      <c r="G1741" s="11">
        <v>98.25</v>
      </c>
      <c r="H1741" s="11">
        <v>22</v>
      </c>
      <c r="I1741" s="9"/>
      <c r="J1741" s="9">
        <v>22</v>
      </c>
      <c r="K1741" s="9" t="s">
        <v>4843</v>
      </c>
      <c r="L1741" s="9" t="s">
        <v>48</v>
      </c>
      <c r="M1741" s="11">
        <f t="shared" si="27"/>
        <v>1</v>
      </c>
      <c r="N1741" s="12">
        <f>IF(M1741="","",IF(M1741&lt;Premissas!$C$8,Premissas!$E$7,IF(M1741&lt;Premissas!$C$9,Premissas!$E$8,IF(M1741&lt;Premissas!$C$10,Premissas!$E$9,IF(M1741&lt;Premissas!$C$11,Premissas!$E$10,IF(M1741&lt;Premissas!$C$12,Premissas!$E$11,Premissas!$E$12))))))</f>
        <v>100</v>
      </c>
      <c r="O1741" s="13">
        <f>IF(OR(N1741="",N1741=0),0,N1741/Premissas!$C$16)</f>
        <v>3.8461538461538463</v>
      </c>
    </row>
    <row r="1742" spans="1:15" ht="15" customHeight="1">
      <c r="A1742" s="9">
        <v>8</v>
      </c>
      <c r="B1742" s="9">
        <v>1965</v>
      </c>
      <c r="C1742" s="9" t="s">
        <v>20</v>
      </c>
      <c r="D1742" s="9" t="s">
        <v>1637</v>
      </c>
      <c r="E1742" s="9" t="s">
        <v>1638</v>
      </c>
      <c r="F1742" s="10">
        <v>3074</v>
      </c>
      <c r="G1742" s="11">
        <v>121.21</v>
      </c>
      <c r="H1742" s="11">
        <v>25</v>
      </c>
      <c r="I1742" s="9"/>
      <c r="J1742" s="9">
        <v>16</v>
      </c>
      <c r="K1742" s="9" t="s">
        <v>4843</v>
      </c>
      <c r="L1742" s="9" t="s">
        <v>48</v>
      </c>
      <c r="M1742" s="11">
        <f t="shared" si="27"/>
        <v>1.5625</v>
      </c>
      <c r="N1742" s="12">
        <f>IF(M1742="","",IF(M1742&lt;Premissas!$C$8,Premissas!$E$7,IF(M1742&lt;Premissas!$C$9,Premissas!$E$8,IF(M1742&lt;Premissas!$C$10,Premissas!$E$9,IF(M1742&lt;Premissas!$C$11,Premissas!$E$10,IF(M1742&lt;Premissas!$C$12,Premissas!$E$11,Premissas!$E$12))))))</f>
        <v>350</v>
      </c>
      <c r="O1742" s="13">
        <f>IF(OR(N1742="",N1742=0),0,N1742/Premissas!$C$16)</f>
        <v>13.461538461538462</v>
      </c>
    </row>
    <row r="1743" spans="1:15" ht="15" customHeight="1">
      <c r="A1743" s="9">
        <v>8</v>
      </c>
      <c r="B1743" s="9">
        <v>1965</v>
      </c>
      <c r="C1743" s="9" t="s">
        <v>18</v>
      </c>
      <c r="D1743" s="9" t="s">
        <v>4328</v>
      </c>
      <c r="E1743" s="9" t="s">
        <v>4329</v>
      </c>
      <c r="F1743" s="10">
        <v>1626</v>
      </c>
      <c r="G1743" s="11">
        <v>122.88</v>
      </c>
      <c r="H1743" s="11">
        <v>13</v>
      </c>
      <c r="I1743" s="9"/>
      <c r="J1743" s="9">
        <v>22</v>
      </c>
      <c r="K1743" s="9" t="s">
        <v>4843</v>
      </c>
      <c r="L1743" s="9" t="s">
        <v>48</v>
      </c>
      <c r="M1743" s="11">
        <f t="shared" si="27"/>
        <v>0.59090909090909094</v>
      </c>
      <c r="N1743" s="12">
        <f>IF(M1743="","",IF(M1743&lt;Premissas!$C$8,Premissas!$E$7,IF(M1743&lt;Premissas!$C$9,Premissas!$E$8,IF(M1743&lt;Premissas!$C$10,Premissas!$E$9,IF(M1743&lt;Premissas!$C$11,Premissas!$E$10,IF(M1743&lt;Premissas!$C$12,Premissas!$E$11,Premissas!$E$12))))))</f>
        <v>0</v>
      </c>
      <c r="O1743" s="13">
        <f>IF(OR(N1743="",N1743=0),0,N1743/Premissas!$C$16)</f>
        <v>0</v>
      </c>
    </row>
    <row r="1744" spans="1:15" ht="15" customHeight="1">
      <c r="A1744" s="9">
        <v>8</v>
      </c>
      <c r="B1744" s="9">
        <v>1965</v>
      </c>
      <c r="C1744" s="9" t="s">
        <v>20</v>
      </c>
      <c r="D1744" s="9" t="s">
        <v>1643</v>
      </c>
      <c r="E1744" s="9" t="s">
        <v>1644</v>
      </c>
      <c r="F1744" s="10">
        <v>481</v>
      </c>
      <c r="G1744" s="11">
        <v>53.84</v>
      </c>
      <c r="H1744" s="11">
        <v>9</v>
      </c>
      <c r="I1744" s="9"/>
      <c r="J1744" s="9">
        <v>16</v>
      </c>
      <c r="K1744" s="9" t="s">
        <v>4843</v>
      </c>
      <c r="L1744" s="9" t="s">
        <v>48</v>
      </c>
      <c r="M1744" s="11">
        <f t="shared" si="27"/>
        <v>0.5625</v>
      </c>
      <c r="N1744" s="12">
        <f>IF(M1744="","",IF(M1744&lt;Premissas!$C$8,Premissas!$E$7,IF(M1744&lt;Premissas!$C$9,Premissas!$E$8,IF(M1744&lt;Premissas!$C$10,Premissas!$E$9,IF(M1744&lt;Premissas!$C$11,Premissas!$E$10,IF(M1744&lt;Premissas!$C$12,Premissas!$E$11,Premissas!$E$12))))))</f>
        <v>0</v>
      </c>
      <c r="O1744" s="13">
        <f>IF(OR(N1744="",N1744=0),0,N1744/Premissas!$C$16)</f>
        <v>0</v>
      </c>
    </row>
    <row r="1745" spans="1:15" ht="15" customHeight="1">
      <c r="A1745" s="9">
        <v>8</v>
      </c>
      <c r="B1745" s="9">
        <v>1965</v>
      </c>
      <c r="C1745" s="9" t="s">
        <v>20</v>
      </c>
      <c r="D1745" s="9" t="s">
        <v>1645</v>
      </c>
      <c r="E1745" s="9" t="s">
        <v>1646</v>
      </c>
      <c r="F1745" s="10">
        <v>2644</v>
      </c>
      <c r="G1745" s="11">
        <v>118.69</v>
      </c>
      <c r="H1745" s="11">
        <v>22</v>
      </c>
      <c r="I1745" s="9"/>
      <c r="J1745" s="9">
        <v>16</v>
      </c>
      <c r="K1745" s="9" t="s">
        <v>4843</v>
      </c>
      <c r="L1745" s="9" t="s">
        <v>48</v>
      </c>
      <c r="M1745" s="11">
        <f t="shared" si="27"/>
        <v>1.375</v>
      </c>
      <c r="N1745" s="12">
        <f>IF(M1745="","",IF(M1745&lt;Premissas!$C$8,Premissas!$E$7,IF(M1745&lt;Premissas!$C$9,Premissas!$E$8,IF(M1745&lt;Premissas!$C$10,Premissas!$E$9,IF(M1745&lt;Premissas!$C$11,Premissas!$E$10,IF(M1745&lt;Premissas!$C$12,Premissas!$E$11,Premissas!$E$12))))))</f>
        <v>200</v>
      </c>
      <c r="O1745" s="13">
        <f>IF(OR(N1745="",N1745=0),0,N1745/Premissas!$C$16)</f>
        <v>7.6923076923076925</v>
      </c>
    </row>
    <row r="1746" spans="1:15" ht="15" customHeight="1">
      <c r="A1746" s="9">
        <v>8</v>
      </c>
      <c r="B1746" s="9">
        <v>1965</v>
      </c>
      <c r="C1746" s="9" t="s">
        <v>18</v>
      </c>
      <c r="D1746" s="9" t="s">
        <v>1647</v>
      </c>
      <c r="E1746" s="9" t="s">
        <v>1648</v>
      </c>
      <c r="F1746" s="10">
        <v>742</v>
      </c>
      <c r="G1746" s="11">
        <v>90.1</v>
      </c>
      <c r="H1746" s="11">
        <v>8</v>
      </c>
      <c r="I1746" s="9"/>
      <c r="J1746" s="9">
        <v>22</v>
      </c>
      <c r="K1746" s="9" t="s">
        <v>4843</v>
      </c>
      <c r="L1746" s="9" t="s">
        <v>48</v>
      </c>
      <c r="M1746" s="11">
        <f t="shared" si="27"/>
        <v>0.36363636363636365</v>
      </c>
      <c r="N1746" s="12">
        <f>IF(M1746="","",IF(M1746&lt;Premissas!$C$8,Premissas!$E$7,IF(M1746&lt;Premissas!$C$9,Premissas!$E$8,IF(M1746&lt;Premissas!$C$10,Premissas!$E$9,IF(M1746&lt;Premissas!$C$11,Premissas!$E$10,IF(M1746&lt;Premissas!$C$12,Premissas!$E$11,Premissas!$E$12))))))</f>
        <v>0</v>
      </c>
      <c r="O1746" s="13">
        <f>IF(OR(N1746="",N1746=0),0,N1746/Premissas!$C$16)</f>
        <v>0</v>
      </c>
    </row>
    <row r="1747" spans="1:15" ht="15" customHeight="1">
      <c r="A1747" s="9">
        <v>8</v>
      </c>
      <c r="B1747" s="9">
        <v>1965</v>
      </c>
      <c r="C1747" s="9" t="s">
        <v>18</v>
      </c>
      <c r="D1747" s="9" t="s">
        <v>1649</v>
      </c>
      <c r="E1747" s="9" t="s">
        <v>1650</v>
      </c>
      <c r="F1747" s="10">
        <v>121</v>
      </c>
      <c r="G1747" s="11">
        <v>5.49</v>
      </c>
      <c r="H1747" s="11">
        <v>22</v>
      </c>
      <c r="I1747" s="9"/>
      <c r="J1747" s="9">
        <v>22</v>
      </c>
      <c r="K1747" s="9" t="s">
        <v>4843</v>
      </c>
      <c r="L1747" s="9" t="s">
        <v>48</v>
      </c>
      <c r="M1747" s="11">
        <f t="shared" si="27"/>
        <v>1</v>
      </c>
      <c r="N1747" s="12">
        <f>IF(M1747="","",IF(M1747&lt;Premissas!$C$8,Premissas!$E$7,IF(M1747&lt;Premissas!$C$9,Premissas!$E$8,IF(M1747&lt;Premissas!$C$10,Premissas!$E$9,IF(M1747&lt;Premissas!$C$11,Premissas!$E$10,IF(M1747&lt;Premissas!$C$12,Premissas!$E$11,Premissas!$E$12))))))</f>
        <v>100</v>
      </c>
      <c r="O1747" s="13">
        <f>IF(OR(N1747="",N1747=0),0,N1747/Premissas!$C$16)</f>
        <v>3.8461538461538463</v>
      </c>
    </row>
    <row r="1748" spans="1:15" ht="15" customHeight="1">
      <c r="A1748" s="9">
        <v>8</v>
      </c>
      <c r="B1748" s="9">
        <v>1965</v>
      </c>
      <c r="C1748" s="9" t="s">
        <v>18</v>
      </c>
      <c r="D1748" s="9" t="s">
        <v>1657</v>
      </c>
      <c r="E1748" s="9" t="s">
        <v>1658</v>
      </c>
      <c r="F1748" s="10">
        <v>1790</v>
      </c>
      <c r="G1748" s="11">
        <v>134.93</v>
      </c>
      <c r="H1748" s="11">
        <v>13</v>
      </c>
      <c r="I1748" s="9"/>
      <c r="J1748" s="9">
        <v>22</v>
      </c>
      <c r="K1748" s="9" t="s">
        <v>4843</v>
      </c>
      <c r="L1748" s="9" t="s">
        <v>48</v>
      </c>
      <c r="M1748" s="11">
        <f t="shared" si="27"/>
        <v>0.59090909090909094</v>
      </c>
      <c r="N1748" s="12">
        <f>IF(M1748="","",IF(M1748&lt;Premissas!$C$8,Premissas!$E$7,IF(M1748&lt;Premissas!$C$9,Premissas!$E$8,IF(M1748&lt;Premissas!$C$10,Premissas!$E$9,IF(M1748&lt;Premissas!$C$11,Premissas!$E$10,IF(M1748&lt;Premissas!$C$12,Premissas!$E$11,Premissas!$E$12))))))</f>
        <v>0</v>
      </c>
      <c r="O1748" s="13">
        <f>IF(OR(N1748="",N1748=0),0,N1748/Premissas!$C$16)</f>
        <v>0</v>
      </c>
    </row>
    <row r="1749" spans="1:15" ht="15" customHeight="1">
      <c r="A1749" s="9">
        <v>8</v>
      </c>
      <c r="B1749" s="9">
        <v>1965</v>
      </c>
      <c r="C1749" s="9" t="s">
        <v>18</v>
      </c>
      <c r="D1749" s="9" t="s">
        <v>1665</v>
      </c>
      <c r="E1749" s="9" t="s">
        <v>1666</v>
      </c>
      <c r="F1749" s="10">
        <v>2051</v>
      </c>
      <c r="G1749" s="11">
        <v>62.37</v>
      </c>
      <c r="H1749" s="11">
        <v>33</v>
      </c>
      <c r="I1749" s="9"/>
      <c r="J1749" s="9">
        <v>22</v>
      </c>
      <c r="K1749" s="9" t="s">
        <v>4843</v>
      </c>
      <c r="L1749" s="9" t="s">
        <v>48</v>
      </c>
      <c r="M1749" s="11">
        <f t="shared" si="27"/>
        <v>1.5</v>
      </c>
      <c r="N1749" s="12">
        <f>IF(M1749="","",IF(M1749&lt;Premissas!$C$8,Premissas!$E$7,IF(M1749&lt;Premissas!$C$9,Premissas!$E$8,IF(M1749&lt;Premissas!$C$10,Premissas!$E$9,IF(M1749&lt;Premissas!$C$11,Premissas!$E$10,IF(M1749&lt;Premissas!$C$12,Premissas!$E$11,Premissas!$E$12))))))</f>
        <v>350</v>
      </c>
      <c r="O1749" s="13">
        <f>IF(OR(N1749="",N1749=0),0,N1749/Premissas!$C$16)</f>
        <v>13.461538461538462</v>
      </c>
    </row>
    <row r="1750" spans="1:15" ht="15" customHeight="1">
      <c r="A1750" s="9">
        <v>8</v>
      </c>
      <c r="B1750" s="9">
        <v>1965</v>
      </c>
      <c r="C1750" s="9" t="s">
        <v>20</v>
      </c>
      <c r="D1750" s="9" t="s">
        <v>1673</v>
      </c>
      <c r="E1750" s="9" t="s">
        <v>1674</v>
      </c>
      <c r="F1750" s="10">
        <v>18</v>
      </c>
      <c r="G1750" s="11">
        <v>9.74</v>
      </c>
      <c r="H1750" s="11">
        <v>2</v>
      </c>
      <c r="I1750" s="9"/>
      <c r="J1750" s="9">
        <v>16</v>
      </c>
      <c r="K1750" s="9" t="s">
        <v>4843</v>
      </c>
      <c r="L1750" s="9" t="s">
        <v>48</v>
      </c>
      <c r="M1750" s="11">
        <f t="shared" si="27"/>
        <v>0.125</v>
      </c>
      <c r="N1750" s="12">
        <f>IF(M1750="","",IF(M1750&lt;Premissas!$C$8,Premissas!$E$7,IF(M1750&lt;Premissas!$C$9,Premissas!$E$8,IF(M1750&lt;Premissas!$C$10,Premissas!$E$9,IF(M1750&lt;Premissas!$C$11,Premissas!$E$10,IF(M1750&lt;Premissas!$C$12,Premissas!$E$11,Premissas!$E$12))))))</f>
        <v>0</v>
      </c>
      <c r="O1750" s="13">
        <f>IF(OR(N1750="",N1750=0),0,N1750/Premissas!$C$16)</f>
        <v>0</v>
      </c>
    </row>
    <row r="1751" spans="1:15" ht="15" customHeight="1">
      <c r="A1751" s="9">
        <v>8</v>
      </c>
      <c r="B1751" s="9">
        <v>1965</v>
      </c>
      <c r="C1751" s="9" t="s">
        <v>18</v>
      </c>
      <c r="D1751" s="9" t="s">
        <v>1675</v>
      </c>
      <c r="E1751" s="9" t="s">
        <v>1676</v>
      </c>
      <c r="F1751" s="10">
        <v>1074</v>
      </c>
      <c r="G1751" s="11">
        <v>52.57</v>
      </c>
      <c r="H1751" s="11">
        <v>20</v>
      </c>
      <c r="I1751" s="9"/>
      <c r="J1751" s="9">
        <v>22</v>
      </c>
      <c r="K1751" s="9" t="s">
        <v>4843</v>
      </c>
      <c r="L1751" s="9" t="s">
        <v>48</v>
      </c>
      <c r="M1751" s="11">
        <f t="shared" si="27"/>
        <v>0.90909090909090906</v>
      </c>
      <c r="N1751" s="12">
        <f>IF(M1751="","",IF(M1751&lt;Premissas!$C$8,Premissas!$E$7,IF(M1751&lt;Premissas!$C$9,Premissas!$E$8,IF(M1751&lt;Premissas!$C$10,Premissas!$E$9,IF(M1751&lt;Premissas!$C$11,Premissas!$E$10,IF(M1751&lt;Premissas!$C$12,Premissas!$E$11,Premissas!$E$12))))))</f>
        <v>0</v>
      </c>
      <c r="O1751" s="13">
        <f>IF(OR(N1751="",N1751=0),0,N1751/Premissas!$C$16)</f>
        <v>0</v>
      </c>
    </row>
    <row r="1752" spans="1:15" ht="15" customHeight="1">
      <c r="A1752" s="9">
        <v>8</v>
      </c>
      <c r="B1752" s="9">
        <v>1965</v>
      </c>
      <c r="C1752" s="9" t="s">
        <v>18</v>
      </c>
      <c r="D1752" s="9" t="s">
        <v>1691</v>
      </c>
      <c r="E1752" s="9" t="s">
        <v>1692</v>
      </c>
      <c r="F1752" s="10">
        <v>749</v>
      </c>
      <c r="G1752" s="11">
        <v>64.47</v>
      </c>
      <c r="H1752" s="11">
        <v>12</v>
      </c>
      <c r="I1752" s="9"/>
      <c r="J1752" s="9">
        <v>22</v>
      </c>
      <c r="K1752" s="9" t="s">
        <v>4843</v>
      </c>
      <c r="L1752" s="9" t="s">
        <v>48</v>
      </c>
      <c r="M1752" s="11">
        <f t="shared" si="27"/>
        <v>0.54545454545454541</v>
      </c>
      <c r="N1752" s="12">
        <f>IF(M1752="","",IF(M1752&lt;Premissas!$C$8,Premissas!$E$7,IF(M1752&lt;Premissas!$C$9,Premissas!$E$8,IF(M1752&lt;Premissas!$C$10,Premissas!$E$9,IF(M1752&lt;Premissas!$C$11,Premissas!$E$10,IF(M1752&lt;Premissas!$C$12,Premissas!$E$11,Premissas!$E$12))))))</f>
        <v>0</v>
      </c>
      <c r="O1752" s="13">
        <f>IF(OR(N1752="",N1752=0),0,N1752/Premissas!$C$16)</f>
        <v>0</v>
      </c>
    </row>
    <row r="1753" spans="1:15" ht="15" customHeight="1">
      <c r="A1753" s="9">
        <v>8</v>
      </c>
      <c r="B1753" s="9">
        <v>1965</v>
      </c>
      <c r="C1753" s="9" t="s">
        <v>18</v>
      </c>
      <c r="D1753" s="9" t="s">
        <v>1693</v>
      </c>
      <c r="E1753" s="9" t="s">
        <v>1694</v>
      </c>
      <c r="F1753" s="10">
        <v>545</v>
      </c>
      <c r="G1753" s="11">
        <v>39.729999999999997</v>
      </c>
      <c r="H1753" s="11">
        <v>14</v>
      </c>
      <c r="I1753" s="9"/>
      <c r="J1753" s="9">
        <v>22</v>
      </c>
      <c r="K1753" s="9" t="s">
        <v>4843</v>
      </c>
      <c r="L1753" s="9" t="s">
        <v>48</v>
      </c>
      <c r="M1753" s="11">
        <f t="shared" si="27"/>
        <v>0.63636363636363635</v>
      </c>
      <c r="N1753" s="12">
        <f>IF(M1753="","",IF(M1753&lt;Premissas!$C$8,Premissas!$E$7,IF(M1753&lt;Premissas!$C$9,Premissas!$E$8,IF(M1753&lt;Premissas!$C$10,Premissas!$E$9,IF(M1753&lt;Premissas!$C$11,Premissas!$E$10,IF(M1753&lt;Premissas!$C$12,Premissas!$E$11,Premissas!$E$12))))))</f>
        <v>0</v>
      </c>
      <c r="O1753" s="13">
        <f>IF(OR(N1753="",N1753=0),0,N1753/Premissas!$C$16)</f>
        <v>0</v>
      </c>
    </row>
    <row r="1754" spans="1:15" ht="15" customHeight="1">
      <c r="A1754" s="9">
        <v>8</v>
      </c>
      <c r="B1754" s="9">
        <v>1965</v>
      </c>
      <c r="C1754" s="9" t="s">
        <v>20</v>
      </c>
      <c r="D1754" s="9" t="s">
        <v>1693</v>
      </c>
      <c r="E1754" s="9" t="s">
        <v>1694</v>
      </c>
      <c r="F1754" s="10">
        <v>24</v>
      </c>
      <c r="G1754" s="11">
        <v>1.68</v>
      </c>
      <c r="H1754" s="11">
        <v>14</v>
      </c>
      <c r="I1754" s="9"/>
      <c r="J1754" s="9">
        <v>16</v>
      </c>
      <c r="K1754" s="9" t="s">
        <v>4843</v>
      </c>
      <c r="L1754" s="9" t="s">
        <v>48</v>
      </c>
      <c r="M1754" s="11">
        <f t="shared" si="27"/>
        <v>0.875</v>
      </c>
      <c r="N1754" s="12">
        <f>IF(M1754="","",IF(M1754&lt;Premissas!$C$8,Premissas!$E$7,IF(M1754&lt;Premissas!$C$9,Premissas!$E$8,IF(M1754&lt;Premissas!$C$10,Premissas!$E$9,IF(M1754&lt;Premissas!$C$11,Premissas!$E$10,IF(M1754&lt;Premissas!$C$12,Premissas!$E$11,Premissas!$E$12))))))</f>
        <v>0</v>
      </c>
      <c r="O1754" s="13">
        <f>IF(OR(N1754="",N1754=0),0,N1754/Premissas!$C$16)</f>
        <v>0</v>
      </c>
    </row>
    <row r="1755" spans="1:15" ht="15" customHeight="1">
      <c r="A1755" s="9">
        <v>8</v>
      </c>
      <c r="B1755" s="9">
        <v>1965</v>
      </c>
      <c r="C1755" s="9" t="s">
        <v>20</v>
      </c>
      <c r="D1755" s="9" t="s">
        <v>1695</v>
      </c>
      <c r="E1755" s="9" t="s">
        <v>1696</v>
      </c>
      <c r="F1755" s="10">
        <v>2269</v>
      </c>
      <c r="G1755" s="11">
        <v>121.12</v>
      </c>
      <c r="H1755" s="11">
        <v>19</v>
      </c>
      <c r="I1755" s="9"/>
      <c r="J1755" s="9">
        <v>16</v>
      </c>
      <c r="K1755" s="9" t="s">
        <v>4843</v>
      </c>
      <c r="L1755" s="9" t="s">
        <v>48</v>
      </c>
      <c r="M1755" s="11">
        <f t="shared" si="27"/>
        <v>1.1875</v>
      </c>
      <c r="N1755" s="12">
        <f>IF(M1755="","",IF(M1755&lt;Premissas!$C$8,Premissas!$E$7,IF(M1755&lt;Premissas!$C$9,Premissas!$E$8,IF(M1755&lt;Premissas!$C$10,Premissas!$E$9,IF(M1755&lt;Premissas!$C$11,Premissas!$E$10,IF(M1755&lt;Premissas!$C$12,Premissas!$E$11,Premissas!$E$12))))))</f>
        <v>100</v>
      </c>
      <c r="O1755" s="13">
        <f>IF(OR(N1755="",N1755=0),0,N1755/Premissas!$C$16)</f>
        <v>3.8461538461538463</v>
      </c>
    </row>
    <row r="1756" spans="1:15" ht="15" customHeight="1">
      <c r="A1756" s="9">
        <v>8</v>
      </c>
      <c r="B1756" s="9">
        <v>1965</v>
      </c>
      <c r="C1756" s="9" t="s">
        <v>20</v>
      </c>
      <c r="D1756" s="9" t="s">
        <v>1707</v>
      </c>
      <c r="E1756" s="9" t="s">
        <v>1708</v>
      </c>
      <c r="F1756" s="10">
        <v>2298</v>
      </c>
      <c r="G1756" s="11">
        <v>119.89</v>
      </c>
      <c r="H1756" s="11">
        <v>19</v>
      </c>
      <c r="I1756" s="9"/>
      <c r="J1756" s="9">
        <v>16</v>
      </c>
      <c r="K1756" s="9" t="s">
        <v>4843</v>
      </c>
      <c r="L1756" s="9" t="s">
        <v>48</v>
      </c>
      <c r="M1756" s="11">
        <f t="shared" si="27"/>
        <v>1.1875</v>
      </c>
      <c r="N1756" s="12">
        <f>IF(M1756="","",IF(M1756&lt;Premissas!$C$8,Premissas!$E$7,IF(M1756&lt;Premissas!$C$9,Premissas!$E$8,IF(M1756&lt;Premissas!$C$10,Premissas!$E$9,IF(M1756&lt;Premissas!$C$11,Premissas!$E$10,IF(M1756&lt;Premissas!$C$12,Premissas!$E$11,Premissas!$E$12))))))</f>
        <v>100</v>
      </c>
      <c r="O1756" s="13">
        <f>IF(OR(N1756="",N1756=0),0,N1756/Premissas!$C$16)</f>
        <v>3.8461538461538463</v>
      </c>
    </row>
    <row r="1757" spans="1:15" ht="15" customHeight="1">
      <c r="A1757" s="9">
        <v>8</v>
      </c>
      <c r="B1757" s="9">
        <v>1965</v>
      </c>
      <c r="C1757" s="9" t="s">
        <v>18</v>
      </c>
      <c r="D1757" s="9" t="s">
        <v>1709</v>
      </c>
      <c r="E1757" s="9" t="s">
        <v>1710</v>
      </c>
      <c r="F1757" s="10">
        <v>527</v>
      </c>
      <c r="G1757" s="11">
        <v>78.8</v>
      </c>
      <c r="H1757" s="11">
        <v>7</v>
      </c>
      <c r="I1757" s="9"/>
      <c r="J1757" s="9">
        <v>22</v>
      </c>
      <c r="K1757" s="9" t="s">
        <v>4843</v>
      </c>
      <c r="L1757" s="9" t="s">
        <v>48</v>
      </c>
      <c r="M1757" s="11">
        <f t="shared" si="27"/>
        <v>0.31818181818181818</v>
      </c>
      <c r="N1757" s="12">
        <f>IF(M1757="","",IF(M1757&lt;Premissas!$C$8,Premissas!$E$7,IF(M1757&lt;Premissas!$C$9,Premissas!$E$8,IF(M1757&lt;Premissas!$C$10,Premissas!$E$9,IF(M1757&lt;Premissas!$C$11,Premissas!$E$10,IF(M1757&lt;Premissas!$C$12,Premissas!$E$11,Premissas!$E$12))))))</f>
        <v>0</v>
      </c>
      <c r="O1757" s="13">
        <f>IF(OR(N1757="",N1757=0),0,N1757/Premissas!$C$16)</f>
        <v>0</v>
      </c>
    </row>
    <row r="1758" spans="1:15" ht="15" customHeight="1">
      <c r="A1758" s="9">
        <v>8</v>
      </c>
      <c r="B1758" s="9">
        <v>1965</v>
      </c>
      <c r="C1758" s="9" t="s">
        <v>18</v>
      </c>
      <c r="D1758" s="9" t="s">
        <v>1711</v>
      </c>
      <c r="E1758" s="9" t="s">
        <v>1712</v>
      </c>
      <c r="F1758" s="10">
        <v>165</v>
      </c>
      <c r="G1758" s="11">
        <v>21.56</v>
      </c>
      <c r="H1758" s="11">
        <v>8</v>
      </c>
      <c r="I1758" s="9"/>
      <c r="J1758" s="9">
        <v>22</v>
      </c>
      <c r="K1758" s="9" t="s">
        <v>4843</v>
      </c>
      <c r="L1758" s="9" t="s">
        <v>48</v>
      </c>
      <c r="M1758" s="11">
        <f t="shared" si="27"/>
        <v>0.36363636363636365</v>
      </c>
      <c r="N1758" s="12">
        <f>IF(M1758="","",IF(M1758&lt;Premissas!$C$8,Premissas!$E$7,IF(M1758&lt;Premissas!$C$9,Premissas!$E$8,IF(M1758&lt;Premissas!$C$10,Premissas!$E$9,IF(M1758&lt;Premissas!$C$11,Premissas!$E$10,IF(M1758&lt;Premissas!$C$12,Premissas!$E$11,Premissas!$E$12))))))</f>
        <v>0</v>
      </c>
      <c r="O1758" s="13">
        <f>IF(OR(N1758="",N1758=0),0,N1758/Premissas!$C$16)</f>
        <v>0</v>
      </c>
    </row>
    <row r="1759" spans="1:15" ht="15" customHeight="1">
      <c r="A1759" s="9">
        <v>8</v>
      </c>
      <c r="B1759" s="9">
        <v>1965</v>
      </c>
      <c r="C1759" s="9" t="s">
        <v>18</v>
      </c>
      <c r="D1759" s="9" t="s">
        <v>1717</v>
      </c>
      <c r="E1759" s="9" t="s">
        <v>1718</v>
      </c>
      <c r="F1759" s="10">
        <v>425</v>
      </c>
      <c r="G1759" s="11">
        <v>33.46</v>
      </c>
      <c r="H1759" s="11">
        <v>13</v>
      </c>
      <c r="I1759" s="9"/>
      <c r="J1759" s="9">
        <v>22</v>
      </c>
      <c r="K1759" s="9" t="s">
        <v>4843</v>
      </c>
      <c r="L1759" s="9" t="s">
        <v>48</v>
      </c>
      <c r="M1759" s="11">
        <f t="shared" si="27"/>
        <v>0.59090909090909094</v>
      </c>
      <c r="N1759" s="12">
        <f>IF(M1759="","",IF(M1759&lt;Premissas!$C$8,Premissas!$E$7,IF(M1759&lt;Premissas!$C$9,Premissas!$E$8,IF(M1759&lt;Premissas!$C$10,Premissas!$E$9,IF(M1759&lt;Premissas!$C$11,Premissas!$E$10,IF(M1759&lt;Premissas!$C$12,Premissas!$E$11,Premissas!$E$12))))))</f>
        <v>0</v>
      </c>
      <c r="O1759" s="13">
        <f>IF(OR(N1759="",N1759=0),0,N1759/Premissas!$C$16)</f>
        <v>0</v>
      </c>
    </row>
    <row r="1760" spans="1:15" ht="15" customHeight="1">
      <c r="A1760" s="9">
        <v>8</v>
      </c>
      <c r="B1760" s="9">
        <v>1965</v>
      </c>
      <c r="C1760" s="9" t="s">
        <v>20</v>
      </c>
      <c r="D1760" s="9" t="s">
        <v>1721</v>
      </c>
      <c r="E1760" s="9" t="s">
        <v>1722</v>
      </c>
      <c r="F1760" s="10">
        <v>20</v>
      </c>
      <c r="G1760" s="11">
        <v>10.1</v>
      </c>
      <c r="H1760" s="11">
        <v>2</v>
      </c>
      <c r="I1760" s="9"/>
      <c r="J1760" s="9">
        <v>16</v>
      </c>
      <c r="K1760" s="9" t="s">
        <v>4843</v>
      </c>
      <c r="L1760" s="9" t="s">
        <v>48</v>
      </c>
      <c r="M1760" s="11">
        <f t="shared" si="27"/>
        <v>0.125</v>
      </c>
      <c r="N1760" s="12">
        <f>IF(M1760="","",IF(M1760&lt;Premissas!$C$8,Premissas!$E$7,IF(M1760&lt;Premissas!$C$9,Premissas!$E$8,IF(M1760&lt;Premissas!$C$10,Premissas!$E$9,IF(M1760&lt;Premissas!$C$11,Premissas!$E$10,IF(M1760&lt;Premissas!$C$12,Premissas!$E$11,Premissas!$E$12))))))</f>
        <v>0</v>
      </c>
      <c r="O1760" s="13">
        <f>IF(OR(N1760="",N1760=0),0,N1760/Premissas!$C$16)</f>
        <v>0</v>
      </c>
    </row>
    <row r="1761" spans="1:15" ht="15" customHeight="1">
      <c r="A1761" s="9">
        <v>8</v>
      </c>
      <c r="B1761" s="9">
        <v>1965</v>
      </c>
      <c r="C1761" s="9" t="s">
        <v>19</v>
      </c>
      <c r="D1761" s="9" t="s">
        <v>1721</v>
      </c>
      <c r="E1761" s="9" t="s">
        <v>1722</v>
      </c>
      <c r="F1761" s="10">
        <v>3460</v>
      </c>
      <c r="G1761" s="11">
        <v>151.05000000000001</v>
      </c>
      <c r="H1761" s="11">
        <v>23</v>
      </c>
      <c r="I1761" s="9"/>
      <c r="J1761" s="9">
        <v>17</v>
      </c>
      <c r="K1761" s="9" t="s">
        <v>4843</v>
      </c>
      <c r="L1761" s="9" t="s">
        <v>48</v>
      </c>
      <c r="M1761" s="11">
        <f t="shared" si="27"/>
        <v>1.3529411764705883</v>
      </c>
      <c r="N1761" s="12">
        <f>IF(M1761="","",IF(M1761&lt;Premissas!$C$8,Premissas!$E$7,IF(M1761&lt;Premissas!$C$9,Premissas!$E$8,IF(M1761&lt;Premissas!$C$10,Premissas!$E$9,IF(M1761&lt;Premissas!$C$11,Premissas!$E$10,IF(M1761&lt;Premissas!$C$12,Premissas!$E$11,Premissas!$E$12))))))</f>
        <v>200</v>
      </c>
      <c r="O1761" s="13">
        <f>IF(OR(N1761="",N1761=0),0,N1761/Premissas!$C$16)</f>
        <v>7.6923076923076925</v>
      </c>
    </row>
    <row r="1762" spans="1:15" ht="15" customHeight="1">
      <c r="A1762" s="9">
        <v>8</v>
      </c>
      <c r="B1762" s="9">
        <v>1965</v>
      </c>
      <c r="C1762" s="9" t="s">
        <v>18</v>
      </c>
      <c r="D1762" s="9" t="s">
        <v>4334</v>
      </c>
      <c r="E1762" s="9" t="s">
        <v>4335</v>
      </c>
      <c r="F1762" s="10">
        <v>482</v>
      </c>
      <c r="G1762" s="11">
        <v>24.73</v>
      </c>
      <c r="H1762" s="11">
        <v>19</v>
      </c>
      <c r="I1762" s="9"/>
      <c r="J1762" s="9">
        <v>22</v>
      </c>
      <c r="K1762" s="9" t="s">
        <v>4843</v>
      </c>
      <c r="L1762" s="9" t="s">
        <v>48</v>
      </c>
      <c r="M1762" s="11">
        <f t="shared" si="27"/>
        <v>0.86363636363636365</v>
      </c>
      <c r="N1762" s="12">
        <f>IF(M1762="","",IF(M1762&lt;Premissas!$C$8,Premissas!$E$7,IF(M1762&lt;Premissas!$C$9,Premissas!$E$8,IF(M1762&lt;Premissas!$C$10,Premissas!$E$9,IF(M1762&lt;Premissas!$C$11,Premissas!$E$10,IF(M1762&lt;Premissas!$C$12,Premissas!$E$11,Premissas!$E$12))))))</f>
        <v>0</v>
      </c>
      <c r="O1762" s="13">
        <f>IF(OR(N1762="",N1762=0),0,N1762/Premissas!$C$16)</f>
        <v>0</v>
      </c>
    </row>
    <row r="1763" spans="1:15" ht="15" customHeight="1">
      <c r="A1763" s="9">
        <v>8</v>
      </c>
      <c r="B1763" s="9">
        <v>1965</v>
      </c>
      <c r="C1763" s="9" t="s">
        <v>20</v>
      </c>
      <c r="D1763" s="9" t="s">
        <v>1725</v>
      </c>
      <c r="E1763" s="9" t="s">
        <v>1726</v>
      </c>
      <c r="F1763" s="10">
        <v>306</v>
      </c>
      <c r="G1763" s="11">
        <v>31.52</v>
      </c>
      <c r="H1763" s="11">
        <v>10</v>
      </c>
      <c r="I1763" s="9"/>
      <c r="J1763" s="9">
        <v>16</v>
      </c>
      <c r="K1763" s="9" t="s">
        <v>4843</v>
      </c>
      <c r="L1763" s="9" t="s">
        <v>48</v>
      </c>
      <c r="M1763" s="11">
        <f t="shared" si="27"/>
        <v>0.625</v>
      </c>
      <c r="N1763" s="12">
        <f>IF(M1763="","",IF(M1763&lt;Premissas!$C$8,Premissas!$E$7,IF(M1763&lt;Premissas!$C$9,Premissas!$E$8,IF(M1763&lt;Premissas!$C$10,Premissas!$E$9,IF(M1763&lt;Premissas!$C$11,Premissas!$E$10,IF(M1763&lt;Premissas!$C$12,Premissas!$E$11,Premissas!$E$12))))))</f>
        <v>0</v>
      </c>
      <c r="O1763" s="13">
        <f>IF(OR(N1763="",N1763=0),0,N1763/Premissas!$C$16)</f>
        <v>0</v>
      </c>
    </row>
    <row r="1764" spans="1:15" ht="15" customHeight="1">
      <c r="A1764" s="9">
        <v>8</v>
      </c>
      <c r="B1764" s="9">
        <v>1965</v>
      </c>
      <c r="C1764" s="9" t="s">
        <v>20</v>
      </c>
      <c r="D1764" s="9" t="s">
        <v>1727</v>
      </c>
      <c r="E1764" s="9" t="s">
        <v>1728</v>
      </c>
      <c r="F1764" s="10">
        <v>1393</v>
      </c>
      <c r="G1764" s="11">
        <v>57.19</v>
      </c>
      <c r="H1764" s="11">
        <v>24</v>
      </c>
      <c r="I1764" s="9"/>
      <c r="J1764" s="9">
        <v>16</v>
      </c>
      <c r="K1764" s="9" t="s">
        <v>4843</v>
      </c>
      <c r="L1764" s="9" t="s">
        <v>48</v>
      </c>
      <c r="M1764" s="11">
        <f t="shared" si="27"/>
        <v>1.5</v>
      </c>
      <c r="N1764" s="12">
        <f>IF(M1764="","",IF(M1764&lt;Premissas!$C$8,Premissas!$E$7,IF(M1764&lt;Premissas!$C$9,Premissas!$E$8,IF(M1764&lt;Premissas!$C$10,Premissas!$E$9,IF(M1764&lt;Premissas!$C$11,Premissas!$E$10,IF(M1764&lt;Premissas!$C$12,Premissas!$E$11,Premissas!$E$12))))))</f>
        <v>350</v>
      </c>
      <c r="O1764" s="13">
        <f>IF(OR(N1764="",N1764=0),0,N1764/Premissas!$C$16)</f>
        <v>13.461538461538462</v>
      </c>
    </row>
    <row r="1765" spans="1:15" ht="15" customHeight="1">
      <c r="A1765" s="9">
        <v>8</v>
      </c>
      <c r="B1765" s="9">
        <v>1965</v>
      </c>
      <c r="C1765" s="9" t="s">
        <v>18</v>
      </c>
      <c r="D1765" s="9" t="s">
        <v>1729</v>
      </c>
      <c r="E1765" s="9" t="s">
        <v>1730</v>
      </c>
      <c r="F1765" s="10">
        <v>391</v>
      </c>
      <c r="G1765" s="11">
        <v>38.369999999999997</v>
      </c>
      <c r="H1765" s="11">
        <v>10</v>
      </c>
      <c r="I1765" s="9"/>
      <c r="J1765" s="9">
        <v>22</v>
      </c>
      <c r="K1765" s="9" t="s">
        <v>4843</v>
      </c>
      <c r="L1765" s="9" t="s">
        <v>48</v>
      </c>
      <c r="M1765" s="11">
        <f t="shared" si="27"/>
        <v>0.45454545454545453</v>
      </c>
      <c r="N1765" s="12">
        <f>IF(M1765="","",IF(M1765&lt;Premissas!$C$8,Premissas!$E$7,IF(M1765&lt;Premissas!$C$9,Premissas!$E$8,IF(M1765&lt;Premissas!$C$10,Premissas!$E$9,IF(M1765&lt;Premissas!$C$11,Premissas!$E$10,IF(M1765&lt;Premissas!$C$12,Premissas!$E$11,Premissas!$E$12))))))</f>
        <v>0</v>
      </c>
      <c r="O1765" s="13">
        <f>IF(OR(N1765="",N1765=0),0,N1765/Premissas!$C$16)</f>
        <v>0</v>
      </c>
    </row>
    <row r="1766" spans="1:15" ht="15" customHeight="1">
      <c r="A1766" s="9">
        <v>8</v>
      </c>
      <c r="B1766" s="9">
        <v>1965</v>
      </c>
      <c r="C1766" s="9" t="s">
        <v>20</v>
      </c>
      <c r="D1766" s="9" t="s">
        <v>1731</v>
      </c>
      <c r="E1766" s="9" t="s">
        <v>1732</v>
      </c>
      <c r="F1766" s="10">
        <v>2496</v>
      </c>
      <c r="G1766" s="11">
        <v>115.2</v>
      </c>
      <c r="H1766" s="11">
        <v>22</v>
      </c>
      <c r="I1766" s="9"/>
      <c r="J1766" s="9">
        <v>16</v>
      </c>
      <c r="K1766" s="9" t="s">
        <v>4843</v>
      </c>
      <c r="L1766" s="9" t="s">
        <v>48</v>
      </c>
      <c r="M1766" s="11">
        <f t="shared" si="27"/>
        <v>1.375</v>
      </c>
      <c r="N1766" s="12">
        <f>IF(M1766="","",IF(M1766&lt;Premissas!$C$8,Premissas!$E$7,IF(M1766&lt;Premissas!$C$9,Premissas!$E$8,IF(M1766&lt;Premissas!$C$10,Premissas!$E$9,IF(M1766&lt;Premissas!$C$11,Premissas!$E$10,IF(M1766&lt;Premissas!$C$12,Premissas!$E$11,Premissas!$E$12))))))</f>
        <v>200</v>
      </c>
      <c r="O1766" s="13">
        <f>IF(OR(N1766="",N1766=0),0,N1766/Premissas!$C$16)</f>
        <v>7.6923076923076925</v>
      </c>
    </row>
    <row r="1767" spans="1:15" ht="15" customHeight="1">
      <c r="A1767" s="9">
        <v>8</v>
      </c>
      <c r="B1767" s="9">
        <v>1965</v>
      </c>
      <c r="C1767" s="9" t="s">
        <v>18</v>
      </c>
      <c r="D1767" s="9" t="s">
        <v>1733</v>
      </c>
      <c r="E1767" s="9" t="s">
        <v>1734</v>
      </c>
      <c r="F1767" s="10">
        <v>492</v>
      </c>
      <c r="G1767" s="11">
        <v>64.44</v>
      </c>
      <c r="H1767" s="11">
        <v>8</v>
      </c>
      <c r="I1767" s="9"/>
      <c r="J1767" s="9">
        <v>22</v>
      </c>
      <c r="K1767" s="9" t="s">
        <v>4843</v>
      </c>
      <c r="L1767" s="9" t="s">
        <v>48</v>
      </c>
      <c r="M1767" s="11">
        <f t="shared" si="27"/>
        <v>0.36363636363636365</v>
      </c>
      <c r="N1767" s="12">
        <f>IF(M1767="","",IF(M1767&lt;Premissas!$C$8,Premissas!$E$7,IF(M1767&lt;Premissas!$C$9,Premissas!$E$8,IF(M1767&lt;Premissas!$C$10,Premissas!$E$9,IF(M1767&lt;Premissas!$C$11,Premissas!$E$10,IF(M1767&lt;Premissas!$C$12,Premissas!$E$11,Premissas!$E$12))))))</f>
        <v>0</v>
      </c>
      <c r="O1767" s="13">
        <f>IF(OR(N1767="",N1767=0),0,N1767/Premissas!$C$16)</f>
        <v>0</v>
      </c>
    </row>
    <row r="1768" spans="1:15" ht="15" customHeight="1">
      <c r="A1768" s="9">
        <v>8</v>
      </c>
      <c r="B1768" s="9">
        <v>1965</v>
      </c>
      <c r="C1768" s="9" t="s">
        <v>20</v>
      </c>
      <c r="D1768" s="9" t="s">
        <v>1733</v>
      </c>
      <c r="E1768" s="9" t="s">
        <v>1734</v>
      </c>
      <c r="F1768" s="10">
        <v>47</v>
      </c>
      <c r="G1768" s="11">
        <v>1.82</v>
      </c>
      <c r="H1768" s="11">
        <v>26</v>
      </c>
      <c r="I1768" s="9"/>
      <c r="J1768" s="9">
        <v>16</v>
      </c>
      <c r="K1768" s="9" t="s">
        <v>4843</v>
      </c>
      <c r="L1768" s="9" t="s">
        <v>48</v>
      </c>
      <c r="M1768" s="11">
        <f t="shared" si="27"/>
        <v>1.625</v>
      </c>
      <c r="N1768" s="12">
        <f>IF(M1768="","",IF(M1768&lt;Premissas!$C$8,Premissas!$E$7,IF(M1768&lt;Premissas!$C$9,Premissas!$E$8,IF(M1768&lt;Premissas!$C$10,Premissas!$E$9,IF(M1768&lt;Premissas!$C$11,Premissas!$E$10,IF(M1768&lt;Premissas!$C$12,Premissas!$E$11,Premissas!$E$12))))))</f>
        <v>500</v>
      </c>
      <c r="O1768" s="13">
        <f>IF(OR(N1768="",N1768=0),0,N1768/Premissas!$C$16)</f>
        <v>19.23076923076923</v>
      </c>
    </row>
    <row r="1769" spans="1:15" ht="15" customHeight="1">
      <c r="A1769" s="9">
        <v>8</v>
      </c>
      <c r="B1769" s="9">
        <v>1965</v>
      </c>
      <c r="C1769" s="9" t="s">
        <v>20</v>
      </c>
      <c r="D1769" s="9" t="s">
        <v>1735</v>
      </c>
      <c r="E1769" s="9" t="s">
        <v>1736</v>
      </c>
      <c r="F1769" s="10">
        <v>121</v>
      </c>
      <c r="G1769" s="11">
        <v>6.57</v>
      </c>
      <c r="H1769" s="11">
        <v>18</v>
      </c>
      <c r="I1769" s="9"/>
      <c r="J1769" s="9">
        <v>16</v>
      </c>
      <c r="K1769" s="9" t="s">
        <v>4843</v>
      </c>
      <c r="L1769" s="9" t="s">
        <v>48</v>
      </c>
      <c r="M1769" s="11">
        <f t="shared" si="27"/>
        <v>1.125</v>
      </c>
      <c r="N1769" s="12">
        <f>IF(M1769="","",IF(M1769&lt;Premissas!$C$8,Premissas!$E$7,IF(M1769&lt;Premissas!$C$9,Premissas!$E$8,IF(M1769&lt;Premissas!$C$10,Premissas!$E$9,IF(M1769&lt;Premissas!$C$11,Premissas!$E$10,IF(M1769&lt;Premissas!$C$12,Premissas!$E$11,Premissas!$E$12))))))</f>
        <v>100</v>
      </c>
      <c r="O1769" s="13">
        <f>IF(OR(N1769="",N1769=0),0,N1769/Premissas!$C$16)</f>
        <v>3.8461538461538463</v>
      </c>
    </row>
    <row r="1770" spans="1:15" ht="15" customHeight="1">
      <c r="A1770" s="9">
        <v>8</v>
      </c>
      <c r="B1770" s="9">
        <v>1965</v>
      </c>
      <c r="C1770" s="9" t="s">
        <v>19</v>
      </c>
      <c r="D1770" s="9" t="s">
        <v>4336</v>
      </c>
      <c r="E1770" s="9" t="s">
        <v>4337</v>
      </c>
      <c r="F1770" s="10">
        <v>87</v>
      </c>
      <c r="G1770" s="11">
        <v>0.62</v>
      </c>
      <c r="H1770" s="11">
        <v>140</v>
      </c>
      <c r="I1770" s="9"/>
      <c r="J1770" s="9">
        <v>17</v>
      </c>
      <c r="K1770" s="9" t="s">
        <v>4843</v>
      </c>
      <c r="L1770" s="9" t="s">
        <v>48</v>
      </c>
      <c r="M1770" s="11">
        <f t="shared" si="27"/>
        <v>8.235294117647058</v>
      </c>
      <c r="N1770" s="12">
        <f>IF(M1770="","",IF(M1770&lt;Premissas!$C$8,Premissas!$E$7,IF(M1770&lt;Premissas!$C$9,Premissas!$E$8,IF(M1770&lt;Premissas!$C$10,Premissas!$E$9,IF(M1770&lt;Premissas!$C$11,Premissas!$E$10,IF(M1770&lt;Premissas!$C$12,Premissas!$E$11,Premissas!$E$12))))))</f>
        <v>750</v>
      </c>
      <c r="O1770" s="13">
        <f>IF(OR(N1770="",N1770=0),0,N1770/Premissas!$C$16)</f>
        <v>28.846153846153847</v>
      </c>
    </row>
    <row r="1771" spans="1:15" ht="15" customHeight="1">
      <c r="A1771" s="9">
        <v>8</v>
      </c>
      <c r="B1771" s="9">
        <v>1965</v>
      </c>
      <c r="C1771" s="9" t="s">
        <v>20</v>
      </c>
      <c r="D1771" s="9" t="s">
        <v>1741</v>
      </c>
      <c r="E1771" s="9" t="s">
        <v>1742</v>
      </c>
      <c r="F1771" s="10">
        <v>2836</v>
      </c>
      <c r="G1771" s="11">
        <v>138.61000000000001</v>
      </c>
      <c r="H1771" s="11">
        <v>20</v>
      </c>
      <c r="I1771" s="9"/>
      <c r="J1771" s="9">
        <v>16</v>
      </c>
      <c r="K1771" s="9" t="s">
        <v>4843</v>
      </c>
      <c r="L1771" s="9" t="s">
        <v>48</v>
      </c>
      <c r="M1771" s="11">
        <f t="shared" si="27"/>
        <v>1.25</v>
      </c>
      <c r="N1771" s="12">
        <f>IF(M1771="","",IF(M1771&lt;Premissas!$C$8,Premissas!$E$7,IF(M1771&lt;Premissas!$C$9,Premissas!$E$8,IF(M1771&lt;Premissas!$C$10,Premissas!$E$9,IF(M1771&lt;Premissas!$C$11,Premissas!$E$10,IF(M1771&lt;Premissas!$C$12,Premissas!$E$11,Premissas!$E$12))))))</f>
        <v>200</v>
      </c>
      <c r="O1771" s="13">
        <f>IF(OR(N1771="",N1771=0),0,N1771/Premissas!$C$16)</f>
        <v>7.6923076923076925</v>
      </c>
    </row>
    <row r="1772" spans="1:15" ht="15" customHeight="1">
      <c r="A1772" s="9">
        <v>8</v>
      </c>
      <c r="B1772" s="9">
        <v>1965</v>
      </c>
      <c r="C1772" s="9" t="s">
        <v>20</v>
      </c>
      <c r="D1772" s="9" t="s">
        <v>4338</v>
      </c>
      <c r="E1772" s="9" t="s">
        <v>4339</v>
      </c>
      <c r="F1772" s="10">
        <v>20</v>
      </c>
      <c r="G1772" s="11">
        <v>7.12</v>
      </c>
      <c r="H1772" s="11">
        <v>3</v>
      </c>
      <c r="I1772" s="9"/>
      <c r="J1772" s="9">
        <v>16</v>
      </c>
      <c r="K1772" s="9" t="s">
        <v>4843</v>
      </c>
      <c r="L1772" s="9" t="s">
        <v>48</v>
      </c>
      <c r="M1772" s="11">
        <f t="shared" si="27"/>
        <v>0.1875</v>
      </c>
      <c r="N1772" s="12">
        <f>IF(M1772="","",IF(M1772&lt;Premissas!$C$8,Premissas!$E$7,IF(M1772&lt;Premissas!$C$9,Premissas!$E$8,IF(M1772&lt;Premissas!$C$10,Premissas!$E$9,IF(M1772&lt;Premissas!$C$11,Premissas!$E$10,IF(M1772&lt;Premissas!$C$12,Premissas!$E$11,Premissas!$E$12))))))</f>
        <v>0</v>
      </c>
      <c r="O1772" s="13">
        <f>IF(OR(N1772="",N1772=0),0,N1772/Premissas!$C$16)</f>
        <v>0</v>
      </c>
    </row>
    <row r="1773" spans="1:15" ht="15" customHeight="1">
      <c r="A1773" s="9">
        <v>8</v>
      </c>
      <c r="B1773" s="9">
        <v>1965</v>
      </c>
      <c r="C1773" s="9" t="s">
        <v>20</v>
      </c>
      <c r="D1773" s="9" t="s">
        <v>1743</v>
      </c>
      <c r="E1773" s="9" t="s">
        <v>1744</v>
      </c>
      <c r="F1773" s="10">
        <v>1959</v>
      </c>
      <c r="G1773" s="11">
        <v>139.26</v>
      </c>
      <c r="H1773" s="11">
        <v>14</v>
      </c>
      <c r="I1773" s="9"/>
      <c r="J1773" s="9">
        <v>16</v>
      </c>
      <c r="K1773" s="9" t="s">
        <v>4843</v>
      </c>
      <c r="L1773" s="9" t="s">
        <v>48</v>
      </c>
      <c r="M1773" s="11">
        <f t="shared" si="27"/>
        <v>0.875</v>
      </c>
      <c r="N1773" s="12">
        <f>IF(M1773="","",IF(M1773&lt;Premissas!$C$8,Premissas!$E$7,IF(M1773&lt;Premissas!$C$9,Premissas!$E$8,IF(M1773&lt;Premissas!$C$10,Premissas!$E$9,IF(M1773&lt;Premissas!$C$11,Premissas!$E$10,IF(M1773&lt;Premissas!$C$12,Premissas!$E$11,Premissas!$E$12))))))</f>
        <v>0</v>
      </c>
      <c r="O1773" s="13">
        <f>IF(OR(N1773="",N1773=0),0,N1773/Premissas!$C$16)</f>
        <v>0</v>
      </c>
    </row>
    <row r="1774" spans="1:15" ht="15" customHeight="1">
      <c r="A1774" s="9">
        <v>8</v>
      </c>
      <c r="B1774" s="9">
        <v>1965</v>
      </c>
      <c r="C1774" s="9" t="s">
        <v>18</v>
      </c>
      <c r="D1774" s="9" t="s">
        <v>1747</v>
      </c>
      <c r="E1774" s="9" t="s">
        <v>1748</v>
      </c>
      <c r="F1774" s="10">
        <v>1093</v>
      </c>
      <c r="G1774" s="11">
        <v>98.54</v>
      </c>
      <c r="H1774" s="11">
        <v>11</v>
      </c>
      <c r="I1774" s="9"/>
      <c r="J1774" s="9">
        <v>22</v>
      </c>
      <c r="K1774" s="9" t="s">
        <v>4843</v>
      </c>
      <c r="L1774" s="9" t="s">
        <v>48</v>
      </c>
      <c r="M1774" s="11">
        <f t="shared" si="27"/>
        <v>0.5</v>
      </c>
      <c r="N1774" s="12">
        <f>IF(M1774="","",IF(M1774&lt;Premissas!$C$8,Premissas!$E$7,IF(M1774&lt;Premissas!$C$9,Premissas!$E$8,IF(M1774&lt;Premissas!$C$10,Premissas!$E$9,IF(M1774&lt;Premissas!$C$11,Premissas!$E$10,IF(M1774&lt;Premissas!$C$12,Premissas!$E$11,Premissas!$E$12))))))</f>
        <v>0</v>
      </c>
      <c r="O1774" s="13">
        <f>IF(OR(N1774="",N1774=0),0,N1774/Premissas!$C$16)</f>
        <v>0</v>
      </c>
    </row>
    <row r="1775" spans="1:15" ht="15" customHeight="1">
      <c r="A1775" s="9">
        <v>8</v>
      </c>
      <c r="B1775" s="9">
        <v>1965</v>
      </c>
      <c r="C1775" s="9" t="s">
        <v>20</v>
      </c>
      <c r="D1775" s="9" t="s">
        <v>1747</v>
      </c>
      <c r="E1775" s="9" t="s">
        <v>1748</v>
      </c>
      <c r="F1775" s="10">
        <v>46</v>
      </c>
      <c r="G1775" s="11">
        <v>0.37</v>
      </c>
      <c r="H1775" s="11">
        <v>124</v>
      </c>
      <c r="I1775" s="9"/>
      <c r="J1775" s="9">
        <v>16</v>
      </c>
      <c r="K1775" s="9" t="s">
        <v>4843</v>
      </c>
      <c r="L1775" s="9" t="s">
        <v>48</v>
      </c>
      <c r="M1775" s="11">
        <f t="shared" si="27"/>
        <v>7.75</v>
      </c>
      <c r="N1775" s="12">
        <f>IF(M1775="","",IF(M1775&lt;Premissas!$C$8,Premissas!$E$7,IF(M1775&lt;Premissas!$C$9,Premissas!$E$8,IF(M1775&lt;Premissas!$C$10,Premissas!$E$9,IF(M1775&lt;Premissas!$C$11,Premissas!$E$10,IF(M1775&lt;Premissas!$C$12,Premissas!$E$11,Premissas!$E$12))))))</f>
        <v>750</v>
      </c>
      <c r="O1775" s="13">
        <f>IF(OR(N1775="",N1775=0),0,N1775/Premissas!$C$16)</f>
        <v>28.846153846153847</v>
      </c>
    </row>
    <row r="1776" spans="1:15" ht="15" customHeight="1">
      <c r="A1776" s="9">
        <v>8</v>
      </c>
      <c r="B1776" s="9">
        <v>1965</v>
      </c>
      <c r="C1776" s="9" t="s">
        <v>20</v>
      </c>
      <c r="D1776" s="9" t="s">
        <v>1751</v>
      </c>
      <c r="E1776" s="9" t="s">
        <v>1752</v>
      </c>
      <c r="F1776" s="10">
        <v>1579</v>
      </c>
      <c r="G1776" s="11">
        <v>128.9</v>
      </c>
      <c r="H1776" s="11">
        <v>12</v>
      </c>
      <c r="I1776" s="9"/>
      <c r="J1776" s="9">
        <v>16</v>
      </c>
      <c r="K1776" s="9" t="s">
        <v>4843</v>
      </c>
      <c r="L1776" s="9" t="s">
        <v>48</v>
      </c>
      <c r="M1776" s="11">
        <f t="shared" si="27"/>
        <v>0.75</v>
      </c>
      <c r="N1776" s="12">
        <f>IF(M1776="","",IF(M1776&lt;Premissas!$C$8,Premissas!$E$7,IF(M1776&lt;Premissas!$C$9,Premissas!$E$8,IF(M1776&lt;Premissas!$C$10,Premissas!$E$9,IF(M1776&lt;Premissas!$C$11,Premissas!$E$10,IF(M1776&lt;Premissas!$C$12,Premissas!$E$11,Premissas!$E$12))))))</f>
        <v>0</v>
      </c>
      <c r="O1776" s="13">
        <f>IF(OR(N1776="",N1776=0),0,N1776/Premissas!$C$16)</f>
        <v>0</v>
      </c>
    </row>
    <row r="1777" spans="1:15" ht="15" customHeight="1">
      <c r="A1777" s="9">
        <v>8</v>
      </c>
      <c r="B1777" s="9">
        <v>1965</v>
      </c>
      <c r="C1777" s="9" t="s">
        <v>19</v>
      </c>
      <c r="D1777" s="9" t="s">
        <v>1751</v>
      </c>
      <c r="E1777" s="9" t="s">
        <v>1752</v>
      </c>
      <c r="F1777" s="10">
        <v>19</v>
      </c>
      <c r="G1777" s="11">
        <v>4.6500000000000004</v>
      </c>
      <c r="H1777" s="11">
        <v>4</v>
      </c>
      <c r="I1777" s="9"/>
      <c r="J1777" s="9">
        <v>17</v>
      </c>
      <c r="K1777" s="9" t="s">
        <v>4843</v>
      </c>
      <c r="L1777" s="9" t="s">
        <v>48</v>
      </c>
      <c r="M1777" s="11">
        <f t="shared" si="27"/>
        <v>0.23529411764705882</v>
      </c>
      <c r="N1777" s="12">
        <f>IF(M1777="","",IF(M1777&lt;Premissas!$C$8,Premissas!$E$7,IF(M1777&lt;Premissas!$C$9,Premissas!$E$8,IF(M1777&lt;Premissas!$C$10,Premissas!$E$9,IF(M1777&lt;Premissas!$C$11,Premissas!$E$10,IF(M1777&lt;Premissas!$C$12,Premissas!$E$11,Premissas!$E$12))))))</f>
        <v>0</v>
      </c>
      <c r="O1777" s="13">
        <f>IF(OR(N1777="",N1777=0),0,N1777/Premissas!$C$16)</f>
        <v>0</v>
      </c>
    </row>
    <row r="1778" spans="1:15" ht="15" customHeight="1">
      <c r="A1778" s="9">
        <v>8</v>
      </c>
      <c r="B1778" s="9">
        <v>1965</v>
      </c>
      <c r="C1778" s="9" t="s">
        <v>20</v>
      </c>
      <c r="D1778" s="9" t="s">
        <v>1753</v>
      </c>
      <c r="E1778" s="9" t="s">
        <v>1754</v>
      </c>
      <c r="F1778" s="10">
        <v>925</v>
      </c>
      <c r="G1778" s="11">
        <v>52.74</v>
      </c>
      <c r="H1778" s="11">
        <v>18</v>
      </c>
      <c r="I1778" s="9"/>
      <c r="J1778" s="9">
        <v>16</v>
      </c>
      <c r="K1778" s="9" t="s">
        <v>4843</v>
      </c>
      <c r="L1778" s="9" t="s">
        <v>48</v>
      </c>
      <c r="M1778" s="11">
        <f t="shared" si="27"/>
        <v>1.125</v>
      </c>
      <c r="N1778" s="12">
        <f>IF(M1778="","",IF(M1778&lt;Premissas!$C$8,Premissas!$E$7,IF(M1778&lt;Premissas!$C$9,Premissas!$E$8,IF(M1778&lt;Premissas!$C$10,Premissas!$E$9,IF(M1778&lt;Premissas!$C$11,Premissas!$E$10,IF(M1778&lt;Premissas!$C$12,Premissas!$E$11,Premissas!$E$12))))))</f>
        <v>100</v>
      </c>
      <c r="O1778" s="13">
        <f>IF(OR(N1778="",N1778=0),0,N1778/Premissas!$C$16)</f>
        <v>3.8461538461538463</v>
      </c>
    </row>
    <row r="1779" spans="1:15" ht="15" customHeight="1">
      <c r="A1779" s="9">
        <v>8</v>
      </c>
      <c r="B1779" s="9">
        <v>1965</v>
      </c>
      <c r="C1779" s="9" t="s">
        <v>20</v>
      </c>
      <c r="D1779" s="9" t="s">
        <v>1755</v>
      </c>
      <c r="E1779" s="9" t="s">
        <v>1756</v>
      </c>
      <c r="F1779" s="10">
        <v>1</v>
      </c>
      <c r="G1779" s="11">
        <v>0.05</v>
      </c>
      <c r="H1779" s="11">
        <v>20</v>
      </c>
      <c r="I1779" s="9"/>
      <c r="J1779" s="9">
        <v>16</v>
      </c>
      <c r="K1779" s="9" t="s">
        <v>4843</v>
      </c>
      <c r="L1779" s="9" t="s">
        <v>48</v>
      </c>
      <c r="M1779" s="11">
        <f t="shared" si="27"/>
        <v>1.25</v>
      </c>
      <c r="N1779" s="12">
        <f>IF(M1779="","",IF(M1779&lt;Premissas!$C$8,Premissas!$E$7,IF(M1779&lt;Premissas!$C$9,Premissas!$E$8,IF(M1779&lt;Premissas!$C$10,Premissas!$E$9,IF(M1779&lt;Premissas!$C$11,Premissas!$E$10,IF(M1779&lt;Premissas!$C$12,Premissas!$E$11,Premissas!$E$12))))))</f>
        <v>200</v>
      </c>
      <c r="O1779" s="13">
        <f>IF(OR(N1779="",N1779=0),0,N1779/Premissas!$C$16)</f>
        <v>7.6923076923076925</v>
      </c>
    </row>
    <row r="1780" spans="1:15" ht="15" customHeight="1">
      <c r="A1780" s="9">
        <v>8</v>
      </c>
      <c r="B1780" s="9">
        <v>1965</v>
      </c>
      <c r="C1780" s="9" t="s">
        <v>18</v>
      </c>
      <c r="D1780" s="9" t="s">
        <v>1763</v>
      </c>
      <c r="E1780" s="9" t="s">
        <v>1764</v>
      </c>
      <c r="F1780" s="10">
        <v>818</v>
      </c>
      <c r="G1780" s="11">
        <v>65.3</v>
      </c>
      <c r="H1780" s="11">
        <v>13</v>
      </c>
      <c r="I1780" s="9"/>
      <c r="J1780" s="9">
        <v>22</v>
      </c>
      <c r="K1780" s="9" t="s">
        <v>4843</v>
      </c>
      <c r="L1780" s="9" t="s">
        <v>48</v>
      </c>
      <c r="M1780" s="11">
        <f t="shared" si="27"/>
        <v>0.59090909090909094</v>
      </c>
      <c r="N1780" s="12">
        <f>IF(M1780="","",IF(M1780&lt;Premissas!$C$8,Premissas!$E$7,IF(M1780&lt;Premissas!$C$9,Premissas!$E$8,IF(M1780&lt;Premissas!$C$10,Premissas!$E$9,IF(M1780&lt;Premissas!$C$11,Premissas!$E$10,IF(M1780&lt;Premissas!$C$12,Premissas!$E$11,Premissas!$E$12))))))</f>
        <v>0</v>
      </c>
      <c r="O1780" s="13">
        <f>IF(OR(N1780="",N1780=0),0,N1780/Premissas!$C$16)</f>
        <v>0</v>
      </c>
    </row>
    <row r="1781" spans="1:15" ht="15" customHeight="1">
      <c r="A1781" s="9">
        <v>8</v>
      </c>
      <c r="B1781" s="9">
        <v>1965</v>
      </c>
      <c r="C1781" s="9" t="s">
        <v>18</v>
      </c>
      <c r="D1781" s="9" t="s">
        <v>1767</v>
      </c>
      <c r="E1781" s="9" t="s">
        <v>1768</v>
      </c>
      <c r="F1781" s="10">
        <v>353</v>
      </c>
      <c r="G1781" s="11">
        <v>10.49</v>
      </c>
      <c r="H1781" s="11">
        <v>34</v>
      </c>
      <c r="I1781" s="9"/>
      <c r="J1781" s="9">
        <v>22</v>
      </c>
      <c r="K1781" s="9" t="s">
        <v>4843</v>
      </c>
      <c r="L1781" s="9" t="s">
        <v>48</v>
      </c>
      <c r="M1781" s="11">
        <f t="shared" si="27"/>
        <v>1.5454545454545454</v>
      </c>
      <c r="N1781" s="12">
        <f>IF(M1781="","",IF(M1781&lt;Premissas!$C$8,Premissas!$E$7,IF(M1781&lt;Premissas!$C$9,Premissas!$E$8,IF(M1781&lt;Premissas!$C$10,Premissas!$E$9,IF(M1781&lt;Premissas!$C$11,Premissas!$E$10,IF(M1781&lt;Premissas!$C$12,Premissas!$E$11,Premissas!$E$12))))))</f>
        <v>350</v>
      </c>
      <c r="O1781" s="13">
        <f>IF(OR(N1781="",N1781=0),0,N1781/Premissas!$C$16)</f>
        <v>13.461538461538462</v>
      </c>
    </row>
    <row r="1782" spans="1:15" ht="15" customHeight="1">
      <c r="A1782" s="9">
        <v>8</v>
      </c>
      <c r="B1782" s="9">
        <v>1965</v>
      </c>
      <c r="C1782" s="9" t="s">
        <v>20</v>
      </c>
      <c r="D1782" s="9" t="s">
        <v>4340</v>
      </c>
      <c r="E1782" s="9" t="s">
        <v>4341</v>
      </c>
      <c r="F1782" s="10">
        <v>183</v>
      </c>
      <c r="G1782" s="11">
        <v>7.97</v>
      </c>
      <c r="H1782" s="11">
        <v>23</v>
      </c>
      <c r="I1782" s="9"/>
      <c r="J1782" s="9">
        <v>16</v>
      </c>
      <c r="K1782" s="9" t="s">
        <v>4843</v>
      </c>
      <c r="L1782" s="9" t="s">
        <v>48</v>
      </c>
      <c r="M1782" s="11">
        <f t="shared" si="27"/>
        <v>1.4375</v>
      </c>
      <c r="N1782" s="12">
        <f>IF(M1782="","",IF(M1782&lt;Premissas!$C$8,Premissas!$E$7,IF(M1782&lt;Premissas!$C$9,Premissas!$E$8,IF(M1782&lt;Premissas!$C$10,Premissas!$E$9,IF(M1782&lt;Premissas!$C$11,Premissas!$E$10,IF(M1782&lt;Premissas!$C$12,Premissas!$E$11,Premissas!$E$12))))))</f>
        <v>350</v>
      </c>
      <c r="O1782" s="13">
        <f>IF(OR(N1782="",N1782=0),0,N1782/Premissas!$C$16)</f>
        <v>13.461538461538462</v>
      </c>
    </row>
    <row r="1783" spans="1:15" ht="15" customHeight="1">
      <c r="A1783" s="9">
        <v>8</v>
      </c>
      <c r="B1783" s="9">
        <v>1965</v>
      </c>
      <c r="C1783" s="9" t="s">
        <v>18</v>
      </c>
      <c r="D1783" s="9" t="s">
        <v>1779</v>
      </c>
      <c r="E1783" s="9" t="s">
        <v>1780</v>
      </c>
      <c r="F1783" s="10">
        <v>58</v>
      </c>
      <c r="G1783" s="11">
        <v>4.9000000000000004</v>
      </c>
      <c r="H1783" s="11">
        <v>12</v>
      </c>
      <c r="I1783" s="9"/>
      <c r="J1783" s="9">
        <v>22</v>
      </c>
      <c r="K1783" s="9" t="s">
        <v>4843</v>
      </c>
      <c r="L1783" s="9" t="s">
        <v>48</v>
      </c>
      <c r="M1783" s="11">
        <f t="shared" si="27"/>
        <v>0.54545454545454541</v>
      </c>
      <c r="N1783" s="12">
        <f>IF(M1783="","",IF(M1783&lt;Premissas!$C$8,Premissas!$E$7,IF(M1783&lt;Premissas!$C$9,Premissas!$E$8,IF(M1783&lt;Premissas!$C$10,Premissas!$E$9,IF(M1783&lt;Premissas!$C$11,Premissas!$E$10,IF(M1783&lt;Premissas!$C$12,Premissas!$E$11,Premissas!$E$12))))))</f>
        <v>0</v>
      </c>
      <c r="O1783" s="13">
        <f>IF(OR(N1783="",N1783=0),0,N1783/Premissas!$C$16)</f>
        <v>0</v>
      </c>
    </row>
    <row r="1784" spans="1:15" ht="15" customHeight="1">
      <c r="A1784" s="9">
        <v>8</v>
      </c>
      <c r="B1784" s="9">
        <v>1965</v>
      </c>
      <c r="C1784" s="9" t="s">
        <v>20</v>
      </c>
      <c r="D1784" s="9" t="s">
        <v>1779</v>
      </c>
      <c r="E1784" s="9" t="s">
        <v>1780</v>
      </c>
      <c r="F1784" s="10">
        <v>2</v>
      </c>
      <c r="G1784" s="11">
        <v>1.36</v>
      </c>
      <c r="H1784" s="11">
        <v>1</v>
      </c>
      <c r="I1784" s="9"/>
      <c r="J1784" s="9">
        <v>16</v>
      </c>
      <c r="K1784" s="9" t="s">
        <v>4843</v>
      </c>
      <c r="L1784" s="9" t="s">
        <v>48</v>
      </c>
      <c r="M1784" s="11">
        <f t="shared" si="27"/>
        <v>6.25E-2</v>
      </c>
      <c r="N1784" s="12">
        <f>IF(M1784="","",IF(M1784&lt;Premissas!$C$8,Premissas!$E$7,IF(M1784&lt;Premissas!$C$9,Premissas!$E$8,IF(M1784&lt;Premissas!$C$10,Premissas!$E$9,IF(M1784&lt;Premissas!$C$11,Premissas!$E$10,IF(M1784&lt;Premissas!$C$12,Premissas!$E$11,Premissas!$E$12))))))</f>
        <v>0</v>
      </c>
      <c r="O1784" s="13">
        <f>IF(OR(N1784="",N1784=0),0,N1784/Premissas!$C$16)</f>
        <v>0</v>
      </c>
    </row>
    <row r="1785" spans="1:15" ht="15" customHeight="1">
      <c r="A1785" s="9">
        <v>8</v>
      </c>
      <c r="B1785" s="9">
        <v>1965</v>
      </c>
      <c r="C1785" s="9" t="s">
        <v>18</v>
      </c>
      <c r="D1785" s="9" t="s">
        <v>1783</v>
      </c>
      <c r="E1785" s="9" t="s">
        <v>1784</v>
      </c>
      <c r="F1785" s="10">
        <v>2</v>
      </c>
      <c r="G1785" s="11">
        <v>1.26</v>
      </c>
      <c r="H1785" s="11">
        <v>2</v>
      </c>
      <c r="I1785" s="9"/>
      <c r="J1785" s="9">
        <v>22</v>
      </c>
      <c r="K1785" s="9" t="s">
        <v>4843</v>
      </c>
      <c r="L1785" s="9" t="s">
        <v>48</v>
      </c>
      <c r="M1785" s="11">
        <f t="shared" si="27"/>
        <v>9.0909090909090912E-2</v>
      </c>
      <c r="N1785" s="12">
        <f>IF(M1785="","",IF(M1785&lt;Premissas!$C$8,Premissas!$E$7,IF(M1785&lt;Premissas!$C$9,Premissas!$E$8,IF(M1785&lt;Premissas!$C$10,Premissas!$E$9,IF(M1785&lt;Premissas!$C$11,Premissas!$E$10,IF(M1785&lt;Premissas!$C$12,Premissas!$E$11,Premissas!$E$12))))))</f>
        <v>0</v>
      </c>
      <c r="O1785" s="13">
        <f>IF(OR(N1785="",N1785=0),0,N1785/Premissas!$C$16)</f>
        <v>0</v>
      </c>
    </row>
    <row r="1786" spans="1:15" ht="15" customHeight="1">
      <c r="A1786" s="9">
        <v>8</v>
      </c>
      <c r="B1786" s="9">
        <v>1965</v>
      </c>
      <c r="C1786" s="9" t="s">
        <v>20</v>
      </c>
      <c r="D1786" s="9" t="s">
        <v>1789</v>
      </c>
      <c r="E1786" s="9" t="s">
        <v>1790</v>
      </c>
      <c r="F1786" s="10">
        <v>1974</v>
      </c>
      <c r="G1786" s="11">
        <v>121.15</v>
      </c>
      <c r="H1786" s="11">
        <v>16</v>
      </c>
      <c r="I1786" s="9"/>
      <c r="J1786" s="9">
        <v>16</v>
      </c>
      <c r="K1786" s="9" t="s">
        <v>4843</v>
      </c>
      <c r="L1786" s="9" t="s">
        <v>48</v>
      </c>
      <c r="M1786" s="11">
        <f t="shared" si="27"/>
        <v>1</v>
      </c>
      <c r="N1786" s="12">
        <f>IF(M1786="","",IF(M1786&lt;Premissas!$C$8,Premissas!$E$7,IF(M1786&lt;Premissas!$C$9,Premissas!$E$8,IF(M1786&lt;Premissas!$C$10,Premissas!$E$9,IF(M1786&lt;Premissas!$C$11,Premissas!$E$10,IF(M1786&lt;Premissas!$C$12,Premissas!$E$11,Premissas!$E$12))))))</f>
        <v>100</v>
      </c>
      <c r="O1786" s="13">
        <f>IF(OR(N1786="",N1786=0),0,N1786/Premissas!$C$16)</f>
        <v>3.8461538461538463</v>
      </c>
    </row>
    <row r="1787" spans="1:15" ht="15" customHeight="1">
      <c r="A1787" s="9">
        <v>8</v>
      </c>
      <c r="B1787" s="9">
        <v>1965</v>
      </c>
      <c r="C1787" s="9" t="s">
        <v>20</v>
      </c>
      <c r="D1787" s="9" t="s">
        <v>1791</v>
      </c>
      <c r="E1787" s="9" t="s">
        <v>1792</v>
      </c>
      <c r="F1787" s="10">
        <v>1625</v>
      </c>
      <c r="G1787" s="11">
        <v>113.62</v>
      </c>
      <c r="H1787" s="11">
        <v>14</v>
      </c>
      <c r="I1787" s="9"/>
      <c r="J1787" s="9">
        <v>16</v>
      </c>
      <c r="K1787" s="9" t="s">
        <v>4843</v>
      </c>
      <c r="L1787" s="9" t="s">
        <v>48</v>
      </c>
      <c r="M1787" s="11">
        <f t="shared" si="27"/>
        <v>0.875</v>
      </c>
      <c r="N1787" s="12">
        <f>IF(M1787="","",IF(M1787&lt;Premissas!$C$8,Premissas!$E$7,IF(M1787&lt;Premissas!$C$9,Premissas!$E$8,IF(M1787&lt;Premissas!$C$10,Premissas!$E$9,IF(M1787&lt;Premissas!$C$11,Premissas!$E$10,IF(M1787&lt;Premissas!$C$12,Premissas!$E$11,Premissas!$E$12))))))</f>
        <v>0</v>
      </c>
      <c r="O1787" s="13">
        <f>IF(OR(N1787="",N1787=0),0,N1787/Premissas!$C$16)</f>
        <v>0</v>
      </c>
    </row>
    <row r="1788" spans="1:15" ht="15" customHeight="1">
      <c r="A1788" s="9">
        <v>8</v>
      </c>
      <c r="B1788" s="9">
        <v>1965</v>
      </c>
      <c r="C1788" s="9" t="s">
        <v>20</v>
      </c>
      <c r="D1788" s="9" t="s">
        <v>1793</v>
      </c>
      <c r="E1788" s="9" t="s">
        <v>1794</v>
      </c>
      <c r="F1788" s="10">
        <v>82</v>
      </c>
      <c r="G1788" s="11">
        <v>5.96</v>
      </c>
      <c r="H1788" s="11">
        <v>14</v>
      </c>
      <c r="I1788" s="9"/>
      <c r="J1788" s="9">
        <v>16</v>
      </c>
      <c r="K1788" s="9" t="s">
        <v>4843</v>
      </c>
      <c r="L1788" s="9" t="s">
        <v>48</v>
      </c>
      <c r="M1788" s="11">
        <f t="shared" si="27"/>
        <v>0.875</v>
      </c>
      <c r="N1788" s="12">
        <f>IF(M1788="","",IF(M1788&lt;Premissas!$C$8,Premissas!$E$7,IF(M1788&lt;Premissas!$C$9,Premissas!$E$8,IF(M1788&lt;Premissas!$C$10,Premissas!$E$9,IF(M1788&lt;Premissas!$C$11,Premissas!$E$10,IF(M1788&lt;Premissas!$C$12,Premissas!$E$11,Premissas!$E$12))))))</f>
        <v>0</v>
      </c>
      <c r="O1788" s="13">
        <f>IF(OR(N1788="",N1788=0),0,N1788/Premissas!$C$16)</f>
        <v>0</v>
      </c>
    </row>
    <row r="1789" spans="1:15" ht="15" customHeight="1">
      <c r="A1789" s="9">
        <v>8</v>
      </c>
      <c r="B1789" s="9">
        <v>1965</v>
      </c>
      <c r="C1789" s="9" t="s">
        <v>18</v>
      </c>
      <c r="D1789" s="9" t="s">
        <v>1799</v>
      </c>
      <c r="E1789" s="9" t="s">
        <v>1800</v>
      </c>
      <c r="F1789" s="10">
        <v>52</v>
      </c>
      <c r="G1789" s="11">
        <v>17.5</v>
      </c>
      <c r="H1789" s="11">
        <v>3</v>
      </c>
      <c r="I1789" s="9"/>
      <c r="J1789" s="9">
        <v>22</v>
      </c>
      <c r="K1789" s="9" t="s">
        <v>4843</v>
      </c>
      <c r="L1789" s="9" t="s">
        <v>48</v>
      </c>
      <c r="M1789" s="11">
        <f t="shared" si="27"/>
        <v>0.13636363636363635</v>
      </c>
      <c r="N1789" s="12">
        <f>IF(M1789="","",IF(M1789&lt;Premissas!$C$8,Premissas!$E$7,IF(M1789&lt;Premissas!$C$9,Premissas!$E$8,IF(M1789&lt;Premissas!$C$10,Premissas!$E$9,IF(M1789&lt;Premissas!$C$11,Premissas!$E$10,IF(M1789&lt;Premissas!$C$12,Premissas!$E$11,Premissas!$E$12))))))</f>
        <v>0</v>
      </c>
      <c r="O1789" s="13">
        <f>IF(OR(N1789="",N1789=0),0,N1789/Premissas!$C$16)</f>
        <v>0</v>
      </c>
    </row>
    <row r="1790" spans="1:15" ht="15" customHeight="1">
      <c r="A1790" s="9">
        <v>8</v>
      </c>
      <c r="B1790" s="9">
        <v>1965</v>
      </c>
      <c r="C1790" s="9" t="s">
        <v>21</v>
      </c>
      <c r="D1790" s="9" t="s">
        <v>1801</v>
      </c>
      <c r="E1790" s="9" t="s">
        <v>1802</v>
      </c>
      <c r="F1790" s="10">
        <v>1416</v>
      </c>
      <c r="G1790" s="11">
        <v>180.69</v>
      </c>
      <c r="H1790" s="11">
        <v>8</v>
      </c>
      <c r="I1790" s="9"/>
      <c r="J1790" s="9">
        <v>20</v>
      </c>
      <c r="K1790" s="9" t="s">
        <v>4843</v>
      </c>
      <c r="L1790" s="9" t="s">
        <v>48</v>
      </c>
      <c r="M1790" s="11">
        <f t="shared" si="27"/>
        <v>0.4</v>
      </c>
      <c r="N1790" s="12">
        <f>IF(M1790="","",IF(M1790&lt;Premissas!$C$8,Premissas!$E$7,IF(M1790&lt;Premissas!$C$9,Premissas!$E$8,IF(M1790&lt;Premissas!$C$10,Premissas!$E$9,IF(M1790&lt;Premissas!$C$11,Premissas!$E$10,IF(M1790&lt;Premissas!$C$12,Premissas!$E$11,Premissas!$E$12))))))</f>
        <v>0</v>
      </c>
      <c r="O1790" s="13">
        <f>IF(OR(N1790="",N1790=0),0,N1790/Premissas!$C$16)</f>
        <v>0</v>
      </c>
    </row>
    <row r="1791" spans="1:15" ht="15" customHeight="1">
      <c r="A1791" s="9">
        <v>8</v>
      </c>
      <c r="B1791" s="9">
        <v>1965</v>
      </c>
      <c r="C1791" s="9" t="s">
        <v>20</v>
      </c>
      <c r="D1791" s="9" t="s">
        <v>4346</v>
      </c>
      <c r="E1791" s="9" t="s">
        <v>4347</v>
      </c>
      <c r="F1791" s="10">
        <v>49</v>
      </c>
      <c r="G1791" s="11">
        <v>36.840000000000003</v>
      </c>
      <c r="H1791" s="11">
        <v>1</v>
      </c>
      <c r="I1791" s="9"/>
      <c r="J1791" s="9">
        <v>16</v>
      </c>
      <c r="K1791" s="9" t="s">
        <v>4843</v>
      </c>
      <c r="L1791" s="9" t="s">
        <v>48</v>
      </c>
      <c r="M1791" s="11">
        <f t="shared" si="27"/>
        <v>6.25E-2</v>
      </c>
      <c r="N1791" s="12">
        <f>IF(M1791="","",IF(M1791&lt;Premissas!$C$8,Premissas!$E$7,IF(M1791&lt;Premissas!$C$9,Premissas!$E$8,IF(M1791&lt;Premissas!$C$10,Premissas!$E$9,IF(M1791&lt;Premissas!$C$11,Premissas!$E$10,IF(M1791&lt;Premissas!$C$12,Premissas!$E$11,Premissas!$E$12))))))</f>
        <v>0</v>
      </c>
      <c r="O1791" s="13">
        <f>IF(OR(N1791="",N1791=0),0,N1791/Premissas!$C$16)</f>
        <v>0</v>
      </c>
    </row>
    <row r="1792" spans="1:15" ht="15" customHeight="1">
      <c r="A1792" s="9">
        <v>8</v>
      </c>
      <c r="B1792" s="9">
        <v>1965</v>
      </c>
      <c r="C1792" s="9" t="s">
        <v>20</v>
      </c>
      <c r="D1792" s="9" t="s">
        <v>1811</v>
      </c>
      <c r="E1792" s="9" t="s">
        <v>1812</v>
      </c>
      <c r="F1792" s="10">
        <v>2373</v>
      </c>
      <c r="G1792" s="11">
        <v>147.97999999999999</v>
      </c>
      <c r="H1792" s="11">
        <v>16</v>
      </c>
      <c r="I1792" s="9"/>
      <c r="J1792" s="9">
        <v>16</v>
      </c>
      <c r="K1792" s="9" t="s">
        <v>4843</v>
      </c>
      <c r="L1792" s="9" t="s">
        <v>48</v>
      </c>
      <c r="M1792" s="11">
        <f t="shared" si="27"/>
        <v>1</v>
      </c>
      <c r="N1792" s="12">
        <f>IF(M1792="","",IF(M1792&lt;Premissas!$C$8,Premissas!$E$7,IF(M1792&lt;Premissas!$C$9,Premissas!$E$8,IF(M1792&lt;Premissas!$C$10,Premissas!$E$9,IF(M1792&lt;Premissas!$C$11,Premissas!$E$10,IF(M1792&lt;Premissas!$C$12,Premissas!$E$11,Premissas!$E$12))))))</f>
        <v>100</v>
      </c>
      <c r="O1792" s="13">
        <f>IF(OR(N1792="",N1792=0),0,N1792/Premissas!$C$16)</f>
        <v>3.8461538461538463</v>
      </c>
    </row>
    <row r="1793" spans="1:15" ht="15" customHeight="1">
      <c r="A1793" s="9">
        <v>8</v>
      </c>
      <c r="B1793" s="9">
        <v>1965</v>
      </c>
      <c r="C1793" s="9" t="s">
        <v>19</v>
      </c>
      <c r="D1793" s="9" t="s">
        <v>1811</v>
      </c>
      <c r="E1793" s="9" t="s">
        <v>1812</v>
      </c>
      <c r="F1793" s="10">
        <v>1</v>
      </c>
      <c r="G1793" s="11">
        <v>1.18</v>
      </c>
      <c r="H1793" s="11">
        <v>1</v>
      </c>
      <c r="I1793" s="9"/>
      <c r="J1793" s="9">
        <v>17</v>
      </c>
      <c r="K1793" s="9" t="s">
        <v>4843</v>
      </c>
      <c r="L1793" s="9" t="s">
        <v>48</v>
      </c>
      <c r="M1793" s="11">
        <f t="shared" si="27"/>
        <v>5.8823529411764705E-2</v>
      </c>
      <c r="N1793" s="12">
        <f>IF(M1793="","",IF(M1793&lt;Premissas!$C$8,Premissas!$E$7,IF(M1793&lt;Premissas!$C$9,Premissas!$E$8,IF(M1793&lt;Premissas!$C$10,Premissas!$E$9,IF(M1793&lt;Premissas!$C$11,Premissas!$E$10,IF(M1793&lt;Premissas!$C$12,Premissas!$E$11,Premissas!$E$12))))))</f>
        <v>0</v>
      </c>
      <c r="O1793" s="13">
        <f>IF(OR(N1793="",N1793=0),0,N1793/Premissas!$C$16)</f>
        <v>0</v>
      </c>
    </row>
    <row r="1794" spans="1:15" ht="15" customHeight="1">
      <c r="A1794" s="9">
        <v>8</v>
      </c>
      <c r="B1794" s="9">
        <v>1965</v>
      </c>
      <c r="C1794" s="9" t="s">
        <v>18</v>
      </c>
      <c r="D1794" s="9" t="s">
        <v>1813</v>
      </c>
      <c r="E1794" s="9" t="s">
        <v>1814</v>
      </c>
      <c r="F1794" s="10">
        <v>1846</v>
      </c>
      <c r="G1794" s="11">
        <v>72.02</v>
      </c>
      <c r="H1794" s="11">
        <v>26</v>
      </c>
      <c r="I1794" s="9"/>
      <c r="J1794" s="9">
        <v>22</v>
      </c>
      <c r="K1794" s="9" t="s">
        <v>4843</v>
      </c>
      <c r="L1794" s="9" t="s">
        <v>48</v>
      </c>
      <c r="M1794" s="11">
        <f t="shared" ref="M1794:M1857" si="28">IF(OR(J1794="",J1794&lt;=0),"",H1794/J1794)</f>
        <v>1.1818181818181819</v>
      </c>
      <c r="N1794" s="12">
        <f>IF(M1794="","",IF(M1794&lt;Premissas!$C$8,Premissas!$E$7,IF(M1794&lt;Premissas!$C$9,Premissas!$E$8,IF(M1794&lt;Premissas!$C$10,Premissas!$E$9,IF(M1794&lt;Premissas!$C$11,Premissas!$E$10,IF(M1794&lt;Premissas!$C$12,Premissas!$E$11,Premissas!$E$12))))))</f>
        <v>100</v>
      </c>
      <c r="O1794" s="13">
        <f>IF(OR(N1794="",N1794=0),0,N1794/Premissas!$C$16)</f>
        <v>3.8461538461538463</v>
      </c>
    </row>
    <row r="1795" spans="1:15" ht="15" customHeight="1">
      <c r="A1795" s="9">
        <v>8</v>
      </c>
      <c r="B1795" s="9">
        <v>1965</v>
      </c>
      <c r="C1795" s="9" t="s">
        <v>19</v>
      </c>
      <c r="D1795" s="9" t="s">
        <v>1817</v>
      </c>
      <c r="E1795" s="9" t="s">
        <v>1818</v>
      </c>
      <c r="F1795" s="10">
        <v>360</v>
      </c>
      <c r="G1795" s="11">
        <v>35.22</v>
      </c>
      <c r="H1795" s="11">
        <v>10</v>
      </c>
      <c r="I1795" s="9"/>
      <c r="J1795" s="9">
        <v>17</v>
      </c>
      <c r="K1795" s="9" t="s">
        <v>4843</v>
      </c>
      <c r="L1795" s="9" t="s">
        <v>48</v>
      </c>
      <c r="M1795" s="11">
        <f t="shared" si="28"/>
        <v>0.58823529411764708</v>
      </c>
      <c r="N1795" s="12">
        <f>IF(M1795="","",IF(M1795&lt;Premissas!$C$8,Premissas!$E$7,IF(M1795&lt;Premissas!$C$9,Premissas!$E$8,IF(M1795&lt;Premissas!$C$10,Premissas!$E$9,IF(M1795&lt;Premissas!$C$11,Premissas!$E$10,IF(M1795&lt;Premissas!$C$12,Premissas!$E$11,Premissas!$E$12))))))</f>
        <v>0</v>
      </c>
      <c r="O1795" s="13">
        <f>IF(OR(N1795="",N1795=0),0,N1795/Premissas!$C$16)</f>
        <v>0</v>
      </c>
    </row>
    <row r="1796" spans="1:15" ht="15" customHeight="1">
      <c r="A1796" s="9">
        <v>8</v>
      </c>
      <c r="B1796" s="9">
        <v>1965</v>
      </c>
      <c r="C1796" s="9" t="s">
        <v>18</v>
      </c>
      <c r="D1796" s="9" t="s">
        <v>1829</v>
      </c>
      <c r="E1796" s="9" t="s">
        <v>1830</v>
      </c>
      <c r="F1796" s="10">
        <v>1484</v>
      </c>
      <c r="G1796" s="11">
        <v>129.81</v>
      </c>
      <c r="H1796" s="11">
        <v>11</v>
      </c>
      <c r="I1796" s="9"/>
      <c r="J1796" s="9">
        <v>22</v>
      </c>
      <c r="K1796" s="9" t="s">
        <v>4843</v>
      </c>
      <c r="L1796" s="9" t="s">
        <v>48</v>
      </c>
      <c r="M1796" s="11">
        <f t="shared" si="28"/>
        <v>0.5</v>
      </c>
      <c r="N1796" s="12">
        <f>IF(M1796="","",IF(M1796&lt;Premissas!$C$8,Premissas!$E$7,IF(M1796&lt;Premissas!$C$9,Premissas!$E$8,IF(M1796&lt;Premissas!$C$10,Premissas!$E$9,IF(M1796&lt;Premissas!$C$11,Premissas!$E$10,IF(M1796&lt;Premissas!$C$12,Premissas!$E$11,Premissas!$E$12))))))</f>
        <v>0</v>
      </c>
      <c r="O1796" s="13">
        <f>IF(OR(N1796="",N1796=0),0,N1796/Premissas!$C$16)</f>
        <v>0</v>
      </c>
    </row>
    <row r="1797" spans="1:15" ht="15" customHeight="1">
      <c r="A1797" s="9">
        <v>8</v>
      </c>
      <c r="B1797" s="9">
        <v>1965</v>
      </c>
      <c r="C1797" s="9" t="s">
        <v>20</v>
      </c>
      <c r="D1797" s="9" t="s">
        <v>1831</v>
      </c>
      <c r="E1797" s="9" t="s">
        <v>1832</v>
      </c>
      <c r="F1797" s="10">
        <v>5</v>
      </c>
      <c r="G1797" s="11">
        <v>3.33</v>
      </c>
      <c r="H1797" s="11">
        <v>2</v>
      </c>
      <c r="I1797" s="9"/>
      <c r="J1797" s="9">
        <v>16</v>
      </c>
      <c r="K1797" s="9" t="s">
        <v>4843</v>
      </c>
      <c r="L1797" s="9" t="s">
        <v>48</v>
      </c>
      <c r="M1797" s="11">
        <f t="shared" si="28"/>
        <v>0.125</v>
      </c>
      <c r="N1797" s="12">
        <f>IF(M1797="","",IF(M1797&lt;Premissas!$C$8,Premissas!$E$7,IF(M1797&lt;Premissas!$C$9,Premissas!$E$8,IF(M1797&lt;Premissas!$C$10,Premissas!$E$9,IF(M1797&lt;Premissas!$C$11,Premissas!$E$10,IF(M1797&lt;Premissas!$C$12,Premissas!$E$11,Premissas!$E$12))))))</f>
        <v>0</v>
      </c>
      <c r="O1797" s="13">
        <f>IF(OR(N1797="",N1797=0),0,N1797/Premissas!$C$16)</f>
        <v>0</v>
      </c>
    </row>
    <row r="1798" spans="1:15" ht="15" customHeight="1">
      <c r="A1798" s="9">
        <v>8</v>
      </c>
      <c r="B1798" s="9">
        <v>1965</v>
      </c>
      <c r="C1798" s="9" t="s">
        <v>20</v>
      </c>
      <c r="D1798" s="9" t="s">
        <v>1835</v>
      </c>
      <c r="E1798" s="9" t="s">
        <v>1836</v>
      </c>
      <c r="F1798" s="10">
        <v>620</v>
      </c>
      <c r="G1798" s="11">
        <v>54.56</v>
      </c>
      <c r="H1798" s="11">
        <v>11</v>
      </c>
      <c r="I1798" s="9"/>
      <c r="J1798" s="9">
        <v>16</v>
      </c>
      <c r="K1798" s="9" t="s">
        <v>4843</v>
      </c>
      <c r="L1798" s="9" t="s">
        <v>48</v>
      </c>
      <c r="M1798" s="11">
        <f t="shared" si="28"/>
        <v>0.6875</v>
      </c>
      <c r="N1798" s="12">
        <f>IF(M1798="","",IF(M1798&lt;Premissas!$C$8,Premissas!$E$7,IF(M1798&lt;Premissas!$C$9,Premissas!$E$8,IF(M1798&lt;Premissas!$C$10,Premissas!$E$9,IF(M1798&lt;Premissas!$C$11,Premissas!$E$10,IF(M1798&lt;Premissas!$C$12,Premissas!$E$11,Premissas!$E$12))))))</f>
        <v>0</v>
      </c>
      <c r="O1798" s="13">
        <f>IF(OR(N1798="",N1798=0),0,N1798/Premissas!$C$16)</f>
        <v>0</v>
      </c>
    </row>
    <row r="1799" spans="1:15" ht="15" customHeight="1">
      <c r="A1799" s="9">
        <v>8</v>
      </c>
      <c r="B1799" s="9">
        <v>1965</v>
      </c>
      <c r="C1799" s="9" t="s">
        <v>20</v>
      </c>
      <c r="D1799" s="9" t="s">
        <v>1837</v>
      </c>
      <c r="E1799" s="9" t="s">
        <v>1838</v>
      </c>
      <c r="F1799" s="10">
        <v>2232</v>
      </c>
      <c r="G1799" s="11">
        <v>110.34</v>
      </c>
      <c r="H1799" s="11">
        <v>20</v>
      </c>
      <c r="I1799" s="9"/>
      <c r="J1799" s="9">
        <v>16</v>
      </c>
      <c r="K1799" s="9" t="s">
        <v>4843</v>
      </c>
      <c r="L1799" s="9" t="s">
        <v>48</v>
      </c>
      <c r="M1799" s="11">
        <f t="shared" si="28"/>
        <v>1.25</v>
      </c>
      <c r="N1799" s="12">
        <f>IF(M1799="","",IF(M1799&lt;Premissas!$C$8,Premissas!$E$7,IF(M1799&lt;Premissas!$C$9,Premissas!$E$8,IF(M1799&lt;Premissas!$C$10,Premissas!$E$9,IF(M1799&lt;Premissas!$C$11,Premissas!$E$10,IF(M1799&lt;Premissas!$C$12,Premissas!$E$11,Premissas!$E$12))))))</f>
        <v>200</v>
      </c>
      <c r="O1799" s="13">
        <f>IF(OR(N1799="",N1799=0),0,N1799/Premissas!$C$16)</f>
        <v>7.6923076923076925</v>
      </c>
    </row>
    <row r="1800" spans="1:15" ht="15" customHeight="1">
      <c r="A1800" s="9">
        <v>8</v>
      </c>
      <c r="B1800" s="9">
        <v>1965</v>
      </c>
      <c r="C1800" s="9" t="s">
        <v>20</v>
      </c>
      <c r="D1800" s="9" t="s">
        <v>1839</v>
      </c>
      <c r="E1800" s="9" t="s">
        <v>1840</v>
      </c>
      <c r="F1800" s="10">
        <v>8</v>
      </c>
      <c r="G1800" s="11">
        <v>6.67</v>
      </c>
      <c r="H1800" s="11">
        <v>1</v>
      </c>
      <c r="I1800" s="9"/>
      <c r="J1800" s="9">
        <v>16</v>
      </c>
      <c r="K1800" s="9" t="s">
        <v>4843</v>
      </c>
      <c r="L1800" s="9" t="s">
        <v>48</v>
      </c>
      <c r="M1800" s="11">
        <f t="shared" si="28"/>
        <v>6.25E-2</v>
      </c>
      <c r="N1800" s="12">
        <f>IF(M1800="","",IF(M1800&lt;Premissas!$C$8,Premissas!$E$7,IF(M1800&lt;Premissas!$C$9,Premissas!$E$8,IF(M1800&lt;Premissas!$C$10,Premissas!$E$9,IF(M1800&lt;Premissas!$C$11,Premissas!$E$10,IF(M1800&lt;Premissas!$C$12,Premissas!$E$11,Premissas!$E$12))))))</f>
        <v>0</v>
      </c>
      <c r="O1800" s="13">
        <f>IF(OR(N1800="",N1800=0),0,N1800/Premissas!$C$16)</f>
        <v>0</v>
      </c>
    </row>
    <row r="1801" spans="1:15" ht="15" customHeight="1">
      <c r="A1801" s="9">
        <v>8</v>
      </c>
      <c r="B1801" s="9">
        <v>1965</v>
      </c>
      <c r="C1801" s="9" t="s">
        <v>18</v>
      </c>
      <c r="D1801" s="9" t="s">
        <v>1847</v>
      </c>
      <c r="E1801" s="9" t="s">
        <v>1848</v>
      </c>
      <c r="F1801" s="10">
        <v>1598</v>
      </c>
      <c r="G1801" s="11">
        <v>69.86</v>
      </c>
      <c r="H1801" s="11">
        <v>23</v>
      </c>
      <c r="I1801" s="9"/>
      <c r="J1801" s="9">
        <v>22</v>
      </c>
      <c r="K1801" s="9" t="s">
        <v>4843</v>
      </c>
      <c r="L1801" s="9" t="s">
        <v>48</v>
      </c>
      <c r="M1801" s="11">
        <f t="shared" si="28"/>
        <v>1.0454545454545454</v>
      </c>
      <c r="N1801" s="12">
        <f>IF(M1801="","",IF(M1801&lt;Premissas!$C$8,Premissas!$E$7,IF(M1801&lt;Premissas!$C$9,Premissas!$E$8,IF(M1801&lt;Premissas!$C$10,Premissas!$E$9,IF(M1801&lt;Premissas!$C$11,Premissas!$E$10,IF(M1801&lt;Premissas!$C$12,Premissas!$E$11,Premissas!$E$12))))))</f>
        <v>100</v>
      </c>
      <c r="O1801" s="13">
        <f>IF(OR(N1801="",N1801=0),0,N1801/Premissas!$C$16)</f>
        <v>3.8461538461538463</v>
      </c>
    </row>
    <row r="1802" spans="1:15" ht="15" customHeight="1">
      <c r="A1802" s="9">
        <v>8</v>
      </c>
      <c r="B1802" s="9">
        <v>1965</v>
      </c>
      <c r="C1802" s="9" t="s">
        <v>18</v>
      </c>
      <c r="D1802" s="9" t="s">
        <v>1849</v>
      </c>
      <c r="E1802" s="9" t="s">
        <v>1850</v>
      </c>
      <c r="F1802" s="10">
        <v>157</v>
      </c>
      <c r="G1802" s="11">
        <v>13.59</v>
      </c>
      <c r="H1802" s="11">
        <v>12</v>
      </c>
      <c r="I1802" s="9"/>
      <c r="J1802" s="9">
        <v>22</v>
      </c>
      <c r="K1802" s="9" t="s">
        <v>4843</v>
      </c>
      <c r="L1802" s="9" t="s">
        <v>48</v>
      </c>
      <c r="M1802" s="11">
        <f t="shared" si="28"/>
        <v>0.54545454545454541</v>
      </c>
      <c r="N1802" s="12">
        <f>IF(M1802="","",IF(M1802&lt;Premissas!$C$8,Premissas!$E$7,IF(M1802&lt;Premissas!$C$9,Premissas!$E$8,IF(M1802&lt;Premissas!$C$10,Premissas!$E$9,IF(M1802&lt;Premissas!$C$11,Premissas!$E$10,IF(M1802&lt;Premissas!$C$12,Premissas!$E$11,Premissas!$E$12))))))</f>
        <v>0</v>
      </c>
      <c r="O1802" s="13">
        <f>IF(OR(N1802="",N1802=0),0,N1802/Premissas!$C$16)</f>
        <v>0</v>
      </c>
    </row>
    <row r="1803" spans="1:15" ht="15" customHeight="1">
      <c r="A1803" s="9">
        <v>8</v>
      </c>
      <c r="B1803" s="9">
        <v>1965</v>
      </c>
      <c r="C1803" s="9" t="s">
        <v>19</v>
      </c>
      <c r="D1803" s="9" t="s">
        <v>1849</v>
      </c>
      <c r="E1803" s="9" t="s">
        <v>1850</v>
      </c>
      <c r="F1803" s="10">
        <v>234</v>
      </c>
      <c r="G1803" s="11">
        <v>2.94</v>
      </c>
      <c r="H1803" s="11">
        <v>80</v>
      </c>
      <c r="I1803" s="9"/>
      <c r="J1803" s="9">
        <v>17</v>
      </c>
      <c r="K1803" s="9" t="s">
        <v>4843</v>
      </c>
      <c r="L1803" s="9" t="s">
        <v>48</v>
      </c>
      <c r="M1803" s="11">
        <f t="shared" si="28"/>
        <v>4.7058823529411766</v>
      </c>
      <c r="N1803" s="12">
        <f>IF(M1803="","",IF(M1803&lt;Premissas!$C$8,Premissas!$E$7,IF(M1803&lt;Premissas!$C$9,Premissas!$E$8,IF(M1803&lt;Premissas!$C$10,Premissas!$E$9,IF(M1803&lt;Premissas!$C$11,Premissas!$E$10,IF(M1803&lt;Premissas!$C$12,Premissas!$E$11,Premissas!$E$12))))))</f>
        <v>750</v>
      </c>
      <c r="O1803" s="13">
        <f>IF(OR(N1803="",N1803=0),0,N1803/Premissas!$C$16)</f>
        <v>28.846153846153847</v>
      </c>
    </row>
    <row r="1804" spans="1:15" ht="15" customHeight="1">
      <c r="A1804" s="9">
        <v>8</v>
      </c>
      <c r="B1804" s="9">
        <v>1965</v>
      </c>
      <c r="C1804" s="9" t="s">
        <v>18</v>
      </c>
      <c r="D1804" s="9" t="s">
        <v>1853</v>
      </c>
      <c r="E1804" s="9" t="s">
        <v>1854</v>
      </c>
      <c r="F1804" s="10">
        <v>850</v>
      </c>
      <c r="G1804" s="11">
        <v>116.18</v>
      </c>
      <c r="H1804" s="11">
        <v>7</v>
      </c>
      <c r="I1804" s="9"/>
      <c r="J1804" s="9">
        <v>22</v>
      </c>
      <c r="K1804" s="9" t="s">
        <v>4843</v>
      </c>
      <c r="L1804" s="9" t="s">
        <v>48</v>
      </c>
      <c r="M1804" s="11">
        <f t="shared" si="28"/>
        <v>0.31818181818181818</v>
      </c>
      <c r="N1804" s="12">
        <f>IF(M1804="","",IF(M1804&lt;Premissas!$C$8,Premissas!$E$7,IF(M1804&lt;Premissas!$C$9,Premissas!$E$8,IF(M1804&lt;Premissas!$C$10,Premissas!$E$9,IF(M1804&lt;Premissas!$C$11,Premissas!$E$10,IF(M1804&lt;Premissas!$C$12,Premissas!$E$11,Premissas!$E$12))))))</f>
        <v>0</v>
      </c>
      <c r="O1804" s="13">
        <f>IF(OR(N1804="",N1804=0),0,N1804/Premissas!$C$16)</f>
        <v>0</v>
      </c>
    </row>
    <row r="1805" spans="1:15" ht="15" customHeight="1">
      <c r="A1805" s="9">
        <v>8</v>
      </c>
      <c r="B1805" s="9">
        <v>1965</v>
      </c>
      <c r="C1805" s="9" t="s">
        <v>20</v>
      </c>
      <c r="D1805" s="9" t="s">
        <v>1855</v>
      </c>
      <c r="E1805" s="9" t="s">
        <v>1856</v>
      </c>
      <c r="F1805" s="10">
        <v>1440</v>
      </c>
      <c r="G1805" s="11">
        <v>86.44</v>
      </c>
      <c r="H1805" s="11">
        <v>17</v>
      </c>
      <c r="I1805" s="9"/>
      <c r="J1805" s="9">
        <v>16</v>
      </c>
      <c r="K1805" s="9" t="s">
        <v>4843</v>
      </c>
      <c r="L1805" s="9" t="s">
        <v>48</v>
      </c>
      <c r="M1805" s="11">
        <f t="shared" si="28"/>
        <v>1.0625</v>
      </c>
      <c r="N1805" s="12">
        <f>IF(M1805="","",IF(M1805&lt;Premissas!$C$8,Premissas!$E$7,IF(M1805&lt;Premissas!$C$9,Premissas!$E$8,IF(M1805&lt;Premissas!$C$10,Premissas!$E$9,IF(M1805&lt;Premissas!$C$11,Premissas!$E$10,IF(M1805&lt;Premissas!$C$12,Premissas!$E$11,Premissas!$E$12))))))</f>
        <v>100</v>
      </c>
      <c r="O1805" s="13">
        <f>IF(OR(N1805="",N1805=0),0,N1805/Premissas!$C$16)</f>
        <v>3.8461538461538463</v>
      </c>
    </row>
    <row r="1806" spans="1:15" ht="15" customHeight="1">
      <c r="A1806" s="9">
        <v>8</v>
      </c>
      <c r="B1806" s="9">
        <v>1965</v>
      </c>
      <c r="C1806" s="9" t="s">
        <v>18</v>
      </c>
      <c r="D1806" s="9" t="s">
        <v>1865</v>
      </c>
      <c r="E1806" s="9" t="s">
        <v>1866</v>
      </c>
      <c r="F1806" s="10">
        <v>144</v>
      </c>
      <c r="G1806" s="11">
        <v>12.18</v>
      </c>
      <c r="H1806" s="11">
        <v>12</v>
      </c>
      <c r="I1806" s="9"/>
      <c r="J1806" s="9">
        <v>22</v>
      </c>
      <c r="K1806" s="9" t="s">
        <v>4843</v>
      </c>
      <c r="L1806" s="9" t="s">
        <v>48</v>
      </c>
      <c r="M1806" s="11">
        <f t="shared" si="28"/>
        <v>0.54545454545454541</v>
      </c>
      <c r="N1806" s="12">
        <f>IF(M1806="","",IF(M1806&lt;Premissas!$C$8,Premissas!$E$7,IF(M1806&lt;Premissas!$C$9,Premissas!$E$8,IF(M1806&lt;Premissas!$C$10,Premissas!$E$9,IF(M1806&lt;Premissas!$C$11,Premissas!$E$10,IF(M1806&lt;Premissas!$C$12,Premissas!$E$11,Premissas!$E$12))))))</f>
        <v>0</v>
      </c>
      <c r="O1806" s="13">
        <f>IF(OR(N1806="",N1806=0),0,N1806/Premissas!$C$16)</f>
        <v>0</v>
      </c>
    </row>
    <row r="1807" spans="1:15" ht="15" customHeight="1">
      <c r="A1807" s="9">
        <v>8</v>
      </c>
      <c r="B1807" s="9">
        <v>1965</v>
      </c>
      <c r="C1807" s="9" t="s">
        <v>20</v>
      </c>
      <c r="D1807" s="9" t="s">
        <v>1865</v>
      </c>
      <c r="E1807" s="9" t="s">
        <v>1866</v>
      </c>
      <c r="F1807" s="10">
        <v>21</v>
      </c>
      <c r="G1807" s="11">
        <v>15.98</v>
      </c>
      <c r="H1807" s="11">
        <v>1</v>
      </c>
      <c r="I1807" s="9"/>
      <c r="J1807" s="9">
        <v>16</v>
      </c>
      <c r="K1807" s="9" t="s">
        <v>4843</v>
      </c>
      <c r="L1807" s="9" t="s">
        <v>48</v>
      </c>
      <c r="M1807" s="11">
        <f t="shared" si="28"/>
        <v>6.25E-2</v>
      </c>
      <c r="N1807" s="12">
        <f>IF(M1807="","",IF(M1807&lt;Premissas!$C$8,Premissas!$E$7,IF(M1807&lt;Premissas!$C$9,Premissas!$E$8,IF(M1807&lt;Premissas!$C$10,Premissas!$E$9,IF(M1807&lt;Premissas!$C$11,Premissas!$E$10,IF(M1807&lt;Premissas!$C$12,Premissas!$E$11,Premissas!$E$12))))))</f>
        <v>0</v>
      </c>
      <c r="O1807" s="13">
        <f>IF(OR(N1807="",N1807=0),0,N1807/Premissas!$C$16)</f>
        <v>0</v>
      </c>
    </row>
    <row r="1808" spans="1:15" ht="15" customHeight="1">
      <c r="A1808" s="9">
        <v>8</v>
      </c>
      <c r="B1808" s="9">
        <v>1965</v>
      </c>
      <c r="C1808" s="9" t="s">
        <v>18</v>
      </c>
      <c r="D1808" s="9" t="s">
        <v>1869</v>
      </c>
      <c r="E1808" s="9" t="s">
        <v>1870</v>
      </c>
      <c r="F1808" s="10">
        <v>1304</v>
      </c>
      <c r="G1808" s="11">
        <v>59.19</v>
      </c>
      <c r="H1808" s="11">
        <v>22</v>
      </c>
      <c r="I1808" s="9"/>
      <c r="J1808" s="9">
        <v>22</v>
      </c>
      <c r="K1808" s="9" t="s">
        <v>4843</v>
      </c>
      <c r="L1808" s="9" t="s">
        <v>48</v>
      </c>
      <c r="M1808" s="11">
        <f t="shared" si="28"/>
        <v>1</v>
      </c>
      <c r="N1808" s="12">
        <f>IF(M1808="","",IF(M1808&lt;Premissas!$C$8,Premissas!$E$7,IF(M1808&lt;Premissas!$C$9,Premissas!$E$8,IF(M1808&lt;Premissas!$C$10,Premissas!$E$9,IF(M1808&lt;Premissas!$C$11,Premissas!$E$10,IF(M1808&lt;Premissas!$C$12,Premissas!$E$11,Premissas!$E$12))))))</f>
        <v>100</v>
      </c>
      <c r="O1808" s="13">
        <f>IF(OR(N1808="",N1808=0),0,N1808/Premissas!$C$16)</f>
        <v>3.8461538461538463</v>
      </c>
    </row>
    <row r="1809" spans="1:15" ht="15" customHeight="1">
      <c r="A1809" s="9">
        <v>8</v>
      </c>
      <c r="B1809" s="9">
        <v>1965</v>
      </c>
      <c r="C1809" s="9" t="s">
        <v>20</v>
      </c>
      <c r="D1809" s="9" t="s">
        <v>1871</v>
      </c>
      <c r="E1809" s="9" t="s">
        <v>1872</v>
      </c>
      <c r="F1809" s="10">
        <v>2614</v>
      </c>
      <c r="G1809" s="11">
        <v>110.32</v>
      </c>
      <c r="H1809" s="11">
        <v>24</v>
      </c>
      <c r="I1809" s="9"/>
      <c r="J1809" s="9">
        <v>16</v>
      </c>
      <c r="K1809" s="9" t="s">
        <v>4843</v>
      </c>
      <c r="L1809" s="9" t="s">
        <v>48</v>
      </c>
      <c r="M1809" s="11">
        <f t="shared" si="28"/>
        <v>1.5</v>
      </c>
      <c r="N1809" s="12">
        <f>IF(M1809="","",IF(M1809&lt;Premissas!$C$8,Premissas!$E$7,IF(M1809&lt;Premissas!$C$9,Premissas!$E$8,IF(M1809&lt;Premissas!$C$10,Premissas!$E$9,IF(M1809&lt;Premissas!$C$11,Premissas!$E$10,IF(M1809&lt;Premissas!$C$12,Premissas!$E$11,Premissas!$E$12))))))</f>
        <v>350</v>
      </c>
      <c r="O1809" s="13">
        <f>IF(OR(N1809="",N1809=0),0,N1809/Premissas!$C$16)</f>
        <v>13.461538461538462</v>
      </c>
    </row>
    <row r="1810" spans="1:15" ht="15" customHeight="1">
      <c r="A1810" s="9">
        <v>8</v>
      </c>
      <c r="B1810" s="9">
        <v>1965</v>
      </c>
      <c r="C1810" s="9" t="s">
        <v>18</v>
      </c>
      <c r="D1810" s="9" t="s">
        <v>1875</v>
      </c>
      <c r="E1810" s="9" t="s">
        <v>1876</v>
      </c>
      <c r="F1810" s="10">
        <v>4</v>
      </c>
      <c r="G1810" s="11">
        <v>0.02</v>
      </c>
      <c r="H1810" s="11">
        <v>200</v>
      </c>
      <c r="I1810" s="9"/>
      <c r="J1810" s="9">
        <v>22</v>
      </c>
      <c r="K1810" s="9" t="s">
        <v>4843</v>
      </c>
      <c r="L1810" s="9" t="s">
        <v>48</v>
      </c>
      <c r="M1810" s="11">
        <f t="shared" si="28"/>
        <v>9.0909090909090917</v>
      </c>
      <c r="N1810" s="12">
        <f>IF(M1810="","",IF(M1810&lt;Premissas!$C$8,Premissas!$E$7,IF(M1810&lt;Premissas!$C$9,Premissas!$E$8,IF(M1810&lt;Premissas!$C$10,Premissas!$E$9,IF(M1810&lt;Premissas!$C$11,Premissas!$E$10,IF(M1810&lt;Premissas!$C$12,Premissas!$E$11,Premissas!$E$12))))))</f>
        <v>750</v>
      </c>
      <c r="O1810" s="13">
        <f>IF(OR(N1810="",N1810=0),0,N1810/Premissas!$C$16)</f>
        <v>28.846153846153847</v>
      </c>
    </row>
    <row r="1811" spans="1:15" ht="15" customHeight="1">
      <c r="A1811" s="9">
        <v>8</v>
      </c>
      <c r="B1811" s="9">
        <v>1965</v>
      </c>
      <c r="C1811" s="9" t="s">
        <v>19</v>
      </c>
      <c r="D1811" s="9" t="s">
        <v>1875</v>
      </c>
      <c r="E1811" s="9" t="s">
        <v>1876</v>
      </c>
      <c r="F1811" s="10">
        <v>3333</v>
      </c>
      <c r="G1811" s="11">
        <v>33.020000000000003</v>
      </c>
      <c r="H1811" s="11">
        <v>101</v>
      </c>
      <c r="I1811" s="9"/>
      <c r="J1811" s="9">
        <v>17</v>
      </c>
      <c r="K1811" s="9" t="s">
        <v>4843</v>
      </c>
      <c r="L1811" s="9" t="s">
        <v>48</v>
      </c>
      <c r="M1811" s="11">
        <f t="shared" si="28"/>
        <v>5.9411764705882355</v>
      </c>
      <c r="N1811" s="12">
        <f>IF(M1811="","",IF(M1811&lt;Premissas!$C$8,Premissas!$E$7,IF(M1811&lt;Premissas!$C$9,Premissas!$E$8,IF(M1811&lt;Premissas!$C$10,Premissas!$E$9,IF(M1811&lt;Premissas!$C$11,Premissas!$E$10,IF(M1811&lt;Premissas!$C$12,Premissas!$E$11,Premissas!$E$12))))))</f>
        <v>750</v>
      </c>
      <c r="O1811" s="13">
        <f>IF(OR(N1811="",N1811=0),0,N1811/Premissas!$C$16)</f>
        <v>28.846153846153847</v>
      </c>
    </row>
    <row r="1812" spans="1:15" ht="15" customHeight="1">
      <c r="A1812" s="9">
        <v>8</v>
      </c>
      <c r="B1812" s="9">
        <v>1965</v>
      </c>
      <c r="C1812" s="9" t="s">
        <v>20</v>
      </c>
      <c r="D1812" s="9" t="s">
        <v>1883</v>
      </c>
      <c r="E1812" s="9" t="s">
        <v>1884</v>
      </c>
      <c r="F1812" s="10">
        <v>229</v>
      </c>
      <c r="G1812" s="11">
        <v>18.22</v>
      </c>
      <c r="H1812" s="11">
        <v>13</v>
      </c>
      <c r="I1812" s="9"/>
      <c r="J1812" s="9">
        <v>16</v>
      </c>
      <c r="K1812" s="9" t="s">
        <v>4843</v>
      </c>
      <c r="L1812" s="9" t="s">
        <v>48</v>
      </c>
      <c r="M1812" s="11">
        <f t="shared" si="28"/>
        <v>0.8125</v>
      </c>
      <c r="N1812" s="12">
        <f>IF(M1812="","",IF(M1812&lt;Premissas!$C$8,Premissas!$E$7,IF(M1812&lt;Premissas!$C$9,Premissas!$E$8,IF(M1812&lt;Premissas!$C$10,Premissas!$E$9,IF(M1812&lt;Premissas!$C$11,Premissas!$E$10,IF(M1812&lt;Premissas!$C$12,Premissas!$E$11,Premissas!$E$12))))))</f>
        <v>0</v>
      </c>
      <c r="O1812" s="13">
        <f>IF(OR(N1812="",N1812=0),0,N1812/Premissas!$C$16)</f>
        <v>0</v>
      </c>
    </row>
    <row r="1813" spans="1:15" ht="15" customHeight="1">
      <c r="A1813" s="9">
        <v>8</v>
      </c>
      <c r="B1813" s="9">
        <v>1965</v>
      </c>
      <c r="C1813" s="9" t="s">
        <v>20</v>
      </c>
      <c r="D1813" s="9" t="s">
        <v>1887</v>
      </c>
      <c r="E1813" s="9" t="s">
        <v>1888</v>
      </c>
      <c r="F1813" s="10">
        <v>4</v>
      </c>
      <c r="G1813" s="11">
        <v>1.7</v>
      </c>
      <c r="H1813" s="11">
        <v>2</v>
      </c>
      <c r="I1813" s="9"/>
      <c r="J1813" s="9">
        <v>16</v>
      </c>
      <c r="K1813" s="9" t="s">
        <v>4843</v>
      </c>
      <c r="L1813" s="9" t="s">
        <v>48</v>
      </c>
      <c r="M1813" s="11">
        <f t="shared" si="28"/>
        <v>0.125</v>
      </c>
      <c r="N1813" s="12">
        <f>IF(M1813="","",IF(M1813&lt;Premissas!$C$8,Premissas!$E$7,IF(M1813&lt;Premissas!$C$9,Premissas!$E$8,IF(M1813&lt;Premissas!$C$10,Premissas!$E$9,IF(M1813&lt;Premissas!$C$11,Premissas!$E$10,IF(M1813&lt;Premissas!$C$12,Premissas!$E$11,Premissas!$E$12))))))</f>
        <v>0</v>
      </c>
      <c r="O1813" s="13">
        <f>IF(OR(N1813="",N1813=0),0,N1813/Premissas!$C$16)</f>
        <v>0</v>
      </c>
    </row>
    <row r="1814" spans="1:15" ht="15" customHeight="1">
      <c r="A1814" s="9">
        <v>8</v>
      </c>
      <c r="B1814" s="9">
        <v>1965</v>
      </c>
      <c r="C1814" s="9" t="s">
        <v>18</v>
      </c>
      <c r="D1814" s="9" t="s">
        <v>1891</v>
      </c>
      <c r="E1814" s="9" t="s">
        <v>1892</v>
      </c>
      <c r="F1814" s="10">
        <v>718</v>
      </c>
      <c r="G1814" s="11">
        <v>56.67</v>
      </c>
      <c r="H1814" s="11">
        <v>13</v>
      </c>
      <c r="I1814" s="9"/>
      <c r="J1814" s="9">
        <v>22</v>
      </c>
      <c r="K1814" s="9" t="s">
        <v>4843</v>
      </c>
      <c r="L1814" s="9" t="s">
        <v>48</v>
      </c>
      <c r="M1814" s="11">
        <f t="shared" si="28"/>
        <v>0.59090909090909094</v>
      </c>
      <c r="N1814" s="12">
        <f>IF(M1814="","",IF(M1814&lt;Premissas!$C$8,Premissas!$E$7,IF(M1814&lt;Premissas!$C$9,Premissas!$E$8,IF(M1814&lt;Premissas!$C$10,Premissas!$E$9,IF(M1814&lt;Premissas!$C$11,Premissas!$E$10,IF(M1814&lt;Premissas!$C$12,Premissas!$E$11,Premissas!$E$12))))))</f>
        <v>0</v>
      </c>
      <c r="O1814" s="13">
        <f>IF(OR(N1814="",N1814=0),0,N1814/Premissas!$C$16)</f>
        <v>0</v>
      </c>
    </row>
    <row r="1815" spans="1:15" ht="15" customHeight="1">
      <c r="A1815" s="9">
        <v>8</v>
      </c>
      <c r="B1815" s="9">
        <v>1965</v>
      </c>
      <c r="C1815" s="9" t="s">
        <v>18</v>
      </c>
      <c r="D1815" s="9" t="s">
        <v>1895</v>
      </c>
      <c r="E1815" s="9" t="s">
        <v>1896</v>
      </c>
      <c r="F1815" s="10">
        <v>105</v>
      </c>
      <c r="G1815" s="11">
        <v>7.46</v>
      </c>
      <c r="H1815" s="11">
        <v>14</v>
      </c>
      <c r="I1815" s="9"/>
      <c r="J1815" s="9">
        <v>22</v>
      </c>
      <c r="K1815" s="9" t="s">
        <v>4843</v>
      </c>
      <c r="L1815" s="9" t="s">
        <v>48</v>
      </c>
      <c r="M1815" s="11">
        <f t="shared" si="28"/>
        <v>0.63636363636363635</v>
      </c>
      <c r="N1815" s="12">
        <f>IF(M1815="","",IF(M1815&lt;Premissas!$C$8,Premissas!$E$7,IF(M1815&lt;Premissas!$C$9,Premissas!$E$8,IF(M1815&lt;Premissas!$C$10,Premissas!$E$9,IF(M1815&lt;Premissas!$C$11,Premissas!$E$10,IF(M1815&lt;Premissas!$C$12,Premissas!$E$11,Premissas!$E$12))))))</f>
        <v>0</v>
      </c>
      <c r="O1815" s="13">
        <f>IF(OR(N1815="",N1815=0),0,N1815/Premissas!$C$16)</f>
        <v>0</v>
      </c>
    </row>
    <row r="1816" spans="1:15" ht="15" customHeight="1">
      <c r="A1816" s="9">
        <v>8</v>
      </c>
      <c r="B1816" s="9">
        <v>1965</v>
      </c>
      <c r="C1816" s="9" t="s">
        <v>19</v>
      </c>
      <c r="D1816" s="9" t="s">
        <v>1895</v>
      </c>
      <c r="E1816" s="9" t="s">
        <v>1896</v>
      </c>
      <c r="F1816" s="10">
        <v>1275</v>
      </c>
      <c r="G1816" s="11">
        <v>17.07</v>
      </c>
      <c r="H1816" s="11">
        <v>75</v>
      </c>
      <c r="I1816" s="9"/>
      <c r="J1816" s="9">
        <v>17</v>
      </c>
      <c r="K1816" s="9" t="s">
        <v>4843</v>
      </c>
      <c r="L1816" s="9" t="s">
        <v>48</v>
      </c>
      <c r="M1816" s="11">
        <f t="shared" si="28"/>
        <v>4.4117647058823533</v>
      </c>
      <c r="N1816" s="12">
        <f>IF(M1816="","",IF(M1816&lt;Premissas!$C$8,Premissas!$E$7,IF(M1816&lt;Premissas!$C$9,Premissas!$E$8,IF(M1816&lt;Premissas!$C$10,Premissas!$E$9,IF(M1816&lt;Premissas!$C$11,Premissas!$E$10,IF(M1816&lt;Premissas!$C$12,Premissas!$E$11,Premissas!$E$12))))))</f>
        <v>750</v>
      </c>
      <c r="O1816" s="13">
        <f>IF(OR(N1816="",N1816=0),0,N1816/Premissas!$C$16)</f>
        <v>28.846153846153847</v>
      </c>
    </row>
    <row r="1817" spans="1:15" ht="15" customHeight="1">
      <c r="A1817" s="9">
        <v>8</v>
      </c>
      <c r="B1817" s="9">
        <v>1965</v>
      </c>
      <c r="C1817" s="9" t="s">
        <v>18</v>
      </c>
      <c r="D1817" s="9" t="s">
        <v>1905</v>
      </c>
      <c r="E1817" s="9" t="s">
        <v>1906</v>
      </c>
      <c r="F1817" s="10">
        <v>641</v>
      </c>
      <c r="G1817" s="11">
        <v>26.84</v>
      </c>
      <c r="H1817" s="11">
        <v>24</v>
      </c>
      <c r="I1817" s="9"/>
      <c r="J1817" s="9">
        <v>22</v>
      </c>
      <c r="K1817" s="9" t="s">
        <v>4843</v>
      </c>
      <c r="L1817" s="9" t="s">
        <v>48</v>
      </c>
      <c r="M1817" s="11">
        <f t="shared" si="28"/>
        <v>1.0909090909090908</v>
      </c>
      <c r="N1817" s="12">
        <f>IF(M1817="","",IF(M1817&lt;Premissas!$C$8,Premissas!$E$7,IF(M1817&lt;Premissas!$C$9,Premissas!$E$8,IF(M1817&lt;Premissas!$C$10,Premissas!$E$9,IF(M1817&lt;Premissas!$C$11,Premissas!$E$10,IF(M1817&lt;Premissas!$C$12,Premissas!$E$11,Premissas!$E$12))))))</f>
        <v>100</v>
      </c>
      <c r="O1817" s="13">
        <f>IF(OR(N1817="",N1817=0),0,N1817/Premissas!$C$16)</f>
        <v>3.8461538461538463</v>
      </c>
    </row>
    <row r="1818" spans="1:15" ht="15" customHeight="1">
      <c r="A1818" s="9">
        <v>8</v>
      </c>
      <c r="B1818" s="9">
        <v>1965</v>
      </c>
      <c r="C1818" s="9" t="s">
        <v>20</v>
      </c>
      <c r="D1818" s="9" t="s">
        <v>1905</v>
      </c>
      <c r="E1818" s="9" t="s">
        <v>1906</v>
      </c>
      <c r="F1818" s="10">
        <v>4</v>
      </c>
      <c r="G1818" s="11">
        <v>0.57999999999999996</v>
      </c>
      <c r="H1818" s="11">
        <v>7</v>
      </c>
      <c r="I1818" s="9"/>
      <c r="J1818" s="9">
        <v>16</v>
      </c>
      <c r="K1818" s="9" t="s">
        <v>4843</v>
      </c>
      <c r="L1818" s="9" t="s">
        <v>48</v>
      </c>
      <c r="M1818" s="11">
        <f t="shared" si="28"/>
        <v>0.4375</v>
      </c>
      <c r="N1818" s="12">
        <f>IF(M1818="","",IF(M1818&lt;Premissas!$C$8,Premissas!$E$7,IF(M1818&lt;Premissas!$C$9,Premissas!$E$8,IF(M1818&lt;Premissas!$C$10,Premissas!$E$9,IF(M1818&lt;Premissas!$C$11,Premissas!$E$10,IF(M1818&lt;Premissas!$C$12,Premissas!$E$11,Premissas!$E$12))))))</f>
        <v>0</v>
      </c>
      <c r="O1818" s="13">
        <f>IF(OR(N1818="",N1818=0),0,N1818/Premissas!$C$16)</f>
        <v>0</v>
      </c>
    </row>
    <row r="1819" spans="1:15" ht="15" customHeight="1">
      <c r="A1819" s="9">
        <v>8</v>
      </c>
      <c r="B1819" s="9">
        <v>1965</v>
      </c>
      <c r="C1819" s="9" t="s">
        <v>19</v>
      </c>
      <c r="D1819" s="9" t="s">
        <v>1909</v>
      </c>
      <c r="E1819" s="9" t="s">
        <v>1910</v>
      </c>
      <c r="F1819" s="10">
        <v>1</v>
      </c>
      <c r="G1819" s="11">
        <v>1.56</v>
      </c>
      <c r="H1819" s="11">
        <v>1</v>
      </c>
      <c r="I1819" s="9"/>
      <c r="J1819" s="9">
        <v>17</v>
      </c>
      <c r="K1819" s="9" t="s">
        <v>4843</v>
      </c>
      <c r="L1819" s="9" t="s">
        <v>48</v>
      </c>
      <c r="M1819" s="11">
        <f t="shared" si="28"/>
        <v>5.8823529411764705E-2</v>
      </c>
      <c r="N1819" s="12">
        <f>IF(M1819="","",IF(M1819&lt;Premissas!$C$8,Premissas!$E$7,IF(M1819&lt;Premissas!$C$9,Premissas!$E$8,IF(M1819&lt;Premissas!$C$10,Premissas!$E$9,IF(M1819&lt;Premissas!$C$11,Premissas!$E$10,IF(M1819&lt;Premissas!$C$12,Premissas!$E$11,Premissas!$E$12))))))</f>
        <v>0</v>
      </c>
      <c r="O1819" s="13">
        <f>IF(OR(N1819="",N1819=0),0,N1819/Premissas!$C$16)</f>
        <v>0</v>
      </c>
    </row>
    <row r="1820" spans="1:15" ht="15" customHeight="1">
      <c r="A1820" s="9">
        <v>8</v>
      </c>
      <c r="B1820" s="9">
        <v>1965</v>
      </c>
      <c r="C1820" s="9" t="s">
        <v>20</v>
      </c>
      <c r="D1820" s="9" t="s">
        <v>1915</v>
      </c>
      <c r="E1820" s="9" t="s">
        <v>1916</v>
      </c>
      <c r="F1820" s="10">
        <v>352</v>
      </c>
      <c r="G1820" s="11">
        <v>45.34</v>
      </c>
      <c r="H1820" s="11">
        <v>8</v>
      </c>
      <c r="I1820" s="9"/>
      <c r="J1820" s="9">
        <v>16</v>
      </c>
      <c r="K1820" s="9" t="s">
        <v>4843</v>
      </c>
      <c r="L1820" s="9" t="s">
        <v>48</v>
      </c>
      <c r="M1820" s="11">
        <f t="shared" si="28"/>
        <v>0.5</v>
      </c>
      <c r="N1820" s="12">
        <f>IF(M1820="","",IF(M1820&lt;Premissas!$C$8,Premissas!$E$7,IF(M1820&lt;Premissas!$C$9,Premissas!$E$8,IF(M1820&lt;Premissas!$C$10,Premissas!$E$9,IF(M1820&lt;Premissas!$C$11,Premissas!$E$10,IF(M1820&lt;Premissas!$C$12,Premissas!$E$11,Premissas!$E$12))))))</f>
        <v>0</v>
      </c>
      <c r="O1820" s="13">
        <f>IF(OR(N1820="",N1820=0),0,N1820/Premissas!$C$16)</f>
        <v>0</v>
      </c>
    </row>
    <row r="1821" spans="1:15" ht="15" customHeight="1">
      <c r="A1821" s="9">
        <v>8</v>
      </c>
      <c r="B1821" s="9">
        <v>1965</v>
      </c>
      <c r="C1821" s="9" t="s">
        <v>18</v>
      </c>
      <c r="D1821" s="9" t="s">
        <v>1917</v>
      </c>
      <c r="E1821" s="9" t="s">
        <v>1918</v>
      </c>
      <c r="F1821" s="10">
        <v>1009</v>
      </c>
      <c r="G1821" s="11">
        <v>58.13</v>
      </c>
      <c r="H1821" s="11">
        <v>17</v>
      </c>
      <c r="I1821" s="9"/>
      <c r="J1821" s="9">
        <v>22</v>
      </c>
      <c r="K1821" s="9" t="s">
        <v>4843</v>
      </c>
      <c r="L1821" s="9" t="s">
        <v>48</v>
      </c>
      <c r="M1821" s="11">
        <f t="shared" si="28"/>
        <v>0.77272727272727271</v>
      </c>
      <c r="N1821" s="12">
        <f>IF(M1821="","",IF(M1821&lt;Premissas!$C$8,Premissas!$E$7,IF(M1821&lt;Premissas!$C$9,Premissas!$E$8,IF(M1821&lt;Premissas!$C$10,Premissas!$E$9,IF(M1821&lt;Premissas!$C$11,Premissas!$E$10,IF(M1821&lt;Premissas!$C$12,Premissas!$E$11,Premissas!$E$12))))))</f>
        <v>0</v>
      </c>
      <c r="O1821" s="13">
        <f>IF(OR(N1821="",N1821=0),0,N1821/Premissas!$C$16)</f>
        <v>0</v>
      </c>
    </row>
    <row r="1822" spans="1:15" ht="15" customHeight="1">
      <c r="A1822" s="9">
        <v>8</v>
      </c>
      <c r="B1822" s="9">
        <v>1965</v>
      </c>
      <c r="C1822" s="9" t="s">
        <v>20</v>
      </c>
      <c r="D1822" s="9" t="s">
        <v>1953</v>
      </c>
      <c r="E1822" s="9" t="s">
        <v>1954</v>
      </c>
      <c r="F1822" s="10">
        <v>2</v>
      </c>
      <c r="G1822" s="11">
        <v>2.08</v>
      </c>
      <c r="H1822" s="11">
        <v>1</v>
      </c>
      <c r="I1822" s="9"/>
      <c r="J1822" s="9">
        <v>16</v>
      </c>
      <c r="K1822" s="9" t="s">
        <v>4843</v>
      </c>
      <c r="L1822" s="9" t="s">
        <v>48</v>
      </c>
      <c r="M1822" s="11">
        <f t="shared" si="28"/>
        <v>6.25E-2</v>
      </c>
      <c r="N1822" s="12">
        <f>IF(M1822="","",IF(M1822&lt;Premissas!$C$8,Premissas!$E$7,IF(M1822&lt;Premissas!$C$9,Premissas!$E$8,IF(M1822&lt;Premissas!$C$10,Premissas!$E$9,IF(M1822&lt;Premissas!$C$11,Premissas!$E$10,IF(M1822&lt;Premissas!$C$12,Premissas!$E$11,Premissas!$E$12))))))</f>
        <v>0</v>
      </c>
      <c r="O1822" s="13">
        <f>IF(OR(N1822="",N1822=0),0,N1822/Premissas!$C$16)</f>
        <v>0</v>
      </c>
    </row>
    <row r="1823" spans="1:15" ht="15" customHeight="1">
      <c r="A1823" s="9">
        <v>8</v>
      </c>
      <c r="B1823" s="9">
        <v>1965</v>
      </c>
      <c r="C1823" s="9" t="s">
        <v>20</v>
      </c>
      <c r="D1823" s="9" t="s">
        <v>1961</v>
      </c>
      <c r="E1823" s="9" t="s">
        <v>1962</v>
      </c>
      <c r="F1823" s="10">
        <v>271</v>
      </c>
      <c r="G1823" s="11">
        <v>31.74</v>
      </c>
      <c r="H1823" s="11">
        <v>9</v>
      </c>
      <c r="I1823" s="9"/>
      <c r="J1823" s="9">
        <v>16</v>
      </c>
      <c r="K1823" s="9" t="s">
        <v>4843</v>
      </c>
      <c r="L1823" s="9" t="s">
        <v>48</v>
      </c>
      <c r="M1823" s="11">
        <f t="shared" si="28"/>
        <v>0.5625</v>
      </c>
      <c r="N1823" s="12">
        <f>IF(M1823="","",IF(M1823&lt;Premissas!$C$8,Premissas!$E$7,IF(M1823&lt;Premissas!$C$9,Premissas!$E$8,IF(M1823&lt;Premissas!$C$10,Premissas!$E$9,IF(M1823&lt;Premissas!$C$11,Premissas!$E$10,IF(M1823&lt;Premissas!$C$12,Premissas!$E$11,Premissas!$E$12))))))</f>
        <v>0</v>
      </c>
      <c r="O1823" s="13">
        <f>IF(OR(N1823="",N1823=0),0,N1823/Premissas!$C$16)</f>
        <v>0</v>
      </c>
    </row>
    <row r="1824" spans="1:15" ht="15" customHeight="1">
      <c r="A1824" s="9">
        <v>8</v>
      </c>
      <c r="B1824" s="9">
        <v>1965</v>
      </c>
      <c r="C1824" s="9" t="s">
        <v>19</v>
      </c>
      <c r="D1824" s="9" t="s">
        <v>1961</v>
      </c>
      <c r="E1824" s="9" t="s">
        <v>1962</v>
      </c>
      <c r="F1824" s="10">
        <v>116</v>
      </c>
      <c r="G1824" s="11">
        <v>5.22</v>
      </c>
      <c r="H1824" s="11">
        <v>22</v>
      </c>
      <c r="I1824" s="9"/>
      <c r="J1824" s="9">
        <v>17</v>
      </c>
      <c r="K1824" s="9" t="s">
        <v>4843</v>
      </c>
      <c r="L1824" s="9" t="s">
        <v>48</v>
      </c>
      <c r="M1824" s="11">
        <f t="shared" si="28"/>
        <v>1.2941176470588236</v>
      </c>
      <c r="N1824" s="12">
        <f>IF(M1824="","",IF(M1824&lt;Premissas!$C$8,Premissas!$E$7,IF(M1824&lt;Premissas!$C$9,Premissas!$E$8,IF(M1824&lt;Premissas!$C$10,Premissas!$E$9,IF(M1824&lt;Premissas!$C$11,Premissas!$E$10,IF(M1824&lt;Premissas!$C$12,Premissas!$E$11,Premissas!$E$12))))))</f>
        <v>200</v>
      </c>
      <c r="O1824" s="13">
        <f>IF(OR(N1824="",N1824=0),0,N1824/Premissas!$C$16)</f>
        <v>7.6923076923076925</v>
      </c>
    </row>
    <row r="1825" spans="1:15" ht="15" customHeight="1">
      <c r="A1825" s="9">
        <v>8</v>
      </c>
      <c r="B1825" s="9">
        <v>1965</v>
      </c>
      <c r="C1825" s="9" t="s">
        <v>20</v>
      </c>
      <c r="D1825" s="9" t="s">
        <v>1969</v>
      </c>
      <c r="E1825" s="9" t="s">
        <v>1970</v>
      </c>
      <c r="F1825" s="10">
        <v>154</v>
      </c>
      <c r="G1825" s="11">
        <v>12.6</v>
      </c>
      <c r="H1825" s="11">
        <v>12</v>
      </c>
      <c r="I1825" s="9"/>
      <c r="J1825" s="9">
        <v>16</v>
      </c>
      <c r="K1825" s="9" t="s">
        <v>4843</v>
      </c>
      <c r="L1825" s="9" t="s">
        <v>48</v>
      </c>
      <c r="M1825" s="11">
        <f t="shared" si="28"/>
        <v>0.75</v>
      </c>
      <c r="N1825" s="12">
        <f>IF(M1825="","",IF(M1825&lt;Premissas!$C$8,Premissas!$E$7,IF(M1825&lt;Premissas!$C$9,Premissas!$E$8,IF(M1825&lt;Premissas!$C$10,Premissas!$E$9,IF(M1825&lt;Premissas!$C$11,Premissas!$E$10,IF(M1825&lt;Premissas!$C$12,Premissas!$E$11,Premissas!$E$12))))))</f>
        <v>0</v>
      </c>
      <c r="O1825" s="13">
        <f>IF(OR(N1825="",N1825=0),0,N1825/Premissas!$C$16)</f>
        <v>0</v>
      </c>
    </row>
    <row r="1826" spans="1:15" ht="15" customHeight="1">
      <c r="A1826" s="9">
        <v>8</v>
      </c>
      <c r="B1826" s="9">
        <v>1965</v>
      </c>
      <c r="C1826" s="9" t="s">
        <v>18</v>
      </c>
      <c r="D1826" s="9" t="s">
        <v>1977</v>
      </c>
      <c r="E1826" s="9" t="s">
        <v>1978</v>
      </c>
      <c r="F1826" s="10">
        <v>771</v>
      </c>
      <c r="G1826" s="11">
        <v>30</v>
      </c>
      <c r="H1826" s="11">
        <v>26</v>
      </c>
      <c r="I1826" s="9"/>
      <c r="J1826" s="9">
        <v>22</v>
      </c>
      <c r="K1826" s="9" t="s">
        <v>4843</v>
      </c>
      <c r="L1826" s="9" t="s">
        <v>48</v>
      </c>
      <c r="M1826" s="11">
        <f t="shared" si="28"/>
        <v>1.1818181818181819</v>
      </c>
      <c r="N1826" s="12">
        <f>IF(M1826="","",IF(M1826&lt;Premissas!$C$8,Premissas!$E$7,IF(M1826&lt;Premissas!$C$9,Premissas!$E$8,IF(M1826&lt;Premissas!$C$10,Premissas!$E$9,IF(M1826&lt;Premissas!$C$11,Premissas!$E$10,IF(M1826&lt;Premissas!$C$12,Premissas!$E$11,Premissas!$E$12))))))</f>
        <v>100</v>
      </c>
      <c r="O1826" s="13">
        <f>IF(OR(N1826="",N1826=0),0,N1826/Premissas!$C$16)</f>
        <v>3.8461538461538463</v>
      </c>
    </row>
    <row r="1827" spans="1:15" ht="15" customHeight="1">
      <c r="A1827" s="9">
        <v>8</v>
      </c>
      <c r="B1827" s="9">
        <v>1965</v>
      </c>
      <c r="C1827" s="9" t="s">
        <v>19</v>
      </c>
      <c r="D1827" s="9" t="s">
        <v>1977</v>
      </c>
      <c r="E1827" s="9" t="s">
        <v>1978</v>
      </c>
      <c r="F1827" s="10">
        <v>446</v>
      </c>
      <c r="G1827" s="11">
        <v>8.5299999999999994</v>
      </c>
      <c r="H1827" s="11">
        <v>52</v>
      </c>
      <c r="I1827" s="9"/>
      <c r="J1827" s="9">
        <v>17</v>
      </c>
      <c r="K1827" s="9" t="s">
        <v>4843</v>
      </c>
      <c r="L1827" s="9" t="s">
        <v>48</v>
      </c>
      <c r="M1827" s="11">
        <f t="shared" si="28"/>
        <v>3.0588235294117645</v>
      </c>
      <c r="N1827" s="12">
        <f>IF(M1827="","",IF(M1827&lt;Premissas!$C$8,Premissas!$E$7,IF(M1827&lt;Premissas!$C$9,Premissas!$E$8,IF(M1827&lt;Premissas!$C$10,Premissas!$E$9,IF(M1827&lt;Premissas!$C$11,Premissas!$E$10,IF(M1827&lt;Premissas!$C$12,Premissas!$E$11,Premissas!$E$12))))))</f>
        <v>750</v>
      </c>
      <c r="O1827" s="13">
        <f>IF(OR(N1827="",N1827=0),0,N1827/Premissas!$C$16)</f>
        <v>28.846153846153847</v>
      </c>
    </row>
    <row r="1828" spans="1:15" ht="15" customHeight="1">
      <c r="A1828" s="9">
        <v>8</v>
      </c>
      <c r="B1828" s="9">
        <v>1965</v>
      </c>
      <c r="C1828" s="9" t="s">
        <v>20</v>
      </c>
      <c r="D1828" s="9" t="s">
        <v>1979</v>
      </c>
      <c r="E1828" s="9" t="s">
        <v>1980</v>
      </c>
      <c r="F1828" s="10">
        <v>88</v>
      </c>
      <c r="G1828" s="11">
        <v>1.47</v>
      </c>
      <c r="H1828" s="11">
        <v>60</v>
      </c>
      <c r="I1828" s="9"/>
      <c r="J1828" s="9">
        <v>16</v>
      </c>
      <c r="K1828" s="9" t="s">
        <v>4843</v>
      </c>
      <c r="L1828" s="9" t="s">
        <v>48</v>
      </c>
      <c r="M1828" s="11">
        <f t="shared" si="28"/>
        <v>3.75</v>
      </c>
      <c r="N1828" s="12">
        <f>IF(M1828="","",IF(M1828&lt;Premissas!$C$8,Premissas!$E$7,IF(M1828&lt;Premissas!$C$9,Premissas!$E$8,IF(M1828&lt;Premissas!$C$10,Premissas!$E$9,IF(M1828&lt;Premissas!$C$11,Premissas!$E$10,IF(M1828&lt;Premissas!$C$12,Premissas!$E$11,Premissas!$E$12))))))</f>
        <v>750</v>
      </c>
      <c r="O1828" s="13">
        <f>IF(OR(N1828="",N1828=0),0,N1828/Premissas!$C$16)</f>
        <v>28.846153846153847</v>
      </c>
    </row>
    <row r="1829" spans="1:15" ht="15" customHeight="1">
      <c r="A1829" s="9">
        <v>8</v>
      </c>
      <c r="B1829" s="9">
        <v>1965</v>
      </c>
      <c r="C1829" s="9" t="s">
        <v>19</v>
      </c>
      <c r="D1829" s="9" t="s">
        <v>1979</v>
      </c>
      <c r="E1829" s="9" t="s">
        <v>1980</v>
      </c>
      <c r="F1829" s="10">
        <v>4910</v>
      </c>
      <c r="G1829" s="11">
        <v>149.54</v>
      </c>
      <c r="H1829" s="11">
        <v>33</v>
      </c>
      <c r="I1829" s="9"/>
      <c r="J1829" s="9">
        <v>17</v>
      </c>
      <c r="K1829" s="9" t="s">
        <v>4843</v>
      </c>
      <c r="L1829" s="9" t="s">
        <v>48</v>
      </c>
      <c r="M1829" s="11">
        <f t="shared" si="28"/>
        <v>1.9411764705882353</v>
      </c>
      <c r="N1829" s="12">
        <f>IF(M1829="","",IF(M1829&lt;Premissas!$C$8,Premissas!$E$7,IF(M1829&lt;Premissas!$C$9,Premissas!$E$8,IF(M1829&lt;Premissas!$C$10,Premissas!$E$9,IF(M1829&lt;Premissas!$C$11,Premissas!$E$10,IF(M1829&lt;Premissas!$C$12,Premissas!$E$11,Premissas!$E$12))))))</f>
        <v>750</v>
      </c>
      <c r="O1829" s="13">
        <f>IF(OR(N1829="",N1829=0),0,N1829/Premissas!$C$16)</f>
        <v>28.846153846153847</v>
      </c>
    </row>
    <row r="1830" spans="1:15" ht="15" customHeight="1">
      <c r="A1830" s="9">
        <v>8</v>
      </c>
      <c r="B1830" s="9">
        <v>1965</v>
      </c>
      <c r="C1830" s="9" t="s">
        <v>20</v>
      </c>
      <c r="D1830" s="9" t="s">
        <v>2013</v>
      </c>
      <c r="E1830" s="9" t="s">
        <v>2014</v>
      </c>
      <c r="F1830" s="10">
        <v>103</v>
      </c>
      <c r="G1830" s="11">
        <v>6.45</v>
      </c>
      <c r="H1830" s="11">
        <v>16</v>
      </c>
      <c r="I1830" s="9"/>
      <c r="J1830" s="9">
        <v>16</v>
      </c>
      <c r="K1830" s="9" t="s">
        <v>4843</v>
      </c>
      <c r="L1830" s="9" t="s">
        <v>48</v>
      </c>
      <c r="M1830" s="11">
        <f t="shared" si="28"/>
        <v>1</v>
      </c>
      <c r="N1830" s="12">
        <f>IF(M1830="","",IF(M1830&lt;Premissas!$C$8,Premissas!$E$7,IF(M1830&lt;Premissas!$C$9,Premissas!$E$8,IF(M1830&lt;Premissas!$C$10,Premissas!$E$9,IF(M1830&lt;Premissas!$C$11,Premissas!$E$10,IF(M1830&lt;Premissas!$C$12,Premissas!$E$11,Premissas!$E$12))))))</f>
        <v>100</v>
      </c>
      <c r="O1830" s="13">
        <f>IF(OR(N1830="",N1830=0),0,N1830/Premissas!$C$16)</f>
        <v>3.8461538461538463</v>
      </c>
    </row>
    <row r="1831" spans="1:15" ht="15" customHeight="1">
      <c r="A1831" s="9">
        <v>8</v>
      </c>
      <c r="B1831" s="9">
        <v>1965</v>
      </c>
      <c r="C1831" s="9" t="s">
        <v>21</v>
      </c>
      <c r="D1831" s="9" t="s">
        <v>2101</v>
      </c>
      <c r="E1831" s="9" t="s">
        <v>2102</v>
      </c>
      <c r="F1831" s="10">
        <v>21</v>
      </c>
      <c r="G1831" s="11">
        <v>6.49</v>
      </c>
      <c r="H1831" s="11">
        <v>3</v>
      </c>
      <c r="I1831" s="9"/>
      <c r="J1831" s="9">
        <v>20</v>
      </c>
      <c r="K1831" s="9" t="s">
        <v>4843</v>
      </c>
      <c r="L1831" s="9" t="s">
        <v>48</v>
      </c>
      <c r="M1831" s="11">
        <f t="shared" si="28"/>
        <v>0.15</v>
      </c>
      <c r="N1831" s="12">
        <f>IF(M1831="","",IF(M1831&lt;Premissas!$C$8,Premissas!$E$7,IF(M1831&lt;Premissas!$C$9,Premissas!$E$8,IF(M1831&lt;Premissas!$C$10,Premissas!$E$9,IF(M1831&lt;Premissas!$C$11,Premissas!$E$10,IF(M1831&lt;Premissas!$C$12,Premissas!$E$11,Premissas!$E$12))))))</f>
        <v>0</v>
      </c>
      <c r="O1831" s="13">
        <f>IF(OR(N1831="",N1831=0),0,N1831/Premissas!$C$16)</f>
        <v>0</v>
      </c>
    </row>
    <row r="1832" spans="1:15" ht="15" customHeight="1">
      <c r="A1832" s="9">
        <v>8</v>
      </c>
      <c r="B1832" s="9">
        <v>1965</v>
      </c>
      <c r="C1832" s="9" t="s">
        <v>20</v>
      </c>
      <c r="D1832" s="9" t="s">
        <v>4362</v>
      </c>
      <c r="E1832" s="9" t="s">
        <v>4363</v>
      </c>
      <c r="F1832" s="10">
        <v>91</v>
      </c>
      <c r="G1832" s="11">
        <v>2.88</v>
      </c>
      <c r="H1832" s="11">
        <v>32</v>
      </c>
      <c r="I1832" s="9"/>
      <c r="J1832" s="9">
        <v>16</v>
      </c>
      <c r="K1832" s="9" t="s">
        <v>4843</v>
      </c>
      <c r="L1832" s="9" t="s">
        <v>48</v>
      </c>
      <c r="M1832" s="11">
        <f t="shared" si="28"/>
        <v>2</v>
      </c>
      <c r="N1832" s="12">
        <f>IF(M1832="","",IF(M1832&lt;Premissas!$C$8,Premissas!$E$7,IF(M1832&lt;Premissas!$C$9,Premissas!$E$8,IF(M1832&lt;Premissas!$C$10,Premissas!$E$9,IF(M1832&lt;Premissas!$C$11,Premissas!$E$10,IF(M1832&lt;Premissas!$C$12,Premissas!$E$11,Premissas!$E$12))))))</f>
        <v>750</v>
      </c>
      <c r="O1832" s="13">
        <f>IF(OR(N1832="",N1832=0),0,N1832/Premissas!$C$16)</f>
        <v>28.846153846153847</v>
      </c>
    </row>
    <row r="1833" spans="1:15" ht="15" customHeight="1">
      <c r="A1833" s="9">
        <v>8</v>
      </c>
      <c r="B1833" s="9">
        <v>1965</v>
      </c>
      <c r="C1833" s="9" t="s">
        <v>20</v>
      </c>
      <c r="D1833" s="9" t="s">
        <v>4372</v>
      </c>
      <c r="E1833" s="9" t="s">
        <v>4373</v>
      </c>
      <c r="F1833" s="10">
        <v>247</v>
      </c>
      <c r="G1833" s="11">
        <v>39.119999999999997</v>
      </c>
      <c r="H1833" s="11">
        <v>6</v>
      </c>
      <c r="I1833" s="9"/>
      <c r="J1833" s="9">
        <v>16</v>
      </c>
      <c r="K1833" s="9" t="s">
        <v>4843</v>
      </c>
      <c r="L1833" s="9" t="s">
        <v>48</v>
      </c>
      <c r="M1833" s="11">
        <f t="shared" si="28"/>
        <v>0.375</v>
      </c>
      <c r="N1833" s="12">
        <f>IF(M1833="","",IF(M1833&lt;Premissas!$C$8,Premissas!$E$7,IF(M1833&lt;Premissas!$C$9,Premissas!$E$8,IF(M1833&lt;Premissas!$C$10,Premissas!$E$9,IF(M1833&lt;Premissas!$C$11,Premissas!$E$10,IF(M1833&lt;Premissas!$C$12,Premissas!$E$11,Premissas!$E$12))))))</f>
        <v>0</v>
      </c>
      <c r="O1833" s="13">
        <f>IF(OR(N1833="",N1833=0),0,N1833/Premissas!$C$16)</f>
        <v>0</v>
      </c>
    </row>
    <row r="1834" spans="1:15" ht="15" customHeight="1">
      <c r="A1834" s="9">
        <v>8</v>
      </c>
      <c r="B1834" s="9">
        <v>1965</v>
      </c>
      <c r="C1834" s="9" t="s">
        <v>18</v>
      </c>
      <c r="D1834" s="9" t="s">
        <v>4516</v>
      </c>
      <c r="E1834" s="9" t="s">
        <v>3378</v>
      </c>
      <c r="F1834" s="10">
        <v>11</v>
      </c>
      <c r="G1834" s="11">
        <v>4.2300000000000004</v>
      </c>
      <c r="H1834" s="11">
        <v>3</v>
      </c>
      <c r="I1834" s="9"/>
      <c r="J1834" s="9">
        <v>22</v>
      </c>
      <c r="K1834" s="9" t="s">
        <v>4843</v>
      </c>
      <c r="L1834" s="9" t="s">
        <v>48</v>
      </c>
      <c r="M1834" s="11">
        <f t="shared" si="28"/>
        <v>0.13636363636363635</v>
      </c>
      <c r="N1834" s="12">
        <f>IF(M1834="","",IF(M1834&lt;Premissas!$C$8,Premissas!$E$7,IF(M1834&lt;Premissas!$C$9,Premissas!$E$8,IF(M1834&lt;Premissas!$C$10,Premissas!$E$9,IF(M1834&lt;Premissas!$C$11,Premissas!$E$10,IF(M1834&lt;Premissas!$C$12,Premissas!$E$11,Premissas!$E$12))))))</f>
        <v>0</v>
      </c>
      <c r="O1834" s="13">
        <f>IF(OR(N1834="",N1834=0),0,N1834/Premissas!$C$16)</f>
        <v>0</v>
      </c>
    </row>
    <row r="1835" spans="1:15" ht="15" customHeight="1">
      <c r="A1835" s="9">
        <v>8</v>
      </c>
      <c r="B1835" s="9">
        <v>1965</v>
      </c>
      <c r="C1835" s="9" t="s">
        <v>21</v>
      </c>
      <c r="D1835" s="9" t="s">
        <v>2153</v>
      </c>
      <c r="E1835" s="9" t="s">
        <v>2154</v>
      </c>
      <c r="F1835" s="10">
        <v>2303</v>
      </c>
      <c r="G1835" s="11">
        <v>218.82</v>
      </c>
      <c r="H1835" s="11">
        <v>11</v>
      </c>
      <c r="I1835" s="9"/>
      <c r="J1835" s="9">
        <v>20</v>
      </c>
      <c r="K1835" s="9" t="s">
        <v>4843</v>
      </c>
      <c r="L1835" s="9" t="s">
        <v>48</v>
      </c>
      <c r="M1835" s="11">
        <f t="shared" si="28"/>
        <v>0.55000000000000004</v>
      </c>
      <c r="N1835" s="12">
        <f>IF(M1835="","",IF(M1835&lt;Premissas!$C$8,Premissas!$E$7,IF(M1835&lt;Premissas!$C$9,Premissas!$E$8,IF(M1835&lt;Premissas!$C$10,Premissas!$E$9,IF(M1835&lt;Premissas!$C$11,Premissas!$E$10,IF(M1835&lt;Premissas!$C$12,Premissas!$E$11,Premissas!$E$12))))))</f>
        <v>0</v>
      </c>
      <c r="O1835" s="13">
        <f>IF(OR(N1835="",N1835=0),0,N1835/Premissas!$C$16)</f>
        <v>0</v>
      </c>
    </row>
    <row r="1836" spans="1:15" ht="15" customHeight="1">
      <c r="A1836" s="9">
        <v>8</v>
      </c>
      <c r="B1836" s="9">
        <v>1965</v>
      </c>
      <c r="C1836" s="9" t="s">
        <v>21</v>
      </c>
      <c r="D1836" s="9" t="s">
        <v>2155</v>
      </c>
      <c r="E1836" s="9" t="s">
        <v>2156</v>
      </c>
      <c r="F1836" s="10">
        <v>3133</v>
      </c>
      <c r="G1836" s="11">
        <v>177.06</v>
      </c>
      <c r="H1836" s="11">
        <v>18</v>
      </c>
      <c r="I1836" s="9"/>
      <c r="J1836" s="9">
        <v>20</v>
      </c>
      <c r="K1836" s="9" t="s">
        <v>4843</v>
      </c>
      <c r="L1836" s="9" t="s">
        <v>48</v>
      </c>
      <c r="M1836" s="11">
        <f t="shared" si="28"/>
        <v>0.9</v>
      </c>
      <c r="N1836" s="12">
        <f>IF(M1836="","",IF(M1836&lt;Premissas!$C$8,Premissas!$E$7,IF(M1836&lt;Premissas!$C$9,Premissas!$E$8,IF(M1836&lt;Premissas!$C$10,Premissas!$E$9,IF(M1836&lt;Premissas!$C$11,Premissas!$E$10,IF(M1836&lt;Premissas!$C$12,Premissas!$E$11,Premissas!$E$12))))))</f>
        <v>0</v>
      </c>
      <c r="O1836" s="13">
        <f>IF(OR(N1836="",N1836=0),0,N1836/Premissas!$C$16)</f>
        <v>0</v>
      </c>
    </row>
    <row r="1837" spans="1:15" ht="15" customHeight="1">
      <c r="A1837" s="9">
        <v>8</v>
      </c>
      <c r="B1837" s="9">
        <v>1965</v>
      </c>
      <c r="C1837" s="9" t="s">
        <v>19</v>
      </c>
      <c r="D1837" s="9" t="s">
        <v>2157</v>
      </c>
      <c r="E1837" s="9" t="s">
        <v>2158</v>
      </c>
      <c r="F1837" s="10">
        <v>4024</v>
      </c>
      <c r="G1837" s="11">
        <v>75.459999999999994</v>
      </c>
      <c r="H1837" s="11">
        <v>53</v>
      </c>
      <c r="I1837" s="9"/>
      <c r="J1837" s="9">
        <v>17</v>
      </c>
      <c r="K1837" s="9" t="s">
        <v>4843</v>
      </c>
      <c r="L1837" s="9" t="s">
        <v>48</v>
      </c>
      <c r="M1837" s="11">
        <f t="shared" si="28"/>
        <v>3.1176470588235294</v>
      </c>
      <c r="N1837" s="12">
        <f>IF(M1837="","",IF(M1837&lt;Premissas!$C$8,Premissas!$E$7,IF(M1837&lt;Premissas!$C$9,Premissas!$E$8,IF(M1837&lt;Premissas!$C$10,Premissas!$E$9,IF(M1837&lt;Premissas!$C$11,Premissas!$E$10,IF(M1837&lt;Premissas!$C$12,Premissas!$E$11,Premissas!$E$12))))))</f>
        <v>750</v>
      </c>
      <c r="O1837" s="13">
        <f>IF(OR(N1837="",N1837=0),0,N1837/Premissas!$C$16)</f>
        <v>28.846153846153847</v>
      </c>
    </row>
    <row r="1838" spans="1:15" ht="15" customHeight="1">
      <c r="A1838" s="9">
        <v>8</v>
      </c>
      <c r="B1838" s="9">
        <v>1965</v>
      </c>
      <c r="C1838" s="9" t="s">
        <v>20</v>
      </c>
      <c r="D1838" s="9" t="s">
        <v>4529</v>
      </c>
      <c r="E1838" s="9" t="s">
        <v>4530</v>
      </c>
      <c r="F1838" s="10">
        <v>404</v>
      </c>
      <c r="G1838" s="11">
        <v>39.22</v>
      </c>
      <c r="H1838" s="11">
        <v>10</v>
      </c>
      <c r="I1838" s="9"/>
      <c r="J1838" s="9">
        <v>16</v>
      </c>
      <c r="K1838" s="9" t="s">
        <v>4843</v>
      </c>
      <c r="L1838" s="9" t="s">
        <v>48</v>
      </c>
      <c r="M1838" s="11">
        <f t="shared" si="28"/>
        <v>0.625</v>
      </c>
      <c r="N1838" s="12">
        <f>IF(M1838="","",IF(M1838&lt;Premissas!$C$8,Premissas!$E$7,IF(M1838&lt;Premissas!$C$9,Premissas!$E$8,IF(M1838&lt;Premissas!$C$10,Premissas!$E$9,IF(M1838&lt;Premissas!$C$11,Premissas!$E$10,IF(M1838&lt;Premissas!$C$12,Premissas!$E$11,Premissas!$E$12))))))</f>
        <v>0</v>
      </c>
      <c r="O1838" s="13">
        <f>IF(OR(N1838="",N1838=0),0,N1838/Premissas!$C$16)</f>
        <v>0</v>
      </c>
    </row>
    <row r="1839" spans="1:15" ht="15" customHeight="1">
      <c r="A1839" s="9">
        <v>8</v>
      </c>
      <c r="B1839" s="9">
        <v>1965</v>
      </c>
      <c r="C1839" s="9" t="s">
        <v>19</v>
      </c>
      <c r="D1839" s="9" t="s">
        <v>4529</v>
      </c>
      <c r="E1839" s="9" t="s">
        <v>4530</v>
      </c>
      <c r="F1839" s="10">
        <v>792</v>
      </c>
      <c r="G1839" s="11">
        <v>69.08</v>
      </c>
      <c r="H1839" s="11">
        <v>11</v>
      </c>
      <c r="I1839" s="9"/>
      <c r="J1839" s="9">
        <v>17</v>
      </c>
      <c r="K1839" s="9" t="s">
        <v>4843</v>
      </c>
      <c r="L1839" s="9" t="s">
        <v>48</v>
      </c>
      <c r="M1839" s="11">
        <f t="shared" si="28"/>
        <v>0.6470588235294118</v>
      </c>
      <c r="N1839" s="12">
        <f>IF(M1839="","",IF(M1839&lt;Premissas!$C$8,Premissas!$E$7,IF(M1839&lt;Premissas!$C$9,Premissas!$E$8,IF(M1839&lt;Premissas!$C$10,Premissas!$E$9,IF(M1839&lt;Premissas!$C$11,Premissas!$E$10,IF(M1839&lt;Premissas!$C$12,Premissas!$E$11,Premissas!$E$12))))))</f>
        <v>0</v>
      </c>
      <c r="O1839" s="13">
        <f>IF(OR(N1839="",N1839=0),0,N1839/Premissas!$C$16)</f>
        <v>0</v>
      </c>
    </row>
    <row r="1840" spans="1:15" ht="15" customHeight="1">
      <c r="A1840" s="9">
        <v>8</v>
      </c>
      <c r="B1840" s="9">
        <v>1965</v>
      </c>
      <c r="C1840" s="9" t="s">
        <v>21</v>
      </c>
      <c r="D1840" s="9" t="s">
        <v>2161</v>
      </c>
      <c r="E1840" s="9" t="s">
        <v>2162</v>
      </c>
      <c r="F1840" s="10">
        <v>1225</v>
      </c>
      <c r="G1840" s="11">
        <v>162.1</v>
      </c>
      <c r="H1840" s="11">
        <v>8</v>
      </c>
      <c r="I1840" s="9"/>
      <c r="J1840" s="9">
        <v>20</v>
      </c>
      <c r="K1840" s="9" t="s">
        <v>4843</v>
      </c>
      <c r="L1840" s="9" t="s">
        <v>48</v>
      </c>
      <c r="M1840" s="11">
        <f t="shared" si="28"/>
        <v>0.4</v>
      </c>
      <c r="N1840" s="12">
        <f>IF(M1840="","",IF(M1840&lt;Premissas!$C$8,Premissas!$E$7,IF(M1840&lt;Premissas!$C$9,Premissas!$E$8,IF(M1840&lt;Premissas!$C$10,Premissas!$E$9,IF(M1840&lt;Premissas!$C$11,Premissas!$E$10,IF(M1840&lt;Premissas!$C$12,Premissas!$E$11,Premissas!$E$12))))))</f>
        <v>0</v>
      </c>
      <c r="O1840" s="13">
        <f>IF(OR(N1840="",N1840=0),0,N1840/Premissas!$C$16)</f>
        <v>0</v>
      </c>
    </row>
    <row r="1841" spans="1:15" ht="15" customHeight="1">
      <c r="A1841" s="9">
        <v>8</v>
      </c>
      <c r="B1841" s="9">
        <v>1965</v>
      </c>
      <c r="C1841" s="9" t="s">
        <v>19</v>
      </c>
      <c r="D1841" s="9" t="s">
        <v>2163</v>
      </c>
      <c r="E1841" s="9" t="s">
        <v>2164</v>
      </c>
      <c r="F1841" s="10">
        <v>1878</v>
      </c>
      <c r="G1841" s="11">
        <v>124.89</v>
      </c>
      <c r="H1841" s="11">
        <v>15</v>
      </c>
      <c r="I1841" s="9"/>
      <c r="J1841" s="9">
        <v>17</v>
      </c>
      <c r="K1841" s="9" t="s">
        <v>4843</v>
      </c>
      <c r="L1841" s="9" t="s">
        <v>48</v>
      </c>
      <c r="M1841" s="11">
        <f t="shared" si="28"/>
        <v>0.88235294117647056</v>
      </c>
      <c r="N1841" s="12">
        <f>IF(M1841="","",IF(M1841&lt;Premissas!$C$8,Premissas!$E$7,IF(M1841&lt;Premissas!$C$9,Premissas!$E$8,IF(M1841&lt;Premissas!$C$10,Premissas!$E$9,IF(M1841&lt;Premissas!$C$11,Premissas!$E$10,IF(M1841&lt;Premissas!$C$12,Premissas!$E$11,Premissas!$E$12))))))</f>
        <v>0</v>
      </c>
      <c r="O1841" s="13">
        <f>IF(OR(N1841="",N1841=0),0,N1841/Premissas!$C$16)</f>
        <v>0</v>
      </c>
    </row>
    <row r="1842" spans="1:15" ht="15" customHeight="1">
      <c r="A1842" s="9">
        <v>8</v>
      </c>
      <c r="B1842" s="9">
        <v>1965</v>
      </c>
      <c r="C1842" s="9" t="s">
        <v>18</v>
      </c>
      <c r="D1842" s="9" t="s">
        <v>4531</v>
      </c>
      <c r="E1842" s="9" t="s">
        <v>4532</v>
      </c>
      <c r="F1842" s="10">
        <v>3</v>
      </c>
      <c r="G1842" s="11">
        <v>0.24</v>
      </c>
      <c r="H1842" s="11">
        <v>13</v>
      </c>
      <c r="I1842" s="9"/>
      <c r="J1842" s="9">
        <v>22</v>
      </c>
      <c r="K1842" s="9" t="s">
        <v>4843</v>
      </c>
      <c r="L1842" s="9" t="s">
        <v>48</v>
      </c>
      <c r="M1842" s="11">
        <f t="shared" si="28"/>
        <v>0.59090909090909094</v>
      </c>
      <c r="N1842" s="12">
        <f>IF(M1842="","",IF(M1842&lt;Premissas!$C$8,Premissas!$E$7,IF(M1842&lt;Premissas!$C$9,Premissas!$E$8,IF(M1842&lt;Premissas!$C$10,Premissas!$E$9,IF(M1842&lt;Premissas!$C$11,Premissas!$E$10,IF(M1842&lt;Premissas!$C$12,Premissas!$E$11,Premissas!$E$12))))))</f>
        <v>0</v>
      </c>
      <c r="O1842" s="13">
        <f>IF(OR(N1842="",N1842=0),0,N1842/Premissas!$C$16)</f>
        <v>0</v>
      </c>
    </row>
    <row r="1843" spans="1:15" ht="15" customHeight="1">
      <c r="A1843" s="9">
        <v>8</v>
      </c>
      <c r="B1843" s="9">
        <v>1965</v>
      </c>
      <c r="C1843" s="9" t="s">
        <v>18</v>
      </c>
      <c r="D1843" s="9" t="s">
        <v>2165</v>
      </c>
      <c r="E1843" s="9" t="s">
        <v>2166</v>
      </c>
      <c r="F1843" s="10">
        <v>162</v>
      </c>
      <c r="G1843" s="11">
        <v>18.02</v>
      </c>
      <c r="H1843" s="11">
        <v>9</v>
      </c>
      <c r="I1843" s="9"/>
      <c r="J1843" s="9">
        <v>22</v>
      </c>
      <c r="K1843" s="9" t="s">
        <v>4843</v>
      </c>
      <c r="L1843" s="9" t="s">
        <v>48</v>
      </c>
      <c r="M1843" s="11">
        <f t="shared" si="28"/>
        <v>0.40909090909090912</v>
      </c>
      <c r="N1843" s="12">
        <f>IF(M1843="","",IF(M1843&lt;Premissas!$C$8,Premissas!$E$7,IF(M1843&lt;Premissas!$C$9,Premissas!$E$8,IF(M1843&lt;Premissas!$C$10,Premissas!$E$9,IF(M1843&lt;Premissas!$C$11,Premissas!$E$10,IF(M1843&lt;Premissas!$C$12,Premissas!$E$11,Premissas!$E$12))))))</f>
        <v>0</v>
      </c>
      <c r="O1843" s="13">
        <f>IF(OR(N1843="",N1843=0),0,N1843/Premissas!$C$16)</f>
        <v>0</v>
      </c>
    </row>
    <row r="1844" spans="1:15" ht="15" customHeight="1">
      <c r="A1844" s="9">
        <v>8</v>
      </c>
      <c r="B1844" s="9">
        <v>1965</v>
      </c>
      <c r="C1844" s="9" t="s">
        <v>19</v>
      </c>
      <c r="D1844" s="9" t="s">
        <v>2169</v>
      </c>
      <c r="E1844" s="9" t="s">
        <v>2170</v>
      </c>
      <c r="F1844" s="10">
        <v>3480</v>
      </c>
      <c r="G1844" s="11">
        <v>177.59</v>
      </c>
      <c r="H1844" s="11">
        <v>20</v>
      </c>
      <c r="I1844" s="9"/>
      <c r="J1844" s="9">
        <v>17</v>
      </c>
      <c r="K1844" s="9" t="s">
        <v>4843</v>
      </c>
      <c r="L1844" s="9" t="s">
        <v>48</v>
      </c>
      <c r="M1844" s="11">
        <f t="shared" si="28"/>
        <v>1.1764705882352942</v>
      </c>
      <c r="N1844" s="12">
        <f>IF(M1844="","",IF(M1844&lt;Premissas!$C$8,Premissas!$E$7,IF(M1844&lt;Premissas!$C$9,Premissas!$E$8,IF(M1844&lt;Premissas!$C$10,Premissas!$E$9,IF(M1844&lt;Premissas!$C$11,Premissas!$E$10,IF(M1844&lt;Premissas!$C$12,Premissas!$E$11,Premissas!$E$12))))))</f>
        <v>100</v>
      </c>
      <c r="O1844" s="13">
        <f>IF(OR(N1844="",N1844=0),0,N1844/Premissas!$C$16)</f>
        <v>3.8461538461538463</v>
      </c>
    </row>
    <row r="1845" spans="1:15" ht="15" customHeight="1">
      <c r="A1845" s="9">
        <v>8</v>
      </c>
      <c r="B1845" s="9">
        <v>1965</v>
      </c>
      <c r="C1845" s="9" t="s">
        <v>19</v>
      </c>
      <c r="D1845" s="9" t="s">
        <v>2171</v>
      </c>
      <c r="E1845" s="9" t="s">
        <v>2172</v>
      </c>
      <c r="F1845" s="10">
        <v>481</v>
      </c>
      <c r="G1845" s="11">
        <v>13</v>
      </c>
      <c r="H1845" s="11">
        <v>37</v>
      </c>
      <c r="I1845" s="9"/>
      <c r="J1845" s="9">
        <v>17</v>
      </c>
      <c r="K1845" s="9" t="s">
        <v>4843</v>
      </c>
      <c r="L1845" s="9" t="s">
        <v>48</v>
      </c>
      <c r="M1845" s="11">
        <f t="shared" si="28"/>
        <v>2.1764705882352939</v>
      </c>
      <c r="N1845" s="12">
        <f>IF(M1845="","",IF(M1845&lt;Premissas!$C$8,Premissas!$E$7,IF(M1845&lt;Premissas!$C$9,Premissas!$E$8,IF(M1845&lt;Premissas!$C$10,Premissas!$E$9,IF(M1845&lt;Premissas!$C$11,Premissas!$E$10,IF(M1845&lt;Premissas!$C$12,Premissas!$E$11,Premissas!$E$12))))))</f>
        <v>750</v>
      </c>
      <c r="O1845" s="13">
        <f>IF(OR(N1845="",N1845=0),0,N1845/Premissas!$C$16)</f>
        <v>28.846153846153847</v>
      </c>
    </row>
    <row r="1846" spans="1:15" ht="15" customHeight="1">
      <c r="A1846" s="9">
        <v>8</v>
      </c>
      <c r="B1846" s="9">
        <v>1965</v>
      </c>
      <c r="C1846" s="9" t="s">
        <v>21</v>
      </c>
      <c r="D1846" s="9" t="s">
        <v>2173</v>
      </c>
      <c r="E1846" s="9" t="s">
        <v>2174</v>
      </c>
      <c r="F1846" s="10">
        <v>2572</v>
      </c>
      <c r="G1846" s="11">
        <v>203.62</v>
      </c>
      <c r="H1846" s="11">
        <v>13</v>
      </c>
      <c r="I1846" s="9"/>
      <c r="J1846" s="9">
        <v>20</v>
      </c>
      <c r="K1846" s="9" t="s">
        <v>4843</v>
      </c>
      <c r="L1846" s="9" t="s">
        <v>48</v>
      </c>
      <c r="M1846" s="11">
        <f t="shared" si="28"/>
        <v>0.65</v>
      </c>
      <c r="N1846" s="12">
        <f>IF(M1846="","",IF(M1846&lt;Premissas!$C$8,Premissas!$E$7,IF(M1846&lt;Premissas!$C$9,Premissas!$E$8,IF(M1846&lt;Premissas!$C$10,Premissas!$E$9,IF(M1846&lt;Premissas!$C$11,Premissas!$E$10,IF(M1846&lt;Premissas!$C$12,Premissas!$E$11,Premissas!$E$12))))))</f>
        <v>0</v>
      </c>
      <c r="O1846" s="13">
        <f>IF(OR(N1846="",N1846=0),0,N1846/Premissas!$C$16)</f>
        <v>0</v>
      </c>
    </row>
    <row r="1847" spans="1:15" ht="15" customHeight="1">
      <c r="A1847" s="9">
        <v>8</v>
      </c>
      <c r="B1847" s="9">
        <v>1965</v>
      </c>
      <c r="C1847" s="9" t="s">
        <v>18</v>
      </c>
      <c r="D1847" s="9" t="s">
        <v>2175</v>
      </c>
      <c r="E1847" s="9" t="s">
        <v>2176</v>
      </c>
      <c r="F1847" s="10">
        <v>111</v>
      </c>
      <c r="G1847" s="11">
        <v>20.66</v>
      </c>
      <c r="H1847" s="11">
        <v>5</v>
      </c>
      <c r="I1847" s="9"/>
      <c r="J1847" s="9">
        <v>22</v>
      </c>
      <c r="K1847" s="9" t="s">
        <v>4843</v>
      </c>
      <c r="L1847" s="9" t="s">
        <v>48</v>
      </c>
      <c r="M1847" s="11">
        <f t="shared" si="28"/>
        <v>0.22727272727272727</v>
      </c>
      <c r="N1847" s="12">
        <f>IF(M1847="","",IF(M1847&lt;Premissas!$C$8,Premissas!$E$7,IF(M1847&lt;Premissas!$C$9,Premissas!$E$8,IF(M1847&lt;Premissas!$C$10,Premissas!$E$9,IF(M1847&lt;Premissas!$C$11,Premissas!$E$10,IF(M1847&lt;Premissas!$C$12,Premissas!$E$11,Premissas!$E$12))))))</f>
        <v>0</v>
      </c>
      <c r="O1847" s="13">
        <f>IF(OR(N1847="",N1847=0),0,N1847/Premissas!$C$16)</f>
        <v>0</v>
      </c>
    </row>
    <row r="1848" spans="1:15" ht="15" customHeight="1">
      <c r="A1848" s="9">
        <v>8</v>
      </c>
      <c r="B1848" s="9">
        <v>1965</v>
      </c>
      <c r="C1848" s="9" t="s">
        <v>21</v>
      </c>
      <c r="D1848" s="9" t="s">
        <v>2177</v>
      </c>
      <c r="E1848" s="9" t="s">
        <v>2178</v>
      </c>
      <c r="F1848" s="10">
        <v>1246</v>
      </c>
      <c r="G1848" s="11">
        <v>164.13</v>
      </c>
      <c r="H1848" s="11">
        <v>8</v>
      </c>
      <c r="I1848" s="9"/>
      <c r="J1848" s="9">
        <v>20</v>
      </c>
      <c r="K1848" s="9" t="s">
        <v>4843</v>
      </c>
      <c r="L1848" s="9" t="s">
        <v>48</v>
      </c>
      <c r="M1848" s="11">
        <f t="shared" si="28"/>
        <v>0.4</v>
      </c>
      <c r="N1848" s="12">
        <f>IF(M1848="","",IF(M1848&lt;Premissas!$C$8,Premissas!$E$7,IF(M1848&lt;Premissas!$C$9,Premissas!$E$8,IF(M1848&lt;Premissas!$C$10,Premissas!$E$9,IF(M1848&lt;Premissas!$C$11,Premissas!$E$10,IF(M1848&lt;Premissas!$C$12,Premissas!$E$11,Premissas!$E$12))))))</f>
        <v>0</v>
      </c>
      <c r="O1848" s="13">
        <f>IF(OR(N1848="",N1848=0),0,N1848/Premissas!$C$16)</f>
        <v>0</v>
      </c>
    </row>
    <row r="1849" spans="1:15" ht="15" customHeight="1">
      <c r="A1849" s="9">
        <v>8</v>
      </c>
      <c r="B1849" s="9">
        <v>1965</v>
      </c>
      <c r="C1849" s="9" t="s">
        <v>21</v>
      </c>
      <c r="D1849" s="9" t="s">
        <v>2181</v>
      </c>
      <c r="E1849" s="9" t="s">
        <v>2182</v>
      </c>
      <c r="F1849" s="10">
        <v>205</v>
      </c>
      <c r="G1849" s="11">
        <v>36.380000000000003</v>
      </c>
      <c r="H1849" s="11">
        <v>6</v>
      </c>
      <c r="I1849" s="9"/>
      <c r="J1849" s="9">
        <v>20</v>
      </c>
      <c r="K1849" s="9" t="s">
        <v>4843</v>
      </c>
      <c r="L1849" s="9" t="s">
        <v>48</v>
      </c>
      <c r="M1849" s="11">
        <f t="shared" si="28"/>
        <v>0.3</v>
      </c>
      <c r="N1849" s="12">
        <f>IF(M1849="","",IF(M1849&lt;Premissas!$C$8,Premissas!$E$7,IF(M1849&lt;Premissas!$C$9,Premissas!$E$8,IF(M1849&lt;Premissas!$C$10,Premissas!$E$9,IF(M1849&lt;Premissas!$C$11,Premissas!$E$10,IF(M1849&lt;Premissas!$C$12,Premissas!$E$11,Premissas!$E$12))))))</f>
        <v>0</v>
      </c>
      <c r="O1849" s="13">
        <f>IF(OR(N1849="",N1849=0),0,N1849/Premissas!$C$16)</f>
        <v>0</v>
      </c>
    </row>
    <row r="1850" spans="1:15" ht="15" customHeight="1">
      <c r="A1850" s="9">
        <v>8</v>
      </c>
      <c r="B1850" s="9">
        <v>1965</v>
      </c>
      <c r="C1850" s="9" t="s">
        <v>21</v>
      </c>
      <c r="D1850" s="9" t="s">
        <v>2183</v>
      </c>
      <c r="E1850" s="9" t="s">
        <v>2184</v>
      </c>
      <c r="F1850" s="10">
        <v>96</v>
      </c>
      <c r="G1850" s="11">
        <v>13.3</v>
      </c>
      <c r="H1850" s="11">
        <v>7</v>
      </c>
      <c r="I1850" s="9"/>
      <c r="J1850" s="9">
        <v>20</v>
      </c>
      <c r="K1850" s="9" t="s">
        <v>4843</v>
      </c>
      <c r="L1850" s="9" t="s">
        <v>48</v>
      </c>
      <c r="M1850" s="11">
        <f t="shared" si="28"/>
        <v>0.35</v>
      </c>
      <c r="N1850" s="12">
        <f>IF(M1850="","",IF(M1850&lt;Premissas!$C$8,Premissas!$E$7,IF(M1850&lt;Premissas!$C$9,Premissas!$E$8,IF(M1850&lt;Premissas!$C$10,Premissas!$E$9,IF(M1850&lt;Premissas!$C$11,Premissas!$E$10,IF(M1850&lt;Premissas!$C$12,Premissas!$E$11,Premissas!$E$12))))))</f>
        <v>0</v>
      </c>
      <c r="O1850" s="13">
        <f>IF(OR(N1850="",N1850=0),0,N1850/Premissas!$C$16)</f>
        <v>0</v>
      </c>
    </row>
    <row r="1851" spans="1:15" ht="15" customHeight="1">
      <c r="A1851" s="9">
        <v>8</v>
      </c>
      <c r="B1851" s="9">
        <v>1965</v>
      </c>
      <c r="C1851" s="9" t="s">
        <v>19</v>
      </c>
      <c r="D1851" s="9" t="s">
        <v>2185</v>
      </c>
      <c r="E1851" s="9" t="s">
        <v>2186</v>
      </c>
      <c r="F1851" s="10">
        <v>255</v>
      </c>
      <c r="G1851" s="11">
        <v>6.61</v>
      </c>
      <c r="H1851" s="11">
        <v>39</v>
      </c>
      <c r="I1851" s="9"/>
      <c r="J1851" s="9">
        <v>17</v>
      </c>
      <c r="K1851" s="9" t="s">
        <v>4843</v>
      </c>
      <c r="L1851" s="9" t="s">
        <v>48</v>
      </c>
      <c r="M1851" s="11">
        <f t="shared" si="28"/>
        <v>2.2941176470588234</v>
      </c>
      <c r="N1851" s="12">
        <f>IF(M1851="","",IF(M1851&lt;Premissas!$C$8,Premissas!$E$7,IF(M1851&lt;Premissas!$C$9,Premissas!$E$8,IF(M1851&lt;Premissas!$C$10,Premissas!$E$9,IF(M1851&lt;Premissas!$C$11,Premissas!$E$10,IF(M1851&lt;Premissas!$C$12,Premissas!$E$11,Premissas!$E$12))))))</f>
        <v>750</v>
      </c>
      <c r="O1851" s="13">
        <f>IF(OR(N1851="",N1851=0),0,N1851/Premissas!$C$16)</f>
        <v>28.846153846153847</v>
      </c>
    </row>
    <row r="1852" spans="1:15" ht="15" customHeight="1">
      <c r="A1852" s="9">
        <v>8</v>
      </c>
      <c r="B1852" s="9">
        <v>1974</v>
      </c>
      <c r="C1852" s="9" t="s">
        <v>21</v>
      </c>
      <c r="D1852" s="9" t="s">
        <v>1075</v>
      </c>
      <c r="E1852" s="9" t="s">
        <v>1076</v>
      </c>
      <c r="F1852" s="10">
        <v>21</v>
      </c>
      <c r="G1852" s="11">
        <v>1.78</v>
      </c>
      <c r="H1852" s="11">
        <v>12</v>
      </c>
      <c r="I1852" s="9">
        <v>9</v>
      </c>
      <c r="J1852" s="9">
        <v>9</v>
      </c>
      <c r="K1852" s="9" t="s">
        <v>4842</v>
      </c>
      <c r="L1852" s="9" t="s">
        <v>48</v>
      </c>
      <c r="M1852" s="11">
        <f t="shared" si="28"/>
        <v>1.3333333333333333</v>
      </c>
      <c r="N1852" s="12">
        <f>IF(M1852="","",IF(M1852&lt;Premissas!$C$8,Premissas!$E$7,IF(M1852&lt;Premissas!$C$9,Premissas!$E$8,IF(M1852&lt;Premissas!$C$10,Premissas!$E$9,IF(M1852&lt;Premissas!$C$11,Premissas!$E$10,IF(M1852&lt;Premissas!$C$12,Premissas!$E$11,Premissas!$E$12))))))</f>
        <v>200</v>
      </c>
      <c r="O1852" s="13">
        <f>IF(OR(N1852="",N1852=0),0,N1852/Premissas!$C$16)</f>
        <v>7.6923076923076925</v>
      </c>
    </row>
    <row r="1853" spans="1:15" ht="15" customHeight="1">
      <c r="A1853" s="9">
        <v>8</v>
      </c>
      <c r="B1853" s="9">
        <v>1974</v>
      </c>
      <c r="C1853" s="9" t="s">
        <v>18</v>
      </c>
      <c r="D1853" s="9" t="s">
        <v>1079</v>
      </c>
      <c r="E1853" s="9" t="s">
        <v>1080</v>
      </c>
      <c r="F1853" s="10">
        <v>113</v>
      </c>
      <c r="G1853" s="11">
        <v>2.14</v>
      </c>
      <c r="H1853" s="11">
        <v>53</v>
      </c>
      <c r="I1853" s="9"/>
      <c r="J1853" s="9">
        <v>22</v>
      </c>
      <c r="K1853" s="9" t="s">
        <v>4843</v>
      </c>
      <c r="L1853" s="9" t="s">
        <v>48</v>
      </c>
      <c r="M1853" s="11">
        <f t="shared" si="28"/>
        <v>2.4090909090909092</v>
      </c>
      <c r="N1853" s="12">
        <f>IF(M1853="","",IF(M1853&lt;Premissas!$C$8,Premissas!$E$7,IF(M1853&lt;Premissas!$C$9,Premissas!$E$8,IF(M1853&lt;Premissas!$C$10,Premissas!$E$9,IF(M1853&lt;Premissas!$C$11,Premissas!$E$10,IF(M1853&lt;Premissas!$C$12,Premissas!$E$11,Premissas!$E$12))))))</f>
        <v>750</v>
      </c>
      <c r="O1853" s="13">
        <f>IF(OR(N1853="",N1853=0),0,N1853/Premissas!$C$16)</f>
        <v>28.846153846153847</v>
      </c>
    </row>
    <row r="1854" spans="1:15" ht="15" customHeight="1">
      <c r="A1854" s="9">
        <v>8</v>
      </c>
      <c r="B1854" s="9">
        <v>1974</v>
      </c>
      <c r="C1854" s="9" t="s">
        <v>20</v>
      </c>
      <c r="D1854" s="9" t="s">
        <v>1079</v>
      </c>
      <c r="E1854" s="9" t="s">
        <v>1080</v>
      </c>
      <c r="F1854" s="10">
        <v>137</v>
      </c>
      <c r="G1854" s="11">
        <v>2.0299999999999998</v>
      </c>
      <c r="H1854" s="11">
        <v>67</v>
      </c>
      <c r="I1854" s="9"/>
      <c r="J1854" s="9">
        <v>16</v>
      </c>
      <c r="K1854" s="9" t="s">
        <v>4843</v>
      </c>
      <c r="L1854" s="9" t="s">
        <v>48</v>
      </c>
      <c r="M1854" s="11">
        <f t="shared" si="28"/>
        <v>4.1875</v>
      </c>
      <c r="N1854" s="12">
        <f>IF(M1854="","",IF(M1854&lt;Premissas!$C$8,Premissas!$E$7,IF(M1854&lt;Premissas!$C$9,Premissas!$E$8,IF(M1854&lt;Premissas!$C$10,Premissas!$E$9,IF(M1854&lt;Premissas!$C$11,Premissas!$E$10,IF(M1854&lt;Premissas!$C$12,Premissas!$E$11,Premissas!$E$12))))))</f>
        <v>750</v>
      </c>
      <c r="O1854" s="13">
        <f>IF(OR(N1854="",N1854=0),0,N1854/Premissas!$C$16)</f>
        <v>28.846153846153847</v>
      </c>
    </row>
    <row r="1855" spans="1:15" ht="15" customHeight="1">
      <c r="A1855" s="9">
        <v>8</v>
      </c>
      <c r="B1855" s="9">
        <v>1974</v>
      </c>
      <c r="C1855" s="9" t="s">
        <v>19</v>
      </c>
      <c r="D1855" s="9" t="s">
        <v>1079</v>
      </c>
      <c r="E1855" s="9" t="s">
        <v>1080</v>
      </c>
      <c r="F1855" s="10">
        <v>1086</v>
      </c>
      <c r="G1855" s="11">
        <v>17.57</v>
      </c>
      <c r="H1855" s="11">
        <v>62</v>
      </c>
      <c r="I1855" s="9">
        <v>41</v>
      </c>
      <c r="J1855" s="9">
        <v>41</v>
      </c>
      <c r="K1855" s="9" t="s">
        <v>4842</v>
      </c>
      <c r="L1855" s="9" t="s">
        <v>48</v>
      </c>
      <c r="M1855" s="11">
        <f t="shared" si="28"/>
        <v>1.5121951219512195</v>
      </c>
      <c r="N1855" s="12">
        <f>IF(M1855="","",IF(M1855&lt;Premissas!$C$8,Premissas!$E$7,IF(M1855&lt;Premissas!$C$9,Premissas!$E$8,IF(M1855&lt;Premissas!$C$10,Premissas!$E$9,IF(M1855&lt;Premissas!$C$11,Premissas!$E$10,IF(M1855&lt;Premissas!$C$12,Premissas!$E$11,Premissas!$E$12))))))</f>
        <v>350</v>
      </c>
      <c r="O1855" s="13">
        <f>IF(OR(N1855="",N1855=0),0,N1855/Premissas!$C$16)</f>
        <v>13.461538461538462</v>
      </c>
    </row>
    <row r="1856" spans="1:15" ht="15" customHeight="1">
      <c r="A1856" s="9">
        <v>8</v>
      </c>
      <c r="B1856" s="9">
        <v>1974</v>
      </c>
      <c r="C1856" s="9" t="s">
        <v>21</v>
      </c>
      <c r="D1856" s="9" t="s">
        <v>1081</v>
      </c>
      <c r="E1856" s="9" t="s">
        <v>1082</v>
      </c>
      <c r="F1856" s="10">
        <v>1828</v>
      </c>
      <c r="G1856" s="11">
        <v>70.95</v>
      </c>
      <c r="H1856" s="11">
        <v>26</v>
      </c>
      <c r="I1856" s="9">
        <v>9</v>
      </c>
      <c r="J1856" s="9">
        <v>9</v>
      </c>
      <c r="K1856" s="9" t="s">
        <v>4842</v>
      </c>
      <c r="L1856" s="9" t="s">
        <v>48</v>
      </c>
      <c r="M1856" s="11">
        <f t="shared" si="28"/>
        <v>2.8888888888888888</v>
      </c>
      <c r="N1856" s="12">
        <f>IF(M1856="","",IF(M1856&lt;Premissas!$C$8,Premissas!$E$7,IF(M1856&lt;Premissas!$C$9,Premissas!$E$8,IF(M1856&lt;Premissas!$C$10,Premissas!$E$9,IF(M1856&lt;Premissas!$C$11,Premissas!$E$10,IF(M1856&lt;Premissas!$C$12,Premissas!$E$11,Premissas!$E$12))))))</f>
        <v>750</v>
      </c>
      <c r="O1856" s="13">
        <f>IF(OR(N1856="",N1856=0),0,N1856/Premissas!$C$16)</f>
        <v>28.846153846153847</v>
      </c>
    </row>
    <row r="1857" spans="1:15" ht="15" customHeight="1">
      <c r="A1857" s="9">
        <v>8</v>
      </c>
      <c r="B1857" s="9">
        <v>1974</v>
      </c>
      <c r="C1857" s="9" t="s">
        <v>21</v>
      </c>
      <c r="D1857" s="9" t="s">
        <v>1083</v>
      </c>
      <c r="E1857" s="9" t="s">
        <v>1084</v>
      </c>
      <c r="F1857" s="10">
        <v>1703</v>
      </c>
      <c r="G1857" s="11">
        <v>51.41</v>
      </c>
      <c r="H1857" s="11">
        <v>33</v>
      </c>
      <c r="I1857" s="9">
        <v>9</v>
      </c>
      <c r="J1857" s="9">
        <v>9</v>
      </c>
      <c r="K1857" s="9" t="s">
        <v>4842</v>
      </c>
      <c r="L1857" s="9" t="s">
        <v>48</v>
      </c>
      <c r="M1857" s="11">
        <f t="shared" si="28"/>
        <v>3.6666666666666665</v>
      </c>
      <c r="N1857" s="12">
        <f>IF(M1857="","",IF(M1857&lt;Premissas!$C$8,Premissas!$E$7,IF(M1857&lt;Premissas!$C$9,Premissas!$E$8,IF(M1857&lt;Premissas!$C$10,Premissas!$E$9,IF(M1857&lt;Premissas!$C$11,Premissas!$E$10,IF(M1857&lt;Premissas!$C$12,Premissas!$E$11,Premissas!$E$12))))))</f>
        <v>750</v>
      </c>
      <c r="O1857" s="13">
        <f>IF(OR(N1857="",N1857=0),0,N1857/Premissas!$C$16)</f>
        <v>28.846153846153847</v>
      </c>
    </row>
    <row r="1858" spans="1:15" ht="15" customHeight="1">
      <c r="A1858" s="9">
        <v>8</v>
      </c>
      <c r="B1858" s="9">
        <v>1974</v>
      </c>
      <c r="C1858" s="9" t="s">
        <v>21</v>
      </c>
      <c r="D1858" s="9" t="s">
        <v>1085</v>
      </c>
      <c r="E1858" s="9" t="s">
        <v>1086</v>
      </c>
      <c r="F1858" s="10">
        <v>1544</v>
      </c>
      <c r="G1858" s="11">
        <v>53.51</v>
      </c>
      <c r="H1858" s="11">
        <v>29</v>
      </c>
      <c r="I1858" s="9">
        <v>9</v>
      </c>
      <c r="J1858" s="9">
        <v>9</v>
      </c>
      <c r="K1858" s="9" t="s">
        <v>4842</v>
      </c>
      <c r="L1858" s="9" t="s">
        <v>48</v>
      </c>
      <c r="M1858" s="11">
        <f t="shared" ref="M1858:M1921" si="29">IF(OR(J1858="",J1858&lt;=0),"",H1858/J1858)</f>
        <v>3.2222222222222223</v>
      </c>
      <c r="N1858" s="12">
        <f>IF(M1858="","",IF(M1858&lt;Premissas!$C$8,Premissas!$E$7,IF(M1858&lt;Premissas!$C$9,Premissas!$E$8,IF(M1858&lt;Premissas!$C$10,Premissas!$E$9,IF(M1858&lt;Premissas!$C$11,Premissas!$E$10,IF(M1858&lt;Premissas!$C$12,Premissas!$E$11,Premissas!$E$12))))))</f>
        <v>750</v>
      </c>
      <c r="O1858" s="13">
        <f>IF(OR(N1858="",N1858=0),0,N1858/Premissas!$C$16)</f>
        <v>28.846153846153847</v>
      </c>
    </row>
    <row r="1859" spans="1:15" ht="15" customHeight="1">
      <c r="A1859" s="9">
        <v>8</v>
      </c>
      <c r="B1859" s="9">
        <v>1974</v>
      </c>
      <c r="C1859" s="9" t="s">
        <v>20</v>
      </c>
      <c r="D1859" s="9" t="s">
        <v>4814</v>
      </c>
      <c r="E1859" s="9" t="s">
        <v>4815</v>
      </c>
      <c r="F1859" s="10">
        <v>14</v>
      </c>
      <c r="G1859" s="11">
        <v>5.93</v>
      </c>
      <c r="H1859" s="11">
        <v>2</v>
      </c>
      <c r="I1859" s="9"/>
      <c r="J1859" s="9">
        <v>16</v>
      </c>
      <c r="K1859" s="9" t="s">
        <v>4843</v>
      </c>
      <c r="L1859" s="9" t="s">
        <v>48</v>
      </c>
      <c r="M1859" s="11">
        <f t="shared" si="29"/>
        <v>0.125</v>
      </c>
      <c r="N1859" s="12">
        <f>IF(M1859="","",IF(M1859&lt;Premissas!$C$8,Premissas!$E$7,IF(M1859&lt;Premissas!$C$9,Premissas!$E$8,IF(M1859&lt;Premissas!$C$10,Premissas!$E$9,IF(M1859&lt;Premissas!$C$11,Premissas!$E$10,IF(M1859&lt;Premissas!$C$12,Premissas!$E$11,Premissas!$E$12))))))</f>
        <v>0</v>
      </c>
      <c r="O1859" s="13">
        <f>IF(OR(N1859="",N1859=0),0,N1859/Premissas!$C$16)</f>
        <v>0</v>
      </c>
    </row>
    <row r="1860" spans="1:15" ht="15" customHeight="1">
      <c r="A1860" s="9">
        <v>8</v>
      </c>
      <c r="B1860" s="9">
        <v>1974</v>
      </c>
      <c r="C1860" s="9" t="s">
        <v>19</v>
      </c>
      <c r="D1860" s="9" t="s">
        <v>4814</v>
      </c>
      <c r="E1860" s="9" t="s">
        <v>4815</v>
      </c>
      <c r="F1860" s="10">
        <v>2</v>
      </c>
      <c r="G1860" s="11">
        <v>3.35</v>
      </c>
      <c r="H1860" s="11">
        <v>1</v>
      </c>
      <c r="I1860" s="9">
        <v>41</v>
      </c>
      <c r="J1860" s="9">
        <v>41</v>
      </c>
      <c r="K1860" s="9" t="s">
        <v>4842</v>
      </c>
      <c r="L1860" s="9" t="s">
        <v>48</v>
      </c>
      <c r="M1860" s="11">
        <f t="shared" si="29"/>
        <v>2.4390243902439025E-2</v>
      </c>
      <c r="N1860" s="12">
        <f>IF(M1860="","",IF(M1860&lt;Premissas!$C$8,Premissas!$E$7,IF(M1860&lt;Premissas!$C$9,Premissas!$E$8,IF(M1860&lt;Premissas!$C$10,Premissas!$E$9,IF(M1860&lt;Premissas!$C$11,Premissas!$E$10,IF(M1860&lt;Premissas!$C$12,Premissas!$E$11,Premissas!$E$12))))))</f>
        <v>0</v>
      </c>
      <c r="O1860" s="13">
        <f>IF(OR(N1860="",N1860=0),0,N1860/Premissas!$C$16)</f>
        <v>0</v>
      </c>
    </row>
    <row r="1861" spans="1:15" ht="15" customHeight="1">
      <c r="A1861" s="9">
        <v>8</v>
      </c>
      <c r="B1861" s="9">
        <v>1974</v>
      </c>
      <c r="C1861" s="9" t="s">
        <v>21</v>
      </c>
      <c r="D1861" s="9" t="s">
        <v>1091</v>
      </c>
      <c r="E1861" s="9" t="s">
        <v>1092</v>
      </c>
      <c r="F1861" s="10">
        <v>2136</v>
      </c>
      <c r="G1861" s="11">
        <v>75.14</v>
      </c>
      <c r="H1861" s="11">
        <v>28</v>
      </c>
      <c r="I1861" s="9">
        <v>9</v>
      </c>
      <c r="J1861" s="9">
        <v>9</v>
      </c>
      <c r="K1861" s="9" t="s">
        <v>4842</v>
      </c>
      <c r="L1861" s="9" t="s">
        <v>48</v>
      </c>
      <c r="M1861" s="11">
        <f t="shared" si="29"/>
        <v>3.1111111111111112</v>
      </c>
      <c r="N1861" s="12">
        <f>IF(M1861="","",IF(M1861&lt;Premissas!$C$8,Premissas!$E$7,IF(M1861&lt;Premissas!$C$9,Premissas!$E$8,IF(M1861&lt;Premissas!$C$10,Premissas!$E$9,IF(M1861&lt;Premissas!$C$11,Premissas!$E$10,IF(M1861&lt;Premissas!$C$12,Premissas!$E$11,Premissas!$E$12))))))</f>
        <v>750</v>
      </c>
      <c r="O1861" s="13">
        <f>IF(OR(N1861="",N1861=0),0,N1861/Premissas!$C$16)</f>
        <v>28.846153846153847</v>
      </c>
    </row>
    <row r="1862" spans="1:15" ht="15" customHeight="1">
      <c r="A1862" s="9">
        <v>8</v>
      </c>
      <c r="B1862" s="9">
        <v>1974</v>
      </c>
      <c r="C1862" s="9" t="s">
        <v>18</v>
      </c>
      <c r="D1862" s="9" t="s">
        <v>1093</v>
      </c>
      <c r="E1862" s="9" t="s">
        <v>1094</v>
      </c>
      <c r="F1862" s="10">
        <v>158</v>
      </c>
      <c r="G1862" s="11">
        <v>12.89</v>
      </c>
      <c r="H1862" s="11">
        <v>12</v>
      </c>
      <c r="I1862" s="9"/>
      <c r="J1862" s="9">
        <v>22</v>
      </c>
      <c r="K1862" s="9" t="s">
        <v>4843</v>
      </c>
      <c r="L1862" s="9" t="s">
        <v>48</v>
      </c>
      <c r="M1862" s="11">
        <f t="shared" si="29"/>
        <v>0.54545454545454541</v>
      </c>
      <c r="N1862" s="12">
        <f>IF(M1862="","",IF(M1862&lt;Premissas!$C$8,Premissas!$E$7,IF(M1862&lt;Premissas!$C$9,Premissas!$E$8,IF(M1862&lt;Premissas!$C$10,Premissas!$E$9,IF(M1862&lt;Premissas!$C$11,Premissas!$E$10,IF(M1862&lt;Premissas!$C$12,Premissas!$E$11,Premissas!$E$12))))))</f>
        <v>0</v>
      </c>
      <c r="O1862" s="13">
        <f>IF(OR(N1862="",N1862=0),0,N1862/Premissas!$C$16)</f>
        <v>0</v>
      </c>
    </row>
    <row r="1863" spans="1:15" ht="15" customHeight="1">
      <c r="A1863" s="9">
        <v>8</v>
      </c>
      <c r="B1863" s="9">
        <v>1974</v>
      </c>
      <c r="C1863" s="9" t="s">
        <v>20</v>
      </c>
      <c r="D1863" s="9" t="s">
        <v>1093</v>
      </c>
      <c r="E1863" s="9" t="s">
        <v>1094</v>
      </c>
      <c r="F1863" s="10">
        <v>12</v>
      </c>
      <c r="G1863" s="11">
        <v>0.56999999999999995</v>
      </c>
      <c r="H1863" s="11">
        <v>21</v>
      </c>
      <c r="I1863" s="9"/>
      <c r="J1863" s="9">
        <v>16</v>
      </c>
      <c r="K1863" s="9" t="s">
        <v>4843</v>
      </c>
      <c r="L1863" s="9" t="s">
        <v>48</v>
      </c>
      <c r="M1863" s="11">
        <f t="shared" si="29"/>
        <v>1.3125</v>
      </c>
      <c r="N1863" s="12">
        <f>IF(M1863="","",IF(M1863&lt;Premissas!$C$8,Premissas!$E$7,IF(M1863&lt;Premissas!$C$9,Premissas!$E$8,IF(M1863&lt;Premissas!$C$10,Premissas!$E$9,IF(M1863&lt;Premissas!$C$11,Premissas!$E$10,IF(M1863&lt;Premissas!$C$12,Premissas!$E$11,Premissas!$E$12))))))</f>
        <v>200</v>
      </c>
      <c r="O1863" s="13">
        <f>IF(OR(N1863="",N1863=0),0,N1863/Premissas!$C$16)</f>
        <v>7.6923076923076925</v>
      </c>
    </row>
    <row r="1864" spans="1:15" ht="15" customHeight="1">
      <c r="A1864" s="9">
        <v>8</v>
      </c>
      <c r="B1864" s="9">
        <v>1974</v>
      </c>
      <c r="C1864" s="9" t="s">
        <v>19</v>
      </c>
      <c r="D1864" s="9" t="s">
        <v>1093</v>
      </c>
      <c r="E1864" s="9" t="s">
        <v>1094</v>
      </c>
      <c r="F1864" s="10">
        <v>1950</v>
      </c>
      <c r="G1864" s="11">
        <v>38.6</v>
      </c>
      <c r="H1864" s="11">
        <v>51</v>
      </c>
      <c r="I1864" s="9">
        <v>41</v>
      </c>
      <c r="J1864" s="9">
        <v>41</v>
      </c>
      <c r="K1864" s="9" t="s">
        <v>4842</v>
      </c>
      <c r="L1864" s="9" t="s">
        <v>48</v>
      </c>
      <c r="M1864" s="11">
        <f t="shared" si="29"/>
        <v>1.2439024390243902</v>
      </c>
      <c r="N1864" s="12">
        <f>IF(M1864="","",IF(M1864&lt;Premissas!$C$8,Premissas!$E$7,IF(M1864&lt;Premissas!$C$9,Premissas!$E$8,IF(M1864&lt;Premissas!$C$10,Premissas!$E$9,IF(M1864&lt;Premissas!$C$11,Premissas!$E$10,IF(M1864&lt;Premissas!$C$12,Premissas!$E$11,Premissas!$E$12))))))</f>
        <v>200</v>
      </c>
      <c r="O1864" s="13">
        <f>IF(OR(N1864="",N1864=0),0,N1864/Premissas!$C$16)</f>
        <v>7.6923076923076925</v>
      </c>
    </row>
    <row r="1865" spans="1:15" ht="15" customHeight="1">
      <c r="A1865" s="9">
        <v>8</v>
      </c>
      <c r="B1865" s="9">
        <v>1974</v>
      </c>
      <c r="C1865" s="9" t="s">
        <v>21</v>
      </c>
      <c r="D1865" s="9" t="s">
        <v>1095</v>
      </c>
      <c r="E1865" s="9" t="s">
        <v>1096</v>
      </c>
      <c r="F1865" s="10">
        <v>1161</v>
      </c>
      <c r="G1865" s="11">
        <v>47.1</v>
      </c>
      <c r="H1865" s="11">
        <v>25</v>
      </c>
      <c r="I1865" s="9">
        <v>9</v>
      </c>
      <c r="J1865" s="9">
        <v>9</v>
      </c>
      <c r="K1865" s="9" t="s">
        <v>4842</v>
      </c>
      <c r="L1865" s="9" t="s">
        <v>48</v>
      </c>
      <c r="M1865" s="11">
        <f t="shared" si="29"/>
        <v>2.7777777777777777</v>
      </c>
      <c r="N1865" s="12">
        <f>IF(M1865="","",IF(M1865&lt;Premissas!$C$8,Premissas!$E$7,IF(M1865&lt;Premissas!$C$9,Premissas!$E$8,IF(M1865&lt;Premissas!$C$10,Premissas!$E$9,IF(M1865&lt;Premissas!$C$11,Premissas!$E$10,IF(M1865&lt;Premissas!$C$12,Premissas!$E$11,Premissas!$E$12))))))</f>
        <v>750</v>
      </c>
      <c r="O1865" s="13">
        <f>IF(OR(N1865="",N1865=0),0,N1865/Premissas!$C$16)</f>
        <v>28.846153846153847</v>
      </c>
    </row>
    <row r="1866" spans="1:15" ht="15" customHeight="1">
      <c r="A1866" s="9">
        <v>8</v>
      </c>
      <c r="B1866" s="9">
        <v>1974</v>
      </c>
      <c r="C1866" s="9" t="s">
        <v>18</v>
      </c>
      <c r="D1866" s="9" t="s">
        <v>1097</v>
      </c>
      <c r="E1866" s="9" t="s">
        <v>1098</v>
      </c>
      <c r="F1866" s="10">
        <v>289</v>
      </c>
      <c r="G1866" s="11">
        <v>10.51</v>
      </c>
      <c r="H1866" s="11">
        <v>27</v>
      </c>
      <c r="I1866" s="9"/>
      <c r="J1866" s="9">
        <v>22</v>
      </c>
      <c r="K1866" s="9" t="s">
        <v>4843</v>
      </c>
      <c r="L1866" s="9" t="s">
        <v>48</v>
      </c>
      <c r="M1866" s="11">
        <f t="shared" si="29"/>
        <v>1.2272727272727273</v>
      </c>
      <c r="N1866" s="12">
        <f>IF(M1866="","",IF(M1866&lt;Premissas!$C$8,Premissas!$E$7,IF(M1866&lt;Premissas!$C$9,Premissas!$E$8,IF(M1866&lt;Premissas!$C$10,Premissas!$E$9,IF(M1866&lt;Premissas!$C$11,Premissas!$E$10,IF(M1866&lt;Premissas!$C$12,Premissas!$E$11,Premissas!$E$12))))))</f>
        <v>200</v>
      </c>
      <c r="O1866" s="13">
        <f>IF(OR(N1866="",N1866=0),0,N1866/Premissas!$C$16)</f>
        <v>7.6923076923076925</v>
      </c>
    </row>
    <row r="1867" spans="1:15" ht="15" customHeight="1">
      <c r="A1867" s="9">
        <v>8</v>
      </c>
      <c r="B1867" s="9">
        <v>1974</v>
      </c>
      <c r="C1867" s="9" t="s">
        <v>20</v>
      </c>
      <c r="D1867" s="9" t="s">
        <v>1097</v>
      </c>
      <c r="E1867" s="9" t="s">
        <v>1098</v>
      </c>
      <c r="F1867" s="10">
        <v>114</v>
      </c>
      <c r="G1867" s="11">
        <v>3.98</v>
      </c>
      <c r="H1867" s="11">
        <v>29</v>
      </c>
      <c r="I1867" s="9"/>
      <c r="J1867" s="9">
        <v>16</v>
      </c>
      <c r="K1867" s="9" t="s">
        <v>4843</v>
      </c>
      <c r="L1867" s="9" t="s">
        <v>48</v>
      </c>
      <c r="M1867" s="11">
        <f t="shared" si="29"/>
        <v>1.8125</v>
      </c>
      <c r="N1867" s="12">
        <f>IF(M1867="","",IF(M1867&lt;Premissas!$C$8,Premissas!$E$7,IF(M1867&lt;Premissas!$C$9,Premissas!$E$8,IF(M1867&lt;Premissas!$C$10,Premissas!$E$9,IF(M1867&lt;Premissas!$C$11,Premissas!$E$10,IF(M1867&lt;Premissas!$C$12,Premissas!$E$11,Premissas!$E$12))))))</f>
        <v>500</v>
      </c>
      <c r="O1867" s="13">
        <f>IF(OR(N1867="",N1867=0),0,N1867/Premissas!$C$16)</f>
        <v>19.23076923076923</v>
      </c>
    </row>
    <row r="1868" spans="1:15" ht="15" customHeight="1">
      <c r="A1868" s="9">
        <v>8</v>
      </c>
      <c r="B1868" s="9">
        <v>1974</v>
      </c>
      <c r="C1868" s="9" t="s">
        <v>19</v>
      </c>
      <c r="D1868" s="9" t="s">
        <v>1097</v>
      </c>
      <c r="E1868" s="9" t="s">
        <v>1098</v>
      </c>
      <c r="F1868" s="10">
        <v>897</v>
      </c>
      <c r="G1868" s="11">
        <v>29.2</v>
      </c>
      <c r="H1868" s="11">
        <v>31</v>
      </c>
      <c r="I1868" s="9">
        <v>41</v>
      </c>
      <c r="J1868" s="9">
        <v>41</v>
      </c>
      <c r="K1868" s="9" t="s">
        <v>4842</v>
      </c>
      <c r="L1868" s="9" t="s">
        <v>48</v>
      </c>
      <c r="M1868" s="11">
        <f t="shared" si="29"/>
        <v>0.75609756097560976</v>
      </c>
      <c r="N1868" s="12">
        <f>IF(M1868="","",IF(M1868&lt;Premissas!$C$8,Premissas!$E$7,IF(M1868&lt;Premissas!$C$9,Premissas!$E$8,IF(M1868&lt;Premissas!$C$10,Premissas!$E$9,IF(M1868&lt;Premissas!$C$11,Premissas!$E$10,IF(M1868&lt;Premissas!$C$12,Premissas!$E$11,Premissas!$E$12))))))</f>
        <v>0</v>
      </c>
      <c r="O1868" s="13">
        <f>IF(OR(N1868="",N1868=0),0,N1868/Premissas!$C$16)</f>
        <v>0</v>
      </c>
    </row>
    <row r="1869" spans="1:15" ht="15" customHeight="1">
      <c r="A1869" s="9">
        <v>8</v>
      </c>
      <c r="B1869" s="9">
        <v>1974</v>
      </c>
      <c r="C1869" s="9" t="s">
        <v>18</v>
      </c>
      <c r="D1869" s="9" t="s">
        <v>1099</v>
      </c>
      <c r="E1869" s="9" t="s">
        <v>1100</v>
      </c>
      <c r="F1869" s="10">
        <v>1151</v>
      </c>
      <c r="G1869" s="11">
        <v>15.63</v>
      </c>
      <c r="H1869" s="11">
        <v>74</v>
      </c>
      <c r="I1869" s="9"/>
      <c r="J1869" s="9">
        <v>22</v>
      </c>
      <c r="K1869" s="9" t="s">
        <v>4843</v>
      </c>
      <c r="L1869" s="9" t="s">
        <v>48</v>
      </c>
      <c r="M1869" s="11">
        <f t="shared" si="29"/>
        <v>3.3636363636363638</v>
      </c>
      <c r="N1869" s="12">
        <f>IF(M1869="","",IF(M1869&lt;Premissas!$C$8,Premissas!$E$7,IF(M1869&lt;Premissas!$C$9,Premissas!$E$8,IF(M1869&lt;Premissas!$C$10,Premissas!$E$9,IF(M1869&lt;Premissas!$C$11,Premissas!$E$10,IF(M1869&lt;Premissas!$C$12,Premissas!$E$11,Premissas!$E$12))))))</f>
        <v>750</v>
      </c>
      <c r="O1869" s="13">
        <f>IF(OR(N1869="",N1869=0),0,N1869/Premissas!$C$16)</f>
        <v>28.846153846153847</v>
      </c>
    </row>
    <row r="1870" spans="1:15" ht="15" customHeight="1">
      <c r="A1870" s="9">
        <v>8</v>
      </c>
      <c r="B1870" s="9">
        <v>1974</v>
      </c>
      <c r="C1870" s="9" t="s">
        <v>20</v>
      </c>
      <c r="D1870" s="9" t="s">
        <v>1099</v>
      </c>
      <c r="E1870" s="9" t="s">
        <v>1100</v>
      </c>
      <c r="F1870" s="10">
        <v>4</v>
      </c>
      <c r="G1870" s="11">
        <v>0.03</v>
      </c>
      <c r="H1870" s="11">
        <v>133</v>
      </c>
      <c r="I1870" s="9"/>
      <c r="J1870" s="9">
        <v>16</v>
      </c>
      <c r="K1870" s="9" t="s">
        <v>4843</v>
      </c>
      <c r="L1870" s="9" t="s">
        <v>48</v>
      </c>
      <c r="M1870" s="11">
        <f t="shared" si="29"/>
        <v>8.3125</v>
      </c>
      <c r="N1870" s="12">
        <f>IF(M1870="","",IF(M1870&lt;Premissas!$C$8,Premissas!$E$7,IF(M1870&lt;Premissas!$C$9,Premissas!$E$8,IF(M1870&lt;Premissas!$C$10,Premissas!$E$9,IF(M1870&lt;Premissas!$C$11,Premissas!$E$10,IF(M1870&lt;Premissas!$C$12,Premissas!$E$11,Premissas!$E$12))))))</f>
        <v>750</v>
      </c>
      <c r="O1870" s="13">
        <f>IF(OR(N1870="",N1870=0),0,N1870/Premissas!$C$16)</f>
        <v>28.846153846153847</v>
      </c>
    </row>
    <row r="1871" spans="1:15" ht="15" customHeight="1">
      <c r="A1871" s="9">
        <v>8</v>
      </c>
      <c r="B1871" s="9">
        <v>1974</v>
      </c>
      <c r="C1871" s="9" t="s">
        <v>18</v>
      </c>
      <c r="D1871" s="9" t="s">
        <v>1103</v>
      </c>
      <c r="E1871" s="9" t="s">
        <v>1104</v>
      </c>
      <c r="F1871" s="10">
        <v>102</v>
      </c>
      <c r="G1871" s="11">
        <v>0.91</v>
      </c>
      <c r="H1871" s="11">
        <v>112</v>
      </c>
      <c r="I1871" s="9"/>
      <c r="J1871" s="9">
        <v>22</v>
      </c>
      <c r="K1871" s="9" t="s">
        <v>4843</v>
      </c>
      <c r="L1871" s="9" t="s">
        <v>48</v>
      </c>
      <c r="M1871" s="11">
        <f t="shared" si="29"/>
        <v>5.0909090909090908</v>
      </c>
      <c r="N1871" s="12">
        <f>IF(M1871="","",IF(M1871&lt;Premissas!$C$8,Premissas!$E$7,IF(M1871&lt;Premissas!$C$9,Premissas!$E$8,IF(M1871&lt;Premissas!$C$10,Premissas!$E$9,IF(M1871&lt;Premissas!$C$11,Premissas!$E$10,IF(M1871&lt;Premissas!$C$12,Premissas!$E$11,Premissas!$E$12))))))</f>
        <v>750</v>
      </c>
      <c r="O1871" s="13">
        <f>IF(OR(N1871="",N1871=0),0,N1871/Premissas!$C$16)</f>
        <v>28.846153846153847</v>
      </c>
    </row>
    <row r="1872" spans="1:15" ht="15" customHeight="1">
      <c r="A1872" s="9">
        <v>8</v>
      </c>
      <c r="B1872" s="9">
        <v>1974</v>
      </c>
      <c r="C1872" s="9" t="s">
        <v>20</v>
      </c>
      <c r="D1872" s="9" t="s">
        <v>1103</v>
      </c>
      <c r="E1872" s="9" t="s">
        <v>1104</v>
      </c>
      <c r="F1872" s="10">
        <v>39</v>
      </c>
      <c r="G1872" s="11">
        <v>1.89</v>
      </c>
      <c r="H1872" s="11">
        <v>21</v>
      </c>
      <c r="I1872" s="9"/>
      <c r="J1872" s="9">
        <v>16</v>
      </c>
      <c r="K1872" s="9" t="s">
        <v>4843</v>
      </c>
      <c r="L1872" s="9" t="s">
        <v>48</v>
      </c>
      <c r="M1872" s="11">
        <f t="shared" si="29"/>
        <v>1.3125</v>
      </c>
      <c r="N1872" s="12">
        <f>IF(M1872="","",IF(M1872&lt;Premissas!$C$8,Premissas!$E$7,IF(M1872&lt;Premissas!$C$9,Premissas!$E$8,IF(M1872&lt;Premissas!$C$10,Premissas!$E$9,IF(M1872&lt;Premissas!$C$11,Premissas!$E$10,IF(M1872&lt;Premissas!$C$12,Premissas!$E$11,Premissas!$E$12))))))</f>
        <v>200</v>
      </c>
      <c r="O1872" s="13">
        <f>IF(OR(N1872="",N1872=0),0,N1872/Premissas!$C$16)</f>
        <v>7.6923076923076925</v>
      </c>
    </row>
    <row r="1873" spans="1:15" ht="15" customHeight="1">
      <c r="A1873" s="9">
        <v>8</v>
      </c>
      <c r="B1873" s="9">
        <v>1974</v>
      </c>
      <c r="C1873" s="9" t="s">
        <v>19</v>
      </c>
      <c r="D1873" s="9" t="s">
        <v>1103</v>
      </c>
      <c r="E1873" s="9" t="s">
        <v>1104</v>
      </c>
      <c r="F1873" s="10">
        <v>473</v>
      </c>
      <c r="G1873" s="11">
        <v>7.19</v>
      </c>
      <c r="H1873" s="11">
        <v>66</v>
      </c>
      <c r="I1873" s="9">
        <v>41</v>
      </c>
      <c r="J1873" s="9">
        <v>41</v>
      </c>
      <c r="K1873" s="9" t="s">
        <v>4842</v>
      </c>
      <c r="L1873" s="9" t="s">
        <v>48</v>
      </c>
      <c r="M1873" s="11">
        <f t="shared" si="29"/>
        <v>1.6097560975609757</v>
      </c>
      <c r="N1873" s="12">
        <f>IF(M1873="","",IF(M1873&lt;Premissas!$C$8,Premissas!$E$7,IF(M1873&lt;Premissas!$C$9,Premissas!$E$8,IF(M1873&lt;Premissas!$C$10,Premissas!$E$9,IF(M1873&lt;Premissas!$C$11,Premissas!$E$10,IF(M1873&lt;Premissas!$C$12,Premissas!$E$11,Premissas!$E$12))))))</f>
        <v>500</v>
      </c>
      <c r="O1873" s="13">
        <f>IF(OR(N1873="",N1873=0),0,N1873/Premissas!$C$16)</f>
        <v>19.23076923076923</v>
      </c>
    </row>
    <row r="1874" spans="1:15" ht="15" customHeight="1">
      <c r="A1874" s="9">
        <v>8</v>
      </c>
      <c r="B1874" s="9">
        <v>1974</v>
      </c>
      <c r="C1874" s="9" t="s">
        <v>21</v>
      </c>
      <c r="D1874" s="9" t="s">
        <v>1105</v>
      </c>
      <c r="E1874" s="9" t="s">
        <v>1106</v>
      </c>
      <c r="F1874" s="10">
        <v>1519</v>
      </c>
      <c r="G1874" s="11">
        <v>59.88</v>
      </c>
      <c r="H1874" s="11">
        <v>25</v>
      </c>
      <c r="I1874" s="9">
        <v>9</v>
      </c>
      <c r="J1874" s="9">
        <v>9</v>
      </c>
      <c r="K1874" s="9" t="s">
        <v>4842</v>
      </c>
      <c r="L1874" s="9" t="s">
        <v>48</v>
      </c>
      <c r="M1874" s="11">
        <f t="shared" si="29"/>
        <v>2.7777777777777777</v>
      </c>
      <c r="N1874" s="12">
        <f>IF(M1874="","",IF(M1874&lt;Premissas!$C$8,Premissas!$E$7,IF(M1874&lt;Premissas!$C$9,Premissas!$E$8,IF(M1874&lt;Premissas!$C$10,Premissas!$E$9,IF(M1874&lt;Premissas!$C$11,Premissas!$E$10,IF(M1874&lt;Premissas!$C$12,Premissas!$E$11,Premissas!$E$12))))))</f>
        <v>750</v>
      </c>
      <c r="O1874" s="13">
        <f>IF(OR(N1874="",N1874=0),0,N1874/Premissas!$C$16)</f>
        <v>28.846153846153847</v>
      </c>
    </row>
    <row r="1875" spans="1:15" ht="15" customHeight="1">
      <c r="A1875" s="9">
        <v>8</v>
      </c>
      <c r="B1875" s="9">
        <v>1974</v>
      </c>
      <c r="C1875" s="9" t="s">
        <v>20</v>
      </c>
      <c r="D1875" s="9" t="s">
        <v>1107</v>
      </c>
      <c r="E1875" s="9" t="s">
        <v>1108</v>
      </c>
      <c r="F1875" s="10">
        <v>59</v>
      </c>
      <c r="G1875" s="11">
        <v>2.68</v>
      </c>
      <c r="H1875" s="11">
        <v>22</v>
      </c>
      <c r="I1875" s="9"/>
      <c r="J1875" s="9">
        <v>16</v>
      </c>
      <c r="K1875" s="9" t="s">
        <v>4843</v>
      </c>
      <c r="L1875" s="9" t="s">
        <v>48</v>
      </c>
      <c r="M1875" s="11">
        <f t="shared" si="29"/>
        <v>1.375</v>
      </c>
      <c r="N1875" s="12">
        <f>IF(M1875="","",IF(M1875&lt;Premissas!$C$8,Premissas!$E$7,IF(M1875&lt;Premissas!$C$9,Premissas!$E$8,IF(M1875&lt;Premissas!$C$10,Premissas!$E$9,IF(M1875&lt;Premissas!$C$11,Premissas!$E$10,IF(M1875&lt;Premissas!$C$12,Premissas!$E$11,Premissas!$E$12))))))</f>
        <v>200</v>
      </c>
      <c r="O1875" s="13">
        <f>IF(OR(N1875="",N1875=0),0,N1875/Premissas!$C$16)</f>
        <v>7.6923076923076925</v>
      </c>
    </row>
    <row r="1876" spans="1:15" ht="15" customHeight="1">
      <c r="A1876" s="9">
        <v>8</v>
      </c>
      <c r="B1876" s="9">
        <v>1974</v>
      </c>
      <c r="C1876" s="9" t="s">
        <v>20</v>
      </c>
      <c r="D1876" s="9" t="s">
        <v>1109</v>
      </c>
      <c r="E1876" s="9" t="s">
        <v>1110</v>
      </c>
      <c r="F1876" s="10">
        <v>355</v>
      </c>
      <c r="G1876" s="11">
        <v>16.71</v>
      </c>
      <c r="H1876" s="11">
        <v>21</v>
      </c>
      <c r="I1876" s="9"/>
      <c r="J1876" s="9">
        <v>16</v>
      </c>
      <c r="K1876" s="9" t="s">
        <v>4843</v>
      </c>
      <c r="L1876" s="9" t="s">
        <v>48</v>
      </c>
      <c r="M1876" s="11">
        <f t="shared" si="29"/>
        <v>1.3125</v>
      </c>
      <c r="N1876" s="12">
        <f>IF(M1876="","",IF(M1876&lt;Premissas!$C$8,Premissas!$E$7,IF(M1876&lt;Premissas!$C$9,Premissas!$E$8,IF(M1876&lt;Premissas!$C$10,Premissas!$E$9,IF(M1876&lt;Premissas!$C$11,Premissas!$E$10,IF(M1876&lt;Premissas!$C$12,Premissas!$E$11,Premissas!$E$12))))))</f>
        <v>200</v>
      </c>
      <c r="O1876" s="13">
        <f>IF(OR(N1876="",N1876=0),0,N1876/Premissas!$C$16)</f>
        <v>7.6923076923076925</v>
      </c>
    </row>
    <row r="1877" spans="1:15" ht="15" customHeight="1">
      <c r="A1877" s="9">
        <v>8</v>
      </c>
      <c r="B1877" s="9">
        <v>1974</v>
      </c>
      <c r="C1877" s="9" t="s">
        <v>18</v>
      </c>
      <c r="D1877" s="9" t="s">
        <v>1111</v>
      </c>
      <c r="E1877" s="9" t="s">
        <v>1112</v>
      </c>
      <c r="F1877" s="10">
        <v>59</v>
      </c>
      <c r="G1877" s="11">
        <v>1.89</v>
      </c>
      <c r="H1877" s="11">
        <v>31</v>
      </c>
      <c r="I1877" s="9"/>
      <c r="J1877" s="9">
        <v>22</v>
      </c>
      <c r="K1877" s="9" t="s">
        <v>4843</v>
      </c>
      <c r="L1877" s="9" t="s">
        <v>48</v>
      </c>
      <c r="M1877" s="11">
        <f t="shared" si="29"/>
        <v>1.4090909090909092</v>
      </c>
      <c r="N1877" s="12">
        <f>IF(M1877="","",IF(M1877&lt;Premissas!$C$8,Premissas!$E$7,IF(M1877&lt;Premissas!$C$9,Premissas!$E$8,IF(M1877&lt;Premissas!$C$10,Premissas!$E$9,IF(M1877&lt;Premissas!$C$11,Premissas!$E$10,IF(M1877&lt;Premissas!$C$12,Premissas!$E$11,Premissas!$E$12))))))</f>
        <v>350</v>
      </c>
      <c r="O1877" s="13">
        <f>IF(OR(N1877="",N1877=0),0,N1877/Premissas!$C$16)</f>
        <v>13.461538461538462</v>
      </c>
    </row>
    <row r="1878" spans="1:15" ht="15" customHeight="1">
      <c r="A1878" s="9">
        <v>8</v>
      </c>
      <c r="B1878" s="9">
        <v>1974</v>
      </c>
      <c r="C1878" s="9" t="s">
        <v>20</v>
      </c>
      <c r="D1878" s="9" t="s">
        <v>1111</v>
      </c>
      <c r="E1878" s="9" t="s">
        <v>1112</v>
      </c>
      <c r="F1878" s="10">
        <v>259</v>
      </c>
      <c r="G1878" s="11">
        <v>8.16</v>
      </c>
      <c r="H1878" s="11">
        <v>32</v>
      </c>
      <c r="I1878" s="9"/>
      <c r="J1878" s="9">
        <v>16</v>
      </c>
      <c r="K1878" s="9" t="s">
        <v>4843</v>
      </c>
      <c r="L1878" s="9" t="s">
        <v>48</v>
      </c>
      <c r="M1878" s="11">
        <f t="shared" si="29"/>
        <v>2</v>
      </c>
      <c r="N1878" s="12">
        <f>IF(M1878="","",IF(M1878&lt;Premissas!$C$8,Premissas!$E$7,IF(M1878&lt;Premissas!$C$9,Premissas!$E$8,IF(M1878&lt;Premissas!$C$10,Premissas!$E$9,IF(M1878&lt;Premissas!$C$11,Premissas!$E$10,IF(M1878&lt;Premissas!$C$12,Premissas!$E$11,Premissas!$E$12))))))</f>
        <v>750</v>
      </c>
      <c r="O1878" s="13">
        <f>IF(OR(N1878="",N1878=0),0,N1878/Premissas!$C$16)</f>
        <v>28.846153846153847</v>
      </c>
    </row>
    <row r="1879" spans="1:15" ht="15" customHeight="1">
      <c r="A1879" s="9">
        <v>8</v>
      </c>
      <c r="B1879" s="9">
        <v>1974</v>
      </c>
      <c r="C1879" s="9" t="s">
        <v>19</v>
      </c>
      <c r="D1879" s="9" t="s">
        <v>1111</v>
      </c>
      <c r="E1879" s="9" t="s">
        <v>1112</v>
      </c>
      <c r="F1879" s="10">
        <v>2623</v>
      </c>
      <c r="G1879" s="11">
        <v>38.96</v>
      </c>
      <c r="H1879" s="11">
        <v>67</v>
      </c>
      <c r="I1879" s="9">
        <v>41</v>
      </c>
      <c r="J1879" s="9">
        <v>41</v>
      </c>
      <c r="K1879" s="9" t="s">
        <v>4842</v>
      </c>
      <c r="L1879" s="9" t="s">
        <v>48</v>
      </c>
      <c r="M1879" s="11">
        <f t="shared" si="29"/>
        <v>1.6341463414634145</v>
      </c>
      <c r="N1879" s="12">
        <f>IF(M1879="","",IF(M1879&lt;Premissas!$C$8,Premissas!$E$7,IF(M1879&lt;Premissas!$C$9,Premissas!$E$8,IF(M1879&lt;Premissas!$C$10,Premissas!$E$9,IF(M1879&lt;Premissas!$C$11,Premissas!$E$10,IF(M1879&lt;Premissas!$C$12,Premissas!$E$11,Premissas!$E$12))))))</f>
        <v>500</v>
      </c>
      <c r="O1879" s="13">
        <f>IF(OR(N1879="",N1879=0),0,N1879/Premissas!$C$16)</f>
        <v>19.23076923076923</v>
      </c>
    </row>
    <row r="1880" spans="1:15" ht="15" customHeight="1">
      <c r="A1880" s="9">
        <v>8</v>
      </c>
      <c r="B1880" s="9">
        <v>1974</v>
      </c>
      <c r="C1880" s="9" t="s">
        <v>18</v>
      </c>
      <c r="D1880" s="9" t="s">
        <v>1113</v>
      </c>
      <c r="E1880" s="9" t="s">
        <v>1114</v>
      </c>
      <c r="F1880" s="10">
        <v>15</v>
      </c>
      <c r="G1880" s="11">
        <v>0.28999999999999998</v>
      </c>
      <c r="H1880" s="11">
        <v>52</v>
      </c>
      <c r="I1880" s="9"/>
      <c r="J1880" s="9">
        <v>22</v>
      </c>
      <c r="K1880" s="9" t="s">
        <v>4843</v>
      </c>
      <c r="L1880" s="9" t="s">
        <v>48</v>
      </c>
      <c r="M1880" s="11">
        <f t="shared" si="29"/>
        <v>2.3636363636363638</v>
      </c>
      <c r="N1880" s="12">
        <f>IF(M1880="","",IF(M1880&lt;Premissas!$C$8,Premissas!$E$7,IF(M1880&lt;Premissas!$C$9,Premissas!$E$8,IF(M1880&lt;Premissas!$C$10,Premissas!$E$9,IF(M1880&lt;Premissas!$C$11,Premissas!$E$10,IF(M1880&lt;Premissas!$C$12,Premissas!$E$11,Premissas!$E$12))))))</f>
        <v>750</v>
      </c>
      <c r="O1880" s="13">
        <f>IF(OR(N1880="",N1880=0),0,N1880/Premissas!$C$16)</f>
        <v>28.846153846153847</v>
      </c>
    </row>
    <row r="1881" spans="1:15" ht="15" customHeight="1">
      <c r="A1881" s="9">
        <v>8</v>
      </c>
      <c r="B1881" s="9">
        <v>1974</v>
      </c>
      <c r="C1881" s="9" t="s">
        <v>20</v>
      </c>
      <c r="D1881" s="9" t="s">
        <v>1113</v>
      </c>
      <c r="E1881" s="9" t="s">
        <v>1114</v>
      </c>
      <c r="F1881" s="10">
        <v>768</v>
      </c>
      <c r="G1881" s="11">
        <v>15.09</v>
      </c>
      <c r="H1881" s="11">
        <v>51</v>
      </c>
      <c r="I1881" s="9"/>
      <c r="J1881" s="9">
        <v>16</v>
      </c>
      <c r="K1881" s="9" t="s">
        <v>4843</v>
      </c>
      <c r="L1881" s="9" t="s">
        <v>48</v>
      </c>
      <c r="M1881" s="11">
        <f t="shared" si="29"/>
        <v>3.1875</v>
      </c>
      <c r="N1881" s="12">
        <f>IF(M1881="","",IF(M1881&lt;Premissas!$C$8,Premissas!$E$7,IF(M1881&lt;Premissas!$C$9,Premissas!$E$8,IF(M1881&lt;Premissas!$C$10,Premissas!$E$9,IF(M1881&lt;Premissas!$C$11,Premissas!$E$10,IF(M1881&lt;Premissas!$C$12,Premissas!$E$11,Premissas!$E$12))))))</f>
        <v>750</v>
      </c>
      <c r="O1881" s="13">
        <f>IF(OR(N1881="",N1881=0),0,N1881/Premissas!$C$16)</f>
        <v>28.846153846153847</v>
      </c>
    </row>
    <row r="1882" spans="1:15" ht="15" customHeight="1">
      <c r="A1882" s="9">
        <v>8</v>
      </c>
      <c r="B1882" s="9">
        <v>1974</v>
      </c>
      <c r="C1882" s="9" t="s">
        <v>19</v>
      </c>
      <c r="D1882" s="9" t="s">
        <v>1113</v>
      </c>
      <c r="E1882" s="9" t="s">
        <v>1114</v>
      </c>
      <c r="F1882" s="10">
        <v>1635</v>
      </c>
      <c r="G1882" s="11">
        <v>11.91</v>
      </c>
      <c r="H1882" s="11">
        <v>137</v>
      </c>
      <c r="I1882" s="9">
        <v>41</v>
      </c>
      <c r="J1882" s="9">
        <v>41</v>
      </c>
      <c r="K1882" s="9" t="s">
        <v>4842</v>
      </c>
      <c r="L1882" s="9" t="s">
        <v>48</v>
      </c>
      <c r="M1882" s="11">
        <f t="shared" si="29"/>
        <v>3.3414634146341462</v>
      </c>
      <c r="N1882" s="12">
        <f>IF(M1882="","",IF(M1882&lt;Premissas!$C$8,Premissas!$E$7,IF(M1882&lt;Premissas!$C$9,Premissas!$E$8,IF(M1882&lt;Premissas!$C$10,Premissas!$E$9,IF(M1882&lt;Premissas!$C$11,Premissas!$E$10,IF(M1882&lt;Premissas!$C$12,Premissas!$E$11,Premissas!$E$12))))))</f>
        <v>750</v>
      </c>
      <c r="O1882" s="13">
        <f>IF(OR(N1882="",N1882=0),0,N1882/Premissas!$C$16)</f>
        <v>28.846153846153847</v>
      </c>
    </row>
    <row r="1883" spans="1:15" ht="15" customHeight="1">
      <c r="A1883" s="9">
        <v>8</v>
      </c>
      <c r="B1883" s="9">
        <v>1974</v>
      </c>
      <c r="C1883" s="9" t="s">
        <v>20</v>
      </c>
      <c r="D1883" s="9" t="s">
        <v>1117</v>
      </c>
      <c r="E1883" s="9" t="s">
        <v>1118</v>
      </c>
      <c r="F1883" s="10">
        <v>27</v>
      </c>
      <c r="G1883" s="11">
        <v>1.86</v>
      </c>
      <c r="H1883" s="11">
        <v>15</v>
      </c>
      <c r="I1883" s="9"/>
      <c r="J1883" s="9">
        <v>16</v>
      </c>
      <c r="K1883" s="9" t="s">
        <v>4843</v>
      </c>
      <c r="L1883" s="9" t="s">
        <v>48</v>
      </c>
      <c r="M1883" s="11">
        <f t="shared" si="29"/>
        <v>0.9375</v>
      </c>
      <c r="N1883" s="12">
        <f>IF(M1883="","",IF(M1883&lt;Premissas!$C$8,Premissas!$E$7,IF(M1883&lt;Premissas!$C$9,Premissas!$E$8,IF(M1883&lt;Premissas!$C$10,Premissas!$E$9,IF(M1883&lt;Premissas!$C$11,Premissas!$E$10,IF(M1883&lt;Premissas!$C$12,Premissas!$E$11,Premissas!$E$12))))))</f>
        <v>0</v>
      </c>
      <c r="O1883" s="13">
        <f>IF(OR(N1883="",N1883=0),0,N1883/Premissas!$C$16)</f>
        <v>0</v>
      </c>
    </row>
    <row r="1884" spans="1:15" ht="15" customHeight="1">
      <c r="A1884" s="9">
        <v>8</v>
      </c>
      <c r="B1884" s="9">
        <v>1974</v>
      </c>
      <c r="C1884" s="9" t="s">
        <v>20</v>
      </c>
      <c r="D1884" s="9" t="s">
        <v>1121</v>
      </c>
      <c r="E1884" s="9" t="s">
        <v>1122</v>
      </c>
      <c r="F1884" s="10">
        <v>387</v>
      </c>
      <c r="G1884" s="11">
        <v>9.83</v>
      </c>
      <c r="H1884" s="11">
        <v>39</v>
      </c>
      <c r="I1884" s="9"/>
      <c r="J1884" s="9">
        <v>16</v>
      </c>
      <c r="K1884" s="9" t="s">
        <v>4843</v>
      </c>
      <c r="L1884" s="9" t="s">
        <v>48</v>
      </c>
      <c r="M1884" s="11">
        <f t="shared" si="29"/>
        <v>2.4375</v>
      </c>
      <c r="N1884" s="12">
        <f>IF(M1884="","",IF(M1884&lt;Premissas!$C$8,Premissas!$E$7,IF(M1884&lt;Premissas!$C$9,Premissas!$E$8,IF(M1884&lt;Premissas!$C$10,Premissas!$E$9,IF(M1884&lt;Premissas!$C$11,Premissas!$E$10,IF(M1884&lt;Premissas!$C$12,Premissas!$E$11,Premissas!$E$12))))))</f>
        <v>750</v>
      </c>
      <c r="O1884" s="13">
        <f>IF(OR(N1884="",N1884=0),0,N1884/Premissas!$C$16)</f>
        <v>28.846153846153847</v>
      </c>
    </row>
    <row r="1885" spans="1:15" ht="15" customHeight="1">
      <c r="A1885" s="9">
        <v>8</v>
      </c>
      <c r="B1885" s="9">
        <v>1974</v>
      </c>
      <c r="C1885" s="9" t="s">
        <v>20</v>
      </c>
      <c r="D1885" s="9" t="s">
        <v>1123</v>
      </c>
      <c r="E1885" s="9" t="s">
        <v>1124</v>
      </c>
      <c r="F1885" s="10">
        <v>262</v>
      </c>
      <c r="G1885" s="11">
        <v>12.22</v>
      </c>
      <c r="H1885" s="11">
        <v>21</v>
      </c>
      <c r="I1885" s="9"/>
      <c r="J1885" s="9">
        <v>16</v>
      </c>
      <c r="K1885" s="9" t="s">
        <v>4843</v>
      </c>
      <c r="L1885" s="9" t="s">
        <v>48</v>
      </c>
      <c r="M1885" s="11">
        <f t="shared" si="29"/>
        <v>1.3125</v>
      </c>
      <c r="N1885" s="12">
        <f>IF(M1885="","",IF(M1885&lt;Premissas!$C$8,Premissas!$E$7,IF(M1885&lt;Premissas!$C$9,Premissas!$E$8,IF(M1885&lt;Premissas!$C$10,Premissas!$E$9,IF(M1885&lt;Premissas!$C$11,Premissas!$E$10,IF(M1885&lt;Premissas!$C$12,Premissas!$E$11,Premissas!$E$12))))))</f>
        <v>200</v>
      </c>
      <c r="O1885" s="13">
        <f>IF(OR(N1885="",N1885=0),0,N1885/Premissas!$C$16)</f>
        <v>7.6923076923076925</v>
      </c>
    </row>
    <row r="1886" spans="1:15" ht="15" customHeight="1">
      <c r="A1886" s="9">
        <v>8</v>
      </c>
      <c r="B1886" s="9">
        <v>1974</v>
      </c>
      <c r="C1886" s="9" t="s">
        <v>18</v>
      </c>
      <c r="D1886" s="9" t="s">
        <v>1125</v>
      </c>
      <c r="E1886" s="9" t="s">
        <v>1126</v>
      </c>
      <c r="F1886" s="10">
        <v>134</v>
      </c>
      <c r="G1886" s="11">
        <v>2.33</v>
      </c>
      <c r="H1886" s="11">
        <v>58</v>
      </c>
      <c r="I1886" s="9"/>
      <c r="J1886" s="9">
        <v>22</v>
      </c>
      <c r="K1886" s="9" t="s">
        <v>4843</v>
      </c>
      <c r="L1886" s="9" t="s">
        <v>48</v>
      </c>
      <c r="M1886" s="11">
        <f t="shared" si="29"/>
        <v>2.6363636363636362</v>
      </c>
      <c r="N1886" s="12">
        <f>IF(M1886="","",IF(M1886&lt;Premissas!$C$8,Premissas!$E$7,IF(M1886&lt;Premissas!$C$9,Premissas!$E$8,IF(M1886&lt;Premissas!$C$10,Premissas!$E$9,IF(M1886&lt;Premissas!$C$11,Premissas!$E$10,IF(M1886&lt;Premissas!$C$12,Premissas!$E$11,Premissas!$E$12))))))</f>
        <v>750</v>
      </c>
      <c r="O1886" s="13">
        <f>IF(OR(N1886="",N1886=0),0,N1886/Premissas!$C$16)</f>
        <v>28.846153846153847</v>
      </c>
    </row>
    <row r="1887" spans="1:15" ht="15" customHeight="1">
      <c r="A1887" s="9">
        <v>8</v>
      </c>
      <c r="B1887" s="9">
        <v>1974</v>
      </c>
      <c r="C1887" s="9" t="s">
        <v>20</v>
      </c>
      <c r="D1887" s="9" t="s">
        <v>1125</v>
      </c>
      <c r="E1887" s="9" t="s">
        <v>1126</v>
      </c>
      <c r="F1887" s="10">
        <v>234</v>
      </c>
      <c r="G1887" s="11">
        <v>4.8499999999999996</v>
      </c>
      <c r="H1887" s="11">
        <v>48</v>
      </c>
      <c r="I1887" s="9"/>
      <c r="J1887" s="9">
        <v>16</v>
      </c>
      <c r="K1887" s="9" t="s">
        <v>4843</v>
      </c>
      <c r="L1887" s="9" t="s">
        <v>48</v>
      </c>
      <c r="M1887" s="11">
        <f t="shared" si="29"/>
        <v>3</v>
      </c>
      <c r="N1887" s="12">
        <f>IF(M1887="","",IF(M1887&lt;Premissas!$C$8,Premissas!$E$7,IF(M1887&lt;Premissas!$C$9,Premissas!$E$8,IF(M1887&lt;Premissas!$C$10,Premissas!$E$9,IF(M1887&lt;Premissas!$C$11,Premissas!$E$10,IF(M1887&lt;Premissas!$C$12,Premissas!$E$11,Premissas!$E$12))))))</f>
        <v>750</v>
      </c>
      <c r="O1887" s="13">
        <f>IF(OR(N1887="",N1887=0),0,N1887/Premissas!$C$16)</f>
        <v>28.846153846153847</v>
      </c>
    </row>
    <row r="1888" spans="1:15" ht="15" customHeight="1">
      <c r="A1888" s="9">
        <v>8</v>
      </c>
      <c r="B1888" s="9">
        <v>1974</v>
      </c>
      <c r="C1888" s="9" t="s">
        <v>18</v>
      </c>
      <c r="D1888" s="9" t="s">
        <v>1127</v>
      </c>
      <c r="E1888" s="9" t="s">
        <v>1128</v>
      </c>
      <c r="F1888" s="10">
        <v>296</v>
      </c>
      <c r="G1888" s="11">
        <v>7.2</v>
      </c>
      <c r="H1888" s="11">
        <v>41</v>
      </c>
      <c r="I1888" s="9"/>
      <c r="J1888" s="9">
        <v>22</v>
      </c>
      <c r="K1888" s="9" t="s">
        <v>4843</v>
      </c>
      <c r="L1888" s="9" t="s">
        <v>48</v>
      </c>
      <c r="M1888" s="11">
        <f t="shared" si="29"/>
        <v>1.8636363636363635</v>
      </c>
      <c r="N1888" s="12">
        <f>IF(M1888="","",IF(M1888&lt;Premissas!$C$8,Premissas!$E$7,IF(M1888&lt;Premissas!$C$9,Premissas!$E$8,IF(M1888&lt;Premissas!$C$10,Premissas!$E$9,IF(M1888&lt;Premissas!$C$11,Premissas!$E$10,IF(M1888&lt;Premissas!$C$12,Premissas!$E$11,Premissas!$E$12))))))</f>
        <v>500</v>
      </c>
      <c r="O1888" s="13">
        <f>IF(OR(N1888="",N1888=0),0,N1888/Premissas!$C$16)</f>
        <v>19.23076923076923</v>
      </c>
    </row>
    <row r="1889" spans="1:15" ht="15" customHeight="1">
      <c r="A1889" s="9">
        <v>8</v>
      </c>
      <c r="B1889" s="9">
        <v>1974</v>
      </c>
      <c r="C1889" s="9" t="s">
        <v>20</v>
      </c>
      <c r="D1889" s="9" t="s">
        <v>1127</v>
      </c>
      <c r="E1889" s="9" t="s">
        <v>1128</v>
      </c>
      <c r="F1889" s="10">
        <v>7</v>
      </c>
      <c r="G1889" s="11">
        <v>0.45</v>
      </c>
      <c r="H1889" s="11">
        <v>16</v>
      </c>
      <c r="I1889" s="9"/>
      <c r="J1889" s="9">
        <v>16</v>
      </c>
      <c r="K1889" s="9" t="s">
        <v>4843</v>
      </c>
      <c r="L1889" s="9" t="s">
        <v>48</v>
      </c>
      <c r="M1889" s="11">
        <f t="shared" si="29"/>
        <v>1</v>
      </c>
      <c r="N1889" s="12">
        <f>IF(M1889="","",IF(M1889&lt;Premissas!$C$8,Premissas!$E$7,IF(M1889&lt;Premissas!$C$9,Premissas!$E$8,IF(M1889&lt;Premissas!$C$10,Premissas!$E$9,IF(M1889&lt;Premissas!$C$11,Premissas!$E$10,IF(M1889&lt;Premissas!$C$12,Premissas!$E$11,Premissas!$E$12))))))</f>
        <v>100</v>
      </c>
      <c r="O1889" s="13">
        <f>IF(OR(N1889="",N1889=0),0,N1889/Premissas!$C$16)</f>
        <v>3.8461538461538463</v>
      </c>
    </row>
    <row r="1890" spans="1:15" ht="15" customHeight="1">
      <c r="A1890" s="9">
        <v>8</v>
      </c>
      <c r="B1890" s="9">
        <v>1974</v>
      </c>
      <c r="C1890" s="9" t="s">
        <v>20</v>
      </c>
      <c r="D1890" s="9" t="s">
        <v>1131</v>
      </c>
      <c r="E1890" s="9" t="s">
        <v>1132</v>
      </c>
      <c r="F1890" s="10">
        <v>367</v>
      </c>
      <c r="G1890" s="11">
        <v>13.45</v>
      </c>
      <c r="H1890" s="11">
        <v>27</v>
      </c>
      <c r="I1890" s="9"/>
      <c r="J1890" s="9">
        <v>16</v>
      </c>
      <c r="K1890" s="9" t="s">
        <v>4843</v>
      </c>
      <c r="L1890" s="9" t="s">
        <v>48</v>
      </c>
      <c r="M1890" s="11">
        <f t="shared" si="29"/>
        <v>1.6875</v>
      </c>
      <c r="N1890" s="12">
        <f>IF(M1890="","",IF(M1890&lt;Premissas!$C$8,Premissas!$E$7,IF(M1890&lt;Premissas!$C$9,Premissas!$E$8,IF(M1890&lt;Premissas!$C$10,Premissas!$E$9,IF(M1890&lt;Premissas!$C$11,Premissas!$E$10,IF(M1890&lt;Premissas!$C$12,Premissas!$E$11,Premissas!$E$12))))))</f>
        <v>500</v>
      </c>
      <c r="O1890" s="13">
        <f>IF(OR(N1890="",N1890=0),0,N1890/Premissas!$C$16)</f>
        <v>19.23076923076923</v>
      </c>
    </row>
    <row r="1891" spans="1:15" ht="15" customHeight="1">
      <c r="A1891" s="9">
        <v>8</v>
      </c>
      <c r="B1891" s="9">
        <v>1974</v>
      </c>
      <c r="C1891" s="9" t="s">
        <v>20</v>
      </c>
      <c r="D1891" s="9" t="s">
        <v>1133</v>
      </c>
      <c r="E1891" s="9" t="s">
        <v>1134</v>
      </c>
      <c r="F1891" s="10">
        <v>17</v>
      </c>
      <c r="G1891" s="11">
        <v>0.55000000000000004</v>
      </c>
      <c r="H1891" s="11">
        <v>31</v>
      </c>
      <c r="I1891" s="9"/>
      <c r="J1891" s="9">
        <v>16</v>
      </c>
      <c r="K1891" s="9" t="s">
        <v>4843</v>
      </c>
      <c r="L1891" s="9" t="s">
        <v>48</v>
      </c>
      <c r="M1891" s="11">
        <f t="shared" si="29"/>
        <v>1.9375</v>
      </c>
      <c r="N1891" s="12">
        <f>IF(M1891="","",IF(M1891&lt;Premissas!$C$8,Premissas!$E$7,IF(M1891&lt;Premissas!$C$9,Premissas!$E$8,IF(M1891&lt;Premissas!$C$10,Premissas!$E$9,IF(M1891&lt;Premissas!$C$11,Premissas!$E$10,IF(M1891&lt;Premissas!$C$12,Premissas!$E$11,Premissas!$E$12))))))</f>
        <v>750</v>
      </c>
      <c r="O1891" s="13">
        <f>IF(OR(N1891="",N1891=0),0,N1891/Premissas!$C$16)</f>
        <v>28.846153846153847</v>
      </c>
    </row>
    <row r="1892" spans="1:15" ht="15" customHeight="1">
      <c r="A1892" s="9">
        <v>8</v>
      </c>
      <c r="B1892" s="9">
        <v>1974</v>
      </c>
      <c r="C1892" s="9" t="s">
        <v>20</v>
      </c>
      <c r="D1892" s="9" t="s">
        <v>1135</v>
      </c>
      <c r="E1892" s="9" t="s">
        <v>1136</v>
      </c>
      <c r="F1892" s="10">
        <v>202</v>
      </c>
      <c r="G1892" s="11">
        <v>4.09</v>
      </c>
      <c r="H1892" s="11">
        <v>49</v>
      </c>
      <c r="I1892" s="9"/>
      <c r="J1892" s="9">
        <v>16</v>
      </c>
      <c r="K1892" s="9" t="s">
        <v>4843</v>
      </c>
      <c r="L1892" s="9" t="s">
        <v>48</v>
      </c>
      <c r="M1892" s="11">
        <f t="shared" si="29"/>
        <v>3.0625</v>
      </c>
      <c r="N1892" s="12">
        <f>IF(M1892="","",IF(M1892&lt;Premissas!$C$8,Premissas!$E$7,IF(M1892&lt;Premissas!$C$9,Premissas!$E$8,IF(M1892&lt;Premissas!$C$10,Premissas!$E$9,IF(M1892&lt;Premissas!$C$11,Premissas!$E$10,IF(M1892&lt;Premissas!$C$12,Premissas!$E$11,Premissas!$E$12))))))</f>
        <v>750</v>
      </c>
      <c r="O1892" s="13">
        <f>IF(OR(N1892="",N1892=0),0,N1892/Premissas!$C$16)</f>
        <v>28.846153846153847</v>
      </c>
    </row>
    <row r="1893" spans="1:15" ht="15" customHeight="1">
      <c r="A1893" s="9">
        <v>8</v>
      </c>
      <c r="B1893" s="9">
        <v>1974</v>
      </c>
      <c r="C1893" s="9" t="s">
        <v>19</v>
      </c>
      <c r="D1893" s="9" t="s">
        <v>1135</v>
      </c>
      <c r="E1893" s="9" t="s">
        <v>1136</v>
      </c>
      <c r="F1893" s="10">
        <v>12</v>
      </c>
      <c r="G1893" s="11">
        <v>1.1100000000000001</v>
      </c>
      <c r="H1893" s="11">
        <v>11</v>
      </c>
      <c r="I1893" s="9">
        <v>41</v>
      </c>
      <c r="J1893" s="9">
        <v>41</v>
      </c>
      <c r="K1893" s="9" t="s">
        <v>4842</v>
      </c>
      <c r="L1893" s="9" t="s">
        <v>48</v>
      </c>
      <c r="M1893" s="11">
        <f t="shared" si="29"/>
        <v>0.26829268292682928</v>
      </c>
      <c r="N1893" s="12">
        <f>IF(M1893="","",IF(M1893&lt;Premissas!$C$8,Premissas!$E$7,IF(M1893&lt;Premissas!$C$9,Premissas!$E$8,IF(M1893&lt;Premissas!$C$10,Premissas!$E$9,IF(M1893&lt;Premissas!$C$11,Premissas!$E$10,IF(M1893&lt;Premissas!$C$12,Premissas!$E$11,Premissas!$E$12))))))</f>
        <v>0</v>
      </c>
      <c r="O1893" s="13">
        <f>IF(OR(N1893="",N1893=0),0,N1893/Premissas!$C$16)</f>
        <v>0</v>
      </c>
    </row>
    <row r="1894" spans="1:15" ht="15" customHeight="1">
      <c r="A1894" s="9">
        <v>8</v>
      </c>
      <c r="B1894" s="9">
        <v>1974</v>
      </c>
      <c r="C1894" s="9" t="s">
        <v>20</v>
      </c>
      <c r="D1894" s="9" t="s">
        <v>1137</v>
      </c>
      <c r="E1894" s="9" t="s">
        <v>1138</v>
      </c>
      <c r="F1894" s="10">
        <v>414</v>
      </c>
      <c r="G1894" s="11">
        <v>11.75</v>
      </c>
      <c r="H1894" s="11">
        <v>35</v>
      </c>
      <c r="I1894" s="9"/>
      <c r="J1894" s="9">
        <v>16</v>
      </c>
      <c r="K1894" s="9" t="s">
        <v>4843</v>
      </c>
      <c r="L1894" s="9" t="s">
        <v>48</v>
      </c>
      <c r="M1894" s="11">
        <f t="shared" si="29"/>
        <v>2.1875</v>
      </c>
      <c r="N1894" s="12">
        <f>IF(M1894="","",IF(M1894&lt;Premissas!$C$8,Premissas!$E$7,IF(M1894&lt;Premissas!$C$9,Premissas!$E$8,IF(M1894&lt;Premissas!$C$10,Premissas!$E$9,IF(M1894&lt;Premissas!$C$11,Premissas!$E$10,IF(M1894&lt;Premissas!$C$12,Premissas!$E$11,Premissas!$E$12))))))</f>
        <v>750</v>
      </c>
      <c r="O1894" s="13">
        <f>IF(OR(N1894="",N1894=0),0,N1894/Premissas!$C$16)</f>
        <v>28.846153846153847</v>
      </c>
    </row>
    <row r="1895" spans="1:15" ht="15" customHeight="1">
      <c r="A1895" s="9">
        <v>8</v>
      </c>
      <c r="B1895" s="9">
        <v>1979</v>
      </c>
      <c r="C1895" s="9" t="s">
        <v>21</v>
      </c>
      <c r="D1895" s="9" t="s">
        <v>1139</v>
      </c>
      <c r="E1895" s="9" t="s">
        <v>1140</v>
      </c>
      <c r="F1895" s="10">
        <v>31</v>
      </c>
      <c r="G1895" s="11">
        <v>0.98</v>
      </c>
      <c r="H1895" s="11">
        <v>32</v>
      </c>
      <c r="I1895" s="9">
        <v>18</v>
      </c>
      <c r="J1895" s="9">
        <v>18</v>
      </c>
      <c r="K1895" s="9" t="s">
        <v>4842</v>
      </c>
      <c r="L1895" s="9" t="s">
        <v>48</v>
      </c>
      <c r="M1895" s="11">
        <f t="shared" si="29"/>
        <v>1.7777777777777777</v>
      </c>
      <c r="N1895" s="12">
        <f>IF(M1895="","",IF(M1895&lt;Premissas!$C$8,Premissas!$E$7,IF(M1895&lt;Premissas!$C$9,Premissas!$E$8,IF(M1895&lt;Premissas!$C$10,Premissas!$E$9,IF(M1895&lt;Premissas!$C$11,Premissas!$E$10,IF(M1895&lt;Premissas!$C$12,Premissas!$E$11,Premissas!$E$12))))))</f>
        <v>500</v>
      </c>
      <c r="O1895" s="13">
        <f>IF(OR(N1895="",N1895=0),0,N1895/Premissas!$C$16)</f>
        <v>19.23076923076923</v>
      </c>
    </row>
    <row r="1896" spans="1:15" ht="15" customHeight="1">
      <c r="A1896" s="9">
        <v>8</v>
      </c>
      <c r="B1896" s="9">
        <v>1979</v>
      </c>
      <c r="C1896" s="9" t="s">
        <v>21</v>
      </c>
      <c r="D1896" s="9" t="s">
        <v>1141</v>
      </c>
      <c r="E1896" s="9" t="s">
        <v>1142</v>
      </c>
      <c r="F1896" s="10">
        <v>3304</v>
      </c>
      <c r="G1896" s="11">
        <v>142.32</v>
      </c>
      <c r="H1896" s="11">
        <v>23</v>
      </c>
      <c r="I1896" s="9">
        <v>18</v>
      </c>
      <c r="J1896" s="9">
        <v>18</v>
      </c>
      <c r="K1896" s="9" t="s">
        <v>4842</v>
      </c>
      <c r="L1896" s="9" t="s">
        <v>48</v>
      </c>
      <c r="M1896" s="11">
        <f t="shared" si="29"/>
        <v>1.2777777777777777</v>
      </c>
      <c r="N1896" s="12">
        <f>IF(M1896="","",IF(M1896&lt;Premissas!$C$8,Premissas!$E$7,IF(M1896&lt;Premissas!$C$9,Premissas!$E$8,IF(M1896&lt;Premissas!$C$10,Premissas!$E$9,IF(M1896&lt;Premissas!$C$11,Premissas!$E$10,IF(M1896&lt;Premissas!$C$12,Premissas!$E$11,Premissas!$E$12))))))</f>
        <v>200</v>
      </c>
      <c r="O1896" s="13">
        <f>IF(OR(N1896="",N1896=0),0,N1896/Premissas!$C$16)</f>
        <v>7.6923076923076925</v>
      </c>
    </row>
    <row r="1897" spans="1:15" ht="15" customHeight="1">
      <c r="A1897" s="9">
        <v>8</v>
      </c>
      <c r="B1897" s="9">
        <v>1979</v>
      </c>
      <c r="C1897" s="9" t="s">
        <v>21</v>
      </c>
      <c r="D1897" s="9" t="s">
        <v>1143</v>
      </c>
      <c r="E1897" s="9" t="s">
        <v>1144</v>
      </c>
      <c r="F1897" s="10">
        <v>1639</v>
      </c>
      <c r="G1897" s="11">
        <v>63.84</v>
      </c>
      <c r="H1897" s="11">
        <v>26</v>
      </c>
      <c r="I1897" s="9">
        <v>18</v>
      </c>
      <c r="J1897" s="9">
        <v>18</v>
      </c>
      <c r="K1897" s="9" t="s">
        <v>4842</v>
      </c>
      <c r="L1897" s="9" t="s">
        <v>48</v>
      </c>
      <c r="M1897" s="11">
        <f t="shared" si="29"/>
        <v>1.4444444444444444</v>
      </c>
      <c r="N1897" s="12">
        <f>IF(M1897="","",IF(M1897&lt;Premissas!$C$8,Premissas!$E$7,IF(M1897&lt;Premissas!$C$9,Premissas!$E$8,IF(M1897&lt;Premissas!$C$10,Premissas!$E$9,IF(M1897&lt;Premissas!$C$11,Premissas!$E$10,IF(M1897&lt;Premissas!$C$12,Premissas!$E$11,Premissas!$E$12))))))</f>
        <v>350</v>
      </c>
      <c r="O1897" s="13">
        <f>IF(OR(N1897="",N1897=0),0,N1897/Premissas!$C$16)</f>
        <v>13.461538461538462</v>
      </c>
    </row>
    <row r="1898" spans="1:15" ht="15" customHeight="1">
      <c r="A1898" s="9">
        <v>8</v>
      </c>
      <c r="B1898" s="9">
        <v>1979</v>
      </c>
      <c r="C1898" s="9" t="s">
        <v>19</v>
      </c>
      <c r="D1898" s="9" t="s">
        <v>1143</v>
      </c>
      <c r="E1898" s="9" t="s">
        <v>1144</v>
      </c>
      <c r="F1898" s="10">
        <v>32</v>
      </c>
      <c r="G1898" s="11">
        <v>2.83</v>
      </c>
      <c r="H1898" s="11">
        <v>11</v>
      </c>
      <c r="I1898" s="9">
        <v>35</v>
      </c>
      <c r="J1898" s="9">
        <v>35</v>
      </c>
      <c r="K1898" s="9" t="s">
        <v>4842</v>
      </c>
      <c r="L1898" s="9" t="s">
        <v>48</v>
      </c>
      <c r="M1898" s="11">
        <f t="shared" si="29"/>
        <v>0.31428571428571428</v>
      </c>
      <c r="N1898" s="12">
        <f>IF(M1898="","",IF(M1898&lt;Premissas!$C$8,Premissas!$E$7,IF(M1898&lt;Premissas!$C$9,Premissas!$E$8,IF(M1898&lt;Premissas!$C$10,Premissas!$E$9,IF(M1898&lt;Premissas!$C$11,Premissas!$E$10,IF(M1898&lt;Premissas!$C$12,Premissas!$E$11,Premissas!$E$12))))))</f>
        <v>0</v>
      </c>
      <c r="O1898" s="13">
        <f>IF(OR(N1898="",N1898=0),0,N1898/Premissas!$C$16)</f>
        <v>0</v>
      </c>
    </row>
    <row r="1899" spans="1:15" ht="15" customHeight="1">
      <c r="A1899" s="9">
        <v>8</v>
      </c>
      <c r="B1899" s="9">
        <v>1979</v>
      </c>
      <c r="C1899" s="9" t="s">
        <v>19</v>
      </c>
      <c r="D1899" s="9" t="s">
        <v>1145</v>
      </c>
      <c r="E1899" s="9" t="s">
        <v>1146</v>
      </c>
      <c r="F1899" s="10">
        <v>2626</v>
      </c>
      <c r="G1899" s="11">
        <v>83.85</v>
      </c>
      <c r="H1899" s="11">
        <v>31</v>
      </c>
      <c r="I1899" s="9">
        <v>35</v>
      </c>
      <c r="J1899" s="9">
        <v>35</v>
      </c>
      <c r="K1899" s="9" t="s">
        <v>4842</v>
      </c>
      <c r="L1899" s="9" t="s">
        <v>48</v>
      </c>
      <c r="M1899" s="11">
        <f t="shared" si="29"/>
        <v>0.88571428571428568</v>
      </c>
      <c r="N1899" s="12">
        <f>IF(M1899="","",IF(M1899&lt;Premissas!$C$8,Premissas!$E$7,IF(M1899&lt;Premissas!$C$9,Premissas!$E$8,IF(M1899&lt;Premissas!$C$10,Premissas!$E$9,IF(M1899&lt;Premissas!$C$11,Premissas!$E$10,IF(M1899&lt;Premissas!$C$12,Premissas!$E$11,Premissas!$E$12))))))</f>
        <v>0</v>
      </c>
      <c r="O1899" s="13">
        <f>IF(OR(N1899="",N1899=0),0,N1899/Premissas!$C$16)</f>
        <v>0</v>
      </c>
    </row>
    <row r="1900" spans="1:15" ht="15" customHeight="1">
      <c r="A1900" s="9">
        <v>8</v>
      </c>
      <c r="B1900" s="9">
        <v>1979</v>
      </c>
      <c r="C1900" s="9" t="s">
        <v>21</v>
      </c>
      <c r="D1900" s="9" t="s">
        <v>1147</v>
      </c>
      <c r="E1900" s="9" t="s">
        <v>1148</v>
      </c>
      <c r="F1900" s="10">
        <v>592</v>
      </c>
      <c r="G1900" s="11">
        <v>37.79</v>
      </c>
      <c r="H1900" s="11">
        <v>16</v>
      </c>
      <c r="I1900" s="9">
        <v>18</v>
      </c>
      <c r="J1900" s="9">
        <v>18</v>
      </c>
      <c r="K1900" s="9" t="s">
        <v>4842</v>
      </c>
      <c r="L1900" s="9" t="s">
        <v>48</v>
      </c>
      <c r="M1900" s="11">
        <f t="shared" si="29"/>
        <v>0.88888888888888884</v>
      </c>
      <c r="N1900" s="12">
        <f>IF(M1900="","",IF(M1900&lt;Premissas!$C$8,Premissas!$E$7,IF(M1900&lt;Premissas!$C$9,Premissas!$E$8,IF(M1900&lt;Premissas!$C$10,Premissas!$E$9,IF(M1900&lt;Premissas!$C$11,Premissas!$E$10,IF(M1900&lt;Premissas!$C$12,Premissas!$E$11,Premissas!$E$12))))))</f>
        <v>0</v>
      </c>
      <c r="O1900" s="13">
        <f>IF(OR(N1900="",N1900=0),0,N1900/Premissas!$C$16)</f>
        <v>0</v>
      </c>
    </row>
    <row r="1901" spans="1:15" ht="15" customHeight="1">
      <c r="A1901" s="9">
        <v>8</v>
      </c>
      <c r="B1901" s="9">
        <v>1979</v>
      </c>
      <c r="C1901" s="9" t="s">
        <v>18</v>
      </c>
      <c r="D1901" s="9" t="s">
        <v>1147</v>
      </c>
      <c r="E1901" s="9" t="s">
        <v>1148</v>
      </c>
      <c r="F1901" s="10">
        <v>6800</v>
      </c>
      <c r="G1901" s="11">
        <v>116.23</v>
      </c>
      <c r="H1901" s="11">
        <v>59</v>
      </c>
      <c r="I1901" s="9"/>
      <c r="J1901" s="9">
        <v>22</v>
      </c>
      <c r="K1901" s="9" t="s">
        <v>4843</v>
      </c>
      <c r="L1901" s="9" t="s">
        <v>48</v>
      </c>
      <c r="M1901" s="11">
        <f t="shared" si="29"/>
        <v>2.6818181818181817</v>
      </c>
      <c r="N1901" s="12">
        <f>IF(M1901="","",IF(M1901&lt;Premissas!$C$8,Premissas!$E$7,IF(M1901&lt;Premissas!$C$9,Premissas!$E$8,IF(M1901&lt;Premissas!$C$10,Premissas!$E$9,IF(M1901&lt;Premissas!$C$11,Premissas!$E$10,IF(M1901&lt;Premissas!$C$12,Premissas!$E$11,Premissas!$E$12))))))</f>
        <v>750</v>
      </c>
      <c r="O1901" s="13">
        <f>IF(OR(N1901="",N1901=0),0,N1901/Premissas!$C$16)</f>
        <v>28.846153846153847</v>
      </c>
    </row>
    <row r="1902" spans="1:15" ht="15" customHeight="1">
      <c r="A1902" s="9">
        <v>8</v>
      </c>
      <c r="B1902" s="9">
        <v>1979</v>
      </c>
      <c r="C1902" s="9" t="s">
        <v>18</v>
      </c>
      <c r="D1902" s="9" t="s">
        <v>1149</v>
      </c>
      <c r="E1902" s="9" t="s">
        <v>1150</v>
      </c>
      <c r="F1902" s="10">
        <v>519</v>
      </c>
      <c r="G1902" s="11">
        <v>13.65</v>
      </c>
      <c r="H1902" s="11">
        <v>38</v>
      </c>
      <c r="I1902" s="9"/>
      <c r="J1902" s="9">
        <v>22</v>
      </c>
      <c r="K1902" s="9" t="s">
        <v>4843</v>
      </c>
      <c r="L1902" s="9" t="s">
        <v>48</v>
      </c>
      <c r="M1902" s="11">
        <f t="shared" si="29"/>
        <v>1.7272727272727273</v>
      </c>
      <c r="N1902" s="12">
        <f>IF(M1902="","",IF(M1902&lt;Premissas!$C$8,Premissas!$E$7,IF(M1902&lt;Premissas!$C$9,Premissas!$E$8,IF(M1902&lt;Premissas!$C$10,Premissas!$E$9,IF(M1902&lt;Premissas!$C$11,Premissas!$E$10,IF(M1902&lt;Premissas!$C$12,Premissas!$E$11,Premissas!$E$12))))))</f>
        <v>500</v>
      </c>
      <c r="O1902" s="13">
        <f>IF(OR(N1902="",N1902=0),0,N1902/Premissas!$C$16)</f>
        <v>19.23076923076923</v>
      </c>
    </row>
    <row r="1903" spans="1:15" ht="15" customHeight="1">
      <c r="A1903" s="9">
        <v>8</v>
      </c>
      <c r="B1903" s="9">
        <v>1979</v>
      </c>
      <c r="C1903" s="9" t="s">
        <v>20</v>
      </c>
      <c r="D1903" s="9" t="s">
        <v>1149</v>
      </c>
      <c r="E1903" s="9" t="s">
        <v>1150</v>
      </c>
      <c r="F1903" s="10">
        <v>188</v>
      </c>
      <c r="G1903" s="11">
        <v>7.7</v>
      </c>
      <c r="H1903" s="11">
        <v>24</v>
      </c>
      <c r="I1903" s="9"/>
      <c r="J1903" s="9">
        <v>16</v>
      </c>
      <c r="K1903" s="9" t="s">
        <v>4843</v>
      </c>
      <c r="L1903" s="9" t="s">
        <v>48</v>
      </c>
      <c r="M1903" s="11">
        <f t="shared" si="29"/>
        <v>1.5</v>
      </c>
      <c r="N1903" s="12">
        <f>IF(M1903="","",IF(M1903&lt;Premissas!$C$8,Premissas!$E$7,IF(M1903&lt;Premissas!$C$9,Premissas!$E$8,IF(M1903&lt;Premissas!$C$10,Premissas!$E$9,IF(M1903&lt;Premissas!$C$11,Premissas!$E$10,IF(M1903&lt;Premissas!$C$12,Premissas!$E$11,Premissas!$E$12))))))</f>
        <v>350</v>
      </c>
      <c r="O1903" s="13">
        <f>IF(OR(N1903="",N1903=0),0,N1903/Premissas!$C$16)</f>
        <v>13.461538461538462</v>
      </c>
    </row>
    <row r="1904" spans="1:15" ht="15" customHeight="1">
      <c r="A1904" s="9">
        <v>8</v>
      </c>
      <c r="B1904" s="9">
        <v>1979</v>
      </c>
      <c r="C1904" s="9" t="s">
        <v>19</v>
      </c>
      <c r="D1904" s="9" t="s">
        <v>1149</v>
      </c>
      <c r="E1904" s="9" t="s">
        <v>1150</v>
      </c>
      <c r="F1904" s="10">
        <v>998</v>
      </c>
      <c r="G1904" s="11">
        <v>15.02</v>
      </c>
      <c r="H1904" s="11">
        <v>66</v>
      </c>
      <c r="I1904" s="9">
        <v>35</v>
      </c>
      <c r="J1904" s="9">
        <v>35</v>
      </c>
      <c r="K1904" s="9" t="s">
        <v>4842</v>
      </c>
      <c r="L1904" s="9" t="s">
        <v>48</v>
      </c>
      <c r="M1904" s="11">
        <f t="shared" si="29"/>
        <v>1.8857142857142857</v>
      </c>
      <c r="N1904" s="12">
        <f>IF(M1904="","",IF(M1904&lt;Premissas!$C$8,Premissas!$E$7,IF(M1904&lt;Premissas!$C$9,Premissas!$E$8,IF(M1904&lt;Premissas!$C$10,Premissas!$E$9,IF(M1904&lt;Premissas!$C$11,Premissas!$E$10,IF(M1904&lt;Premissas!$C$12,Premissas!$E$11,Premissas!$E$12))))))</f>
        <v>500</v>
      </c>
      <c r="O1904" s="13">
        <f>IF(OR(N1904="",N1904=0),0,N1904/Premissas!$C$16)</f>
        <v>19.23076923076923</v>
      </c>
    </row>
    <row r="1905" spans="1:15" ht="15" customHeight="1">
      <c r="A1905" s="9">
        <v>8</v>
      </c>
      <c r="B1905" s="9">
        <v>1979</v>
      </c>
      <c r="C1905" s="9" t="s">
        <v>19</v>
      </c>
      <c r="D1905" s="9" t="s">
        <v>1151</v>
      </c>
      <c r="E1905" s="9" t="s">
        <v>1152</v>
      </c>
      <c r="F1905" s="10">
        <v>3</v>
      </c>
      <c r="G1905" s="11">
        <v>2.4700000000000002</v>
      </c>
      <c r="H1905" s="11">
        <v>1</v>
      </c>
      <c r="I1905" s="9">
        <v>35</v>
      </c>
      <c r="J1905" s="9">
        <v>35</v>
      </c>
      <c r="K1905" s="9" t="s">
        <v>4842</v>
      </c>
      <c r="L1905" s="9" t="s">
        <v>48</v>
      </c>
      <c r="M1905" s="11">
        <f t="shared" si="29"/>
        <v>2.8571428571428571E-2</v>
      </c>
      <c r="N1905" s="12">
        <f>IF(M1905="","",IF(M1905&lt;Premissas!$C$8,Premissas!$E$7,IF(M1905&lt;Premissas!$C$9,Premissas!$E$8,IF(M1905&lt;Premissas!$C$10,Premissas!$E$9,IF(M1905&lt;Premissas!$C$11,Premissas!$E$10,IF(M1905&lt;Premissas!$C$12,Premissas!$E$11,Premissas!$E$12))))))</f>
        <v>0</v>
      </c>
      <c r="O1905" s="13">
        <f>IF(OR(N1905="",N1905=0),0,N1905/Premissas!$C$16)</f>
        <v>0</v>
      </c>
    </row>
    <row r="1906" spans="1:15" ht="15" customHeight="1">
      <c r="A1906" s="9">
        <v>8</v>
      </c>
      <c r="B1906" s="9">
        <v>1979</v>
      </c>
      <c r="C1906" s="9" t="s">
        <v>18</v>
      </c>
      <c r="D1906" s="9" t="s">
        <v>1153</v>
      </c>
      <c r="E1906" s="9" t="s">
        <v>1154</v>
      </c>
      <c r="F1906" s="10">
        <v>67</v>
      </c>
      <c r="G1906" s="11">
        <v>2</v>
      </c>
      <c r="H1906" s="11">
        <v>34</v>
      </c>
      <c r="I1906" s="9"/>
      <c r="J1906" s="9">
        <v>22</v>
      </c>
      <c r="K1906" s="9" t="s">
        <v>4843</v>
      </c>
      <c r="L1906" s="9" t="s">
        <v>48</v>
      </c>
      <c r="M1906" s="11">
        <f t="shared" si="29"/>
        <v>1.5454545454545454</v>
      </c>
      <c r="N1906" s="12">
        <f>IF(M1906="","",IF(M1906&lt;Premissas!$C$8,Premissas!$E$7,IF(M1906&lt;Premissas!$C$9,Premissas!$E$8,IF(M1906&lt;Premissas!$C$10,Premissas!$E$9,IF(M1906&lt;Premissas!$C$11,Premissas!$E$10,IF(M1906&lt;Premissas!$C$12,Premissas!$E$11,Premissas!$E$12))))))</f>
        <v>350</v>
      </c>
      <c r="O1906" s="13">
        <f>IF(OR(N1906="",N1906=0),0,N1906/Premissas!$C$16)</f>
        <v>13.461538461538462</v>
      </c>
    </row>
    <row r="1907" spans="1:15" ht="15" customHeight="1">
      <c r="A1907" s="9">
        <v>8</v>
      </c>
      <c r="B1907" s="9">
        <v>1979</v>
      </c>
      <c r="C1907" s="9" t="s">
        <v>20</v>
      </c>
      <c r="D1907" s="9" t="s">
        <v>1153</v>
      </c>
      <c r="E1907" s="9" t="s">
        <v>1154</v>
      </c>
      <c r="F1907" s="10">
        <v>322</v>
      </c>
      <c r="G1907" s="11">
        <v>13.78</v>
      </c>
      <c r="H1907" s="11">
        <v>23</v>
      </c>
      <c r="I1907" s="9"/>
      <c r="J1907" s="9">
        <v>16</v>
      </c>
      <c r="K1907" s="9" t="s">
        <v>4843</v>
      </c>
      <c r="L1907" s="9" t="s">
        <v>48</v>
      </c>
      <c r="M1907" s="11">
        <f t="shared" si="29"/>
        <v>1.4375</v>
      </c>
      <c r="N1907" s="12">
        <f>IF(M1907="","",IF(M1907&lt;Premissas!$C$8,Premissas!$E$7,IF(M1907&lt;Premissas!$C$9,Premissas!$E$8,IF(M1907&lt;Premissas!$C$10,Premissas!$E$9,IF(M1907&lt;Premissas!$C$11,Premissas!$E$10,IF(M1907&lt;Premissas!$C$12,Premissas!$E$11,Premissas!$E$12))))))</f>
        <v>350</v>
      </c>
      <c r="O1907" s="13">
        <f>IF(OR(N1907="",N1907=0),0,N1907/Premissas!$C$16)</f>
        <v>13.461538461538462</v>
      </c>
    </row>
    <row r="1908" spans="1:15" ht="15" customHeight="1">
      <c r="A1908" s="9">
        <v>8</v>
      </c>
      <c r="B1908" s="9">
        <v>1979</v>
      </c>
      <c r="C1908" s="9" t="s">
        <v>19</v>
      </c>
      <c r="D1908" s="9" t="s">
        <v>1153</v>
      </c>
      <c r="E1908" s="9" t="s">
        <v>1154</v>
      </c>
      <c r="F1908" s="10">
        <v>109</v>
      </c>
      <c r="G1908" s="11">
        <v>4.0599999999999996</v>
      </c>
      <c r="H1908" s="11">
        <v>27</v>
      </c>
      <c r="I1908" s="9">
        <v>35</v>
      </c>
      <c r="J1908" s="9">
        <v>35</v>
      </c>
      <c r="K1908" s="9" t="s">
        <v>4842</v>
      </c>
      <c r="L1908" s="9" t="s">
        <v>48</v>
      </c>
      <c r="M1908" s="11">
        <f t="shared" si="29"/>
        <v>0.77142857142857146</v>
      </c>
      <c r="N1908" s="12">
        <f>IF(M1908="","",IF(M1908&lt;Premissas!$C$8,Premissas!$E$7,IF(M1908&lt;Premissas!$C$9,Premissas!$E$8,IF(M1908&lt;Premissas!$C$10,Premissas!$E$9,IF(M1908&lt;Premissas!$C$11,Premissas!$E$10,IF(M1908&lt;Premissas!$C$12,Premissas!$E$11,Premissas!$E$12))))))</f>
        <v>0</v>
      </c>
      <c r="O1908" s="13">
        <f>IF(OR(N1908="",N1908=0),0,N1908/Premissas!$C$16)</f>
        <v>0</v>
      </c>
    </row>
    <row r="1909" spans="1:15" ht="15" customHeight="1">
      <c r="A1909" s="9">
        <v>8</v>
      </c>
      <c r="B1909" s="9">
        <v>1979</v>
      </c>
      <c r="C1909" s="9" t="s">
        <v>21</v>
      </c>
      <c r="D1909" s="9" t="s">
        <v>1155</v>
      </c>
      <c r="E1909" s="9" t="s">
        <v>1156</v>
      </c>
      <c r="F1909" s="10">
        <v>2634</v>
      </c>
      <c r="G1909" s="11">
        <v>63.06</v>
      </c>
      <c r="H1909" s="11">
        <v>42</v>
      </c>
      <c r="I1909" s="9">
        <v>18</v>
      </c>
      <c r="J1909" s="9">
        <v>18</v>
      </c>
      <c r="K1909" s="9" t="s">
        <v>4842</v>
      </c>
      <c r="L1909" s="9" t="s">
        <v>48</v>
      </c>
      <c r="M1909" s="11">
        <f t="shared" si="29"/>
        <v>2.3333333333333335</v>
      </c>
      <c r="N1909" s="12">
        <f>IF(M1909="","",IF(M1909&lt;Premissas!$C$8,Premissas!$E$7,IF(M1909&lt;Premissas!$C$9,Premissas!$E$8,IF(M1909&lt;Premissas!$C$10,Premissas!$E$9,IF(M1909&lt;Premissas!$C$11,Premissas!$E$10,IF(M1909&lt;Premissas!$C$12,Premissas!$E$11,Premissas!$E$12))))))</f>
        <v>750</v>
      </c>
      <c r="O1909" s="13">
        <f>IF(OR(N1909="",N1909=0),0,N1909/Premissas!$C$16)</f>
        <v>28.846153846153847</v>
      </c>
    </row>
    <row r="1910" spans="1:15" ht="15" customHeight="1">
      <c r="A1910" s="9">
        <v>8</v>
      </c>
      <c r="B1910" s="9">
        <v>1979</v>
      </c>
      <c r="C1910" s="9" t="s">
        <v>20</v>
      </c>
      <c r="D1910" s="9" t="s">
        <v>1157</v>
      </c>
      <c r="E1910" s="9" t="s">
        <v>1158</v>
      </c>
      <c r="F1910" s="10">
        <v>143</v>
      </c>
      <c r="G1910" s="11">
        <v>36.01</v>
      </c>
      <c r="H1910" s="11">
        <v>4</v>
      </c>
      <c r="I1910" s="9"/>
      <c r="J1910" s="9">
        <v>16</v>
      </c>
      <c r="K1910" s="9" t="s">
        <v>4843</v>
      </c>
      <c r="L1910" s="9" t="s">
        <v>48</v>
      </c>
      <c r="M1910" s="11">
        <f t="shared" si="29"/>
        <v>0.25</v>
      </c>
      <c r="N1910" s="12">
        <f>IF(M1910="","",IF(M1910&lt;Premissas!$C$8,Premissas!$E$7,IF(M1910&lt;Premissas!$C$9,Premissas!$E$8,IF(M1910&lt;Premissas!$C$10,Premissas!$E$9,IF(M1910&lt;Premissas!$C$11,Premissas!$E$10,IF(M1910&lt;Premissas!$C$12,Premissas!$E$11,Premissas!$E$12))))))</f>
        <v>0</v>
      </c>
      <c r="O1910" s="13">
        <f>IF(OR(N1910="",N1910=0),0,N1910/Premissas!$C$16)</f>
        <v>0</v>
      </c>
    </row>
    <row r="1911" spans="1:15" ht="15" customHeight="1">
      <c r="A1911" s="9">
        <v>8</v>
      </c>
      <c r="B1911" s="9">
        <v>1979</v>
      </c>
      <c r="C1911" s="9" t="s">
        <v>18</v>
      </c>
      <c r="D1911" s="9" t="s">
        <v>1159</v>
      </c>
      <c r="E1911" s="9" t="s">
        <v>1160</v>
      </c>
      <c r="F1911" s="10">
        <v>288</v>
      </c>
      <c r="G1911" s="11">
        <v>11.69</v>
      </c>
      <c r="H1911" s="11">
        <v>25</v>
      </c>
      <c r="I1911" s="9"/>
      <c r="J1911" s="9">
        <v>22</v>
      </c>
      <c r="K1911" s="9" t="s">
        <v>4843</v>
      </c>
      <c r="L1911" s="9" t="s">
        <v>48</v>
      </c>
      <c r="M1911" s="11">
        <f t="shared" si="29"/>
        <v>1.1363636363636365</v>
      </c>
      <c r="N1911" s="12">
        <f>IF(M1911="","",IF(M1911&lt;Premissas!$C$8,Premissas!$E$7,IF(M1911&lt;Premissas!$C$9,Premissas!$E$8,IF(M1911&lt;Premissas!$C$10,Premissas!$E$9,IF(M1911&lt;Premissas!$C$11,Premissas!$E$10,IF(M1911&lt;Premissas!$C$12,Premissas!$E$11,Premissas!$E$12))))))</f>
        <v>100</v>
      </c>
      <c r="O1911" s="13">
        <f>IF(OR(N1911="",N1911=0),0,N1911/Premissas!$C$16)</f>
        <v>3.8461538461538463</v>
      </c>
    </row>
    <row r="1912" spans="1:15" ht="15" customHeight="1">
      <c r="A1912" s="9">
        <v>8</v>
      </c>
      <c r="B1912" s="9">
        <v>1979</v>
      </c>
      <c r="C1912" s="9" t="s">
        <v>20</v>
      </c>
      <c r="D1912" s="9" t="s">
        <v>1159</v>
      </c>
      <c r="E1912" s="9" t="s">
        <v>1160</v>
      </c>
      <c r="F1912" s="10">
        <v>604</v>
      </c>
      <c r="G1912" s="11">
        <v>56.14</v>
      </c>
      <c r="H1912" s="11">
        <v>11</v>
      </c>
      <c r="I1912" s="9"/>
      <c r="J1912" s="9">
        <v>16</v>
      </c>
      <c r="K1912" s="9" t="s">
        <v>4843</v>
      </c>
      <c r="L1912" s="9" t="s">
        <v>48</v>
      </c>
      <c r="M1912" s="11">
        <f t="shared" si="29"/>
        <v>0.6875</v>
      </c>
      <c r="N1912" s="12">
        <f>IF(M1912="","",IF(M1912&lt;Premissas!$C$8,Premissas!$E$7,IF(M1912&lt;Premissas!$C$9,Premissas!$E$8,IF(M1912&lt;Premissas!$C$10,Premissas!$E$9,IF(M1912&lt;Premissas!$C$11,Premissas!$E$10,IF(M1912&lt;Premissas!$C$12,Premissas!$E$11,Premissas!$E$12))))))</f>
        <v>0</v>
      </c>
      <c r="O1912" s="13">
        <f>IF(OR(N1912="",N1912=0),0,N1912/Premissas!$C$16)</f>
        <v>0</v>
      </c>
    </row>
    <row r="1913" spans="1:15" ht="15" customHeight="1">
      <c r="A1913" s="9">
        <v>8</v>
      </c>
      <c r="B1913" s="9">
        <v>1979</v>
      </c>
      <c r="C1913" s="9" t="s">
        <v>19</v>
      </c>
      <c r="D1913" s="9" t="s">
        <v>1159</v>
      </c>
      <c r="E1913" s="9" t="s">
        <v>1160</v>
      </c>
      <c r="F1913" s="10">
        <v>70</v>
      </c>
      <c r="G1913" s="11">
        <v>2.95</v>
      </c>
      <c r="H1913" s="11">
        <v>24</v>
      </c>
      <c r="I1913" s="9">
        <v>35</v>
      </c>
      <c r="J1913" s="9">
        <v>35</v>
      </c>
      <c r="K1913" s="9" t="s">
        <v>4842</v>
      </c>
      <c r="L1913" s="9" t="s">
        <v>48</v>
      </c>
      <c r="M1913" s="11">
        <f t="shared" si="29"/>
        <v>0.68571428571428572</v>
      </c>
      <c r="N1913" s="12">
        <f>IF(M1913="","",IF(M1913&lt;Premissas!$C$8,Premissas!$E$7,IF(M1913&lt;Premissas!$C$9,Premissas!$E$8,IF(M1913&lt;Premissas!$C$10,Premissas!$E$9,IF(M1913&lt;Premissas!$C$11,Premissas!$E$10,IF(M1913&lt;Premissas!$C$12,Premissas!$E$11,Premissas!$E$12))))))</f>
        <v>0</v>
      </c>
      <c r="O1913" s="13">
        <f>IF(OR(N1913="",N1913=0),0,N1913/Premissas!$C$16)</f>
        <v>0</v>
      </c>
    </row>
    <row r="1914" spans="1:15" ht="15" customHeight="1">
      <c r="A1914" s="9">
        <v>8</v>
      </c>
      <c r="B1914" s="9">
        <v>1979</v>
      </c>
      <c r="C1914" s="9" t="s">
        <v>18</v>
      </c>
      <c r="D1914" s="9" t="s">
        <v>1163</v>
      </c>
      <c r="E1914" s="9" t="s">
        <v>1164</v>
      </c>
      <c r="F1914" s="10">
        <v>1840</v>
      </c>
      <c r="G1914" s="11">
        <v>80.87</v>
      </c>
      <c r="H1914" s="11">
        <v>23</v>
      </c>
      <c r="I1914" s="9"/>
      <c r="J1914" s="9">
        <v>22</v>
      </c>
      <c r="K1914" s="9" t="s">
        <v>4843</v>
      </c>
      <c r="L1914" s="9" t="s">
        <v>48</v>
      </c>
      <c r="M1914" s="11">
        <f t="shared" si="29"/>
        <v>1.0454545454545454</v>
      </c>
      <c r="N1914" s="12">
        <f>IF(M1914="","",IF(M1914&lt;Premissas!$C$8,Premissas!$E$7,IF(M1914&lt;Premissas!$C$9,Premissas!$E$8,IF(M1914&lt;Premissas!$C$10,Premissas!$E$9,IF(M1914&lt;Premissas!$C$11,Premissas!$E$10,IF(M1914&lt;Premissas!$C$12,Premissas!$E$11,Premissas!$E$12))))))</f>
        <v>100</v>
      </c>
      <c r="O1914" s="13">
        <f>IF(OR(N1914="",N1914=0),0,N1914/Premissas!$C$16)</f>
        <v>3.8461538461538463</v>
      </c>
    </row>
    <row r="1915" spans="1:15" ht="15" customHeight="1">
      <c r="A1915" s="9">
        <v>8</v>
      </c>
      <c r="B1915" s="9">
        <v>1979</v>
      </c>
      <c r="C1915" s="9" t="s">
        <v>20</v>
      </c>
      <c r="D1915" s="9" t="s">
        <v>1163</v>
      </c>
      <c r="E1915" s="9" t="s">
        <v>1164</v>
      </c>
      <c r="F1915" s="10">
        <v>49</v>
      </c>
      <c r="G1915" s="11">
        <v>11.21</v>
      </c>
      <c r="H1915" s="11">
        <v>4</v>
      </c>
      <c r="I1915" s="9"/>
      <c r="J1915" s="9">
        <v>16</v>
      </c>
      <c r="K1915" s="9" t="s">
        <v>4843</v>
      </c>
      <c r="L1915" s="9" t="s">
        <v>48</v>
      </c>
      <c r="M1915" s="11">
        <f t="shared" si="29"/>
        <v>0.25</v>
      </c>
      <c r="N1915" s="12">
        <f>IF(M1915="","",IF(M1915&lt;Premissas!$C$8,Premissas!$E$7,IF(M1915&lt;Premissas!$C$9,Premissas!$E$8,IF(M1915&lt;Premissas!$C$10,Premissas!$E$9,IF(M1915&lt;Premissas!$C$11,Premissas!$E$10,IF(M1915&lt;Premissas!$C$12,Premissas!$E$11,Premissas!$E$12))))))</f>
        <v>0</v>
      </c>
      <c r="O1915" s="13">
        <f>IF(OR(N1915="",N1915=0),0,N1915/Premissas!$C$16)</f>
        <v>0</v>
      </c>
    </row>
    <row r="1916" spans="1:15" ht="15" customHeight="1">
      <c r="A1916" s="9">
        <v>8</v>
      </c>
      <c r="B1916" s="9">
        <v>1979</v>
      </c>
      <c r="C1916" s="9" t="s">
        <v>19</v>
      </c>
      <c r="D1916" s="9" t="s">
        <v>1163</v>
      </c>
      <c r="E1916" s="9" t="s">
        <v>1164</v>
      </c>
      <c r="F1916" s="10">
        <v>66</v>
      </c>
      <c r="G1916" s="11">
        <v>1.89</v>
      </c>
      <c r="H1916" s="11">
        <v>35</v>
      </c>
      <c r="I1916" s="9">
        <v>35</v>
      </c>
      <c r="J1916" s="9">
        <v>35</v>
      </c>
      <c r="K1916" s="9" t="s">
        <v>4842</v>
      </c>
      <c r="L1916" s="9" t="s">
        <v>48</v>
      </c>
      <c r="M1916" s="11">
        <f t="shared" si="29"/>
        <v>1</v>
      </c>
      <c r="N1916" s="12">
        <f>IF(M1916="","",IF(M1916&lt;Premissas!$C$8,Premissas!$E$7,IF(M1916&lt;Premissas!$C$9,Premissas!$E$8,IF(M1916&lt;Premissas!$C$10,Premissas!$E$9,IF(M1916&lt;Premissas!$C$11,Premissas!$E$10,IF(M1916&lt;Premissas!$C$12,Premissas!$E$11,Premissas!$E$12))))))</f>
        <v>100</v>
      </c>
      <c r="O1916" s="13">
        <f>IF(OR(N1916="",N1916=0),0,N1916/Premissas!$C$16)</f>
        <v>3.8461538461538463</v>
      </c>
    </row>
    <row r="1917" spans="1:15" ht="15" customHeight="1">
      <c r="A1917" s="9">
        <v>8</v>
      </c>
      <c r="B1917" s="9">
        <v>1979</v>
      </c>
      <c r="C1917" s="9" t="s">
        <v>20</v>
      </c>
      <c r="D1917" s="9" t="s">
        <v>1165</v>
      </c>
      <c r="E1917" s="9" t="s">
        <v>1166</v>
      </c>
      <c r="F1917" s="10">
        <v>58</v>
      </c>
      <c r="G1917" s="11">
        <v>6.61</v>
      </c>
      <c r="H1917" s="11">
        <v>9</v>
      </c>
      <c r="I1917" s="9"/>
      <c r="J1917" s="9">
        <v>16</v>
      </c>
      <c r="K1917" s="9" t="s">
        <v>4843</v>
      </c>
      <c r="L1917" s="9" t="s">
        <v>48</v>
      </c>
      <c r="M1917" s="11">
        <f t="shared" si="29"/>
        <v>0.5625</v>
      </c>
      <c r="N1917" s="12">
        <f>IF(M1917="","",IF(M1917&lt;Premissas!$C$8,Premissas!$E$7,IF(M1917&lt;Premissas!$C$9,Premissas!$E$8,IF(M1917&lt;Premissas!$C$10,Premissas!$E$9,IF(M1917&lt;Premissas!$C$11,Premissas!$E$10,IF(M1917&lt;Premissas!$C$12,Premissas!$E$11,Premissas!$E$12))))))</f>
        <v>0</v>
      </c>
      <c r="O1917" s="13">
        <f>IF(OR(N1917="",N1917=0),0,N1917/Premissas!$C$16)</f>
        <v>0</v>
      </c>
    </row>
    <row r="1918" spans="1:15" ht="15" customHeight="1">
      <c r="A1918" s="9">
        <v>8</v>
      </c>
      <c r="B1918" s="9">
        <v>1979</v>
      </c>
      <c r="C1918" s="9" t="s">
        <v>20</v>
      </c>
      <c r="D1918" s="9" t="s">
        <v>1169</v>
      </c>
      <c r="E1918" s="9" t="s">
        <v>1170</v>
      </c>
      <c r="F1918" s="10">
        <v>41</v>
      </c>
      <c r="G1918" s="11">
        <v>3.09</v>
      </c>
      <c r="H1918" s="11">
        <v>13</v>
      </c>
      <c r="I1918" s="9"/>
      <c r="J1918" s="9">
        <v>16</v>
      </c>
      <c r="K1918" s="9" t="s">
        <v>4843</v>
      </c>
      <c r="L1918" s="9" t="s">
        <v>48</v>
      </c>
      <c r="M1918" s="11">
        <f t="shared" si="29"/>
        <v>0.8125</v>
      </c>
      <c r="N1918" s="12">
        <f>IF(M1918="","",IF(M1918&lt;Premissas!$C$8,Premissas!$E$7,IF(M1918&lt;Premissas!$C$9,Premissas!$E$8,IF(M1918&lt;Premissas!$C$10,Premissas!$E$9,IF(M1918&lt;Premissas!$C$11,Premissas!$E$10,IF(M1918&lt;Premissas!$C$12,Premissas!$E$11,Premissas!$E$12))))))</f>
        <v>0</v>
      </c>
      <c r="O1918" s="13">
        <f>IF(OR(N1918="",N1918=0),0,N1918/Premissas!$C$16)</f>
        <v>0</v>
      </c>
    </row>
    <row r="1919" spans="1:15" ht="15" customHeight="1">
      <c r="A1919" s="9">
        <v>8</v>
      </c>
      <c r="B1919" s="9">
        <v>1979</v>
      </c>
      <c r="C1919" s="9" t="s">
        <v>18</v>
      </c>
      <c r="D1919" s="9" t="s">
        <v>1175</v>
      </c>
      <c r="E1919" s="9" t="s">
        <v>1176</v>
      </c>
      <c r="F1919" s="10">
        <v>101</v>
      </c>
      <c r="G1919" s="11">
        <v>4.4000000000000004</v>
      </c>
      <c r="H1919" s="11">
        <v>23</v>
      </c>
      <c r="I1919" s="9"/>
      <c r="J1919" s="9">
        <v>22</v>
      </c>
      <c r="K1919" s="9" t="s">
        <v>4843</v>
      </c>
      <c r="L1919" s="9" t="s">
        <v>48</v>
      </c>
      <c r="M1919" s="11">
        <f t="shared" si="29"/>
        <v>1.0454545454545454</v>
      </c>
      <c r="N1919" s="12">
        <f>IF(M1919="","",IF(M1919&lt;Premissas!$C$8,Premissas!$E$7,IF(M1919&lt;Premissas!$C$9,Premissas!$E$8,IF(M1919&lt;Premissas!$C$10,Premissas!$E$9,IF(M1919&lt;Premissas!$C$11,Premissas!$E$10,IF(M1919&lt;Premissas!$C$12,Premissas!$E$11,Premissas!$E$12))))))</f>
        <v>100</v>
      </c>
      <c r="O1919" s="13">
        <f>IF(OR(N1919="",N1919=0),0,N1919/Premissas!$C$16)</f>
        <v>3.8461538461538463</v>
      </c>
    </row>
    <row r="1920" spans="1:15" ht="15" customHeight="1">
      <c r="A1920" s="9">
        <v>8</v>
      </c>
      <c r="B1920" s="9">
        <v>1979</v>
      </c>
      <c r="C1920" s="9" t="s">
        <v>18</v>
      </c>
      <c r="D1920" s="9" t="s">
        <v>1179</v>
      </c>
      <c r="E1920" s="9" t="s">
        <v>1180</v>
      </c>
      <c r="F1920" s="10">
        <v>235</v>
      </c>
      <c r="G1920" s="11">
        <v>18.23</v>
      </c>
      <c r="H1920" s="11">
        <v>13</v>
      </c>
      <c r="I1920" s="9"/>
      <c r="J1920" s="9">
        <v>22</v>
      </c>
      <c r="K1920" s="9" t="s">
        <v>4843</v>
      </c>
      <c r="L1920" s="9" t="s">
        <v>48</v>
      </c>
      <c r="M1920" s="11">
        <f t="shared" si="29"/>
        <v>0.59090909090909094</v>
      </c>
      <c r="N1920" s="12">
        <f>IF(M1920="","",IF(M1920&lt;Premissas!$C$8,Premissas!$E$7,IF(M1920&lt;Premissas!$C$9,Premissas!$E$8,IF(M1920&lt;Premissas!$C$10,Premissas!$E$9,IF(M1920&lt;Premissas!$C$11,Premissas!$E$10,IF(M1920&lt;Premissas!$C$12,Premissas!$E$11,Premissas!$E$12))))))</f>
        <v>0</v>
      </c>
      <c r="O1920" s="13">
        <f>IF(OR(N1920="",N1920=0),0,N1920/Premissas!$C$16)</f>
        <v>0</v>
      </c>
    </row>
    <row r="1921" spans="1:15" ht="15" customHeight="1">
      <c r="A1921" s="9">
        <v>8</v>
      </c>
      <c r="B1921" s="9">
        <v>1979</v>
      </c>
      <c r="C1921" s="9" t="s">
        <v>20</v>
      </c>
      <c r="D1921" s="9" t="s">
        <v>1179</v>
      </c>
      <c r="E1921" s="9" t="s">
        <v>1180</v>
      </c>
      <c r="F1921" s="10">
        <v>63</v>
      </c>
      <c r="G1921" s="11">
        <v>2.2400000000000002</v>
      </c>
      <c r="H1921" s="11">
        <v>28</v>
      </c>
      <c r="I1921" s="9"/>
      <c r="J1921" s="9">
        <v>16</v>
      </c>
      <c r="K1921" s="9" t="s">
        <v>4843</v>
      </c>
      <c r="L1921" s="9" t="s">
        <v>48</v>
      </c>
      <c r="M1921" s="11">
        <f t="shared" si="29"/>
        <v>1.75</v>
      </c>
      <c r="N1921" s="12">
        <f>IF(M1921="","",IF(M1921&lt;Premissas!$C$8,Premissas!$E$7,IF(M1921&lt;Premissas!$C$9,Premissas!$E$8,IF(M1921&lt;Premissas!$C$10,Premissas!$E$9,IF(M1921&lt;Premissas!$C$11,Premissas!$E$10,IF(M1921&lt;Premissas!$C$12,Premissas!$E$11,Premissas!$E$12))))))</f>
        <v>500</v>
      </c>
      <c r="O1921" s="13">
        <f>IF(OR(N1921="",N1921=0),0,N1921/Premissas!$C$16)</f>
        <v>19.23076923076923</v>
      </c>
    </row>
    <row r="1922" spans="1:15" ht="15" customHeight="1">
      <c r="A1922" s="9">
        <v>8</v>
      </c>
      <c r="B1922" s="9">
        <v>1979</v>
      </c>
      <c r="C1922" s="9" t="s">
        <v>19</v>
      </c>
      <c r="D1922" s="9" t="s">
        <v>1179</v>
      </c>
      <c r="E1922" s="9" t="s">
        <v>1180</v>
      </c>
      <c r="F1922" s="10">
        <v>111</v>
      </c>
      <c r="G1922" s="11">
        <v>0.32</v>
      </c>
      <c r="H1922" s="11">
        <v>347</v>
      </c>
      <c r="I1922" s="9">
        <v>35</v>
      </c>
      <c r="J1922" s="9">
        <v>35</v>
      </c>
      <c r="K1922" s="9" t="s">
        <v>4842</v>
      </c>
      <c r="L1922" s="9" t="s">
        <v>48</v>
      </c>
      <c r="M1922" s="11">
        <f t="shared" ref="M1922:M1985" si="30">IF(OR(J1922="",J1922&lt;=0),"",H1922/J1922)</f>
        <v>9.9142857142857146</v>
      </c>
      <c r="N1922" s="12">
        <f>IF(M1922="","",IF(M1922&lt;Premissas!$C$8,Premissas!$E$7,IF(M1922&lt;Premissas!$C$9,Premissas!$E$8,IF(M1922&lt;Premissas!$C$10,Premissas!$E$9,IF(M1922&lt;Premissas!$C$11,Premissas!$E$10,IF(M1922&lt;Premissas!$C$12,Premissas!$E$11,Premissas!$E$12))))))</f>
        <v>750</v>
      </c>
      <c r="O1922" s="13">
        <f>IF(OR(N1922="",N1922=0),0,N1922/Premissas!$C$16)</f>
        <v>28.846153846153847</v>
      </c>
    </row>
    <row r="1923" spans="1:15" ht="15" customHeight="1">
      <c r="A1923" s="9">
        <v>8</v>
      </c>
      <c r="B1923" s="9">
        <v>1979</v>
      </c>
      <c r="C1923" s="9" t="s">
        <v>19</v>
      </c>
      <c r="D1923" s="9" t="s">
        <v>1183</v>
      </c>
      <c r="E1923" s="9" t="s">
        <v>1184</v>
      </c>
      <c r="F1923" s="10">
        <v>2352</v>
      </c>
      <c r="G1923" s="11">
        <v>89.78</v>
      </c>
      <c r="H1923" s="11">
        <v>26</v>
      </c>
      <c r="I1923" s="9">
        <v>35</v>
      </c>
      <c r="J1923" s="9">
        <v>35</v>
      </c>
      <c r="K1923" s="9" t="s">
        <v>4842</v>
      </c>
      <c r="L1923" s="9" t="s">
        <v>48</v>
      </c>
      <c r="M1923" s="11">
        <f t="shared" si="30"/>
        <v>0.74285714285714288</v>
      </c>
      <c r="N1923" s="12">
        <f>IF(M1923="","",IF(M1923&lt;Premissas!$C$8,Premissas!$E$7,IF(M1923&lt;Premissas!$C$9,Premissas!$E$8,IF(M1923&lt;Premissas!$C$10,Premissas!$E$9,IF(M1923&lt;Premissas!$C$11,Premissas!$E$10,IF(M1923&lt;Premissas!$C$12,Premissas!$E$11,Premissas!$E$12))))))</f>
        <v>0</v>
      </c>
      <c r="O1923" s="13">
        <f>IF(OR(N1923="",N1923=0),0,N1923/Premissas!$C$16)</f>
        <v>0</v>
      </c>
    </row>
    <row r="1924" spans="1:15" ht="15" customHeight="1">
      <c r="A1924" s="9">
        <v>8</v>
      </c>
      <c r="B1924" s="9">
        <v>1979</v>
      </c>
      <c r="C1924" s="9" t="s">
        <v>20</v>
      </c>
      <c r="D1924" s="9" t="s">
        <v>1189</v>
      </c>
      <c r="E1924" s="9" t="s">
        <v>1190</v>
      </c>
      <c r="F1924" s="10">
        <v>14</v>
      </c>
      <c r="G1924" s="11">
        <v>16.36</v>
      </c>
      <c r="H1924" s="11">
        <v>1</v>
      </c>
      <c r="I1924" s="9"/>
      <c r="J1924" s="9">
        <v>16</v>
      </c>
      <c r="K1924" s="9" t="s">
        <v>4843</v>
      </c>
      <c r="L1924" s="9" t="s">
        <v>48</v>
      </c>
      <c r="M1924" s="11">
        <f t="shared" si="30"/>
        <v>6.25E-2</v>
      </c>
      <c r="N1924" s="12">
        <f>IF(M1924="","",IF(M1924&lt;Premissas!$C$8,Premissas!$E$7,IF(M1924&lt;Premissas!$C$9,Premissas!$E$8,IF(M1924&lt;Premissas!$C$10,Premissas!$E$9,IF(M1924&lt;Premissas!$C$11,Premissas!$E$10,IF(M1924&lt;Premissas!$C$12,Premissas!$E$11,Premissas!$E$12))))))</f>
        <v>0</v>
      </c>
      <c r="O1924" s="13">
        <f>IF(OR(N1924="",N1924=0),0,N1924/Premissas!$C$16)</f>
        <v>0</v>
      </c>
    </row>
    <row r="1925" spans="1:15" ht="15" customHeight="1">
      <c r="A1925" s="9">
        <v>8</v>
      </c>
      <c r="B1925" s="9">
        <v>1979</v>
      </c>
      <c r="C1925" s="9" t="s">
        <v>21</v>
      </c>
      <c r="D1925" s="9" t="s">
        <v>1193</v>
      </c>
      <c r="E1925" s="9" t="s">
        <v>1194</v>
      </c>
      <c r="F1925" s="10">
        <v>1843</v>
      </c>
      <c r="G1925" s="11">
        <v>90.24</v>
      </c>
      <c r="H1925" s="11">
        <v>20</v>
      </c>
      <c r="I1925" s="9">
        <v>18</v>
      </c>
      <c r="J1925" s="9">
        <v>18</v>
      </c>
      <c r="K1925" s="9" t="s">
        <v>4842</v>
      </c>
      <c r="L1925" s="9" t="s">
        <v>48</v>
      </c>
      <c r="M1925" s="11">
        <f t="shared" si="30"/>
        <v>1.1111111111111112</v>
      </c>
      <c r="N1925" s="12">
        <f>IF(M1925="","",IF(M1925&lt;Premissas!$C$8,Premissas!$E$7,IF(M1925&lt;Premissas!$C$9,Premissas!$E$8,IF(M1925&lt;Premissas!$C$10,Premissas!$E$9,IF(M1925&lt;Premissas!$C$11,Premissas!$E$10,IF(M1925&lt;Premissas!$C$12,Premissas!$E$11,Premissas!$E$12))))))</f>
        <v>100</v>
      </c>
      <c r="O1925" s="13">
        <f>IF(OR(N1925="",N1925=0),0,N1925/Premissas!$C$16)</f>
        <v>3.8461538461538463</v>
      </c>
    </row>
    <row r="1926" spans="1:15" ht="15" customHeight="1">
      <c r="A1926" s="9">
        <v>8</v>
      </c>
      <c r="B1926" s="9">
        <v>7801</v>
      </c>
      <c r="C1926" s="9" t="s">
        <v>21</v>
      </c>
      <c r="D1926" s="9" t="s">
        <v>1195</v>
      </c>
      <c r="E1926" s="9" t="s">
        <v>1196</v>
      </c>
      <c r="F1926" s="10">
        <v>205</v>
      </c>
      <c r="G1926" s="11">
        <v>11.69</v>
      </c>
      <c r="H1926" s="11">
        <v>18</v>
      </c>
      <c r="I1926" s="9"/>
      <c r="J1926" s="9">
        <v>20</v>
      </c>
      <c r="K1926" s="9" t="s">
        <v>4843</v>
      </c>
      <c r="L1926" s="9" t="s">
        <v>48</v>
      </c>
      <c r="M1926" s="11">
        <f t="shared" si="30"/>
        <v>0.9</v>
      </c>
      <c r="N1926" s="12">
        <f>IF(M1926="","",IF(M1926&lt;Premissas!$C$8,Premissas!$E$7,IF(M1926&lt;Premissas!$C$9,Premissas!$E$8,IF(M1926&lt;Premissas!$C$10,Premissas!$E$9,IF(M1926&lt;Premissas!$C$11,Premissas!$E$10,IF(M1926&lt;Premissas!$C$12,Premissas!$E$11,Premissas!$E$12))))))</f>
        <v>0</v>
      </c>
      <c r="O1926" s="13">
        <f>IF(OR(N1926="",N1926=0),0,N1926/Premissas!$C$16)</f>
        <v>0</v>
      </c>
    </row>
    <row r="1927" spans="1:15" ht="15" customHeight="1">
      <c r="A1927" s="9">
        <v>8</v>
      </c>
      <c r="B1927" s="9">
        <v>7801</v>
      </c>
      <c r="C1927" s="9" t="s">
        <v>21</v>
      </c>
      <c r="D1927" s="9" t="s">
        <v>1197</v>
      </c>
      <c r="E1927" s="9" t="s">
        <v>1198</v>
      </c>
      <c r="F1927" s="10">
        <v>2891</v>
      </c>
      <c r="G1927" s="11">
        <v>178.2</v>
      </c>
      <c r="H1927" s="11">
        <v>16</v>
      </c>
      <c r="I1927" s="9"/>
      <c r="J1927" s="9">
        <v>20</v>
      </c>
      <c r="K1927" s="9" t="s">
        <v>4843</v>
      </c>
      <c r="L1927" s="9" t="s">
        <v>48</v>
      </c>
      <c r="M1927" s="11">
        <f t="shared" si="30"/>
        <v>0.8</v>
      </c>
      <c r="N1927" s="12">
        <f>IF(M1927="","",IF(M1927&lt;Premissas!$C$8,Premissas!$E$7,IF(M1927&lt;Premissas!$C$9,Premissas!$E$8,IF(M1927&lt;Premissas!$C$10,Premissas!$E$9,IF(M1927&lt;Premissas!$C$11,Premissas!$E$10,IF(M1927&lt;Premissas!$C$12,Premissas!$E$11,Premissas!$E$12))))))</f>
        <v>0</v>
      </c>
      <c r="O1927" s="13">
        <f>IF(OR(N1927="",N1927=0),0,N1927/Premissas!$C$16)</f>
        <v>0</v>
      </c>
    </row>
    <row r="1928" spans="1:15" ht="15" customHeight="1">
      <c r="A1928" s="9">
        <v>8</v>
      </c>
      <c r="B1928" s="9">
        <v>7801</v>
      </c>
      <c r="C1928" s="9" t="s">
        <v>21</v>
      </c>
      <c r="D1928" s="9" t="s">
        <v>1199</v>
      </c>
      <c r="E1928" s="9" t="s">
        <v>1200</v>
      </c>
      <c r="F1928" s="10">
        <v>2840</v>
      </c>
      <c r="G1928" s="11">
        <v>178.7</v>
      </c>
      <c r="H1928" s="11">
        <v>16</v>
      </c>
      <c r="I1928" s="9"/>
      <c r="J1928" s="9">
        <v>20</v>
      </c>
      <c r="K1928" s="9" t="s">
        <v>4843</v>
      </c>
      <c r="L1928" s="9" t="s">
        <v>48</v>
      </c>
      <c r="M1928" s="11">
        <f t="shared" si="30"/>
        <v>0.8</v>
      </c>
      <c r="N1928" s="12">
        <f>IF(M1928="","",IF(M1928&lt;Premissas!$C$8,Premissas!$E$7,IF(M1928&lt;Premissas!$C$9,Premissas!$E$8,IF(M1928&lt;Premissas!$C$10,Premissas!$E$9,IF(M1928&lt;Premissas!$C$11,Premissas!$E$10,IF(M1928&lt;Premissas!$C$12,Premissas!$E$11,Premissas!$E$12))))))</f>
        <v>0</v>
      </c>
      <c r="O1928" s="13">
        <f>IF(OR(N1928="",N1928=0),0,N1928/Premissas!$C$16)</f>
        <v>0</v>
      </c>
    </row>
    <row r="1929" spans="1:15" ht="15" customHeight="1">
      <c r="A1929" s="9">
        <v>8</v>
      </c>
      <c r="B1929" s="9">
        <v>7801</v>
      </c>
      <c r="C1929" s="9" t="s">
        <v>20</v>
      </c>
      <c r="D1929" s="9" t="s">
        <v>1201</v>
      </c>
      <c r="E1929" s="9" t="s">
        <v>1202</v>
      </c>
      <c r="F1929" s="10">
        <v>6</v>
      </c>
      <c r="G1929" s="11">
        <v>0.32</v>
      </c>
      <c r="H1929" s="11">
        <v>19</v>
      </c>
      <c r="I1929" s="9"/>
      <c r="J1929" s="9">
        <v>16</v>
      </c>
      <c r="K1929" s="9" t="s">
        <v>4843</v>
      </c>
      <c r="L1929" s="9" t="s">
        <v>48</v>
      </c>
      <c r="M1929" s="11">
        <f t="shared" si="30"/>
        <v>1.1875</v>
      </c>
      <c r="N1929" s="12">
        <f>IF(M1929="","",IF(M1929&lt;Premissas!$C$8,Premissas!$E$7,IF(M1929&lt;Premissas!$C$9,Premissas!$E$8,IF(M1929&lt;Premissas!$C$10,Premissas!$E$9,IF(M1929&lt;Premissas!$C$11,Premissas!$E$10,IF(M1929&lt;Premissas!$C$12,Premissas!$E$11,Premissas!$E$12))))))</f>
        <v>100</v>
      </c>
      <c r="O1929" s="13">
        <f>IF(OR(N1929="",N1929=0),0,N1929/Premissas!$C$16)</f>
        <v>3.8461538461538463</v>
      </c>
    </row>
    <row r="1930" spans="1:15" ht="15" customHeight="1">
      <c r="A1930" s="9">
        <v>8</v>
      </c>
      <c r="B1930" s="9">
        <v>7801</v>
      </c>
      <c r="C1930" s="9" t="s">
        <v>19</v>
      </c>
      <c r="D1930" s="9" t="s">
        <v>1201</v>
      </c>
      <c r="E1930" s="9" t="s">
        <v>1202</v>
      </c>
      <c r="F1930" s="10">
        <v>4695</v>
      </c>
      <c r="G1930" s="11">
        <v>161.83000000000001</v>
      </c>
      <c r="H1930" s="11">
        <v>29</v>
      </c>
      <c r="I1930" s="9"/>
      <c r="J1930" s="9">
        <v>17</v>
      </c>
      <c r="K1930" s="9" t="s">
        <v>4843</v>
      </c>
      <c r="L1930" s="9" t="s">
        <v>48</v>
      </c>
      <c r="M1930" s="11">
        <f t="shared" si="30"/>
        <v>1.7058823529411764</v>
      </c>
      <c r="N1930" s="12">
        <f>IF(M1930="","",IF(M1930&lt;Premissas!$C$8,Premissas!$E$7,IF(M1930&lt;Premissas!$C$9,Premissas!$E$8,IF(M1930&lt;Premissas!$C$10,Premissas!$E$9,IF(M1930&lt;Premissas!$C$11,Premissas!$E$10,IF(M1930&lt;Premissas!$C$12,Premissas!$E$11,Premissas!$E$12))))))</f>
        <v>500</v>
      </c>
      <c r="O1930" s="13">
        <f>IF(OR(N1930="",N1930=0),0,N1930/Premissas!$C$16)</f>
        <v>19.23076923076923</v>
      </c>
    </row>
    <row r="1931" spans="1:15" ht="15" customHeight="1">
      <c r="A1931" s="9">
        <v>8</v>
      </c>
      <c r="B1931" s="9">
        <v>7801</v>
      </c>
      <c r="C1931" s="9" t="s">
        <v>21</v>
      </c>
      <c r="D1931" s="9" t="s">
        <v>1205</v>
      </c>
      <c r="E1931" s="9" t="s">
        <v>1206</v>
      </c>
      <c r="F1931" s="10">
        <v>1473</v>
      </c>
      <c r="G1931" s="11">
        <v>178.5</v>
      </c>
      <c r="H1931" s="11">
        <v>8</v>
      </c>
      <c r="I1931" s="9"/>
      <c r="J1931" s="9">
        <v>20</v>
      </c>
      <c r="K1931" s="9" t="s">
        <v>4843</v>
      </c>
      <c r="L1931" s="9" t="s">
        <v>48</v>
      </c>
      <c r="M1931" s="11">
        <f t="shared" si="30"/>
        <v>0.4</v>
      </c>
      <c r="N1931" s="12">
        <f>IF(M1931="","",IF(M1931&lt;Premissas!$C$8,Premissas!$E$7,IF(M1931&lt;Premissas!$C$9,Premissas!$E$8,IF(M1931&lt;Premissas!$C$10,Premissas!$E$9,IF(M1931&lt;Premissas!$C$11,Premissas!$E$10,IF(M1931&lt;Premissas!$C$12,Premissas!$E$11,Premissas!$E$12))))))</f>
        <v>0</v>
      </c>
      <c r="O1931" s="13">
        <f>IF(OR(N1931="",N1931=0),0,N1931/Premissas!$C$16)</f>
        <v>0</v>
      </c>
    </row>
    <row r="1932" spans="1:15" ht="15" customHeight="1">
      <c r="A1932" s="9">
        <v>8</v>
      </c>
      <c r="B1932" s="9">
        <v>7801</v>
      </c>
      <c r="C1932" s="9" t="s">
        <v>21</v>
      </c>
      <c r="D1932" s="9" t="s">
        <v>1207</v>
      </c>
      <c r="E1932" s="9" t="s">
        <v>1208</v>
      </c>
      <c r="F1932" s="10">
        <v>306</v>
      </c>
      <c r="G1932" s="11">
        <v>26.02</v>
      </c>
      <c r="H1932" s="11">
        <v>12</v>
      </c>
      <c r="I1932" s="9"/>
      <c r="J1932" s="9">
        <v>20</v>
      </c>
      <c r="K1932" s="9" t="s">
        <v>4843</v>
      </c>
      <c r="L1932" s="9" t="s">
        <v>48</v>
      </c>
      <c r="M1932" s="11">
        <f t="shared" si="30"/>
        <v>0.6</v>
      </c>
      <c r="N1932" s="12">
        <f>IF(M1932="","",IF(M1932&lt;Premissas!$C$8,Premissas!$E$7,IF(M1932&lt;Premissas!$C$9,Premissas!$E$8,IF(M1932&lt;Premissas!$C$10,Premissas!$E$9,IF(M1932&lt;Premissas!$C$11,Premissas!$E$10,IF(M1932&lt;Premissas!$C$12,Premissas!$E$11,Premissas!$E$12))))))</f>
        <v>0</v>
      </c>
      <c r="O1932" s="13">
        <f>IF(OR(N1932="",N1932=0),0,N1932/Premissas!$C$16)</f>
        <v>0</v>
      </c>
    </row>
    <row r="1933" spans="1:15" ht="15" customHeight="1">
      <c r="A1933" s="9">
        <v>8</v>
      </c>
      <c r="B1933" s="9">
        <v>7801</v>
      </c>
      <c r="C1933" s="9" t="s">
        <v>21</v>
      </c>
      <c r="D1933" s="9" t="s">
        <v>1209</v>
      </c>
      <c r="E1933" s="9" t="s">
        <v>1210</v>
      </c>
      <c r="F1933" s="10">
        <v>2136</v>
      </c>
      <c r="G1933" s="11">
        <v>162.18</v>
      </c>
      <c r="H1933" s="11">
        <v>13</v>
      </c>
      <c r="I1933" s="9"/>
      <c r="J1933" s="9">
        <v>20</v>
      </c>
      <c r="K1933" s="9" t="s">
        <v>4843</v>
      </c>
      <c r="L1933" s="9" t="s">
        <v>48</v>
      </c>
      <c r="M1933" s="11">
        <f t="shared" si="30"/>
        <v>0.65</v>
      </c>
      <c r="N1933" s="12">
        <f>IF(M1933="","",IF(M1933&lt;Premissas!$C$8,Premissas!$E$7,IF(M1933&lt;Premissas!$C$9,Premissas!$E$8,IF(M1933&lt;Premissas!$C$10,Premissas!$E$9,IF(M1933&lt;Premissas!$C$11,Premissas!$E$10,IF(M1933&lt;Premissas!$C$12,Premissas!$E$11,Premissas!$E$12))))))</f>
        <v>0</v>
      </c>
      <c r="O1933" s="13">
        <f>IF(OR(N1933="",N1933=0),0,N1933/Premissas!$C$16)</f>
        <v>0</v>
      </c>
    </row>
    <row r="1934" spans="1:15" ht="15" customHeight="1">
      <c r="A1934" s="9">
        <v>8</v>
      </c>
      <c r="B1934" s="9">
        <v>7801</v>
      </c>
      <c r="C1934" s="9" t="s">
        <v>19</v>
      </c>
      <c r="D1934" s="9" t="s">
        <v>1211</v>
      </c>
      <c r="E1934" s="9" t="s">
        <v>1212</v>
      </c>
      <c r="F1934" s="10">
        <v>4388</v>
      </c>
      <c r="G1934" s="11">
        <v>113.26</v>
      </c>
      <c r="H1934" s="11">
        <v>39</v>
      </c>
      <c r="I1934" s="9"/>
      <c r="J1934" s="9">
        <v>17</v>
      </c>
      <c r="K1934" s="9" t="s">
        <v>4843</v>
      </c>
      <c r="L1934" s="9" t="s">
        <v>48</v>
      </c>
      <c r="M1934" s="11">
        <f t="shared" si="30"/>
        <v>2.2941176470588234</v>
      </c>
      <c r="N1934" s="12">
        <f>IF(M1934="","",IF(M1934&lt;Premissas!$C$8,Premissas!$E$7,IF(M1934&lt;Premissas!$C$9,Premissas!$E$8,IF(M1934&lt;Premissas!$C$10,Premissas!$E$9,IF(M1934&lt;Premissas!$C$11,Premissas!$E$10,IF(M1934&lt;Premissas!$C$12,Premissas!$E$11,Premissas!$E$12))))))</f>
        <v>750</v>
      </c>
      <c r="O1934" s="13">
        <f>IF(OR(N1934="",N1934=0),0,N1934/Premissas!$C$16)</f>
        <v>28.846153846153847</v>
      </c>
    </row>
    <row r="1935" spans="1:15" ht="15" customHeight="1">
      <c r="A1935" s="9">
        <v>8</v>
      </c>
      <c r="B1935" s="9">
        <v>7801</v>
      </c>
      <c r="C1935" s="9" t="s">
        <v>20</v>
      </c>
      <c r="D1935" s="9" t="s">
        <v>1213</v>
      </c>
      <c r="E1935" s="9" t="s">
        <v>1214</v>
      </c>
      <c r="F1935" s="10">
        <v>28</v>
      </c>
      <c r="G1935" s="11">
        <v>20.010000000000002</v>
      </c>
      <c r="H1935" s="11">
        <v>1</v>
      </c>
      <c r="I1935" s="9"/>
      <c r="J1935" s="9">
        <v>16</v>
      </c>
      <c r="K1935" s="9" t="s">
        <v>4843</v>
      </c>
      <c r="L1935" s="9" t="s">
        <v>48</v>
      </c>
      <c r="M1935" s="11">
        <f t="shared" si="30"/>
        <v>6.25E-2</v>
      </c>
      <c r="N1935" s="12">
        <f>IF(M1935="","",IF(M1935&lt;Premissas!$C$8,Premissas!$E$7,IF(M1935&lt;Premissas!$C$9,Premissas!$E$8,IF(M1935&lt;Premissas!$C$10,Premissas!$E$9,IF(M1935&lt;Premissas!$C$11,Premissas!$E$10,IF(M1935&lt;Premissas!$C$12,Premissas!$E$11,Premissas!$E$12))))))</f>
        <v>0</v>
      </c>
      <c r="O1935" s="13">
        <f>IF(OR(N1935="",N1935=0),0,N1935/Premissas!$C$16)</f>
        <v>0</v>
      </c>
    </row>
    <row r="1936" spans="1:15" ht="15" customHeight="1">
      <c r="A1936" s="9">
        <v>8</v>
      </c>
      <c r="B1936" s="9">
        <v>7801</v>
      </c>
      <c r="C1936" s="9" t="s">
        <v>21</v>
      </c>
      <c r="D1936" s="9" t="s">
        <v>1215</v>
      </c>
      <c r="E1936" s="9" t="s">
        <v>1216</v>
      </c>
      <c r="F1936" s="10">
        <v>2320</v>
      </c>
      <c r="G1936" s="11">
        <v>147.84</v>
      </c>
      <c r="H1936" s="11">
        <v>16</v>
      </c>
      <c r="I1936" s="9"/>
      <c r="J1936" s="9">
        <v>20</v>
      </c>
      <c r="K1936" s="9" t="s">
        <v>4843</v>
      </c>
      <c r="L1936" s="9" t="s">
        <v>48</v>
      </c>
      <c r="M1936" s="11">
        <f t="shared" si="30"/>
        <v>0.8</v>
      </c>
      <c r="N1936" s="12">
        <f>IF(M1936="","",IF(M1936&lt;Premissas!$C$8,Premissas!$E$7,IF(M1936&lt;Premissas!$C$9,Premissas!$E$8,IF(M1936&lt;Premissas!$C$10,Premissas!$E$9,IF(M1936&lt;Premissas!$C$11,Premissas!$E$10,IF(M1936&lt;Premissas!$C$12,Premissas!$E$11,Premissas!$E$12))))))</f>
        <v>0</v>
      </c>
      <c r="O1936" s="13">
        <f>IF(OR(N1936="",N1936=0),0,N1936/Premissas!$C$16)</f>
        <v>0</v>
      </c>
    </row>
    <row r="1937" spans="1:15" ht="15" customHeight="1">
      <c r="A1937" s="9">
        <v>8</v>
      </c>
      <c r="B1937" s="9">
        <v>7801</v>
      </c>
      <c r="C1937" s="9" t="s">
        <v>21</v>
      </c>
      <c r="D1937" s="9" t="s">
        <v>4264</v>
      </c>
      <c r="E1937" s="9" t="s">
        <v>4265</v>
      </c>
      <c r="F1937" s="10">
        <v>901</v>
      </c>
      <c r="G1937" s="11">
        <v>124.26</v>
      </c>
      <c r="H1937" s="11">
        <v>7</v>
      </c>
      <c r="I1937" s="9"/>
      <c r="J1937" s="9">
        <v>20</v>
      </c>
      <c r="K1937" s="9" t="s">
        <v>4843</v>
      </c>
      <c r="L1937" s="9" t="s">
        <v>48</v>
      </c>
      <c r="M1937" s="11">
        <f t="shared" si="30"/>
        <v>0.35</v>
      </c>
      <c r="N1937" s="12">
        <f>IF(M1937="","",IF(M1937&lt;Premissas!$C$8,Premissas!$E$7,IF(M1937&lt;Premissas!$C$9,Premissas!$E$8,IF(M1937&lt;Premissas!$C$10,Premissas!$E$9,IF(M1937&lt;Premissas!$C$11,Premissas!$E$10,IF(M1937&lt;Premissas!$C$12,Premissas!$E$11,Premissas!$E$12))))))</f>
        <v>0</v>
      </c>
      <c r="O1937" s="13">
        <f>IF(OR(N1937="",N1937=0),0,N1937/Premissas!$C$16)</f>
        <v>0</v>
      </c>
    </row>
    <row r="1938" spans="1:15" ht="15" customHeight="1">
      <c r="A1938" s="9">
        <v>8</v>
      </c>
      <c r="B1938" s="9">
        <v>7801</v>
      </c>
      <c r="C1938" s="9" t="s">
        <v>21</v>
      </c>
      <c r="D1938" s="9" t="s">
        <v>4266</v>
      </c>
      <c r="E1938" s="9" t="s">
        <v>4267</v>
      </c>
      <c r="F1938" s="10">
        <v>458</v>
      </c>
      <c r="G1938" s="11">
        <v>61.28</v>
      </c>
      <c r="H1938" s="11">
        <v>7</v>
      </c>
      <c r="I1938" s="9"/>
      <c r="J1938" s="9">
        <v>20</v>
      </c>
      <c r="K1938" s="9" t="s">
        <v>4843</v>
      </c>
      <c r="L1938" s="9" t="s">
        <v>48</v>
      </c>
      <c r="M1938" s="11">
        <f t="shared" si="30"/>
        <v>0.35</v>
      </c>
      <c r="N1938" s="12">
        <f>IF(M1938="","",IF(M1938&lt;Premissas!$C$8,Premissas!$E$7,IF(M1938&lt;Premissas!$C$9,Premissas!$E$8,IF(M1938&lt;Premissas!$C$10,Premissas!$E$9,IF(M1938&lt;Premissas!$C$11,Premissas!$E$10,IF(M1938&lt;Premissas!$C$12,Premissas!$E$11,Premissas!$E$12))))))</f>
        <v>0</v>
      </c>
      <c r="O1938" s="13">
        <f>IF(OR(N1938="",N1938=0),0,N1938/Premissas!$C$16)</f>
        <v>0</v>
      </c>
    </row>
    <row r="1939" spans="1:15" ht="15" customHeight="1">
      <c r="A1939" s="9">
        <v>8</v>
      </c>
      <c r="B1939" s="9">
        <v>7801</v>
      </c>
      <c r="C1939" s="9" t="s">
        <v>21</v>
      </c>
      <c r="D1939" s="9" t="s">
        <v>1217</v>
      </c>
      <c r="E1939" s="9" t="s">
        <v>1218</v>
      </c>
      <c r="F1939" s="10">
        <v>1754</v>
      </c>
      <c r="G1939" s="11">
        <v>146.21</v>
      </c>
      <c r="H1939" s="11">
        <v>12</v>
      </c>
      <c r="I1939" s="9"/>
      <c r="J1939" s="9">
        <v>20</v>
      </c>
      <c r="K1939" s="9" t="s">
        <v>4843</v>
      </c>
      <c r="L1939" s="9" t="s">
        <v>48</v>
      </c>
      <c r="M1939" s="11">
        <f t="shared" si="30"/>
        <v>0.6</v>
      </c>
      <c r="N1939" s="12">
        <f>IF(M1939="","",IF(M1939&lt;Premissas!$C$8,Premissas!$E$7,IF(M1939&lt;Premissas!$C$9,Premissas!$E$8,IF(M1939&lt;Premissas!$C$10,Premissas!$E$9,IF(M1939&lt;Premissas!$C$11,Premissas!$E$10,IF(M1939&lt;Premissas!$C$12,Premissas!$E$11,Premissas!$E$12))))))</f>
        <v>0</v>
      </c>
      <c r="O1939" s="13">
        <f>IF(OR(N1939="",N1939=0),0,N1939/Premissas!$C$16)</f>
        <v>0</v>
      </c>
    </row>
    <row r="1940" spans="1:15" ht="15" customHeight="1">
      <c r="A1940" s="9">
        <v>8</v>
      </c>
      <c r="B1940" s="9">
        <v>7801</v>
      </c>
      <c r="C1940" s="9" t="s">
        <v>21</v>
      </c>
      <c r="D1940" s="9" t="s">
        <v>1219</v>
      </c>
      <c r="E1940" s="9" t="s">
        <v>1220</v>
      </c>
      <c r="F1940" s="10">
        <v>3510</v>
      </c>
      <c r="G1940" s="11">
        <v>248.77</v>
      </c>
      <c r="H1940" s="11">
        <v>14</v>
      </c>
      <c r="I1940" s="9"/>
      <c r="J1940" s="9">
        <v>20</v>
      </c>
      <c r="K1940" s="9" t="s">
        <v>4843</v>
      </c>
      <c r="L1940" s="9" t="s">
        <v>48</v>
      </c>
      <c r="M1940" s="11">
        <f t="shared" si="30"/>
        <v>0.7</v>
      </c>
      <c r="N1940" s="12">
        <f>IF(M1940="","",IF(M1940&lt;Premissas!$C$8,Premissas!$E$7,IF(M1940&lt;Premissas!$C$9,Premissas!$E$8,IF(M1940&lt;Premissas!$C$10,Premissas!$E$9,IF(M1940&lt;Premissas!$C$11,Premissas!$E$10,IF(M1940&lt;Premissas!$C$12,Premissas!$E$11,Premissas!$E$12))))))</f>
        <v>0</v>
      </c>
      <c r="O1940" s="13">
        <f>IF(OR(N1940="",N1940=0),0,N1940/Premissas!$C$16)</f>
        <v>0</v>
      </c>
    </row>
    <row r="1941" spans="1:15" ht="15" customHeight="1">
      <c r="A1941" s="9">
        <v>8</v>
      </c>
      <c r="B1941" s="9">
        <v>7801</v>
      </c>
      <c r="C1941" s="9" t="s">
        <v>21</v>
      </c>
      <c r="D1941" s="9" t="s">
        <v>1221</v>
      </c>
      <c r="E1941" s="9" t="s">
        <v>1222</v>
      </c>
      <c r="F1941" s="10">
        <v>1030</v>
      </c>
      <c r="G1941" s="11">
        <v>65.89</v>
      </c>
      <c r="H1941" s="11">
        <v>16</v>
      </c>
      <c r="I1941" s="9"/>
      <c r="J1941" s="9">
        <v>20</v>
      </c>
      <c r="K1941" s="9" t="s">
        <v>4843</v>
      </c>
      <c r="L1941" s="9" t="s">
        <v>48</v>
      </c>
      <c r="M1941" s="11">
        <f t="shared" si="30"/>
        <v>0.8</v>
      </c>
      <c r="N1941" s="12">
        <f>IF(M1941="","",IF(M1941&lt;Premissas!$C$8,Premissas!$E$7,IF(M1941&lt;Premissas!$C$9,Premissas!$E$8,IF(M1941&lt;Premissas!$C$10,Premissas!$E$9,IF(M1941&lt;Premissas!$C$11,Premissas!$E$10,IF(M1941&lt;Premissas!$C$12,Premissas!$E$11,Premissas!$E$12))))))</f>
        <v>0</v>
      </c>
      <c r="O1941" s="13">
        <f>IF(OR(N1941="",N1941=0),0,N1941/Premissas!$C$16)</f>
        <v>0</v>
      </c>
    </row>
    <row r="1942" spans="1:15" ht="15" customHeight="1">
      <c r="A1942" s="9">
        <v>8</v>
      </c>
      <c r="B1942" s="9">
        <v>7801</v>
      </c>
      <c r="C1942" s="9" t="s">
        <v>21</v>
      </c>
      <c r="D1942" s="9" t="s">
        <v>1223</v>
      </c>
      <c r="E1942" s="9" t="s">
        <v>1224</v>
      </c>
      <c r="F1942" s="10">
        <v>4829</v>
      </c>
      <c r="G1942" s="11">
        <v>204.32</v>
      </c>
      <c r="H1942" s="11">
        <v>24</v>
      </c>
      <c r="I1942" s="9"/>
      <c r="J1942" s="9">
        <v>20</v>
      </c>
      <c r="K1942" s="9" t="s">
        <v>4843</v>
      </c>
      <c r="L1942" s="9" t="s">
        <v>48</v>
      </c>
      <c r="M1942" s="11">
        <f t="shared" si="30"/>
        <v>1.2</v>
      </c>
      <c r="N1942" s="12">
        <f>IF(M1942="","",IF(M1942&lt;Premissas!$C$8,Premissas!$E$7,IF(M1942&lt;Premissas!$C$9,Premissas!$E$8,IF(M1942&lt;Premissas!$C$10,Premissas!$E$9,IF(M1942&lt;Premissas!$C$11,Premissas!$E$10,IF(M1942&lt;Premissas!$C$12,Premissas!$E$11,Premissas!$E$12))))))</f>
        <v>200</v>
      </c>
      <c r="O1942" s="13">
        <f>IF(OR(N1942="",N1942=0),0,N1942/Premissas!$C$16)</f>
        <v>7.6923076923076925</v>
      </c>
    </row>
    <row r="1943" spans="1:15" ht="15" customHeight="1">
      <c r="A1943" s="9">
        <v>8</v>
      </c>
      <c r="B1943" s="9">
        <v>7801</v>
      </c>
      <c r="C1943" s="9" t="s">
        <v>21</v>
      </c>
      <c r="D1943" s="9" t="s">
        <v>1227</v>
      </c>
      <c r="E1943" s="9" t="s">
        <v>1228</v>
      </c>
      <c r="F1943" s="10">
        <v>3072</v>
      </c>
      <c r="G1943" s="11">
        <v>223.2</v>
      </c>
      <c r="H1943" s="11">
        <v>14</v>
      </c>
      <c r="I1943" s="9"/>
      <c r="J1943" s="9">
        <v>20</v>
      </c>
      <c r="K1943" s="9" t="s">
        <v>4843</v>
      </c>
      <c r="L1943" s="9" t="s">
        <v>48</v>
      </c>
      <c r="M1943" s="11">
        <f t="shared" si="30"/>
        <v>0.7</v>
      </c>
      <c r="N1943" s="12">
        <f>IF(M1943="","",IF(M1943&lt;Premissas!$C$8,Premissas!$E$7,IF(M1943&lt;Premissas!$C$9,Premissas!$E$8,IF(M1943&lt;Premissas!$C$10,Premissas!$E$9,IF(M1943&lt;Premissas!$C$11,Premissas!$E$10,IF(M1943&lt;Premissas!$C$12,Premissas!$E$11,Premissas!$E$12))))))</f>
        <v>0</v>
      </c>
      <c r="O1943" s="13">
        <f>IF(OR(N1943="",N1943=0),0,N1943/Premissas!$C$16)</f>
        <v>0</v>
      </c>
    </row>
    <row r="1944" spans="1:15" ht="15" customHeight="1">
      <c r="A1944" s="9">
        <v>8</v>
      </c>
      <c r="B1944" s="9">
        <v>7801</v>
      </c>
      <c r="C1944" s="9" t="s">
        <v>21</v>
      </c>
      <c r="D1944" s="9" t="s">
        <v>1229</v>
      </c>
      <c r="E1944" s="9" t="s">
        <v>1230</v>
      </c>
      <c r="F1944" s="10">
        <v>1385</v>
      </c>
      <c r="G1944" s="11">
        <v>161.75</v>
      </c>
      <c r="H1944" s="11">
        <v>9</v>
      </c>
      <c r="I1944" s="9"/>
      <c r="J1944" s="9">
        <v>20</v>
      </c>
      <c r="K1944" s="9" t="s">
        <v>4843</v>
      </c>
      <c r="L1944" s="9" t="s">
        <v>48</v>
      </c>
      <c r="M1944" s="11">
        <f t="shared" si="30"/>
        <v>0.45</v>
      </c>
      <c r="N1944" s="12">
        <f>IF(M1944="","",IF(M1944&lt;Premissas!$C$8,Premissas!$E$7,IF(M1944&lt;Premissas!$C$9,Premissas!$E$8,IF(M1944&lt;Premissas!$C$10,Premissas!$E$9,IF(M1944&lt;Premissas!$C$11,Premissas!$E$10,IF(M1944&lt;Premissas!$C$12,Premissas!$E$11,Premissas!$E$12))))))</f>
        <v>0</v>
      </c>
      <c r="O1944" s="13">
        <f>IF(OR(N1944="",N1944=0),0,N1944/Premissas!$C$16)</f>
        <v>0</v>
      </c>
    </row>
    <row r="1945" spans="1:15" ht="15" customHeight="1">
      <c r="A1945" s="9">
        <v>8</v>
      </c>
      <c r="B1945" s="9">
        <v>7801</v>
      </c>
      <c r="C1945" s="9" t="s">
        <v>21</v>
      </c>
      <c r="D1945" s="9" t="s">
        <v>1231</v>
      </c>
      <c r="E1945" s="9" t="s">
        <v>1232</v>
      </c>
      <c r="F1945" s="10">
        <v>4978</v>
      </c>
      <c r="G1945" s="11">
        <v>204.34</v>
      </c>
      <c r="H1945" s="11">
        <v>24</v>
      </c>
      <c r="I1945" s="9"/>
      <c r="J1945" s="9">
        <v>20</v>
      </c>
      <c r="K1945" s="9" t="s">
        <v>4843</v>
      </c>
      <c r="L1945" s="9" t="s">
        <v>48</v>
      </c>
      <c r="M1945" s="11">
        <f t="shared" si="30"/>
        <v>1.2</v>
      </c>
      <c r="N1945" s="12">
        <f>IF(M1945="","",IF(M1945&lt;Premissas!$C$8,Premissas!$E$7,IF(M1945&lt;Premissas!$C$9,Premissas!$E$8,IF(M1945&lt;Premissas!$C$10,Premissas!$E$9,IF(M1945&lt;Premissas!$C$11,Premissas!$E$10,IF(M1945&lt;Premissas!$C$12,Premissas!$E$11,Premissas!$E$12))))))</f>
        <v>200</v>
      </c>
      <c r="O1945" s="13">
        <f>IF(OR(N1945="",N1945=0),0,N1945/Premissas!$C$16)</f>
        <v>7.6923076923076925</v>
      </c>
    </row>
    <row r="1946" spans="1:15" ht="15" customHeight="1">
      <c r="A1946" s="9">
        <v>8</v>
      </c>
      <c r="B1946" s="9">
        <v>7801</v>
      </c>
      <c r="C1946" s="9" t="s">
        <v>19</v>
      </c>
      <c r="D1946" s="9" t="s">
        <v>1233</v>
      </c>
      <c r="E1946" s="9" t="s">
        <v>1234</v>
      </c>
      <c r="F1946" s="10">
        <v>3862</v>
      </c>
      <c r="G1946" s="11">
        <v>144.41</v>
      </c>
      <c r="H1946" s="11">
        <v>27</v>
      </c>
      <c r="I1946" s="9"/>
      <c r="J1946" s="9">
        <v>17</v>
      </c>
      <c r="K1946" s="9" t="s">
        <v>4843</v>
      </c>
      <c r="L1946" s="9" t="s">
        <v>48</v>
      </c>
      <c r="M1946" s="11">
        <f t="shared" si="30"/>
        <v>1.588235294117647</v>
      </c>
      <c r="N1946" s="12">
        <f>IF(M1946="","",IF(M1946&lt;Premissas!$C$8,Premissas!$E$7,IF(M1946&lt;Premissas!$C$9,Premissas!$E$8,IF(M1946&lt;Premissas!$C$10,Premissas!$E$9,IF(M1946&lt;Premissas!$C$11,Premissas!$E$10,IF(M1946&lt;Premissas!$C$12,Premissas!$E$11,Premissas!$E$12))))))</f>
        <v>350</v>
      </c>
      <c r="O1946" s="13">
        <f>IF(OR(N1946="",N1946=0),0,N1946/Premissas!$C$16)</f>
        <v>13.461538461538462</v>
      </c>
    </row>
    <row r="1947" spans="1:15" ht="15" customHeight="1">
      <c r="A1947" s="9">
        <v>8</v>
      </c>
      <c r="B1947" s="9">
        <v>7801</v>
      </c>
      <c r="C1947" s="9" t="s">
        <v>21</v>
      </c>
      <c r="D1947" s="9" t="s">
        <v>1235</v>
      </c>
      <c r="E1947" s="9" t="s">
        <v>1236</v>
      </c>
      <c r="F1947" s="10">
        <v>2412</v>
      </c>
      <c r="G1947" s="11">
        <v>180.53</v>
      </c>
      <c r="H1947" s="11">
        <v>13</v>
      </c>
      <c r="I1947" s="9"/>
      <c r="J1947" s="9">
        <v>20</v>
      </c>
      <c r="K1947" s="9" t="s">
        <v>4843</v>
      </c>
      <c r="L1947" s="9" t="s">
        <v>48</v>
      </c>
      <c r="M1947" s="11">
        <f t="shared" si="30"/>
        <v>0.65</v>
      </c>
      <c r="N1947" s="12">
        <f>IF(M1947="","",IF(M1947&lt;Premissas!$C$8,Premissas!$E$7,IF(M1947&lt;Premissas!$C$9,Premissas!$E$8,IF(M1947&lt;Premissas!$C$10,Premissas!$E$9,IF(M1947&lt;Premissas!$C$11,Premissas!$E$10,IF(M1947&lt;Premissas!$C$12,Premissas!$E$11,Premissas!$E$12))))))</f>
        <v>0</v>
      </c>
      <c r="O1947" s="13">
        <f>IF(OR(N1947="",N1947=0),0,N1947/Premissas!$C$16)</f>
        <v>0</v>
      </c>
    </row>
    <row r="1948" spans="1:15" ht="15" customHeight="1">
      <c r="A1948" s="9">
        <v>8</v>
      </c>
      <c r="B1948" s="9">
        <v>7801</v>
      </c>
      <c r="C1948" s="9" t="s">
        <v>21</v>
      </c>
      <c r="D1948" s="9" t="s">
        <v>1237</v>
      </c>
      <c r="E1948" s="9" t="s">
        <v>1238</v>
      </c>
      <c r="F1948" s="10">
        <v>1130</v>
      </c>
      <c r="G1948" s="11">
        <v>82.57</v>
      </c>
      <c r="H1948" s="11">
        <v>14</v>
      </c>
      <c r="I1948" s="9"/>
      <c r="J1948" s="9">
        <v>20</v>
      </c>
      <c r="K1948" s="9" t="s">
        <v>4843</v>
      </c>
      <c r="L1948" s="9" t="s">
        <v>48</v>
      </c>
      <c r="M1948" s="11">
        <f t="shared" si="30"/>
        <v>0.7</v>
      </c>
      <c r="N1948" s="12">
        <f>IF(M1948="","",IF(M1948&lt;Premissas!$C$8,Premissas!$E$7,IF(M1948&lt;Premissas!$C$9,Premissas!$E$8,IF(M1948&lt;Premissas!$C$10,Premissas!$E$9,IF(M1948&lt;Premissas!$C$11,Premissas!$E$10,IF(M1948&lt;Premissas!$C$12,Premissas!$E$11,Premissas!$E$12))))))</f>
        <v>0</v>
      </c>
      <c r="O1948" s="13">
        <f>IF(OR(N1948="",N1948=0),0,N1948/Premissas!$C$16)</f>
        <v>0</v>
      </c>
    </row>
    <row r="1949" spans="1:15" ht="15" customHeight="1">
      <c r="A1949" s="9">
        <v>8</v>
      </c>
      <c r="B1949" s="9">
        <v>7801</v>
      </c>
      <c r="C1949" s="9" t="s">
        <v>21</v>
      </c>
      <c r="D1949" s="9" t="s">
        <v>1239</v>
      </c>
      <c r="E1949" s="9" t="s">
        <v>1240</v>
      </c>
      <c r="F1949" s="10">
        <v>2152</v>
      </c>
      <c r="G1949" s="11">
        <v>192.51</v>
      </c>
      <c r="H1949" s="11">
        <v>11</v>
      </c>
      <c r="I1949" s="9"/>
      <c r="J1949" s="9">
        <v>20</v>
      </c>
      <c r="K1949" s="9" t="s">
        <v>4843</v>
      </c>
      <c r="L1949" s="9" t="s">
        <v>48</v>
      </c>
      <c r="M1949" s="11">
        <f t="shared" si="30"/>
        <v>0.55000000000000004</v>
      </c>
      <c r="N1949" s="12">
        <f>IF(M1949="","",IF(M1949&lt;Premissas!$C$8,Premissas!$E$7,IF(M1949&lt;Premissas!$C$9,Premissas!$E$8,IF(M1949&lt;Premissas!$C$10,Premissas!$E$9,IF(M1949&lt;Premissas!$C$11,Premissas!$E$10,IF(M1949&lt;Premissas!$C$12,Premissas!$E$11,Premissas!$E$12))))))</f>
        <v>0</v>
      </c>
      <c r="O1949" s="13">
        <f>IF(OR(N1949="",N1949=0),0,N1949/Premissas!$C$16)</f>
        <v>0</v>
      </c>
    </row>
    <row r="1950" spans="1:15" ht="15" customHeight="1">
      <c r="A1950" s="9">
        <v>8</v>
      </c>
      <c r="B1950" s="9">
        <v>7801</v>
      </c>
      <c r="C1950" s="9" t="s">
        <v>21</v>
      </c>
      <c r="D1950" s="9" t="s">
        <v>4268</v>
      </c>
      <c r="E1950" s="9" t="s">
        <v>4269</v>
      </c>
      <c r="F1950" s="10">
        <v>1212</v>
      </c>
      <c r="G1950" s="11">
        <v>145.15</v>
      </c>
      <c r="H1950" s="11">
        <v>8</v>
      </c>
      <c r="I1950" s="9"/>
      <c r="J1950" s="9">
        <v>20</v>
      </c>
      <c r="K1950" s="9" t="s">
        <v>4843</v>
      </c>
      <c r="L1950" s="9" t="s">
        <v>48</v>
      </c>
      <c r="M1950" s="11">
        <f t="shared" si="30"/>
        <v>0.4</v>
      </c>
      <c r="N1950" s="12">
        <f>IF(M1950="","",IF(M1950&lt;Premissas!$C$8,Premissas!$E$7,IF(M1950&lt;Premissas!$C$9,Premissas!$E$8,IF(M1950&lt;Premissas!$C$10,Premissas!$E$9,IF(M1950&lt;Premissas!$C$11,Premissas!$E$10,IF(M1950&lt;Premissas!$C$12,Premissas!$E$11,Premissas!$E$12))))))</f>
        <v>0</v>
      </c>
      <c r="O1950" s="13">
        <f>IF(OR(N1950="",N1950=0),0,N1950/Premissas!$C$16)</f>
        <v>0</v>
      </c>
    </row>
    <row r="1951" spans="1:15" ht="15" customHeight="1">
      <c r="A1951" s="9">
        <v>8</v>
      </c>
      <c r="B1951" s="9">
        <v>7801</v>
      </c>
      <c r="C1951" s="9" t="s">
        <v>20</v>
      </c>
      <c r="D1951" s="9" t="s">
        <v>4270</v>
      </c>
      <c r="E1951" s="9" t="s">
        <v>4271</v>
      </c>
      <c r="F1951" s="10">
        <v>2</v>
      </c>
      <c r="G1951" s="11">
        <v>0.1</v>
      </c>
      <c r="H1951" s="11">
        <v>20</v>
      </c>
      <c r="I1951" s="9"/>
      <c r="J1951" s="9">
        <v>16</v>
      </c>
      <c r="K1951" s="9" t="s">
        <v>4843</v>
      </c>
      <c r="L1951" s="9" t="s">
        <v>48</v>
      </c>
      <c r="M1951" s="11">
        <f t="shared" si="30"/>
        <v>1.25</v>
      </c>
      <c r="N1951" s="12">
        <f>IF(M1951="","",IF(M1951&lt;Premissas!$C$8,Premissas!$E$7,IF(M1951&lt;Premissas!$C$9,Premissas!$E$8,IF(M1951&lt;Premissas!$C$10,Premissas!$E$9,IF(M1951&lt;Premissas!$C$11,Premissas!$E$10,IF(M1951&lt;Premissas!$C$12,Premissas!$E$11,Premissas!$E$12))))))</f>
        <v>200</v>
      </c>
      <c r="O1951" s="13">
        <f>IF(OR(N1951="",N1951=0),0,N1951/Premissas!$C$16)</f>
        <v>7.6923076923076925</v>
      </c>
    </row>
    <row r="1952" spans="1:15" ht="15" customHeight="1">
      <c r="A1952" s="9">
        <v>8</v>
      </c>
      <c r="B1952" s="9">
        <v>7801</v>
      </c>
      <c r="C1952" s="9" t="s">
        <v>20</v>
      </c>
      <c r="D1952" s="9" t="s">
        <v>1241</v>
      </c>
      <c r="E1952" s="9" t="s">
        <v>1242</v>
      </c>
      <c r="F1952" s="10">
        <v>34</v>
      </c>
      <c r="G1952" s="11">
        <v>2.98</v>
      </c>
      <c r="H1952" s="11">
        <v>11</v>
      </c>
      <c r="I1952" s="9"/>
      <c r="J1952" s="9">
        <v>16</v>
      </c>
      <c r="K1952" s="9" t="s">
        <v>4843</v>
      </c>
      <c r="L1952" s="9" t="s">
        <v>48</v>
      </c>
      <c r="M1952" s="11">
        <f t="shared" si="30"/>
        <v>0.6875</v>
      </c>
      <c r="N1952" s="12">
        <f>IF(M1952="","",IF(M1952&lt;Premissas!$C$8,Premissas!$E$7,IF(M1952&lt;Premissas!$C$9,Premissas!$E$8,IF(M1952&lt;Premissas!$C$10,Premissas!$E$9,IF(M1952&lt;Premissas!$C$11,Premissas!$E$10,IF(M1952&lt;Premissas!$C$12,Premissas!$E$11,Premissas!$E$12))))))</f>
        <v>0</v>
      </c>
      <c r="O1952" s="13">
        <f>IF(OR(N1952="",N1952=0),0,N1952/Premissas!$C$16)</f>
        <v>0</v>
      </c>
    </row>
    <row r="1953" spans="1:15" ht="15" customHeight="1">
      <c r="A1953" s="9">
        <v>8</v>
      </c>
      <c r="B1953" s="9">
        <v>7801</v>
      </c>
      <c r="C1953" s="9" t="s">
        <v>19</v>
      </c>
      <c r="D1953" s="9" t="s">
        <v>1241</v>
      </c>
      <c r="E1953" s="9" t="s">
        <v>1242</v>
      </c>
      <c r="F1953" s="10">
        <v>2909</v>
      </c>
      <c r="G1953" s="11">
        <v>123.86</v>
      </c>
      <c r="H1953" s="11">
        <v>23</v>
      </c>
      <c r="I1953" s="9"/>
      <c r="J1953" s="9">
        <v>17</v>
      </c>
      <c r="K1953" s="9" t="s">
        <v>4843</v>
      </c>
      <c r="L1953" s="9" t="s">
        <v>48</v>
      </c>
      <c r="M1953" s="11">
        <f t="shared" si="30"/>
        <v>1.3529411764705883</v>
      </c>
      <c r="N1953" s="12">
        <f>IF(M1953="","",IF(M1953&lt;Premissas!$C$8,Premissas!$E$7,IF(M1953&lt;Premissas!$C$9,Premissas!$E$8,IF(M1953&lt;Premissas!$C$10,Premissas!$E$9,IF(M1953&lt;Premissas!$C$11,Premissas!$E$10,IF(M1953&lt;Premissas!$C$12,Premissas!$E$11,Premissas!$E$12))))))</f>
        <v>200</v>
      </c>
      <c r="O1953" s="13">
        <f>IF(OR(N1953="",N1953=0),0,N1953/Premissas!$C$16)</f>
        <v>7.6923076923076925</v>
      </c>
    </row>
    <row r="1954" spans="1:15" ht="15" customHeight="1">
      <c r="A1954" s="9">
        <v>8</v>
      </c>
      <c r="B1954" s="9">
        <v>7801</v>
      </c>
      <c r="C1954" s="9" t="s">
        <v>18</v>
      </c>
      <c r="D1954" s="9" t="s">
        <v>4272</v>
      </c>
      <c r="E1954" s="9" t="s">
        <v>4273</v>
      </c>
      <c r="F1954" s="10">
        <v>192</v>
      </c>
      <c r="G1954" s="11">
        <v>9.9600000000000009</v>
      </c>
      <c r="H1954" s="11">
        <v>19</v>
      </c>
      <c r="I1954" s="9"/>
      <c r="J1954" s="9">
        <v>22</v>
      </c>
      <c r="K1954" s="9" t="s">
        <v>4843</v>
      </c>
      <c r="L1954" s="9" t="s">
        <v>48</v>
      </c>
      <c r="M1954" s="11">
        <f t="shared" si="30"/>
        <v>0.86363636363636365</v>
      </c>
      <c r="N1954" s="12">
        <f>IF(M1954="","",IF(M1954&lt;Premissas!$C$8,Premissas!$E$7,IF(M1954&lt;Premissas!$C$9,Premissas!$E$8,IF(M1954&lt;Premissas!$C$10,Premissas!$E$9,IF(M1954&lt;Premissas!$C$11,Premissas!$E$10,IF(M1954&lt;Premissas!$C$12,Premissas!$E$11,Premissas!$E$12))))))</f>
        <v>0</v>
      </c>
      <c r="O1954" s="13">
        <f>IF(OR(N1954="",N1954=0),0,N1954/Premissas!$C$16)</f>
        <v>0</v>
      </c>
    </row>
    <row r="1955" spans="1:15" ht="15" customHeight="1">
      <c r="A1955" s="9">
        <v>8</v>
      </c>
      <c r="B1955" s="9">
        <v>7801</v>
      </c>
      <c r="C1955" s="9" t="s">
        <v>19</v>
      </c>
      <c r="D1955" s="9" t="s">
        <v>1243</v>
      </c>
      <c r="E1955" s="9" t="s">
        <v>1244</v>
      </c>
      <c r="F1955" s="10">
        <v>153</v>
      </c>
      <c r="G1955" s="11">
        <v>20.010000000000002</v>
      </c>
      <c r="H1955" s="11">
        <v>8</v>
      </c>
      <c r="I1955" s="9"/>
      <c r="J1955" s="9">
        <v>17</v>
      </c>
      <c r="K1955" s="9" t="s">
        <v>4843</v>
      </c>
      <c r="L1955" s="9" t="s">
        <v>48</v>
      </c>
      <c r="M1955" s="11">
        <f t="shared" si="30"/>
        <v>0.47058823529411764</v>
      </c>
      <c r="N1955" s="12">
        <f>IF(M1955="","",IF(M1955&lt;Premissas!$C$8,Premissas!$E$7,IF(M1955&lt;Premissas!$C$9,Premissas!$E$8,IF(M1955&lt;Premissas!$C$10,Premissas!$E$9,IF(M1955&lt;Premissas!$C$11,Premissas!$E$10,IF(M1955&lt;Premissas!$C$12,Premissas!$E$11,Premissas!$E$12))))))</f>
        <v>0</v>
      </c>
      <c r="O1955" s="13">
        <f>IF(OR(N1955="",N1955=0),0,N1955/Premissas!$C$16)</f>
        <v>0</v>
      </c>
    </row>
    <row r="1956" spans="1:15" ht="15" customHeight="1">
      <c r="A1956" s="9">
        <v>8</v>
      </c>
      <c r="B1956" s="9">
        <v>7801</v>
      </c>
      <c r="C1956" s="9" t="s">
        <v>21</v>
      </c>
      <c r="D1956" s="9" t="s">
        <v>1245</v>
      </c>
      <c r="E1956" s="9" t="s">
        <v>1246</v>
      </c>
      <c r="F1956" s="10">
        <v>57</v>
      </c>
      <c r="G1956" s="11">
        <v>9.52</v>
      </c>
      <c r="H1956" s="11">
        <v>6</v>
      </c>
      <c r="I1956" s="9"/>
      <c r="J1956" s="9">
        <v>20</v>
      </c>
      <c r="K1956" s="9" t="s">
        <v>4843</v>
      </c>
      <c r="L1956" s="9" t="s">
        <v>48</v>
      </c>
      <c r="M1956" s="11">
        <f t="shared" si="30"/>
        <v>0.3</v>
      </c>
      <c r="N1956" s="12">
        <f>IF(M1956="","",IF(M1956&lt;Premissas!$C$8,Premissas!$E$7,IF(M1956&lt;Premissas!$C$9,Premissas!$E$8,IF(M1956&lt;Premissas!$C$10,Premissas!$E$9,IF(M1956&lt;Premissas!$C$11,Premissas!$E$10,IF(M1956&lt;Premissas!$C$12,Premissas!$E$11,Premissas!$E$12))))))</f>
        <v>0</v>
      </c>
      <c r="O1956" s="13">
        <f>IF(OR(N1956="",N1956=0),0,N1956/Premissas!$C$16)</f>
        <v>0</v>
      </c>
    </row>
    <row r="1957" spans="1:15" ht="15" customHeight="1">
      <c r="A1957" s="9">
        <v>8</v>
      </c>
      <c r="B1957" s="9">
        <v>7801</v>
      </c>
      <c r="C1957" s="9" t="s">
        <v>19</v>
      </c>
      <c r="D1957" s="9" t="s">
        <v>1245</v>
      </c>
      <c r="E1957" s="9" t="s">
        <v>1246</v>
      </c>
      <c r="F1957" s="10">
        <v>1</v>
      </c>
      <c r="G1957" s="11">
        <v>0.46</v>
      </c>
      <c r="H1957" s="11">
        <v>2</v>
      </c>
      <c r="I1957" s="9"/>
      <c r="J1957" s="9">
        <v>17</v>
      </c>
      <c r="K1957" s="9" t="s">
        <v>4843</v>
      </c>
      <c r="L1957" s="9" t="s">
        <v>48</v>
      </c>
      <c r="M1957" s="11">
        <f t="shared" si="30"/>
        <v>0.11764705882352941</v>
      </c>
      <c r="N1957" s="12">
        <f>IF(M1957="","",IF(M1957&lt;Premissas!$C$8,Premissas!$E$7,IF(M1957&lt;Premissas!$C$9,Premissas!$E$8,IF(M1957&lt;Premissas!$C$10,Premissas!$E$9,IF(M1957&lt;Premissas!$C$11,Premissas!$E$10,IF(M1957&lt;Premissas!$C$12,Premissas!$E$11,Premissas!$E$12))))))</f>
        <v>0</v>
      </c>
      <c r="O1957" s="13">
        <f>IF(OR(N1957="",N1957=0),0,N1957/Premissas!$C$16)</f>
        <v>0</v>
      </c>
    </row>
    <row r="1958" spans="1:15" ht="15" customHeight="1">
      <c r="A1958" s="9">
        <v>8</v>
      </c>
      <c r="B1958" s="9">
        <v>7801</v>
      </c>
      <c r="C1958" s="9" t="s">
        <v>18</v>
      </c>
      <c r="D1958" s="9" t="s">
        <v>1247</v>
      </c>
      <c r="E1958" s="9" t="s">
        <v>1248</v>
      </c>
      <c r="F1958" s="10">
        <v>711</v>
      </c>
      <c r="G1958" s="11">
        <v>63.06</v>
      </c>
      <c r="H1958" s="11">
        <v>11</v>
      </c>
      <c r="I1958" s="9"/>
      <c r="J1958" s="9">
        <v>22</v>
      </c>
      <c r="K1958" s="9" t="s">
        <v>4843</v>
      </c>
      <c r="L1958" s="9" t="s">
        <v>48</v>
      </c>
      <c r="M1958" s="11">
        <f t="shared" si="30"/>
        <v>0.5</v>
      </c>
      <c r="N1958" s="12">
        <f>IF(M1958="","",IF(M1958&lt;Premissas!$C$8,Premissas!$E$7,IF(M1958&lt;Premissas!$C$9,Premissas!$E$8,IF(M1958&lt;Premissas!$C$10,Premissas!$E$9,IF(M1958&lt;Premissas!$C$11,Premissas!$E$10,IF(M1958&lt;Premissas!$C$12,Premissas!$E$11,Premissas!$E$12))))))</f>
        <v>0</v>
      </c>
      <c r="O1958" s="13">
        <f>IF(OR(N1958="",N1958=0),0,N1958/Premissas!$C$16)</f>
        <v>0</v>
      </c>
    </row>
    <row r="1959" spans="1:15" ht="15" customHeight="1">
      <c r="A1959" s="9">
        <v>8</v>
      </c>
      <c r="B1959" s="9">
        <v>7801</v>
      </c>
      <c r="C1959" s="9" t="s">
        <v>20</v>
      </c>
      <c r="D1959" s="9" t="s">
        <v>1247</v>
      </c>
      <c r="E1959" s="9" t="s">
        <v>1248</v>
      </c>
      <c r="F1959" s="10">
        <v>30</v>
      </c>
      <c r="G1959" s="11">
        <v>21.56</v>
      </c>
      <c r="H1959" s="11">
        <v>1</v>
      </c>
      <c r="I1959" s="9"/>
      <c r="J1959" s="9">
        <v>16</v>
      </c>
      <c r="K1959" s="9" t="s">
        <v>4843</v>
      </c>
      <c r="L1959" s="9" t="s">
        <v>48</v>
      </c>
      <c r="M1959" s="11">
        <f t="shared" si="30"/>
        <v>6.25E-2</v>
      </c>
      <c r="N1959" s="12">
        <f>IF(M1959="","",IF(M1959&lt;Premissas!$C$8,Premissas!$E$7,IF(M1959&lt;Premissas!$C$9,Premissas!$E$8,IF(M1959&lt;Premissas!$C$10,Premissas!$E$9,IF(M1959&lt;Premissas!$C$11,Premissas!$E$10,IF(M1959&lt;Premissas!$C$12,Premissas!$E$11,Premissas!$E$12))))))</f>
        <v>0</v>
      </c>
      <c r="O1959" s="13">
        <f>IF(OR(N1959="",N1959=0),0,N1959/Premissas!$C$16)</f>
        <v>0</v>
      </c>
    </row>
    <row r="1960" spans="1:15" ht="15" customHeight="1">
      <c r="A1960" s="9">
        <v>8</v>
      </c>
      <c r="B1960" s="9">
        <v>7801</v>
      </c>
      <c r="C1960" s="9" t="s">
        <v>21</v>
      </c>
      <c r="D1960" s="9" t="s">
        <v>1249</v>
      </c>
      <c r="E1960" s="9" t="s">
        <v>1250</v>
      </c>
      <c r="F1960" s="10">
        <v>961</v>
      </c>
      <c r="G1960" s="11">
        <v>104.26</v>
      </c>
      <c r="H1960" s="11">
        <v>9</v>
      </c>
      <c r="I1960" s="9"/>
      <c r="J1960" s="9">
        <v>20</v>
      </c>
      <c r="K1960" s="9" t="s">
        <v>4843</v>
      </c>
      <c r="L1960" s="9" t="s">
        <v>48</v>
      </c>
      <c r="M1960" s="11">
        <f t="shared" si="30"/>
        <v>0.45</v>
      </c>
      <c r="N1960" s="12">
        <f>IF(M1960="","",IF(M1960&lt;Premissas!$C$8,Premissas!$E$7,IF(M1960&lt;Premissas!$C$9,Premissas!$E$8,IF(M1960&lt;Premissas!$C$10,Premissas!$E$9,IF(M1960&lt;Premissas!$C$11,Premissas!$E$10,IF(M1960&lt;Premissas!$C$12,Premissas!$E$11,Premissas!$E$12))))))</f>
        <v>0</v>
      </c>
      <c r="O1960" s="13">
        <f>IF(OR(N1960="",N1960=0),0,N1960/Premissas!$C$16)</f>
        <v>0</v>
      </c>
    </row>
    <row r="1961" spans="1:15" ht="15" customHeight="1">
      <c r="A1961" s="9">
        <v>8</v>
      </c>
      <c r="B1961" s="9">
        <v>7801</v>
      </c>
      <c r="C1961" s="9" t="s">
        <v>21</v>
      </c>
      <c r="D1961" s="9" t="s">
        <v>1251</v>
      </c>
      <c r="E1961" s="9" t="s">
        <v>1252</v>
      </c>
      <c r="F1961" s="10">
        <v>2948</v>
      </c>
      <c r="G1961" s="11">
        <v>209.02</v>
      </c>
      <c r="H1961" s="11">
        <v>14</v>
      </c>
      <c r="I1961" s="9"/>
      <c r="J1961" s="9">
        <v>20</v>
      </c>
      <c r="K1961" s="9" t="s">
        <v>4843</v>
      </c>
      <c r="L1961" s="9" t="s">
        <v>48</v>
      </c>
      <c r="M1961" s="11">
        <f t="shared" si="30"/>
        <v>0.7</v>
      </c>
      <c r="N1961" s="12">
        <f>IF(M1961="","",IF(M1961&lt;Premissas!$C$8,Premissas!$E$7,IF(M1961&lt;Premissas!$C$9,Premissas!$E$8,IF(M1961&lt;Premissas!$C$10,Premissas!$E$9,IF(M1961&lt;Premissas!$C$11,Premissas!$E$10,IF(M1961&lt;Premissas!$C$12,Premissas!$E$11,Premissas!$E$12))))))</f>
        <v>0</v>
      </c>
      <c r="O1961" s="13">
        <f>IF(OR(N1961="",N1961=0),0,N1961/Premissas!$C$16)</f>
        <v>0</v>
      </c>
    </row>
    <row r="1962" spans="1:15" ht="15" customHeight="1">
      <c r="A1962" s="9">
        <v>8</v>
      </c>
      <c r="B1962" s="9">
        <v>7801</v>
      </c>
      <c r="C1962" s="9" t="s">
        <v>19</v>
      </c>
      <c r="D1962" s="9" t="s">
        <v>1253</v>
      </c>
      <c r="E1962" s="9" t="s">
        <v>1254</v>
      </c>
      <c r="F1962" s="10">
        <v>785</v>
      </c>
      <c r="G1962" s="11">
        <v>89.69</v>
      </c>
      <c r="H1962" s="11">
        <v>9</v>
      </c>
      <c r="I1962" s="9"/>
      <c r="J1962" s="9">
        <v>17</v>
      </c>
      <c r="K1962" s="9" t="s">
        <v>4843</v>
      </c>
      <c r="L1962" s="9" t="s">
        <v>48</v>
      </c>
      <c r="M1962" s="11">
        <f t="shared" si="30"/>
        <v>0.52941176470588236</v>
      </c>
      <c r="N1962" s="12">
        <f>IF(M1962="","",IF(M1962&lt;Premissas!$C$8,Premissas!$E$7,IF(M1962&lt;Premissas!$C$9,Premissas!$E$8,IF(M1962&lt;Premissas!$C$10,Premissas!$E$9,IF(M1962&lt;Premissas!$C$11,Premissas!$E$10,IF(M1962&lt;Premissas!$C$12,Premissas!$E$11,Premissas!$E$12))))))</f>
        <v>0</v>
      </c>
      <c r="O1962" s="13">
        <f>IF(OR(N1962="",N1962=0),0,N1962/Premissas!$C$16)</f>
        <v>0</v>
      </c>
    </row>
    <row r="1963" spans="1:15" ht="15" customHeight="1">
      <c r="A1963" s="9">
        <v>8</v>
      </c>
      <c r="B1963" s="9">
        <v>7801</v>
      </c>
      <c r="C1963" s="9" t="s">
        <v>21</v>
      </c>
      <c r="D1963" s="9" t="s">
        <v>1255</v>
      </c>
      <c r="E1963" s="9" t="s">
        <v>1256</v>
      </c>
      <c r="F1963" s="10">
        <v>1909</v>
      </c>
      <c r="G1963" s="11">
        <v>177.75</v>
      </c>
      <c r="H1963" s="11">
        <v>11</v>
      </c>
      <c r="I1963" s="9"/>
      <c r="J1963" s="9">
        <v>20</v>
      </c>
      <c r="K1963" s="9" t="s">
        <v>4843</v>
      </c>
      <c r="L1963" s="9" t="s">
        <v>48</v>
      </c>
      <c r="M1963" s="11">
        <f t="shared" si="30"/>
        <v>0.55000000000000004</v>
      </c>
      <c r="N1963" s="12">
        <f>IF(M1963="","",IF(M1963&lt;Premissas!$C$8,Premissas!$E$7,IF(M1963&lt;Premissas!$C$9,Premissas!$E$8,IF(M1963&lt;Premissas!$C$10,Premissas!$E$9,IF(M1963&lt;Premissas!$C$11,Premissas!$E$10,IF(M1963&lt;Premissas!$C$12,Premissas!$E$11,Premissas!$E$12))))))</f>
        <v>0</v>
      </c>
      <c r="O1963" s="13">
        <f>IF(OR(N1963="",N1963=0),0,N1963/Premissas!$C$16)</f>
        <v>0</v>
      </c>
    </row>
    <row r="1964" spans="1:15" ht="15" customHeight="1">
      <c r="A1964" s="9">
        <v>8</v>
      </c>
      <c r="B1964" s="9">
        <v>7801</v>
      </c>
      <c r="C1964" s="9" t="s">
        <v>21</v>
      </c>
      <c r="D1964" s="9" t="s">
        <v>1257</v>
      </c>
      <c r="E1964" s="9" t="s">
        <v>1258</v>
      </c>
      <c r="F1964" s="10">
        <v>2709</v>
      </c>
      <c r="G1964" s="11">
        <v>159.88</v>
      </c>
      <c r="H1964" s="11">
        <v>17</v>
      </c>
      <c r="I1964" s="9"/>
      <c r="J1964" s="9">
        <v>20</v>
      </c>
      <c r="K1964" s="9" t="s">
        <v>4843</v>
      </c>
      <c r="L1964" s="9" t="s">
        <v>48</v>
      </c>
      <c r="M1964" s="11">
        <f t="shared" si="30"/>
        <v>0.85</v>
      </c>
      <c r="N1964" s="12">
        <f>IF(M1964="","",IF(M1964&lt;Premissas!$C$8,Premissas!$E$7,IF(M1964&lt;Premissas!$C$9,Premissas!$E$8,IF(M1964&lt;Premissas!$C$10,Premissas!$E$9,IF(M1964&lt;Premissas!$C$11,Premissas!$E$10,IF(M1964&lt;Premissas!$C$12,Premissas!$E$11,Premissas!$E$12))))))</f>
        <v>0</v>
      </c>
      <c r="O1964" s="13">
        <f>IF(OR(N1964="",N1964=0),0,N1964/Premissas!$C$16)</f>
        <v>0</v>
      </c>
    </row>
    <row r="1965" spans="1:15" ht="15" customHeight="1">
      <c r="A1965" s="9">
        <v>8</v>
      </c>
      <c r="B1965" s="9">
        <v>7801</v>
      </c>
      <c r="C1965" s="9" t="s">
        <v>18</v>
      </c>
      <c r="D1965" s="9" t="s">
        <v>1257</v>
      </c>
      <c r="E1965" s="9" t="s">
        <v>1258</v>
      </c>
      <c r="F1965" s="10">
        <v>63</v>
      </c>
      <c r="G1965" s="11">
        <v>4.38</v>
      </c>
      <c r="H1965" s="11">
        <v>14</v>
      </c>
      <c r="I1965" s="9"/>
      <c r="J1965" s="9">
        <v>22</v>
      </c>
      <c r="K1965" s="9" t="s">
        <v>4843</v>
      </c>
      <c r="L1965" s="9" t="s">
        <v>48</v>
      </c>
      <c r="M1965" s="11">
        <f t="shared" si="30"/>
        <v>0.63636363636363635</v>
      </c>
      <c r="N1965" s="12">
        <f>IF(M1965="","",IF(M1965&lt;Premissas!$C$8,Premissas!$E$7,IF(M1965&lt;Premissas!$C$9,Premissas!$E$8,IF(M1965&lt;Premissas!$C$10,Premissas!$E$9,IF(M1965&lt;Premissas!$C$11,Premissas!$E$10,IF(M1965&lt;Premissas!$C$12,Premissas!$E$11,Premissas!$E$12))))))</f>
        <v>0</v>
      </c>
      <c r="O1965" s="13">
        <f>IF(OR(N1965="",N1965=0),0,N1965/Premissas!$C$16)</f>
        <v>0</v>
      </c>
    </row>
    <row r="1966" spans="1:15" ht="15" customHeight="1">
      <c r="A1966" s="9">
        <v>8</v>
      </c>
      <c r="B1966" s="9">
        <v>7801</v>
      </c>
      <c r="C1966" s="9" t="s">
        <v>21</v>
      </c>
      <c r="D1966" s="9" t="s">
        <v>1259</v>
      </c>
      <c r="E1966" s="9" t="s">
        <v>1260</v>
      </c>
      <c r="F1966" s="10">
        <v>1430</v>
      </c>
      <c r="G1966" s="11">
        <v>160.38</v>
      </c>
      <c r="H1966" s="11">
        <v>9</v>
      </c>
      <c r="I1966" s="9"/>
      <c r="J1966" s="9">
        <v>20</v>
      </c>
      <c r="K1966" s="9" t="s">
        <v>4843</v>
      </c>
      <c r="L1966" s="9" t="s">
        <v>48</v>
      </c>
      <c r="M1966" s="11">
        <f t="shared" si="30"/>
        <v>0.45</v>
      </c>
      <c r="N1966" s="12">
        <f>IF(M1966="","",IF(M1966&lt;Premissas!$C$8,Premissas!$E$7,IF(M1966&lt;Premissas!$C$9,Premissas!$E$8,IF(M1966&lt;Premissas!$C$10,Premissas!$E$9,IF(M1966&lt;Premissas!$C$11,Premissas!$E$10,IF(M1966&lt;Premissas!$C$12,Premissas!$E$11,Premissas!$E$12))))))</f>
        <v>0</v>
      </c>
      <c r="O1966" s="13">
        <f>IF(OR(N1966="",N1966=0),0,N1966/Premissas!$C$16)</f>
        <v>0</v>
      </c>
    </row>
    <row r="1967" spans="1:15" ht="15" customHeight="1">
      <c r="A1967" s="9">
        <v>8</v>
      </c>
      <c r="B1967" s="9">
        <v>7801</v>
      </c>
      <c r="C1967" s="9" t="s">
        <v>21</v>
      </c>
      <c r="D1967" s="9" t="s">
        <v>1261</v>
      </c>
      <c r="E1967" s="9" t="s">
        <v>1262</v>
      </c>
      <c r="F1967" s="10">
        <v>1422</v>
      </c>
      <c r="G1967" s="11">
        <v>194</v>
      </c>
      <c r="H1967" s="11">
        <v>7</v>
      </c>
      <c r="I1967" s="9"/>
      <c r="J1967" s="9">
        <v>20</v>
      </c>
      <c r="K1967" s="9" t="s">
        <v>4843</v>
      </c>
      <c r="L1967" s="9" t="s">
        <v>48</v>
      </c>
      <c r="M1967" s="11">
        <f t="shared" si="30"/>
        <v>0.35</v>
      </c>
      <c r="N1967" s="12">
        <f>IF(M1967="","",IF(M1967&lt;Premissas!$C$8,Premissas!$E$7,IF(M1967&lt;Premissas!$C$9,Premissas!$E$8,IF(M1967&lt;Premissas!$C$10,Premissas!$E$9,IF(M1967&lt;Premissas!$C$11,Premissas!$E$10,IF(M1967&lt;Premissas!$C$12,Premissas!$E$11,Premissas!$E$12))))))</f>
        <v>0</v>
      </c>
      <c r="O1967" s="13">
        <f>IF(OR(N1967="",N1967=0),0,N1967/Premissas!$C$16)</f>
        <v>0</v>
      </c>
    </row>
    <row r="1968" spans="1:15" ht="15" customHeight="1">
      <c r="A1968" s="9">
        <v>8</v>
      </c>
      <c r="B1968" s="9">
        <v>7801</v>
      </c>
      <c r="C1968" s="9" t="s">
        <v>19</v>
      </c>
      <c r="D1968" s="9" t="s">
        <v>1263</v>
      </c>
      <c r="E1968" s="9" t="s">
        <v>1264</v>
      </c>
      <c r="F1968" s="10">
        <v>1095</v>
      </c>
      <c r="G1968" s="11">
        <v>113.3</v>
      </c>
      <c r="H1968" s="11">
        <v>10</v>
      </c>
      <c r="I1968" s="9"/>
      <c r="J1968" s="9">
        <v>17</v>
      </c>
      <c r="K1968" s="9" t="s">
        <v>4843</v>
      </c>
      <c r="L1968" s="9" t="s">
        <v>48</v>
      </c>
      <c r="M1968" s="11">
        <f t="shared" si="30"/>
        <v>0.58823529411764708</v>
      </c>
      <c r="N1968" s="12">
        <f>IF(M1968="","",IF(M1968&lt;Premissas!$C$8,Premissas!$E$7,IF(M1968&lt;Premissas!$C$9,Premissas!$E$8,IF(M1968&lt;Premissas!$C$10,Premissas!$E$9,IF(M1968&lt;Premissas!$C$11,Premissas!$E$10,IF(M1968&lt;Premissas!$C$12,Premissas!$E$11,Premissas!$E$12))))))</f>
        <v>0</v>
      </c>
      <c r="O1968" s="13">
        <f>IF(OR(N1968="",N1968=0),0,N1968/Premissas!$C$16)</f>
        <v>0</v>
      </c>
    </row>
    <row r="1969" spans="1:15" ht="15" customHeight="1">
      <c r="A1969" s="9">
        <v>8</v>
      </c>
      <c r="B1969" s="9">
        <v>7801</v>
      </c>
      <c r="C1969" s="9" t="s">
        <v>18</v>
      </c>
      <c r="D1969" s="9" t="s">
        <v>1265</v>
      </c>
      <c r="E1969" s="9" t="s">
        <v>1266</v>
      </c>
      <c r="F1969" s="10">
        <v>103</v>
      </c>
      <c r="G1969" s="11">
        <v>32.15</v>
      </c>
      <c r="H1969" s="11">
        <v>3</v>
      </c>
      <c r="I1969" s="9"/>
      <c r="J1969" s="9">
        <v>22</v>
      </c>
      <c r="K1969" s="9" t="s">
        <v>4843</v>
      </c>
      <c r="L1969" s="9" t="s">
        <v>48</v>
      </c>
      <c r="M1969" s="11">
        <f t="shared" si="30"/>
        <v>0.13636363636363635</v>
      </c>
      <c r="N1969" s="12">
        <f>IF(M1969="","",IF(M1969&lt;Premissas!$C$8,Premissas!$E$7,IF(M1969&lt;Premissas!$C$9,Premissas!$E$8,IF(M1969&lt;Premissas!$C$10,Premissas!$E$9,IF(M1969&lt;Premissas!$C$11,Premissas!$E$10,IF(M1969&lt;Premissas!$C$12,Premissas!$E$11,Premissas!$E$12))))))</f>
        <v>0</v>
      </c>
      <c r="O1969" s="13">
        <f>IF(OR(N1969="",N1969=0),0,N1969/Premissas!$C$16)</f>
        <v>0</v>
      </c>
    </row>
    <row r="1970" spans="1:15" ht="15" customHeight="1">
      <c r="A1970" s="9">
        <v>8</v>
      </c>
      <c r="B1970" s="9">
        <v>7801</v>
      </c>
      <c r="C1970" s="9" t="s">
        <v>21</v>
      </c>
      <c r="D1970" s="9" t="s">
        <v>1267</v>
      </c>
      <c r="E1970" s="9" t="s">
        <v>1268</v>
      </c>
      <c r="F1970" s="10">
        <v>2656</v>
      </c>
      <c r="G1970" s="11">
        <v>180.94</v>
      </c>
      <c r="H1970" s="11">
        <v>15</v>
      </c>
      <c r="I1970" s="9"/>
      <c r="J1970" s="9">
        <v>20</v>
      </c>
      <c r="K1970" s="9" t="s">
        <v>4843</v>
      </c>
      <c r="L1970" s="9" t="s">
        <v>48</v>
      </c>
      <c r="M1970" s="11">
        <f t="shared" si="30"/>
        <v>0.75</v>
      </c>
      <c r="N1970" s="12">
        <f>IF(M1970="","",IF(M1970&lt;Premissas!$C$8,Premissas!$E$7,IF(M1970&lt;Premissas!$C$9,Premissas!$E$8,IF(M1970&lt;Premissas!$C$10,Premissas!$E$9,IF(M1970&lt;Premissas!$C$11,Premissas!$E$10,IF(M1970&lt;Premissas!$C$12,Premissas!$E$11,Premissas!$E$12))))))</f>
        <v>0</v>
      </c>
      <c r="O1970" s="13">
        <f>IF(OR(N1970="",N1970=0),0,N1970/Premissas!$C$16)</f>
        <v>0</v>
      </c>
    </row>
    <row r="1971" spans="1:15" ht="15" customHeight="1">
      <c r="A1971" s="9">
        <v>8</v>
      </c>
      <c r="B1971" s="9">
        <v>7801</v>
      </c>
      <c r="C1971" s="9" t="s">
        <v>21</v>
      </c>
      <c r="D1971" s="9" t="s">
        <v>1269</v>
      </c>
      <c r="E1971" s="9" t="s">
        <v>1270</v>
      </c>
      <c r="F1971" s="10">
        <v>1536</v>
      </c>
      <c r="G1971" s="11">
        <v>168.16</v>
      </c>
      <c r="H1971" s="11">
        <v>9</v>
      </c>
      <c r="I1971" s="9"/>
      <c r="J1971" s="9">
        <v>20</v>
      </c>
      <c r="K1971" s="9" t="s">
        <v>4843</v>
      </c>
      <c r="L1971" s="9" t="s">
        <v>48</v>
      </c>
      <c r="M1971" s="11">
        <f t="shared" si="30"/>
        <v>0.45</v>
      </c>
      <c r="N1971" s="12">
        <f>IF(M1971="","",IF(M1971&lt;Premissas!$C$8,Premissas!$E$7,IF(M1971&lt;Premissas!$C$9,Premissas!$E$8,IF(M1971&lt;Premissas!$C$10,Premissas!$E$9,IF(M1971&lt;Premissas!$C$11,Premissas!$E$10,IF(M1971&lt;Premissas!$C$12,Premissas!$E$11,Premissas!$E$12))))))</f>
        <v>0</v>
      </c>
      <c r="O1971" s="13">
        <f>IF(OR(N1971="",N1971=0),0,N1971/Premissas!$C$16)</f>
        <v>0</v>
      </c>
    </row>
    <row r="1972" spans="1:15" ht="15" customHeight="1">
      <c r="A1972" s="9">
        <v>8</v>
      </c>
      <c r="B1972" s="9">
        <v>7801</v>
      </c>
      <c r="C1972" s="9" t="s">
        <v>21</v>
      </c>
      <c r="D1972" s="9" t="s">
        <v>1271</v>
      </c>
      <c r="E1972" s="9" t="s">
        <v>1272</v>
      </c>
      <c r="F1972" s="10">
        <v>2869</v>
      </c>
      <c r="G1972" s="11">
        <v>163.9</v>
      </c>
      <c r="H1972" s="11">
        <v>18</v>
      </c>
      <c r="I1972" s="9"/>
      <c r="J1972" s="9">
        <v>20</v>
      </c>
      <c r="K1972" s="9" t="s">
        <v>4843</v>
      </c>
      <c r="L1972" s="9" t="s">
        <v>48</v>
      </c>
      <c r="M1972" s="11">
        <f t="shared" si="30"/>
        <v>0.9</v>
      </c>
      <c r="N1972" s="12">
        <f>IF(M1972="","",IF(M1972&lt;Premissas!$C$8,Premissas!$E$7,IF(M1972&lt;Premissas!$C$9,Premissas!$E$8,IF(M1972&lt;Premissas!$C$10,Premissas!$E$9,IF(M1972&lt;Premissas!$C$11,Premissas!$E$10,IF(M1972&lt;Premissas!$C$12,Premissas!$E$11,Premissas!$E$12))))))</f>
        <v>0</v>
      </c>
      <c r="O1972" s="13">
        <f>IF(OR(N1972="",N1972=0),0,N1972/Premissas!$C$16)</f>
        <v>0</v>
      </c>
    </row>
    <row r="1973" spans="1:15" ht="15" customHeight="1">
      <c r="A1973" s="9">
        <v>8</v>
      </c>
      <c r="B1973" s="9">
        <v>7801</v>
      </c>
      <c r="C1973" s="9" t="s">
        <v>19</v>
      </c>
      <c r="D1973" s="9" t="s">
        <v>1273</v>
      </c>
      <c r="E1973" s="9" t="s">
        <v>1274</v>
      </c>
      <c r="F1973" s="10">
        <v>1097</v>
      </c>
      <c r="G1973" s="11">
        <v>160.08000000000001</v>
      </c>
      <c r="H1973" s="11">
        <v>7</v>
      </c>
      <c r="I1973" s="9"/>
      <c r="J1973" s="9">
        <v>17</v>
      </c>
      <c r="K1973" s="9" t="s">
        <v>4843</v>
      </c>
      <c r="L1973" s="9" t="s">
        <v>48</v>
      </c>
      <c r="M1973" s="11">
        <f t="shared" si="30"/>
        <v>0.41176470588235292</v>
      </c>
      <c r="N1973" s="12">
        <f>IF(M1973="","",IF(M1973&lt;Premissas!$C$8,Premissas!$E$7,IF(M1973&lt;Premissas!$C$9,Premissas!$E$8,IF(M1973&lt;Premissas!$C$10,Premissas!$E$9,IF(M1973&lt;Premissas!$C$11,Premissas!$E$10,IF(M1973&lt;Premissas!$C$12,Premissas!$E$11,Premissas!$E$12))))))</f>
        <v>0</v>
      </c>
      <c r="O1973" s="13">
        <f>IF(OR(N1973="",N1973=0),0,N1973/Premissas!$C$16)</f>
        <v>0</v>
      </c>
    </row>
    <row r="1974" spans="1:15" ht="15" customHeight="1">
      <c r="A1974" s="9">
        <v>8</v>
      </c>
      <c r="B1974" s="9">
        <v>7801</v>
      </c>
      <c r="C1974" s="9" t="s">
        <v>20</v>
      </c>
      <c r="D1974" s="9" t="s">
        <v>1275</v>
      </c>
      <c r="E1974" s="9" t="s">
        <v>1276</v>
      </c>
      <c r="F1974" s="10">
        <v>266</v>
      </c>
      <c r="G1974" s="11">
        <v>11.77</v>
      </c>
      <c r="H1974" s="11">
        <v>23</v>
      </c>
      <c r="I1974" s="9"/>
      <c r="J1974" s="9">
        <v>16</v>
      </c>
      <c r="K1974" s="9" t="s">
        <v>4843</v>
      </c>
      <c r="L1974" s="9" t="s">
        <v>48</v>
      </c>
      <c r="M1974" s="11">
        <f t="shared" si="30"/>
        <v>1.4375</v>
      </c>
      <c r="N1974" s="12">
        <f>IF(M1974="","",IF(M1974&lt;Premissas!$C$8,Premissas!$E$7,IF(M1974&lt;Premissas!$C$9,Premissas!$E$8,IF(M1974&lt;Premissas!$C$10,Premissas!$E$9,IF(M1974&lt;Premissas!$C$11,Premissas!$E$10,IF(M1974&lt;Premissas!$C$12,Premissas!$E$11,Premissas!$E$12))))))</f>
        <v>350</v>
      </c>
      <c r="O1974" s="13">
        <f>IF(OR(N1974="",N1974=0),0,N1974/Premissas!$C$16)</f>
        <v>13.461538461538462</v>
      </c>
    </row>
    <row r="1975" spans="1:15" ht="15" customHeight="1">
      <c r="A1975" s="9">
        <v>8</v>
      </c>
      <c r="B1975" s="9">
        <v>7801</v>
      </c>
      <c r="C1975" s="9" t="s">
        <v>19</v>
      </c>
      <c r="D1975" s="9" t="s">
        <v>1275</v>
      </c>
      <c r="E1975" s="9" t="s">
        <v>1276</v>
      </c>
      <c r="F1975" s="10">
        <v>4347</v>
      </c>
      <c r="G1975" s="11">
        <v>132.01</v>
      </c>
      <c r="H1975" s="11">
        <v>33</v>
      </c>
      <c r="I1975" s="9"/>
      <c r="J1975" s="9">
        <v>17</v>
      </c>
      <c r="K1975" s="9" t="s">
        <v>4843</v>
      </c>
      <c r="L1975" s="9" t="s">
        <v>48</v>
      </c>
      <c r="M1975" s="11">
        <f t="shared" si="30"/>
        <v>1.9411764705882353</v>
      </c>
      <c r="N1975" s="12">
        <f>IF(M1975="","",IF(M1975&lt;Premissas!$C$8,Premissas!$E$7,IF(M1975&lt;Premissas!$C$9,Premissas!$E$8,IF(M1975&lt;Premissas!$C$10,Premissas!$E$9,IF(M1975&lt;Premissas!$C$11,Premissas!$E$10,IF(M1975&lt;Premissas!$C$12,Premissas!$E$11,Premissas!$E$12))))))</f>
        <v>750</v>
      </c>
      <c r="O1975" s="13">
        <f>IF(OR(N1975="",N1975=0),0,N1975/Premissas!$C$16)</f>
        <v>28.846153846153847</v>
      </c>
    </row>
    <row r="1976" spans="1:15" ht="15" customHeight="1">
      <c r="A1976" s="9">
        <v>8</v>
      </c>
      <c r="B1976" s="9">
        <v>7801</v>
      </c>
      <c r="C1976" s="9" t="s">
        <v>21</v>
      </c>
      <c r="D1976" s="9" t="s">
        <v>1277</v>
      </c>
      <c r="E1976" s="9" t="s">
        <v>1278</v>
      </c>
      <c r="F1976" s="10">
        <v>4675</v>
      </c>
      <c r="G1976" s="11">
        <v>156.77000000000001</v>
      </c>
      <c r="H1976" s="11">
        <v>30</v>
      </c>
      <c r="I1976" s="9"/>
      <c r="J1976" s="9">
        <v>20</v>
      </c>
      <c r="K1976" s="9" t="s">
        <v>4843</v>
      </c>
      <c r="L1976" s="9" t="s">
        <v>48</v>
      </c>
      <c r="M1976" s="11">
        <f t="shared" si="30"/>
        <v>1.5</v>
      </c>
      <c r="N1976" s="12">
        <f>IF(M1976="","",IF(M1976&lt;Premissas!$C$8,Premissas!$E$7,IF(M1976&lt;Premissas!$C$9,Premissas!$E$8,IF(M1976&lt;Premissas!$C$10,Premissas!$E$9,IF(M1976&lt;Premissas!$C$11,Premissas!$E$10,IF(M1976&lt;Premissas!$C$12,Premissas!$E$11,Premissas!$E$12))))))</f>
        <v>350</v>
      </c>
      <c r="O1976" s="13">
        <f>IF(OR(N1976="",N1976=0),0,N1976/Premissas!$C$16)</f>
        <v>13.461538461538462</v>
      </c>
    </row>
    <row r="1977" spans="1:15" ht="15" customHeight="1">
      <c r="A1977" s="9">
        <v>8</v>
      </c>
      <c r="B1977" s="9">
        <v>7801</v>
      </c>
      <c r="C1977" s="9" t="s">
        <v>21</v>
      </c>
      <c r="D1977" s="9" t="s">
        <v>1279</v>
      </c>
      <c r="E1977" s="9" t="s">
        <v>1280</v>
      </c>
      <c r="F1977" s="10">
        <v>1364</v>
      </c>
      <c r="G1977" s="11">
        <v>161.78</v>
      </c>
      <c r="H1977" s="11">
        <v>8</v>
      </c>
      <c r="I1977" s="9"/>
      <c r="J1977" s="9">
        <v>20</v>
      </c>
      <c r="K1977" s="9" t="s">
        <v>4843</v>
      </c>
      <c r="L1977" s="9" t="s">
        <v>48</v>
      </c>
      <c r="M1977" s="11">
        <f t="shared" si="30"/>
        <v>0.4</v>
      </c>
      <c r="N1977" s="12">
        <f>IF(M1977="","",IF(M1977&lt;Premissas!$C$8,Premissas!$E$7,IF(M1977&lt;Premissas!$C$9,Premissas!$E$8,IF(M1977&lt;Premissas!$C$10,Premissas!$E$9,IF(M1977&lt;Premissas!$C$11,Premissas!$E$10,IF(M1977&lt;Premissas!$C$12,Premissas!$E$11,Premissas!$E$12))))))</f>
        <v>0</v>
      </c>
      <c r="O1977" s="13">
        <f>IF(OR(N1977="",N1977=0),0,N1977/Premissas!$C$16)</f>
        <v>0</v>
      </c>
    </row>
    <row r="1978" spans="1:15" ht="15" customHeight="1">
      <c r="A1978" s="9">
        <v>8</v>
      </c>
      <c r="B1978" s="9">
        <v>7801</v>
      </c>
      <c r="C1978" s="9" t="s">
        <v>21</v>
      </c>
      <c r="D1978" s="9" t="s">
        <v>1281</v>
      </c>
      <c r="E1978" s="9" t="s">
        <v>1282</v>
      </c>
      <c r="F1978" s="10">
        <v>1487</v>
      </c>
      <c r="G1978" s="11">
        <v>118.83</v>
      </c>
      <c r="H1978" s="11">
        <v>13</v>
      </c>
      <c r="I1978" s="9"/>
      <c r="J1978" s="9">
        <v>20</v>
      </c>
      <c r="K1978" s="9" t="s">
        <v>4843</v>
      </c>
      <c r="L1978" s="9" t="s">
        <v>48</v>
      </c>
      <c r="M1978" s="11">
        <f t="shared" si="30"/>
        <v>0.65</v>
      </c>
      <c r="N1978" s="12">
        <f>IF(M1978="","",IF(M1978&lt;Premissas!$C$8,Premissas!$E$7,IF(M1978&lt;Premissas!$C$9,Premissas!$E$8,IF(M1978&lt;Premissas!$C$10,Premissas!$E$9,IF(M1978&lt;Premissas!$C$11,Premissas!$E$10,IF(M1978&lt;Premissas!$C$12,Premissas!$E$11,Premissas!$E$12))))))</f>
        <v>0</v>
      </c>
      <c r="O1978" s="13">
        <f>IF(OR(N1978="",N1978=0),0,N1978/Premissas!$C$16)</f>
        <v>0</v>
      </c>
    </row>
    <row r="1979" spans="1:15" ht="15" customHeight="1">
      <c r="A1979" s="9">
        <v>8</v>
      </c>
      <c r="B1979" s="9">
        <v>7801</v>
      </c>
      <c r="C1979" s="9" t="s">
        <v>21</v>
      </c>
      <c r="D1979" s="9" t="s">
        <v>1283</v>
      </c>
      <c r="E1979" s="9" t="s">
        <v>1284</v>
      </c>
      <c r="F1979" s="10">
        <v>2073</v>
      </c>
      <c r="G1979" s="11">
        <v>127.53</v>
      </c>
      <c r="H1979" s="11">
        <v>16</v>
      </c>
      <c r="I1979" s="9"/>
      <c r="J1979" s="9">
        <v>20</v>
      </c>
      <c r="K1979" s="9" t="s">
        <v>4843</v>
      </c>
      <c r="L1979" s="9" t="s">
        <v>48</v>
      </c>
      <c r="M1979" s="11">
        <f t="shared" si="30"/>
        <v>0.8</v>
      </c>
      <c r="N1979" s="12">
        <f>IF(M1979="","",IF(M1979&lt;Premissas!$C$8,Premissas!$E$7,IF(M1979&lt;Premissas!$C$9,Premissas!$E$8,IF(M1979&lt;Premissas!$C$10,Premissas!$E$9,IF(M1979&lt;Premissas!$C$11,Premissas!$E$10,IF(M1979&lt;Premissas!$C$12,Premissas!$E$11,Premissas!$E$12))))))</f>
        <v>0</v>
      </c>
      <c r="O1979" s="13">
        <f>IF(OR(N1979="",N1979=0),0,N1979/Premissas!$C$16)</f>
        <v>0</v>
      </c>
    </row>
    <row r="1980" spans="1:15" ht="15" customHeight="1">
      <c r="A1980" s="9">
        <v>8</v>
      </c>
      <c r="B1980" s="9">
        <v>7801</v>
      </c>
      <c r="C1980" s="9" t="s">
        <v>20</v>
      </c>
      <c r="D1980" s="9" t="s">
        <v>1285</v>
      </c>
      <c r="E1980" s="9" t="s">
        <v>1286</v>
      </c>
      <c r="F1980" s="10">
        <v>270</v>
      </c>
      <c r="G1980" s="11">
        <v>50.53</v>
      </c>
      <c r="H1980" s="11">
        <v>5</v>
      </c>
      <c r="I1980" s="9"/>
      <c r="J1980" s="9">
        <v>16</v>
      </c>
      <c r="K1980" s="9" t="s">
        <v>4843</v>
      </c>
      <c r="L1980" s="9" t="s">
        <v>48</v>
      </c>
      <c r="M1980" s="11">
        <f t="shared" si="30"/>
        <v>0.3125</v>
      </c>
      <c r="N1980" s="12">
        <f>IF(M1980="","",IF(M1980&lt;Premissas!$C$8,Premissas!$E$7,IF(M1980&lt;Premissas!$C$9,Premissas!$E$8,IF(M1980&lt;Premissas!$C$10,Premissas!$E$9,IF(M1980&lt;Premissas!$C$11,Premissas!$E$10,IF(M1980&lt;Premissas!$C$12,Premissas!$E$11,Premissas!$E$12))))))</f>
        <v>0</v>
      </c>
      <c r="O1980" s="13">
        <f>IF(OR(N1980="",N1980=0),0,N1980/Premissas!$C$16)</f>
        <v>0</v>
      </c>
    </row>
    <row r="1981" spans="1:15" ht="15" customHeight="1">
      <c r="A1981" s="9">
        <v>8</v>
      </c>
      <c r="B1981" s="9">
        <v>7801</v>
      </c>
      <c r="C1981" s="9" t="s">
        <v>19</v>
      </c>
      <c r="D1981" s="9" t="s">
        <v>1285</v>
      </c>
      <c r="E1981" s="9" t="s">
        <v>1286</v>
      </c>
      <c r="F1981" s="10">
        <v>42</v>
      </c>
      <c r="G1981" s="11">
        <v>0.65</v>
      </c>
      <c r="H1981" s="11">
        <v>65</v>
      </c>
      <c r="I1981" s="9"/>
      <c r="J1981" s="9">
        <v>17</v>
      </c>
      <c r="K1981" s="9" t="s">
        <v>4843</v>
      </c>
      <c r="L1981" s="9" t="s">
        <v>48</v>
      </c>
      <c r="M1981" s="11">
        <f t="shared" si="30"/>
        <v>3.8235294117647061</v>
      </c>
      <c r="N1981" s="12">
        <f>IF(M1981="","",IF(M1981&lt;Premissas!$C$8,Premissas!$E$7,IF(M1981&lt;Premissas!$C$9,Premissas!$E$8,IF(M1981&lt;Premissas!$C$10,Premissas!$E$9,IF(M1981&lt;Premissas!$C$11,Premissas!$E$10,IF(M1981&lt;Premissas!$C$12,Premissas!$E$11,Premissas!$E$12))))))</f>
        <v>750</v>
      </c>
      <c r="O1981" s="13">
        <f>IF(OR(N1981="",N1981=0),0,N1981/Premissas!$C$16)</f>
        <v>28.846153846153847</v>
      </c>
    </row>
    <row r="1982" spans="1:15" ht="15" customHeight="1">
      <c r="A1982" s="9">
        <v>8</v>
      </c>
      <c r="B1982" s="9">
        <v>7801</v>
      </c>
      <c r="C1982" s="9" t="s">
        <v>18</v>
      </c>
      <c r="D1982" s="9" t="s">
        <v>1287</v>
      </c>
      <c r="E1982" s="9" t="s">
        <v>1288</v>
      </c>
      <c r="F1982" s="10">
        <v>177</v>
      </c>
      <c r="G1982" s="11">
        <v>26.04</v>
      </c>
      <c r="H1982" s="11">
        <v>7</v>
      </c>
      <c r="I1982" s="9"/>
      <c r="J1982" s="9">
        <v>22</v>
      </c>
      <c r="K1982" s="9" t="s">
        <v>4843</v>
      </c>
      <c r="L1982" s="9" t="s">
        <v>48</v>
      </c>
      <c r="M1982" s="11">
        <f t="shared" si="30"/>
        <v>0.31818181818181818</v>
      </c>
      <c r="N1982" s="12">
        <f>IF(M1982="","",IF(M1982&lt;Premissas!$C$8,Premissas!$E$7,IF(M1982&lt;Premissas!$C$9,Premissas!$E$8,IF(M1982&lt;Premissas!$C$10,Premissas!$E$9,IF(M1982&lt;Premissas!$C$11,Premissas!$E$10,IF(M1982&lt;Premissas!$C$12,Premissas!$E$11,Premissas!$E$12))))))</f>
        <v>0</v>
      </c>
      <c r="O1982" s="13">
        <f>IF(OR(N1982="",N1982=0),0,N1982/Premissas!$C$16)</f>
        <v>0</v>
      </c>
    </row>
    <row r="1983" spans="1:15" ht="15" customHeight="1">
      <c r="A1983" s="9">
        <v>8</v>
      </c>
      <c r="B1983" s="9">
        <v>7801</v>
      </c>
      <c r="C1983" s="9" t="s">
        <v>21</v>
      </c>
      <c r="D1983" s="9" t="s">
        <v>1289</v>
      </c>
      <c r="E1983" s="9" t="s">
        <v>1290</v>
      </c>
      <c r="F1983" s="10">
        <v>33</v>
      </c>
      <c r="G1983" s="11">
        <v>10.07</v>
      </c>
      <c r="H1983" s="11">
        <v>3</v>
      </c>
      <c r="I1983" s="9"/>
      <c r="J1983" s="9">
        <v>20</v>
      </c>
      <c r="K1983" s="9" t="s">
        <v>4843</v>
      </c>
      <c r="L1983" s="9" t="s">
        <v>48</v>
      </c>
      <c r="M1983" s="11">
        <f t="shared" si="30"/>
        <v>0.15</v>
      </c>
      <c r="N1983" s="12">
        <f>IF(M1983="","",IF(M1983&lt;Premissas!$C$8,Premissas!$E$7,IF(M1983&lt;Premissas!$C$9,Premissas!$E$8,IF(M1983&lt;Premissas!$C$10,Premissas!$E$9,IF(M1983&lt;Premissas!$C$11,Premissas!$E$10,IF(M1983&lt;Premissas!$C$12,Premissas!$E$11,Premissas!$E$12))))))</f>
        <v>0</v>
      </c>
      <c r="O1983" s="13">
        <f>IF(OR(N1983="",N1983=0),0,N1983/Premissas!$C$16)</f>
        <v>0</v>
      </c>
    </row>
    <row r="1984" spans="1:15" ht="15" customHeight="1">
      <c r="A1984" s="9">
        <v>8</v>
      </c>
      <c r="B1984" s="9">
        <v>7801</v>
      </c>
      <c r="C1984" s="9" t="s">
        <v>21</v>
      </c>
      <c r="D1984" s="9" t="s">
        <v>1293</v>
      </c>
      <c r="E1984" s="9" t="s">
        <v>1294</v>
      </c>
      <c r="F1984" s="10">
        <v>2534</v>
      </c>
      <c r="G1984" s="11">
        <v>145.30000000000001</v>
      </c>
      <c r="H1984" s="11">
        <v>17</v>
      </c>
      <c r="I1984" s="9"/>
      <c r="J1984" s="9">
        <v>20</v>
      </c>
      <c r="K1984" s="9" t="s">
        <v>4843</v>
      </c>
      <c r="L1984" s="9" t="s">
        <v>48</v>
      </c>
      <c r="M1984" s="11">
        <f t="shared" si="30"/>
        <v>0.85</v>
      </c>
      <c r="N1984" s="12">
        <f>IF(M1984="","",IF(M1984&lt;Premissas!$C$8,Premissas!$E$7,IF(M1984&lt;Premissas!$C$9,Premissas!$E$8,IF(M1984&lt;Premissas!$C$10,Premissas!$E$9,IF(M1984&lt;Premissas!$C$11,Premissas!$E$10,IF(M1984&lt;Premissas!$C$12,Premissas!$E$11,Premissas!$E$12))))))</f>
        <v>0</v>
      </c>
      <c r="O1984" s="13">
        <f>IF(OR(N1984="",N1984=0),0,N1984/Premissas!$C$16)</f>
        <v>0</v>
      </c>
    </row>
    <row r="1985" spans="1:15" ht="15" customHeight="1">
      <c r="A1985" s="9">
        <v>8</v>
      </c>
      <c r="B1985" s="9">
        <v>7801</v>
      </c>
      <c r="C1985" s="9" t="s">
        <v>21</v>
      </c>
      <c r="D1985" s="9" t="s">
        <v>1295</v>
      </c>
      <c r="E1985" s="9" t="s">
        <v>1296</v>
      </c>
      <c r="F1985" s="10">
        <v>1239</v>
      </c>
      <c r="G1985" s="11">
        <v>152.6</v>
      </c>
      <c r="H1985" s="11">
        <v>8</v>
      </c>
      <c r="I1985" s="9"/>
      <c r="J1985" s="9">
        <v>20</v>
      </c>
      <c r="K1985" s="9" t="s">
        <v>4843</v>
      </c>
      <c r="L1985" s="9" t="s">
        <v>48</v>
      </c>
      <c r="M1985" s="11">
        <f t="shared" si="30"/>
        <v>0.4</v>
      </c>
      <c r="N1985" s="12">
        <f>IF(M1985="","",IF(M1985&lt;Premissas!$C$8,Premissas!$E$7,IF(M1985&lt;Premissas!$C$9,Premissas!$E$8,IF(M1985&lt;Premissas!$C$10,Premissas!$E$9,IF(M1985&lt;Premissas!$C$11,Premissas!$E$10,IF(M1985&lt;Premissas!$C$12,Premissas!$E$11,Premissas!$E$12))))))</f>
        <v>0</v>
      </c>
      <c r="O1985" s="13">
        <f>IF(OR(N1985="",N1985=0),0,N1985/Premissas!$C$16)</f>
        <v>0</v>
      </c>
    </row>
    <row r="1986" spans="1:15" ht="15" customHeight="1">
      <c r="A1986" s="9">
        <v>8</v>
      </c>
      <c r="B1986" s="9">
        <v>7801</v>
      </c>
      <c r="C1986" s="9" t="s">
        <v>21</v>
      </c>
      <c r="D1986" s="9" t="s">
        <v>1297</v>
      </c>
      <c r="E1986" s="9" t="s">
        <v>1298</v>
      </c>
      <c r="F1986" s="10">
        <v>2600</v>
      </c>
      <c r="G1986" s="11">
        <v>237.94</v>
      </c>
      <c r="H1986" s="11">
        <v>11</v>
      </c>
      <c r="I1986" s="9"/>
      <c r="J1986" s="9">
        <v>20</v>
      </c>
      <c r="K1986" s="9" t="s">
        <v>4843</v>
      </c>
      <c r="L1986" s="9" t="s">
        <v>48</v>
      </c>
      <c r="M1986" s="11">
        <f t="shared" ref="M1986:M2049" si="31">IF(OR(J1986="",J1986&lt;=0),"",H1986/J1986)</f>
        <v>0.55000000000000004</v>
      </c>
      <c r="N1986" s="12">
        <f>IF(M1986="","",IF(M1986&lt;Premissas!$C$8,Premissas!$E$7,IF(M1986&lt;Premissas!$C$9,Premissas!$E$8,IF(M1986&lt;Premissas!$C$10,Premissas!$E$9,IF(M1986&lt;Premissas!$C$11,Premissas!$E$10,IF(M1986&lt;Premissas!$C$12,Premissas!$E$11,Premissas!$E$12))))))</f>
        <v>0</v>
      </c>
      <c r="O1986" s="13">
        <f>IF(OR(N1986="",N1986=0),0,N1986/Premissas!$C$16)</f>
        <v>0</v>
      </c>
    </row>
    <row r="1987" spans="1:15" ht="15" customHeight="1">
      <c r="A1987" s="9">
        <v>8</v>
      </c>
      <c r="B1987" s="9">
        <v>7801</v>
      </c>
      <c r="C1987" s="9" t="s">
        <v>21</v>
      </c>
      <c r="D1987" s="9" t="s">
        <v>1301</v>
      </c>
      <c r="E1987" s="9" t="s">
        <v>1302</v>
      </c>
      <c r="F1987" s="10">
        <v>2748</v>
      </c>
      <c r="G1987" s="11">
        <v>215.36</v>
      </c>
      <c r="H1987" s="11">
        <v>13</v>
      </c>
      <c r="I1987" s="9"/>
      <c r="J1987" s="9">
        <v>20</v>
      </c>
      <c r="K1987" s="9" t="s">
        <v>4843</v>
      </c>
      <c r="L1987" s="9" t="s">
        <v>48</v>
      </c>
      <c r="M1987" s="11">
        <f t="shared" si="31"/>
        <v>0.65</v>
      </c>
      <c r="N1987" s="12">
        <f>IF(M1987="","",IF(M1987&lt;Premissas!$C$8,Premissas!$E$7,IF(M1987&lt;Premissas!$C$9,Premissas!$E$8,IF(M1987&lt;Premissas!$C$10,Premissas!$E$9,IF(M1987&lt;Premissas!$C$11,Premissas!$E$10,IF(M1987&lt;Premissas!$C$12,Premissas!$E$11,Premissas!$E$12))))))</f>
        <v>0</v>
      </c>
      <c r="O1987" s="13">
        <f>IF(OR(N1987="",N1987=0),0,N1987/Premissas!$C$16)</f>
        <v>0</v>
      </c>
    </row>
    <row r="1988" spans="1:15" ht="15" customHeight="1">
      <c r="A1988" s="9">
        <v>8</v>
      </c>
      <c r="B1988" s="9">
        <v>7801</v>
      </c>
      <c r="C1988" s="9" t="s">
        <v>21</v>
      </c>
      <c r="D1988" s="9" t="s">
        <v>1303</v>
      </c>
      <c r="E1988" s="9" t="s">
        <v>1304</v>
      </c>
      <c r="F1988" s="10">
        <v>1643</v>
      </c>
      <c r="G1988" s="11">
        <v>181.26</v>
      </c>
      <c r="H1988" s="11">
        <v>9</v>
      </c>
      <c r="I1988" s="9"/>
      <c r="J1988" s="9">
        <v>20</v>
      </c>
      <c r="K1988" s="9" t="s">
        <v>4843</v>
      </c>
      <c r="L1988" s="9" t="s">
        <v>48</v>
      </c>
      <c r="M1988" s="11">
        <f t="shared" si="31"/>
        <v>0.45</v>
      </c>
      <c r="N1988" s="12">
        <f>IF(M1988="","",IF(M1988&lt;Premissas!$C$8,Premissas!$E$7,IF(M1988&lt;Premissas!$C$9,Premissas!$E$8,IF(M1988&lt;Premissas!$C$10,Premissas!$E$9,IF(M1988&lt;Premissas!$C$11,Premissas!$E$10,IF(M1988&lt;Premissas!$C$12,Premissas!$E$11,Premissas!$E$12))))))</f>
        <v>0</v>
      </c>
      <c r="O1988" s="13">
        <f>IF(OR(N1988="",N1988=0),0,N1988/Premissas!$C$16)</f>
        <v>0</v>
      </c>
    </row>
    <row r="1989" spans="1:15" ht="15" customHeight="1">
      <c r="A1989" s="9">
        <v>8</v>
      </c>
      <c r="B1989" s="9">
        <v>7801</v>
      </c>
      <c r="C1989" s="9" t="s">
        <v>21</v>
      </c>
      <c r="D1989" s="9" t="s">
        <v>1305</v>
      </c>
      <c r="E1989" s="9" t="s">
        <v>1306</v>
      </c>
      <c r="F1989" s="10">
        <v>904</v>
      </c>
      <c r="G1989" s="11">
        <v>80.05</v>
      </c>
      <c r="H1989" s="11">
        <v>11</v>
      </c>
      <c r="I1989" s="9"/>
      <c r="J1989" s="9">
        <v>20</v>
      </c>
      <c r="K1989" s="9" t="s">
        <v>4843</v>
      </c>
      <c r="L1989" s="9" t="s">
        <v>48</v>
      </c>
      <c r="M1989" s="11">
        <f t="shared" si="31"/>
        <v>0.55000000000000004</v>
      </c>
      <c r="N1989" s="12">
        <f>IF(M1989="","",IF(M1989&lt;Premissas!$C$8,Premissas!$E$7,IF(M1989&lt;Premissas!$C$9,Premissas!$E$8,IF(M1989&lt;Premissas!$C$10,Premissas!$E$9,IF(M1989&lt;Premissas!$C$11,Premissas!$E$10,IF(M1989&lt;Premissas!$C$12,Premissas!$E$11,Premissas!$E$12))))))</f>
        <v>0</v>
      </c>
      <c r="O1989" s="13">
        <f>IF(OR(N1989="",N1989=0),0,N1989/Premissas!$C$16)</f>
        <v>0</v>
      </c>
    </row>
    <row r="1990" spans="1:15" ht="15" customHeight="1">
      <c r="A1990" s="9">
        <v>8</v>
      </c>
      <c r="B1990" s="9">
        <v>7801</v>
      </c>
      <c r="C1990" s="9" t="s">
        <v>21</v>
      </c>
      <c r="D1990" s="9" t="s">
        <v>1307</v>
      </c>
      <c r="E1990" s="9" t="s">
        <v>1308</v>
      </c>
      <c r="F1990" s="10">
        <v>2089</v>
      </c>
      <c r="G1990" s="11">
        <v>189.44</v>
      </c>
      <c r="H1990" s="11">
        <v>11</v>
      </c>
      <c r="I1990" s="9"/>
      <c r="J1990" s="9">
        <v>20</v>
      </c>
      <c r="K1990" s="9" t="s">
        <v>4843</v>
      </c>
      <c r="L1990" s="9" t="s">
        <v>48</v>
      </c>
      <c r="M1990" s="11">
        <f t="shared" si="31"/>
        <v>0.55000000000000004</v>
      </c>
      <c r="N1990" s="12">
        <f>IF(M1990="","",IF(M1990&lt;Premissas!$C$8,Premissas!$E$7,IF(M1990&lt;Premissas!$C$9,Premissas!$E$8,IF(M1990&lt;Premissas!$C$10,Premissas!$E$9,IF(M1990&lt;Premissas!$C$11,Premissas!$E$10,IF(M1990&lt;Premissas!$C$12,Premissas!$E$11,Premissas!$E$12))))))</f>
        <v>0</v>
      </c>
      <c r="O1990" s="13">
        <f>IF(OR(N1990="",N1990=0),0,N1990/Premissas!$C$16)</f>
        <v>0</v>
      </c>
    </row>
    <row r="1991" spans="1:15" ht="15" customHeight="1">
      <c r="A1991" s="9">
        <v>8</v>
      </c>
      <c r="B1991" s="9">
        <v>7801</v>
      </c>
      <c r="C1991" s="9" t="s">
        <v>21</v>
      </c>
      <c r="D1991" s="9" t="s">
        <v>1311</v>
      </c>
      <c r="E1991" s="9" t="s">
        <v>1312</v>
      </c>
      <c r="F1991" s="10">
        <v>1706</v>
      </c>
      <c r="G1991" s="11">
        <v>153.85</v>
      </c>
      <c r="H1991" s="11">
        <v>11</v>
      </c>
      <c r="I1991" s="9"/>
      <c r="J1991" s="9">
        <v>20</v>
      </c>
      <c r="K1991" s="9" t="s">
        <v>4843</v>
      </c>
      <c r="L1991" s="9" t="s">
        <v>48</v>
      </c>
      <c r="M1991" s="11">
        <f t="shared" si="31"/>
        <v>0.55000000000000004</v>
      </c>
      <c r="N1991" s="12">
        <f>IF(M1991="","",IF(M1991&lt;Premissas!$C$8,Premissas!$E$7,IF(M1991&lt;Premissas!$C$9,Premissas!$E$8,IF(M1991&lt;Premissas!$C$10,Premissas!$E$9,IF(M1991&lt;Premissas!$C$11,Premissas!$E$10,IF(M1991&lt;Premissas!$C$12,Premissas!$E$11,Premissas!$E$12))))))</f>
        <v>0</v>
      </c>
      <c r="O1991" s="13">
        <f>IF(OR(N1991="",N1991=0),0,N1991/Premissas!$C$16)</f>
        <v>0</v>
      </c>
    </row>
    <row r="1992" spans="1:15" ht="15" customHeight="1">
      <c r="A1992" s="9">
        <v>8</v>
      </c>
      <c r="B1992" s="9">
        <v>7801</v>
      </c>
      <c r="C1992" s="9" t="s">
        <v>21</v>
      </c>
      <c r="D1992" s="9" t="s">
        <v>1313</v>
      </c>
      <c r="E1992" s="9" t="s">
        <v>1314</v>
      </c>
      <c r="F1992" s="10">
        <v>2871</v>
      </c>
      <c r="G1992" s="11">
        <v>241.24</v>
      </c>
      <c r="H1992" s="11">
        <v>12</v>
      </c>
      <c r="I1992" s="9"/>
      <c r="J1992" s="9">
        <v>20</v>
      </c>
      <c r="K1992" s="9" t="s">
        <v>4843</v>
      </c>
      <c r="L1992" s="9" t="s">
        <v>48</v>
      </c>
      <c r="M1992" s="11">
        <f t="shared" si="31"/>
        <v>0.6</v>
      </c>
      <c r="N1992" s="12">
        <f>IF(M1992="","",IF(M1992&lt;Premissas!$C$8,Premissas!$E$7,IF(M1992&lt;Premissas!$C$9,Premissas!$E$8,IF(M1992&lt;Premissas!$C$10,Premissas!$E$9,IF(M1992&lt;Premissas!$C$11,Premissas!$E$10,IF(M1992&lt;Premissas!$C$12,Premissas!$E$11,Premissas!$E$12))))))</f>
        <v>0</v>
      </c>
      <c r="O1992" s="13">
        <f>IF(OR(N1992="",N1992=0),0,N1992/Premissas!$C$16)</f>
        <v>0</v>
      </c>
    </row>
    <row r="1993" spans="1:15" ht="15" customHeight="1">
      <c r="A1993" s="9">
        <v>8</v>
      </c>
      <c r="B1993" s="9">
        <v>7801</v>
      </c>
      <c r="C1993" s="9" t="s">
        <v>21</v>
      </c>
      <c r="D1993" s="9" t="s">
        <v>1315</v>
      </c>
      <c r="E1993" s="9" t="s">
        <v>1316</v>
      </c>
      <c r="F1993" s="10">
        <v>1341</v>
      </c>
      <c r="G1993" s="11">
        <v>156.47</v>
      </c>
      <c r="H1993" s="11">
        <v>9</v>
      </c>
      <c r="I1993" s="9"/>
      <c r="J1993" s="9">
        <v>20</v>
      </c>
      <c r="K1993" s="9" t="s">
        <v>4843</v>
      </c>
      <c r="L1993" s="9" t="s">
        <v>48</v>
      </c>
      <c r="M1993" s="11">
        <f t="shared" si="31"/>
        <v>0.45</v>
      </c>
      <c r="N1993" s="12">
        <f>IF(M1993="","",IF(M1993&lt;Premissas!$C$8,Premissas!$E$7,IF(M1993&lt;Premissas!$C$9,Premissas!$E$8,IF(M1993&lt;Premissas!$C$10,Premissas!$E$9,IF(M1993&lt;Premissas!$C$11,Premissas!$E$10,IF(M1993&lt;Premissas!$C$12,Premissas!$E$11,Premissas!$E$12))))))</f>
        <v>0</v>
      </c>
      <c r="O1993" s="13">
        <f>IF(OR(N1993="",N1993=0),0,N1993/Premissas!$C$16)</f>
        <v>0</v>
      </c>
    </row>
    <row r="1994" spans="1:15" ht="15" customHeight="1">
      <c r="A1994" s="9">
        <v>8</v>
      </c>
      <c r="B1994" s="9">
        <v>7801</v>
      </c>
      <c r="C1994" s="9" t="s">
        <v>18</v>
      </c>
      <c r="D1994" s="9" t="s">
        <v>1317</v>
      </c>
      <c r="E1994" s="9" t="s">
        <v>1318</v>
      </c>
      <c r="F1994" s="10">
        <v>200</v>
      </c>
      <c r="G1994" s="11">
        <v>4.5999999999999996</v>
      </c>
      <c r="H1994" s="11">
        <v>43</v>
      </c>
      <c r="I1994" s="9"/>
      <c r="J1994" s="9">
        <v>22</v>
      </c>
      <c r="K1994" s="9" t="s">
        <v>4843</v>
      </c>
      <c r="L1994" s="9" t="s">
        <v>48</v>
      </c>
      <c r="M1994" s="11">
        <f t="shared" si="31"/>
        <v>1.9545454545454546</v>
      </c>
      <c r="N1994" s="12">
        <f>IF(M1994="","",IF(M1994&lt;Premissas!$C$8,Premissas!$E$7,IF(M1994&lt;Premissas!$C$9,Premissas!$E$8,IF(M1994&lt;Premissas!$C$10,Premissas!$E$9,IF(M1994&lt;Premissas!$C$11,Premissas!$E$10,IF(M1994&lt;Premissas!$C$12,Premissas!$E$11,Premissas!$E$12))))))</f>
        <v>750</v>
      </c>
      <c r="O1994" s="13">
        <f>IF(OR(N1994="",N1994=0),0,N1994/Premissas!$C$16)</f>
        <v>28.846153846153847</v>
      </c>
    </row>
    <row r="1995" spans="1:15" ht="15" customHeight="1">
      <c r="A1995" s="9">
        <v>8</v>
      </c>
      <c r="B1995" s="9">
        <v>7801</v>
      </c>
      <c r="C1995" s="9" t="s">
        <v>21</v>
      </c>
      <c r="D1995" s="9" t="s">
        <v>1319</v>
      </c>
      <c r="E1995" s="9" t="s">
        <v>1320</v>
      </c>
      <c r="F1995" s="10">
        <v>2125</v>
      </c>
      <c r="G1995" s="11">
        <v>154.86000000000001</v>
      </c>
      <c r="H1995" s="11">
        <v>14</v>
      </c>
      <c r="I1995" s="9"/>
      <c r="J1995" s="9">
        <v>20</v>
      </c>
      <c r="K1995" s="9" t="s">
        <v>4843</v>
      </c>
      <c r="L1995" s="9" t="s">
        <v>48</v>
      </c>
      <c r="M1995" s="11">
        <f t="shared" si="31"/>
        <v>0.7</v>
      </c>
      <c r="N1995" s="12">
        <f>IF(M1995="","",IF(M1995&lt;Premissas!$C$8,Premissas!$E$7,IF(M1995&lt;Premissas!$C$9,Premissas!$E$8,IF(M1995&lt;Premissas!$C$10,Premissas!$E$9,IF(M1995&lt;Premissas!$C$11,Premissas!$E$10,IF(M1995&lt;Premissas!$C$12,Premissas!$E$11,Premissas!$E$12))))))</f>
        <v>0</v>
      </c>
      <c r="O1995" s="13">
        <f>IF(OR(N1995="",N1995=0),0,N1995/Premissas!$C$16)</f>
        <v>0</v>
      </c>
    </row>
    <row r="1996" spans="1:15" ht="15" customHeight="1">
      <c r="A1996" s="9">
        <v>8</v>
      </c>
      <c r="B1996" s="9">
        <v>7801</v>
      </c>
      <c r="C1996" s="9" t="s">
        <v>21</v>
      </c>
      <c r="D1996" s="9" t="s">
        <v>1321</v>
      </c>
      <c r="E1996" s="9" t="s">
        <v>1322</v>
      </c>
      <c r="F1996" s="10">
        <v>1017</v>
      </c>
      <c r="G1996" s="11">
        <v>135.93</v>
      </c>
      <c r="H1996" s="11">
        <v>7</v>
      </c>
      <c r="I1996" s="9"/>
      <c r="J1996" s="9">
        <v>20</v>
      </c>
      <c r="K1996" s="9" t="s">
        <v>4843</v>
      </c>
      <c r="L1996" s="9" t="s">
        <v>48</v>
      </c>
      <c r="M1996" s="11">
        <f t="shared" si="31"/>
        <v>0.35</v>
      </c>
      <c r="N1996" s="12">
        <f>IF(M1996="","",IF(M1996&lt;Premissas!$C$8,Premissas!$E$7,IF(M1996&lt;Premissas!$C$9,Premissas!$E$8,IF(M1996&lt;Premissas!$C$10,Premissas!$E$9,IF(M1996&lt;Premissas!$C$11,Premissas!$E$10,IF(M1996&lt;Premissas!$C$12,Premissas!$E$11,Premissas!$E$12))))))</f>
        <v>0</v>
      </c>
      <c r="O1996" s="13">
        <f>IF(OR(N1996="",N1996=0),0,N1996/Premissas!$C$16)</f>
        <v>0</v>
      </c>
    </row>
    <row r="1997" spans="1:15" ht="15" customHeight="1">
      <c r="A1997" s="9">
        <v>8</v>
      </c>
      <c r="B1997" s="9">
        <v>7801</v>
      </c>
      <c r="C1997" s="9" t="s">
        <v>18</v>
      </c>
      <c r="D1997" s="9" t="s">
        <v>1321</v>
      </c>
      <c r="E1997" s="9" t="s">
        <v>1322</v>
      </c>
      <c r="F1997" s="10">
        <v>21</v>
      </c>
      <c r="G1997" s="11">
        <v>4.46</v>
      </c>
      <c r="H1997" s="11">
        <v>5</v>
      </c>
      <c r="I1997" s="9"/>
      <c r="J1997" s="9">
        <v>22</v>
      </c>
      <c r="K1997" s="9" t="s">
        <v>4843</v>
      </c>
      <c r="L1997" s="9" t="s">
        <v>48</v>
      </c>
      <c r="M1997" s="11">
        <f t="shared" si="31"/>
        <v>0.22727272727272727</v>
      </c>
      <c r="N1997" s="12">
        <f>IF(M1997="","",IF(M1997&lt;Premissas!$C$8,Premissas!$E$7,IF(M1997&lt;Premissas!$C$9,Premissas!$E$8,IF(M1997&lt;Premissas!$C$10,Premissas!$E$9,IF(M1997&lt;Premissas!$C$11,Premissas!$E$10,IF(M1997&lt;Premissas!$C$12,Premissas!$E$11,Premissas!$E$12))))))</f>
        <v>0</v>
      </c>
      <c r="O1997" s="13">
        <f>IF(OR(N1997="",N1997=0),0,N1997/Premissas!$C$16)</f>
        <v>0</v>
      </c>
    </row>
    <row r="1998" spans="1:15" ht="15" customHeight="1">
      <c r="A1998" s="9">
        <v>8</v>
      </c>
      <c r="B1998" s="9">
        <v>7801</v>
      </c>
      <c r="C1998" s="9" t="s">
        <v>18</v>
      </c>
      <c r="D1998" s="9" t="s">
        <v>4276</v>
      </c>
      <c r="E1998" s="9" t="s">
        <v>4277</v>
      </c>
      <c r="F1998" s="10">
        <v>40</v>
      </c>
      <c r="G1998" s="11">
        <v>0.4</v>
      </c>
      <c r="H1998" s="11">
        <v>100</v>
      </c>
      <c r="I1998" s="9"/>
      <c r="J1998" s="9">
        <v>22</v>
      </c>
      <c r="K1998" s="9" t="s">
        <v>4843</v>
      </c>
      <c r="L1998" s="9" t="s">
        <v>48</v>
      </c>
      <c r="M1998" s="11">
        <f t="shared" si="31"/>
        <v>4.5454545454545459</v>
      </c>
      <c r="N1998" s="12">
        <f>IF(M1998="","",IF(M1998&lt;Premissas!$C$8,Premissas!$E$7,IF(M1998&lt;Premissas!$C$9,Premissas!$E$8,IF(M1998&lt;Premissas!$C$10,Premissas!$E$9,IF(M1998&lt;Premissas!$C$11,Premissas!$E$10,IF(M1998&lt;Premissas!$C$12,Premissas!$E$11,Premissas!$E$12))))))</f>
        <v>750</v>
      </c>
      <c r="O1998" s="13">
        <f>IF(OR(N1998="",N1998=0),0,N1998/Premissas!$C$16)</f>
        <v>28.846153846153847</v>
      </c>
    </row>
    <row r="1999" spans="1:15" ht="15" customHeight="1">
      <c r="A1999" s="9">
        <v>8</v>
      </c>
      <c r="B1999" s="9">
        <v>7801</v>
      </c>
      <c r="C1999" s="9" t="s">
        <v>18</v>
      </c>
      <c r="D1999" s="9" t="s">
        <v>1323</v>
      </c>
      <c r="E1999" s="9" t="s">
        <v>1324</v>
      </c>
      <c r="F1999" s="10">
        <v>1768</v>
      </c>
      <c r="G1999" s="11">
        <v>60.72</v>
      </c>
      <c r="H1999" s="11">
        <v>29</v>
      </c>
      <c r="I1999" s="9"/>
      <c r="J1999" s="9">
        <v>22</v>
      </c>
      <c r="K1999" s="9" t="s">
        <v>4843</v>
      </c>
      <c r="L1999" s="9" t="s">
        <v>48</v>
      </c>
      <c r="M1999" s="11">
        <f t="shared" si="31"/>
        <v>1.3181818181818181</v>
      </c>
      <c r="N1999" s="12">
        <f>IF(M1999="","",IF(M1999&lt;Premissas!$C$8,Premissas!$E$7,IF(M1999&lt;Premissas!$C$9,Premissas!$E$8,IF(M1999&lt;Premissas!$C$10,Premissas!$E$9,IF(M1999&lt;Premissas!$C$11,Premissas!$E$10,IF(M1999&lt;Premissas!$C$12,Premissas!$E$11,Premissas!$E$12))))))</f>
        <v>200</v>
      </c>
      <c r="O1999" s="13">
        <f>IF(OR(N1999="",N1999=0),0,N1999/Premissas!$C$16)</f>
        <v>7.6923076923076925</v>
      </c>
    </row>
    <row r="2000" spans="1:15" ht="15" customHeight="1">
      <c r="A2000" s="9">
        <v>8</v>
      </c>
      <c r="B2000" s="9">
        <v>7801</v>
      </c>
      <c r="C2000" s="9" t="s">
        <v>21</v>
      </c>
      <c r="D2000" s="9" t="s">
        <v>1325</v>
      </c>
      <c r="E2000" s="9" t="s">
        <v>1326</v>
      </c>
      <c r="F2000" s="10">
        <v>1376</v>
      </c>
      <c r="G2000" s="11">
        <v>153.72</v>
      </c>
      <c r="H2000" s="11">
        <v>9</v>
      </c>
      <c r="I2000" s="9"/>
      <c r="J2000" s="9">
        <v>20</v>
      </c>
      <c r="K2000" s="9" t="s">
        <v>4843</v>
      </c>
      <c r="L2000" s="9" t="s">
        <v>48</v>
      </c>
      <c r="M2000" s="11">
        <f t="shared" si="31"/>
        <v>0.45</v>
      </c>
      <c r="N2000" s="12">
        <f>IF(M2000="","",IF(M2000&lt;Premissas!$C$8,Premissas!$E$7,IF(M2000&lt;Premissas!$C$9,Premissas!$E$8,IF(M2000&lt;Premissas!$C$10,Premissas!$E$9,IF(M2000&lt;Premissas!$C$11,Premissas!$E$10,IF(M2000&lt;Premissas!$C$12,Premissas!$E$11,Premissas!$E$12))))))</f>
        <v>0</v>
      </c>
      <c r="O2000" s="13">
        <f>IF(OR(N2000="",N2000=0),0,N2000/Premissas!$C$16)</f>
        <v>0</v>
      </c>
    </row>
    <row r="2001" spans="1:15" ht="15" customHeight="1">
      <c r="A2001" s="9">
        <v>8</v>
      </c>
      <c r="B2001" s="9">
        <v>7801</v>
      </c>
      <c r="C2001" s="9" t="s">
        <v>21</v>
      </c>
      <c r="D2001" s="9" t="s">
        <v>1329</v>
      </c>
      <c r="E2001" s="9" t="s">
        <v>1330</v>
      </c>
      <c r="F2001" s="10">
        <v>2561</v>
      </c>
      <c r="G2001" s="11">
        <v>164.23</v>
      </c>
      <c r="H2001" s="11">
        <v>16</v>
      </c>
      <c r="I2001" s="9"/>
      <c r="J2001" s="9">
        <v>20</v>
      </c>
      <c r="K2001" s="9" t="s">
        <v>4843</v>
      </c>
      <c r="L2001" s="9" t="s">
        <v>48</v>
      </c>
      <c r="M2001" s="11">
        <f t="shared" si="31"/>
        <v>0.8</v>
      </c>
      <c r="N2001" s="12">
        <f>IF(M2001="","",IF(M2001&lt;Premissas!$C$8,Premissas!$E$7,IF(M2001&lt;Premissas!$C$9,Premissas!$E$8,IF(M2001&lt;Premissas!$C$10,Premissas!$E$9,IF(M2001&lt;Premissas!$C$11,Premissas!$E$10,IF(M2001&lt;Premissas!$C$12,Premissas!$E$11,Premissas!$E$12))))))</f>
        <v>0</v>
      </c>
      <c r="O2001" s="13">
        <f>IF(OR(N2001="",N2001=0),0,N2001/Premissas!$C$16)</f>
        <v>0</v>
      </c>
    </row>
    <row r="2002" spans="1:15" ht="15" customHeight="1">
      <c r="A2002" s="9">
        <v>8</v>
      </c>
      <c r="B2002" s="9">
        <v>7801</v>
      </c>
      <c r="C2002" s="9" t="s">
        <v>21</v>
      </c>
      <c r="D2002" s="9" t="s">
        <v>1331</v>
      </c>
      <c r="E2002" s="9" t="s">
        <v>1332</v>
      </c>
      <c r="F2002" s="10">
        <v>875</v>
      </c>
      <c r="G2002" s="11">
        <v>170.86</v>
      </c>
      <c r="H2002" s="11">
        <v>5</v>
      </c>
      <c r="I2002" s="9"/>
      <c r="J2002" s="9">
        <v>20</v>
      </c>
      <c r="K2002" s="9" t="s">
        <v>4843</v>
      </c>
      <c r="L2002" s="9" t="s">
        <v>48</v>
      </c>
      <c r="M2002" s="11">
        <f t="shared" si="31"/>
        <v>0.25</v>
      </c>
      <c r="N2002" s="12">
        <f>IF(M2002="","",IF(M2002&lt;Premissas!$C$8,Premissas!$E$7,IF(M2002&lt;Premissas!$C$9,Premissas!$E$8,IF(M2002&lt;Premissas!$C$10,Premissas!$E$9,IF(M2002&lt;Premissas!$C$11,Premissas!$E$10,IF(M2002&lt;Premissas!$C$12,Premissas!$E$11,Premissas!$E$12))))))</f>
        <v>0</v>
      </c>
      <c r="O2002" s="13">
        <f>IF(OR(N2002="",N2002=0),0,N2002/Premissas!$C$16)</f>
        <v>0</v>
      </c>
    </row>
    <row r="2003" spans="1:15" ht="15" customHeight="1">
      <c r="A2003" s="9">
        <v>8</v>
      </c>
      <c r="B2003" s="9">
        <v>7801</v>
      </c>
      <c r="C2003" s="9" t="s">
        <v>20</v>
      </c>
      <c r="D2003" s="9" t="s">
        <v>1333</v>
      </c>
      <c r="E2003" s="9" t="s">
        <v>1334</v>
      </c>
      <c r="F2003" s="10">
        <v>2524</v>
      </c>
      <c r="G2003" s="11">
        <v>164.08</v>
      </c>
      <c r="H2003" s="11">
        <v>15</v>
      </c>
      <c r="I2003" s="9"/>
      <c r="J2003" s="9">
        <v>16</v>
      </c>
      <c r="K2003" s="9" t="s">
        <v>4843</v>
      </c>
      <c r="L2003" s="9" t="s">
        <v>48</v>
      </c>
      <c r="M2003" s="11">
        <f t="shared" si="31"/>
        <v>0.9375</v>
      </c>
      <c r="N2003" s="12">
        <f>IF(M2003="","",IF(M2003&lt;Premissas!$C$8,Premissas!$E$7,IF(M2003&lt;Premissas!$C$9,Premissas!$E$8,IF(M2003&lt;Premissas!$C$10,Premissas!$E$9,IF(M2003&lt;Premissas!$C$11,Premissas!$E$10,IF(M2003&lt;Premissas!$C$12,Premissas!$E$11,Premissas!$E$12))))))</f>
        <v>0</v>
      </c>
      <c r="O2003" s="13">
        <f>IF(OR(N2003="",N2003=0),0,N2003/Premissas!$C$16)</f>
        <v>0</v>
      </c>
    </row>
    <row r="2004" spans="1:15" ht="15" customHeight="1">
      <c r="A2004" s="9">
        <v>8</v>
      </c>
      <c r="B2004" s="9">
        <v>7801</v>
      </c>
      <c r="C2004" s="9" t="s">
        <v>21</v>
      </c>
      <c r="D2004" s="9" t="s">
        <v>1335</v>
      </c>
      <c r="E2004" s="9" t="s">
        <v>1336</v>
      </c>
      <c r="F2004" s="10">
        <v>1264</v>
      </c>
      <c r="G2004" s="11">
        <v>184.21</v>
      </c>
      <c r="H2004" s="11">
        <v>7</v>
      </c>
      <c r="I2004" s="9"/>
      <c r="J2004" s="9">
        <v>20</v>
      </c>
      <c r="K2004" s="9" t="s">
        <v>4843</v>
      </c>
      <c r="L2004" s="9" t="s">
        <v>48</v>
      </c>
      <c r="M2004" s="11">
        <f t="shared" si="31"/>
        <v>0.35</v>
      </c>
      <c r="N2004" s="12">
        <f>IF(M2004="","",IF(M2004&lt;Premissas!$C$8,Premissas!$E$7,IF(M2004&lt;Premissas!$C$9,Premissas!$E$8,IF(M2004&lt;Premissas!$C$10,Premissas!$E$9,IF(M2004&lt;Premissas!$C$11,Premissas!$E$10,IF(M2004&lt;Premissas!$C$12,Premissas!$E$11,Premissas!$E$12))))))</f>
        <v>0</v>
      </c>
      <c r="O2004" s="13">
        <f>IF(OR(N2004="",N2004=0),0,N2004/Premissas!$C$16)</f>
        <v>0</v>
      </c>
    </row>
    <row r="2005" spans="1:15" ht="15" customHeight="1">
      <c r="A2005" s="9">
        <v>8</v>
      </c>
      <c r="B2005" s="9">
        <v>7801</v>
      </c>
      <c r="C2005" s="9" t="s">
        <v>21</v>
      </c>
      <c r="D2005" s="9" t="s">
        <v>1339</v>
      </c>
      <c r="E2005" s="9" t="s">
        <v>1340</v>
      </c>
      <c r="F2005" s="10">
        <v>2425</v>
      </c>
      <c r="G2005" s="11">
        <v>233.79</v>
      </c>
      <c r="H2005" s="11">
        <v>10</v>
      </c>
      <c r="I2005" s="9"/>
      <c r="J2005" s="9">
        <v>20</v>
      </c>
      <c r="K2005" s="9" t="s">
        <v>4843</v>
      </c>
      <c r="L2005" s="9" t="s">
        <v>48</v>
      </c>
      <c r="M2005" s="11">
        <f t="shared" si="31"/>
        <v>0.5</v>
      </c>
      <c r="N2005" s="12">
        <f>IF(M2005="","",IF(M2005&lt;Premissas!$C$8,Premissas!$E$7,IF(M2005&lt;Premissas!$C$9,Premissas!$E$8,IF(M2005&lt;Premissas!$C$10,Premissas!$E$9,IF(M2005&lt;Premissas!$C$11,Premissas!$E$10,IF(M2005&lt;Premissas!$C$12,Premissas!$E$11,Premissas!$E$12))))))</f>
        <v>0</v>
      </c>
      <c r="O2005" s="13">
        <f>IF(OR(N2005="",N2005=0),0,N2005/Premissas!$C$16)</f>
        <v>0</v>
      </c>
    </row>
    <row r="2006" spans="1:15" ht="15" customHeight="1">
      <c r="A2006" s="9">
        <v>8</v>
      </c>
      <c r="B2006" s="9">
        <v>7801</v>
      </c>
      <c r="C2006" s="9" t="s">
        <v>21</v>
      </c>
      <c r="D2006" s="9" t="s">
        <v>1341</v>
      </c>
      <c r="E2006" s="9" t="s">
        <v>1342</v>
      </c>
      <c r="F2006" s="10">
        <v>2696</v>
      </c>
      <c r="G2006" s="11">
        <v>268.56</v>
      </c>
      <c r="H2006" s="11">
        <v>10</v>
      </c>
      <c r="I2006" s="9"/>
      <c r="J2006" s="9">
        <v>20</v>
      </c>
      <c r="K2006" s="9" t="s">
        <v>4843</v>
      </c>
      <c r="L2006" s="9" t="s">
        <v>48</v>
      </c>
      <c r="M2006" s="11">
        <f t="shared" si="31"/>
        <v>0.5</v>
      </c>
      <c r="N2006" s="12">
        <f>IF(M2006="","",IF(M2006&lt;Premissas!$C$8,Premissas!$E$7,IF(M2006&lt;Premissas!$C$9,Premissas!$E$8,IF(M2006&lt;Premissas!$C$10,Premissas!$E$9,IF(M2006&lt;Premissas!$C$11,Premissas!$E$10,IF(M2006&lt;Premissas!$C$12,Premissas!$E$11,Premissas!$E$12))))))</f>
        <v>0</v>
      </c>
      <c r="O2006" s="13">
        <f>IF(OR(N2006="",N2006=0),0,N2006/Premissas!$C$16)</f>
        <v>0</v>
      </c>
    </row>
    <row r="2007" spans="1:15" ht="15" customHeight="1">
      <c r="A2007" s="9">
        <v>8</v>
      </c>
      <c r="B2007" s="9">
        <v>7801</v>
      </c>
      <c r="C2007" s="9" t="s">
        <v>20</v>
      </c>
      <c r="D2007" s="9" t="s">
        <v>1343</v>
      </c>
      <c r="E2007" s="9" t="s">
        <v>1344</v>
      </c>
      <c r="F2007" s="10">
        <v>5</v>
      </c>
      <c r="G2007" s="11">
        <v>0.26</v>
      </c>
      <c r="H2007" s="11">
        <v>19</v>
      </c>
      <c r="I2007" s="9"/>
      <c r="J2007" s="9">
        <v>16</v>
      </c>
      <c r="K2007" s="9" t="s">
        <v>4843</v>
      </c>
      <c r="L2007" s="9" t="s">
        <v>48</v>
      </c>
      <c r="M2007" s="11">
        <f t="shared" si="31"/>
        <v>1.1875</v>
      </c>
      <c r="N2007" s="12">
        <f>IF(M2007="","",IF(M2007&lt;Premissas!$C$8,Premissas!$E$7,IF(M2007&lt;Premissas!$C$9,Premissas!$E$8,IF(M2007&lt;Premissas!$C$10,Premissas!$E$9,IF(M2007&lt;Premissas!$C$11,Premissas!$E$10,IF(M2007&lt;Premissas!$C$12,Premissas!$E$11,Premissas!$E$12))))))</f>
        <v>100</v>
      </c>
      <c r="O2007" s="13">
        <f>IF(OR(N2007="",N2007=0),0,N2007/Premissas!$C$16)</f>
        <v>3.8461538461538463</v>
      </c>
    </row>
    <row r="2008" spans="1:15" ht="15" customHeight="1">
      <c r="A2008" s="9">
        <v>8</v>
      </c>
      <c r="B2008" s="9">
        <v>7801</v>
      </c>
      <c r="C2008" s="9" t="s">
        <v>19</v>
      </c>
      <c r="D2008" s="9" t="s">
        <v>1343</v>
      </c>
      <c r="E2008" s="9" t="s">
        <v>1344</v>
      </c>
      <c r="F2008" s="10">
        <v>5547</v>
      </c>
      <c r="G2008" s="11">
        <v>139.99</v>
      </c>
      <c r="H2008" s="11">
        <v>40</v>
      </c>
      <c r="I2008" s="9"/>
      <c r="J2008" s="9">
        <v>17</v>
      </c>
      <c r="K2008" s="9" t="s">
        <v>4843</v>
      </c>
      <c r="L2008" s="9" t="s">
        <v>48</v>
      </c>
      <c r="M2008" s="11">
        <f t="shared" si="31"/>
        <v>2.3529411764705883</v>
      </c>
      <c r="N2008" s="12">
        <f>IF(M2008="","",IF(M2008&lt;Premissas!$C$8,Premissas!$E$7,IF(M2008&lt;Premissas!$C$9,Premissas!$E$8,IF(M2008&lt;Premissas!$C$10,Premissas!$E$9,IF(M2008&lt;Premissas!$C$11,Premissas!$E$10,IF(M2008&lt;Premissas!$C$12,Premissas!$E$11,Premissas!$E$12))))))</f>
        <v>750</v>
      </c>
      <c r="O2008" s="13">
        <f>IF(OR(N2008="",N2008=0),0,N2008/Premissas!$C$16)</f>
        <v>28.846153846153847</v>
      </c>
    </row>
    <row r="2009" spans="1:15" ht="15" customHeight="1">
      <c r="A2009" s="9">
        <v>8</v>
      </c>
      <c r="B2009" s="9">
        <v>7801</v>
      </c>
      <c r="C2009" s="9" t="s">
        <v>21</v>
      </c>
      <c r="D2009" s="9" t="s">
        <v>1345</v>
      </c>
      <c r="E2009" s="9" t="s">
        <v>1346</v>
      </c>
      <c r="F2009" s="10">
        <v>2371</v>
      </c>
      <c r="G2009" s="11">
        <v>146.63999999999999</v>
      </c>
      <c r="H2009" s="11">
        <v>16</v>
      </c>
      <c r="I2009" s="9"/>
      <c r="J2009" s="9">
        <v>20</v>
      </c>
      <c r="K2009" s="9" t="s">
        <v>4843</v>
      </c>
      <c r="L2009" s="9" t="s">
        <v>48</v>
      </c>
      <c r="M2009" s="11">
        <f t="shared" si="31"/>
        <v>0.8</v>
      </c>
      <c r="N2009" s="12">
        <f>IF(M2009="","",IF(M2009&lt;Premissas!$C$8,Premissas!$E$7,IF(M2009&lt;Premissas!$C$9,Premissas!$E$8,IF(M2009&lt;Premissas!$C$10,Premissas!$E$9,IF(M2009&lt;Premissas!$C$11,Premissas!$E$10,IF(M2009&lt;Premissas!$C$12,Premissas!$E$11,Premissas!$E$12))))))</f>
        <v>0</v>
      </c>
      <c r="O2009" s="13">
        <f>IF(OR(N2009="",N2009=0),0,N2009/Premissas!$C$16)</f>
        <v>0</v>
      </c>
    </row>
    <row r="2010" spans="1:15" ht="15" customHeight="1">
      <c r="A2010" s="9">
        <v>8</v>
      </c>
      <c r="B2010" s="9">
        <v>7801</v>
      </c>
      <c r="C2010" s="9" t="s">
        <v>21</v>
      </c>
      <c r="D2010" s="9" t="s">
        <v>1347</v>
      </c>
      <c r="E2010" s="9" t="s">
        <v>1348</v>
      </c>
      <c r="F2010" s="10">
        <v>611</v>
      </c>
      <c r="G2010" s="11">
        <v>91.05</v>
      </c>
      <c r="H2010" s="11">
        <v>7</v>
      </c>
      <c r="I2010" s="9"/>
      <c r="J2010" s="9">
        <v>20</v>
      </c>
      <c r="K2010" s="9" t="s">
        <v>4843</v>
      </c>
      <c r="L2010" s="9" t="s">
        <v>48</v>
      </c>
      <c r="M2010" s="11">
        <f t="shared" si="31"/>
        <v>0.35</v>
      </c>
      <c r="N2010" s="12">
        <f>IF(M2010="","",IF(M2010&lt;Premissas!$C$8,Premissas!$E$7,IF(M2010&lt;Premissas!$C$9,Premissas!$E$8,IF(M2010&lt;Premissas!$C$10,Premissas!$E$9,IF(M2010&lt;Premissas!$C$11,Premissas!$E$10,IF(M2010&lt;Premissas!$C$12,Premissas!$E$11,Premissas!$E$12))))))</f>
        <v>0</v>
      </c>
      <c r="O2010" s="13">
        <f>IF(OR(N2010="",N2010=0),0,N2010/Premissas!$C$16)</f>
        <v>0</v>
      </c>
    </row>
    <row r="2011" spans="1:15" ht="15" customHeight="1">
      <c r="A2011" s="9">
        <v>8</v>
      </c>
      <c r="B2011" s="9">
        <v>7801</v>
      </c>
      <c r="C2011" s="9" t="s">
        <v>18</v>
      </c>
      <c r="D2011" s="9" t="s">
        <v>1349</v>
      </c>
      <c r="E2011" s="9" t="s">
        <v>1350</v>
      </c>
      <c r="F2011" s="10">
        <v>125</v>
      </c>
      <c r="G2011" s="11">
        <v>21.4</v>
      </c>
      <c r="H2011" s="11">
        <v>6</v>
      </c>
      <c r="I2011" s="9"/>
      <c r="J2011" s="9">
        <v>22</v>
      </c>
      <c r="K2011" s="9" t="s">
        <v>4843</v>
      </c>
      <c r="L2011" s="9" t="s">
        <v>48</v>
      </c>
      <c r="M2011" s="11">
        <f t="shared" si="31"/>
        <v>0.27272727272727271</v>
      </c>
      <c r="N2011" s="12">
        <f>IF(M2011="","",IF(M2011&lt;Premissas!$C$8,Premissas!$E$7,IF(M2011&lt;Premissas!$C$9,Premissas!$E$8,IF(M2011&lt;Premissas!$C$10,Premissas!$E$9,IF(M2011&lt;Premissas!$C$11,Premissas!$E$10,IF(M2011&lt;Premissas!$C$12,Premissas!$E$11,Premissas!$E$12))))))</f>
        <v>0</v>
      </c>
      <c r="O2011" s="13">
        <f>IF(OR(N2011="",N2011=0),0,N2011/Premissas!$C$16)</f>
        <v>0</v>
      </c>
    </row>
    <row r="2012" spans="1:15" ht="15" customHeight="1">
      <c r="A2012" s="9">
        <v>8</v>
      </c>
      <c r="B2012" s="9">
        <v>7801</v>
      </c>
      <c r="C2012" s="9" t="s">
        <v>18</v>
      </c>
      <c r="D2012" s="9" t="s">
        <v>1351</v>
      </c>
      <c r="E2012" s="9" t="s">
        <v>1352</v>
      </c>
      <c r="F2012" s="10">
        <v>239</v>
      </c>
      <c r="G2012" s="11">
        <v>14.74</v>
      </c>
      <c r="H2012" s="11">
        <v>16</v>
      </c>
      <c r="I2012" s="9"/>
      <c r="J2012" s="9">
        <v>22</v>
      </c>
      <c r="K2012" s="9" t="s">
        <v>4843</v>
      </c>
      <c r="L2012" s="9" t="s">
        <v>48</v>
      </c>
      <c r="M2012" s="11">
        <f t="shared" si="31"/>
        <v>0.72727272727272729</v>
      </c>
      <c r="N2012" s="12">
        <f>IF(M2012="","",IF(M2012&lt;Premissas!$C$8,Premissas!$E$7,IF(M2012&lt;Premissas!$C$9,Premissas!$E$8,IF(M2012&lt;Premissas!$C$10,Premissas!$E$9,IF(M2012&lt;Premissas!$C$11,Premissas!$E$10,IF(M2012&lt;Premissas!$C$12,Premissas!$E$11,Premissas!$E$12))))))</f>
        <v>0</v>
      </c>
      <c r="O2012" s="13">
        <f>IF(OR(N2012="",N2012=0),0,N2012/Premissas!$C$16)</f>
        <v>0</v>
      </c>
    </row>
    <row r="2013" spans="1:15" ht="15" customHeight="1">
      <c r="A2013" s="9">
        <v>8</v>
      </c>
      <c r="B2013" s="9">
        <v>7801</v>
      </c>
      <c r="C2013" s="9" t="s">
        <v>18</v>
      </c>
      <c r="D2013" s="9" t="s">
        <v>1353</v>
      </c>
      <c r="E2013" s="9" t="s">
        <v>1354</v>
      </c>
      <c r="F2013" s="10">
        <v>443</v>
      </c>
      <c r="G2013" s="11">
        <v>13.87</v>
      </c>
      <c r="H2013" s="11">
        <v>32</v>
      </c>
      <c r="I2013" s="9"/>
      <c r="J2013" s="9">
        <v>22</v>
      </c>
      <c r="K2013" s="9" t="s">
        <v>4843</v>
      </c>
      <c r="L2013" s="9" t="s">
        <v>48</v>
      </c>
      <c r="M2013" s="11">
        <f t="shared" si="31"/>
        <v>1.4545454545454546</v>
      </c>
      <c r="N2013" s="12">
        <f>IF(M2013="","",IF(M2013&lt;Premissas!$C$8,Premissas!$E$7,IF(M2013&lt;Premissas!$C$9,Premissas!$E$8,IF(M2013&lt;Premissas!$C$10,Premissas!$E$9,IF(M2013&lt;Premissas!$C$11,Premissas!$E$10,IF(M2013&lt;Premissas!$C$12,Premissas!$E$11,Premissas!$E$12))))))</f>
        <v>350</v>
      </c>
      <c r="O2013" s="13">
        <f>IF(OR(N2013="",N2013=0),0,N2013/Premissas!$C$16)</f>
        <v>13.461538461538462</v>
      </c>
    </row>
    <row r="2014" spans="1:15" ht="15" customHeight="1">
      <c r="A2014" s="9">
        <v>8</v>
      </c>
      <c r="B2014" s="9">
        <v>7801</v>
      </c>
      <c r="C2014" s="9" t="s">
        <v>19</v>
      </c>
      <c r="D2014" s="9" t="s">
        <v>1355</v>
      </c>
      <c r="E2014" s="9" t="s">
        <v>1356</v>
      </c>
      <c r="F2014" s="10">
        <v>3746</v>
      </c>
      <c r="G2014" s="11">
        <v>171.88</v>
      </c>
      <c r="H2014" s="11">
        <v>22</v>
      </c>
      <c r="I2014" s="9"/>
      <c r="J2014" s="9">
        <v>17</v>
      </c>
      <c r="K2014" s="9" t="s">
        <v>4843</v>
      </c>
      <c r="L2014" s="9" t="s">
        <v>48</v>
      </c>
      <c r="M2014" s="11">
        <f t="shared" si="31"/>
        <v>1.2941176470588236</v>
      </c>
      <c r="N2014" s="12">
        <f>IF(M2014="","",IF(M2014&lt;Premissas!$C$8,Premissas!$E$7,IF(M2014&lt;Premissas!$C$9,Premissas!$E$8,IF(M2014&lt;Premissas!$C$10,Premissas!$E$9,IF(M2014&lt;Premissas!$C$11,Premissas!$E$10,IF(M2014&lt;Premissas!$C$12,Premissas!$E$11,Premissas!$E$12))))))</f>
        <v>200</v>
      </c>
      <c r="O2014" s="13">
        <f>IF(OR(N2014="",N2014=0),0,N2014/Premissas!$C$16)</f>
        <v>7.6923076923076925</v>
      </c>
    </row>
    <row r="2015" spans="1:15" ht="15" customHeight="1">
      <c r="A2015" s="9">
        <v>8</v>
      </c>
      <c r="B2015" s="9">
        <v>7801</v>
      </c>
      <c r="C2015" s="9" t="s">
        <v>21</v>
      </c>
      <c r="D2015" s="9" t="s">
        <v>1357</v>
      </c>
      <c r="E2015" s="9" t="s">
        <v>1358</v>
      </c>
      <c r="F2015" s="10">
        <v>1081</v>
      </c>
      <c r="G2015" s="11">
        <v>165.07</v>
      </c>
      <c r="H2015" s="11">
        <v>7</v>
      </c>
      <c r="I2015" s="9"/>
      <c r="J2015" s="9">
        <v>20</v>
      </c>
      <c r="K2015" s="9" t="s">
        <v>4843</v>
      </c>
      <c r="L2015" s="9" t="s">
        <v>48</v>
      </c>
      <c r="M2015" s="11">
        <f t="shared" si="31"/>
        <v>0.35</v>
      </c>
      <c r="N2015" s="12">
        <f>IF(M2015="","",IF(M2015&lt;Premissas!$C$8,Premissas!$E$7,IF(M2015&lt;Premissas!$C$9,Premissas!$E$8,IF(M2015&lt;Premissas!$C$10,Premissas!$E$9,IF(M2015&lt;Premissas!$C$11,Premissas!$E$10,IF(M2015&lt;Premissas!$C$12,Premissas!$E$11,Premissas!$E$12))))))</f>
        <v>0</v>
      </c>
      <c r="O2015" s="13">
        <f>IF(OR(N2015="",N2015=0),0,N2015/Premissas!$C$16)</f>
        <v>0</v>
      </c>
    </row>
    <row r="2016" spans="1:15" ht="15" customHeight="1">
      <c r="A2016" s="9">
        <v>8</v>
      </c>
      <c r="B2016" s="9">
        <v>7801</v>
      </c>
      <c r="C2016" s="9" t="s">
        <v>20</v>
      </c>
      <c r="D2016" s="9" t="s">
        <v>1361</v>
      </c>
      <c r="E2016" s="9" t="s">
        <v>1362</v>
      </c>
      <c r="F2016" s="10">
        <v>2405</v>
      </c>
      <c r="G2016" s="11">
        <v>121.91</v>
      </c>
      <c r="H2016" s="11">
        <v>20</v>
      </c>
      <c r="I2016" s="9"/>
      <c r="J2016" s="9">
        <v>16</v>
      </c>
      <c r="K2016" s="9" t="s">
        <v>4843</v>
      </c>
      <c r="L2016" s="9" t="s">
        <v>48</v>
      </c>
      <c r="M2016" s="11">
        <f t="shared" si="31"/>
        <v>1.25</v>
      </c>
      <c r="N2016" s="12">
        <f>IF(M2016="","",IF(M2016&lt;Premissas!$C$8,Premissas!$E$7,IF(M2016&lt;Premissas!$C$9,Premissas!$E$8,IF(M2016&lt;Premissas!$C$10,Premissas!$E$9,IF(M2016&lt;Premissas!$C$11,Premissas!$E$10,IF(M2016&lt;Premissas!$C$12,Premissas!$E$11,Premissas!$E$12))))))</f>
        <v>200</v>
      </c>
      <c r="O2016" s="13">
        <f>IF(OR(N2016="",N2016=0),0,N2016/Premissas!$C$16)</f>
        <v>7.6923076923076925</v>
      </c>
    </row>
    <row r="2017" spans="1:15" ht="15" customHeight="1">
      <c r="A2017" s="9">
        <v>8</v>
      </c>
      <c r="B2017" s="9">
        <v>7801</v>
      </c>
      <c r="C2017" s="9" t="s">
        <v>18</v>
      </c>
      <c r="D2017" s="9" t="s">
        <v>4278</v>
      </c>
      <c r="E2017" s="9" t="s">
        <v>4279</v>
      </c>
      <c r="F2017" s="10">
        <v>69</v>
      </c>
      <c r="G2017" s="11">
        <v>12.84</v>
      </c>
      <c r="H2017" s="11">
        <v>5</v>
      </c>
      <c r="I2017" s="9"/>
      <c r="J2017" s="9">
        <v>22</v>
      </c>
      <c r="K2017" s="9" t="s">
        <v>4843</v>
      </c>
      <c r="L2017" s="9" t="s">
        <v>48</v>
      </c>
      <c r="M2017" s="11">
        <f t="shared" si="31"/>
        <v>0.22727272727272727</v>
      </c>
      <c r="N2017" s="12">
        <f>IF(M2017="","",IF(M2017&lt;Premissas!$C$8,Premissas!$E$7,IF(M2017&lt;Premissas!$C$9,Premissas!$E$8,IF(M2017&lt;Premissas!$C$10,Premissas!$E$9,IF(M2017&lt;Premissas!$C$11,Premissas!$E$10,IF(M2017&lt;Premissas!$C$12,Premissas!$E$11,Premissas!$E$12))))))</f>
        <v>0</v>
      </c>
      <c r="O2017" s="13">
        <f>IF(OR(N2017="",N2017=0),0,N2017/Premissas!$C$16)</f>
        <v>0</v>
      </c>
    </row>
    <row r="2018" spans="1:15" ht="15" customHeight="1">
      <c r="A2018" s="9">
        <v>8</v>
      </c>
      <c r="B2018" s="9">
        <v>7801</v>
      </c>
      <c r="C2018" s="9" t="s">
        <v>21</v>
      </c>
      <c r="D2018" s="9" t="s">
        <v>1365</v>
      </c>
      <c r="E2018" s="9" t="s">
        <v>1366</v>
      </c>
      <c r="F2018" s="10">
        <v>1775</v>
      </c>
      <c r="G2018" s="11">
        <v>153.31</v>
      </c>
      <c r="H2018" s="11">
        <v>12</v>
      </c>
      <c r="I2018" s="9"/>
      <c r="J2018" s="9">
        <v>20</v>
      </c>
      <c r="K2018" s="9" t="s">
        <v>4843</v>
      </c>
      <c r="L2018" s="9" t="s">
        <v>48</v>
      </c>
      <c r="M2018" s="11">
        <f t="shared" si="31"/>
        <v>0.6</v>
      </c>
      <c r="N2018" s="12">
        <f>IF(M2018="","",IF(M2018&lt;Premissas!$C$8,Premissas!$E$7,IF(M2018&lt;Premissas!$C$9,Premissas!$E$8,IF(M2018&lt;Premissas!$C$10,Premissas!$E$9,IF(M2018&lt;Premissas!$C$11,Premissas!$E$10,IF(M2018&lt;Premissas!$C$12,Premissas!$E$11,Premissas!$E$12))))))</f>
        <v>0</v>
      </c>
      <c r="O2018" s="13">
        <f>IF(OR(N2018="",N2018=0),0,N2018/Premissas!$C$16)</f>
        <v>0</v>
      </c>
    </row>
    <row r="2019" spans="1:15" ht="15" customHeight="1">
      <c r="A2019" s="9">
        <v>8</v>
      </c>
      <c r="B2019" s="9">
        <v>7801</v>
      </c>
      <c r="C2019" s="9" t="s">
        <v>20</v>
      </c>
      <c r="D2019" s="9" t="s">
        <v>1367</v>
      </c>
      <c r="E2019" s="9" t="s">
        <v>1368</v>
      </c>
      <c r="F2019" s="10">
        <v>793</v>
      </c>
      <c r="G2019" s="11">
        <v>47.64</v>
      </c>
      <c r="H2019" s="11">
        <v>17</v>
      </c>
      <c r="I2019" s="9"/>
      <c r="J2019" s="9">
        <v>16</v>
      </c>
      <c r="K2019" s="9" t="s">
        <v>4843</v>
      </c>
      <c r="L2019" s="9" t="s">
        <v>48</v>
      </c>
      <c r="M2019" s="11">
        <f t="shared" si="31"/>
        <v>1.0625</v>
      </c>
      <c r="N2019" s="12">
        <f>IF(M2019="","",IF(M2019&lt;Premissas!$C$8,Premissas!$E$7,IF(M2019&lt;Premissas!$C$9,Premissas!$E$8,IF(M2019&lt;Premissas!$C$10,Premissas!$E$9,IF(M2019&lt;Premissas!$C$11,Premissas!$E$10,IF(M2019&lt;Premissas!$C$12,Premissas!$E$11,Premissas!$E$12))))))</f>
        <v>100</v>
      </c>
      <c r="O2019" s="13">
        <f>IF(OR(N2019="",N2019=0),0,N2019/Premissas!$C$16)</f>
        <v>3.8461538461538463</v>
      </c>
    </row>
    <row r="2020" spans="1:15" ht="15" customHeight="1">
      <c r="A2020" s="9">
        <v>8</v>
      </c>
      <c r="B2020" s="9">
        <v>7801</v>
      </c>
      <c r="C2020" s="9" t="s">
        <v>19</v>
      </c>
      <c r="D2020" s="9" t="s">
        <v>1367</v>
      </c>
      <c r="E2020" s="9" t="s">
        <v>1368</v>
      </c>
      <c r="F2020" s="10">
        <v>1726</v>
      </c>
      <c r="G2020" s="11">
        <v>69.180000000000007</v>
      </c>
      <c r="H2020" s="11">
        <v>25</v>
      </c>
      <c r="I2020" s="9"/>
      <c r="J2020" s="9">
        <v>17</v>
      </c>
      <c r="K2020" s="9" t="s">
        <v>4843</v>
      </c>
      <c r="L2020" s="9" t="s">
        <v>48</v>
      </c>
      <c r="M2020" s="11">
        <f t="shared" si="31"/>
        <v>1.4705882352941178</v>
      </c>
      <c r="N2020" s="12">
        <f>IF(M2020="","",IF(M2020&lt;Premissas!$C$8,Premissas!$E$7,IF(M2020&lt;Premissas!$C$9,Premissas!$E$8,IF(M2020&lt;Premissas!$C$10,Premissas!$E$9,IF(M2020&lt;Premissas!$C$11,Premissas!$E$10,IF(M2020&lt;Premissas!$C$12,Premissas!$E$11,Premissas!$E$12))))))</f>
        <v>350</v>
      </c>
      <c r="O2020" s="13">
        <f>IF(OR(N2020="",N2020=0),0,N2020/Premissas!$C$16)</f>
        <v>13.461538461538462</v>
      </c>
    </row>
    <row r="2021" spans="1:15" ht="15" customHeight="1">
      <c r="A2021" s="9">
        <v>8</v>
      </c>
      <c r="B2021" s="9">
        <v>7801</v>
      </c>
      <c r="C2021" s="9" t="s">
        <v>20</v>
      </c>
      <c r="D2021" s="9" t="s">
        <v>1369</v>
      </c>
      <c r="E2021" s="9" t="s">
        <v>1370</v>
      </c>
      <c r="F2021" s="10">
        <v>43</v>
      </c>
      <c r="G2021" s="11">
        <v>13.37</v>
      </c>
      <c r="H2021" s="11">
        <v>3</v>
      </c>
      <c r="I2021" s="9"/>
      <c r="J2021" s="9">
        <v>16</v>
      </c>
      <c r="K2021" s="9" t="s">
        <v>4843</v>
      </c>
      <c r="L2021" s="9" t="s">
        <v>48</v>
      </c>
      <c r="M2021" s="11">
        <f t="shared" si="31"/>
        <v>0.1875</v>
      </c>
      <c r="N2021" s="12">
        <f>IF(M2021="","",IF(M2021&lt;Premissas!$C$8,Premissas!$E$7,IF(M2021&lt;Premissas!$C$9,Premissas!$E$8,IF(M2021&lt;Premissas!$C$10,Premissas!$E$9,IF(M2021&lt;Premissas!$C$11,Premissas!$E$10,IF(M2021&lt;Premissas!$C$12,Premissas!$E$11,Premissas!$E$12))))))</f>
        <v>0</v>
      </c>
      <c r="O2021" s="13">
        <f>IF(OR(N2021="",N2021=0),0,N2021/Premissas!$C$16)</f>
        <v>0</v>
      </c>
    </row>
    <row r="2022" spans="1:15" ht="15" customHeight="1">
      <c r="A2022" s="9">
        <v>8</v>
      </c>
      <c r="B2022" s="9">
        <v>7801</v>
      </c>
      <c r="C2022" s="9" t="s">
        <v>19</v>
      </c>
      <c r="D2022" s="9" t="s">
        <v>1369</v>
      </c>
      <c r="E2022" s="9" t="s">
        <v>1370</v>
      </c>
      <c r="F2022" s="10">
        <v>351</v>
      </c>
      <c r="G2022" s="11">
        <v>39.79</v>
      </c>
      <c r="H2022" s="11">
        <v>9</v>
      </c>
      <c r="I2022" s="9"/>
      <c r="J2022" s="9">
        <v>17</v>
      </c>
      <c r="K2022" s="9" t="s">
        <v>4843</v>
      </c>
      <c r="L2022" s="9" t="s">
        <v>48</v>
      </c>
      <c r="M2022" s="11">
        <f t="shared" si="31"/>
        <v>0.52941176470588236</v>
      </c>
      <c r="N2022" s="12">
        <f>IF(M2022="","",IF(M2022&lt;Premissas!$C$8,Premissas!$E$7,IF(M2022&lt;Premissas!$C$9,Premissas!$E$8,IF(M2022&lt;Premissas!$C$10,Premissas!$E$9,IF(M2022&lt;Premissas!$C$11,Premissas!$E$10,IF(M2022&lt;Premissas!$C$12,Premissas!$E$11,Premissas!$E$12))))))</f>
        <v>0</v>
      </c>
      <c r="O2022" s="13">
        <f>IF(OR(N2022="",N2022=0),0,N2022/Premissas!$C$16)</f>
        <v>0</v>
      </c>
    </row>
    <row r="2023" spans="1:15" ht="15" customHeight="1">
      <c r="A2023" s="9">
        <v>8</v>
      </c>
      <c r="B2023" s="9">
        <v>7801</v>
      </c>
      <c r="C2023" s="9" t="s">
        <v>21</v>
      </c>
      <c r="D2023" s="9" t="s">
        <v>1371</v>
      </c>
      <c r="E2023" s="9" t="s">
        <v>1372</v>
      </c>
      <c r="F2023" s="10">
        <v>1772</v>
      </c>
      <c r="G2023" s="11">
        <v>197.07</v>
      </c>
      <c r="H2023" s="11">
        <v>9</v>
      </c>
      <c r="I2023" s="9"/>
      <c r="J2023" s="9">
        <v>20</v>
      </c>
      <c r="K2023" s="9" t="s">
        <v>4843</v>
      </c>
      <c r="L2023" s="9" t="s">
        <v>48</v>
      </c>
      <c r="M2023" s="11">
        <f t="shared" si="31"/>
        <v>0.45</v>
      </c>
      <c r="N2023" s="12">
        <f>IF(M2023="","",IF(M2023&lt;Premissas!$C$8,Premissas!$E$7,IF(M2023&lt;Premissas!$C$9,Premissas!$E$8,IF(M2023&lt;Premissas!$C$10,Premissas!$E$9,IF(M2023&lt;Premissas!$C$11,Premissas!$E$10,IF(M2023&lt;Premissas!$C$12,Premissas!$E$11,Premissas!$E$12))))))</f>
        <v>0</v>
      </c>
      <c r="O2023" s="13">
        <f>IF(OR(N2023="",N2023=0),0,N2023/Premissas!$C$16)</f>
        <v>0</v>
      </c>
    </row>
    <row r="2024" spans="1:15" ht="15" customHeight="1">
      <c r="A2024" s="9">
        <v>8</v>
      </c>
      <c r="B2024" s="9">
        <v>7801</v>
      </c>
      <c r="C2024" s="9" t="s">
        <v>21</v>
      </c>
      <c r="D2024" s="9" t="s">
        <v>1373</v>
      </c>
      <c r="E2024" s="9" t="s">
        <v>1374</v>
      </c>
      <c r="F2024" s="10">
        <v>1306</v>
      </c>
      <c r="G2024" s="11">
        <v>104.83</v>
      </c>
      <c r="H2024" s="11">
        <v>12</v>
      </c>
      <c r="I2024" s="9"/>
      <c r="J2024" s="9">
        <v>20</v>
      </c>
      <c r="K2024" s="9" t="s">
        <v>4843</v>
      </c>
      <c r="L2024" s="9" t="s">
        <v>48</v>
      </c>
      <c r="M2024" s="11">
        <f t="shared" si="31"/>
        <v>0.6</v>
      </c>
      <c r="N2024" s="12">
        <f>IF(M2024="","",IF(M2024&lt;Premissas!$C$8,Premissas!$E$7,IF(M2024&lt;Premissas!$C$9,Premissas!$E$8,IF(M2024&lt;Premissas!$C$10,Premissas!$E$9,IF(M2024&lt;Premissas!$C$11,Premissas!$E$10,IF(M2024&lt;Premissas!$C$12,Premissas!$E$11,Premissas!$E$12))))))</f>
        <v>0</v>
      </c>
      <c r="O2024" s="13">
        <f>IF(OR(N2024="",N2024=0),0,N2024/Premissas!$C$16)</f>
        <v>0</v>
      </c>
    </row>
    <row r="2025" spans="1:15" ht="15" customHeight="1">
      <c r="A2025" s="9">
        <v>8</v>
      </c>
      <c r="B2025" s="9">
        <v>7801</v>
      </c>
      <c r="C2025" s="9" t="s">
        <v>20</v>
      </c>
      <c r="D2025" s="9" t="s">
        <v>1375</v>
      </c>
      <c r="E2025" s="9" t="s">
        <v>1376</v>
      </c>
      <c r="F2025" s="10">
        <v>2</v>
      </c>
      <c r="G2025" s="11">
        <v>0.6</v>
      </c>
      <c r="H2025" s="11">
        <v>3</v>
      </c>
      <c r="I2025" s="9"/>
      <c r="J2025" s="9">
        <v>16</v>
      </c>
      <c r="K2025" s="9" t="s">
        <v>4843</v>
      </c>
      <c r="L2025" s="9" t="s">
        <v>48</v>
      </c>
      <c r="M2025" s="11">
        <f t="shared" si="31"/>
        <v>0.1875</v>
      </c>
      <c r="N2025" s="12">
        <f>IF(M2025="","",IF(M2025&lt;Premissas!$C$8,Premissas!$E$7,IF(M2025&lt;Premissas!$C$9,Premissas!$E$8,IF(M2025&lt;Premissas!$C$10,Premissas!$E$9,IF(M2025&lt;Premissas!$C$11,Premissas!$E$10,IF(M2025&lt;Premissas!$C$12,Premissas!$E$11,Premissas!$E$12))))))</f>
        <v>0</v>
      </c>
      <c r="O2025" s="13">
        <f>IF(OR(N2025="",N2025=0),0,N2025/Premissas!$C$16)</f>
        <v>0</v>
      </c>
    </row>
    <row r="2026" spans="1:15" ht="15" customHeight="1">
      <c r="A2026" s="9">
        <v>8</v>
      </c>
      <c r="B2026" s="9">
        <v>7801</v>
      </c>
      <c r="C2026" s="9" t="s">
        <v>19</v>
      </c>
      <c r="D2026" s="9" t="s">
        <v>1375</v>
      </c>
      <c r="E2026" s="9" t="s">
        <v>1376</v>
      </c>
      <c r="F2026" s="10">
        <v>3600</v>
      </c>
      <c r="G2026" s="11">
        <v>159.26</v>
      </c>
      <c r="H2026" s="11">
        <v>23</v>
      </c>
      <c r="I2026" s="9"/>
      <c r="J2026" s="9">
        <v>17</v>
      </c>
      <c r="K2026" s="9" t="s">
        <v>4843</v>
      </c>
      <c r="L2026" s="9" t="s">
        <v>48</v>
      </c>
      <c r="M2026" s="11">
        <f t="shared" si="31"/>
        <v>1.3529411764705883</v>
      </c>
      <c r="N2026" s="12">
        <f>IF(M2026="","",IF(M2026&lt;Premissas!$C$8,Premissas!$E$7,IF(M2026&lt;Premissas!$C$9,Premissas!$E$8,IF(M2026&lt;Premissas!$C$10,Premissas!$E$9,IF(M2026&lt;Premissas!$C$11,Premissas!$E$10,IF(M2026&lt;Premissas!$C$12,Premissas!$E$11,Premissas!$E$12))))))</f>
        <v>200</v>
      </c>
      <c r="O2026" s="13">
        <f>IF(OR(N2026="",N2026=0),0,N2026/Premissas!$C$16)</f>
        <v>7.6923076923076925</v>
      </c>
    </row>
    <row r="2027" spans="1:15" ht="15" customHeight="1">
      <c r="A2027" s="9">
        <v>8</v>
      </c>
      <c r="B2027" s="9">
        <v>7801</v>
      </c>
      <c r="C2027" s="9" t="s">
        <v>21</v>
      </c>
      <c r="D2027" s="9" t="s">
        <v>1377</v>
      </c>
      <c r="E2027" s="9" t="s">
        <v>1378</v>
      </c>
      <c r="F2027" s="10">
        <v>71</v>
      </c>
      <c r="G2027" s="11">
        <v>14.95</v>
      </c>
      <c r="H2027" s="11">
        <v>5</v>
      </c>
      <c r="I2027" s="9"/>
      <c r="J2027" s="9">
        <v>20</v>
      </c>
      <c r="K2027" s="9" t="s">
        <v>4843</v>
      </c>
      <c r="L2027" s="9" t="s">
        <v>48</v>
      </c>
      <c r="M2027" s="11">
        <f t="shared" si="31"/>
        <v>0.25</v>
      </c>
      <c r="N2027" s="12">
        <f>IF(M2027="","",IF(M2027&lt;Premissas!$C$8,Premissas!$E$7,IF(M2027&lt;Premissas!$C$9,Premissas!$E$8,IF(M2027&lt;Premissas!$C$10,Premissas!$E$9,IF(M2027&lt;Premissas!$C$11,Premissas!$E$10,IF(M2027&lt;Premissas!$C$12,Premissas!$E$11,Premissas!$E$12))))))</f>
        <v>0</v>
      </c>
      <c r="O2027" s="13">
        <f>IF(OR(N2027="",N2027=0),0,N2027/Premissas!$C$16)</f>
        <v>0</v>
      </c>
    </row>
    <row r="2028" spans="1:15" ht="15" customHeight="1">
      <c r="A2028" s="9">
        <v>8</v>
      </c>
      <c r="B2028" s="9">
        <v>7801</v>
      </c>
      <c r="C2028" s="9" t="s">
        <v>20</v>
      </c>
      <c r="D2028" s="9" t="s">
        <v>4282</v>
      </c>
      <c r="E2028" s="9" t="s">
        <v>4283</v>
      </c>
      <c r="F2028" s="10">
        <v>170</v>
      </c>
      <c r="G2028" s="11">
        <v>28.43</v>
      </c>
      <c r="H2028" s="11">
        <v>6</v>
      </c>
      <c r="I2028" s="9"/>
      <c r="J2028" s="9">
        <v>16</v>
      </c>
      <c r="K2028" s="9" t="s">
        <v>4843</v>
      </c>
      <c r="L2028" s="9" t="s">
        <v>48</v>
      </c>
      <c r="M2028" s="11">
        <f t="shared" si="31"/>
        <v>0.375</v>
      </c>
      <c r="N2028" s="12">
        <f>IF(M2028="","",IF(M2028&lt;Premissas!$C$8,Premissas!$E$7,IF(M2028&lt;Premissas!$C$9,Premissas!$E$8,IF(M2028&lt;Premissas!$C$10,Premissas!$E$9,IF(M2028&lt;Premissas!$C$11,Premissas!$E$10,IF(M2028&lt;Premissas!$C$12,Premissas!$E$11,Premissas!$E$12))))))</f>
        <v>0</v>
      </c>
      <c r="O2028" s="13">
        <f>IF(OR(N2028="",N2028=0),0,N2028/Premissas!$C$16)</f>
        <v>0</v>
      </c>
    </row>
    <row r="2029" spans="1:15" ht="15" customHeight="1">
      <c r="A2029" s="9">
        <v>8</v>
      </c>
      <c r="B2029" s="9">
        <v>7801</v>
      </c>
      <c r="C2029" s="9" t="s">
        <v>19</v>
      </c>
      <c r="D2029" s="9" t="s">
        <v>4282</v>
      </c>
      <c r="E2029" s="9" t="s">
        <v>4283</v>
      </c>
      <c r="F2029" s="10">
        <v>4</v>
      </c>
      <c r="G2029" s="11">
        <v>3.72</v>
      </c>
      <c r="H2029" s="11">
        <v>1</v>
      </c>
      <c r="I2029" s="9"/>
      <c r="J2029" s="9">
        <v>17</v>
      </c>
      <c r="K2029" s="9" t="s">
        <v>4843</v>
      </c>
      <c r="L2029" s="9" t="s">
        <v>48</v>
      </c>
      <c r="M2029" s="11">
        <f t="shared" si="31"/>
        <v>5.8823529411764705E-2</v>
      </c>
      <c r="N2029" s="12">
        <f>IF(M2029="","",IF(M2029&lt;Premissas!$C$8,Premissas!$E$7,IF(M2029&lt;Premissas!$C$9,Premissas!$E$8,IF(M2029&lt;Premissas!$C$10,Premissas!$E$9,IF(M2029&lt;Premissas!$C$11,Premissas!$E$10,IF(M2029&lt;Premissas!$C$12,Premissas!$E$11,Premissas!$E$12))))))</f>
        <v>0</v>
      </c>
      <c r="O2029" s="13">
        <f>IF(OR(N2029="",N2029=0),0,N2029/Premissas!$C$16)</f>
        <v>0</v>
      </c>
    </row>
    <row r="2030" spans="1:15" ht="15" customHeight="1">
      <c r="A2030" s="9">
        <v>8</v>
      </c>
      <c r="B2030" s="9">
        <v>7801</v>
      </c>
      <c r="C2030" s="9" t="s">
        <v>21</v>
      </c>
      <c r="D2030" s="9" t="s">
        <v>4818</v>
      </c>
      <c r="E2030" s="9" t="s">
        <v>4819</v>
      </c>
      <c r="F2030" s="10">
        <v>1582</v>
      </c>
      <c r="G2030" s="11">
        <v>113.13</v>
      </c>
      <c r="H2030" s="11">
        <v>14</v>
      </c>
      <c r="I2030" s="9"/>
      <c r="J2030" s="9">
        <v>20</v>
      </c>
      <c r="K2030" s="9" t="s">
        <v>4843</v>
      </c>
      <c r="L2030" s="9" t="s">
        <v>48</v>
      </c>
      <c r="M2030" s="11">
        <f t="shared" si="31"/>
        <v>0.7</v>
      </c>
      <c r="N2030" s="12">
        <f>IF(M2030="","",IF(M2030&lt;Premissas!$C$8,Premissas!$E$7,IF(M2030&lt;Premissas!$C$9,Premissas!$E$8,IF(M2030&lt;Premissas!$C$10,Premissas!$E$9,IF(M2030&lt;Premissas!$C$11,Premissas!$E$10,IF(M2030&lt;Premissas!$C$12,Premissas!$E$11,Premissas!$E$12))))))</f>
        <v>0</v>
      </c>
      <c r="O2030" s="13">
        <f>IF(OR(N2030="",N2030=0),0,N2030/Premissas!$C$16)</f>
        <v>0</v>
      </c>
    </row>
    <row r="2031" spans="1:15" ht="15" customHeight="1">
      <c r="A2031" s="9">
        <v>8</v>
      </c>
      <c r="B2031" s="9">
        <v>7801</v>
      </c>
      <c r="C2031" s="9" t="s">
        <v>20</v>
      </c>
      <c r="D2031" s="9" t="s">
        <v>1379</v>
      </c>
      <c r="E2031" s="9" t="s">
        <v>1380</v>
      </c>
      <c r="F2031" s="10">
        <v>2168</v>
      </c>
      <c r="G2031" s="11">
        <v>114.39</v>
      </c>
      <c r="H2031" s="11">
        <v>19</v>
      </c>
      <c r="I2031" s="9"/>
      <c r="J2031" s="9">
        <v>16</v>
      </c>
      <c r="K2031" s="9" t="s">
        <v>4843</v>
      </c>
      <c r="L2031" s="9" t="s">
        <v>48</v>
      </c>
      <c r="M2031" s="11">
        <f t="shared" si="31"/>
        <v>1.1875</v>
      </c>
      <c r="N2031" s="12">
        <f>IF(M2031="","",IF(M2031&lt;Premissas!$C$8,Premissas!$E$7,IF(M2031&lt;Premissas!$C$9,Premissas!$E$8,IF(M2031&lt;Premissas!$C$10,Premissas!$E$9,IF(M2031&lt;Premissas!$C$11,Premissas!$E$10,IF(M2031&lt;Premissas!$C$12,Premissas!$E$11,Premissas!$E$12))))))</f>
        <v>100</v>
      </c>
      <c r="O2031" s="13">
        <f>IF(OR(N2031="",N2031=0),0,N2031/Premissas!$C$16)</f>
        <v>3.8461538461538463</v>
      </c>
    </row>
    <row r="2032" spans="1:15" ht="15" customHeight="1">
      <c r="A2032" s="9">
        <v>8</v>
      </c>
      <c r="B2032" s="9">
        <v>7801</v>
      </c>
      <c r="C2032" s="9" t="s">
        <v>21</v>
      </c>
      <c r="D2032" s="9" t="s">
        <v>1383</v>
      </c>
      <c r="E2032" s="9" t="s">
        <v>1384</v>
      </c>
      <c r="F2032" s="10">
        <v>583</v>
      </c>
      <c r="G2032" s="11">
        <v>86.04</v>
      </c>
      <c r="H2032" s="11">
        <v>7</v>
      </c>
      <c r="I2032" s="9"/>
      <c r="J2032" s="9">
        <v>20</v>
      </c>
      <c r="K2032" s="9" t="s">
        <v>4843</v>
      </c>
      <c r="L2032" s="9" t="s">
        <v>48</v>
      </c>
      <c r="M2032" s="11">
        <f t="shared" si="31"/>
        <v>0.35</v>
      </c>
      <c r="N2032" s="12">
        <f>IF(M2032="","",IF(M2032&lt;Premissas!$C$8,Premissas!$E$7,IF(M2032&lt;Premissas!$C$9,Premissas!$E$8,IF(M2032&lt;Premissas!$C$10,Premissas!$E$9,IF(M2032&lt;Premissas!$C$11,Premissas!$E$10,IF(M2032&lt;Premissas!$C$12,Premissas!$E$11,Premissas!$E$12))))))</f>
        <v>0</v>
      </c>
      <c r="O2032" s="13">
        <f>IF(OR(N2032="",N2032=0),0,N2032/Premissas!$C$16)</f>
        <v>0</v>
      </c>
    </row>
    <row r="2033" spans="1:15" ht="15" customHeight="1">
      <c r="A2033" s="9">
        <v>8</v>
      </c>
      <c r="B2033" s="9">
        <v>7801</v>
      </c>
      <c r="C2033" s="9" t="s">
        <v>21</v>
      </c>
      <c r="D2033" s="9" t="s">
        <v>1387</v>
      </c>
      <c r="E2033" s="9" t="s">
        <v>1388</v>
      </c>
      <c r="F2033" s="10">
        <v>37</v>
      </c>
      <c r="G2033" s="11">
        <v>21.8</v>
      </c>
      <c r="H2033" s="11">
        <v>2</v>
      </c>
      <c r="I2033" s="9"/>
      <c r="J2033" s="9">
        <v>20</v>
      </c>
      <c r="K2033" s="9" t="s">
        <v>4843</v>
      </c>
      <c r="L2033" s="9" t="s">
        <v>48</v>
      </c>
      <c r="M2033" s="11">
        <f t="shared" si="31"/>
        <v>0.1</v>
      </c>
      <c r="N2033" s="12">
        <f>IF(M2033="","",IF(M2033&lt;Premissas!$C$8,Premissas!$E$7,IF(M2033&lt;Premissas!$C$9,Premissas!$E$8,IF(M2033&lt;Premissas!$C$10,Premissas!$E$9,IF(M2033&lt;Premissas!$C$11,Premissas!$E$10,IF(M2033&lt;Premissas!$C$12,Premissas!$E$11,Premissas!$E$12))))))</f>
        <v>0</v>
      </c>
      <c r="O2033" s="13">
        <f>IF(OR(N2033="",N2033=0),0,N2033/Premissas!$C$16)</f>
        <v>0</v>
      </c>
    </row>
    <row r="2034" spans="1:15" ht="15" customHeight="1">
      <c r="A2034" s="9">
        <v>8</v>
      </c>
      <c r="B2034" s="9">
        <v>7801</v>
      </c>
      <c r="C2034" s="9" t="s">
        <v>20</v>
      </c>
      <c r="D2034" s="9" t="s">
        <v>1389</v>
      </c>
      <c r="E2034" s="9" t="s">
        <v>1390</v>
      </c>
      <c r="F2034" s="10">
        <v>187</v>
      </c>
      <c r="G2034" s="11">
        <v>27.58</v>
      </c>
      <c r="H2034" s="11">
        <v>7</v>
      </c>
      <c r="I2034" s="9"/>
      <c r="J2034" s="9">
        <v>16</v>
      </c>
      <c r="K2034" s="9" t="s">
        <v>4843</v>
      </c>
      <c r="L2034" s="9" t="s">
        <v>48</v>
      </c>
      <c r="M2034" s="11">
        <f t="shared" si="31"/>
        <v>0.4375</v>
      </c>
      <c r="N2034" s="12">
        <f>IF(M2034="","",IF(M2034&lt;Premissas!$C$8,Premissas!$E$7,IF(M2034&lt;Premissas!$C$9,Premissas!$E$8,IF(M2034&lt;Premissas!$C$10,Premissas!$E$9,IF(M2034&lt;Premissas!$C$11,Premissas!$E$10,IF(M2034&lt;Premissas!$C$12,Premissas!$E$11,Premissas!$E$12))))))</f>
        <v>0</v>
      </c>
      <c r="O2034" s="13">
        <f>IF(OR(N2034="",N2034=0),0,N2034/Premissas!$C$16)</f>
        <v>0</v>
      </c>
    </row>
    <row r="2035" spans="1:15" ht="15" customHeight="1">
      <c r="A2035" s="9">
        <v>8</v>
      </c>
      <c r="B2035" s="9">
        <v>7801</v>
      </c>
      <c r="C2035" s="9" t="s">
        <v>19</v>
      </c>
      <c r="D2035" s="9" t="s">
        <v>1389</v>
      </c>
      <c r="E2035" s="9" t="s">
        <v>1390</v>
      </c>
      <c r="F2035" s="10">
        <v>4301</v>
      </c>
      <c r="G2035" s="11">
        <v>147.71</v>
      </c>
      <c r="H2035" s="11">
        <v>29</v>
      </c>
      <c r="I2035" s="9"/>
      <c r="J2035" s="9">
        <v>17</v>
      </c>
      <c r="K2035" s="9" t="s">
        <v>4843</v>
      </c>
      <c r="L2035" s="9" t="s">
        <v>48</v>
      </c>
      <c r="M2035" s="11">
        <f t="shared" si="31"/>
        <v>1.7058823529411764</v>
      </c>
      <c r="N2035" s="12">
        <f>IF(M2035="","",IF(M2035&lt;Premissas!$C$8,Premissas!$E$7,IF(M2035&lt;Premissas!$C$9,Premissas!$E$8,IF(M2035&lt;Premissas!$C$10,Premissas!$E$9,IF(M2035&lt;Premissas!$C$11,Premissas!$E$10,IF(M2035&lt;Premissas!$C$12,Premissas!$E$11,Premissas!$E$12))))))</f>
        <v>500</v>
      </c>
      <c r="O2035" s="13">
        <f>IF(OR(N2035="",N2035=0),0,N2035/Premissas!$C$16)</f>
        <v>19.23076923076923</v>
      </c>
    </row>
    <row r="2036" spans="1:15" ht="15" customHeight="1">
      <c r="A2036" s="9">
        <v>8</v>
      </c>
      <c r="B2036" s="9">
        <v>7801</v>
      </c>
      <c r="C2036" s="9" t="s">
        <v>18</v>
      </c>
      <c r="D2036" s="9" t="s">
        <v>4284</v>
      </c>
      <c r="E2036" s="9" t="s">
        <v>4285</v>
      </c>
      <c r="F2036" s="10">
        <v>358</v>
      </c>
      <c r="G2036" s="11">
        <v>15.62</v>
      </c>
      <c r="H2036" s="11">
        <v>23</v>
      </c>
      <c r="I2036" s="9"/>
      <c r="J2036" s="9">
        <v>22</v>
      </c>
      <c r="K2036" s="9" t="s">
        <v>4843</v>
      </c>
      <c r="L2036" s="9" t="s">
        <v>48</v>
      </c>
      <c r="M2036" s="11">
        <f t="shared" si="31"/>
        <v>1.0454545454545454</v>
      </c>
      <c r="N2036" s="12">
        <f>IF(M2036="","",IF(M2036&lt;Premissas!$C$8,Premissas!$E$7,IF(M2036&lt;Premissas!$C$9,Premissas!$E$8,IF(M2036&lt;Premissas!$C$10,Premissas!$E$9,IF(M2036&lt;Premissas!$C$11,Premissas!$E$10,IF(M2036&lt;Premissas!$C$12,Premissas!$E$11,Premissas!$E$12))))))</f>
        <v>100</v>
      </c>
      <c r="O2036" s="13">
        <f>IF(OR(N2036="",N2036=0),0,N2036/Premissas!$C$16)</f>
        <v>3.8461538461538463</v>
      </c>
    </row>
    <row r="2037" spans="1:15" ht="15" customHeight="1">
      <c r="A2037" s="9">
        <v>8</v>
      </c>
      <c r="B2037" s="9">
        <v>7801</v>
      </c>
      <c r="C2037" s="9" t="s">
        <v>18</v>
      </c>
      <c r="D2037" s="9" t="s">
        <v>1391</v>
      </c>
      <c r="E2037" s="9" t="s">
        <v>1392</v>
      </c>
      <c r="F2037" s="10">
        <v>1115</v>
      </c>
      <c r="G2037" s="11">
        <v>52.95</v>
      </c>
      <c r="H2037" s="11">
        <v>21</v>
      </c>
      <c r="I2037" s="9"/>
      <c r="J2037" s="9">
        <v>22</v>
      </c>
      <c r="K2037" s="9" t="s">
        <v>4843</v>
      </c>
      <c r="L2037" s="9" t="s">
        <v>48</v>
      </c>
      <c r="M2037" s="11">
        <f t="shared" si="31"/>
        <v>0.95454545454545459</v>
      </c>
      <c r="N2037" s="12">
        <f>IF(M2037="","",IF(M2037&lt;Premissas!$C$8,Premissas!$E$7,IF(M2037&lt;Premissas!$C$9,Premissas!$E$8,IF(M2037&lt;Premissas!$C$10,Premissas!$E$9,IF(M2037&lt;Premissas!$C$11,Premissas!$E$10,IF(M2037&lt;Premissas!$C$12,Premissas!$E$11,Premissas!$E$12))))))</f>
        <v>0</v>
      </c>
      <c r="O2037" s="13">
        <f>IF(OR(N2037="",N2037=0),0,N2037/Premissas!$C$16)</f>
        <v>0</v>
      </c>
    </row>
    <row r="2038" spans="1:15" ht="15" customHeight="1">
      <c r="A2038" s="9">
        <v>8</v>
      </c>
      <c r="B2038" s="9">
        <v>7801</v>
      </c>
      <c r="C2038" s="9" t="s">
        <v>21</v>
      </c>
      <c r="D2038" s="9" t="s">
        <v>1393</v>
      </c>
      <c r="E2038" s="9" t="s">
        <v>1394</v>
      </c>
      <c r="F2038" s="10">
        <v>1941</v>
      </c>
      <c r="G2038" s="11">
        <v>143.41</v>
      </c>
      <c r="H2038" s="11">
        <v>14</v>
      </c>
      <c r="I2038" s="9"/>
      <c r="J2038" s="9">
        <v>20</v>
      </c>
      <c r="K2038" s="9" t="s">
        <v>4843</v>
      </c>
      <c r="L2038" s="9" t="s">
        <v>48</v>
      </c>
      <c r="M2038" s="11">
        <f t="shared" si="31"/>
        <v>0.7</v>
      </c>
      <c r="N2038" s="12">
        <f>IF(M2038="","",IF(M2038&lt;Premissas!$C$8,Premissas!$E$7,IF(M2038&lt;Premissas!$C$9,Premissas!$E$8,IF(M2038&lt;Premissas!$C$10,Premissas!$E$9,IF(M2038&lt;Premissas!$C$11,Premissas!$E$10,IF(M2038&lt;Premissas!$C$12,Premissas!$E$11,Premissas!$E$12))))))</f>
        <v>0</v>
      </c>
      <c r="O2038" s="13">
        <f>IF(OR(N2038="",N2038=0),0,N2038/Premissas!$C$16)</f>
        <v>0</v>
      </c>
    </row>
    <row r="2039" spans="1:15" ht="15" customHeight="1">
      <c r="A2039" s="9">
        <v>8</v>
      </c>
      <c r="B2039" s="9">
        <v>7801</v>
      </c>
      <c r="C2039" s="9" t="s">
        <v>21</v>
      </c>
      <c r="D2039" s="9" t="s">
        <v>1395</v>
      </c>
      <c r="E2039" s="9" t="s">
        <v>1396</v>
      </c>
      <c r="F2039" s="10">
        <v>1790</v>
      </c>
      <c r="G2039" s="11">
        <v>212.91</v>
      </c>
      <c r="H2039" s="11">
        <v>8</v>
      </c>
      <c r="I2039" s="9"/>
      <c r="J2039" s="9">
        <v>20</v>
      </c>
      <c r="K2039" s="9" t="s">
        <v>4843</v>
      </c>
      <c r="L2039" s="9" t="s">
        <v>48</v>
      </c>
      <c r="M2039" s="11">
        <f t="shared" si="31"/>
        <v>0.4</v>
      </c>
      <c r="N2039" s="12">
        <f>IF(M2039="","",IF(M2039&lt;Premissas!$C$8,Premissas!$E$7,IF(M2039&lt;Premissas!$C$9,Premissas!$E$8,IF(M2039&lt;Premissas!$C$10,Premissas!$E$9,IF(M2039&lt;Premissas!$C$11,Premissas!$E$10,IF(M2039&lt;Premissas!$C$12,Premissas!$E$11,Premissas!$E$12))))))</f>
        <v>0</v>
      </c>
      <c r="O2039" s="13">
        <f>IF(OR(N2039="",N2039=0),0,N2039/Premissas!$C$16)</f>
        <v>0</v>
      </c>
    </row>
    <row r="2040" spans="1:15" ht="15" customHeight="1">
      <c r="A2040" s="9">
        <v>8</v>
      </c>
      <c r="B2040" s="9">
        <v>7801</v>
      </c>
      <c r="C2040" s="9" t="s">
        <v>18</v>
      </c>
      <c r="D2040" s="9" t="s">
        <v>1397</v>
      </c>
      <c r="E2040" s="9" t="s">
        <v>1398</v>
      </c>
      <c r="F2040" s="10">
        <v>600</v>
      </c>
      <c r="G2040" s="11">
        <v>34.24</v>
      </c>
      <c r="H2040" s="11">
        <v>18</v>
      </c>
      <c r="I2040" s="9"/>
      <c r="J2040" s="9">
        <v>22</v>
      </c>
      <c r="K2040" s="9" t="s">
        <v>4843</v>
      </c>
      <c r="L2040" s="9" t="s">
        <v>48</v>
      </c>
      <c r="M2040" s="11">
        <f t="shared" si="31"/>
        <v>0.81818181818181823</v>
      </c>
      <c r="N2040" s="12">
        <f>IF(M2040="","",IF(M2040&lt;Premissas!$C$8,Premissas!$E$7,IF(M2040&lt;Premissas!$C$9,Premissas!$E$8,IF(M2040&lt;Premissas!$C$10,Premissas!$E$9,IF(M2040&lt;Premissas!$C$11,Premissas!$E$10,IF(M2040&lt;Premissas!$C$12,Premissas!$E$11,Premissas!$E$12))))))</f>
        <v>0</v>
      </c>
      <c r="O2040" s="13">
        <f>IF(OR(N2040="",N2040=0),0,N2040/Premissas!$C$16)</f>
        <v>0</v>
      </c>
    </row>
    <row r="2041" spans="1:15" ht="15" customHeight="1">
      <c r="A2041" s="9">
        <v>8</v>
      </c>
      <c r="B2041" s="9">
        <v>7801</v>
      </c>
      <c r="C2041" s="9" t="s">
        <v>18</v>
      </c>
      <c r="D2041" s="9" t="s">
        <v>1399</v>
      </c>
      <c r="E2041" s="9" t="s">
        <v>1400</v>
      </c>
      <c r="F2041" s="10">
        <v>1069</v>
      </c>
      <c r="G2041" s="11">
        <v>62.85</v>
      </c>
      <c r="H2041" s="11">
        <v>17</v>
      </c>
      <c r="I2041" s="9"/>
      <c r="J2041" s="9">
        <v>22</v>
      </c>
      <c r="K2041" s="9" t="s">
        <v>4843</v>
      </c>
      <c r="L2041" s="9" t="s">
        <v>48</v>
      </c>
      <c r="M2041" s="11">
        <f t="shared" si="31"/>
        <v>0.77272727272727271</v>
      </c>
      <c r="N2041" s="12">
        <f>IF(M2041="","",IF(M2041&lt;Premissas!$C$8,Premissas!$E$7,IF(M2041&lt;Premissas!$C$9,Premissas!$E$8,IF(M2041&lt;Premissas!$C$10,Premissas!$E$9,IF(M2041&lt;Premissas!$C$11,Premissas!$E$10,IF(M2041&lt;Premissas!$C$12,Premissas!$E$11,Premissas!$E$12))))))</f>
        <v>0</v>
      </c>
      <c r="O2041" s="13">
        <f>IF(OR(N2041="",N2041=0),0,N2041/Premissas!$C$16)</f>
        <v>0</v>
      </c>
    </row>
    <row r="2042" spans="1:15" ht="15" customHeight="1">
      <c r="A2042" s="9">
        <v>8</v>
      </c>
      <c r="B2042" s="9">
        <v>7801</v>
      </c>
      <c r="C2042" s="9" t="s">
        <v>21</v>
      </c>
      <c r="D2042" s="9" t="s">
        <v>4288</v>
      </c>
      <c r="E2042" s="9" t="s">
        <v>4289</v>
      </c>
      <c r="F2042" s="10">
        <v>1265</v>
      </c>
      <c r="G2042" s="11">
        <v>178.73</v>
      </c>
      <c r="H2042" s="11">
        <v>7</v>
      </c>
      <c r="I2042" s="9"/>
      <c r="J2042" s="9">
        <v>20</v>
      </c>
      <c r="K2042" s="9" t="s">
        <v>4843</v>
      </c>
      <c r="L2042" s="9" t="s">
        <v>48</v>
      </c>
      <c r="M2042" s="11">
        <f t="shared" si="31"/>
        <v>0.35</v>
      </c>
      <c r="N2042" s="12">
        <f>IF(M2042="","",IF(M2042&lt;Premissas!$C$8,Premissas!$E$7,IF(M2042&lt;Premissas!$C$9,Premissas!$E$8,IF(M2042&lt;Premissas!$C$10,Premissas!$E$9,IF(M2042&lt;Premissas!$C$11,Premissas!$E$10,IF(M2042&lt;Premissas!$C$12,Premissas!$E$11,Premissas!$E$12))))))</f>
        <v>0</v>
      </c>
      <c r="O2042" s="13">
        <f>IF(OR(N2042="",N2042=0),0,N2042/Premissas!$C$16)</f>
        <v>0</v>
      </c>
    </row>
    <row r="2043" spans="1:15" ht="15" customHeight="1">
      <c r="A2043" s="9">
        <v>8</v>
      </c>
      <c r="B2043" s="9">
        <v>7801</v>
      </c>
      <c r="C2043" s="9" t="s">
        <v>18</v>
      </c>
      <c r="D2043" s="9" t="s">
        <v>1401</v>
      </c>
      <c r="E2043" s="9" t="s">
        <v>1402</v>
      </c>
      <c r="F2043" s="10">
        <v>196</v>
      </c>
      <c r="G2043" s="11">
        <v>16.43</v>
      </c>
      <c r="H2043" s="11">
        <v>12</v>
      </c>
      <c r="I2043" s="9"/>
      <c r="J2043" s="9">
        <v>22</v>
      </c>
      <c r="K2043" s="9" t="s">
        <v>4843</v>
      </c>
      <c r="L2043" s="9" t="s">
        <v>48</v>
      </c>
      <c r="M2043" s="11">
        <f t="shared" si="31"/>
        <v>0.54545454545454541</v>
      </c>
      <c r="N2043" s="12">
        <f>IF(M2043="","",IF(M2043&lt;Premissas!$C$8,Premissas!$E$7,IF(M2043&lt;Premissas!$C$9,Premissas!$E$8,IF(M2043&lt;Premissas!$C$10,Premissas!$E$9,IF(M2043&lt;Premissas!$C$11,Premissas!$E$10,IF(M2043&lt;Premissas!$C$12,Premissas!$E$11,Premissas!$E$12))))))</f>
        <v>0</v>
      </c>
      <c r="O2043" s="13">
        <f>IF(OR(N2043="",N2043=0),0,N2043/Premissas!$C$16)</f>
        <v>0</v>
      </c>
    </row>
    <row r="2044" spans="1:15" ht="15" customHeight="1">
      <c r="A2044" s="9">
        <v>8</v>
      </c>
      <c r="B2044" s="9">
        <v>7801</v>
      </c>
      <c r="C2044" s="9" t="s">
        <v>19</v>
      </c>
      <c r="D2044" s="9" t="s">
        <v>1401</v>
      </c>
      <c r="E2044" s="9" t="s">
        <v>1402</v>
      </c>
      <c r="F2044" s="10">
        <v>1</v>
      </c>
      <c r="G2044" s="11">
        <v>0.68</v>
      </c>
      <c r="H2044" s="11">
        <v>1</v>
      </c>
      <c r="I2044" s="9"/>
      <c r="J2044" s="9">
        <v>17</v>
      </c>
      <c r="K2044" s="9" t="s">
        <v>4843</v>
      </c>
      <c r="L2044" s="9" t="s">
        <v>48</v>
      </c>
      <c r="M2044" s="11">
        <f t="shared" si="31"/>
        <v>5.8823529411764705E-2</v>
      </c>
      <c r="N2044" s="12">
        <f>IF(M2044="","",IF(M2044&lt;Premissas!$C$8,Premissas!$E$7,IF(M2044&lt;Premissas!$C$9,Premissas!$E$8,IF(M2044&lt;Premissas!$C$10,Premissas!$E$9,IF(M2044&lt;Premissas!$C$11,Premissas!$E$10,IF(M2044&lt;Premissas!$C$12,Premissas!$E$11,Premissas!$E$12))))))</f>
        <v>0</v>
      </c>
      <c r="O2044" s="13">
        <f>IF(OR(N2044="",N2044=0),0,N2044/Premissas!$C$16)</f>
        <v>0</v>
      </c>
    </row>
    <row r="2045" spans="1:15" ht="15" customHeight="1">
      <c r="A2045" s="9">
        <v>8</v>
      </c>
      <c r="B2045" s="9">
        <v>7801</v>
      </c>
      <c r="C2045" s="9" t="s">
        <v>21</v>
      </c>
      <c r="D2045" s="9" t="s">
        <v>1405</v>
      </c>
      <c r="E2045" s="9" t="s">
        <v>1406</v>
      </c>
      <c r="F2045" s="10">
        <v>1942</v>
      </c>
      <c r="G2045" s="11">
        <v>152.94</v>
      </c>
      <c r="H2045" s="11">
        <v>13</v>
      </c>
      <c r="I2045" s="9"/>
      <c r="J2045" s="9">
        <v>20</v>
      </c>
      <c r="K2045" s="9" t="s">
        <v>4843</v>
      </c>
      <c r="L2045" s="9" t="s">
        <v>48</v>
      </c>
      <c r="M2045" s="11">
        <f t="shared" si="31"/>
        <v>0.65</v>
      </c>
      <c r="N2045" s="12">
        <f>IF(M2045="","",IF(M2045&lt;Premissas!$C$8,Premissas!$E$7,IF(M2045&lt;Premissas!$C$9,Premissas!$E$8,IF(M2045&lt;Premissas!$C$10,Premissas!$E$9,IF(M2045&lt;Premissas!$C$11,Premissas!$E$10,IF(M2045&lt;Premissas!$C$12,Premissas!$E$11,Premissas!$E$12))))))</f>
        <v>0</v>
      </c>
      <c r="O2045" s="13">
        <f>IF(OR(N2045="",N2045=0),0,N2045/Premissas!$C$16)</f>
        <v>0</v>
      </c>
    </row>
    <row r="2046" spans="1:15" ht="15" customHeight="1">
      <c r="A2046" s="9">
        <v>8</v>
      </c>
      <c r="B2046" s="9">
        <v>7801</v>
      </c>
      <c r="C2046" s="9" t="s">
        <v>18</v>
      </c>
      <c r="D2046" s="9" t="s">
        <v>1409</v>
      </c>
      <c r="E2046" s="9" t="s">
        <v>1410</v>
      </c>
      <c r="F2046" s="10">
        <v>149</v>
      </c>
      <c r="G2046" s="11">
        <v>19.14</v>
      </c>
      <c r="H2046" s="11">
        <v>8</v>
      </c>
      <c r="I2046" s="9"/>
      <c r="J2046" s="9">
        <v>22</v>
      </c>
      <c r="K2046" s="9" t="s">
        <v>4843</v>
      </c>
      <c r="L2046" s="9" t="s">
        <v>48</v>
      </c>
      <c r="M2046" s="11">
        <f t="shared" si="31"/>
        <v>0.36363636363636365</v>
      </c>
      <c r="N2046" s="12">
        <f>IF(M2046="","",IF(M2046&lt;Premissas!$C$8,Premissas!$E$7,IF(M2046&lt;Premissas!$C$9,Premissas!$E$8,IF(M2046&lt;Premissas!$C$10,Premissas!$E$9,IF(M2046&lt;Premissas!$C$11,Premissas!$E$10,IF(M2046&lt;Premissas!$C$12,Premissas!$E$11,Premissas!$E$12))))))</f>
        <v>0</v>
      </c>
      <c r="O2046" s="13">
        <f>IF(OR(N2046="",N2046=0),0,N2046/Premissas!$C$16)</f>
        <v>0</v>
      </c>
    </row>
    <row r="2047" spans="1:15" ht="15" customHeight="1">
      <c r="A2047" s="9">
        <v>8</v>
      </c>
      <c r="B2047" s="9">
        <v>7801</v>
      </c>
      <c r="C2047" s="9" t="s">
        <v>21</v>
      </c>
      <c r="D2047" s="9" t="s">
        <v>1419</v>
      </c>
      <c r="E2047" s="9" t="s">
        <v>1420</v>
      </c>
      <c r="F2047" s="10">
        <v>3754</v>
      </c>
      <c r="G2047" s="11">
        <v>199.57</v>
      </c>
      <c r="H2047" s="11">
        <v>19</v>
      </c>
      <c r="I2047" s="9"/>
      <c r="J2047" s="9">
        <v>20</v>
      </c>
      <c r="K2047" s="9" t="s">
        <v>4843</v>
      </c>
      <c r="L2047" s="9" t="s">
        <v>48</v>
      </c>
      <c r="M2047" s="11">
        <f t="shared" si="31"/>
        <v>0.95</v>
      </c>
      <c r="N2047" s="12">
        <f>IF(M2047="","",IF(M2047&lt;Premissas!$C$8,Premissas!$E$7,IF(M2047&lt;Premissas!$C$9,Premissas!$E$8,IF(M2047&lt;Premissas!$C$10,Premissas!$E$9,IF(M2047&lt;Premissas!$C$11,Premissas!$E$10,IF(M2047&lt;Premissas!$C$12,Premissas!$E$11,Premissas!$E$12))))))</f>
        <v>0</v>
      </c>
      <c r="O2047" s="13">
        <f>IF(OR(N2047="",N2047=0),0,N2047/Premissas!$C$16)</f>
        <v>0</v>
      </c>
    </row>
    <row r="2048" spans="1:15" ht="15" customHeight="1">
      <c r="A2048" s="9">
        <v>8</v>
      </c>
      <c r="B2048" s="9">
        <v>7801</v>
      </c>
      <c r="C2048" s="9" t="s">
        <v>18</v>
      </c>
      <c r="D2048" s="9" t="s">
        <v>1421</v>
      </c>
      <c r="E2048" s="9" t="s">
        <v>1422</v>
      </c>
      <c r="F2048" s="10">
        <v>2791</v>
      </c>
      <c r="G2048" s="11">
        <v>56.42</v>
      </c>
      <c r="H2048" s="11">
        <v>49</v>
      </c>
      <c r="I2048" s="9"/>
      <c r="J2048" s="9">
        <v>22</v>
      </c>
      <c r="K2048" s="9" t="s">
        <v>4843</v>
      </c>
      <c r="L2048" s="9" t="s">
        <v>48</v>
      </c>
      <c r="M2048" s="11">
        <f t="shared" si="31"/>
        <v>2.2272727272727271</v>
      </c>
      <c r="N2048" s="12">
        <f>IF(M2048="","",IF(M2048&lt;Premissas!$C$8,Premissas!$E$7,IF(M2048&lt;Premissas!$C$9,Premissas!$E$8,IF(M2048&lt;Premissas!$C$10,Premissas!$E$9,IF(M2048&lt;Premissas!$C$11,Premissas!$E$10,IF(M2048&lt;Premissas!$C$12,Premissas!$E$11,Premissas!$E$12))))))</f>
        <v>750</v>
      </c>
      <c r="O2048" s="13">
        <f>IF(OR(N2048="",N2048=0),0,N2048/Premissas!$C$16)</f>
        <v>28.846153846153847</v>
      </c>
    </row>
    <row r="2049" spans="1:15" ht="15" customHeight="1">
      <c r="A2049" s="9">
        <v>8</v>
      </c>
      <c r="B2049" s="9">
        <v>7801</v>
      </c>
      <c r="C2049" s="9" t="s">
        <v>20</v>
      </c>
      <c r="D2049" s="9" t="s">
        <v>1421</v>
      </c>
      <c r="E2049" s="9" t="s">
        <v>1422</v>
      </c>
      <c r="F2049" s="10">
        <v>3</v>
      </c>
      <c r="G2049" s="11">
        <v>0.22</v>
      </c>
      <c r="H2049" s="11">
        <v>14</v>
      </c>
      <c r="I2049" s="9"/>
      <c r="J2049" s="9">
        <v>16</v>
      </c>
      <c r="K2049" s="9" t="s">
        <v>4843</v>
      </c>
      <c r="L2049" s="9" t="s">
        <v>48</v>
      </c>
      <c r="M2049" s="11">
        <f t="shared" si="31"/>
        <v>0.875</v>
      </c>
      <c r="N2049" s="12">
        <f>IF(M2049="","",IF(M2049&lt;Premissas!$C$8,Premissas!$E$7,IF(M2049&lt;Premissas!$C$9,Premissas!$E$8,IF(M2049&lt;Premissas!$C$10,Premissas!$E$9,IF(M2049&lt;Premissas!$C$11,Premissas!$E$10,IF(M2049&lt;Premissas!$C$12,Premissas!$E$11,Premissas!$E$12))))))</f>
        <v>0</v>
      </c>
      <c r="O2049" s="13">
        <f>IF(OR(N2049="",N2049=0),0,N2049/Premissas!$C$16)</f>
        <v>0</v>
      </c>
    </row>
    <row r="2050" spans="1:15" ht="15" customHeight="1">
      <c r="A2050" s="9">
        <v>8</v>
      </c>
      <c r="B2050" s="9">
        <v>7801</v>
      </c>
      <c r="C2050" s="9" t="s">
        <v>21</v>
      </c>
      <c r="D2050" s="9" t="s">
        <v>1423</v>
      </c>
      <c r="E2050" s="9" t="s">
        <v>1424</v>
      </c>
      <c r="F2050" s="10">
        <v>1933</v>
      </c>
      <c r="G2050" s="11">
        <v>206.02</v>
      </c>
      <c r="H2050" s="11">
        <v>9</v>
      </c>
      <c r="I2050" s="9"/>
      <c r="J2050" s="9">
        <v>20</v>
      </c>
      <c r="K2050" s="9" t="s">
        <v>4843</v>
      </c>
      <c r="L2050" s="9" t="s">
        <v>48</v>
      </c>
      <c r="M2050" s="11">
        <f t="shared" ref="M2050:M2113" si="32">IF(OR(J2050="",J2050&lt;=0),"",H2050/J2050)</f>
        <v>0.45</v>
      </c>
      <c r="N2050" s="12">
        <f>IF(M2050="","",IF(M2050&lt;Premissas!$C$8,Premissas!$E$7,IF(M2050&lt;Premissas!$C$9,Premissas!$E$8,IF(M2050&lt;Premissas!$C$10,Premissas!$E$9,IF(M2050&lt;Premissas!$C$11,Premissas!$E$10,IF(M2050&lt;Premissas!$C$12,Premissas!$E$11,Premissas!$E$12))))))</f>
        <v>0</v>
      </c>
      <c r="O2050" s="13">
        <f>IF(OR(N2050="",N2050=0),0,N2050/Premissas!$C$16)</f>
        <v>0</v>
      </c>
    </row>
    <row r="2051" spans="1:15" ht="15" customHeight="1">
      <c r="A2051" s="9">
        <v>8</v>
      </c>
      <c r="B2051" s="9">
        <v>7801</v>
      </c>
      <c r="C2051" s="9" t="s">
        <v>18</v>
      </c>
      <c r="D2051" s="9" t="s">
        <v>1425</v>
      </c>
      <c r="E2051" s="9" t="s">
        <v>1426</v>
      </c>
      <c r="F2051" s="10">
        <v>3</v>
      </c>
      <c r="G2051" s="11">
        <v>1.5</v>
      </c>
      <c r="H2051" s="11">
        <v>2</v>
      </c>
      <c r="I2051" s="9"/>
      <c r="J2051" s="9">
        <v>22</v>
      </c>
      <c r="K2051" s="9" t="s">
        <v>4843</v>
      </c>
      <c r="L2051" s="9" t="s">
        <v>48</v>
      </c>
      <c r="M2051" s="11">
        <f t="shared" si="32"/>
        <v>9.0909090909090912E-2</v>
      </c>
      <c r="N2051" s="12">
        <f>IF(M2051="","",IF(M2051&lt;Premissas!$C$8,Premissas!$E$7,IF(M2051&lt;Premissas!$C$9,Premissas!$E$8,IF(M2051&lt;Premissas!$C$10,Premissas!$E$9,IF(M2051&lt;Premissas!$C$11,Premissas!$E$10,IF(M2051&lt;Premissas!$C$12,Premissas!$E$11,Premissas!$E$12))))))</f>
        <v>0</v>
      </c>
      <c r="O2051" s="13">
        <f>IF(OR(N2051="",N2051=0),0,N2051/Premissas!$C$16)</f>
        <v>0</v>
      </c>
    </row>
    <row r="2052" spans="1:15" ht="15" customHeight="1">
      <c r="A2052" s="9">
        <v>8</v>
      </c>
      <c r="B2052" s="9">
        <v>7801</v>
      </c>
      <c r="C2052" s="9" t="s">
        <v>20</v>
      </c>
      <c r="D2052" s="9" t="s">
        <v>1425</v>
      </c>
      <c r="E2052" s="9" t="s">
        <v>1426</v>
      </c>
      <c r="F2052" s="10">
        <v>46</v>
      </c>
      <c r="G2052" s="11">
        <v>21.53</v>
      </c>
      <c r="H2052" s="11">
        <v>2</v>
      </c>
      <c r="I2052" s="9"/>
      <c r="J2052" s="9">
        <v>16</v>
      </c>
      <c r="K2052" s="9" t="s">
        <v>4843</v>
      </c>
      <c r="L2052" s="9" t="s">
        <v>48</v>
      </c>
      <c r="M2052" s="11">
        <f t="shared" si="32"/>
        <v>0.125</v>
      </c>
      <c r="N2052" s="12">
        <f>IF(M2052="","",IF(M2052&lt;Premissas!$C$8,Premissas!$E$7,IF(M2052&lt;Premissas!$C$9,Premissas!$E$8,IF(M2052&lt;Premissas!$C$10,Premissas!$E$9,IF(M2052&lt;Premissas!$C$11,Premissas!$E$10,IF(M2052&lt;Premissas!$C$12,Premissas!$E$11,Premissas!$E$12))))))</f>
        <v>0</v>
      </c>
      <c r="O2052" s="13">
        <f>IF(OR(N2052="",N2052=0),0,N2052/Premissas!$C$16)</f>
        <v>0</v>
      </c>
    </row>
    <row r="2053" spans="1:15" ht="15" customHeight="1">
      <c r="A2053" s="9">
        <v>8</v>
      </c>
      <c r="B2053" s="9">
        <v>7801</v>
      </c>
      <c r="C2053" s="9" t="s">
        <v>19</v>
      </c>
      <c r="D2053" s="9" t="s">
        <v>1425</v>
      </c>
      <c r="E2053" s="9" t="s">
        <v>1426</v>
      </c>
      <c r="F2053" s="10">
        <v>331</v>
      </c>
      <c r="G2053" s="11">
        <v>26.56</v>
      </c>
      <c r="H2053" s="11">
        <v>12</v>
      </c>
      <c r="I2053" s="9"/>
      <c r="J2053" s="9">
        <v>17</v>
      </c>
      <c r="K2053" s="9" t="s">
        <v>4843</v>
      </c>
      <c r="L2053" s="9" t="s">
        <v>48</v>
      </c>
      <c r="M2053" s="11">
        <f t="shared" si="32"/>
        <v>0.70588235294117652</v>
      </c>
      <c r="N2053" s="12">
        <f>IF(M2053="","",IF(M2053&lt;Premissas!$C$8,Premissas!$E$7,IF(M2053&lt;Premissas!$C$9,Premissas!$E$8,IF(M2053&lt;Premissas!$C$10,Premissas!$E$9,IF(M2053&lt;Premissas!$C$11,Premissas!$E$10,IF(M2053&lt;Premissas!$C$12,Premissas!$E$11,Premissas!$E$12))))))</f>
        <v>0</v>
      </c>
      <c r="O2053" s="13">
        <f>IF(OR(N2053="",N2053=0),0,N2053/Premissas!$C$16)</f>
        <v>0</v>
      </c>
    </row>
    <row r="2054" spans="1:15" ht="15" customHeight="1">
      <c r="A2054" s="9">
        <v>8</v>
      </c>
      <c r="B2054" s="9">
        <v>7801</v>
      </c>
      <c r="C2054" s="9" t="s">
        <v>19</v>
      </c>
      <c r="D2054" s="9" t="s">
        <v>1427</v>
      </c>
      <c r="E2054" s="9" t="s">
        <v>1428</v>
      </c>
      <c r="F2054" s="10">
        <v>3</v>
      </c>
      <c r="G2054" s="11">
        <v>1.62</v>
      </c>
      <c r="H2054" s="11">
        <v>2</v>
      </c>
      <c r="I2054" s="9"/>
      <c r="J2054" s="9">
        <v>17</v>
      </c>
      <c r="K2054" s="9" t="s">
        <v>4843</v>
      </c>
      <c r="L2054" s="9" t="s">
        <v>48</v>
      </c>
      <c r="M2054" s="11">
        <f t="shared" si="32"/>
        <v>0.11764705882352941</v>
      </c>
      <c r="N2054" s="12">
        <f>IF(M2054="","",IF(M2054&lt;Premissas!$C$8,Premissas!$E$7,IF(M2054&lt;Premissas!$C$9,Premissas!$E$8,IF(M2054&lt;Premissas!$C$10,Premissas!$E$9,IF(M2054&lt;Premissas!$C$11,Premissas!$E$10,IF(M2054&lt;Premissas!$C$12,Premissas!$E$11,Premissas!$E$12))))))</f>
        <v>0</v>
      </c>
      <c r="O2054" s="13">
        <f>IF(OR(N2054="",N2054=0),0,N2054/Premissas!$C$16)</f>
        <v>0</v>
      </c>
    </row>
    <row r="2055" spans="1:15" ht="15" customHeight="1">
      <c r="A2055" s="9">
        <v>8</v>
      </c>
      <c r="B2055" s="9">
        <v>7801</v>
      </c>
      <c r="C2055" s="9" t="s">
        <v>19</v>
      </c>
      <c r="D2055" s="9" t="s">
        <v>1429</v>
      </c>
      <c r="E2055" s="9" t="s">
        <v>1430</v>
      </c>
      <c r="F2055" s="10">
        <v>10</v>
      </c>
      <c r="G2055" s="11">
        <v>0.19</v>
      </c>
      <c r="H2055" s="11">
        <v>53</v>
      </c>
      <c r="I2055" s="9"/>
      <c r="J2055" s="9">
        <v>17</v>
      </c>
      <c r="K2055" s="9" t="s">
        <v>4843</v>
      </c>
      <c r="L2055" s="9" t="s">
        <v>48</v>
      </c>
      <c r="M2055" s="11">
        <f t="shared" si="32"/>
        <v>3.1176470588235294</v>
      </c>
      <c r="N2055" s="12">
        <f>IF(M2055="","",IF(M2055&lt;Premissas!$C$8,Premissas!$E$7,IF(M2055&lt;Premissas!$C$9,Premissas!$E$8,IF(M2055&lt;Premissas!$C$10,Premissas!$E$9,IF(M2055&lt;Premissas!$C$11,Premissas!$E$10,IF(M2055&lt;Premissas!$C$12,Premissas!$E$11,Premissas!$E$12))))))</f>
        <v>750</v>
      </c>
      <c r="O2055" s="13">
        <f>IF(OR(N2055="",N2055=0),0,N2055/Premissas!$C$16)</f>
        <v>28.846153846153847</v>
      </c>
    </row>
    <row r="2056" spans="1:15" ht="15" customHeight="1">
      <c r="A2056" s="9">
        <v>8</v>
      </c>
      <c r="B2056" s="9">
        <v>7801</v>
      </c>
      <c r="C2056" s="9" t="s">
        <v>21</v>
      </c>
      <c r="D2056" s="9" t="s">
        <v>1431</v>
      </c>
      <c r="E2056" s="9" t="s">
        <v>1432</v>
      </c>
      <c r="F2056" s="10">
        <v>5159</v>
      </c>
      <c r="G2056" s="11">
        <v>168.47</v>
      </c>
      <c r="H2056" s="11">
        <v>31</v>
      </c>
      <c r="I2056" s="9"/>
      <c r="J2056" s="9">
        <v>20</v>
      </c>
      <c r="K2056" s="9" t="s">
        <v>4843</v>
      </c>
      <c r="L2056" s="9" t="s">
        <v>48</v>
      </c>
      <c r="M2056" s="11">
        <f t="shared" si="32"/>
        <v>1.55</v>
      </c>
      <c r="N2056" s="12">
        <f>IF(M2056="","",IF(M2056&lt;Premissas!$C$8,Premissas!$E$7,IF(M2056&lt;Premissas!$C$9,Premissas!$E$8,IF(M2056&lt;Premissas!$C$10,Premissas!$E$9,IF(M2056&lt;Premissas!$C$11,Premissas!$E$10,IF(M2056&lt;Premissas!$C$12,Premissas!$E$11,Premissas!$E$12))))))</f>
        <v>350</v>
      </c>
      <c r="O2056" s="13">
        <f>IF(OR(N2056="",N2056=0),0,N2056/Premissas!$C$16)</f>
        <v>13.461538461538462</v>
      </c>
    </row>
    <row r="2057" spans="1:15" ht="15" customHeight="1">
      <c r="A2057" s="9">
        <v>8</v>
      </c>
      <c r="B2057" s="9">
        <v>7801</v>
      </c>
      <c r="C2057" s="9" t="s">
        <v>18</v>
      </c>
      <c r="D2057" s="9" t="s">
        <v>1435</v>
      </c>
      <c r="E2057" s="9" t="s">
        <v>1436</v>
      </c>
      <c r="F2057" s="10">
        <v>1980</v>
      </c>
      <c r="G2057" s="11">
        <v>55.45</v>
      </c>
      <c r="H2057" s="11">
        <v>36</v>
      </c>
      <c r="I2057" s="9"/>
      <c r="J2057" s="9">
        <v>22</v>
      </c>
      <c r="K2057" s="9" t="s">
        <v>4843</v>
      </c>
      <c r="L2057" s="9" t="s">
        <v>48</v>
      </c>
      <c r="M2057" s="11">
        <f t="shared" si="32"/>
        <v>1.6363636363636365</v>
      </c>
      <c r="N2057" s="12">
        <f>IF(M2057="","",IF(M2057&lt;Premissas!$C$8,Premissas!$E$7,IF(M2057&lt;Premissas!$C$9,Premissas!$E$8,IF(M2057&lt;Premissas!$C$10,Premissas!$E$9,IF(M2057&lt;Premissas!$C$11,Premissas!$E$10,IF(M2057&lt;Premissas!$C$12,Premissas!$E$11,Premissas!$E$12))))))</f>
        <v>500</v>
      </c>
      <c r="O2057" s="13">
        <f>IF(OR(N2057="",N2057=0),0,N2057/Premissas!$C$16)</f>
        <v>19.23076923076923</v>
      </c>
    </row>
    <row r="2058" spans="1:15" ht="15" customHeight="1">
      <c r="A2058" s="9">
        <v>8</v>
      </c>
      <c r="B2058" s="9">
        <v>7801</v>
      </c>
      <c r="C2058" s="9" t="s">
        <v>20</v>
      </c>
      <c r="D2058" s="9" t="s">
        <v>1435</v>
      </c>
      <c r="E2058" s="9" t="s">
        <v>1436</v>
      </c>
      <c r="F2058" s="10">
        <v>2</v>
      </c>
      <c r="G2058" s="11">
        <v>0.57999999999999996</v>
      </c>
      <c r="H2058" s="11">
        <v>3</v>
      </c>
      <c r="I2058" s="9"/>
      <c r="J2058" s="9">
        <v>16</v>
      </c>
      <c r="K2058" s="9" t="s">
        <v>4843</v>
      </c>
      <c r="L2058" s="9" t="s">
        <v>48</v>
      </c>
      <c r="M2058" s="11">
        <f t="shared" si="32"/>
        <v>0.1875</v>
      </c>
      <c r="N2058" s="12">
        <f>IF(M2058="","",IF(M2058&lt;Premissas!$C$8,Premissas!$E$7,IF(M2058&lt;Premissas!$C$9,Premissas!$E$8,IF(M2058&lt;Premissas!$C$10,Premissas!$E$9,IF(M2058&lt;Premissas!$C$11,Premissas!$E$10,IF(M2058&lt;Premissas!$C$12,Premissas!$E$11,Premissas!$E$12))))))</f>
        <v>0</v>
      </c>
      <c r="O2058" s="13">
        <f>IF(OR(N2058="",N2058=0),0,N2058/Premissas!$C$16)</f>
        <v>0</v>
      </c>
    </row>
    <row r="2059" spans="1:15" ht="15" customHeight="1">
      <c r="A2059" s="9">
        <v>8</v>
      </c>
      <c r="B2059" s="9">
        <v>7801</v>
      </c>
      <c r="C2059" s="9" t="s">
        <v>18</v>
      </c>
      <c r="D2059" s="9" t="s">
        <v>1437</v>
      </c>
      <c r="E2059" s="9" t="s">
        <v>1438</v>
      </c>
      <c r="F2059" s="10">
        <v>839</v>
      </c>
      <c r="G2059" s="11">
        <v>63.45</v>
      </c>
      <c r="H2059" s="11">
        <v>13</v>
      </c>
      <c r="I2059" s="9"/>
      <c r="J2059" s="9">
        <v>22</v>
      </c>
      <c r="K2059" s="9" t="s">
        <v>4843</v>
      </c>
      <c r="L2059" s="9" t="s">
        <v>48</v>
      </c>
      <c r="M2059" s="11">
        <f t="shared" si="32"/>
        <v>0.59090909090909094</v>
      </c>
      <c r="N2059" s="12">
        <f>IF(M2059="","",IF(M2059&lt;Premissas!$C$8,Premissas!$E$7,IF(M2059&lt;Premissas!$C$9,Premissas!$E$8,IF(M2059&lt;Premissas!$C$10,Premissas!$E$9,IF(M2059&lt;Premissas!$C$11,Premissas!$E$10,IF(M2059&lt;Premissas!$C$12,Premissas!$E$11,Premissas!$E$12))))))</f>
        <v>0</v>
      </c>
      <c r="O2059" s="13">
        <f>IF(OR(N2059="",N2059=0),0,N2059/Premissas!$C$16)</f>
        <v>0</v>
      </c>
    </row>
    <row r="2060" spans="1:15" ht="15" customHeight="1">
      <c r="A2060" s="9">
        <v>8</v>
      </c>
      <c r="B2060" s="9">
        <v>7801</v>
      </c>
      <c r="C2060" s="9" t="s">
        <v>20</v>
      </c>
      <c r="D2060" s="9" t="s">
        <v>1439</v>
      </c>
      <c r="E2060" s="9" t="s">
        <v>1440</v>
      </c>
      <c r="F2060" s="10">
        <v>100</v>
      </c>
      <c r="G2060" s="11">
        <v>103.74</v>
      </c>
      <c r="H2060" s="11">
        <v>1</v>
      </c>
      <c r="I2060" s="9"/>
      <c r="J2060" s="9">
        <v>16</v>
      </c>
      <c r="K2060" s="9" t="s">
        <v>4843</v>
      </c>
      <c r="L2060" s="9" t="s">
        <v>48</v>
      </c>
      <c r="M2060" s="11">
        <f t="shared" si="32"/>
        <v>6.25E-2</v>
      </c>
      <c r="N2060" s="12">
        <f>IF(M2060="","",IF(M2060&lt;Premissas!$C$8,Premissas!$E$7,IF(M2060&lt;Premissas!$C$9,Premissas!$E$8,IF(M2060&lt;Premissas!$C$10,Premissas!$E$9,IF(M2060&lt;Premissas!$C$11,Premissas!$E$10,IF(M2060&lt;Premissas!$C$12,Premissas!$E$11,Premissas!$E$12))))))</f>
        <v>0</v>
      </c>
      <c r="O2060" s="13">
        <f>IF(OR(N2060="",N2060=0),0,N2060/Premissas!$C$16)</f>
        <v>0</v>
      </c>
    </row>
    <row r="2061" spans="1:15" ht="15" customHeight="1">
      <c r="A2061" s="9">
        <v>8</v>
      </c>
      <c r="B2061" s="9">
        <v>7801</v>
      </c>
      <c r="C2061" s="9" t="s">
        <v>21</v>
      </c>
      <c r="D2061" s="9" t="s">
        <v>1443</v>
      </c>
      <c r="E2061" s="9" t="s">
        <v>1444</v>
      </c>
      <c r="F2061" s="10">
        <v>1053</v>
      </c>
      <c r="G2061" s="11">
        <v>176.92</v>
      </c>
      <c r="H2061" s="11">
        <v>6</v>
      </c>
      <c r="I2061" s="9"/>
      <c r="J2061" s="9">
        <v>20</v>
      </c>
      <c r="K2061" s="9" t="s">
        <v>4843</v>
      </c>
      <c r="L2061" s="9" t="s">
        <v>48</v>
      </c>
      <c r="M2061" s="11">
        <f t="shared" si="32"/>
        <v>0.3</v>
      </c>
      <c r="N2061" s="12">
        <f>IF(M2061="","",IF(M2061&lt;Premissas!$C$8,Premissas!$E$7,IF(M2061&lt;Premissas!$C$9,Premissas!$E$8,IF(M2061&lt;Premissas!$C$10,Premissas!$E$9,IF(M2061&lt;Premissas!$C$11,Premissas!$E$10,IF(M2061&lt;Premissas!$C$12,Premissas!$E$11,Premissas!$E$12))))))</f>
        <v>0</v>
      </c>
      <c r="O2061" s="13">
        <f>IF(OR(N2061="",N2061=0),0,N2061/Premissas!$C$16)</f>
        <v>0</v>
      </c>
    </row>
    <row r="2062" spans="1:15" ht="15" customHeight="1">
      <c r="A2062" s="9">
        <v>8</v>
      </c>
      <c r="B2062" s="9">
        <v>7801</v>
      </c>
      <c r="C2062" s="9" t="s">
        <v>18</v>
      </c>
      <c r="D2062" s="9" t="s">
        <v>1445</v>
      </c>
      <c r="E2062" s="9" t="s">
        <v>1446</v>
      </c>
      <c r="F2062" s="10">
        <v>206</v>
      </c>
      <c r="G2062" s="11">
        <v>34.29</v>
      </c>
      <c r="H2062" s="11">
        <v>6</v>
      </c>
      <c r="I2062" s="9"/>
      <c r="J2062" s="9">
        <v>22</v>
      </c>
      <c r="K2062" s="9" t="s">
        <v>4843</v>
      </c>
      <c r="L2062" s="9" t="s">
        <v>48</v>
      </c>
      <c r="M2062" s="11">
        <f t="shared" si="32"/>
        <v>0.27272727272727271</v>
      </c>
      <c r="N2062" s="12">
        <f>IF(M2062="","",IF(M2062&lt;Premissas!$C$8,Premissas!$E$7,IF(M2062&lt;Premissas!$C$9,Premissas!$E$8,IF(M2062&lt;Premissas!$C$10,Premissas!$E$9,IF(M2062&lt;Premissas!$C$11,Premissas!$E$10,IF(M2062&lt;Premissas!$C$12,Premissas!$E$11,Premissas!$E$12))))))</f>
        <v>0</v>
      </c>
      <c r="O2062" s="13">
        <f>IF(OR(N2062="",N2062=0),0,N2062/Premissas!$C$16)</f>
        <v>0</v>
      </c>
    </row>
    <row r="2063" spans="1:15" ht="15" customHeight="1">
      <c r="A2063" s="9">
        <v>8</v>
      </c>
      <c r="B2063" s="9">
        <v>7801</v>
      </c>
      <c r="C2063" s="9" t="s">
        <v>20</v>
      </c>
      <c r="D2063" s="9" t="s">
        <v>4292</v>
      </c>
      <c r="E2063" s="9" t="s">
        <v>4293</v>
      </c>
      <c r="F2063" s="10">
        <v>480</v>
      </c>
      <c r="G2063" s="11">
        <v>24.47</v>
      </c>
      <c r="H2063" s="11">
        <v>20</v>
      </c>
      <c r="I2063" s="9"/>
      <c r="J2063" s="9">
        <v>16</v>
      </c>
      <c r="K2063" s="9" t="s">
        <v>4843</v>
      </c>
      <c r="L2063" s="9" t="s">
        <v>48</v>
      </c>
      <c r="M2063" s="11">
        <f t="shared" si="32"/>
        <v>1.25</v>
      </c>
      <c r="N2063" s="12">
        <f>IF(M2063="","",IF(M2063&lt;Premissas!$C$8,Premissas!$E$7,IF(M2063&lt;Premissas!$C$9,Premissas!$E$8,IF(M2063&lt;Premissas!$C$10,Premissas!$E$9,IF(M2063&lt;Premissas!$C$11,Premissas!$E$10,IF(M2063&lt;Premissas!$C$12,Premissas!$E$11,Premissas!$E$12))))))</f>
        <v>200</v>
      </c>
      <c r="O2063" s="13">
        <f>IF(OR(N2063="",N2063=0),0,N2063/Premissas!$C$16)</f>
        <v>7.6923076923076925</v>
      </c>
    </row>
    <row r="2064" spans="1:15" ht="15" customHeight="1">
      <c r="A2064" s="9">
        <v>8</v>
      </c>
      <c r="B2064" s="9">
        <v>7801</v>
      </c>
      <c r="C2064" s="9" t="s">
        <v>20</v>
      </c>
      <c r="D2064" s="9" t="s">
        <v>4294</v>
      </c>
      <c r="E2064" s="9" t="s">
        <v>4295</v>
      </c>
      <c r="F2064" s="10">
        <v>7</v>
      </c>
      <c r="G2064" s="11">
        <v>8.23</v>
      </c>
      <c r="H2064" s="11">
        <v>1</v>
      </c>
      <c r="I2064" s="9"/>
      <c r="J2064" s="9">
        <v>16</v>
      </c>
      <c r="K2064" s="9" t="s">
        <v>4843</v>
      </c>
      <c r="L2064" s="9" t="s">
        <v>48</v>
      </c>
      <c r="M2064" s="11">
        <f t="shared" si="32"/>
        <v>6.25E-2</v>
      </c>
      <c r="N2064" s="12">
        <f>IF(M2064="","",IF(M2064&lt;Premissas!$C$8,Premissas!$E$7,IF(M2064&lt;Premissas!$C$9,Premissas!$E$8,IF(M2064&lt;Premissas!$C$10,Premissas!$E$9,IF(M2064&lt;Premissas!$C$11,Premissas!$E$10,IF(M2064&lt;Premissas!$C$12,Premissas!$E$11,Premissas!$E$12))))))</f>
        <v>0</v>
      </c>
      <c r="O2064" s="13">
        <f>IF(OR(N2064="",N2064=0),0,N2064/Premissas!$C$16)</f>
        <v>0</v>
      </c>
    </row>
    <row r="2065" spans="1:15" ht="15" customHeight="1">
      <c r="A2065" s="9">
        <v>8</v>
      </c>
      <c r="B2065" s="9">
        <v>7801</v>
      </c>
      <c r="C2065" s="9" t="s">
        <v>19</v>
      </c>
      <c r="D2065" s="9" t="s">
        <v>4294</v>
      </c>
      <c r="E2065" s="9" t="s">
        <v>4295</v>
      </c>
      <c r="F2065" s="10">
        <v>7</v>
      </c>
      <c r="G2065" s="11">
        <v>8.7100000000000009</v>
      </c>
      <c r="H2065" s="11">
        <v>1</v>
      </c>
      <c r="I2065" s="9"/>
      <c r="J2065" s="9">
        <v>17</v>
      </c>
      <c r="K2065" s="9" t="s">
        <v>4843</v>
      </c>
      <c r="L2065" s="9" t="s">
        <v>48</v>
      </c>
      <c r="M2065" s="11">
        <f t="shared" si="32"/>
        <v>5.8823529411764705E-2</v>
      </c>
      <c r="N2065" s="12">
        <f>IF(M2065="","",IF(M2065&lt;Premissas!$C$8,Premissas!$E$7,IF(M2065&lt;Premissas!$C$9,Premissas!$E$8,IF(M2065&lt;Premissas!$C$10,Premissas!$E$9,IF(M2065&lt;Premissas!$C$11,Premissas!$E$10,IF(M2065&lt;Premissas!$C$12,Premissas!$E$11,Premissas!$E$12))))))</f>
        <v>0</v>
      </c>
      <c r="O2065" s="13">
        <f>IF(OR(N2065="",N2065=0),0,N2065/Premissas!$C$16)</f>
        <v>0</v>
      </c>
    </row>
    <row r="2066" spans="1:15" ht="15" customHeight="1">
      <c r="A2066" s="9">
        <v>8</v>
      </c>
      <c r="B2066" s="9">
        <v>7801</v>
      </c>
      <c r="C2066" s="9" t="s">
        <v>18</v>
      </c>
      <c r="D2066" s="9" t="s">
        <v>4298</v>
      </c>
      <c r="E2066" s="9" t="s">
        <v>4299</v>
      </c>
      <c r="F2066" s="10">
        <v>99</v>
      </c>
      <c r="G2066" s="11">
        <v>11.03</v>
      </c>
      <c r="H2066" s="11">
        <v>9</v>
      </c>
      <c r="I2066" s="9"/>
      <c r="J2066" s="9">
        <v>22</v>
      </c>
      <c r="K2066" s="9" t="s">
        <v>4843</v>
      </c>
      <c r="L2066" s="9" t="s">
        <v>48</v>
      </c>
      <c r="M2066" s="11">
        <f t="shared" si="32"/>
        <v>0.40909090909090912</v>
      </c>
      <c r="N2066" s="12">
        <f>IF(M2066="","",IF(M2066&lt;Premissas!$C$8,Premissas!$E$7,IF(M2066&lt;Premissas!$C$9,Premissas!$E$8,IF(M2066&lt;Premissas!$C$10,Premissas!$E$9,IF(M2066&lt;Premissas!$C$11,Premissas!$E$10,IF(M2066&lt;Premissas!$C$12,Premissas!$E$11,Premissas!$E$12))))))</f>
        <v>0</v>
      </c>
      <c r="O2066" s="13">
        <f>IF(OR(N2066="",N2066=0),0,N2066/Premissas!$C$16)</f>
        <v>0</v>
      </c>
    </row>
    <row r="2067" spans="1:15" ht="15" customHeight="1">
      <c r="A2067" s="9">
        <v>8</v>
      </c>
      <c r="B2067" s="9">
        <v>7801</v>
      </c>
      <c r="C2067" s="9" t="s">
        <v>20</v>
      </c>
      <c r="D2067" s="9" t="s">
        <v>1449</v>
      </c>
      <c r="E2067" s="9" t="s">
        <v>1450</v>
      </c>
      <c r="F2067" s="10">
        <v>211</v>
      </c>
      <c r="G2067" s="11">
        <v>23.41</v>
      </c>
      <c r="H2067" s="11">
        <v>9</v>
      </c>
      <c r="I2067" s="9"/>
      <c r="J2067" s="9">
        <v>16</v>
      </c>
      <c r="K2067" s="9" t="s">
        <v>4843</v>
      </c>
      <c r="L2067" s="9" t="s">
        <v>48</v>
      </c>
      <c r="M2067" s="11">
        <f t="shared" si="32"/>
        <v>0.5625</v>
      </c>
      <c r="N2067" s="12">
        <f>IF(M2067="","",IF(M2067&lt;Premissas!$C$8,Premissas!$E$7,IF(M2067&lt;Premissas!$C$9,Premissas!$E$8,IF(M2067&lt;Premissas!$C$10,Premissas!$E$9,IF(M2067&lt;Premissas!$C$11,Premissas!$E$10,IF(M2067&lt;Premissas!$C$12,Premissas!$E$11,Premissas!$E$12))))))</f>
        <v>0</v>
      </c>
      <c r="O2067" s="13">
        <f>IF(OR(N2067="",N2067=0),0,N2067/Premissas!$C$16)</f>
        <v>0</v>
      </c>
    </row>
    <row r="2068" spans="1:15" ht="15" customHeight="1">
      <c r="A2068" s="9">
        <v>8</v>
      </c>
      <c r="B2068" s="9">
        <v>7801</v>
      </c>
      <c r="C2068" s="9" t="s">
        <v>18</v>
      </c>
      <c r="D2068" s="9" t="s">
        <v>1453</v>
      </c>
      <c r="E2068" s="9" t="s">
        <v>1454</v>
      </c>
      <c r="F2068" s="10">
        <v>21</v>
      </c>
      <c r="G2068" s="11">
        <v>2.1800000000000002</v>
      </c>
      <c r="H2068" s="11">
        <v>10</v>
      </c>
      <c r="I2068" s="9"/>
      <c r="J2068" s="9">
        <v>22</v>
      </c>
      <c r="K2068" s="9" t="s">
        <v>4843</v>
      </c>
      <c r="L2068" s="9" t="s">
        <v>48</v>
      </c>
      <c r="M2068" s="11">
        <f t="shared" si="32"/>
        <v>0.45454545454545453</v>
      </c>
      <c r="N2068" s="12">
        <f>IF(M2068="","",IF(M2068&lt;Premissas!$C$8,Premissas!$E$7,IF(M2068&lt;Premissas!$C$9,Premissas!$E$8,IF(M2068&lt;Premissas!$C$10,Premissas!$E$9,IF(M2068&lt;Premissas!$C$11,Premissas!$E$10,IF(M2068&lt;Premissas!$C$12,Premissas!$E$11,Premissas!$E$12))))))</f>
        <v>0</v>
      </c>
      <c r="O2068" s="13">
        <f>IF(OR(N2068="",N2068=0),0,N2068/Premissas!$C$16)</f>
        <v>0</v>
      </c>
    </row>
    <row r="2069" spans="1:15" ht="15" customHeight="1">
      <c r="A2069" s="9">
        <v>8</v>
      </c>
      <c r="B2069" s="9">
        <v>7801</v>
      </c>
      <c r="C2069" s="9" t="s">
        <v>18</v>
      </c>
      <c r="D2069" s="9" t="s">
        <v>1455</v>
      </c>
      <c r="E2069" s="9" t="s">
        <v>1456</v>
      </c>
      <c r="F2069" s="10">
        <v>100</v>
      </c>
      <c r="G2069" s="11">
        <v>5.41</v>
      </c>
      <c r="H2069" s="11">
        <v>18</v>
      </c>
      <c r="I2069" s="9"/>
      <c r="J2069" s="9">
        <v>22</v>
      </c>
      <c r="K2069" s="9" t="s">
        <v>4843</v>
      </c>
      <c r="L2069" s="9" t="s">
        <v>48</v>
      </c>
      <c r="M2069" s="11">
        <f t="shared" si="32"/>
        <v>0.81818181818181823</v>
      </c>
      <c r="N2069" s="12">
        <f>IF(M2069="","",IF(M2069&lt;Premissas!$C$8,Premissas!$E$7,IF(M2069&lt;Premissas!$C$9,Premissas!$E$8,IF(M2069&lt;Premissas!$C$10,Premissas!$E$9,IF(M2069&lt;Premissas!$C$11,Premissas!$E$10,IF(M2069&lt;Premissas!$C$12,Premissas!$E$11,Premissas!$E$12))))))</f>
        <v>0</v>
      </c>
      <c r="O2069" s="13">
        <f>IF(OR(N2069="",N2069=0),0,N2069/Premissas!$C$16)</f>
        <v>0</v>
      </c>
    </row>
    <row r="2070" spans="1:15" ht="15" customHeight="1">
      <c r="A2070" s="9">
        <v>8</v>
      </c>
      <c r="B2070" s="9">
        <v>7801</v>
      </c>
      <c r="C2070" s="9" t="s">
        <v>21</v>
      </c>
      <c r="D2070" s="9" t="s">
        <v>4302</v>
      </c>
      <c r="E2070" s="9" t="s">
        <v>4303</v>
      </c>
      <c r="F2070" s="10">
        <v>1861</v>
      </c>
      <c r="G2070" s="11">
        <v>179.63</v>
      </c>
      <c r="H2070" s="11">
        <v>10</v>
      </c>
      <c r="I2070" s="9"/>
      <c r="J2070" s="9">
        <v>20</v>
      </c>
      <c r="K2070" s="9" t="s">
        <v>4843</v>
      </c>
      <c r="L2070" s="9" t="s">
        <v>48</v>
      </c>
      <c r="M2070" s="11">
        <f t="shared" si="32"/>
        <v>0.5</v>
      </c>
      <c r="N2070" s="12">
        <f>IF(M2070="","",IF(M2070&lt;Premissas!$C$8,Premissas!$E$7,IF(M2070&lt;Premissas!$C$9,Premissas!$E$8,IF(M2070&lt;Premissas!$C$10,Premissas!$E$9,IF(M2070&lt;Premissas!$C$11,Premissas!$E$10,IF(M2070&lt;Premissas!$C$12,Premissas!$E$11,Premissas!$E$12))))))</f>
        <v>0</v>
      </c>
      <c r="O2070" s="13">
        <f>IF(OR(N2070="",N2070=0),0,N2070/Premissas!$C$16)</f>
        <v>0</v>
      </c>
    </row>
    <row r="2071" spans="1:15" ht="15" customHeight="1">
      <c r="A2071" s="9">
        <v>8</v>
      </c>
      <c r="B2071" s="9">
        <v>7801</v>
      </c>
      <c r="C2071" s="9" t="s">
        <v>21</v>
      </c>
      <c r="D2071" s="9" t="s">
        <v>1457</v>
      </c>
      <c r="E2071" s="9" t="s">
        <v>1458</v>
      </c>
      <c r="F2071" s="10">
        <v>1723</v>
      </c>
      <c r="G2071" s="11">
        <v>160.74</v>
      </c>
      <c r="H2071" s="11">
        <v>11</v>
      </c>
      <c r="I2071" s="9"/>
      <c r="J2071" s="9">
        <v>20</v>
      </c>
      <c r="K2071" s="9" t="s">
        <v>4843</v>
      </c>
      <c r="L2071" s="9" t="s">
        <v>48</v>
      </c>
      <c r="M2071" s="11">
        <f t="shared" si="32"/>
        <v>0.55000000000000004</v>
      </c>
      <c r="N2071" s="12">
        <f>IF(M2071="","",IF(M2071&lt;Premissas!$C$8,Premissas!$E$7,IF(M2071&lt;Premissas!$C$9,Premissas!$E$8,IF(M2071&lt;Premissas!$C$10,Premissas!$E$9,IF(M2071&lt;Premissas!$C$11,Premissas!$E$10,IF(M2071&lt;Premissas!$C$12,Premissas!$E$11,Premissas!$E$12))))))</f>
        <v>0</v>
      </c>
      <c r="O2071" s="13">
        <f>IF(OR(N2071="",N2071=0),0,N2071/Premissas!$C$16)</f>
        <v>0</v>
      </c>
    </row>
    <row r="2072" spans="1:15" ht="15" customHeight="1">
      <c r="A2072" s="9">
        <v>8</v>
      </c>
      <c r="B2072" s="9">
        <v>7801</v>
      </c>
      <c r="C2072" s="9" t="s">
        <v>18</v>
      </c>
      <c r="D2072" s="9" t="s">
        <v>1459</v>
      </c>
      <c r="E2072" s="9" t="s">
        <v>1460</v>
      </c>
      <c r="F2072" s="10">
        <v>197</v>
      </c>
      <c r="G2072" s="11">
        <v>18.43</v>
      </c>
      <c r="H2072" s="11">
        <v>11</v>
      </c>
      <c r="I2072" s="9"/>
      <c r="J2072" s="9">
        <v>22</v>
      </c>
      <c r="K2072" s="9" t="s">
        <v>4843</v>
      </c>
      <c r="L2072" s="9" t="s">
        <v>48</v>
      </c>
      <c r="M2072" s="11">
        <f t="shared" si="32"/>
        <v>0.5</v>
      </c>
      <c r="N2072" s="12">
        <f>IF(M2072="","",IF(M2072&lt;Premissas!$C$8,Premissas!$E$7,IF(M2072&lt;Premissas!$C$9,Premissas!$E$8,IF(M2072&lt;Premissas!$C$10,Premissas!$E$9,IF(M2072&lt;Premissas!$C$11,Premissas!$E$10,IF(M2072&lt;Premissas!$C$12,Premissas!$E$11,Premissas!$E$12))))))</f>
        <v>0</v>
      </c>
      <c r="O2072" s="13">
        <f>IF(OR(N2072="",N2072=0),0,N2072/Premissas!$C$16)</f>
        <v>0</v>
      </c>
    </row>
    <row r="2073" spans="1:15" ht="15" customHeight="1">
      <c r="A2073" s="9">
        <v>8</v>
      </c>
      <c r="B2073" s="9">
        <v>7801</v>
      </c>
      <c r="C2073" s="9" t="s">
        <v>21</v>
      </c>
      <c r="D2073" s="9" t="s">
        <v>1461</v>
      </c>
      <c r="E2073" s="9" t="s">
        <v>1462</v>
      </c>
      <c r="F2073" s="10">
        <v>2098</v>
      </c>
      <c r="G2073" s="11">
        <v>145.57</v>
      </c>
      <c r="H2073" s="11">
        <v>14</v>
      </c>
      <c r="I2073" s="9"/>
      <c r="J2073" s="9">
        <v>20</v>
      </c>
      <c r="K2073" s="9" t="s">
        <v>4843</v>
      </c>
      <c r="L2073" s="9" t="s">
        <v>48</v>
      </c>
      <c r="M2073" s="11">
        <f t="shared" si="32"/>
        <v>0.7</v>
      </c>
      <c r="N2073" s="12">
        <f>IF(M2073="","",IF(M2073&lt;Premissas!$C$8,Premissas!$E$7,IF(M2073&lt;Premissas!$C$9,Premissas!$E$8,IF(M2073&lt;Premissas!$C$10,Premissas!$E$9,IF(M2073&lt;Premissas!$C$11,Premissas!$E$10,IF(M2073&lt;Premissas!$C$12,Premissas!$E$11,Premissas!$E$12))))))</f>
        <v>0</v>
      </c>
      <c r="O2073" s="13">
        <f>IF(OR(N2073="",N2073=0),0,N2073/Premissas!$C$16)</f>
        <v>0</v>
      </c>
    </row>
    <row r="2074" spans="1:15" ht="15" customHeight="1">
      <c r="A2074" s="9">
        <v>8</v>
      </c>
      <c r="B2074" s="9">
        <v>7801</v>
      </c>
      <c r="C2074" s="9" t="s">
        <v>18</v>
      </c>
      <c r="D2074" s="9" t="s">
        <v>1463</v>
      </c>
      <c r="E2074" s="9" t="s">
        <v>1464</v>
      </c>
      <c r="F2074" s="10">
        <v>393</v>
      </c>
      <c r="G2074" s="11">
        <v>49.77</v>
      </c>
      <c r="H2074" s="11">
        <v>8</v>
      </c>
      <c r="I2074" s="9"/>
      <c r="J2074" s="9">
        <v>22</v>
      </c>
      <c r="K2074" s="9" t="s">
        <v>4843</v>
      </c>
      <c r="L2074" s="9" t="s">
        <v>48</v>
      </c>
      <c r="M2074" s="11">
        <f t="shared" si="32"/>
        <v>0.36363636363636365</v>
      </c>
      <c r="N2074" s="12">
        <f>IF(M2074="","",IF(M2074&lt;Premissas!$C$8,Premissas!$E$7,IF(M2074&lt;Premissas!$C$9,Premissas!$E$8,IF(M2074&lt;Premissas!$C$10,Premissas!$E$9,IF(M2074&lt;Premissas!$C$11,Premissas!$E$10,IF(M2074&lt;Premissas!$C$12,Premissas!$E$11,Premissas!$E$12))))))</f>
        <v>0</v>
      </c>
      <c r="O2074" s="13">
        <f>IF(OR(N2074="",N2074=0),0,N2074/Premissas!$C$16)</f>
        <v>0</v>
      </c>
    </row>
    <row r="2075" spans="1:15" ht="15" customHeight="1">
      <c r="A2075" s="9">
        <v>8</v>
      </c>
      <c r="B2075" s="9">
        <v>7801</v>
      </c>
      <c r="C2075" s="9" t="s">
        <v>18</v>
      </c>
      <c r="D2075" s="9" t="s">
        <v>1467</v>
      </c>
      <c r="E2075" s="9" t="s">
        <v>1468</v>
      </c>
      <c r="F2075" s="10">
        <v>260</v>
      </c>
      <c r="G2075" s="11">
        <v>7.5</v>
      </c>
      <c r="H2075" s="11">
        <v>35</v>
      </c>
      <c r="I2075" s="9"/>
      <c r="J2075" s="9">
        <v>22</v>
      </c>
      <c r="K2075" s="9" t="s">
        <v>4843</v>
      </c>
      <c r="L2075" s="9" t="s">
        <v>48</v>
      </c>
      <c r="M2075" s="11">
        <f t="shared" si="32"/>
        <v>1.5909090909090908</v>
      </c>
      <c r="N2075" s="12">
        <f>IF(M2075="","",IF(M2075&lt;Premissas!$C$8,Premissas!$E$7,IF(M2075&lt;Premissas!$C$9,Premissas!$E$8,IF(M2075&lt;Premissas!$C$10,Premissas!$E$9,IF(M2075&lt;Premissas!$C$11,Premissas!$E$10,IF(M2075&lt;Premissas!$C$12,Premissas!$E$11,Premissas!$E$12))))))</f>
        <v>350</v>
      </c>
      <c r="O2075" s="13">
        <f>IF(OR(N2075="",N2075=0),0,N2075/Premissas!$C$16)</f>
        <v>13.461538461538462</v>
      </c>
    </row>
    <row r="2076" spans="1:15" ht="15" customHeight="1">
      <c r="A2076" s="9">
        <v>8</v>
      </c>
      <c r="B2076" s="9">
        <v>7801</v>
      </c>
      <c r="C2076" s="9" t="s">
        <v>18</v>
      </c>
      <c r="D2076" s="9" t="s">
        <v>1469</v>
      </c>
      <c r="E2076" s="9" t="s">
        <v>1470</v>
      </c>
      <c r="F2076" s="10">
        <v>209</v>
      </c>
      <c r="G2076" s="11">
        <v>38.450000000000003</v>
      </c>
      <c r="H2076" s="11">
        <v>5</v>
      </c>
      <c r="I2076" s="9"/>
      <c r="J2076" s="9">
        <v>22</v>
      </c>
      <c r="K2076" s="9" t="s">
        <v>4843</v>
      </c>
      <c r="L2076" s="9" t="s">
        <v>48</v>
      </c>
      <c r="M2076" s="11">
        <f t="shared" si="32"/>
        <v>0.22727272727272727</v>
      </c>
      <c r="N2076" s="12">
        <f>IF(M2076="","",IF(M2076&lt;Premissas!$C$8,Premissas!$E$7,IF(M2076&lt;Premissas!$C$9,Premissas!$E$8,IF(M2076&lt;Premissas!$C$10,Premissas!$E$9,IF(M2076&lt;Premissas!$C$11,Premissas!$E$10,IF(M2076&lt;Premissas!$C$12,Premissas!$E$11,Premissas!$E$12))))))</f>
        <v>0</v>
      </c>
      <c r="O2076" s="13">
        <f>IF(OR(N2076="",N2076=0),0,N2076/Premissas!$C$16)</f>
        <v>0</v>
      </c>
    </row>
    <row r="2077" spans="1:15" ht="15" customHeight="1">
      <c r="A2077" s="9">
        <v>8</v>
      </c>
      <c r="B2077" s="9">
        <v>7801</v>
      </c>
      <c r="C2077" s="9" t="s">
        <v>21</v>
      </c>
      <c r="D2077" s="9" t="s">
        <v>1471</v>
      </c>
      <c r="E2077" s="9" t="s">
        <v>1472</v>
      </c>
      <c r="F2077" s="10">
        <v>3775</v>
      </c>
      <c r="G2077" s="11">
        <v>142.28</v>
      </c>
      <c r="H2077" s="11">
        <v>27</v>
      </c>
      <c r="I2077" s="9"/>
      <c r="J2077" s="9">
        <v>20</v>
      </c>
      <c r="K2077" s="9" t="s">
        <v>4843</v>
      </c>
      <c r="L2077" s="9" t="s">
        <v>48</v>
      </c>
      <c r="M2077" s="11">
        <f t="shared" si="32"/>
        <v>1.35</v>
      </c>
      <c r="N2077" s="12">
        <f>IF(M2077="","",IF(M2077&lt;Premissas!$C$8,Premissas!$E$7,IF(M2077&lt;Premissas!$C$9,Premissas!$E$8,IF(M2077&lt;Premissas!$C$10,Premissas!$E$9,IF(M2077&lt;Premissas!$C$11,Premissas!$E$10,IF(M2077&lt;Premissas!$C$12,Premissas!$E$11,Premissas!$E$12))))))</f>
        <v>200</v>
      </c>
      <c r="O2077" s="13">
        <f>IF(OR(N2077="",N2077=0),0,N2077/Premissas!$C$16)</f>
        <v>7.6923076923076925</v>
      </c>
    </row>
    <row r="2078" spans="1:15" ht="15" customHeight="1">
      <c r="A2078" s="9">
        <v>8</v>
      </c>
      <c r="B2078" s="9">
        <v>7801</v>
      </c>
      <c r="C2078" s="9" t="s">
        <v>18</v>
      </c>
      <c r="D2078" s="9" t="s">
        <v>1473</v>
      </c>
      <c r="E2078" s="9" t="s">
        <v>1474</v>
      </c>
      <c r="F2078" s="10">
        <v>31</v>
      </c>
      <c r="G2078" s="11">
        <v>11.22</v>
      </c>
      <c r="H2078" s="11">
        <v>3</v>
      </c>
      <c r="I2078" s="9"/>
      <c r="J2078" s="9">
        <v>22</v>
      </c>
      <c r="K2078" s="9" t="s">
        <v>4843</v>
      </c>
      <c r="L2078" s="9" t="s">
        <v>48</v>
      </c>
      <c r="M2078" s="11">
        <f t="shared" si="32"/>
        <v>0.13636363636363635</v>
      </c>
      <c r="N2078" s="12">
        <f>IF(M2078="","",IF(M2078&lt;Premissas!$C$8,Premissas!$E$7,IF(M2078&lt;Premissas!$C$9,Premissas!$E$8,IF(M2078&lt;Premissas!$C$10,Premissas!$E$9,IF(M2078&lt;Premissas!$C$11,Premissas!$E$10,IF(M2078&lt;Premissas!$C$12,Premissas!$E$11,Premissas!$E$12))))))</f>
        <v>0</v>
      </c>
      <c r="O2078" s="13">
        <f>IF(OR(N2078="",N2078=0),0,N2078/Premissas!$C$16)</f>
        <v>0</v>
      </c>
    </row>
    <row r="2079" spans="1:15" ht="15" customHeight="1">
      <c r="A2079" s="9">
        <v>8</v>
      </c>
      <c r="B2079" s="9">
        <v>7801</v>
      </c>
      <c r="C2079" s="9" t="s">
        <v>19</v>
      </c>
      <c r="D2079" s="9" t="s">
        <v>4306</v>
      </c>
      <c r="E2079" s="9" t="s">
        <v>4307</v>
      </c>
      <c r="F2079" s="10">
        <v>41</v>
      </c>
      <c r="G2079" s="11">
        <v>6.67</v>
      </c>
      <c r="H2079" s="11">
        <v>6</v>
      </c>
      <c r="I2079" s="9"/>
      <c r="J2079" s="9">
        <v>17</v>
      </c>
      <c r="K2079" s="9" t="s">
        <v>4843</v>
      </c>
      <c r="L2079" s="9" t="s">
        <v>48</v>
      </c>
      <c r="M2079" s="11">
        <f t="shared" si="32"/>
        <v>0.35294117647058826</v>
      </c>
      <c r="N2079" s="12">
        <f>IF(M2079="","",IF(M2079&lt;Premissas!$C$8,Premissas!$E$7,IF(M2079&lt;Premissas!$C$9,Premissas!$E$8,IF(M2079&lt;Premissas!$C$10,Premissas!$E$9,IF(M2079&lt;Premissas!$C$11,Premissas!$E$10,IF(M2079&lt;Premissas!$C$12,Premissas!$E$11,Premissas!$E$12))))))</f>
        <v>0</v>
      </c>
      <c r="O2079" s="13">
        <f>IF(OR(N2079="",N2079=0),0,N2079/Premissas!$C$16)</f>
        <v>0</v>
      </c>
    </row>
    <row r="2080" spans="1:15" ht="15" customHeight="1">
      <c r="A2080" s="9">
        <v>8</v>
      </c>
      <c r="B2080" s="9">
        <v>7801</v>
      </c>
      <c r="C2080" s="9" t="s">
        <v>20</v>
      </c>
      <c r="D2080" s="9" t="s">
        <v>1475</v>
      </c>
      <c r="E2080" s="9" t="s">
        <v>1476</v>
      </c>
      <c r="F2080" s="10">
        <v>409</v>
      </c>
      <c r="G2080" s="11">
        <v>31.32</v>
      </c>
      <c r="H2080" s="11">
        <v>13</v>
      </c>
      <c r="I2080" s="9"/>
      <c r="J2080" s="9">
        <v>16</v>
      </c>
      <c r="K2080" s="9" t="s">
        <v>4843</v>
      </c>
      <c r="L2080" s="9" t="s">
        <v>48</v>
      </c>
      <c r="M2080" s="11">
        <f t="shared" si="32"/>
        <v>0.8125</v>
      </c>
      <c r="N2080" s="12">
        <f>IF(M2080="","",IF(M2080&lt;Premissas!$C$8,Premissas!$E$7,IF(M2080&lt;Premissas!$C$9,Premissas!$E$8,IF(M2080&lt;Premissas!$C$10,Premissas!$E$9,IF(M2080&lt;Premissas!$C$11,Premissas!$E$10,IF(M2080&lt;Premissas!$C$12,Premissas!$E$11,Premissas!$E$12))))))</f>
        <v>0</v>
      </c>
      <c r="O2080" s="13">
        <f>IF(OR(N2080="",N2080=0),0,N2080/Premissas!$C$16)</f>
        <v>0</v>
      </c>
    </row>
    <row r="2081" spans="1:15" ht="15" customHeight="1">
      <c r="A2081" s="9">
        <v>8</v>
      </c>
      <c r="B2081" s="9">
        <v>7801</v>
      </c>
      <c r="C2081" s="9" t="s">
        <v>18</v>
      </c>
      <c r="D2081" s="9" t="s">
        <v>4308</v>
      </c>
      <c r="E2081" s="9" t="s">
        <v>4309</v>
      </c>
      <c r="F2081" s="10">
        <v>498</v>
      </c>
      <c r="G2081" s="11">
        <v>20.73</v>
      </c>
      <c r="H2081" s="11">
        <v>24</v>
      </c>
      <c r="I2081" s="9"/>
      <c r="J2081" s="9">
        <v>22</v>
      </c>
      <c r="K2081" s="9" t="s">
        <v>4843</v>
      </c>
      <c r="L2081" s="9" t="s">
        <v>48</v>
      </c>
      <c r="M2081" s="11">
        <f t="shared" si="32"/>
        <v>1.0909090909090908</v>
      </c>
      <c r="N2081" s="12">
        <f>IF(M2081="","",IF(M2081&lt;Premissas!$C$8,Premissas!$E$7,IF(M2081&lt;Premissas!$C$9,Premissas!$E$8,IF(M2081&lt;Premissas!$C$10,Premissas!$E$9,IF(M2081&lt;Premissas!$C$11,Premissas!$E$10,IF(M2081&lt;Premissas!$C$12,Premissas!$E$11,Premissas!$E$12))))))</f>
        <v>100</v>
      </c>
      <c r="O2081" s="13">
        <f>IF(OR(N2081="",N2081=0),0,N2081/Premissas!$C$16)</f>
        <v>3.8461538461538463</v>
      </c>
    </row>
    <row r="2082" spans="1:15" ht="15" customHeight="1">
      <c r="A2082" s="9">
        <v>8</v>
      </c>
      <c r="B2082" s="9">
        <v>7801</v>
      </c>
      <c r="C2082" s="9" t="s">
        <v>18</v>
      </c>
      <c r="D2082" s="9" t="s">
        <v>1479</v>
      </c>
      <c r="E2082" s="9" t="s">
        <v>1480</v>
      </c>
      <c r="F2082" s="10">
        <v>811</v>
      </c>
      <c r="G2082" s="11">
        <v>24.56</v>
      </c>
      <c r="H2082" s="11">
        <v>33</v>
      </c>
      <c r="I2082" s="9"/>
      <c r="J2082" s="9">
        <v>22</v>
      </c>
      <c r="K2082" s="9" t="s">
        <v>4843</v>
      </c>
      <c r="L2082" s="9" t="s">
        <v>48</v>
      </c>
      <c r="M2082" s="11">
        <f t="shared" si="32"/>
        <v>1.5</v>
      </c>
      <c r="N2082" s="12">
        <f>IF(M2082="","",IF(M2082&lt;Premissas!$C$8,Premissas!$E$7,IF(M2082&lt;Premissas!$C$9,Premissas!$E$8,IF(M2082&lt;Premissas!$C$10,Premissas!$E$9,IF(M2082&lt;Premissas!$C$11,Premissas!$E$10,IF(M2082&lt;Premissas!$C$12,Premissas!$E$11,Premissas!$E$12))))))</f>
        <v>350</v>
      </c>
      <c r="O2082" s="13">
        <f>IF(OR(N2082="",N2082=0),0,N2082/Premissas!$C$16)</f>
        <v>13.461538461538462</v>
      </c>
    </row>
    <row r="2083" spans="1:15" ht="15" customHeight="1">
      <c r="A2083" s="9">
        <v>8</v>
      </c>
      <c r="B2083" s="9">
        <v>7801</v>
      </c>
      <c r="C2083" s="9" t="s">
        <v>18</v>
      </c>
      <c r="D2083" s="9" t="s">
        <v>4310</v>
      </c>
      <c r="E2083" s="9" t="s">
        <v>4311</v>
      </c>
      <c r="F2083" s="10">
        <v>535</v>
      </c>
      <c r="G2083" s="11">
        <v>36.1</v>
      </c>
      <c r="H2083" s="11">
        <v>15</v>
      </c>
      <c r="I2083" s="9"/>
      <c r="J2083" s="9">
        <v>22</v>
      </c>
      <c r="K2083" s="9" t="s">
        <v>4843</v>
      </c>
      <c r="L2083" s="9" t="s">
        <v>48</v>
      </c>
      <c r="M2083" s="11">
        <f t="shared" si="32"/>
        <v>0.68181818181818177</v>
      </c>
      <c r="N2083" s="12">
        <f>IF(M2083="","",IF(M2083&lt;Premissas!$C$8,Premissas!$E$7,IF(M2083&lt;Premissas!$C$9,Premissas!$E$8,IF(M2083&lt;Premissas!$C$10,Premissas!$E$9,IF(M2083&lt;Premissas!$C$11,Premissas!$E$10,IF(M2083&lt;Premissas!$C$12,Premissas!$E$11,Premissas!$E$12))))))</f>
        <v>0</v>
      </c>
      <c r="O2083" s="13">
        <f>IF(OR(N2083="",N2083=0),0,N2083/Premissas!$C$16)</f>
        <v>0</v>
      </c>
    </row>
    <row r="2084" spans="1:15" ht="15" customHeight="1">
      <c r="A2084" s="9">
        <v>8</v>
      </c>
      <c r="B2084" s="9">
        <v>7801</v>
      </c>
      <c r="C2084" s="9" t="s">
        <v>20</v>
      </c>
      <c r="D2084" s="9" t="s">
        <v>1483</v>
      </c>
      <c r="E2084" s="9" t="s">
        <v>1484</v>
      </c>
      <c r="F2084" s="10">
        <v>121</v>
      </c>
      <c r="G2084" s="11">
        <v>17.010000000000002</v>
      </c>
      <c r="H2084" s="11">
        <v>7</v>
      </c>
      <c r="I2084" s="9"/>
      <c r="J2084" s="9">
        <v>16</v>
      </c>
      <c r="K2084" s="9" t="s">
        <v>4843</v>
      </c>
      <c r="L2084" s="9" t="s">
        <v>48</v>
      </c>
      <c r="M2084" s="11">
        <f t="shared" si="32"/>
        <v>0.4375</v>
      </c>
      <c r="N2084" s="12">
        <f>IF(M2084="","",IF(M2084&lt;Premissas!$C$8,Premissas!$E$7,IF(M2084&lt;Premissas!$C$9,Premissas!$E$8,IF(M2084&lt;Premissas!$C$10,Premissas!$E$9,IF(M2084&lt;Premissas!$C$11,Premissas!$E$10,IF(M2084&lt;Premissas!$C$12,Premissas!$E$11,Premissas!$E$12))))))</f>
        <v>0</v>
      </c>
      <c r="O2084" s="13">
        <f>IF(OR(N2084="",N2084=0),0,N2084/Premissas!$C$16)</f>
        <v>0</v>
      </c>
    </row>
    <row r="2085" spans="1:15" ht="15" customHeight="1">
      <c r="A2085" s="9">
        <v>8</v>
      </c>
      <c r="B2085" s="9">
        <v>7801</v>
      </c>
      <c r="C2085" s="9" t="s">
        <v>20</v>
      </c>
      <c r="D2085" s="9" t="s">
        <v>1489</v>
      </c>
      <c r="E2085" s="9" t="s">
        <v>1490</v>
      </c>
      <c r="F2085" s="10">
        <v>2643</v>
      </c>
      <c r="G2085" s="11">
        <v>142.58000000000001</v>
      </c>
      <c r="H2085" s="11">
        <v>19</v>
      </c>
      <c r="I2085" s="9"/>
      <c r="J2085" s="9">
        <v>16</v>
      </c>
      <c r="K2085" s="9" t="s">
        <v>4843</v>
      </c>
      <c r="L2085" s="9" t="s">
        <v>48</v>
      </c>
      <c r="M2085" s="11">
        <f t="shared" si="32"/>
        <v>1.1875</v>
      </c>
      <c r="N2085" s="12">
        <f>IF(M2085="","",IF(M2085&lt;Premissas!$C$8,Premissas!$E$7,IF(M2085&lt;Premissas!$C$9,Premissas!$E$8,IF(M2085&lt;Premissas!$C$10,Premissas!$E$9,IF(M2085&lt;Premissas!$C$11,Premissas!$E$10,IF(M2085&lt;Premissas!$C$12,Premissas!$E$11,Premissas!$E$12))))))</f>
        <v>100</v>
      </c>
      <c r="O2085" s="13">
        <f>IF(OR(N2085="",N2085=0),0,N2085/Premissas!$C$16)</f>
        <v>3.8461538461538463</v>
      </c>
    </row>
    <row r="2086" spans="1:15" ht="15" customHeight="1">
      <c r="A2086" s="9">
        <v>8</v>
      </c>
      <c r="B2086" s="9">
        <v>7801</v>
      </c>
      <c r="C2086" s="9" t="s">
        <v>18</v>
      </c>
      <c r="D2086" s="9" t="s">
        <v>1491</v>
      </c>
      <c r="E2086" s="9" t="s">
        <v>1492</v>
      </c>
      <c r="F2086" s="10">
        <v>614</v>
      </c>
      <c r="G2086" s="11">
        <v>60.14</v>
      </c>
      <c r="H2086" s="11">
        <v>10</v>
      </c>
      <c r="I2086" s="9"/>
      <c r="J2086" s="9">
        <v>22</v>
      </c>
      <c r="K2086" s="9" t="s">
        <v>4843</v>
      </c>
      <c r="L2086" s="9" t="s">
        <v>48</v>
      </c>
      <c r="M2086" s="11">
        <f t="shared" si="32"/>
        <v>0.45454545454545453</v>
      </c>
      <c r="N2086" s="12">
        <f>IF(M2086="","",IF(M2086&lt;Premissas!$C$8,Premissas!$E$7,IF(M2086&lt;Premissas!$C$9,Premissas!$E$8,IF(M2086&lt;Premissas!$C$10,Premissas!$E$9,IF(M2086&lt;Premissas!$C$11,Premissas!$E$10,IF(M2086&lt;Premissas!$C$12,Premissas!$E$11,Premissas!$E$12))))))</f>
        <v>0</v>
      </c>
      <c r="O2086" s="13">
        <f>IF(OR(N2086="",N2086=0),0,N2086/Premissas!$C$16)</f>
        <v>0</v>
      </c>
    </row>
    <row r="2087" spans="1:15" ht="15" customHeight="1">
      <c r="A2087" s="9">
        <v>8</v>
      </c>
      <c r="B2087" s="9">
        <v>7801</v>
      </c>
      <c r="C2087" s="9" t="s">
        <v>20</v>
      </c>
      <c r="D2087" s="9" t="s">
        <v>1491</v>
      </c>
      <c r="E2087" s="9" t="s">
        <v>1492</v>
      </c>
      <c r="F2087" s="10">
        <v>7</v>
      </c>
      <c r="G2087" s="11">
        <v>8.4700000000000006</v>
      </c>
      <c r="H2087" s="11">
        <v>1</v>
      </c>
      <c r="I2087" s="9"/>
      <c r="J2087" s="9">
        <v>16</v>
      </c>
      <c r="K2087" s="9" t="s">
        <v>4843</v>
      </c>
      <c r="L2087" s="9" t="s">
        <v>48</v>
      </c>
      <c r="M2087" s="11">
        <f t="shared" si="32"/>
        <v>6.25E-2</v>
      </c>
      <c r="N2087" s="12">
        <f>IF(M2087="","",IF(M2087&lt;Premissas!$C$8,Premissas!$E$7,IF(M2087&lt;Premissas!$C$9,Premissas!$E$8,IF(M2087&lt;Premissas!$C$10,Premissas!$E$9,IF(M2087&lt;Premissas!$C$11,Premissas!$E$10,IF(M2087&lt;Premissas!$C$12,Premissas!$E$11,Premissas!$E$12))))))</f>
        <v>0</v>
      </c>
      <c r="O2087" s="13">
        <f>IF(OR(N2087="",N2087=0),0,N2087/Premissas!$C$16)</f>
        <v>0</v>
      </c>
    </row>
    <row r="2088" spans="1:15" ht="15" customHeight="1">
      <c r="A2088" s="9">
        <v>8</v>
      </c>
      <c r="B2088" s="9">
        <v>7801</v>
      </c>
      <c r="C2088" s="9" t="s">
        <v>19</v>
      </c>
      <c r="D2088" s="9" t="s">
        <v>1491</v>
      </c>
      <c r="E2088" s="9" t="s">
        <v>1492</v>
      </c>
      <c r="F2088" s="10">
        <v>5</v>
      </c>
      <c r="G2088" s="11">
        <v>6.12</v>
      </c>
      <c r="H2088" s="11">
        <v>1</v>
      </c>
      <c r="I2088" s="9"/>
      <c r="J2088" s="9">
        <v>17</v>
      </c>
      <c r="K2088" s="9" t="s">
        <v>4843</v>
      </c>
      <c r="L2088" s="9" t="s">
        <v>48</v>
      </c>
      <c r="M2088" s="11">
        <f t="shared" si="32"/>
        <v>5.8823529411764705E-2</v>
      </c>
      <c r="N2088" s="12">
        <f>IF(M2088="","",IF(M2088&lt;Premissas!$C$8,Premissas!$E$7,IF(M2088&lt;Premissas!$C$9,Premissas!$E$8,IF(M2088&lt;Premissas!$C$10,Premissas!$E$9,IF(M2088&lt;Premissas!$C$11,Premissas!$E$10,IF(M2088&lt;Premissas!$C$12,Premissas!$E$11,Premissas!$E$12))))))</f>
        <v>0</v>
      </c>
      <c r="O2088" s="13">
        <f>IF(OR(N2088="",N2088=0),0,N2088/Premissas!$C$16)</f>
        <v>0</v>
      </c>
    </row>
    <row r="2089" spans="1:15" ht="15" customHeight="1">
      <c r="A2089" s="9">
        <v>8</v>
      </c>
      <c r="B2089" s="9">
        <v>7801</v>
      </c>
      <c r="C2089" s="9" t="s">
        <v>18</v>
      </c>
      <c r="D2089" s="9" t="s">
        <v>1493</v>
      </c>
      <c r="E2089" s="9" t="s">
        <v>1494</v>
      </c>
      <c r="F2089" s="10">
        <v>1804</v>
      </c>
      <c r="G2089" s="11">
        <v>103.57</v>
      </c>
      <c r="H2089" s="11">
        <v>17</v>
      </c>
      <c r="I2089" s="9"/>
      <c r="J2089" s="9">
        <v>22</v>
      </c>
      <c r="K2089" s="9" t="s">
        <v>4843</v>
      </c>
      <c r="L2089" s="9" t="s">
        <v>48</v>
      </c>
      <c r="M2089" s="11">
        <f t="shared" si="32"/>
        <v>0.77272727272727271</v>
      </c>
      <c r="N2089" s="12">
        <f>IF(M2089="","",IF(M2089&lt;Premissas!$C$8,Premissas!$E$7,IF(M2089&lt;Premissas!$C$9,Premissas!$E$8,IF(M2089&lt;Premissas!$C$10,Premissas!$E$9,IF(M2089&lt;Premissas!$C$11,Premissas!$E$10,IF(M2089&lt;Premissas!$C$12,Premissas!$E$11,Premissas!$E$12))))))</f>
        <v>0</v>
      </c>
      <c r="O2089" s="13">
        <f>IF(OR(N2089="",N2089=0),0,N2089/Premissas!$C$16)</f>
        <v>0</v>
      </c>
    </row>
    <row r="2090" spans="1:15" ht="15" customHeight="1">
      <c r="A2090" s="9">
        <v>8</v>
      </c>
      <c r="B2090" s="9">
        <v>7801</v>
      </c>
      <c r="C2090" s="9" t="s">
        <v>20</v>
      </c>
      <c r="D2090" s="9" t="s">
        <v>1495</v>
      </c>
      <c r="E2090" s="9" t="s">
        <v>1496</v>
      </c>
      <c r="F2090" s="10">
        <v>2630</v>
      </c>
      <c r="G2090" s="11">
        <v>99.59</v>
      </c>
      <c r="H2090" s="11">
        <v>26</v>
      </c>
      <c r="I2090" s="9"/>
      <c r="J2090" s="9">
        <v>16</v>
      </c>
      <c r="K2090" s="9" t="s">
        <v>4843</v>
      </c>
      <c r="L2090" s="9" t="s">
        <v>48</v>
      </c>
      <c r="M2090" s="11">
        <f t="shared" si="32"/>
        <v>1.625</v>
      </c>
      <c r="N2090" s="12">
        <f>IF(M2090="","",IF(M2090&lt;Premissas!$C$8,Premissas!$E$7,IF(M2090&lt;Premissas!$C$9,Premissas!$E$8,IF(M2090&lt;Premissas!$C$10,Premissas!$E$9,IF(M2090&lt;Premissas!$C$11,Premissas!$E$10,IF(M2090&lt;Premissas!$C$12,Premissas!$E$11,Premissas!$E$12))))))</f>
        <v>500</v>
      </c>
      <c r="O2090" s="13">
        <f>IF(OR(N2090="",N2090=0),0,N2090/Premissas!$C$16)</f>
        <v>19.23076923076923</v>
      </c>
    </row>
    <row r="2091" spans="1:15" ht="15" customHeight="1">
      <c r="A2091" s="9">
        <v>8</v>
      </c>
      <c r="B2091" s="9">
        <v>7801</v>
      </c>
      <c r="C2091" s="9" t="s">
        <v>18</v>
      </c>
      <c r="D2091" s="9" t="s">
        <v>1499</v>
      </c>
      <c r="E2091" s="9" t="s">
        <v>1500</v>
      </c>
      <c r="F2091" s="10">
        <v>175</v>
      </c>
      <c r="G2091" s="11">
        <v>36.28</v>
      </c>
      <c r="H2091" s="11">
        <v>5</v>
      </c>
      <c r="I2091" s="9"/>
      <c r="J2091" s="9">
        <v>22</v>
      </c>
      <c r="K2091" s="9" t="s">
        <v>4843</v>
      </c>
      <c r="L2091" s="9" t="s">
        <v>48</v>
      </c>
      <c r="M2091" s="11">
        <f t="shared" si="32"/>
        <v>0.22727272727272727</v>
      </c>
      <c r="N2091" s="12">
        <f>IF(M2091="","",IF(M2091&lt;Premissas!$C$8,Premissas!$E$7,IF(M2091&lt;Premissas!$C$9,Premissas!$E$8,IF(M2091&lt;Premissas!$C$10,Premissas!$E$9,IF(M2091&lt;Premissas!$C$11,Premissas!$E$10,IF(M2091&lt;Premissas!$C$12,Premissas!$E$11,Premissas!$E$12))))))</f>
        <v>0</v>
      </c>
      <c r="O2091" s="13">
        <f>IF(OR(N2091="",N2091=0),0,N2091/Premissas!$C$16)</f>
        <v>0</v>
      </c>
    </row>
    <row r="2092" spans="1:15" ht="15" customHeight="1">
      <c r="A2092" s="9">
        <v>8</v>
      </c>
      <c r="B2092" s="9">
        <v>7801</v>
      </c>
      <c r="C2092" s="9" t="s">
        <v>20</v>
      </c>
      <c r="D2092" s="9" t="s">
        <v>1501</v>
      </c>
      <c r="E2092" s="9" t="s">
        <v>1502</v>
      </c>
      <c r="F2092" s="10">
        <v>2</v>
      </c>
      <c r="G2092" s="11">
        <v>1.57</v>
      </c>
      <c r="H2092" s="11">
        <v>1</v>
      </c>
      <c r="I2092" s="9"/>
      <c r="J2092" s="9">
        <v>16</v>
      </c>
      <c r="K2092" s="9" t="s">
        <v>4843</v>
      </c>
      <c r="L2092" s="9" t="s">
        <v>48</v>
      </c>
      <c r="M2092" s="11">
        <f t="shared" si="32"/>
        <v>6.25E-2</v>
      </c>
      <c r="N2092" s="12">
        <f>IF(M2092="","",IF(M2092&lt;Premissas!$C$8,Premissas!$E$7,IF(M2092&lt;Premissas!$C$9,Premissas!$E$8,IF(M2092&lt;Premissas!$C$10,Premissas!$E$9,IF(M2092&lt;Premissas!$C$11,Premissas!$E$10,IF(M2092&lt;Premissas!$C$12,Premissas!$E$11,Premissas!$E$12))))))</f>
        <v>0</v>
      </c>
      <c r="O2092" s="13">
        <f>IF(OR(N2092="",N2092=0),0,N2092/Premissas!$C$16)</f>
        <v>0</v>
      </c>
    </row>
    <row r="2093" spans="1:15" ht="15" customHeight="1">
      <c r="A2093" s="9">
        <v>8</v>
      </c>
      <c r="B2093" s="9">
        <v>7801</v>
      </c>
      <c r="C2093" s="9" t="s">
        <v>19</v>
      </c>
      <c r="D2093" s="9" t="s">
        <v>1501</v>
      </c>
      <c r="E2093" s="9" t="s">
        <v>1502</v>
      </c>
      <c r="F2093" s="10">
        <v>2498</v>
      </c>
      <c r="G2093" s="11">
        <v>164.31</v>
      </c>
      <c r="H2093" s="11">
        <v>15</v>
      </c>
      <c r="I2093" s="9"/>
      <c r="J2093" s="9">
        <v>17</v>
      </c>
      <c r="K2093" s="9" t="s">
        <v>4843</v>
      </c>
      <c r="L2093" s="9" t="s">
        <v>48</v>
      </c>
      <c r="M2093" s="11">
        <f t="shared" si="32"/>
        <v>0.88235294117647056</v>
      </c>
      <c r="N2093" s="12">
        <f>IF(M2093="","",IF(M2093&lt;Premissas!$C$8,Premissas!$E$7,IF(M2093&lt;Premissas!$C$9,Premissas!$E$8,IF(M2093&lt;Premissas!$C$10,Premissas!$E$9,IF(M2093&lt;Premissas!$C$11,Premissas!$E$10,IF(M2093&lt;Premissas!$C$12,Premissas!$E$11,Premissas!$E$12))))))</f>
        <v>0</v>
      </c>
      <c r="O2093" s="13">
        <f>IF(OR(N2093="",N2093=0),0,N2093/Premissas!$C$16)</f>
        <v>0</v>
      </c>
    </row>
    <row r="2094" spans="1:15" ht="15" customHeight="1">
      <c r="A2094" s="9">
        <v>8</v>
      </c>
      <c r="B2094" s="9">
        <v>7801</v>
      </c>
      <c r="C2094" s="9" t="s">
        <v>18</v>
      </c>
      <c r="D2094" s="9" t="s">
        <v>1503</v>
      </c>
      <c r="E2094" s="9" t="s">
        <v>1504</v>
      </c>
      <c r="F2094" s="10">
        <v>1746</v>
      </c>
      <c r="G2094" s="11">
        <v>66.84</v>
      </c>
      <c r="H2094" s="11">
        <v>26</v>
      </c>
      <c r="I2094" s="9"/>
      <c r="J2094" s="9">
        <v>22</v>
      </c>
      <c r="K2094" s="9" t="s">
        <v>4843</v>
      </c>
      <c r="L2094" s="9" t="s">
        <v>48</v>
      </c>
      <c r="M2094" s="11">
        <f t="shared" si="32"/>
        <v>1.1818181818181819</v>
      </c>
      <c r="N2094" s="12">
        <f>IF(M2094="","",IF(M2094&lt;Premissas!$C$8,Premissas!$E$7,IF(M2094&lt;Premissas!$C$9,Premissas!$E$8,IF(M2094&lt;Premissas!$C$10,Premissas!$E$9,IF(M2094&lt;Premissas!$C$11,Premissas!$E$10,IF(M2094&lt;Premissas!$C$12,Premissas!$E$11,Premissas!$E$12))))))</f>
        <v>100</v>
      </c>
      <c r="O2094" s="13">
        <f>IF(OR(N2094="",N2094=0),0,N2094/Premissas!$C$16)</f>
        <v>3.8461538461538463</v>
      </c>
    </row>
    <row r="2095" spans="1:15" ht="15" customHeight="1">
      <c r="A2095" s="9">
        <v>8</v>
      </c>
      <c r="B2095" s="9">
        <v>7801</v>
      </c>
      <c r="C2095" s="9" t="s">
        <v>19</v>
      </c>
      <c r="D2095" s="9" t="s">
        <v>1503</v>
      </c>
      <c r="E2095" s="9" t="s">
        <v>1504</v>
      </c>
      <c r="F2095" s="10">
        <v>19</v>
      </c>
      <c r="G2095" s="11">
        <v>0.19</v>
      </c>
      <c r="H2095" s="11">
        <v>100</v>
      </c>
      <c r="I2095" s="9"/>
      <c r="J2095" s="9">
        <v>17</v>
      </c>
      <c r="K2095" s="9" t="s">
        <v>4843</v>
      </c>
      <c r="L2095" s="9" t="s">
        <v>48</v>
      </c>
      <c r="M2095" s="11">
        <f t="shared" si="32"/>
        <v>5.882352941176471</v>
      </c>
      <c r="N2095" s="12">
        <f>IF(M2095="","",IF(M2095&lt;Premissas!$C$8,Premissas!$E$7,IF(M2095&lt;Premissas!$C$9,Premissas!$E$8,IF(M2095&lt;Premissas!$C$10,Premissas!$E$9,IF(M2095&lt;Premissas!$C$11,Premissas!$E$10,IF(M2095&lt;Premissas!$C$12,Premissas!$E$11,Premissas!$E$12))))))</f>
        <v>750</v>
      </c>
      <c r="O2095" s="13">
        <f>IF(OR(N2095="",N2095=0),0,N2095/Premissas!$C$16)</f>
        <v>28.846153846153847</v>
      </c>
    </row>
    <row r="2096" spans="1:15" ht="15" customHeight="1">
      <c r="A2096" s="9">
        <v>8</v>
      </c>
      <c r="B2096" s="9">
        <v>7801</v>
      </c>
      <c r="C2096" s="9" t="s">
        <v>20</v>
      </c>
      <c r="D2096" s="9" t="s">
        <v>1505</v>
      </c>
      <c r="E2096" s="9" t="s">
        <v>1506</v>
      </c>
      <c r="F2096" s="10">
        <v>970</v>
      </c>
      <c r="G2096" s="11">
        <v>74.650000000000006</v>
      </c>
      <c r="H2096" s="11">
        <v>13</v>
      </c>
      <c r="I2096" s="9"/>
      <c r="J2096" s="9">
        <v>16</v>
      </c>
      <c r="K2096" s="9" t="s">
        <v>4843</v>
      </c>
      <c r="L2096" s="9" t="s">
        <v>48</v>
      </c>
      <c r="M2096" s="11">
        <f t="shared" si="32"/>
        <v>0.8125</v>
      </c>
      <c r="N2096" s="12">
        <f>IF(M2096="","",IF(M2096&lt;Premissas!$C$8,Premissas!$E$7,IF(M2096&lt;Premissas!$C$9,Premissas!$E$8,IF(M2096&lt;Premissas!$C$10,Premissas!$E$9,IF(M2096&lt;Premissas!$C$11,Premissas!$E$10,IF(M2096&lt;Premissas!$C$12,Premissas!$E$11,Premissas!$E$12))))))</f>
        <v>0</v>
      </c>
      <c r="O2096" s="13">
        <f>IF(OR(N2096="",N2096=0),0,N2096/Premissas!$C$16)</f>
        <v>0</v>
      </c>
    </row>
    <row r="2097" spans="1:15" ht="15" customHeight="1">
      <c r="A2097" s="9">
        <v>8</v>
      </c>
      <c r="B2097" s="9">
        <v>7801</v>
      </c>
      <c r="C2097" s="9" t="s">
        <v>19</v>
      </c>
      <c r="D2097" s="9" t="s">
        <v>1505</v>
      </c>
      <c r="E2097" s="9" t="s">
        <v>1506</v>
      </c>
      <c r="F2097" s="10">
        <v>2505</v>
      </c>
      <c r="G2097" s="11">
        <v>107.97</v>
      </c>
      <c r="H2097" s="11">
        <v>23</v>
      </c>
      <c r="I2097" s="9"/>
      <c r="J2097" s="9">
        <v>17</v>
      </c>
      <c r="K2097" s="9" t="s">
        <v>4843</v>
      </c>
      <c r="L2097" s="9" t="s">
        <v>48</v>
      </c>
      <c r="M2097" s="11">
        <f t="shared" si="32"/>
        <v>1.3529411764705883</v>
      </c>
      <c r="N2097" s="12">
        <f>IF(M2097="","",IF(M2097&lt;Premissas!$C$8,Premissas!$E$7,IF(M2097&lt;Premissas!$C$9,Premissas!$E$8,IF(M2097&lt;Premissas!$C$10,Premissas!$E$9,IF(M2097&lt;Premissas!$C$11,Premissas!$E$10,IF(M2097&lt;Premissas!$C$12,Premissas!$E$11,Premissas!$E$12))))))</f>
        <v>200</v>
      </c>
      <c r="O2097" s="13">
        <f>IF(OR(N2097="",N2097=0),0,N2097/Premissas!$C$16)</f>
        <v>7.6923076923076925</v>
      </c>
    </row>
    <row r="2098" spans="1:15" ht="15" customHeight="1">
      <c r="A2098" s="9">
        <v>8</v>
      </c>
      <c r="B2098" s="9">
        <v>7801</v>
      </c>
      <c r="C2098" s="9" t="s">
        <v>20</v>
      </c>
      <c r="D2098" s="9" t="s">
        <v>1507</v>
      </c>
      <c r="E2098" s="9" t="s">
        <v>1508</v>
      </c>
      <c r="F2098" s="10">
        <v>1393</v>
      </c>
      <c r="G2098" s="11">
        <v>115.12</v>
      </c>
      <c r="H2098" s="11">
        <v>12</v>
      </c>
      <c r="I2098" s="9"/>
      <c r="J2098" s="9">
        <v>16</v>
      </c>
      <c r="K2098" s="9" t="s">
        <v>4843</v>
      </c>
      <c r="L2098" s="9" t="s">
        <v>48</v>
      </c>
      <c r="M2098" s="11">
        <f t="shared" si="32"/>
        <v>0.75</v>
      </c>
      <c r="N2098" s="12">
        <f>IF(M2098="","",IF(M2098&lt;Premissas!$C$8,Premissas!$E$7,IF(M2098&lt;Premissas!$C$9,Premissas!$E$8,IF(M2098&lt;Premissas!$C$10,Premissas!$E$9,IF(M2098&lt;Premissas!$C$11,Premissas!$E$10,IF(M2098&lt;Premissas!$C$12,Premissas!$E$11,Premissas!$E$12))))))</f>
        <v>0</v>
      </c>
      <c r="O2098" s="13">
        <f>IF(OR(N2098="",N2098=0),0,N2098/Premissas!$C$16)</f>
        <v>0</v>
      </c>
    </row>
    <row r="2099" spans="1:15" ht="15" customHeight="1">
      <c r="A2099" s="9">
        <v>8</v>
      </c>
      <c r="B2099" s="9">
        <v>7801</v>
      </c>
      <c r="C2099" s="9" t="s">
        <v>20</v>
      </c>
      <c r="D2099" s="9" t="s">
        <v>1509</v>
      </c>
      <c r="E2099" s="9" t="s">
        <v>1510</v>
      </c>
      <c r="F2099" s="10">
        <v>2964</v>
      </c>
      <c r="G2099" s="11">
        <v>138.5</v>
      </c>
      <c r="H2099" s="11">
        <v>21</v>
      </c>
      <c r="I2099" s="9"/>
      <c r="J2099" s="9">
        <v>16</v>
      </c>
      <c r="K2099" s="9" t="s">
        <v>4843</v>
      </c>
      <c r="L2099" s="9" t="s">
        <v>48</v>
      </c>
      <c r="M2099" s="11">
        <f t="shared" si="32"/>
        <v>1.3125</v>
      </c>
      <c r="N2099" s="12">
        <f>IF(M2099="","",IF(M2099&lt;Premissas!$C$8,Premissas!$E$7,IF(M2099&lt;Premissas!$C$9,Premissas!$E$8,IF(M2099&lt;Premissas!$C$10,Premissas!$E$9,IF(M2099&lt;Premissas!$C$11,Premissas!$E$10,IF(M2099&lt;Premissas!$C$12,Premissas!$E$11,Premissas!$E$12))))))</f>
        <v>200</v>
      </c>
      <c r="O2099" s="13">
        <f>IF(OR(N2099="",N2099=0),0,N2099/Premissas!$C$16)</f>
        <v>7.6923076923076925</v>
      </c>
    </row>
    <row r="2100" spans="1:15" ht="15" customHeight="1">
      <c r="A2100" s="9">
        <v>8</v>
      </c>
      <c r="B2100" s="9">
        <v>7801</v>
      </c>
      <c r="C2100" s="9" t="s">
        <v>18</v>
      </c>
      <c r="D2100" s="9" t="s">
        <v>1511</v>
      </c>
      <c r="E2100" s="9" t="s">
        <v>1512</v>
      </c>
      <c r="F2100" s="10">
        <v>493</v>
      </c>
      <c r="G2100" s="11">
        <v>14.35</v>
      </c>
      <c r="H2100" s="11">
        <v>34</v>
      </c>
      <c r="I2100" s="9"/>
      <c r="J2100" s="9">
        <v>22</v>
      </c>
      <c r="K2100" s="9" t="s">
        <v>4843</v>
      </c>
      <c r="L2100" s="9" t="s">
        <v>48</v>
      </c>
      <c r="M2100" s="11">
        <f t="shared" si="32"/>
        <v>1.5454545454545454</v>
      </c>
      <c r="N2100" s="12">
        <f>IF(M2100="","",IF(M2100&lt;Premissas!$C$8,Premissas!$E$7,IF(M2100&lt;Premissas!$C$9,Premissas!$E$8,IF(M2100&lt;Premissas!$C$10,Premissas!$E$9,IF(M2100&lt;Premissas!$C$11,Premissas!$E$10,IF(M2100&lt;Premissas!$C$12,Premissas!$E$11,Premissas!$E$12))))))</f>
        <v>350</v>
      </c>
      <c r="O2100" s="13">
        <f>IF(OR(N2100="",N2100=0),0,N2100/Premissas!$C$16)</f>
        <v>13.461538461538462</v>
      </c>
    </row>
    <row r="2101" spans="1:15" ht="15" customHeight="1">
      <c r="A2101" s="9">
        <v>8</v>
      </c>
      <c r="B2101" s="9">
        <v>7801</v>
      </c>
      <c r="C2101" s="9" t="s">
        <v>20</v>
      </c>
      <c r="D2101" s="9" t="s">
        <v>1513</v>
      </c>
      <c r="E2101" s="9" t="s">
        <v>1514</v>
      </c>
      <c r="F2101" s="10">
        <v>3675</v>
      </c>
      <c r="G2101" s="11">
        <v>124.73</v>
      </c>
      <c r="H2101" s="11">
        <v>29</v>
      </c>
      <c r="I2101" s="9"/>
      <c r="J2101" s="9">
        <v>16</v>
      </c>
      <c r="K2101" s="9" t="s">
        <v>4843</v>
      </c>
      <c r="L2101" s="9" t="s">
        <v>48</v>
      </c>
      <c r="M2101" s="11">
        <f t="shared" si="32"/>
        <v>1.8125</v>
      </c>
      <c r="N2101" s="12">
        <f>IF(M2101="","",IF(M2101&lt;Premissas!$C$8,Premissas!$E$7,IF(M2101&lt;Premissas!$C$9,Premissas!$E$8,IF(M2101&lt;Premissas!$C$10,Premissas!$E$9,IF(M2101&lt;Premissas!$C$11,Premissas!$E$10,IF(M2101&lt;Premissas!$C$12,Premissas!$E$11,Premissas!$E$12))))))</f>
        <v>500</v>
      </c>
      <c r="O2101" s="13">
        <f>IF(OR(N2101="",N2101=0),0,N2101/Premissas!$C$16)</f>
        <v>19.23076923076923</v>
      </c>
    </row>
    <row r="2102" spans="1:15" ht="15" customHeight="1">
      <c r="A2102" s="9">
        <v>8</v>
      </c>
      <c r="B2102" s="9">
        <v>7801</v>
      </c>
      <c r="C2102" s="9" t="s">
        <v>19</v>
      </c>
      <c r="D2102" s="9" t="s">
        <v>1515</v>
      </c>
      <c r="E2102" s="9" t="s">
        <v>1516</v>
      </c>
      <c r="F2102" s="10">
        <v>108</v>
      </c>
      <c r="G2102" s="11">
        <v>6.67</v>
      </c>
      <c r="H2102" s="11">
        <v>16</v>
      </c>
      <c r="I2102" s="9"/>
      <c r="J2102" s="9">
        <v>17</v>
      </c>
      <c r="K2102" s="9" t="s">
        <v>4843</v>
      </c>
      <c r="L2102" s="9" t="s">
        <v>48</v>
      </c>
      <c r="M2102" s="11">
        <f t="shared" si="32"/>
        <v>0.94117647058823528</v>
      </c>
      <c r="N2102" s="12">
        <f>IF(M2102="","",IF(M2102&lt;Premissas!$C$8,Premissas!$E$7,IF(M2102&lt;Premissas!$C$9,Premissas!$E$8,IF(M2102&lt;Premissas!$C$10,Premissas!$E$9,IF(M2102&lt;Premissas!$C$11,Premissas!$E$10,IF(M2102&lt;Premissas!$C$12,Premissas!$E$11,Premissas!$E$12))))))</f>
        <v>0</v>
      </c>
      <c r="O2102" s="13">
        <f>IF(OR(N2102="",N2102=0),0,N2102/Premissas!$C$16)</f>
        <v>0</v>
      </c>
    </row>
    <row r="2103" spans="1:15" ht="15" customHeight="1">
      <c r="A2103" s="9">
        <v>8</v>
      </c>
      <c r="B2103" s="9">
        <v>7801</v>
      </c>
      <c r="C2103" s="9" t="s">
        <v>20</v>
      </c>
      <c r="D2103" s="9" t="s">
        <v>1517</v>
      </c>
      <c r="E2103" s="9" t="s">
        <v>1518</v>
      </c>
      <c r="F2103" s="10">
        <v>2</v>
      </c>
      <c r="G2103" s="11">
        <v>1.33</v>
      </c>
      <c r="H2103" s="11">
        <v>2</v>
      </c>
      <c r="I2103" s="9"/>
      <c r="J2103" s="9">
        <v>16</v>
      </c>
      <c r="K2103" s="9" t="s">
        <v>4843</v>
      </c>
      <c r="L2103" s="9" t="s">
        <v>48</v>
      </c>
      <c r="M2103" s="11">
        <f t="shared" si="32"/>
        <v>0.125</v>
      </c>
      <c r="N2103" s="12">
        <f>IF(M2103="","",IF(M2103&lt;Premissas!$C$8,Premissas!$E$7,IF(M2103&lt;Premissas!$C$9,Premissas!$E$8,IF(M2103&lt;Premissas!$C$10,Premissas!$E$9,IF(M2103&lt;Premissas!$C$11,Premissas!$E$10,IF(M2103&lt;Premissas!$C$12,Premissas!$E$11,Premissas!$E$12))))))</f>
        <v>0</v>
      </c>
      <c r="O2103" s="13">
        <f>IF(OR(N2103="",N2103=0),0,N2103/Premissas!$C$16)</f>
        <v>0</v>
      </c>
    </row>
    <row r="2104" spans="1:15" ht="15" customHeight="1">
      <c r="A2104" s="9">
        <v>8</v>
      </c>
      <c r="B2104" s="9">
        <v>7801</v>
      </c>
      <c r="C2104" s="9" t="s">
        <v>18</v>
      </c>
      <c r="D2104" s="9" t="s">
        <v>1519</v>
      </c>
      <c r="E2104" s="9" t="s">
        <v>1520</v>
      </c>
      <c r="F2104" s="10">
        <v>438</v>
      </c>
      <c r="G2104" s="11">
        <v>39.81</v>
      </c>
      <c r="H2104" s="11">
        <v>11</v>
      </c>
      <c r="I2104" s="9"/>
      <c r="J2104" s="9">
        <v>22</v>
      </c>
      <c r="K2104" s="9" t="s">
        <v>4843</v>
      </c>
      <c r="L2104" s="9" t="s">
        <v>48</v>
      </c>
      <c r="M2104" s="11">
        <f t="shared" si="32"/>
        <v>0.5</v>
      </c>
      <c r="N2104" s="12">
        <f>IF(M2104="","",IF(M2104&lt;Premissas!$C$8,Premissas!$E$7,IF(M2104&lt;Premissas!$C$9,Premissas!$E$8,IF(M2104&lt;Premissas!$C$10,Premissas!$E$9,IF(M2104&lt;Premissas!$C$11,Premissas!$E$10,IF(M2104&lt;Premissas!$C$12,Premissas!$E$11,Premissas!$E$12))))))</f>
        <v>0</v>
      </c>
      <c r="O2104" s="13">
        <f>IF(OR(N2104="",N2104=0),0,N2104/Premissas!$C$16)</f>
        <v>0</v>
      </c>
    </row>
    <row r="2105" spans="1:15" ht="15" customHeight="1">
      <c r="A2105" s="9">
        <v>8</v>
      </c>
      <c r="B2105" s="9">
        <v>7801</v>
      </c>
      <c r="C2105" s="9" t="s">
        <v>20</v>
      </c>
      <c r="D2105" s="9" t="s">
        <v>1523</v>
      </c>
      <c r="E2105" s="9" t="s">
        <v>1524</v>
      </c>
      <c r="F2105" s="10">
        <v>369</v>
      </c>
      <c r="G2105" s="11">
        <v>16.47</v>
      </c>
      <c r="H2105" s="11">
        <v>22</v>
      </c>
      <c r="I2105" s="9"/>
      <c r="J2105" s="9">
        <v>16</v>
      </c>
      <c r="K2105" s="9" t="s">
        <v>4843</v>
      </c>
      <c r="L2105" s="9" t="s">
        <v>48</v>
      </c>
      <c r="M2105" s="11">
        <f t="shared" si="32"/>
        <v>1.375</v>
      </c>
      <c r="N2105" s="12">
        <f>IF(M2105="","",IF(M2105&lt;Premissas!$C$8,Premissas!$E$7,IF(M2105&lt;Premissas!$C$9,Premissas!$E$8,IF(M2105&lt;Premissas!$C$10,Premissas!$E$9,IF(M2105&lt;Premissas!$C$11,Premissas!$E$10,IF(M2105&lt;Premissas!$C$12,Premissas!$E$11,Premissas!$E$12))))))</f>
        <v>200</v>
      </c>
      <c r="O2105" s="13">
        <f>IF(OR(N2105="",N2105=0),0,N2105/Premissas!$C$16)</f>
        <v>7.6923076923076925</v>
      </c>
    </row>
    <row r="2106" spans="1:15" ht="15" customHeight="1">
      <c r="A2106" s="9">
        <v>8</v>
      </c>
      <c r="B2106" s="9">
        <v>7801</v>
      </c>
      <c r="C2106" s="9" t="s">
        <v>20</v>
      </c>
      <c r="D2106" s="9" t="s">
        <v>1525</v>
      </c>
      <c r="E2106" s="9" t="s">
        <v>1526</v>
      </c>
      <c r="F2106" s="10">
        <v>183</v>
      </c>
      <c r="G2106" s="11">
        <v>35.83</v>
      </c>
      <c r="H2106" s="11">
        <v>5</v>
      </c>
      <c r="I2106" s="9"/>
      <c r="J2106" s="9">
        <v>16</v>
      </c>
      <c r="K2106" s="9" t="s">
        <v>4843</v>
      </c>
      <c r="L2106" s="9" t="s">
        <v>48</v>
      </c>
      <c r="M2106" s="11">
        <f t="shared" si="32"/>
        <v>0.3125</v>
      </c>
      <c r="N2106" s="12">
        <f>IF(M2106="","",IF(M2106&lt;Premissas!$C$8,Premissas!$E$7,IF(M2106&lt;Premissas!$C$9,Premissas!$E$8,IF(M2106&lt;Premissas!$C$10,Premissas!$E$9,IF(M2106&lt;Premissas!$C$11,Premissas!$E$10,IF(M2106&lt;Premissas!$C$12,Premissas!$E$11,Premissas!$E$12))))))</f>
        <v>0</v>
      </c>
      <c r="O2106" s="13">
        <f>IF(OR(N2106="",N2106=0),0,N2106/Premissas!$C$16)</f>
        <v>0</v>
      </c>
    </row>
    <row r="2107" spans="1:15" ht="15" customHeight="1">
      <c r="A2107" s="9">
        <v>8</v>
      </c>
      <c r="B2107" s="9">
        <v>7801</v>
      </c>
      <c r="C2107" s="9" t="s">
        <v>20</v>
      </c>
      <c r="D2107" s="9" t="s">
        <v>1527</v>
      </c>
      <c r="E2107" s="9" t="s">
        <v>1528</v>
      </c>
      <c r="F2107" s="10">
        <v>823</v>
      </c>
      <c r="G2107" s="11">
        <v>48.57</v>
      </c>
      <c r="H2107" s="11">
        <v>17</v>
      </c>
      <c r="I2107" s="9"/>
      <c r="J2107" s="9">
        <v>16</v>
      </c>
      <c r="K2107" s="9" t="s">
        <v>4843</v>
      </c>
      <c r="L2107" s="9" t="s">
        <v>48</v>
      </c>
      <c r="M2107" s="11">
        <f t="shared" si="32"/>
        <v>1.0625</v>
      </c>
      <c r="N2107" s="12">
        <f>IF(M2107="","",IF(M2107&lt;Premissas!$C$8,Premissas!$E$7,IF(M2107&lt;Premissas!$C$9,Premissas!$E$8,IF(M2107&lt;Premissas!$C$10,Premissas!$E$9,IF(M2107&lt;Premissas!$C$11,Premissas!$E$10,IF(M2107&lt;Premissas!$C$12,Premissas!$E$11,Premissas!$E$12))))))</f>
        <v>100</v>
      </c>
      <c r="O2107" s="13">
        <f>IF(OR(N2107="",N2107=0),0,N2107/Premissas!$C$16)</f>
        <v>3.8461538461538463</v>
      </c>
    </row>
    <row r="2108" spans="1:15" ht="15" customHeight="1">
      <c r="A2108" s="9">
        <v>8</v>
      </c>
      <c r="B2108" s="9">
        <v>7801</v>
      </c>
      <c r="C2108" s="9" t="s">
        <v>19</v>
      </c>
      <c r="D2108" s="9" t="s">
        <v>1527</v>
      </c>
      <c r="E2108" s="9" t="s">
        <v>1528</v>
      </c>
      <c r="F2108" s="10">
        <v>3757</v>
      </c>
      <c r="G2108" s="11">
        <v>121.04</v>
      </c>
      <c r="H2108" s="11">
        <v>31</v>
      </c>
      <c r="I2108" s="9"/>
      <c r="J2108" s="9">
        <v>17</v>
      </c>
      <c r="K2108" s="9" t="s">
        <v>4843</v>
      </c>
      <c r="L2108" s="9" t="s">
        <v>48</v>
      </c>
      <c r="M2108" s="11">
        <f t="shared" si="32"/>
        <v>1.8235294117647058</v>
      </c>
      <c r="N2108" s="12">
        <f>IF(M2108="","",IF(M2108&lt;Premissas!$C$8,Premissas!$E$7,IF(M2108&lt;Premissas!$C$9,Premissas!$E$8,IF(M2108&lt;Premissas!$C$10,Premissas!$E$9,IF(M2108&lt;Premissas!$C$11,Premissas!$E$10,IF(M2108&lt;Premissas!$C$12,Premissas!$E$11,Premissas!$E$12))))))</f>
        <v>500</v>
      </c>
      <c r="O2108" s="13">
        <f>IF(OR(N2108="",N2108=0),0,N2108/Premissas!$C$16)</f>
        <v>19.23076923076923</v>
      </c>
    </row>
    <row r="2109" spans="1:15" ht="15" customHeight="1">
      <c r="A2109" s="9">
        <v>8</v>
      </c>
      <c r="B2109" s="9">
        <v>7801</v>
      </c>
      <c r="C2109" s="9" t="s">
        <v>20</v>
      </c>
      <c r="D2109" s="9" t="s">
        <v>1529</v>
      </c>
      <c r="E2109" s="9" t="s">
        <v>1530</v>
      </c>
      <c r="F2109" s="10">
        <v>1782</v>
      </c>
      <c r="G2109" s="11">
        <v>127.71</v>
      </c>
      <c r="H2109" s="11">
        <v>14</v>
      </c>
      <c r="I2109" s="9"/>
      <c r="J2109" s="9">
        <v>16</v>
      </c>
      <c r="K2109" s="9" t="s">
        <v>4843</v>
      </c>
      <c r="L2109" s="9" t="s">
        <v>48</v>
      </c>
      <c r="M2109" s="11">
        <f t="shared" si="32"/>
        <v>0.875</v>
      </c>
      <c r="N2109" s="12">
        <f>IF(M2109="","",IF(M2109&lt;Premissas!$C$8,Premissas!$E$7,IF(M2109&lt;Premissas!$C$9,Premissas!$E$8,IF(M2109&lt;Premissas!$C$10,Premissas!$E$9,IF(M2109&lt;Premissas!$C$11,Premissas!$E$10,IF(M2109&lt;Premissas!$C$12,Premissas!$E$11,Premissas!$E$12))))))</f>
        <v>0</v>
      </c>
      <c r="O2109" s="13">
        <f>IF(OR(N2109="",N2109=0),0,N2109/Premissas!$C$16)</f>
        <v>0</v>
      </c>
    </row>
    <row r="2110" spans="1:15" ht="15" customHeight="1">
      <c r="A2110" s="9">
        <v>8</v>
      </c>
      <c r="B2110" s="9">
        <v>7801</v>
      </c>
      <c r="C2110" s="9" t="s">
        <v>20</v>
      </c>
      <c r="D2110" s="9" t="s">
        <v>1531</v>
      </c>
      <c r="E2110" s="9" t="s">
        <v>1532</v>
      </c>
      <c r="F2110" s="10">
        <v>137</v>
      </c>
      <c r="G2110" s="11">
        <v>19.28</v>
      </c>
      <c r="H2110" s="11">
        <v>7</v>
      </c>
      <c r="I2110" s="9"/>
      <c r="J2110" s="9">
        <v>16</v>
      </c>
      <c r="K2110" s="9" t="s">
        <v>4843</v>
      </c>
      <c r="L2110" s="9" t="s">
        <v>48</v>
      </c>
      <c r="M2110" s="11">
        <f t="shared" si="32"/>
        <v>0.4375</v>
      </c>
      <c r="N2110" s="12">
        <f>IF(M2110="","",IF(M2110&lt;Premissas!$C$8,Premissas!$E$7,IF(M2110&lt;Premissas!$C$9,Premissas!$E$8,IF(M2110&lt;Premissas!$C$10,Premissas!$E$9,IF(M2110&lt;Premissas!$C$11,Premissas!$E$10,IF(M2110&lt;Premissas!$C$12,Premissas!$E$11,Premissas!$E$12))))))</f>
        <v>0</v>
      </c>
      <c r="O2110" s="13">
        <f>IF(OR(N2110="",N2110=0),0,N2110/Premissas!$C$16)</f>
        <v>0</v>
      </c>
    </row>
    <row r="2111" spans="1:15" ht="15" customHeight="1">
      <c r="A2111" s="9">
        <v>8</v>
      </c>
      <c r="B2111" s="9">
        <v>7801</v>
      </c>
      <c r="C2111" s="9" t="s">
        <v>18</v>
      </c>
      <c r="D2111" s="9" t="s">
        <v>1535</v>
      </c>
      <c r="E2111" s="9" t="s">
        <v>1536</v>
      </c>
      <c r="F2111" s="10">
        <v>1090</v>
      </c>
      <c r="G2111" s="11">
        <v>117.3</v>
      </c>
      <c r="H2111" s="11">
        <v>9</v>
      </c>
      <c r="I2111" s="9"/>
      <c r="J2111" s="9">
        <v>22</v>
      </c>
      <c r="K2111" s="9" t="s">
        <v>4843</v>
      </c>
      <c r="L2111" s="9" t="s">
        <v>48</v>
      </c>
      <c r="M2111" s="11">
        <f t="shared" si="32"/>
        <v>0.40909090909090912</v>
      </c>
      <c r="N2111" s="12">
        <f>IF(M2111="","",IF(M2111&lt;Premissas!$C$8,Premissas!$E$7,IF(M2111&lt;Premissas!$C$9,Premissas!$E$8,IF(M2111&lt;Premissas!$C$10,Premissas!$E$9,IF(M2111&lt;Premissas!$C$11,Premissas!$E$10,IF(M2111&lt;Premissas!$C$12,Premissas!$E$11,Premissas!$E$12))))))</f>
        <v>0</v>
      </c>
      <c r="O2111" s="13">
        <f>IF(OR(N2111="",N2111=0),0,N2111/Premissas!$C$16)</f>
        <v>0</v>
      </c>
    </row>
    <row r="2112" spans="1:15" ht="15" customHeight="1">
      <c r="A2112" s="9">
        <v>8</v>
      </c>
      <c r="B2112" s="9">
        <v>7801</v>
      </c>
      <c r="C2112" s="9" t="s">
        <v>20</v>
      </c>
      <c r="D2112" s="9" t="s">
        <v>1537</v>
      </c>
      <c r="E2112" s="9" t="s">
        <v>1538</v>
      </c>
      <c r="F2112" s="10">
        <v>2492</v>
      </c>
      <c r="G2112" s="11">
        <v>133.11000000000001</v>
      </c>
      <c r="H2112" s="11">
        <v>19</v>
      </c>
      <c r="I2112" s="9"/>
      <c r="J2112" s="9">
        <v>16</v>
      </c>
      <c r="K2112" s="9" t="s">
        <v>4843</v>
      </c>
      <c r="L2112" s="9" t="s">
        <v>48</v>
      </c>
      <c r="M2112" s="11">
        <f t="shared" si="32"/>
        <v>1.1875</v>
      </c>
      <c r="N2112" s="12">
        <f>IF(M2112="","",IF(M2112&lt;Premissas!$C$8,Premissas!$E$7,IF(M2112&lt;Premissas!$C$9,Premissas!$E$8,IF(M2112&lt;Premissas!$C$10,Premissas!$E$9,IF(M2112&lt;Premissas!$C$11,Premissas!$E$10,IF(M2112&lt;Premissas!$C$12,Premissas!$E$11,Premissas!$E$12))))))</f>
        <v>100</v>
      </c>
      <c r="O2112" s="13">
        <f>IF(OR(N2112="",N2112=0),0,N2112/Premissas!$C$16)</f>
        <v>3.8461538461538463</v>
      </c>
    </row>
    <row r="2113" spans="1:15" ht="15" customHeight="1">
      <c r="A2113" s="9">
        <v>8</v>
      </c>
      <c r="B2113" s="9">
        <v>7801</v>
      </c>
      <c r="C2113" s="9" t="s">
        <v>18</v>
      </c>
      <c r="D2113" s="9" t="s">
        <v>1539</v>
      </c>
      <c r="E2113" s="9" t="s">
        <v>1540</v>
      </c>
      <c r="F2113" s="10">
        <v>271</v>
      </c>
      <c r="G2113" s="11">
        <v>21.99</v>
      </c>
      <c r="H2113" s="11">
        <v>12</v>
      </c>
      <c r="I2113" s="9"/>
      <c r="J2113" s="9">
        <v>22</v>
      </c>
      <c r="K2113" s="9" t="s">
        <v>4843</v>
      </c>
      <c r="L2113" s="9" t="s">
        <v>48</v>
      </c>
      <c r="M2113" s="11">
        <f t="shared" si="32"/>
        <v>0.54545454545454541</v>
      </c>
      <c r="N2113" s="12">
        <f>IF(M2113="","",IF(M2113&lt;Premissas!$C$8,Premissas!$E$7,IF(M2113&lt;Premissas!$C$9,Premissas!$E$8,IF(M2113&lt;Premissas!$C$10,Premissas!$E$9,IF(M2113&lt;Premissas!$C$11,Premissas!$E$10,IF(M2113&lt;Premissas!$C$12,Premissas!$E$11,Premissas!$E$12))))))</f>
        <v>0</v>
      </c>
      <c r="O2113" s="13">
        <f>IF(OR(N2113="",N2113=0),0,N2113/Premissas!$C$16)</f>
        <v>0</v>
      </c>
    </row>
    <row r="2114" spans="1:15" ht="15" customHeight="1">
      <c r="A2114" s="9">
        <v>8</v>
      </c>
      <c r="B2114" s="9">
        <v>7801</v>
      </c>
      <c r="C2114" s="9" t="s">
        <v>18</v>
      </c>
      <c r="D2114" s="9" t="s">
        <v>1541</v>
      </c>
      <c r="E2114" s="9" t="s">
        <v>1542</v>
      </c>
      <c r="F2114" s="10">
        <v>38</v>
      </c>
      <c r="G2114" s="11">
        <v>5.44</v>
      </c>
      <c r="H2114" s="11">
        <v>7</v>
      </c>
      <c r="I2114" s="9"/>
      <c r="J2114" s="9">
        <v>22</v>
      </c>
      <c r="K2114" s="9" t="s">
        <v>4843</v>
      </c>
      <c r="L2114" s="9" t="s">
        <v>48</v>
      </c>
      <c r="M2114" s="11">
        <f t="shared" ref="M2114:M2177" si="33">IF(OR(J2114="",J2114&lt;=0),"",H2114/J2114)</f>
        <v>0.31818181818181818</v>
      </c>
      <c r="N2114" s="12">
        <f>IF(M2114="","",IF(M2114&lt;Premissas!$C$8,Premissas!$E$7,IF(M2114&lt;Premissas!$C$9,Premissas!$E$8,IF(M2114&lt;Premissas!$C$10,Premissas!$E$9,IF(M2114&lt;Premissas!$C$11,Premissas!$E$10,IF(M2114&lt;Premissas!$C$12,Premissas!$E$11,Premissas!$E$12))))))</f>
        <v>0</v>
      </c>
      <c r="O2114" s="13">
        <f>IF(OR(N2114="",N2114=0),0,N2114/Premissas!$C$16)</f>
        <v>0</v>
      </c>
    </row>
    <row r="2115" spans="1:15" ht="15" customHeight="1">
      <c r="A2115" s="9">
        <v>8</v>
      </c>
      <c r="B2115" s="9">
        <v>7801</v>
      </c>
      <c r="C2115" s="9" t="s">
        <v>20</v>
      </c>
      <c r="D2115" s="9" t="s">
        <v>1541</v>
      </c>
      <c r="E2115" s="9" t="s">
        <v>1542</v>
      </c>
      <c r="F2115" s="10">
        <v>97</v>
      </c>
      <c r="G2115" s="11">
        <v>42.67</v>
      </c>
      <c r="H2115" s="11">
        <v>2</v>
      </c>
      <c r="I2115" s="9"/>
      <c r="J2115" s="9">
        <v>16</v>
      </c>
      <c r="K2115" s="9" t="s">
        <v>4843</v>
      </c>
      <c r="L2115" s="9" t="s">
        <v>48</v>
      </c>
      <c r="M2115" s="11">
        <f t="shared" si="33"/>
        <v>0.125</v>
      </c>
      <c r="N2115" s="12">
        <f>IF(M2115="","",IF(M2115&lt;Premissas!$C$8,Premissas!$E$7,IF(M2115&lt;Premissas!$C$9,Premissas!$E$8,IF(M2115&lt;Premissas!$C$10,Premissas!$E$9,IF(M2115&lt;Premissas!$C$11,Premissas!$E$10,IF(M2115&lt;Premissas!$C$12,Premissas!$E$11,Premissas!$E$12))))))</f>
        <v>0</v>
      </c>
      <c r="O2115" s="13">
        <f>IF(OR(N2115="",N2115=0),0,N2115/Premissas!$C$16)</f>
        <v>0</v>
      </c>
    </row>
    <row r="2116" spans="1:15" ht="15" customHeight="1">
      <c r="A2116" s="9">
        <v>8</v>
      </c>
      <c r="B2116" s="9">
        <v>7801</v>
      </c>
      <c r="C2116" s="9" t="s">
        <v>20</v>
      </c>
      <c r="D2116" s="9" t="s">
        <v>1543</v>
      </c>
      <c r="E2116" s="9" t="s">
        <v>1544</v>
      </c>
      <c r="F2116" s="10">
        <v>580</v>
      </c>
      <c r="G2116" s="11">
        <v>121.06</v>
      </c>
      <c r="H2116" s="11">
        <v>5</v>
      </c>
      <c r="I2116" s="9"/>
      <c r="J2116" s="9">
        <v>16</v>
      </c>
      <c r="K2116" s="9" t="s">
        <v>4843</v>
      </c>
      <c r="L2116" s="9" t="s">
        <v>48</v>
      </c>
      <c r="M2116" s="11">
        <f t="shared" si="33"/>
        <v>0.3125</v>
      </c>
      <c r="N2116" s="12">
        <f>IF(M2116="","",IF(M2116&lt;Premissas!$C$8,Premissas!$E$7,IF(M2116&lt;Premissas!$C$9,Premissas!$E$8,IF(M2116&lt;Premissas!$C$10,Premissas!$E$9,IF(M2116&lt;Premissas!$C$11,Premissas!$E$10,IF(M2116&lt;Premissas!$C$12,Premissas!$E$11,Premissas!$E$12))))))</f>
        <v>0</v>
      </c>
      <c r="O2116" s="13">
        <f>IF(OR(N2116="",N2116=0),0,N2116/Premissas!$C$16)</f>
        <v>0</v>
      </c>
    </row>
    <row r="2117" spans="1:15" ht="15" customHeight="1">
      <c r="A2117" s="9">
        <v>8</v>
      </c>
      <c r="B2117" s="9">
        <v>7801</v>
      </c>
      <c r="C2117" s="9" t="s">
        <v>18</v>
      </c>
      <c r="D2117" s="9" t="s">
        <v>1547</v>
      </c>
      <c r="E2117" s="9" t="s">
        <v>1548</v>
      </c>
      <c r="F2117" s="10">
        <v>28</v>
      </c>
      <c r="G2117" s="11">
        <v>8.43</v>
      </c>
      <c r="H2117" s="11">
        <v>3</v>
      </c>
      <c r="I2117" s="9"/>
      <c r="J2117" s="9">
        <v>22</v>
      </c>
      <c r="K2117" s="9" t="s">
        <v>4843</v>
      </c>
      <c r="L2117" s="9" t="s">
        <v>48</v>
      </c>
      <c r="M2117" s="11">
        <f t="shared" si="33"/>
        <v>0.13636363636363635</v>
      </c>
      <c r="N2117" s="12">
        <f>IF(M2117="","",IF(M2117&lt;Premissas!$C$8,Premissas!$E$7,IF(M2117&lt;Premissas!$C$9,Premissas!$E$8,IF(M2117&lt;Premissas!$C$10,Premissas!$E$9,IF(M2117&lt;Premissas!$C$11,Premissas!$E$10,IF(M2117&lt;Premissas!$C$12,Premissas!$E$11,Premissas!$E$12))))))</f>
        <v>0</v>
      </c>
      <c r="O2117" s="13">
        <f>IF(OR(N2117="",N2117=0),0,N2117/Premissas!$C$16)</f>
        <v>0</v>
      </c>
    </row>
    <row r="2118" spans="1:15" ht="15" customHeight="1">
      <c r="A2118" s="9">
        <v>8</v>
      </c>
      <c r="B2118" s="9">
        <v>7801</v>
      </c>
      <c r="C2118" s="9" t="s">
        <v>20</v>
      </c>
      <c r="D2118" s="9" t="s">
        <v>1547</v>
      </c>
      <c r="E2118" s="9" t="s">
        <v>1548</v>
      </c>
      <c r="F2118" s="10">
        <v>16</v>
      </c>
      <c r="G2118" s="11">
        <v>7.25</v>
      </c>
      <c r="H2118" s="11">
        <v>2</v>
      </c>
      <c r="I2118" s="9"/>
      <c r="J2118" s="9">
        <v>16</v>
      </c>
      <c r="K2118" s="9" t="s">
        <v>4843</v>
      </c>
      <c r="L2118" s="9" t="s">
        <v>48</v>
      </c>
      <c r="M2118" s="11">
        <f t="shared" si="33"/>
        <v>0.125</v>
      </c>
      <c r="N2118" s="12">
        <f>IF(M2118="","",IF(M2118&lt;Premissas!$C$8,Premissas!$E$7,IF(M2118&lt;Premissas!$C$9,Premissas!$E$8,IF(M2118&lt;Premissas!$C$10,Premissas!$E$9,IF(M2118&lt;Premissas!$C$11,Premissas!$E$10,IF(M2118&lt;Premissas!$C$12,Premissas!$E$11,Premissas!$E$12))))))</f>
        <v>0</v>
      </c>
      <c r="O2118" s="13">
        <f>IF(OR(N2118="",N2118=0),0,N2118/Premissas!$C$16)</f>
        <v>0</v>
      </c>
    </row>
    <row r="2119" spans="1:15" ht="15" customHeight="1">
      <c r="A2119" s="9">
        <v>8</v>
      </c>
      <c r="B2119" s="9">
        <v>7801</v>
      </c>
      <c r="C2119" s="9" t="s">
        <v>19</v>
      </c>
      <c r="D2119" s="9" t="s">
        <v>1547</v>
      </c>
      <c r="E2119" s="9" t="s">
        <v>1548</v>
      </c>
      <c r="F2119" s="10">
        <v>231</v>
      </c>
      <c r="G2119" s="11">
        <v>27.68</v>
      </c>
      <c r="H2119" s="11">
        <v>8</v>
      </c>
      <c r="I2119" s="9"/>
      <c r="J2119" s="9">
        <v>17</v>
      </c>
      <c r="K2119" s="9" t="s">
        <v>4843</v>
      </c>
      <c r="L2119" s="9" t="s">
        <v>48</v>
      </c>
      <c r="M2119" s="11">
        <f t="shared" si="33"/>
        <v>0.47058823529411764</v>
      </c>
      <c r="N2119" s="12">
        <f>IF(M2119="","",IF(M2119&lt;Premissas!$C$8,Premissas!$E$7,IF(M2119&lt;Premissas!$C$9,Premissas!$E$8,IF(M2119&lt;Premissas!$C$10,Premissas!$E$9,IF(M2119&lt;Premissas!$C$11,Premissas!$E$10,IF(M2119&lt;Premissas!$C$12,Premissas!$E$11,Premissas!$E$12))))))</f>
        <v>0</v>
      </c>
      <c r="O2119" s="13">
        <f>IF(OR(N2119="",N2119=0),0,N2119/Premissas!$C$16)</f>
        <v>0</v>
      </c>
    </row>
    <row r="2120" spans="1:15" ht="15" customHeight="1">
      <c r="A2120" s="9">
        <v>8</v>
      </c>
      <c r="B2120" s="9">
        <v>7801</v>
      </c>
      <c r="C2120" s="9" t="s">
        <v>18</v>
      </c>
      <c r="D2120" s="9" t="s">
        <v>1549</v>
      </c>
      <c r="E2120" s="9" t="s">
        <v>1550</v>
      </c>
      <c r="F2120" s="10">
        <v>811</v>
      </c>
      <c r="G2120" s="11">
        <v>41.8</v>
      </c>
      <c r="H2120" s="11">
        <v>19</v>
      </c>
      <c r="I2120" s="9"/>
      <c r="J2120" s="9">
        <v>22</v>
      </c>
      <c r="K2120" s="9" t="s">
        <v>4843</v>
      </c>
      <c r="L2120" s="9" t="s">
        <v>48</v>
      </c>
      <c r="M2120" s="11">
        <f t="shared" si="33"/>
        <v>0.86363636363636365</v>
      </c>
      <c r="N2120" s="12">
        <f>IF(M2120="","",IF(M2120&lt;Premissas!$C$8,Premissas!$E$7,IF(M2120&lt;Premissas!$C$9,Premissas!$E$8,IF(M2120&lt;Premissas!$C$10,Premissas!$E$9,IF(M2120&lt;Premissas!$C$11,Premissas!$E$10,IF(M2120&lt;Premissas!$C$12,Premissas!$E$11,Premissas!$E$12))))))</f>
        <v>0</v>
      </c>
      <c r="O2120" s="13">
        <f>IF(OR(N2120="",N2120=0),0,N2120/Premissas!$C$16)</f>
        <v>0</v>
      </c>
    </row>
    <row r="2121" spans="1:15" ht="15" customHeight="1">
      <c r="A2121" s="9">
        <v>8</v>
      </c>
      <c r="B2121" s="9">
        <v>7801</v>
      </c>
      <c r="C2121" s="9" t="s">
        <v>18</v>
      </c>
      <c r="D2121" s="9" t="s">
        <v>1551</v>
      </c>
      <c r="E2121" s="9" t="s">
        <v>1552</v>
      </c>
      <c r="F2121" s="10">
        <v>59</v>
      </c>
      <c r="G2121" s="11">
        <v>9.0299999999999994</v>
      </c>
      <c r="H2121" s="11">
        <v>7</v>
      </c>
      <c r="I2121" s="9"/>
      <c r="J2121" s="9">
        <v>22</v>
      </c>
      <c r="K2121" s="9" t="s">
        <v>4843</v>
      </c>
      <c r="L2121" s="9" t="s">
        <v>48</v>
      </c>
      <c r="M2121" s="11">
        <f t="shared" si="33"/>
        <v>0.31818181818181818</v>
      </c>
      <c r="N2121" s="12">
        <f>IF(M2121="","",IF(M2121&lt;Premissas!$C$8,Premissas!$E$7,IF(M2121&lt;Premissas!$C$9,Premissas!$E$8,IF(M2121&lt;Premissas!$C$10,Premissas!$E$9,IF(M2121&lt;Premissas!$C$11,Premissas!$E$10,IF(M2121&lt;Premissas!$C$12,Premissas!$E$11,Premissas!$E$12))))))</f>
        <v>0</v>
      </c>
      <c r="O2121" s="13">
        <f>IF(OR(N2121="",N2121=0),0,N2121/Premissas!$C$16)</f>
        <v>0</v>
      </c>
    </row>
    <row r="2122" spans="1:15" ht="15" customHeight="1">
      <c r="A2122" s="9">
        <v>8</v>
      </c>
      <c r="B2122" s="9">
        <v>7801</v>
      </c>
      <c r="C2122" s="9" t="s">
        <v>19</v>
      </c>
      <c r="D2122" s="9" t="s">
        <v>1551</v>
      </c>
      <c r="E2122" s="9" t="s">
        <v>1552</v>
      </c>
      <c r="F2122" s="10">
        <v>85</v>
      </c>
      <c r="G2122" s="11">
        <v>15.38</v>
      </c>
      <c r="H2122" s="11">
        <v>6</v>
      </c>
      <c r="I2122" s="9"/>
      <c r="J2122" s="9">
        <v>17</v>
      </c>
      <c r="K2122" s="9" t="s">
        <v>4843</v>
      </c>
      <c r="L2122" s="9" t="s">
        <v>48</v>
      </c>
      <c r="M2122" s="11">
        <f t="shared" si="33"/>
        <v>0.35294117647058826</v>
      </c>
      <c r="N2122" s="12">
        <f>IF(M2122="","",IF(M2122&lt;Premissas!$C$8,Premissas!$E$7,IF(M2122&lt;Premissas!$C$9,Premissas!$E$8,IF(M2122&lt;Premissas!$C$10,Premissas!$E$9,IF(M2122&lt;Premissas!$C$11,Premissas!$E$10,IF(M2122&lt;Premissas!$C$12,Premissas!$E$11,Premissas!$E$12))))))</f>
        <v>0</v>
      </c>
      <c r="O2122" s="13">
        <f>IF(OR(N2122="",N2122=0),0,N2122/Premissas!$C$16)</f>
        <v>0</v>
      </c>
    </row>
    <row r="2123" spans="1:15" ht="15" customHeight="1">
      <c r="A2123" s="9">
        <v>8</v>
      </c>
      <c r="B2123" s="9">
        <v>7801</v>
      </c>
      <c r="C2123" s="9" t="s">
        <v>20</v>
      </c>
      <c r="D2123" s="9" t="s">
        <v>1555</v>
      </c>
      <c r="E2123" s="9" t="s">
        <v>1556</v>
      </c>
      <c r="F2123" s="10">
        <v>220</v>
      </c>
      <c r="G2123" s="11">
        <v>13.22</v>
      </c>
      <c r="H2123" s="11">
        <v>17</v>
      </c>
      <c r="I2123" s="9"/>
      <c r="J2123" s="9">
        <v>16</v>
      </c>
      <c r="K2123" s="9" t="s">
        <v>4843</v>
      </c>
      <c r="L2123" s="9" t="s">
        <v>48</v>
      </c>
      <c r="M2123" s="11">
        <f t="shared" si="33"/>
        <v>1.0625</v>
      </c>
      <c r="N2123" s="12">
        <f>IF(M2123="","",IF(M2123&lt;Premissas!$C$8,Premissas!$E$7,IF(M2123&lt;Premissas!$C$9,Premissas!$E$8,IF(M2123&lt;Premissas!$C$10,Premissas!$E$9,IF(M2123&lt;Premissas!$C$11,Premissas!$E$10,IF(M2123&lt;Premissas!$C$12,Premissas!$E$11,Premissas!$E$12))))))</f>
        <v>100</v>
      </c>
      <c r="O2123" s="13">
        <f>IF(OR(N2123="",N2123=0),0,N2123/Premissas!$C$16)</f>
        <v>3.8461538461538463</v>
      </c>
    </row>
    <row r="2124" spans="1:15" ht="15" customHeight="1">
      <c r="A2124" s="9">
        <v>8</v>
      </c>
      <c r="B2124" s="9">
        <v>7801</v>
      </c>
      <c r="C2124" s="9" t="s">
        <v>19</v>
      </c>
      <c r="D2124" s="9" t="s">
        <v>1555</v>
      </c>
      <c r="E2124" s="9" t="s">
        <v>1556</v>
      </c>
      <c r="F2124" s="10">
        <v>6664</v>
      </c>
      <c r="G2124" s="11">
        <v>143.31</v>
      </c>
      <c r="H2124" s="11">
        <v>47</v>
      </c>
      <c r="I2124" s="9"/>
      <c r="J2124" s="9">
        <v>17</v>
      </c>
      <c r="K2124" s="9" t="s">
        <v>4843</v>
      </c>
      <c r="L2124" s="9" t="s">
        <v>48</v>
      </c>
      <c r="M2124" s="11">
        <f t="shared" si="33"/>
        <v>2.7647058823529411</v>
      </c>
      <c r="N2124" s="12">
        <f>IF(M2124="","",IF(M2124&lt;Premissas!$C$8,Premissas!$E$7,IF(M2124&lt;Premissas!$C$9,Premissas!$E$8,IF(M2124&lt;Premissas!$C$10,Premissas!$E$9,IF(M2124&lt;Premissas!$C$11,Premissas!$E$10,IF(M2124&lt;Premissas!$C$12,Premissas!$E$11,Premissas!$E$12))))))</f>
        <v>750</v>
      </c>
      <c r="O2124" s="13">
        <f>IF(OR(N2124="",N2124=0),0,N2124/Premissas!$C$16)</f>
        <v>28.846153846153847</v>
      </c>
    </row>
    <row r="2125" spans="1:15" ht="15" customHeight="1">
      <c r="A2125" s="9">
        <v>8</v>
      </c>
      <c r="B2125" s="9">
        <v>7801</v>
      </c>
      <c r="C2125" s="9" t="s">
        <v>21</v>
      </c>
      <c r="D2125" s="9" t="s">
        <v>1557</v>
      </c>
      <c r="E2125" s="9" t="s">
        <v>1558</v>
      </c>
      <c r="F2125" s="10">
        <v>1368</v>
      </c>
      <c r="G2125" s="11">
        <v>174.83</v>
      </c>
      <c r="H2125" s="11">
        <v>8</v>
      </c>
      <c r="I2125" s="9"/>
      <c r="J2125" s="9">
        <v>20</v>
      </c>
      <c r="K2125" s="9" t="s">
        <v>4843</v>
      </c>
      <c r="L2125" s="9" t="s">
        <v>48</v>
      </c>
      <c r="M2125" s="11">
        <f t="shared" si="33"/>
        <v>0.4</v>
      </c>
      <c r="N2125" s="12">
        <f>IF(M2125="","",IF(M2125&lt;Premissas!$C$8,Premissas!$E$7,IF(M2125&lt;Premissas!$C$9,Premissas!$E$8,IF(M2125&lt;Premissas!$C$10,Premissas!$E$9,IF(M2125&lt;Premissas!$C$11,Premissas!$E$10,IF(M2125&lt;Premissas!$C$12,Premissas!$E$11,Premissas!$E$12))))))</f>
        <v>0</v>
      </c>
      <c r="O2125" s="13">
        <f>IF(OR(N2125="",N2125=0),0,N2125/Premissas!$C$16)</f>
        <v>0</v>
      </c>
    </row>
    <row r="2126" spans="1:15" ht="15" customHeight="1">
      <c r="A2126" s="9">
        <v>8</v>
      </c>
      <c r="B2126" s="9">
        <v>7801</v>
      </c>
      <c r="C2126" s="9" t="s">
        <v>18</v>
      </c>
      <c r="D2126" s="9" t="s">
        <v>4316</v>
      </c>
      <c r="E2126" s="9" t="s">
        <v>4317</v>
      </c>
      <c r="F2126" s="10">
        <v>368</v>
      </c>
      <c r="G2126" s="11">
        <v>14.06</v>
      </c>
      <c r="H2126" s="11">
        <v>26</v>
      </c>
      <c r="I2126" s="9"/>
      <c r="J2126" s="9">
        <v>22</v>
      </c>
      <c r="K2126" s="9" t="s">
        <v>4843</v>
      </c>
      <c r="L2126" s="9" t="s">
        <v>48</v>
      </c>
      <c r="M2126" s="11">
        <f t="shared" si="33"/>
        <v>1.1818181818181819</v>
      </c>
      <c r="N2126" s="12">
        <f>IF(M2126="","",IF(M2126&lt;Premissas!$C$8,Premissas!$E$7,IF(M2126&lt;Premissas!$C$9,Premissas!$E$8,IF(M2126&lt;Premissas!$C$10,Premissas!$E$9,IF(M2126&lt;Premissas!$C$11,Premissas!$E$10,IF(M2126&lt;Premissas!$C$12,Premissas!$E$11,Premissas!$E$12))))))</f>
        <v>100</v>
      </c>
      <c r="O2126" s="13">
        <f>IF(OR(N2126="",N2126=0),0,N2126/Premissas!$C$16)</f>
        <v>3.8461538461538463</v>
      </c>
    </row>
    <row r="2127" spans="1:15" ht="15" customHeight="1">
      <c r="A2127" s="9">
        <v>8</v>
      </c>
      <c r="B2127" s="9">
        <v>7801</v>
      </c>
      <c r="C2127" s="9" t="s">
        <v>21</v>
      </c>
      <c r="D2127" s="9" t="s">
        <v>1559</v>
      </c>
      <c r="E2127" s="9" t="s">
        <v>1560</v>
      </c>
      <c r="F2127" s="10">
        <v>1723</v>
      </c>
      <c r="G2127" s="11">
        <v>145.66999999999999</v>
      </c>
      <c r="H2127" s="11">
        <v>12</v>
      </c>
      <c r="I2127" s="9"/>
      <c r="J2127" s="9">
        <v>20</v>
      </c>
      <c r="K2127" s="9" t="s">
        <v>4843</v>
      </c>
      <c r="L2127" s="9" t="s">
        <v>48</v>
      </c>
      <c r="M2127" s="11">
        <f t="shared" si="33"/>
        <v>0.6</v>
      </c>
      <c r="N2127" s="12">
        <f>IF(M2127="","",IF(M2127&lt;Premissas!$C$8,Premissas!$E$7,IF(M2127&lt;Premissas!$C$9,Premissas!$E$8,IF(M2127&lt;Premissas!$C$10,Premissas!$E$9,IF(M2127&lt;Premissas!$C$11,Premissas!$E$10,IF(M2127&lt;Premissas!$C$12,Premissas!$E$11,Premissas!$E$12))))))</f>
        <v>0</v>
      </c>
      <c r="O2127" s="13">
        <f>IF(OR(N2127="",N2127=0),0,N2127/Premissas!$C$16)</f>
        <v>0</v>
      </c>
    </row>
    <row r="2128" spans="1:15" ht="15" customHeight="1">
      <c r="A2128" s="9">
        <v>8</v>
      </c>
      <c r="B2128" s="9">
        <v>7801</v>
      </c>
      <c r="C2128" s="9" t="s">
        <v>20</v>
      </c>
      <c r="D2128" s="9" t="s">
        <v>4318</v>
      </c>
      <c r="E2128" s="9" t="s">
        <v>4319</v>
      </c>
      <c r="F2128" s="10">
        <v>128</v>
      </c>
      <c r="G2128" s="11">
        <v>13.34</v>
      </c>
      <c r="H2128" s="11">
        <v>10</v>
      </c>
      <c r="I2128" s="9"/>
      <c r="J2128" s="9">
        <v>16</v>
      </c>
      <c r="K2128" s="9" t="s">
        <v>4843</v>
      </c>
      <c r="L2128" s="9" t="s">
        <v>48</v>
      </c>
      <c r="M2128" s="11">
        <f t="shared" si="33"/>
        <v>0.625</v>
      </c>
      <c r="N2128" s="12">
        <f>IF(M2128="","",IF(M2128&lt;Premissas!$C$8,Premissas!$E$7,IF(M2128&lt;Premissas!$C$9,Premissas!$E$8,IF(M2128&lt;Premissas!$C$10,Premissas!$E$9,IF(M2128&lt;Premissas!$C$11,Premissas!$E$10,IF(M2128&lt;Premissas!$C$12,Premissas!$E$11,Premissas!$E$12))))))</f>
        <v>0</v>
      </c>
      <c r="O2128" s="13">
        <f>IF(OR(N2128="",N2128=0),0,N2128/Premissas!$C$16)</f>
        <v>0</v>
      </c>
    </row>
    <row r="2129" spans="1:15" ht="15" customHeight="1">
      <c r="A2129" s="9">
        <v>8</v>
      </c>
      <c r="B2129" s="9">
        <v>7801</v>
      </c>
      <c r="C2129" s="9" t="s">
        <v>19</v>
      </c>
      <c r="D2129" s="9" t="s">
        <v>4318</v>
      </c>
      <c r="E2129" s="9" t="s">
        <v>4319</v>
      </c>
      <c r="F2129" s="10">
        <v>32</v>
      </c>
      <c r="G2129" s="11">
        <v>6.7</v>
      </c>
      <c r="H2129" s="11">
        <v>5</v>
      </c>
      <c r="I2129" s="9"/>
      <c r="J2129" s="9">
        <v>17</v>
      </c>
      <c r="K2129" s="9" t="s">
        <v>4843</v>
      </c>
      <c r="L2129" s="9" t="s">
        <v>48</v>
      </c>
      <c r="M2129" s="11">
        <f t="shared" si="33"/>
        <v>0.29411764705882354</v>
      </c>
      <c r="N2129" s="12">
        <f>IF(M2129="","",IF(M2129&lt;Premissas!$C$8,Premissas!$E$7,IF(M2129&lt;Premissas!$C$9,Premissas!$E$8,IF(M2129&lt;Premissas!$C$10,Premissas!$E$9,IF(M2129&lt;Premissas!$C$11,Premissas!$E$10,IF(M2129&lt;Premissas!$C$12,Premissas!$E$11,Premissas!$E$12))))))</f>
        <v>0</v>
      </c>
      <c r="O2129" s="13">
        <f>IF(OR(N2129="",N2129=0),0,N2129/Premissas!$C$16)</f>
        <v>0</v>
      </c>
    </row>
    <row r="2130" spans="1:15" ht="15" customHeight="1">
      <c r="A2130" s="9">
        <v>8</v>
      </c>
      <c r="B2130" s="9">
        <v>7801</v>
      </c>
      <c r="C2130" s="9" t="s">
        <v>18</v>
      </c>
      <c r="D2130" s="9" t="s">
        <v>1563</v>
      </c>
      <c r="E2130" s="9" t="s">
        <v>1564</v>
      </c>
      <c r="F2130" s="10">
        <v>1286</v>
      </c>
      <c r="G2130" s="11">
        <v>85.92</v>
      </c>
      <c r="H2130" s="11">
        <v>15</v>
      </c>
      <c r="I2130" s="9"/>
      <c r="J2130" s="9">
        <v>22</v>
      </c>
      <c r="K2130" s="9" t="s">
        <v>4843</v>
      </c>
      <c r="L2130" s="9" t="s">
        <v>48</v>
      </c>
      <c r="M2130" s="11">
        <f t="shared" si="33"/>
        <v>0.68181818181818177</v>
      </c>
      <c r="N2130" s="12">
        <f>IF(M2130="","",IF(M2130&lt;Premissas!$C$8,Premissas!$E$7,IF(M2130&lt;Premissas!$C$9,Premissas!$E$8,IF(M2130&lt;Premissas!$C$10,Premissas!$E$9,IF(M2130&lt;Premissas!$C$11,Premissas!$E$10,IF(M2130&lt;Premissas!$C$12,Premissas!$E$11,Premissas!$E$12))))))</f>
        <v>0</v>
      </c>
      <c r="O2130" s="13">
        <f>IF(OR(N2130="",N2130=0),0,N2130/Premissas!$C$16)</f>
        <v>0</v>
      </c>
    </row>
    <row r="2131" spans="1:15" ht="15" customHeight="1">
      <c r="A2131" s="9">
        <v>8</v>
      </c>
      <c r="B2131" s="9">
        <v>7801</v>
      </c>
      <c r="C2131" s="9" t="s">
        <v>18</v>
      </c>
      <c r="D2131" s="9" t="s">
        <v>1565</v>
      </c>
      <c r="E2131" s="9" t="s">
        <v>1566</v>
      </c>
      <c r="F2131" s="10">
        <v>166</v>
      </c>
      <c r="G2131" s="11">
        <v>7.72</v>
      </c>
      <c r="H2131" s="11">
        <v>22</v>
      </c>
      <c r="I2131" s="9"/>
      <c r="J2131" s="9">
        <v>22</v>
      </c>
      <c r="K2131" s="9" t="s">
        <v>4843</v>
      </c>
      <c r="L2131" s="9" t="s">
        <v>48</v>
      </c>
      <c r="M2131" s="11">
        <f t="shared" si="33"/>
        <v>1</v>
      </c>
      <c r="N2131" s="12">
        <f>IF(M2131="","",IF(M2131&lt;Premissas!$C$8,Premissas!$E$7,IF(M2131&lt;Premissas!$C$9,Premissas!$E$8,IF(M2131&lt;Premissas!$C$10,Premissas!$E$9,IF(M2131&lt;Premissas!$C$11,Premissas!$E$10,IF(M2131&lt;Premissas!$C$12,Premissas!$E$11,Premissas!$E$12))))))</f>
        <v>100</v>
      </c>
      <c r="O2131" s="13">
        <f>IF(OR(N2131="",N2131=0),0,N2131/Premissas!$C$16)</f>
        <v>3.8461538461538463</v>
      </c>
    </row>
    <row r="2132" spans="1:15" ht="15" customHeight="1">
      <c r="A2132" s="9">
        <v>8</v>
      </c>
      <c r="B2132" s="9">
        <v>7801</v>
      </c>
      <c r="C2132" s="9" t="s">
        <v>18</v>
      </c>
      <c r="D2132" s="9" t="s">
        <v>1569</v>
      </c>
      <c r="E2132" s="9" t="s">
        <v>1570</v>
      </c>
      <c r="F2132" s="10">
        <v>227</v>
      </c>
      <c r="G2132" s="11">
        <v>22.85</v>
      </c>
      <c r="H2132" s="11">
        <v>10</v>
      </c>
      <c r="I2132" s="9"/>
      <c r="J2132" s="9">
        <v>22</v>
      </c>
      <c r="K2132" s="9" t="s">
        <v>4843</v>
      </c>
      <c r="L2132" s="9" t="s">
        <v>48</v>
      </c>
      <c r="M2132" s="11">
        <f t="shared" si="33"/>
        <v>0.45454545454545453</v>
      </c>
      <c r="N2132" s="12">
        <f>IF(M2132="","",IF(M2132&lt;Premissas!$C$8,Premissas!$E$7,IF(M2132&lt;Premissas!$C$9,Premissas!$E$8,IF(M2132&lt;Premissas!$C$10,Premissas!$E$9,IF(M2132&lt;Premissas!$C$11,Premissas!$E$10,IF(M2132&lt;Premissas!$C$12,Premissas!$E$11,Premissas!$E$12))))))</f>
        <v>0</v>
      </c>
      <c r="O2132" s="13">
        <f>IF(OR(N2132="",N2132=0),0,N2132/Premissas!$C$16)</f>
        <v>0</v>
      </c>
    </row>
    <row r="2133" spans="1:15" ht="15" customHeight="1">
      <c r="A2133" s="9">
        <v>8</v>
      </c>
      <c r="B2133" s="9">
        <v>7801</v>
      </c>
      <c r="C2133" s="9" t="s">
        <v>20</v>
      </c>
      <c r="D2133" s="9" t="s">
        <v>1569</v>
      </c>
      <c r="E2133" s="9" t="s">
        <v>1570</v>
      </c>
      <c r="F2133" s="10">
        <v>47</v>
      </c>
      <c r="G2133" s="11">
        <v>8.43</v>
      </c>
      <c r="H2133" s="11">
        <v>6</v>
      </c>
      <c r="I2133" s="9"/>
      <c r="J2133" s="9">
        <v>16</v>
      </c>
      <c r="K2133" s="9" t="s">
        <v>4843</v>
      </c>
      <c r="L2133" s="9" t="s">
        <v>48</v>
      </c>
      <c r="M2133" s="11">
        <f t="shared" si="33"/>
        <v>0.375</v>
      </c>
      <c r="N2133" s="12">
        <f>IF(M2133="","",IF(M2133&lt;Premissas!$C$8,Premissas!$E$7,IF(M2133&lt;Premissas!$C$9,Premissas!$E$8,IF(M2133&lt;Premissas!$C$10,Premissas!$E$9,IF(M2133&lt;Premissas!$C$11,Premissas!$E$10,IF(M2133&lt;Premissas!$C$12,Premissas!$E$11,Premissas!$E$12))))))</f>
        <v>0</v>
      </c>
      <c r="O2133" s="13">
        <f>IF(OR(N2133="",N2133=0),0,N2133/Premissas!$C$16)</f>
        <v>0</v>
      </c>
    </row>
    <row r="2134" spans="1:15" ht="15" customHeight="1">
      <c r="A2134" s="9">
        <v>8</v>
      </c>
      <c r="B2134" s="9">
        <v>7801</v>
      </c>
      <c r="C2134" s="9" t="s">
        <v>18</v>
      </c>
      <c r="D2134" s="9" t="s">
        <v>1571</v>
      </c>
      <c r="E2134" s="9" t="s">
        <v>1572</v>
      </c>
      <c r="F2134" s="10">
        <v>1238</v>
      </c>
      <c r="G2134" s="11">
        <v>54.66</v>
      </c>
      <c r="H2134" s="11">
        <v>23</v>
      </c>
      <c r="I2134" s="9"/>
      <c r="J2134" s="9">
        <v>22</v>
      </c>
      <c r="K2134" s="9" t="s">
        <v>4843</v>
      </c>
      <c r="L2134" s="9" t="s">
        <v>48</v>
      </c>
      <c r="M2134" s="11">
        <f t="shared" si="33"/>
        <v>1.0454545454545454</v>
      </c>
      <c r="N2134" s="12">
        <f>IF(M2134="","",IF(M2134&lt;Premissas!$C$8,Premissas!$E$7,IF(M2134&lt;Premissas!$C$9,Premissas!$E$8,IF(M2134&lt;Premissas!$C$10,Premissas!$E$9,IF(M2134&lt;Premissas!$C$11,Premissas!$E$10,IF(M2134&lt;Premissas!$C$12,Premissas!$E$11,Premissas!$E$12))))))</f>
        <v>100</v>
      </c>
      <c r="O2134" s="13">
        <f>IF(OR(N2134="",N2134=0),0,N2134/Premissas!$C$16)</f>
        <v>3.8461538461538463</v>
      </c>
    </row>
    <row r="2135" spans="1:15" ht="15" customHeight="1">
      <c r="A2135" s="9">
        <v>8</v>
      </c>
      <c r="B2135" s="9">
        <v>7801</v>
      </c>
      <c r="C2135" s="9" t="s">
        <v>19</v>
      </c>
      <c r="D2135" s="9" t="s">
        <v>1573</v>
      </c>
      <c r="E2135" s="9" t="s">
        <v>1574</v>
      </c>
      <c r="F2135" s="10">
        <v>5346</v>
      </c>
      <c r="G2135" s="11">
        <v>143.94999999999999</v>
      </c>
      <c r="H2135" s="11">
        <v>37</v>
      </c>
      <c r="I2135" s="9"/>
      <c r="J2135" s="9">
        <v>17</v>
      </c>
      <c r="K2135" s="9" t="s">
        <v>4843</v>
      </c>
      <c r="L2135" s="9" t="s">
        <v>48</v>
      </c>
      <c r="M2135" s="11">
        <f t="shared" si="33"/>
        <v>2.1764705882352939</v>
      </c>
      <c r="N2135" s="12">
        <f>IF(M2135="","",IF(M2135&lt;Premissas!$C$8,Premissas!$E$7,IF(M2135&lt;Premissas!$C$9,Premissas!$E$8,IF(M2135&lt;Premissas!$C$10,Premissas!$E$9,IF(M2135&lt;Premissas!$C$11,Premissas!$E$10,IF(M2135&lt;Premissas!$C$12,Premissas!$E$11,Premissas!$E$12))))))</f>
        <v>750</v>
      </c>
      <c r="O2135" s="13">
        <f>IF(OR(N2135="",N2135=0),0,N2135/Premissas!$C$16)</f>
        <v>28.846153846153847</v>
      </c>
    </row>
    <row r="2136" spans="1:15" ht="15" customHeight="1">
      <c r="A2136" s="9">
        <v>8</v>
      </c>
      <c r="B2136" s="9">
        <v>7801</v>
      </c>
      <c r="C2136" s="9" t="s">
        <v>18</v>
      </c>
      <c r="D2136" s="9" t="s">
        <v>1575</v>
      </c>
      <c r="E2136" s="9" t="s">
        <v>1576</v>
      </c>
      <c r="F2136" s="10">
        <v>1760</v>
      </c>
      <c r="G2136" s="11">
        <v>62.71</v>
      </c>
      <c r="H2136" s="11">
        <v>28</v>
      </c>
      <c r="I2136" s="9"/>
      <c r="J2136" s="9">
        <v>22</v>
      </c>
      <c r="K2136" s="9" t="s">
        <v>4843</v>
      </c>
      <c r="L2136" s="9" t="s">
        <v>48</v>
      </c>
      <c r="M2136" s="11">
        <f t="shared" si="33"/>
        <v>1.2727272727272727</v>
      </c>
      <c r="N2136" s="12">
        <f>IF(M2136="","",IF(M2136&lt;Premissas!$C$8,Premissas!$E$7,IF(M2136&lt;Premissas!$C$9,Premissas!$E$8,IF(M2136&lt;Premissas!$C$10,Premissas!$E$9,IF(M2136&lt;Premissas!$C$11,Premissas!$E$10,IF(M2136&lt;Premissas!$C$12,Premissas!$E$11,Premissas!$E$12))))))</f>
        <v>200</v>
      </c>
      <c r="O2136" s="13">
        <f>IF(OR(N2136="",N2136=0),0,N2136/Premissas!$C$16)</f>
        <v>7.6923076923076925</v>
      </c>
    </row>
    <row r="2137" spans="1:15" ht="15" customHeight="1">
      <c r="A2137" s="9">
        <v>8</v>
      </c>
      <c r="B2137" s="9">
        <v>7801</v>
      </c>
      <c r="C2137" s="9" t="s">
        <v>19</v>
      </c>
      <c r="D2137" s="9" t="s">
        <v>1577</v>
      </c>
      <c r="E2137" s="9" t="s">
        <v>1578</v>
      </c>
      <c r="F2137" s="10">
        <v>2123</v>
      </c>
      <c r="G2137" s="11">
        <v>125.37</v>
      </c>
      <c r="H2137" s="11">
        <v>17</v>
      </c>
      <c r="I2137" s="9"/>
      <c r="J2137" s="9">
        <v>17</v>
      </c>
      <c r="K2137" s="9" t="s">
        <v>4843</v>
      </c>
      <c r="L2137" s="9" t="s">
        <v>48</v>
      </c>
      <c r="M2137" s="11">
        <f t="shared" si="33"/>
        <v>1</v>
      </c>
      <c r="N2137" s="12">
        <f>IF(M2137="","",IF(M2137&lt;Premissas!$C$8,Premissas!$E$7,IF(M2137&lt;Premissas!$C$9,Premissas!$E$8,IF(M2137&lt;Premissas!$C$10,Premissas!$E$9,IF(M2137&lt;Premissas!$C$11,Premissas!$E$10,IF(M2137&lt;Premissas!$C$12,Premissas!$E$11,Premissas!$E$12))))))</f>
        <v>100</v>
      </c>
      <c r="O2137" s="13">
        <f>IF(OR(N2137="",N2137=0),0,N2137/Premissas!$C$16)</f>
        <v>3.8461538461538463</v>
      </c>
    </row>
    <row r="2138" spans="1:15" ht="15" customHeight="1">
      <c r="A2138" s="9">
        <v>8</v>
      </c>
      <c r="B2138" s="9">
        <v>7801</v>
      </c>
      <c r="C2138" s="9" t="s">
        <v>18</v>
      </c>
      <c r="D2138" s="9" t="s">
        <v>1581</v>
      </c>
      <c r="E2138" s="9" t="s">
        <v>1582</v>
      </c>
      <c r="F2138" s="10">
        <v>758</v>
      </c>
      <c r="G2138" s="11">
        <v>74.84</v>
      </c>
      <c r="H2138" s="11">
        <v>10</v>
      </c>
      <c r="I2138" s="9"/>
      <c r="J2138" s="9">
        <v>22</v>
      </c>
      <c r="K2138" s="9" t="s">
        <v>4843</v>
      </c>
      <c r="L2138" s="9" t="s">
        <v>48</v>
      </c>
      <c r="M2138" s="11">
        <f t="shared" si="33"/>
        <v>0.45454545454545453</v>
      </c>
      <c r="N2138" s="12">
        <f>IF(M2138="","",IF(M2138&lt;Premissas!$C$8,Premissas!$E$7,IF(M2138&lt;Premissas!$C$9,Premissas!$E$8,IF(M2138&lt;Premissas!$C$10,Premissas!$E$9,IF(M2138&lt;Premissas!$C$11,Premissas!$E$10,IF(M2138&lt;Premissas!$C$12,Premissas!$E$11,Premissas!$E$12))))))</f>
        <v>0</v>
      </c>
      <c r="O2138" s="13">
        <f>IF(OR(N2138="",N2138=0),0,N2138/Premissas!$C$16)</f>
        <v>0</v>
      </c>
    </row>
    <row r="2139" spans="1:15" ht="15" customHeight="1">
      <c r="A2139" s="9">
        <v>8</v>
      </c>
      <c r="B2139" s="9">
        <v>7801</v>
      </c>
      <c r="C2139" s="9" t="s">
        <v>19</v>
      </c>
      <c r="D2139" s="9" t="s">
        <v>1585</v>
      </c>
      <c r="E2139" s="9" t="s">
        <v>1586</v>
      </c>
      <c r="F2139" s="10">
        <v>96</v>
      </c>
      <c r="G2139" s="11">
        <v>10.28</v>
      </c>
      <c r="H2139" s="11">
        <v>9</v>
      </c>
      <c r="I2139" s="9"/>
      <c r="J2139" s="9">
        <v>17</v>
      </c>
      <c r="K2139" s="9" t="s">
        <v>4843</v>
      </c>
      <c r="L2139" s="9" t="s">
        <v>48</v>
      </c>
      <c r="M2139" s="11">
        <f t="shared" si="33"/>
        <v>0.52941176470588236</v>
      </c>
      <c r="N2139" s="12">
        <f>IF(M2139="","",IF(M2139&lt;Premissas!$C$8,Premissas!$E$7,IF(M2139&lt;Premissas!$C$9,Premissas!$E$8,IF(M2139&lt;Premissas!$C$10,Premissas!$E$9,IF(M2139&lt;Premissas!$C$11,Premissas!$E$10,IF(M2139&lt;Premissas!$C$12,Premissas!$E$11,Premissas!$E$12))))))</f>
        <v>0</v>
      </c>
      <c r="O2139" s="13">
        <f>IF(OR(N2139="",N2139=0),0,N2139/Premissas!$C$16)</f>
        <v>0</v>
      </c>
    </row>
    <row r="2140" spans="1:15" ht="15" customHeight="1">
      <c r="A2140" s="9">
        <v>8</v>
      </c>
      <c r="B2140" s="9">
        <v>7801</v>
      </c>
      <c r="C2140" s="9" t="s">
        <v>20</v>
      </c>
      <c r="D2140" s="9" t="s">
        <v>1587</v>
      </c>
      <c r="E2140" s="9" t="s">
        <v>1588</v>
      </c>
      <c r="F2140" s="10">
        <v>1530</v>
      </c>
      <c r="G2140" s="11">
        <v>88.37</v>
      </c>
      <c r="H2140" s="11">
        <v>17</v>
      </c>
      <c r="I2140" s="9"/>
      <c r="J2140" s="9">
        <v>16</v>
      </c>
      <c r="K2140" s="9" t="s">
        <v>4843</v>
      </c>
      <c r="L2140" s="9" t="s">
        <v>48</v>
      </c>
      <c r="M2140" s="11">
        <f t="shared" si="33"/>
        <v>1.0625</v>
      </c>
      <c r="N2140" s="12">
        <f>IF(M2140="","",IF(M2140&lt;Premissas!$C$8,Premissas!$E$7,IF(M2140&lt;Premissas!$C$9,Premissas!$E$8,IF(M2140&lt;Premissas!$C$10,Premissas!$E$9,IF(M2140&lt;Premissas!$C$11,Premissas!$E$10,IF(M2140&lt;Premissas!$C$12,Premissas!$E$11,Premissas!$E$12))))))</f>
        <v>100</v>
      </c>
      <c r="O2140" s="13">
        <f>IF(OR(N2140="",N2140=0),0,N2140/Premissas!$C$16)</f>
        <v>3.8461538461538463</v>
      </c>
    </row>
    <row r="2141" spans="1:15" ht="15" customHeight="1">
      <c r="A2141" s="9">
        <v>8</v>
      </c>
      <c r="B2141" s="9">
        <v>7801</v>
      </c>
      <c r="C2141" s="9" t="s">
        <v>20</v>
      </c>
      <c r="D2141" s="9" t="s">
        <v>1589</v>
      </c>
      <c r="E2141" s="9" t="s">
        <v>1590</v>
      </c>
      <c r="F2141" s="10">
        <v>36</v>
      </c>
      <c r="G2141" s="11">
        <v>3.3</v>
      </c>
      <c r="H2141" s="11">
        <v>11</v>
      </c>
      <c r="I2141" s="9"/>
      <c r="J2141" s="9">
        <v>16</v>
      </c>
      <c r="K2141" s="9" t="s">
        <v>4843</v>
      </c>
      <c r="L2141" s="9" t="s">
        <v>48</v>
      </c>
      <c r="M2141" s="11">
        <f t="shared" si="33"/>
        <v>0.6875</v>
      </c>
      <c r="N2141" s="12">
        <f>IF(M2141="","",IF(M2141&lt;Premissas!$C$8,Premissas!$E$7,IF(M2141&lt;Premissas!$C$9,Premissas!$E$8,IF(M2141&lt;Premissas!$C$10,Premissas!$E$9,IF(M2141&lt;Premissas!$C$11,Premissas!$E$10,IF(M2141&lt;Premissas!$C$12,Premissas!$E$11,Premissas!$E$12))))))</f>
        <v>0</v>
      </c>
      <c r="O2141" s="13">
        <f>IF(OR(N2141="",N2141=0),0,N2141/Premissas!$C$16)</f>
        <v>0</v>
      </c>
    </row>
    <row r="2142" spans="1:15" ht="15" customHeight="1">
      <c r="A2142" s="9">
        <v>8</v>
      </c>
      <c r="B2142" s="9">
        <v>7801</v>
      </c>
      <c r="C2142" s="9" t="s">
        <v>20</v>
      </c>
      <c r="D2142" s="9" t="s">
        <v>1591</v>
      </c>
      <c r="E2142" s="9" t="s">
        <v>1592</v>
      </c>
      <c r="F2142" s="10">
        <v>215</v>
      </c>
      <c r="G2142" s="11">
        <v>27.68</v>
      </c>
      <c r="H2142" s="11">
        <v>8</v>
      </c>
      <c r="I2142" s="9"/>
      <c r="J2142" s="9">
        <v>16</v>
      </c>
      <c r="K2142" s="9" t="s">
        <v>4843</v>
      </c>
      <c r="L2142" s="9" t="s">
        <v>48</v>
      </c>
      <c r="M2142" s="11">
        <f t="shared" si="33"/>
        <v>0.5</v>
      </c>
      <c r="N2142" s="12">
        <f>IF(M2142="","",IF(M2142&lt;Premissas!$C$8,Premissas!$E$7,IF(M2142&lt;Premissas!$C$9,Premissas!$E$8,IF(M2142&lt;Premissas!$C$10,Premissas!$E$9,IF(M2142&lt;Premissas!$C$11,Premissas!$E$10,IF(M2142&lt;Premissas!$C$12,Premissas!$E$11,Premissas!$E$12))))))</f>
        <v>0</v>
      </c>
      <c r="O2142" s="13">
        <f>IF(OR(N2142="",N2142=0),0,N2142/Premissas!$C$16)</f>
        <v>0</v>
      </c>
    </row>
    <row r="2143" spans="1:15" ht="15" customHeight="1">
      <c r="A2143" s="9">
        <v>8</v>
      </c>
      <c r="B2143" s="9">
        <v>7801</v>
      </c>
      <c r="C2143" s="9" t="s">
        <v>20</v>
      </c>
      <c r="D2143" s="9" t="s">
        <v>1593</v>
      </c>
      <c r="E2143" s="9" t="s">
        <v>1594</v>
      </c>
      <c r="F2143" s="10">
        <v>2311</v>
      </c>
      <c r="G2143" s="11">
        <v>133.66999999999999</v>
      </c>
      <c r="H2143" s="11">
        <v>17</v>
      </c>
      <c r="I2143" s="9"/>
      <c r="J2143" s="9">
        <v>16</v>
      </c>
      <c r="K2143" s="9" t="s">
        <v>4843</v>
      </c>
      <c r="L2143" s="9" t="s">
        <v>48</v>
      </c>
      <c r="M2143" s="11">
        <f t="shared" si="33"/>
        <v>1.0625</v>
      </c>
      <c r="N2143" s="12">
        <f>IF(M2143="","",IF(M2143&lt;Premissas!$C$8,Premissas!$E$7,IF(M2143&lt;Premissas!$C$9,Premissas!$E$8,IF(M2143&lt;Premissas!$C$10,Premissas!$E$9,IF(M2143&lt;Premissas!$C$11,Premissas!$E$10,IF(M2143&lt;Premissas!$C$12,Premissas!$E$11,Premissas!$E$12))))))</f>
        <v>100</v>
      </c>
      <c r="O2143" s="13">
        <f>IF(OR(N2143="",N2143=0),0,N2143/Premissas!$C$16)</f>
        <v>3.8461538461538463</v>
      </c>
    </row>
    <row r="2144" spans="1:15" ht="15" customHeight="1">
      <c r="A2144" s="9">
        <v>8</v>
      </c>
      <c r="B2144" s="9">
        <v>7801</v>
      </c>
      <c r="C2144" s="9" t="s">
        <v>19</v>
      </c>
      <c r="D2144" s="9" t="s">
        <v>1593</v>
      </c>
      <c r="E2144" s="9" t="s">
        <v>1594</v>
      </c>
      <c r="F2144" s="10">
        <v>14</v>
      </c>
      <c r="G2144" s="11">
        <v>0.49</v>
      </c>
      <c r="H2144" s="11">
        <v>29</v>
      </c>
      <c r="I2144" s="9"/>
      <c r="J2144" s="9">
        <v>17</v>
      </c>
      <c r="K2144" s="9" t="s">
        <v>4843</v>
      </c>
      <c r="L2144" s="9" t="s">
        <v>48</v>
      </c>
      <c r="M2144" s="11">
        <f t="shared" si="33"/>
        <v>1.7058823529411764</v>
      </c>
      <c r="N2144" s="12">
        <f>IF(M2144="","",IF(M2144&lt;Premissas!$C$8,Premissas!$E$7,IF(M2144&lt;Premissas!$C$9,Premissas!$E$8,IF(M2144&lt;Premissas!$C$10,Premissas!$E$9,IF(M2144&lt;Premissas!$C$11,Premissas!$E$10,IF(M2144&lt;Premissas!$C$12,Premissas!$E$11,Premissas!$E$12))))))</f>
        <v>500</v>
      </c>
      <c r="O2144" s="13">
        <f>IF(OR(N2144="",N2144=0),0,N2144/Premissas!$C$16)</f>
        <v>19.23076923076923</v>
      </c>
    </row>
    <row r="2145" spans="1:15" ht="15" customHeight="1">
      <c r="A2145" s="9">
        <v>8</v>
      </c>
      <c r="B2145" s="9">
        <v>7801</v>
      </c>
      <c r="C2145" s="9" t="s">
        <v>20</v>
      </c>
      <c r="D2145" s="9" t="s">
        <v>1597</v>
      </c>
      <c r="E2145" s="9" t="s">
        <v>1598</v>
      </c>
      <c r="F2145" s="10">
        <v>483</v>
      </c>
      <c r="G2145" s="11">
        <v>24.66</v>
      </c>
      <c r="H2145" s="11">
        <v>20</v>
      </c>
      <c r="I2145" s="9"/>
      <c r="J2145" s="9">
        <v>16</v>
      </c>
      <c r="K2145" s="9" t="s">
        <v>4843</v>
      </c>
      <c r="L2145" s="9" t="s">
        <v>48</v>
      </c>
      <c r="M2145" s="11">
        <f t="shared" si="33"/>
        <v>1.25</v>
      </c>
      <c r="N2145" s="12">
        <f>IF(M2145="","",IF(M2145&lt;Premissas!$C$8,Premissas!$E$7,IF(M2145&lt;Premissas!$C$9,Premissas!$E$8,IF(M2145&lt;Premissas!$C$10,Premissas!$E$9,IF(M2145&lt;Premissas!$C$11,Premissas!$E$10,IF(M2145&lt;Premissas!$C$12,Premissas!$E$11,Premissas!$E$12))))))</f>
        <v>200</v>
      </c>
      <c r="O2145" s="13">
        <f>IF(OR(N2145="",N2145=0),0,N2145/Premissas!$C$16)</f>
        <v>7.6923076923076925</v>
      </c>
    </row>
    <row r="2146" spans="1:15" ht="15" customHeight="1">
      <c r="A2146" s="9">
        <v>8</v>
      </c>
      <c r="B2146" s="9">
        <v>7801</v>
      </c>
      <c r="C2146" s="9" t="s">
        <v>20</v>
      </c>
      <c r="D2146" s="9" t="s">
        <v>1601</v>
      </c>
      <c r="E2146" s="9" t="s">
        <v>1602</v>
      </c>
      <c r="F2146" s="10">
        <v>1154</v>
      </c>
      <c r="G2146" s="11">
        <v>100.45</v>
      </c>
      <c r="H2146" s="11">
        <v>11</v>
      </c>
      <c r="I2146" s="9"/>
      <c r="J2146" s="9">
        <v>16</v>
      </c>
      <c r="K2146" s="9" t="s">
        <v>4843</v>
      </c>
      <c r="L2146" s="9" t="s">
        <v>48</v>
      </c>
      <c r="M2146" s="11">
        <f t="shared" si="33"/>
        <v>0.6875</v>
      </c>
      <c r="N2146" s="12">
        <f>IF(M2146="","",IF(M2146&lt;Premissas!$C$8,Premissas!$E$7,IF(M2146&lt;Premissas!$C$9,Premissas!$E$8,IF(M2146&lt;Premissas!$C$10,Premissas!$E$9,IF(M2146&lt;Premissas!$C$11,Premissas!$E$10,IF(M2146&lt;Premissas!$C$12,Premissas!$E$11,Premissas!$E$12))))))</f>
        <v>0</v>
      </c>
      <c r="O2146" s="13">
        <f>IF(OR(N2146="",N2146=0),0,N2146/Premissas!$C$16)</f>
        <v>0</v>
      </c>
    </row>
    <row r="2147" spans="1:15" ht="15" customHeight="1">
      <c r="A2147" s="9">
        <v>8</v>
      </c>
      <c r="B2147" s="9">
        <v>7801</v>
      </c>
      <c r="C2147" s="9" t="s">
        <v>21</v>
      </c>
      <c r="D2147" s="9" t="s">
        <v>1603</v>
      </c>
      <c r="E2147" s="9" t="s">
        <v>1604</v>
      </c>
      <c r="F2147" s="10">
        <v>1758</v>
      </c>
      <c r="G2147" s="11">
        <v>152.72</v>
      </c>
      <c r="H2147" s="11">
        <v>12</v>
      </c>
      <c r="I2147" s="9"/>
      <c r="J2147" s="9">
        <v>20</v>
      </c>
      <c r="K2147" s="9" t="s">
        <v>4843</v>
      </c>
      <c r="L2147" s="9" t="s">
        <v>48</v>
      </c>
      <c r="M2147" s="11">
        <f t="shared" si="33"/>
        <v>0.6</v>
      </c>
      <c r="N2147" s="12">
        <f>IF(M2147="","",IF(M2147&lt;Premissas!$C$8,Premissas!$E$7,IF(M2147&lt;Premissas!$C$9,Premissas!$E$8,IF(M2147&lt;Premissas!$C$10,Premissas!$E$9,IF(M2147&lt;Premissas!$C$11,Premissas!$E$10,IF(M2147&lt;Premissas!$C$12,Premissas!$E$11,Premissas!$E$12))))))</f>
        <v>0</v>
      </c>
      <c r="O2147" s="13">
        <f>IF(OR(N2147="",N2147=0),0,N2147/Premissas!$C$16)</f>
        <v>0</v>
      </c>
    </row>
    <row r="2148" spans="1:15" ht="15" customHeight="1">
      <c r="A2148" s="9">
        <v>8</v>
      </c>
      <c r="B2148" s="9">
        <v>7801</v>
      </c>
      <c r="C2148" s="9" t="s">
        <v>20</v>
      </c>
      <c r="D2148" s="9" t="s">
        <v>1605</v>
      </c>
      <c r="E2148" s="9" t="s">
        <v>1606</v>
      </c>
      <c r="F2148" s="10">
        <v>2257</v>
      </c>
      <c r="G2148" s="11">
        <v>114.8</v>
      </c>
      <c r="H2148" s="11">
        <v>20</v>
      </c>
      <c r="I2148" s="9"/>
      <c r="J2148" s="9">
        <v>16</v>
      </c>
      <c r="K2148" s="9" t="s">
        <v>4843</v>
      </c>
      <c r="L2148" s="9" t="s">
        <v>48</v>
      </c>
      <c r="M2148" s="11">
        <f t="shared" si="33"/>
        <v>1.25</v>
      </c>
      <c r="N2148" s="12">
        <f>IF(M2148="","",IF(M2148&lt;Premissas!$C$8,Premissas!$E$7,IF(M2148&lt;Premissas!$C$9,Premissas!$E$8,IF(M2148&lt;Premissas!$C$10,Premissas!$E$9,IF(M2148&lt;Premissas!$C$11,Premissas!$E$10,IF(M2148&lt;Premissas!$C$12,Premissas!$E$11,Premissas!$E$12))))))</f>
        <v>200</v>
      </c>
      <c r="O2148" s="13">
        <f>IF(OR(N2148="",N2148=0),0,N2148/Premissas!$C$16)</f>
        <v>7.6923076923076925</v>
      </c>
    </row>
    <row r="2149" spans="1:15" ht="15" customHeight="1">
      <c r="A2149" s="9">
        <v>8</v>
      </c>
      <c r="B2149" s="9">
        <v>7801</v>
      </c>
      <c r="C2149" s="9" t="s">
        <v>20</v>
      </c>
      <c r="D2149" s="9" t="s">
        <v>1607</v>
      </c>
      <c r="E2149" s="9" t="s">
        <v>1608</v>
      </c>
      <c r="F2149" s="10">
        <v>243</v>
      </c>
      <c r="G2149" s="11">
        <v>22.42</v>
      </c>
      <c r="H2149" s="11">
        <v>11</v>
      </c>
      <c r="I2149" s="9"/>
      <c r="J2149" s="9">
        <v>16</v>
      </c>
      <c r="K2149" s="9" t="s">
        <v>4843</v>
      </c>
      <c r="L2149" s="9" t="s">
        <v>48</v>
      </c>
      <c r="M2149" s="11">
        <f t="shared" si="33"/>
        <v>0.6875</v>
      </c>
      <c r="N2149" s="12">
        <f>IF(M2149="","",IF(M2149&lt;Premissas!$C$8,Premissas!$E$7,IF(M2149&lt;Premissas!$C$9,Premissas!$E$8,IF(M2149&lt;Premissas!$C$10,Premissas!$E$9,IF(M2149&lt;Premissas!$C$11,Premissas!$E$10,IF(M2149&lt;Premissas!$C$12,Premissas!$E$11,Premissas!$E$12))))))</f>
        <v>0</v>
      </c>
      <c r="O2149" s="13">
        <f>IF(OR(N2149="",N2149=0),0,N2149/Premissas!$C$16)</f>
        <v>0</v>
      </c>
    </row>
    <row r="2150" spans="1:15" ht="15" customHeight="1">
      <c r="A2150" s="9">
        <v>8</v>
      </c>
      <c r="B2150" s="9">
        <v>7801</v>
      </c>
      <c r="C2150" s="9" t="s">
        <v>20</v>
      </c>
      <c r="D2150" s="9" t="s">
        <v>1609</v>
      </c>
      <c r="E2150" s="9" t="s">
        <v>1610</v>
      </c>
      <c r="F2150" s="10">
        <v>862</v>
      </c>
      <c r="G2150" s="11">
        <v>30.09</v>
      </c>
      <c r="H2150" s="11">
        <v>29</v>
      </c>
      <c r="I2150" s="9"/>
      <c r="J2150" s="9">
        <v>16</v>
      </c>
      <c r="K2150" s="9" t="s">
        <v>4843</v>
      </c>
      <c r="L2150" s="9" t="s">
        <v>48</v>
      </c>
      <c r="M2150" s="11">
        <f t="shared" si="33"/>
        <v>1.8125</v>
      </c>
      <c r="N2150" s="12">
        <f>IF(M2150="","",IF(M2150&lt;Premissas!$C$8,Premissas!$E$7,IF(M2150&lt;Premissas!$C$9,Premissas!$E$8,IF(M2150&lt;Premissas!$C$10,Premissas!$E$9,IF(M2150&lt;Premissas!$C$11,Premissas!$E$10,IF(M2150&lt;Premissas!$C$12,Premissas!$E$11,Premissas!$E$12))))))</f>
        <v>500</v>
      </c>
      <c r="O2150" s="13">
        <f>IF(OR(N2150="",N2150=0),0,N2150/Premissas!$C$16)</f>
        <v>19.23076923076923</v>
      </c>
    </row>
    <row r="2151" spans="1:15" ht="15" customHeight="1">
      <c r="A2151" s="9">
        <v>8</v>
      </c>
      <c r="B2151" s="9">
        <v>7801</v>
      </c>
      <c r="C2151" s="9" t="s">
        <v>20</v>
      </c>
      <c r="D2151" s="9" t="s">
        <v>1611</v>
      </c>
      <c r="E2151" s="9" t="s">
        <v>1612</v>
      </c>
      <c r="F2151" s="10">
        <v>3103</v>
      </c>
      <c r="G2151" s="11">
        <v>174.78</v>
      </c>
      <c r="H2151" s="11">
        <v>18</v>
      </c>
      <c r="I2151" s="9"/>
      <c r="J2151" s="9">
        <v>16</v>
      </c>
      <c r="K2151" s="9" t="s">
        <v>4843</v>
      </c>
      <c r="L2151" s="9" t="s">
        <v>48</v>
      </c>
      <c r="M2151" s="11">
        <f t="shared" si="33"/>
        <v>1.125</v>
      </c>
      <c r="N2151" s="12">
        <f>IF(M2151="","",IF(M2151&lt;Premissas!$C$8,Premissas!$E$7,IF(M2151&lt;Premissas!$C$9,Premissas!$E$8,IF(M2151&lt;Premissas!$C$10,Premissas!$E$9,IF(M2151&lt;Premissas!$C$11,Premissas!$E$10,IF(M2151&lt;Premissas!$C$12,Premissas!$E$11,Premissas!$E$12))))))</f>
        <v>100</v>
      </c>
      <c r="O2151" s="13">
        <f>IF(OR(N2151="",N2151=0),0,N2151/Premissas!$C$16)</f>
        <v>3.8461538461538463</v>
      </c>
    </row>
    <row r="2152" spans="1:15" ht="15" customHeight="1">
      <c r="A2152" s="9">
        <v>8</v>
      </c>
      <c r="B2152" s="9">
        <v>7801</v>
      </c>
      <c r="C2152" s="9" t="s">
        <v>18</v>
      </c>
      <c r="D2152" s="9" t="s">
        <v>4322</v>
      </c>
      <c r="E2152" s="9" t="s">
        <v>4323</v>
      </c>
      <c r="F2152" s="10">
        <v>360</v>
      </c>
      <c r="G2152" s="11">
        <v>53.69</v>
      </c>
      <c r="H2152" s="11">
        <v>7</v>
      </c>
      <c r="I2152" s="9"/>
      <c r="J2152" s="9">
        <v>22</v>
      </c>
      <c r="K2152" s="9" t="s">
        <v>4843</v>
      </c>
      <c r="L2152" s="9" t="s">
        <v>48</v>
      </c>
      <c r="M2152" s="11">
        <f t="shared" si="33"/>
        <v>0.31818181818181818</v>
      </c>
      <c r="N2152" s="12">
        <f>IF(M2152="","",IF(M2152&lt;Premissas!$C$8,Premissas!$E$7,IF(M2152&lt;Premissas!$C$9,Premissas!$E$8,IF(M2152&lt;Premissas!$C$10,Premissas!$E$9,IF(M2152&lt;Premissas!$C$11,Premissas!$E$10,IF(M2152&lt;Premissas!$C$12,Premissas!$E$11,Premissas!$E$12))))))</f>
        <v>0</v>
      </c>
      <c r="O2152" s="13">
        <f>IF(OR(N2152="",N2152=0),0,N2152/Premissas!$C$16)</f>
        <v>0</v>
      </c>
    </row>
    <row r="2153" spans="1:15" ht="15" customHeight="1">
      <c r="A2153" s="9">
        <v>8</v>
      </c>
      <c r="B2153" s="9">
        <v>7801</v>
      </c>
      <c r="C2153" s="9" t="s">
        <v>20</v>
      </c>
      <c r="D2153" s="9" t="s">
        <v>1615</v>
      </c>
      <c r="E2153" s="9" t="s">
        <v>1616</v>
      </c>
      <c r="F2153" s="10">
        <v>2057</v>
      </c>
      <c r="G2153" s="11">
        <v>138.66999999999999</v>
      </c>
      <c r="H2153" s="11">
        <v>15</v>
      </c>
      <c r="I2153" s="9"/>
      <c r="J2153" s="9">
        <v>16</v>
      </c>
      <c r="K2153" s="9" t="s">
        <v>4843</v>
      </c>
      <c r="L2153" s="9" t="s">
        <v>48</v>
      </c>
      <c r="M2153" s="11">
        <f t="shared" si="33"/>
        <v>0.9375</v>
      </c>
      <c r="N2153" s="12">
        <f>IF(M2153="","",IF(M2153&lt;Premissas!$C$8,Premissas!$E$7,IF(M2153&lt;Premissas!$C$9,Premissas!$E$8,IF(M2153&lt;Premissas!$C$10,Premissas!$E$9,IF(M2153&lt;Premissas!$C$11,Premissas!$E$10,IF(M2153&lt;Premissas!$C$12,Premissas!$E$11,Premissas!$E$12))))))</f>
        <v>0</v>
      </c>
      <c r="O2153" s="13">
        <f>IF(OR(N2153="",N2153=0),0,N2153/Premissas!$C$16)</f>
        <v>0</v>
      </c>
    </row>
    <row r="2154" spans="1:15" ht="15" customHeight="1">
      <c r="A2154" s="9">
        <v>8</v>
      </c>
      <c r="B2154" s="9">
        <v>7801</v>
      </c>
      <c r="C2154" s="9" t="s">
        <v>19</v>
      </c>
      <c r="D2154" s="9" t="s">
        <v>1615</v>
      </c>
      <c r="E2154" s="9" t="s">
        <v>1616</v>
      </c>
      <c r="F2154" s="10">
        <v>8</v>
      </c>
      <c r="G2154" s="11">
        <v>6.67</v>
      </c>
      <c r="H2154" s="11">
        <v>1</v>
      </c>
      <c r="I2154" s="9"/>
      <c r="J2154" s="9">
        <v>17</v>
      </c>
      <c r="K2154" s="9" t="s">
        <v>4843</v>
      </c>
      <c r="L2154" s="9" t="s">
        <v>48</v>
      </c>
      <c r="M2154" s="11">
        <f t="shared" si="33"/>
        <v>5.8823529411764705E-2</v>
      </c>
      <c r="N2154" s="12">
        <f>IF(M2154="","",IF(M2154&lt;Premissas!$C$8,Premissas!$E$7,IF(M2154&lt;Premissas!$C$9,Premissas!$E$8,IF(M2154&lt;Premissas!$C$10,Premissas!$E$9,IF(M2154&lt;Premissas!$C$11,Premissas!$E$10,IF(M2154&lt;Premissas!$C$12,Premissas!$E$11,Premissas!$E$12))))))</f>
        <v>0</v>
      </c>
      <c r="O2154" s="13">
        <f>IF(OR(N2154="",N2154=0),0,N2154/Premissas!$C$16)</f>
        <v>0</v>
      </c>
    </row>
    <row r="2155" spans="1:15" ht="15" customHeight="1">
      <c r="A2155" s="9">
        <v>8</v>
      </c>
      <c r="B2155" s="9">
        <v>7801</v>
      </c>
      <c r="C2155" s="9" t="s">
        <v>18</v>
      </c>
      <c r="D2155" s="9" t="s">
        <v>1621</v>
      </c>
      <c r="E2155" s="9" t="s">
        <v>1622</v>
      </c>
      <c r="F2155" s="10">
        <v>1213</v>
      </c>
      <c r="G2155" s="11">
        <v>89.44</v>
      </c>
      <c r="H2155" s="11">
        <v>14</v>
      </c>
      <c r="I2155" s="9"/>
      <c r="J2155" s="9">
        <v>22</v>
      </c>
      <c r="K2155" s="9" t="s">
        <v>4843</v>
      </c>
      <c r="L2155" s="9" t="s">
        <v>48</v>
      </c>
      <c r="M2155" s="11">
        <f t="shared" si="33"/>
        <v>0.63636363636363635</v>
      </c>
      <c r="N2155" s="12">
        <f>IF(M2155="","",IF(M2155&lt;Premissas!$C$8,Premissas!$E$7,IF(M2155&lt;Premissas!$C$9,Premissas!$E$8,IF(M2155&lt;Premissas!$C$10,Premissas!$E$9,IF(M2155&lt;Premissas!$C$11,Premissas!$E$10,IF(M2155&lt;Premissas!$C$12,Premissas!$E$11,Premissas!$E$12))))))</f>
        <v>0</v>
      </c>
      <c r="O2155" s="13">
        <f>IF(OR(N2155="",N2155=0),0,N2155/Premissas!$C$16)</f>
        <v>0</v>
      </c>
    </row>
    <row r="2156" spans="1:15" ht="15" customHeight="1">
      <c r="A2156" s="9">
        <v>8</v>
      </c>
      <c r="B2156" s="9">
        <v>7801</v>
      </c>
      <c r="C2156" s="9" t="s">
        <v>20</v>
      </c>
      <c r="D2156" s="9" t="s">
        <v>1621</v>
      </c>
      <c r="E2156" s="9" t="s">
        <v>1622</v>
      </c>
      <c r="F2156" s="10">
        <v>121</v>
      </c>
      <c r="G2156" s="11">
        <v>1.18</v>
      </c>
      <c r="H2156" s="11">
        <v>103</v>
      </c>
      <c r="I2156" s="9"/>
      <c r="J2156" s="9">
        <v>16</v>
      </c>
      <c r="K2156" s="9" t="s">
        <v>4843</v>
      </c>
      <c r="L2156" s="9" t="s">
        <v>48</v>
      </c>
      <c r="M2156" s="11">
        <f t="shared" si="33"/>
        <v>6.4375</v>
      </c>
      <c r="N2156" s="12">
        <f>IF(M2156="","",IF(M2156&lt;Premissas!$C$8,Premissas!$E$7,IF(M2156&lt;Premissas!$C$9,Premissas!$E$8,IF(M2156&lt;Premissas!$C$10,Premissas!$E$9,IF(M2156&lt;Premissas!$C$11,Premissas!$E$10,IF(M2156&lt;Premissas!$C$12,Premissas!$E$11,Premissas!$E$12))))))</f>
        <v>750</v>
      </c>
      <c r="O2156" s="13">
        <f>IF(OR(N2156="",N2156=0),0,N2156/Premissas!$C$16)</f>
        <v>28.846153846153847</v>
      </c>
    </row>
    <row r="2157" spans="1:15" ht="15" customHeight="1">
      <c r="A2157" s="9">
        <v>8</v>
      </c>
      <c r="B2157" s="9">
        <v>7801</v>
      </c>
      <c r="C2157" s="9" t="s">
        <v>20</v>
      </c>
      <c r="D2157" s="9" t="s">
        <v>1623</v>
      </c>
      <c r="E2157" s="9" t="s">
        <v>1624</v>
      </c>
      <c r="F2157" s="10">
        <v>2374</v>
      </c>
      <c r="G2157" s="11">
        <v>110.94</v>
      </c>
      <c r="H2157" s="11">
        <v>21</v>
      </c>
      <c r="I2157" s="9"/>
      <c r="J2157" s="9">
        <v>16</v>
      </c>
      <c r="K2157" s="9" t="s">
        <v>4843</v>
      </c>
      <c r="L2157" s="9" t="s">
        <v>48</v>
      </c>
      <c r="M2157" s="11">
        <f t="shared" si="33"/>
        <v>1.3125</v>
      </c>
      <c r="N2157" s="12">
        <f>IF(M2157="","",IF(M2157&lt;Premissas!$C$8,Premissas!$E$7,IF(M2157&lt;Premissas!$C$9,Premissas!$E$8,IF(M2157&lt;Premissas!$C$10,Premissas!$E$9,IF(M2157&lt;Premissas!$C$11,Premissas!$E$10,IF(M2157&lt;Premissas!$C$12,Premissas!$E$11,Premissas!$E$12))))))</f>
        <v>200</v>
      </c>
      <c r="O2157" s="13">
        <f>IF(OR(N2157="",N2157=0),0,N2157/Premissas!$C$16)</f>
        <v>7.6923076923076925</v>
      </c>
    </row>
    <row r="2158" spans="1:15" ht="15" customHeight="1">
      <c r="A2158" s="9">
        <v>8</v>
      </c>
      <c r="B2158" s="9">
        <v>7801</v>
      </c>
      <c r="C2158" s="9" t="s">
        <v>20</v>
      </c>
      <c r="D2158" s="9" t="s">
        <v>1625</v>
      </c>
      <c r="E2158" s="9" t="s">
        <v>1626</v>
      </c>
      <c r="F2158" s="10">
        <v>84</v>
      </c>
      <c r="G2158" s="11">
        <v>60.05</v>
      </c>
      <c r="H2158" s="11">
        <v>1</v>
      </c>
      <c r="I2158" s="9"/>
      <c r="J2158" s="9">
        <v>16</v>
      </c>
      <c r="K2158" s="9" t="s">
        <v>4843</v>
      </c>
      <c r="L2158" s="9" t="s">
        <v>48</v>
      </c>
      <c r="M2158" s="11">
        <f t="shared" si="33"/>
        <v>6.25E-2</v>
      </c>
      <c r="N2158" s="12">
        <f>IF(M2158="","",IF(M2158&lt;Premissas!$C$8,Premissas!$E$7,IF(M2158&lt;Premissas!$C$9,Premissas!$E$8,IF(M2158&lt;Premissas!$C$10,Premissas!$E$9,IF(M2158&lt;Premissas!$C$11,Premissas!$E$10,IF(M2158&lt;Premissas!$C$12,Premissas!$E$11,Premissas!$E$12))))))</f>
        <v>0</v>
      </c>
      <c r="O2158" s="13">
        <f>IF(OR(N2158="",N2158=0),0,N2158/Premissas!$C$16)</f>
        <v>0</v>
      </c>
    </row>
    <row r="2159" spans="1:15" ht="15" customHeight="1">
      <c r="A2159" s="9">
        <v>8</v>
      </c>
      <c r="B2159" s="9">
        <v>7801</v>
      </c>
      <c r="C2159" s="9" t="s">
        <v>20</v>
      </c>
      <c r="D2159" s="9" t="s">
        <v>1629</v>
      </c>
      <c r="E2159" s="9" t="s">
        <v>1630</v>
      </c>
      <c r="F2159" s="10">
        <v>1686</v>
      </c>
      <c r="G2159" s="11">
        <v>130.69999999999999</v>
      </c>
      <c r="H2159" s="11">
        <v>13</v>
      </c>
      <c r="I2159" s="9"/>
      <c r="J2159" s="9">
        <v>16</v>
      </c>
      <c r="K2159" s="9" t="s">
        <v>4843</v>
      </c>
      <c r="L2159" s="9" t="s">
        <v>48</v>
      </c>
      <c r="M2159" s="11">
        <f t="shared" si="33"/>
        <v>0.8125</v>
      </c>
      <c r="N2159" s="12">
        <f>IF(M2159="","",IF(M2159&lt;Premissas!$C$8,Premissas!$E$7,IF(M2159&lt;Premissas!$C$9,Premissas!$E$8,IF(M2159&lt;Premissas!$C$10,Premissas!$E$9,IF(M2159&lt;Premissas!$C$11,Premissas!$E$10,IF(M2159&lt;Premissas!$C$12,Premissas!$E$11,Premissas!$E$12))))))</f>
        <v>0</v>
      </c>
      <c r="O2159" s="13">
        <f>IF(OR(N2159="",N2159=0),0,N2159/Premissas!$C$16)</f>
        <v>0</v>
      </c>
    </row>
    <row r="2160" spans="1:15" ht="15" customHeight="1">
      <c r="A2160" s="9">
        <v>8</v>
      </c>
      <c r="B2160" s="9">
        <v>7801</v>
      </c>
      <c r="C2160" s="9" t="s">
        <v>19</v>
      </c>
      <c r="D2160" s="9" t="s">
        <v>1629</v>
      </c>
      <c r="E2160" s="9" t="s">
        <v>1630</v>
      </c>
      <c r="F2160" s="10">
        <v>2</v>
      </c>
      <c r="G2160" s="11">
        <v>0.21</v>
      </c>
      <c r="H2160" s="11">
        <v>10</v>
      </c>
      <c r="I2160" s="9"/>
      <c r="J2160" s="9">
        <v>17</v>
      </c>
      <c r="K2160" s="9" t="s">
        <v>4843</v>
      </c>
      <c r="L2160" s="9" t="s">
        <v>48</v>
      </c>
      <c r="M2160" s="11">
        <f t="shared" si="33"/>
        <v>0.58823529411764708</v>
      </c>
      <c r="N2160" s="12">
        <f>IF(M2160="","",IF(M2160&lt;Premissas!$C$8,Premissas!$E$7,IF(M2160&lt;Premissas!$C$9,Premissas!$E$8,IF(M2160&lt;Premissas!$C$10,Premissas!$E$9,IF(M2160&lt;Premissas!$C$11,Premissas!$E$10,IF(M2160&lt;Premissas!$C$12,Premissas!$E$11,Premissas!$E$12))))))</f>
        <v>0</v>
      </c>
      <c r="O2160" s="13">
        <f>IF(OR(N2160="",N2160=0),0,N2160/Premissas!$C$16)</f>
        <v>0</v>
      </c>
    </row>
    <row r="2161" spans="1:15" ht="15" customHeight="1">
      <c r="A2161" s="9">
        <v>8</v>
      </c>
      <c r="B2161" s="9">
        <v>7801</v>
      </c>
      <c r="C2161" s="9" t="s">
        <v>20</v>
      </c>
      <c r="D2161" s="9" t="s">
        <v>4326</v>
      </c>
      <c r="E2161" s="9" t="s">
        <v>4327</v>
      </c>
      <c r="F2161" s="10">
        <v>29</v>
      </c>
      <c r="G2161" s="11">
        <v>7.88</v>
      </c>
      <c r="H2161" s="11">
        <v>4</v>
      </c>
      <c r="I2161" s="9"/>
      <c r="J2161" s="9">
        <v>16</v>
      </c>
      <c r="K2161" s="9" t="s">
        <v>4843</v>
      </c>
      <c r="L2161" s="9" t="s">
        <v>48</v>
      </c>
      <c r="M2161" s="11">
        <f t="shared" si="33"/>
        <v>0.25</v>
      </c>
      <c r="N2161" s="12">
        <f>IF(M2161="","",IF(M2161&lt;Premissas!$C$8,Premissas!$E$7,IF(M2161&lt;Premissas!$C$9,Premissas!$E$8,IF(M2161&lt;Premissas!$C$10,Premissas!$E$9,IF(M2161&lt;Premissas!$C$11,Premissas!$E$10,IF(M2161&lt;Premissas!$C$12,Premissas!$E$11,Premissas!$E$12))))))</f>
        <v>0</v>
      </c>
      <c r="O2161" s="13">
        <f>IF(OR(N2161="",N2161=0),0,N2161/Premissas!$C$16)</f>
        <v>0</v>
      </c>
    </row>
    <row r="2162" spans="1:15" ht="15" customHeight="1">
      <c r="A2162" s="9">
        <v>8</v>
      </c>
      <c r="B2162" s="9">
        <v>7801</v>
      </c>
      <c r="C2162" s="9" t="s">
        <v>21</v>
      </c>
      <c r="D2162" s="9" t="s">
        <v>1631</v>
      </c>
      <c r="E2162" s="9" t="s">
        <v>1632</v>
      </c>
      <c r="F2162" s="10">
        <v>1153</v>
      </c>
      <c r="G2162" s="11">
        <v>162.32</v>
      </c>
      <c r="H2162" s="11">
        <v>7</v>
      </c>
      <c r="I2162" s="9"/>
      <c r="J2162" s="9">
        <v>20</v>
      </c>
      <c r="K2162" s="9" t="s">
        <v>4843</v>
      </c>
      <c r="L2162" s="9" t="s">
        <v>48</v>
      </c>
      <c r="M2162" s="11">
        <f t="shared" si="33"/>
        <v>0.35</v>
      </c>
      <c r="N2162" s="12">
        <f>IF(M2162="","",IF(M2162&lt;Premissas!$C$8,Premissas!$E$7,IF(M2162&lt;Premissas!$C$9,Premissas!$E$8,IF(M2162&lt;Premissas!$C$10,Premissas!$E$9,IF(M2162&lt;Premissas!$C$11,Premissas!$E$10,IF(M2162&lt;Premissas!$C$12,Premissas!$E$11,Premissas!$E$12))))))</f>
        <v>0</v>
      </c>
      <c r="O2162" s="13">
        <f>IF(OR(N2162="",N2162=0),0,N2162/Premissas!$C$16)</f>
        <v>0</v>
      </c>
    </row>
    <row r="2163" spans="1:15" ht="15" customHeight="1">
      <c r="A2163" s="9">
        <v>8</v>
      </c>
      <c r="B2163" s="9">
        <v>7801</v>
      </c>
      <c r="C2163" s="9" t="s">
        <v>20</v>
      </c>
      <c r="D2163" s="9" t="s">
        <v>1633</v>
      </c>
      <c r="E2163" s="9" t="s">
        <v>1634</v>
      </c>
      <c r="F2163" s="10">
        <v>2264</v>
      </c>
      <c r="G2163" s="11">
        <v>123</v>
      </c>
      <c r="H2163" s="11">
        <v>18</v>
      </c>
      <c r="I2163" s="9"/>
      <c r="J2163" s="9">
        <v>16</v>
      </c>
      <c r="K2163" s="9" t="s">
        <v>4843</v>
      </c>
      <c r="L2163" s="9" t="s">
        <v>48</v>
      </c>
      <c r="M2163" s="11">
        <f t="shared" si="33"/>
        <v>1.125</v>
      </c>
      <c r="N2163" s="12">
        <f>IF(M2163="","",IF(M2163&lt;Premissas!$C$8,Premissas!$E$7,IF(M2163&lt;Premissas!$C$9,Premissas!$E$8,IF(M2163&lt;Premissas!$C$10,Premissas!$E$9,IF(M2163&lt;Premissas!$C$11,Premissas!$E$10,IF(M2163&lt;Premissas!$C$12,Premissas!$E$11,Premissas!$E$12))))))</f>
        <v>100</v>
      </c>
      <c r="O2163" s="13">
        <f>IF(OR(N2163="",N2163=0),0,N2163/Premissas!$C$16)</f>
        <v>3.8461538461538463</v>
      </c>
    </row>
    <row r="2164" spans="1:15" ht="15" customHeight="1">
      <c r="A2164" s="9">
        <v>8</v>
      </c>
      <c r="B2164" s="9">
        <v>7801</v>
      </c>
      <c r="C2164" s="9" t="s">
        <v>18</v>
      </c>
      <c r="D2164" s="9" t="s">
        <v>1635</v>
      </c>
      <c r="E2164" s="9" t="s">
        <v>1636</v>
      </c>
      <c r="F2164" s="10">
        <v>2161</v>
      </c>
      <c r="G2164" s="11">
        <v>98.25</v>
      </c>
      <c r="H2164" s="11">
        <v>22</v>
      </c>
      <c r="I2164" s="9"/>
      <c r="J2164" s="9">
        <v>22</v>
      </c>
      <c r="K2164" s="9" t="s">
        <v>4843</v>
      </c>
      <c r="L2164" s="9" t="s">
        <v>48</v>
      </c>
      <c r="M2164" s="11">
        <f t="shared" si="33"/>
        <v>1</v>
      </c>
      <c r="N2164" s="12">
        <f>IF(M2164="","",IF(M2164&lt;Premissas!$C$8,Premissas!$E$7,IF(M2164&lt;Premissas!$C$9,Premissas!$E$8,IF(M2164&lt;Premissas!$C$10,Premissas!$E$9,IF(M2164&lt;Premissas!$C$11,Premissas!$E$10,IF(M2164&lt;Premissas!$C$12,Premissas!$E$11,Premissas!$E$12))))))</f>
        <v>100</v>
      </c>
      <c r="O2164" s="13">
        <f>IF(OR(N2164="",N2164=0),0,N2164/Premissas!$C$16)</f>
        <v>3.8461538461538463</v>
      </c>
    </row>
    <row r="2165" spans="1:15" ht="15" customHeight="1">
      <c r="A2165" s="9">
        <v>8</v>
      </c>
      <c r="B2165" s="9">
        <v>7801</v>
      </c>
      <c r="C2165" s="9" t="s">
        <v>20</v>
      </c>
      <c r="D2165" s="9" t="s">
        <v>1637</v>
      </c>
      <c r="E2165" s="9" t="s">
        <v>1638</v>
      </c>
      <c r="F2165" s="10">
        <v>3074</v>
      </c>
      <c r="G2165" s="11">
        <v>121.21</v>
      </c>
      <c r="H2165" s="11">
        <v>25</v>
      </c>
      <c r="I2165" s="9"/>
      <c r="J2165" s="9">
        <v>16</v>
      </c>
      <c r="K2165" s="9" t="s">
        <v>4843</v>
      </c>
      <c r="L2165" s="9" t="s">
        <v>48</v>
      </c>
      <c r="M2165" s="11">
        <f t="shared" si="33"/>
        <v>1.5625</v>
      </c>
      <c r="N2165" s="12">
        <f>IF(M2165="","",IF(M2165&lt;Premissas!$C$8,Premissas!$E$7,IF(M2165&lt;Premissas!$C$9,Premissas!$E$8,IF(M2165&lt;Premissas!$C$10,Premissas!$E$9,IF(M2165&lt;Premissas!$C$11,Premissas!$E$10,IF(M2165&lt;Premissas!$C$12,Premissas!$E$11,Premissas!$E$12))))))</f>
        <v>350</v>
      </c>
      <c r="O2165" s="13">
        <f>IF(OR(N2165="",N2165=0),0,N2165/Premissas!$C$16)</f>
        <v>13.461538461538462</v>
      </c>
    </row>
    <row r="2166" spans="1:15" ht="15" customHeight="1">
      <c r="A2166" s="9">
        <v>8</v>
      </c>
      <c r="B2166" s="9">
        <v>7801</v>
      </c>
      <c r="C2166" s="9" t="s">
        <v>20</v>
      </c>
      <c r="D2166" s="9" t="s">
        <v>1639</v>
      </c>
      <c r="E2166" s="9" t="s">
        <v>1640</v>
      </c>
      <c r="F2166" s="10">
        <v>12</v>
      </c>
      <c r="G2166" s="11">
        <v>10.53</v>
      </c>
      <c r="H2166" s="11">
        <v>1</v>
      </c>
      <c r="I2166" s="9"/>
      <c r="J2166" s="9">
        <v>16</v>
      </c>
      <c r="K2166" s="9" t="s">
        <v>4843</v>
      </c>
      <c r="L2166" s="9" t="s">
        <v>48</v>
      </c>
      <c r="M2166" s="11">
        <f t="shared" si="33"/>
        <v>6.25E-2</v>
      </c>
      <c r="N2166" s="12">
        <f>IF(M2166="","",IF(M2166&lt;Premissas!$C$8,Premissas!$E$7,IF(M2166&lt;Premissas!$C$9,Premissas!$E$8,IF(M2166&lt;Premissas!$C$10,Premissas!$E$9,IF(M2166&lt;Premissas!$C$11,Premissas!$E$10,IF(M2166&lt;Premissas!$C$12,Premissas!$E$11,Premissas!$E$12))))))</f>
        <v>0</v>
      </c>
      <c r="O2166" s="13">
        <f>IF(OR(N2166="",N2166=0),0,N2166/Premissas!$C$16)</f>
        <v>0</v>
      </c>
    </row>
    <row r="2167" spans="1:15" ht="15" customHeight="1">
      <c r="A2167" s="9">
        <v>8</v>
      </c>
      <c r="B2167" s="9">
        <v>7801</v>
      </c>
      <c r="C2167" s="9" t="s">
        <v>19</v>
      </c>
      <c r="D2167" s="9" t="s">
        <v>1639</v>
      </c>
      <c r="E2167" s="9" t="s">
        <v>1640</v>
      </c>
      <c r="F2167" s="10">
        <v>44</v>
      </c>
      <c r="G2167" s="11">
        <v>12.94</v>
      </c>
      <c r="H2167" s="11">
        <v>3</v>
      </c>
      <c r="I2167" s="9"/>
      <c r="J2167" s="9">
        <v>17</v>
      </c>
      <c r="K2167" s="9" t="s">
        <v>4843</v>
      </c>
      <c r="L2167" s="9" t="s">
        <v>48</v>
      </c>
      <c r="M2167" s="11">
        <f t="shared" si="33"/>
        <v>0.17647058823529413</v>
      </c>
      <c r="N2167" s="12">
        <f>IF(M2167="","",IF(M2167&lt;Premissas!$C$8,Premissas!$E$7,IF(M2167&lt;Premissas!$C$9,Premissas!$E$8,IF(M2167&lt;Premissas!$C$10,Premissas!$E$9,IF(M2167&lt;Premissas!$C$11,Premissas!$E$10,IF(M2167&lt;Premissas!$C$12,Premissas!$E$11,Premissas!$E$12))))))</f>
        <v>0</v>
      </c>
      <c r="O2167" s="13">
        <f>IF(OR(N2167="",N2167=0),0,N2167/Premissas!$C$16)</f>
        <v>0</v>
      </c>
    </row>
    <row r="2168" spans="1:15" ht="15" customHeight="1">
      <c r="A2168" s="9">
        <v>8</v>
      </c>
      <c r="B2168" s="9">
        <v>7801</v>
      </c>
      <c r="C2168" s="9" t="s">
        <v>18</v>
      </c>
      <c r="D2168" s="9" t="s">
        <v>4328</v>
      </c>
      <c r="E2168" s="9" t="s">
        <v>4329</v>
      </c>
      <c r="F2168" s="10">
        <v>1626</v>
      </c>
      <c r="G2168" s="11">
        <v>122.88</v>
      </c>
      <c r="H2168" s="11">
        <v>13</v>
      </c>
      <c r="I2168" s="9"/>
      <c r="J2168" s="9">
        <v>22</v>
      </c>
      <c r="K2168" s="9" t="s">
        <v>4843</v>
      </c>
      <c r="L2168" s="9" t="s">
        <v>48</v>
      </c>
      <c r="M2168" s="11">
        <f t="shared" si="33"/>
        <v>0.59090909090909094</v>
      </c>
      <c r="N2168" s="12">
        <f>IF(M2168="","",IF(M2168&lt;Premissas!$C$8,Premissas!$E$7,IF(M2168&lt;Premissas!$C$9,Premissas!$E$8,IF(M2168&lt;Premissas!$C$10,Premissas!$E$9,IF(M2168&lt;Premissas!$C$11,Premissas!$E$10,IF(M2168&lt;Premissas!$C$12,Premissas!$E$11,Premissas!$E$12))))))</f>
        <v>0</v>
      </c>
      <c r="O2168" s="13">
        <f>IF(OR(N2168="",N2168=0),0,N2168/Premissas!$C$16)</f>
        <v>0</v>
      </c>
    </row>
    <row r="2169" spans="1:15" ht="15" customHeight="1">
      <c r="A2169" s="9">
        <v>8</v>
      </c>
      <c r="B2169" s="9">
        <v>7801</v>
      </c>
      <c r="C2169" s="9" t="s">
        <v>20</v>
      </c>
      <c r="D2169" s="9" t="s">
        <v>1641</v>
      </c>
      <c r="E2169" s="9" t="s">
        <v>1642</v>
      </c>
      <c r="F2169" s="10">
        <v>219</v>
      </c>
      <c r="G2169" s="11">
        <v>22.04</v>
      </c>
      <c r="H2169" s="11">
        <v>10</v>
      </c>
      <c r="I2169" s="9"/>
      <c r="J2169" s="9">
        <v>16</v>
      </c>
      <c r="K2169" s="9" t="s">
        <v>4843</v>
      </c>
      <c r="L2169" s="9" t="s">
        <v>48</v>
      </c>
      <c r="M2169" s="11">
        <f t="shared" si="33"/>
        <v>0.625</v>
      </c>
      <c r="N2169" s="12">
        <f>IF(M2169="","",IF(M2169&lt;Premissas!$C$8,Premissas!$E$7,IF(M2169&lt;Premissas!$C$9,Premissas!$E$8,IF(M2169&lt;Premissas!$C$10,Premissas!$E$9,IF(M2169&lt;Premissas!$C$11,Premissas!$E$10,IF(M2169&lt;Premissas!$C$12,Premissas!$E$11,Premissas!$E$12))))))</f>
        <v>0</v>
      </c>
      <c r="O2169" s="13">
        <f>IF(OR(N2169="",N2169=0),0,N2169/Premissas!$C$16)</f>
        <v>0</v>
      </c>
    </row>
    <row r="2170" spans="1:15" ht="15" customHeight="1">
      <c r="A2170" s="9">
        <v>8</v>
      </c>
      <c r="B2170" s="9">
        <v>7801</v>
      </c>
      <c r="C2170" s="9" t="s">
        <v>20</v>
      </c>
      <c r="D2170" s="9" t="s">
        <v>4820</v>
      </c>
      <c r="E2170" s="9" t="s">
        <v>4821</v>
      </c>
      <c r="F2170" s="10">
        <v>15</v>
      </c>
      <c r="G2170" s="11">
        <v>0.92</v>
      </c>
      <c r="H2170" s="11">
        <v>16</v>
      </c>
      <c r="I2170" s="9"/>
      <c r="J2170" s="9">
        <v>16</v>
      </c>
      <c r="K2170" s="9" t="s">
        <v>4843</v>
      </c>
      <c r="L2170" s="9" t="s">
        <v>48</v>
      </c>
      <c r="M2170" s="11">
        <f t="shared" si="33"/>
        <v>1</v>
      </c>
      <c r="N2170" s="12">
        <f>IF(M2170="","",IF(M2170&lt;Premissas!$C$8,Premissas!$E$7,IF(M2170&lt;Premissas!$C$9,Premissas!$E$8,IF(M2170&lt;Premissas!$C$10,Premissas!$E$9,IF(M2170&lt;Premissas!$C$11,Premissas!$E$10,IF(M2170&lt;Premissas!$C$12,Premissas!$E$11,Premissas!$E$12))))))</f>
        <v>100</v>
      </c>
      <c r="O2170" s="13">
        <f>IF(OR(N2170="",N2170=0),0,N2170/Premissas!$C$16)</f>
        <v>3.8461538461538463</v>
      </c>
    </row>
    <row r="2171" spans="1:15" ht="15" customHeight="1">
      <c r="A2171" s="9">
        <v>8</v>
      </c>
      <c r="B2171" s="9">
        <v>7801</v>
      </c>
      <c r="C2171" s="9" t="s">
        <v>19</v>
      </c>
      <c r="D2171" s="9" t="s">
        <v>4820</v>
      </c>
      <c r="E2171" s="9" t="s">
        <v>4821</v>
      </c>
      <c r="F2171" s="10">
        <v>573</v>
      </c>
      <c r="G2171" s="11">
        <v>45.91</v>
      </c>
      <c r="H2171" s="11">
        <v>12</v>
      </c>
      <c r="I2171" s="9"/>
      <c r="J2171" s="9">
        <v>17</v>
      </c>
      <c r="K2171" s="9" t="s">
        <v>4843</v>
      </c>
      <c r="L2171" s="9" t="s">
        <v>48</v>
      </c>
      <c r="M2171" s="11">
        <f t="shared" si="33"/>
        <v>0.70588235294117652</v>
      </c>
      <c r="N2171" s="12">
        <f>IF(M2171="","",IF(M2171&lt;Premissas!$C$8,Premissas!$E$7,IF(M2171&lt;Premissas!$C$9,Premissas!$E$8,IF(M2171&lt;Premissas!$C$10,Premissas!$E$9,IF(M2171&lt;Premissas!$C$11,Premissas!$E$10,IF(M2171&lt;Premissas!$C$12,Premissas!$E$11,Premissas!$E$12))))))</f>
        <v>0</v>
      </c>
      <c r="O2171" s="13">
        <f>IF(OR(N2171="",N2171=0),0,N2171/Premissas!$C$16)</f>
        <v>0</v>
      </c>
    </row>
    <row r="2172" spans="1:15" ht="15" customHeight="1">
      <c r="A2172" s="9">
        <v>8</v>
      </c>
      <c r="B2172" s="9">
        <v>7801</v>
      </c>
      <c r="C2172" s="9" t="s">
        <v>20</v>
      </c>
      <c r="D2172" s="9" t="s">
        <v>1643</v>
      </c>
      <c r="E2172" s="9" t="s">
        <v>1644</v>
      </c>
      <c r="F2172" s="10">
        <v>481</v>
      </c>
      <c r="G2172" s="11">
        <v>53.84</v>
      </c>
      <c r="H2172" s="11">
        <v>9</v>
      </c>
      <c r="I2172" s="9"/>
      <c r="J2172" s="9">
        <v>16</v>
      </c>
      <c r="K2172" s="9" t="s">
        <v>4843</v>
      </c>
      <c r="L2172" s="9" t="s">
        <v>48</v>
      </c>
      <c r="M2172" s="11">
        <f t="shared" si="33"/>
        <v>0.5625</v>
      </c>
      <c r="N2172" s="12">
        <f>IF(M2172="","",IF(M2172&lt;Premissas!$C$8,Premissas!$E$7,IF(M2172&lt;Premissas!$C$9,Premissas!$E$8,IF(M2172&lt;Premissas!$C$10,Premissas!$E$9,IF(M2172&lt;Premissas!$C$11,Premissas!$E$10,IF(M2172&lt;Premissas!$C$12,Premissas!$E$11,Premissas!$E$12))))))</f>
        <v>0</v>
      </c>
      <c r="O2172" s="13">
        <f>IF(OR(N2172="",N2172=0),0,N2172/Premissas!$C$16)</f>
        <v>0</v>
      </c>
    </row>
    <row r="2173" spans="1:15" ht="15" customHeight="1">
      <c r="A2173" s="9">
        <v>8</v>
      </c>
      <c r="B2173" s="9">
        <v>7801</v>
      </c>
      <c r="C2173" s="9" t="s">
        <v>20</v>
      </c>
      <c r="D2173" s="9" t="s">
        <v>1645</v>
      </c>
      <c r="E2173" s="9" t="s">
        <v>1646</v>
      </c>
      <c r="F2173" s="10">
        <v>2644</v>
      </c>
      <c r="G2173" s="11">
        <v>118.69</v>
      </c>
      <c r="H2173" s="11">
        <v>22</v>
      </c>
      <c r="I2173" s="9"/>
      <c r="J2173" s="9">
        <v>16</v>
      </c>
      <c r="K2173" s="9" t="s">
        <v>4843</v>
      </c>
      <c r="L2173" s="9" t="s">
        <v>48</v>
      </c>
      <c r="M2173" s="11">
        <f t="shared" si="33"/>
        <v>1.375</v>
      </c>
      <c r="N2173" s="12">
        <f>IF(M2173="","",IF(M2173&lt;Premissas!$C$8,Premissas!$E$7,IF(M2173&lt;Premissas!$C$9,Premissas!$E$8,IF(M2173&lt;Premissas!$C$10,Premissas!$E$9,IF(M2173&lt;Premissas!$C$11,Premissas!$E$10,IF(M2173&lt;Premissas!$C$12,Premissas!$E$11,Premissas!$E$12))))))</f>
        <v>200</v>
      </c>
      <c r="O2173" s="13">
        <f>IF(OR(N2173="",N2173=0),0,N2173/Premissas!$C$16)</f>
        <v>7.6923076923076925</v>
      </c>
    </row>
    <row r="2174" spans="1:15" ht="15" customHeight="1">
      <c r="A2174" s="9">
        <v>8</v>
      </c>
      <c r="B2174" s="9">
        <v>7801</v>
      </c>
      <c r="C2174" s="9" t="s">
        <v>18</v>
      </c>
      <c r="D2174" s="9" t="s">
        <v>1647</v>
      </c>
      <c r="E2174" s="9" t="s">
        <v>1648</v>
      </c>
      <c r="F2174" s="10">
        <v>742</v>
      </c>
      <c r="G2174" s="11">
        <v>90.1</v>
      </c>
      <c r="H2174" s="11">
        <v>8</v>
      </c>
      <c r="I2174" s="9"/>
      <c r="J2174" s="9">
        <v>22</v>
      </c>
      <c r="K2174" s="9" t="s">
        <v>4843</v>
      </c>
      <c r="L2174" s="9" t="s">
        <v>48</v>
      </c>
      <c r="M2174" s="11">
        <f t="shared" si="33"/>
        <v>0.36363636363636365</v>
      </c>
      <c r="N2174" s="12">
        <f>IF(M2174="","",IF(M2174&lt;Premissas!$C$8,Premissas!$E$7,IF(M2174&lt;Premissas!$C$9,Premissas!$E$8,IF(M2174&lt;Premissas!$C$10,Premissas!$E$9,IF(M2174&lt;Premissas!$C$11,Premissas!$E$10,IF(M2174&lt;Premissas!$C$12,Premissas!$E$11,Premissas!$E$12))))))</f>
        <v>0</v>
      </c>
      <c r="O2174" s="13">
        <f>IF(OR(N2174="",N2174=0),0,N2174/Premissas!$C$16)</f>
        <v>0</v>
      </c>
    </row>
    <row r="2175" spans="1:15" ht="15" customHeight="1">
      <c r="A2175" s="9">
        <v>8</v>
      </c>
      <c r="B2175" s="9">
        <v>7801</v>
      </c>
      <c r="C2175" s="9" t="s">
        <v>18</v>
      </c>
      <c r="D2175" s="9" t="s">
        <v>1649</v>
      </c>
      <c r="E2175" s="9" t="s">
        <v>1650</v>
      </c>
      <c r="F2175" s="10">
        <v>121</v>
      </c>
      <c r="G2175" s="11">
        <v>5.49</v>
      </c>
      <c r="H2175" s="11">
        <v>22</v>
      </c>
      <c r="I2175" s="9"/>
      <c r="J2175" s="9">
        <v>22</v>
      </c>
      <c r="K2175" s="9" t="s">
        <v>4843</v>
      </c>
      <c r="L2175" s="9" t="s">
        <v>48</v>
      </c>
      <c r="M2175" s="11">
        <f t="shared" si="33"/>
        <v>1</v>
      </c>
      <c r="N2175" s="12">
        <f>IF(M2175="","",IF(M2175&lt;Premissas!$C$8,Premissas!$E$7,IF(M2175&lt;Premissas!$C$9,Premissas!$E$8,IF(M2175&lt;Premissas!$C$10,Premissas!$E$9,IF(M2175&lt;Premissas!$C$11,Premissas!$E$10,IF(M2175&lt;Premissas!$C$12,Premissas!$E$11,Premissas!$E$12))))))</f>
        <v>100</v>
      </c>
      <c r="O2175" s="13">
        <f>IF(OR(N2175="",N2175=0),0,N2175/Premissas!$C$16)</f>
        <v>3.8461538461538463</v>
      </c>
    </row>
    <row r="2176" spans="1:15" ht="15" customHeight="1">
      <c r="A2176" s="9">
        <v>8</v>
      </c>
      <c r="B2176" s="9">
        <v>7801</v>
      </c>
      <c r="C2176" s="9" t="s">
        <v>18</v>
      </c>
      <c r="D2176" s="9" t="s">
        <v>1657</v>
      </c>
      <c r="E2176" s="9" t="s">
        <v>1658</v>
      </c>
      <c r="F2176" s="10">
        <v>1790</v>
      </c>
      <c r="G2176" s="11">
        <v>134.93</v>
      </c>
      <c r="H2176" s="11">
        <v>13</v>
      </c>
      <c r="I2176" s="9"/>
      <c r="J2176" s="9">
        <v>22</v>
      </c>
      <c r="K2176" s="9" t="s">
        <v>4843</v>
      </c>
      <c r="L2176" s="9" t="s">
        <v>48</v>
      </c>
      <c r="M2176" s="11">
        <f t="shared" si="33"/>
        <v>0.59090909090909094</v>
      </c>
      <c r="N2176" s="12">
        <f>IF(M2176="","",IF(M2176&lt;Premissas!$C$8,Premissas!$E$7,IF(M2176&lt;Premissas!$C$9,Premissas!$E$8,IF(M2176&lt;Premissas!$C$10,Premissas!$E$9,IF(M2176&lt;Premissas!$C$11,Premissas!$E$10,IF(M2176&lt;Premissas!$C$12,Premissas!$E$11,Premissas!$E$12))))))</f>
        <v>0</v>
      </c>
      <c r="O2176" s="13">
        <f>IF(OR(N2176="",N2176=0),0,N2176/Premissas!$C$16)</f>
        <v>0</v>
      </c>
    </row>
    <row r="2177" spans="1:15" ht="15" customHeight="1">
      <c r="A2177" s="9">
        <v>8</v>
      </c>
      <c r="B2177" s="9">
        <v>7801</v>
      </c>
      <c r="C2177" s="9" t="s">
        <v>18</v>
      </c>
      <c r="D2177" s="9" t="s">
        <v>1659</v>
      </c>
      <c r="E2177" s="9" t="s">
        <v>1660</v>
      </c>
      <c r="F2177" s="10">
        <v>689</v>
      </c>
      <c r="G2177" s="11">
        <v>36.99</v>
      </c>
      <c r="H2177" s="11">
        <v>19</v>
      </c>
      <c r="I2177" s="9"/>
      <c r="J2177" s="9">
        <v>22</v>
      </c>
      <c r="K2177" s="9" t="s">
        <v>4843</v>
      </c>
      <c r="L2177" s="9" t="s">
        <v>48</v>
      </c>
      <c r="M2177" s="11">
        <f t="shared" si="33"/>
        <v>0.86363636363636365</v>
      </c>
      <c r="N2177" s="12">
        <f>IF(M2177="","",IF(M2177&lt;Premissas!$C$8,Premissas!$E$7,IF(M2177&lt;Premissas!$C$9,Premissas!$E$8,IF(M2177&lt;Premissas!$C$10,Premissas!$E$9,IF(M2177&lt;Premissas!$C$11,Premissas!$E$10,IF(M2177&lt;Premissas!$C$12,Premissas!$E$11,Premissas!$E$12))))))</f>
        <v>0</v>
      </c>
      <c r="O2177" s="13">
        <f>IF(OR(N2177="",N2177=0),0,N2177/Premissas!$C$16)</f>
        <v>0</v>
      </c>
    </row>
    <row r="2178" spans="1:15" ht="15" customHeight="1">
      <c r="A2178" s="9">
        <v>8</v>
      </c>
      <c r="B2178" s="9">
        <v>7801</v>
      </c>
      <c r="C2178" s="9" t="s">
        <v>20</v>
      </c>
      <c r="D2178" s="9" t="s">
        <v>1659</v>
      </c>
      <c r="E2178" s="9" t="s">
        <v>1660</v>
      </c>
      <c r="F2178" s="10">
        <v>1</v>
      </c>
      <c r="G2178" s="11">
        <v>0.78</v>
      </c>
      <c r="H2178" s="11">
        <v>1</v>
      </c>
      <c r="I2178" s="9"/>
      <c r="J2178" s="9">
        <v>16</v>
      </c>
      <c r="K2178" s="9" t="s">
        <v>4843</v>
      </c>
      <c r="L2178" s="9" t="s">
        <v>48</v>
      </c>
      <c r="M2178" s="11">
        <f t="shared" ref="M2178:M2241" si="34">IF(OR(J2178="",J2178&lt;=0),"",H2178/J2178)</f>
        <v>6.25E-2</v>
      </c>
      <c r="N2178" s="12">
        <f>IF(M2178="","",IF(M2178&lt;Premissas!$C$8,Premissas!$E$7,IF(M2178&lt;Premissas!$C$9,Premissas!$E$8,IF(M2178&lt;Premissas!$C$10,Premissas!$E$9,IF(M2178&lt;Premissas!$C$11,Premissas!$E$10,IF(M2178&lt;Premissas!$C$12,Premissas!$E$11,Premissas!$E$12))))))</f>
        <v>0</v>
      </c>
      <c r="O2178" s="13">
        <f>IF(OR(N2178="",N2178=0),0,N2178/Premissas!$C$16)</f>
        <v>0</v>
      </c>
    </row>
    <row r="2179" spans="1:15" ht="15" customHeight="1">
      <c r="A2179" s="9">
        <v>8</v>
      </c>
      <c r="B2179" s="9">
        <v>7801</v>
      </c>
      <c r="C2179" s="9" t="s">
        <v>19</v>
      </c>
      <c r="D2179" s="9" t="s">
        <v>1661</v>
      </c>
      <c r="E2179" s="9" t="s">
        <v>1662</v>
      </c>
      <c r="F2179" s="10">
        <v>2</v>
      </c>
      <c r="G2179" s="11">
        <v>0.01</v>
      </c>
      <c r="H2179" s="11">
        <v>200</v>
      </c>
      <c r="I2179" s="9"/>
      <c r="J2179" s="9">
        <v>17</v>
      </c>
      <c r="K2179" s="9" t="s">
        <v>4843</v>
      </c>
      <c r="L2179" s="9" t="s">
        <v>48</v>
      </c>
      <c r="M2179" s="11">
        <f t="shared" si="34"/>
        <v>11.764705882352942</v>
      </c>
      <c r="N2179" s="12">
        <f>IF(M2179="","",IF(M2179&lt;Premissas!$C$8,Premissas!$E$7,IF(M2179&lt;Premissas!$C$9,Premissas!$E$8,IF(M2179&lt;Premissas!$C$10,Premissas!$E$9,IF(M2179&lt;Premissas!$C$11,Premissas!$E$10,IF(M2179&lt;Premissas!$C$12,Premissas!$E$11,Premissas!$E$12))))))</f>
        <v>750</v>
      </c>
      <c r="O2179" s="13">
        <f>IF(OR(N2179="",N2179=0),0,N2179/Premissas!$C$16)</f>
        <v>28.846153846153847</v>
      </c>
    </row>
    <row r="2180" spans="1:15" ht="15" customHeight="1">
      <c r="A2180" s="9">
        <v>8</v>
      </c>
      <c r="B2180" s="9">
        <v>7801</v>
      </c>
      <c r="C2180" s="9" t="s">
        <v>18</v>
      </c>
      <c r="D2180" s="9" t="s">
        <v>1665</v>
      </c>
      <c r="E2180" s="9" t="s">
        <v>1666</v>
      </c>
      <c r="F2180" s="10">
        <v>2051</v>
      </c>
      <c r="G2180" s="11">
        <v>62.37</v>
      </c>
      <c r="H2180" s="11">
        <v>33</v>
      </c>
      <c r="I2180" s="9"/>
      <c r="J2180" s="9">
        <v>22</v>
      </c>
      <c r="K2180" s="9" t="s">
        <v>4843</v>
      </c>
      <c r="L2180" s="9" t="s">
        <v>48</v>
      </c>
      <c r="M2180" s="11">
        <f t="shared" si="34"/>
        <v>1.5</v>
      </c>
      <c r="N2180" s="12">
        <f>IF(M2180="","",IF(M2180&lt;Premissas!$C$8,Premissas!$E$7,IF(M2180&lt;Premissas!$C$9,Premissas!$E$8,IF(M2180&lt;Premissas!$C$10,Premissas!$E$9,IF(M2180&lt;Premissas!$C$11,Premissas!$E$10,IF(M2180&lt;Premissas!$C$12,Premissas!$E$11,Premissas!$E$12))))))</f>
        <v>350</v>
      </c>
      <c r="O2180" s="13">
        <f>IF(OR(N2180="",N2180=0),0,N2180/Premissas!$C$16)</f>
        <v>13.461538461538462</v>
      </c>
    </row>
    <row r="2181" spans="1:15" ht="15" customHeight="1">
      <c r="A2181" s="9">
        <v>8</v>
      </c>
      <c r="B2181" s="9">
        <v>7801</v>
      </c>
      <c r="C2181" s="9" t="s">
        <v>20</v>
      </c>
      <c r="D2181" s="9" t="s">
        <v>1667</v>
      </c>
      <c r="E2181" s="9" t="s">
        <v>1668</v>
      </c>
      <c r="F2181" s="10">
        <v>1034</v>
      </c>
      <c r="G2181" s="11">
        <v>60.07</v>
      </c>
      <c r="H2181" s="11">
        <v>17</v>
      </c>
      <c r="I2181" s="9"/>
      <c r="J2181" s="9">
        <v>16</v>
      </c>
      <c r="K2181" s="9" t="s">
        <v>4843</v>
      </c>
      <c r="L2181" s="9" t="s">
        <v>48</v>
      </c>
      <c r="M2181" s="11">
        <f t="shared" si="34"/>
        <v>1.0625</v>
      </c>
      <c r="N2181" s="12">
        <f>IF(M2181="","",IF(M2181&lt;Premissas!$C$8,Premissas!$E$7,IF(M2181&lt;Premissas!$C$9,Premissas!$E$8,IF(M2181&lt;Premissas!$C$10,Premissas!$E$9,IF(M2181&lt;Premissas!$C$11,Premissas!$E$10,IF(M2181&lt;Premissas!$C$12,Premissas!$E$11,Premissas!$E$12))))))</f>
        <v>100</v>
      </c>
      <c r="O2181" s="13">
        <f>IF(OR(N2181="",N2181=0),0,N2181/Premissas!$C$16)</f>
        <v>3.8461538461538463</v>
      </c>
    </row>
    <row r="2182" spans="1:15" ht="15" customHeight="1">
      <c r="A2182" s="9">
        <v>8</v>
      </c>
      <c r="B2182" s="9">
        <v>7801</v>
      </c>
      <c r="C2182" s="9" t="s">
        <v>20</v>
      </c>
      <c r="D2182" s="9" t="s">
        <v>1673</v>
      </c>
      <c r="E2182" s="9" t="s">
        <v>1674</v>
      </c>
      <c r="F2182" s="10">
        <v>18</v>
      </c>
      <c r="G2182" s="11">
        <v>9.74</v>
      </c>
      <c r="H2182" s="11">
        <v>2</v>
      </c>
      <c r="I2182" s="9"/>
      <c r="J2182" s="9">
        <v>16</v>
      </c>
      <c r="K2182" s="9" t="s">
        <v>4843</v>
      </c>
      <c r="L2182" s="9" t="s">
        <v>48</v>
      </c>
      <c r="M2182" s="11">
        <f t="shared" si="34"/>
        <v>0.125</v>
      </c>
      <c r="N2182" s="12">
        <f>IF(M2182="","",IF(M2182&lt;Premissas!$C$8,Premissas!$E$7,IF(M2182&lt;Premissas!$C$9,Premissas!$E$8,IF(M2182&lt;Premissas!$C$10,Premissas!$E$9,IF(M2182&lt;Premissas!$C$11,Premissas!$E$10,IF(M2182&lt;Premissas!$C$12,Premissas!$E$11,Premissas!$E$12))))))</f>
        <v>0</v>
      </c>
      <c r="O2182" s="13">
        <f>IF(OR(N2182="",N2182=0),0,N2182/Premissas!$C$16)</f>
        <v>0</v>
      </c>
    </row>
    <row r="2183" spans="1:15" ht="15" customHeight="1">
      <c r="A2183" s="9">
        <v>8</v>
      </c>
      <c r="B2183" s="9">
        <v>7801</v>
      </c>
      <c r="C2183" s="9" t="s">
        <v>18</v>
      </c>
      <c r="D2183" s="9" t="s">
        <v>1675</v>
      </c>
      <c r="E2183" s="9" t="s">
        <v>1676</v>
      </c>
      <c r="F2183" s="10">
        <v>1074</v>
      </c>
      <c r="G2183" s="11">
        <v>52.57</v>
      </c>
      <c r="H2183" s="11">
        <v>20</v>
      </c>
      <c r="I2183" s="9"/>
      <c r="J2183" s="9">
        <v>22</v>
      </c>
      <c r="K2183" s="9" t="s">
        <v>4843</v>
      </c>
      <c r="L2183" s="9" t="s">
        <v>48</v>
      </c>
      <c r="M2183" s="11">
        <f t="shared" si="34"/>
        <v>0.90909090909090906</v>
      </c>
      <c r="N2183" s="12">
        <f>IF(M2183="","",IF(M2183&lt;Premissas!$C$8,Premissas!$E$7,IF(M2183&lt;Premissas!$C$9,Premissas!$E$8,IF(M2183&lt;Premissas!$C$10,Premissas!$E$9,IF(M2183&lt;Premissas!$C$11,Premissas!$E$10,IF(M2183&lt;Premissas!$C$12,Premissas!$E$11,Premissas!$E$12))))))</f>
        <v>0</v>
      </c>
      <c r="O2183" s="13">
        <f>IF(OR(N2183="",N2183=0),0,N2183/Premissas!$C$16)</f>
        <v>0</v>
      </c>
    </row>
    <row r="2184" spans="1:15" ht="15" customHeight="1">
      <c r="A2184" s="9">
        <v>8</v>
      </c>
      <c r="B2184" s="9">
        <v>7801</v>
      </c>
      <c r="C2184" s="9" t="s">
        <v>18</v>
      </c>
      <c r="D2184" s="9" t="s">
        <v>1687</v>
      </c>
      <c r="E2184" s="9" t="s">
        <v>1688</v>
      </c>
      <c r="F2184" s="10">
        <v>358</v>
      </c>
      <c r="G2184" s="11">
        <v>59.3</v>
      </c>
      <c r="H2184" s="11">
        <v>6</v>
      </c>
      <c r="I2184" s="9"/>
      <c r="J2184" s="9">
        <v>22</v>
      </c>
      <c r="K2184" s="9" t="s">
        <v>4843</v>
      </c>
      <c r="L2184" s="9" t="s">
        <v>48</v>
      </c>
      <c r="M2184" s="11">
        <f t="shared" si="34"/>
        <v>0.27272727272727271</v>
      </c>
      <c r="N2184" s="12">
        <f>IF(M2184="","",IF(M2184&lt;Premissas!$C$8,Premissas!$E$7,IF(M2184&lt;Premissas!$C$9,Premissas!$E$8,IF(M2184&lt;Premissas!$C$10,Premissas!$E$9,IF(M2184&lt;Premissas!$C$11,Premissas!$E$10,IF(M2184&lt;Premissas!$C$12,Premissas!$E$11,Premissas!$E$12))))))</f>
        <v>0</v>
      </c>
      <c r="O2184" s="13">
        <f>IF(OR(N2184="",N2184=0),0,N2184/Premissas!$C$16)</f>
        <v>0</v>
      </c>
    </row>
    <row r="2185" spans="1:15" ht="15" customHeight="1">
      <c r="A2185" s="9">
        <v>8</v>
      </c>
      <c r="B2185" s="9">
        <v>7801</v>
      </c>
      <c r="C2185" s="9" t="s">
        <v>20</v>
      </c>
      <c r="D2185" s="9" t="s">
        <v>1687</v>
      </c>
      <c r="E2185" s="9" t="s">
        <v>1688</v>
      </c>
      <c r="F2185" s="10">
        <v>426</v>
      </c>
      <c r="G2185" s="11">
        <v>58.4</v>
      </c>
      <c r="H2185" s="11">
        <v>7</v>
      </c>
      <c r="I2185" s="9"/>
      <c r="J2185" s="9">
        <v>16</v>
      </c>
      <c r="K2185" s="9" t="s">
        <v>4843</v>
      </c>
      <c r="L2185" s="9" t="s">
        <v>48</v>
      </c>
      <c r="M2185" s="11">
        <f t="shared" si="34"/>
        <v>0.4375</v>
      </c>
      <c r="N2185" s="12">
        <f>IF(M2185="","",IF(M2185&lt;Premissas!$C$8,Premissas!$E$7,IF(M2185&lt;Premissas!$C$9,Premissas!$E$8,IF(M2185&lt;Premissas!$C$10,Premissas!$E$9,IF(M2185&lt;Premissas!$C$11,Premissas!$E$10,IF(M2185&lt;Premissas!$C$12,Premissas!$E$11,Premissas!$E$12))))))</f>
        <v>0</v>
      </c>
      <c r="O2185" s="13">
        <f>IF(OR(N2185="",N2185=0),0,N2185/Premissas!$C$16)</f>
        <v>0</v>
      </c>
    </row>
    <row r="2186" spans="1:15" ht="15" customHeight="1">
      <c r="A2186" s="9">
        <v>8</v>
      </c>
      <c r="B2186" s="9">
        <v>7801</v>
      </c>
      <c r="C2186" s="9" t="s">
        <v>19</v>
      </c>
      <c r="D2186" s="9" t="s">
        <v>1687</v>
      </c>
      <c r="E2186" s="9" t="s">
        <v>1688</v>
      </c>
      <c r="F2186" s="10">
        <v>4</v>
      </c>
      <c r="G2186" s="11">
        <v>0.14000000000000001</v>
      </c>
      <c r="H2186" s="11">
        <v>29</v>
      </c>
      <c r="I2186" s="9"/>
      <c r="J2186" s="9">
        <v>17</v>
      </c>
      <c r="K2186" s="9" t="s">
        <v>4843</v>
      </c>
      <c r="L2186" s="9" t="s">
        <v>48</v>
      </c>
      <c r="M2186" s="11">
        <f t="shared" si="34"/>
        <v>1.7058823529411764</v>
      </c>
      <c r="N2186" s="12">
        <f>IF(M2186="","",IF(M2186&lt;Premissas!$C$8,Premissas!$E$7,IF(M2186&lt;Premissas!$C$9,Premissas!$E$8,IF(M2186&lt;Premissas!$C$10,Premissas!$E$9,IF(M2186&lt;Premissas!$C$11,Premissas!$E$10,IF(M2186&lt;Premissas!$C$12,Premissas!$E$11,Premissas!$E$12))))))</f>
        <v>500</v>
      </c>
      <c r="O2186" s="13">
        <f>IF(OR(N2186="",N2186=0),0,N2186/Premissas!$C$16)</f>
        <v>19.23076923076923</v>
      </c>
    </row>
    <row r="2187" spans="1:15" ht="15" customHeight="1">
      <c r="A2187" s="9">
        <v>8</v>
      </c>
      <c r="B2187" s="9">
        <v>7801</v>
      </c>
      <c r="C2187" s="9" t="s">
        <v>20</v>
      </c>
      <c r="D2187" s="9" t="s">
        <v>1689</v>
      </c>
      <c r="E2187" s="9" t="s">
        <v>1690</v>
      </c>
      <c r="F2187" s="10">
        <v>6</v>
      </c>
      <c r="G2187" s="11">
        <v>0.21</v>
      </c>
      <c r="H2187" s="11">
        <v>29</v>
      </c>
      <c r="I2187" s="9"/>
      <c r="J2187" s="9">
        <v>16</v>
      </c>
      <c r="K2187" s="9" t="s">
        <v>4843</v>
      </c>
      <c r="L2187" s="9" t="s">
        <v>48</v>
      </c>
      <c r="M2187" s="11">
        <f t="shared" si="34"/>
        <v>1.8125</v>
      </c>
      <c r="N2187" s="12">
        <f>IF(M2187="","",IF(M2187&lt;Premissas!$C$8,Premissas!$E$7,IF(M2187&lt;Premissas!$C$9,Premissas!$E$8,IF(M2187&lt;Premissas!$C$10,Premissas!$E$9,IF(M2187&lt;Premissas!$C$11,Premissas!$E$10,IF(M2187&lt;Premissas!$C$12,Premissas!$E$11,Premissas!$E$12))))))</f>
        <v>500</v>
      </c>
      <c r="O2187" s="13">
        <f>IF(OR(N2187="",N2187=0),0,N2187/Premissas!$C$16)</f>
        <v>19.23076923076923</v>
      </c>
    </row>
    <row r="2188" spans="1:15" ht="15" customHeight="1">
      <c r="A2188" s="9">
        <v>8</v>
      </c>
      <c r="B2188" s="9">
        <v>7801</v>
      </c>
      <c r="C2188" s="9" t="s">
        <v>18</v>
      </c>
      <c r="D2188" s="9" t="s">
        <v>1691</v>
      </c>
      <c r="E2188" s="9" t="s">
        <v>1692</v>
      </c>
      <c r="F2188" s="10">
        <v>749</v>
      </c>
      <c r="G2188" s="11">
        <v>64.47</v>
      </c>
      <c r="H2188" s="11">
        <v>12</v>
      </c>
      <c r="I2188" s="9"/>
      <c r="J2188" s="9">
        <v>22</v>
      </c>
      <c r="K2188" s="9" t="s">
        <v>4843</v>
      </c>
      <c r="L2188" s="9" t="s">
        <v>48</v>
      </c>
      <c r="M2188" s="11">
        <f t="shared" si="34"/>
        <v>0.54545454545454541</v>
      </c>
      <c r="N2188" s="12">
        <f>IF(M2188="","",IF(M2188&lt;Premissas!$C$8,Premissas!$E$7,IF(M2188&lt;Premissas!$C$9,Premissas!$E$8,IF(M2188&lt;Premissas!$C$10,Premissas!$E$9,IF(M2188&lt;Premissas!$C$11,Premissas!$E$10,IF(M2188&lt;Premissas!$C$12,Premissas!$E$11,Premissas!$E$12))))))</f>
        <v>0</v>
      </c>
      <c r="O2188" s="13">
        <f>IF(OR(N2188="",N2188=0),0,N2188/Premissas!$C$16)</f>
        <v>0</v>
      </c>
    </row>
    <row r="2189" spans="1:15" ht="15" customHeight="1">
      <c r="A2189" s="9">
        <v>8</v>
      </c>
      <c r="B2189" s="9">
        <v>7801</v>
      </c>
      <c r="C2189" s="9" t="s">
        <v>18</v>
      </c>
      <c r="D2189" s="9" t="s">
        <v>1693</v>
      </c>
      <c r="E2189" s="9" t="s">
        <v>1694</v>
      </c>
      <c r="F2189" s="10">
        <v>545</v>
      </c>
      <c r="G2189" s="11">
        <v>39.729999999999997</v>
      </c>
      <c r="H2189" s="11">
        <v>14</v>
      </c>
      <c r="I2189" s="9"/>
      <c r="J2189" s="9">
        <v>22</v>
      </c>
      <c r="K2189" s="9" t="s">
        <v>4843</v>
      </c>
      <c r="L2189" s="9" t="s">
        <v>48</v>
      </c>
      <c r="M2189" s="11">
        <f t="shared" si="34"/>
        <v>0.63636363636363635</v>
      </c>
      <c r="N2189" s="12">
        <f>IF(M2189="","",IF(M2189&lt;Premissas!$C$8,Premissas!$E$7,IF(M2189&lt;Premissas!$C$9,Premissas!$E$8,IF(M2189&lt;Premissas!$C$10,Premissas!$E$9,IF(M2189&lt;Premissas!$C$11,Premissas!$E$10,IF(M2189&lt;Premissas!$C$12,Premissas!$E$11,Premissas!$E$12))))))</f>
        <v>0</v>
      </c>
      <c r="O2189" s="13">
        <f>IF(OR(N2189="",N2189=0),0,N2189/Premissas!$C$16)</f>
        <v>0</v>
      </c>
    </row>
    <row r="2190" spans="1:15" ht="15" customHeight="1">
      <c r="A2190" s="9">
        <v>8</v>
      </c>
      <c r="B2190" s="9">
        <v>7801</v>
      </c>
      <c r="C2190" s="9" t="s">
        <v>20</v>
      </c>
      <c r="D2190" s="9" t="s">
        <v>1693</v>
      </c>
      <c r="E2190" s="9" t="s">
        <v>1694</v>
      </c>
      <c r="F2190" s="10">
        <v>24</v>
      </c>
      <c r="G2190" s="11">
        <v>1.68</v>
      </c>
      <c r="H2190" s="11">
        <v>14</v>
      </c>
      <c r="I2190" s="9"/>
      <c r="J2190" s="9">
        <v>16</v>
      </c>
      <c r="K2190" s="9" t="s">
        <v>4843</v>
      </c>
      <c r="L2190" s="9" t="s">
        <v>48</v>
      </c>
      <c r="M2190" s="11">
        <f t="shared" si="34"/>
        <v>0.875</v>
      </c>
      <c r="N2190" s="12">
        <f>IF(M2190="","",IF(M2190&lt;Premissas!$C$8,Premissas!$E$7,IF(M2190&lt;Premissas!$C$9,Premissas!$E$8,IF(M2190&lt;Premissas!$C$10,Premissas!$E$9,IF(M2190&lt;Premissas!$C$11,Premissas!$E$10,IF(M2190&lt;Premissas!$C$12,Premissas!$E$11,Premissas!$E$12))))))</f>
        <v>0</v>
      </c>
      <c r="O2190" s="13">
        <f>IF(OR(N2190="",N2190=0),0,N2190/Premissas!$C$16)</f>
        <v>0</v>
      </c>
    </row>
    <row r="2191" spans="1:15" ht="15" customHeight="1">
      <c r="A2191" s="9">
        <v>8</v>
      </c>
      <c r="B2191" s="9">
        <v>7801</v>
      </c>
      <c r="C2191" s="9" t="s">
        <v>20</v>
      </c>
      <c r="D2191" s="9" t="s">
        <v>1695</v>
      </c>
      <c r="E2191" s="9" t="s">
        <v>1696</v>
      </c>
      <c r="F2191" s="10">
        <v>2269</v>
      </c>
      <c r="G2191" s="11">
        <v>121.12</v>
      </c>
      <c r="H2191" s="11">
        <v>19</v>
      </c>
      <c r="I2191" s="9"/>
      <c r="J2191" s="9">
        <v>16</v>
      </c>
      <c r="K2191" s="9" t="s">
        <v>4843</v>
      </c>
      <c r="L2191" s="9" t="s">
        <v>48</v>
      </c>
      <c r="M2191" s="11">
        <f t="shared" si="34"/>
        <v>1.1875</v>
      </c>
      <c r="N2191" s="12">
        <f>IF(M2191="","",IF(M2191&lt;Premissas!$C$8,Premissas!$E$7,IF(M2191&lt;Premissas!$C$9,Premissas!$E$8,IF(M2191&lt;Premissas!$C$10,Premissas!$E$9,IF(M2191&lt;Premissas!$C$11,Premissas!$E$10,IF(M2191&lt;Premissas!$C$12,Premissas!$E$11,Premissas!$E$12))))))</f>
        <v>100</v>
      </c>
      <c r="O2191" s="13">
        <f>IF(OR(N2191="",N2191=0),0,N2191/Premissas!$C$16)</f>
        <v>3.8461538461538463</v>
      </c>
    </row>
    <row r="2192" spans="1:15" ht="15" customHeight="1">
      <c r="A2192" s="9">
        <v>8</v>
      </c>
      <c r="B2192" s="9">
        <v>7801</v>
      </c>
      <c r="C2192" s="9" t="s">
        <v>20</v>
      </c>
      <c r="D2192" s="9" t="s">
        <v>1703</v>
      </c>
      <c r="E2192" s="9" t="s">
        <v>1704</v>
      </c>
      <c r="F2192" s="10">
        <v>46</v>
      </c>
      <c r="G2192" s="11">
        <v>12.49</v>
      </c>
      <c r="H2192" s="11">
        <v>4</v>
      </c>
      <c r="I2192" s="9"/>
      <c r="J2192" s="9">
        <v>16</v>
      </c>
      <c r="K2192" s="9" t="s">
        <v>4843</v>
      </c>
      <c r="L2192" s="9" t="s">
        <v>48</v>
      </c>
      <c r="M2192" s="11">
        <f t="shared" si="34"/>
        <v>0.25</v>
      </c>
      <c r="N2192" s="12">
        <f>IF(M2192="","",IF(M2192&lt;Premissas!$C$8,Premissas!$E$7,IF(M2192&lt;Premissas!$C$9,Premissas!$E$8,IF(M2192&lt;Premissas!$C$10,Premissas!$E$9,IF(M2192&lt;Premissas!$C$11,Premissas!$E$10,IF(M2192&lt;Premissas!$C$12,Premissas!$E$11,Premissas!$E$12))))))</f>
        <v>0</v>
      </c>
      <c r="O2192" s="13">
        <f>IF(OR(N2192="",N2192=0),0,N2192/Premissas!$C$16)</f>
        <v>0</v>
      </c>
    </row>
    <row r="2193" spans="1:15" ht="15" customHeight="1">
      <c r="A2193" s="9">
        <v>8</v>
      </c>
      <c r="B2193" s="9">
        <v>7801</v>
      </c>
      <c r="C2193" s="9" t="s">
        <v>20</v>
      </c>
      <c r="D2193" s="9" t="s">
        <v>1707</v>
      </c>
      <c r="E2193" s="9" t="s">
        <v>1708</v>
      </c>
      <c r="F2193" s="10">
        <v>2298</v>
      </c>
      <c r="G2193" s="11">
        <v>119.89</v>
      </c>
      <c r="H2193" s="11">
        <v>19</v>
      </c>
      <c r="I2193" s="9"/>
      <c r="J2193" s="9">
        <v>16</v>
      </c>
      <c r="K2193" s="9" t="s">
        <v>4843</v>
      </c>
      <c r="L2193" s="9" t="s">
        <v>48</v>
      </c>
      <c r="M2193" s="11">
        <f t="shared" si="34"/>
        <v>1.1875</v>
      </c>
      <c r="N2193" s="12">
        <f>IF(M2193="","",IF(M2193&lt;Premissas!$C$8,Premissas!$E$7,IF(M2193&lt;Premissas!$C$9,Premissas!$E$8,IF(M2193&lt;Premissas!$C$10,Premissas!$E$9,IF(M2193&lt;Premissas!$C$11,Premissas!$E$10,IF(M2193&lt;Premissas!$C$12,Premissas!$E$11,Premissas!$E$12))))))</f>
        <v>100</v>
      </c>
      <c r="O2193" s="13">
        <f>IF(OR(N2193="",N2193=0),0,N2193/Premissas!$C$16)</f>
        <v>3.8461538461538463</v>
      </c>
    </row>
    <row r="2194" spans="1:15" ht="15" customHeight="1">
      <c r="A2194" s="9">
        <v>8</v>
      </c>
      <c r="B2194" s="9">
        <v>7801</v>
      </c>
      <c r="C2194" s="9" t="s">
        <v>18</v>
      </c>
      <c r="D2194" s="9" t="s">
        <v>1709</v>
      </c>
      <c r="E2194" s="9" t="s">
        <v>1710</v>
      </c>
      <c r="F2194" s="10">
        <v>527</v>
      </c>
      <c r="G2194" s="11">
        <v>78.8</v>
      </c>
      <c r="H2194" s="11">
        <v>7</v>
      </c>
      <c r="I2194" s="9"/>
      <c r="J2194" s="9">
        <v>22</v>
      </c>
      <c r="K2194" s="9" t="s">
        <v>4843</v>
      </c>
      <c r="L2194" s="9" t="s">
        <v>48</v>
      </c>
      <c r="M2194" s="11">
        <f t="shared" si="34"/>
        <v>0.31818181818181818</v>
      </c>
      <c r="N2194" s="12">
        <f>IF(M2194="","",IF(M2194&lt;Premissas!$C$8,Premissas!$E$7,IF(M2194&lt;Premissas!$C$9,Premissas!$E$8,IF(M2194&lt;Premissas!$C$10,Premissas!$E$9,IF(M2194&lt;Premissas!$C$11,Premissas!$E$10,IF(M2194&lt;Premissas!$C$12,Premissas!$E$11,Premissas!$E$12))))))</f>
        <v>0</v>
      </c>
      <c r="O2194" s="13">
        <f>IF(OR(N2194="",N2194=0),0,N2194/Premissas!$C$16)</f>
        <v>0</v>
      </c>
    </row>
    <row r="2195" spans="1:15" ht="15" customHeight="1">
      <c r="A2195" s="9">
        <v>8</v>
      </c>
      <c r="B2195" s="9">
        <v>7801</v>
      </c>
      <c r="C2195" s="9" t="s">
        <v>18</v>
      </c>
      <c r="D2195" s="9" t="s">
        <v>1711</v>
      </c>
      <c r="E2195" s="9" t="s">
        <v>1712</v>
      </c>
      <c r="F2195" s="10">
        <v>165</v>
      </c>
      <c r="G2195" s="11">
        <v>21.56</v>
      </c>
      <c r="H2195" s="11">
        <v>8</v>
      </c>
      <c r="I2195" s="9"/>
      <c r="J2195" s="9">
        <v>22</v>
      </c>
      <c r="K2195" s="9" t="s">
        <v>4843</v>
      </c>
      <c r="L2195" s="9" t="s">
        <v>48</v>
      </c>
      <c r="M2195" s="11">
        <f t="shared" si="34"/>
        <v>0.36363636363636365</v>
      </c>
      <c r="N2195" s="12">
        <f>IF(M2195="","",IF(M2195&lt;Premissas!$C$8,Premissas!$E$7,IF(M2195&lt;Premissas!$C$9,Premissas!$E$8,IF(M2195&lt;Premissas!$C$10,Premissas!$E$9,IF(M2195&lt;Premissas!$C$11,Premissas!$E$10,IF(M2195&lt;Premissas!$C$12,Premissas!$E$11,Premissas!$E$12))))))</f>
        <v>0</v>
      </c>
      <c r="O2195" s="13">
        <f>IF(OR(N2195="",N2195=0),0,N2195/Premissas!$C$16)</f>
        <v>0</v>
      </c>
    </row>
    <row r="2196" spans="1:15" ht="15" customHeight="1">
      <c r="A2196" s="9">
        <v>8</v>
      </c>
      <c r="B2196" s="9">
        <v>7801</v>
      </c>
      <c r="C2196" s="9" t="s">
        <v>18</v>
      </c>
      <c r="D2196" s="9" t="s">
        <v>1717</v>
      </c>
      <c r="E2196" s="9" t="s">
        <v>1718</v>
      </c>
      <c r="F2196" s="10">
        <v>425</v>
      </c>
      <c r="G2196" s="11">
        <v>33.46</v>
      </c>
      <c r="H2196" s="11">
        <v>13</v>
      </c>
      <c r="I2196" s="9"/>
      <c r="J2196" s="9">
        <v>22</v>
      </c>
      <c r="K2196" s="9" t="s">
        <v>4843</v>
      </c>
      <c r="L2196" s="9" t="s">
        <v>48</v>
      </c>
      <c r="M2196" s="11">
        <f t="shared" si="34"/>
        <v>0.59090909090909094</v>
      </c>
      <c r="N2196" s="12">
        <f>IF(M2196="","",IF(M2196&lt;Premissas!$C$8,Premissas!$E$7,IF(M2196&lt;Premissas!$C$9,Premissas!$E$8,IF(M2196&lt;Premissas!$C$10,Premissas!$E$9,IF(M2196&lt;Premissas!$C$11,Premissas!$E$10,IF(M2196&lt;Premissas!$C$12,Premissas!$E$11,Premissas!$E$12))))))</f>
        <v>0</v>
      </c>
      <c r="O2196" s="13">
        <f>IF(OR(N2196="",N2196=0),0,N2196/Premissas!$C$16)</f>
        <v>0</v>
      </c>
    </row>
    <row r="2197" spans="1:15" ht="15" customHeight="1">
      <c r="A2197" s="9">
        <v>8</v>
      </c>
      <c r="B2197" s="9">
        <v>7801</v>
      </c>
      <c r="C2197" s="9" t="s">
        <v>18</v>
      </c>
      <c r="D2197" s="9" t="s">
        <v>1719</v>
      </c>
      <c r="E2197" s="9" t="s">
        <v>1720</v>
      </c>
      <c r="F2197" s="10">
        <v>530</v>
      </c>
      <c r="G2197" s="11">
        <v>62.86</v>
      </c>
      <c r="H2197" s="11">
        <v>8</v>
      </c>
      <c r="I2197" s="9"/>
      <c r="J2197" s="9">
        <v>22</v>
      </c>
      <c r="K2197" s="9" t="s">
        <v>4843</v>
      </c>
      <c r="L2197" s="9" t="s">
        <v>48</v>
      </c>
      <c r="M2197" s="11">
        <f t="shared" si="34"/>
        <v>0.36363636363636365</v>
      </c>
      <c r="N2197" s="12">
        <f>IF(M2197="","",IF(M2197&lt;Premissas!$C$8,Premissas!$E$7,IF(M2197&lt;Premissas!$C$9,Premissas!$E$8,IF(M2197&lt;Premissas!$C$10,Premissas!$E$9,IF(M2197&lt;Premissas!$C$11,Premissas!$E$10,IF(M2197&lt;Premissas!$C$12,Premissas!$E$11,Premissas!$E$12))))))</f>
        <v>0</v>
      </c>
      <c r="O2197" s="13">
        <f>IF(OR(N2197="",N2197=0),0,N2197/Premissas!$C$16)</f>
        <v>0</v>
      </c>
    </row>
    <row r="2198" spans="1:15" ht="15" customHeight="1">
      <c r="A2198" s="9">
        <v>8</v>
      </c>
      <c r="B2198" s="9">
        <v>7801</v>
      </c>
      <c r="C2198" s="9" t="s">
        <v>20</v>
      </c>
      <c r="D2198" s="9" t="s">
        <v>1719</v>
      </c>
      <c r="E2198" s="9" t="s">
        <v>1720</v>
      </c>
      <c r="F2198" s="10">
        <v>87</v>
      </c>
      <c r="G2198" s="11">
        <v>30.93</v>
      </c>
      <c r="H2198" s="11">
        <v>3</v>
      </c>
      <c r="I2198" s="9"/>
      <c r="J2198" s="9">
        <v>16</v>
      </c>
      <c r="K2198" s="9" t="s">
        <v>4843</v>
      </c>
      <c r="L2198" s="9" t="s">
        <v>48</v>
      </c>
      <c r="M2198" s="11">
        <f t="shared" si="34"/>
        <v>0.1875</v>
      </c>
      <c r="N2198" s="12">
        <f>IF(M2198="","",IF(M2198&lt;Premissas!$C$8,Premissas!$E$7,IF(M2198&lt;Premissas!$C$9,Premissas!$E$8,IF(M2198&lt;Premissas!$C$10,Premissas!$E$9,IF(M2198&lt;Premissas!$C$11,Premissas!$E$10,IF(M2198&lt;Premissas!$C$12,Premissas!$E$11,Premissas!$E$12))))))</f>
        <v>0</v>
      </c>
      <c r="O2198" s="13">
        <f>IF(OR(N2198="",N2198=0),0,N2198/Premissas!$C$16)</f>
        <v>0</v>
      </c>
    </row>
    <row r="2199" spans="1:15" ht="15" customHeight="1">
      <c r="A2199" s="9">
        <v>8</v>
      </c>
      <c r="B2199" s="9">
        <v>7801</v>
      </c>
      <c r="C2199" s="9" t="s">
        <v>20</v>
      </c>
      <c r="D2199" s="9" t="s">
        <v>1721</v>
      </c>
      <c r="E2199" s="9" t="s">
        <v>1722</v>
      </c>
      <c r="F2199" s="10">
        <v>20</v>
      </c>
      <c r="G2199" s="11">
        <v>10.1</v>
      </c>
      <c r="H2199" s="11">
        <v>2</v>
      </c>
      <c r="I2199" s="9"/>
      <c r="J2199" s="9">
        <v>16</v>
      </c>
      <c r="K2199" s="9" t="s">
        <v>4843</v>
      </c>
      <c r="L2199" s="9" t="s">
        <v>48</v>
      </c>
      <c r="M2199" s="11">
        <f t="shared" si="34"/>
        <v>0.125</v>
      </c>
      <c r="N2199" s="12">
        <f>IF(M2199="","",IF(M2199&lt;Premissas!$C$8,Premissas!$E$7,IF(M2199&lt;Premissas!$C$9,Premissas!$E$8,IF(M2199&lt;Premissas!$C$10,Premissas!$E$9,IF(M2199&lt;Premissas!$C$11,Premissas!$E$10,IF(M2199&lt;Premissas!$C$12,Premissas!$E$11,Premissas!$E$12))))))</f>
        <v>0</v>
      </c>
      <c r="O2199" s="13">
        <f>IF(OR(N2199="",N2199=0),0,N2199/Premissas!$C$16)</f>
        <v>0</v>
      </c>
    </row>
    <row r="2200" spans="1:15" ht="15" customHeight="1">
      <c r="A2200" s="9">
        <v>8</v>
      </c>
      <c r="B2200" s="9">
        <v>7801</v>
      </c>
      <c r="C2200" s="9" t="s">
        <v>19</v>
      </c>
      <c r="D2200" s="9" t="s">
        <v>1721</v>
      </c>
      <c r="E2200" s="9" t="s">
        <v>1722</v>
      </c>
      <c r="F2200" s="10">
        <v>3460</v>
      </c>
      <c r="G2200" s="11">
        <v>151.05000000000001</v>
      </c>
      <c r="H2200" s="11">
        <v>23</v>
      </c>
      <c r="I2200" s="9"/>
      <c r="J2200" s="9">
        <v>17</v>
      </c>
      <c r="K2200" s="9" t="s">
        <v>4843</v>
      </c>
      <c r="L2200" s="9" t="s">
        <v>48</v>
      </c>
      <c r="M2200" s="11">
        <f t="shared" si="34"/>
        <v>1.3529411764705883</v>
      </c>
      <c r="N2200" s="12">
        <f>IF(M2200="","",IF(M2200&lt;Premissas!$C$8,Premissas!$E$7,IF(M2200&lt;Premissas!$C$9,Premissas!$E$8,IF(M2200&lt;Premissas!$C$10,Premissas!$E$9,IF(M2200&lt;Premissas!$C$11,Premissas!$E$10,IF(M2200&lt;Premissas!$C$12,Premissas!$E$11,Premissas!$E$12))))))</f>
        <v>200</v>
      </c>
      <c r="O2200" s="13">
        <f>IF(OR(N2200="",N2200=0),0,N2200/Premissas!$C$16)</f>
        <v>7.6923076923076925</v>
      </c>
    </row>
    <row r="2201" spans="1:15" ht="15" customHeight="1">
      <c r="A2201" s="9">
        <v>8</v>
      </c>
      <c r="B2201" s="9">
        <v>7801</v>
      </c>
      <c r="C2201" s="9" t="s">
        <v>18</v>
      </c>
      <c r="D2201" s="9" t="s">
        <v>4334</v>
      </c>
      <c r="E2201" s="9" t="s">
        <v>4335</v>
      </c>
      <c r="F2201" s="10">
        <v>482</v>
      </c>
      <c r="G2201" s="11">
        <v>24.73</v>
      </c>
      <c r="H2201" s="11">
        <v>19</v>
      </c>
      <c r="I2201" s="9"/>
      <c r="J2201" s="9">
        <v>22</v>
      </c>
      <c r="K2201" s="9" t="s">
        <v>4843</v>
      </c>
      <c r="L2201" s="9" t="s">
        <v>48</v>
      </c>
      <c r="M2201" s="11">
        <f t="shared" si="34"/>
        <v>0.86363636363636365</v>
      </c>
      <c r="N2201" s="12">
        <f>IF(M2201="","",IF(M2201&lt;Premissas!$C$8,Premissas!$E$7,IF(M2201&lt;Premissas!$C$9,Premissas!$E$8,IF(M2201&lt;Premissas!$C$10,Premissas!$E$9,IF(M2201&lt;Premissas!$C$11,Premissas!$E$10,IF(M2201&lt;Premissas!$C$12,Premissas!$E$11,Premissas!$E$12))))))</f>
        <v>0</v>
      </c>
      <c r="O2201" s="13">
        <f>IF(OR(N2201="",N2201=0),0,N2201/Premissas!$C$16)</f>
        <v>0</v>
      </c>
    </row>
    <row r="2202" spans="1:15" ht="15" customHeight="1">
      <c r="A2202" s="9">
        <v>8</v>
      </c>
      <c r="B2202" s="9">
        <v>7801</v>
      </c>
      <c r="C2202" s="9" t="s">
        <v>20</v>
      </c>
      <c r="D2202" s="9" t="s">
        <v>1725</v>
      </c>
      <c r="E2202" s="9" t="s">
        <v>1726</v>
      </c>
      <c r="F2202" s="10">
        <v>306</v>
      </c>
      <c r="G2202" s="11">
        <v>31.52</v>
      </c>
      <c r="H2202" s="11">
        <v>10</v>
      </c>
      <c r="I2202" s="9"/>
      <c r="J2202" s="9">
        <v>16</v>
      </c>
      <c r="K2202" s="9" t="s">
        <v>4843</v>
      </c>
      <c r="L2202" s="9" t="s">
        <v>48</v>
      </c>
      <c r="M2202" s="11">
        <f t="shared" si="34"/>
        <v>0.625</v>
      </c>
      <c r="N2202" s="12">
        <f>IF(M2202="","",IF(M2202&lt;Premissas!$C$8,Premissas!$E$7,IF(M2202&lt;Premissas!$C$9,Premissas!$E$8,IF(M2202&lt;Premissas!$C$10,Premissas!$E$9,IF(M2202&lt;Premissas!$C$11,Premissas!$E$10,IF(M2202&lt;Premissas!$C$12,Premissas!$E$11,Premissas!$E$12))))))</f>
        <v>0</v>
      </c>
      <c r="O2202" s="13">
        <f>IF(OR(N2202="",N2202=0),0,N2202/Premissas!$C$16)</f>
        <v>0</v>
      </c>
    </row>
    <row r="2203" spans="1:15" ht="15" customHeight="1">
      <c r="A2203" s="9">
        <v>8</v>
      </c>
      <c r="B2203" s="9">
        <v>7801</v>
      </c>
      <c r="C2203" s="9" t="s">
        <v>20</v>
      </c>
      <c r="D2203" s="9" t="s">
        <v>1727</v>
      </c>
      <c r="E2203" s="9" t="s">
        <v>1728</v>
      </c>
      <c r="F2203" s="10">
        <v>1393</v>
      </c>
      <c r="G2203" s="11">
        <v>57.19</v>
      </c>
      <c r="H2203" s="11">
        <v>24</v>
      </c>
      <c r="I2203" s="9"/>
      <c r="J2203" s="9">
        <v>16</v>
      </c>
      <c r="K2203" s="9" t="s">
        <v>4843</v>
      </c>
      <c r="L2203" s="9" t="s">
        <v>48</v>
      </c>
      <c r="M2203" s="11">
        <f t="shared" si="34"/>
        <v>1.5</v>
      </c>
      <c r="N2203" s="12">
        <f>IF(M2203="","",IF(M2203&lt;Premissas!$C$8,Premissas!$E$7,IF(M2203&lt;Premissas!$C$9,Premissas!$E$8,IF(M2203&lt;Premissas!$C$10,Premissas!$E$9,IF(M2203&lt;Premissas!$C$11,Premissas!$E$10,IF(M2203&lt;Premissas!$C$12,Premissas!$E$11,Premissas!$E$12))))))</f>
        <v>350</v>
      </c>
      <c r="O2203" s="13">
        <f>IF(OR(N2203="",N2203=0),0,N2203/Premissas!$C$16)</f>
        <v>13.461538461538462</v>
      </c>
    </row>
    <row r="2204" spans="1:15" ht="15" customHeight="1">
      <c r="A2204" s="9">
        <v>8</v>
      </c>
      <c r="B2204" s="9">
        <v>7801</v>
      </c>
      <c r="C2204" s="9" t="s">
        <v>18</v>
      </c>
      <c r="D2204" s="9" t="s">
        <v>1729</v>
      </c>
      <c r="E2204" s="9" t="s">
        <v>1730</v>
      </c>
      <c r="F2204" s="10">
        <v>391</v>
      </c>
      <c r="G2204" s="11">
        <v>38.369999999999997</v>
      </c>
      <c r="H2204" s="11">
        <v>10</v>
      </c>
      <c r="I2204" s="9"/>
      <c r="J2204" s="9">
        <v>22</v>
      </c>
      <c r="K2204" s="9" t="s">
        <v>4843</v>
      </c>
      <c r="L2204" s="9" t="s">
        <v>48</v>
      </c>
      <c r="M2204" s="11">
        <f t="shared" si="34"/>
        <v>0.45454545454545453</v>
      </c>
      <c r="N2204" s="12">
        <f>IF(M2204="","",IF(M2204&lt;Premissas!$C$8,Premissas!$E$7,IF(M2204&lt;Premissas!$C$9,Premissas!$E$8,IF(M2204&lt;Premissas!$C$10,Premissas!$E$9,IF(M2204&lt;Premissas!$C$11,Premissas!$E$10,IF(M2204&lt;Premissas!$C$12,Premissas!$E$11,Premissas!$E$12))))))</f>
        <v>0</v>
      </c>
      <c r="O2204" s="13">
        <f>IF(OR(N2204="",N2204=0),0,N2204/Premissas!$C$16)</f>
        <v>0</v>
      </c>
    </row>
    <row r="2205" spans="1:15" ht="15" customHeight="1">
      <c r="A2205" s="9">
        <v>8</v>
      </c>
      <c r="B2205" s="9">
        <v>7801</v>
      </c>
      <c r="C2205" s="9" t="s">
        <v>20</v>
      </c>
      <c r="D2205" s="9" t="s">
        <v>1731</v>
      </c>
      <c r="E2205" s="9" t="s">
        <v>1732</v>
      </c>
      <c r="F2205" s="10">
        <v>2496</v>
      </c>
      <c r="G2205" s="11">
        <v>115.2</v>
      </c>
      <c r="H2205" s="11">
        <v>22</v>
      </c>
      <c r="I2205" s="9"/>
      <c r="J2205" s="9">
        <v>16</v>
      </c>
      <c r="K2205" s="9" t="s">
        <v>4843</v>
      </c>
      <c r="L2205" s="9" t="s">
        <v>48</v>
      </c>
      <c r="M2205" s="11">
        <f t="shared" si="34"/>
        <v>1.375</v>
      </c>
      <c r="N2205" s="12">
        <f>IF(M2205="","",IF(M2205&lt;Premissas!$C$8,Premissas!$E$7,IF(M2205&lt;Premissas!$C$9,Premissas!$E$8,IF(M2205&lt;Premissas!$C$10,Premissas!$E$9,IF(M2205&lt;Premissas!$C$11,Premissas!$E$10,IF(M2205&lt;Premissas!$C$12,Premissas!$E$11,Premissas!$E$12))))))</f>
        <v>200</v>
      </c>
      <c r="O2205" s="13">
        <f>IF(OR(N2205="",N2205=0),0,N2205/Premissas!$C$16)</f>
        <v>7.6923076923076925</v>
      </c>
    </row>
    <row r="2206" spans="1:15" ht="15" customHeight="1">
      <c r="A2206" s="9">
        <v>8</v>
      </c>
      <c r="B2206" s="9">
        <v>7801</v>
      </c>
      <c r="C2206" s="9" t="s">
        <v>18</v>
      </c>
      <c r="D2206" s="9" t="s">
        <v>1733</v>
      </c>
      <c r="E2206" s="9" t="s">
        <v>1734</v>
      </c>
      <c r="F2206" s="10">
        <v>492</v>
      </c>
      <c r="G2206" s="11">
        <v>64.44</v>
      </c>
      <c r="H2206" s="11">
        <v>8</v>
      </c>
      <c r="I2206" s="9"/>
      <c r="J2206" s="9">
        <v>22</v>
      </c>
      <c r="K2206" s="9" t="s">
        <v>4843</v>
      </c>
      <c r="L2206" s="9" t="s">
        <v>48</v>
      </c>
      <c r="M2206" s="11">
        <f t="shared" si="34"/>
        <v>0.36363636363636365</v>
      </c>
      <c r="N2206" s="12">
        <f>IF(M2206="","",IF(M2206&lt;Premissas!$C$8,Premissas!$E$7,IF(M2206&lt;Premissas!$C$9,Premissas!$E$8,IF(M2206&lt;Premissas!$C$10,Premissas!$E$9,IF(M2206&lt;Premissas!$C$11,Premissas!$E$10,IF(M2206&lt;Premissas!$C$12,Premissas!$E$11,Premissas!$E$12))))))</f>
        <v>0</v>
      </c>
      <c r="O2206" s="13">
        <f>IF(OR(N2206="",N2206=0),0,N2206/Premissas!$C$16)</f>
        <v>0</v>
      </c>
    </row>
    <row r="2207" spans="1:15" ht="15" customHeight="1">
      <c r="A2207" s="9">
        <v>8</v>
      </c>
      <c r="B2207" s="9">
        <v>7801</v>
      </c>
      <c r="C2207" s="9" t="s">
        <v>20</v>
      </c>
      <c r="D2207" s="9" t="s">
        <v>1733</v>
      </c>
      <c r="E2207" s="9" t="s">
        <v>1734</v>
      </c>
      <c r="F2207" s="10">
        <v>47</v>
      </c>
      <c r="G2207" s="11">
        <v>1.82</v>
      </c>
      <c r="H2207" s="11">
        <v>26</v>
      </c>
      <c r="I2207" s="9"/>
      <c r="J2207" s="9">
        <v>16</v>
      </c>
      <c r="K2207" s="9" t="s">
        <v>4843</v>
      </c>
      <c r="L2207" s="9" t="s">
        <v>48</v>
      </c>
      <c r="M2207" s="11">
        <f t="shared" si="34"/>
        <v>1.625</v>
      </c>
      <c r="N2207" s="12">
        <f>IF(M2207="","",IF(M2207&lt;Premissas!$C$8,Premissas!$E$7,IF(M2207&lt;Premissas!$C$9,Premissas!$E$8,IF(M2207&lt;Premissas!$C$10,Premissas!$E$9,IF(M2207&lt;Premissas!$C$11,Premissas!$E$10,IF(M2207&lt;Premissas!$C$12,Premissas!$E$11,Premissas!$E$12))))))</f>
        <v>500</v>
      </c>
      <c r="O2207" s="13">
        <f>IF(OR(N2207="",N2207=0),0,N2207/Premissas!$C$16)</f>
        <v>19.23076923076923</v>
      </c>
    </row>
    <row r="2208" spans="1:15" ht="15" customHeight="1">
      <c r="A2208" s="9">
        <v>8</v>
      </c>
      <c r="B2208" s="9">
        <v>7801</v>
      </c>
      <c r="C2208" s="9" t="s">
        <v>20</v>
      </c>
      <c r="D2208" s="9" t="s">
        <v>1735</v>
      </c>
      <c r="E2208" s="9" t="s">
        <v>1736</v>
      </c>
      <c r="F2208" s="10">
        <v>121</v>
      </c>
      <c r="G2208" s="11">
        <v>6.57</v>
      </c>
      <c r="H2208" s="11">
        <v>18</v>
      </c>
      <c r="I2208" s="9"/>
      <c r="J2208" s="9">
        <v>16</v>
      </c>
      <c r="K2208" s="9" t="s">
        <v>4843</v>
      </c>
      <c r="L2208" s="9" t="s">
        <v>48</v>
      </c>
      <c r="M2208" s="11">
        <f t="shared" si="34"/>
        <v>1.125</v>
      </c>
      <c r="N2208" s="12">
        <f>IF(M2208="","",IF(M2208&lt;Premissas!$C$8,Premissas!$E$7,IF(M2208&lt;Premissas!$C$9,Premissas!$E$8,IF(M2208&lt;Premissas!$C$10,Premissas!$E$9,IF(M2208&lt;Premissas!$C$11,Premissas!$E$10,IF(M2208&lt;Premissas!$C$12,Premissas!$E$11,Premissas!$E$12))))))</f>
        <v>100</v>
      </c>
      <c r="O2208" s="13">
        <f>IF(OR(N2208="",N2208=0),0,N2208/Premissas!$C$16)</f>
        <v>3.8461538461538463</v>
      </c>
    </row>
    <row r="2209" spans="1:15" ht="15" customHeight="1">
      <c r="A2209" s="9">
        <v>8</v>
      </c>
      <c r="B2209" s="9">
        <v>7801</v>
      </c>
      <c r="C2209" s="9" t="s">
        <v>19</v>
      </c>
      <c r="D2209" s="9" t="s">
        <v>4336</v>
      </c>
      <c r="E2209" s="9" t="s">
        <v>4337</v>
      </c>
      <c r="F2209" s="10">
        <v>87</v>
      </c>
      <c r="G2209" s="11">
        <v>0.62</v>
      </c>
      <c r="H2209" s="11">
        <v>140</v>
      </c>
      <c r="I2209" s="9"/>
      <c r="J2209" s="9">
        <v>17</v>
      </c>
      <c r="K2209" s="9" t="s">
        <v>4843</v>
      </c>
      <c r="L2209" s="9" t="s">
        <v>48</v>
      </c>
      <c r="M2209" s="11">
        <f t="shared" si="34"/>
        <v>8.235294117647058</v>
      </c>
      <c r="N2209" s="12">
        <f>IF(M2209="","",IF(M2209&lt;Premissas!$C$8,Premissas!$E$7,IF(M2209&lt;Premissas!$C$9,Premissas!$E$8,IF(M2209&lt;Premissas!$C$10,Premissas!$E$9,IF(M2209&lt;Premissas!$C$11,Premissas!$E$10,IF(M2209&lt;Premissas!$C$12,Premissas!$E$11,Premissas!$E$12))))))</f>
        <v>750</v>
      </c>
      <c r="O2209" s="13">
        <f>IF(OR(N2209="",N2209=0),0,N2209/Premissas!$C$16)</f>
        <v>28.846153846153847</v>
      </c>
    </row>
    <row r="2210" spans="1:15" ht="15" customHeight="1">
      <c r="A2210" s="9">
        <v>8</v>
      </c>
      <c r="B2210" s="9">
        <v>7801</v>
      </c>
      <c r="C2210" s="9" t="s">
        <v>20</v>
      </c>
      <c r="D2210" s="9" t="s">
        <v>1741</v>
      </c>
      <c r="E2210" s="9" t="s">
        <v>1742</v>
      </c>
      <c r="F2210" s="10">
        <v>2836</v>
      </c>
      <c r="G2210" s="11">
        <v>138.61000000000001</v>
      </c>
      <c r="H2210" s="11">
        <v>20</v>
      </c>
      <c r="I2210" s="9"/>
      <c r="J2210" s="9">
        <v>16</v>
      </c>
      <c r="K2210" s="9" t="s">
        <v>4843</v>
      </c>
      <c r="L2210" s="9" t="s">
        <v>48</v>
      </c>
      <c r="M2210" s="11">
        <f t="shared" si="34"/>
        <v>1.25</v>
      </c>
      <c r="N2210" s="12">
        <f>IF(M2210="","",IF(M2210&lt;Premissas!$C$8,Premissas!$E$7,IF(M2210&lt;Premissas!$C$9,Premissas!$E$8,IF(M2210&lt;Premissas!$C$10,Premissas!$E$9,IF(M2210&lt;Premissas!$C$11,Premissas!$E$10,IF(M2210&lt;Premissas!$C$12,Premissas!$E$11,Premissas!$E$12))))))</f>
        <v>200</v>
      </c>
      <c r="O2210" s="13">
        <f>IF(OR(N2210="",N2210=0),0,N2210/Premissas!$C$16)</f>
        <v>7.6923076923076925</v>
      </c>
    </row>
    <row r="2211" spans="1:15" ht="15" customHeight="1">
      <c r="A2211" s="9">
        <v>8</v>
      </c>
      <c r="B2211" s="9">
        <v>7801</v>
      </c>
      <c r="C2211" s="9" t="s">
        <v>20</v>
      </c>
      <c r="D2211" s="9" t="s">
        <v>4338</v>
      </c>
      <c r="E2211" s="9" t="s">
        <v>4339</v>
      </c>
      <c r="F2211" s="10">
        <v>20</v>
      </c>
      <c r="G2211" s="11">
        <v>7.12</v>
      </c>
      <c r="H2211" s="11">
        <v>3</v>
      </c>
      <c r="I2211" s="9"/>
      <c r="J2211" s="9">
        <v>16</v>
      </c>
      <c r="K2211" s="9" t="s">
        <v>4843</v>
      </c>
      <c r="L2211" s="9" t="s">
        <v>48</v>
      </c>
      <c r="M2211" s="11">
        <f t="shared" si="34"/>
        <v>0.1875</v>
      </c>
      <c r="N2211" s="12">
        <f>IF(M2211="","",IF(M2211&lt;Premissas!$C$8,Premissas!$E$7,IF(M2211&lt;Premissas!$C$9,Premissas!$E$8,IF(M2211&lt;Premissas!$C$10,Premissas!$E$9,IF(M2211&lt;Premissas!$C$11,Premissas!$E$10,IF(M2211&lt;Premissas!$C$12,Premissas!$E$11,Premissas!$E$12))))))</f>
        <v>0</v>
      </c>
      <c r="O2211" s="13">
        <f>IF(OR(N2211="",N2211=0),0,N2211/Premissas!$C$16)</f>
        <v>0</v>
      </c>
    </row>
    <row r="2212" spans="1:15" ht="15" customHeight="1">
      <c r="A2212" s="9">
        <v>8</v>
      </c>
      <c r="B2212" s="9">
        <v>7801</v>
      </c>
      <c r="C2212" s="9" t="s">
        <v>20</v>
      </c>
      <c r="D2212" s="9" t="s">
        <v>1743</v>
      </c>
      <c r="E2212" s="9" t="s">
        <v>1744</v>
      </c>
      <c r="F2212" s="10">
        <v>1959</v>
      </c>
      <c r="G2212" s="11">
        <v>139.26</v>
      </c>
      <c r="H2212" s="11">
        <v>14</v>
      </c>
      <c r="I2212" s="9"/>
      <c r="J2212" s="9">
        <v>16</v>
      </c>
      <c r="K2212" s="9" t="s">
        <v>4843</v>
      </c>
      <c r="L2212" s="9" t="s">
        <v>48</v>
      </c>
      <c r="M2212" s="11">
        <f t="shared" si="34"/>
        <v>0.875</v>
      </c>
      <c r="N2212" s="12">
        <f>IF(M2212="","",IF(M2212&lt;Premissas!$C$8,Premissas!$E$7,IF(M2212&lt;Premissas!$C$9,Premissas!$E$8,IF(M2212&lt;Premissas!$C$10,Premissas!$E$9,IF(M2212&lt;Premissas!$C$11,Premissas!$E$10,IF(M2212&lt;Premissas!$C$12,Premissas!$E$11,Premissas!$E$12))))))</f>
        <v>0</v>
      </c>
      <c r="O2212" s="13">
        <f>IF(OR(N2212="",N2212=0),0,N2212/Premissas!$C$16)</f>
        <v>0</v>
      </c>
    </row>
    <row r="2213" spans="1:15" ht="15" customHeight="1">
      <c r="A2213" s="9">
        <v>8</v>
      </c>
      <c r="B2213" s="9">
        <v>7801</v>
      </c>
      <c r="C2213" s="9" t="s">
        <v>18</v>
      </c>
      <c r="D2213" s="9" t="s">
        <v>1747</v>
      </c>
      <c r="E2213" s="9" t="s">
        <v>1748</v>
      </c>
      <c r="F2213" s="10">
        <v>1093</v>
      </c>
      <c r="G2213" s="11">
        <v>98.54</v>
      </c>
      <c r="H2213" s="11">
        <v>11</v>
      </c>
      <c r="I2213" s="9"/>
      <c r="J2213" s="9">
        <v>22</v>
      </c>
      <c r="K2213" s="9" t="s">
        <v>4843</v>
      </c>
      <c r="L2213" s="9" t="s">
        <v>48</v>
      </c>
      <c r="M2213" s="11">
        <f t="shared" si="34"/>
        <v>0.5</v>
      </c>
      <c r="N2213" s="12">
        <f>IF(M2213="","",IF(M2213&lt;Premissas!$C$8,Premissas!$E$7,IF(M2213&lt;Premissas!$C$9,Premissas!$E$8,IF(M2213&lt;Premissas!$C$10,Premissas!$E$9,IF(M2213&lt;Premissas!$C$11,Premissas!$E$10,IF(M2213&lt;Premissas!$C$12,Premissas!$E$11,Premissas!$E$12))))))</f>
        <v>0</v>
      </c>
      <c r="O2213" s="13">
        <f>IF(OR(N2213="",N2213=0),0,N2213/Premissas!$C$16)</f>
        <v>0</v>
      </c>
    </row>
    <row r="2214" spans="1:15" ht="15" customHeight="1">
      <c r="A2214" s="9">
        <v>8</v>
      </c>
      <c r="B2214" s="9">
        <v>7801</v>
      </c>
      <c r="C2214" s="9" t="s">
        <v>20</v>
      </c>
      <c r="D2214" s="9" t="s">
        <v>1747</v>
      </c>
      <c r="E2214" s="9" t="s">
        <v>1748</v>
      </c>
      <c r="F2214" s="10">
        <v>46</v>
      </c>
      <c r="G2214" s="11">
        <v>0.37</v>
      </c>
      <c r="H2214" s="11">
        <v>124</v>
      </c>
      <c r="I2214" s="9"/>
      <c r="J2214" s="9">
        <v>16</v>
      </c>
      <c r="K2214" s="9" t="s">
        <v>4843</v>
      </c>
      <c r="L2214" s="9" t="s">
        <v>48</v>
      </c>
      <c r="M2214" s="11">
        <f t="shared" si="34"/>
        <v>7.75</v>
      </c>
      <c r="N2214" s="12">
        <f>IF(M2214="","",IF(M2214&lt;Premissas!$C$8,Premissas!$E$7,IF(M2214&lt;Premissas!$C$9,Premissas!$E$8,IF(M2214&lt;Premissas!$C$10,Premissas!$E$9,IF(M2214&lt;Premissas!$C$11,Premissas!$E$10,IF(M2214&lt;Premissas!$C$12,Premissas!$E$11,Premissas!$E$12))))))</f>
        <v>750</v>
      </c>
      <c r="O2214" s="13">
        <f>IF(OR(N2214="",N2214=0),0,N2214/Premissas!$C$16)</f>
        <v>28.846153846153847</v>
      </c>
    </row>
    <row r="2215" spans="1:15" ht="15" customHeight="1">
      <c r="A2215" s="9">
        <v>8</v>
      </c>
      <c r="B2215" s="9">
        <v>7801</v>
      </c>
      <c r="C2215" s="9" t="s">
        <v>20</v>
      </c>
      <c r="D2215" s="9" t="s">
        <v>1749</v>
      </c>
      <c r="E2215" s="9" t="s">
        <v>1750</v>
      </c>
      <c r="F2215" s="10">
        <v>1029</v>
      </c>
      <c r="G2215" s="11">
        <v>45.11</v>
      </c>
      <c r="H2215" s="11">
        <v>23</v>
      </c>
      <c r="I2215" s="9"/>
      <c r="J2215" s="9">
        <v>16</v>
      </c>
      <c r="K2215" s="9" t="s">
        <v>4843</v>
      </c>
      <c r="L2215" s="9" t="s">
        <v>48</v>
      </c>
      <c r="M2215" s="11">
        <f t="shared" si="34"/>
        <v>1.4375</v>
      </c>
      <c r="N2215" s="12">
        <f>IF(M2215="","",IF(M2215&lt;Premissas!$C$8,Premissas!$E$7,IF(M2215&lt;Premissas!$C$9,Premissas!$E$8,IF(M2215&lt;Premissas!$C$10,Premissas!$E$9,IF(M2215&lt;Premissas!$C$11,Premissas!$E$10,IF(M2215&lt;Premissas!$C$12,Premissas!$E$11,Premissas!$E$12))))))</f>
        <v>350</v>
      </c>
      <c r="O2215" s="13">
        <f>IF(OR(N2215="",N2215=0),0,N2215/Premissas!$C$16)</f>
        <v>13.461538461538462</v>
      </c>
    </row>
    <row r="2216" spans="1:15" ht="15" customHeight="1">
      <c r="A2216" s="9">
        <v>8</v>
      </c>
      <c r="B2216" s="9">
        <v>7801</v>
      </c>
      <c r="C2216" s="9" t="s">
        <v>20</v>
      </c>
      <c r="D2216" s="9" t="s">
        <v>1751</v>
      </c>
      <c r="E2216" s="9" t="s">
        <v>1752</v>
      </c>
      <c r="F2216" s="10">
        <v>1579</v>
      </c>
      <c r="G2216" s="11">
        <v>128.9</v>
      </c>
      <c r="H2216" s="11">
        <v>12</v>
      </c>
      <c r="I2216" s="9"/>
      <c r="J2216" s="9">
        <v>16</v>
      </c>
      <c r="K2216" s="9" t="s">
        <v>4843</v>
      </c>
      <c r="L2216" s="9" t="s">
        <v>48</v>
      </c>
      <c r="M2216" s="11">
        <f t="shared" si="34"/>
        <v>0.75</v>
      </c>
      <c r="N2216" s="12">
        <f>IF(M2216="","",IF(M2216&lt;Premissas!$C$8,Premissas!$E$7,IF(M2216&lt;Premissas!$C$9,Premissas!$E$8,IF(M2216&lt;Premissas!$C$10,Premissas!$E$9,IF(M2216&lt;Premissas!$C$11,Premissas!$E$10,IF(M2216&lt;Premissas!$C$12,Premissas!$E$11,Premissas!$E$12))))))</f>
        <v>0</v>
      </c>
      <c r="O2216" s="13">
        <f>IF(OR(N2216="",N2216=0),0,N2216/Premissas!$C$16)</f>
        <v>0</v>
      </c>
    </row>
    <row r="2217" spans="1:15" ht="15" customHeight="1">
      <c r="A2217" s="9">
        <v>8</v>
      </c>
      <c r="B2217" s="9">
        <v>7801</v>
      </c>
      <c r="C2217" s="9" t="s">
        <v>19</v>
      </c>
      <c r="D2217" s="9" t="s">
        <v>1751</v>
      </c>
      <c r="E2217" s="9" t="s">
        <v>1752</v>
      </c>
      <c r="F2217" s="10">
        <v>19</v>
      </c>
      <c r="G2217" s="11">
        <v>4.6500000000000004</v>
      </c>
      <c r="H2217" s="11">
        <v>4</v>
      </c>
      <c r="I2217" s="9"/>
      <c r="J2217" s="9">
        <v>17</v>
      </c>
      <c r="K2217" s="9" t="s">
        <v>4843</v>
      </c>
      <c r="L2217" s="9" t="s">
        <v>48</v>
      </c>
      <c r="M2217" s="11">
        <f t="shared" si="34"/>
        <v>0.23529411764705882</v>
      </c>
      <c r="N2217" s="12">
        <f>IF(M2217="","",IF(M2217&lt;Premissas!$C$8,Premissas!$E$7,IF(M2217&lt;Premissas!$C$9,Premissas!$E$8,IF(M2217&lt;Premissas!$C$10,Premissas!$E$9,IF(M2217&lt;Premissas!$C$11,Premissas!$E$10,IF(M2217&lt;Premissas!$C$12,Premissas!$E$11,Premissas!$E$12))))))</f>
        <v>0</v>
      </c>
      <c r="O2217" s="13">
        <f>IF(OR(N2217="",N2217=0),0,N2217/Premissas!$C$16)</f>
        <v>0</v>
      </c>
    </row>
    <row r="2218" spans="1:15" ht="15" customHeight="1">
      <c r="A2218" s="9">
        <v>8</v>
      </c>
      <c r="B2218" s="9">
        <v>7801</v>
      </c>
      <c r="C2218" s="9" t="s">
        <v>20</v>
      </c>
      <c r="D2218" s="9" t="s">
        <v>1753</v>
      </c>
      <c r="E2218" s="9" t="s">
        <v>1754</v>
      </c>
      <c r="F2218" s="10">
        <v>925</v>
      </c>
      <c r="G2218" s="11">
        <v>52.74</v>
      </c>
      <c r="H2218" s="11">
        <v>18</v>
      </c>
      <c r="I2218" s="9"/>
      <c r="J2218" s="9">
        <v>16</v>
      </c>
      <c r="K2218" s="9" t="s">
        <v>4843</v>
      </c>
      <c r="L2218" s="9" t="s">
        <v>48</v>
      </c>
      <c r="M2218" s="11">
        <f t="shared" si="34"/>
        <v>1.125</v>
      </c>
      <c r="N2218" s="12">
        <f>IF(M2218="","",IF(M2218&lt;Premissas!$C$8,Premissas!$E$7,IF(M2218&lt;Premissas!$C$9,Premissas!$E$8,IF(M2218&lt;Premissas!$C$10,Premissas!$E$9,IF(M2218&lt;Premissas!$C$11,Premissas!$E$10,IF(M2218&lt;Premissas!$C$12,Premissas!$E$11,Premissas!$E$12))))))</f>
        <v>100</v>
      </c>
      <c r="O2218" s="13">
        <f>IF(OR(N2218="",N2218=0),0,N2218/Premissas!$C$16)</f>
        <v>3.8461538461538463</v>
      </c>
    </row>
    <row r="2219" spans="1:15" ht="15" customHeight="1">
      <c r="A2219" s="9">
        <v>8</v>
      </c>
      <c r="B2219" s="9">
        <v>7801</v>
      </c>
      <c r="C2219" s="9" t="s">
        <v>20</v>
      </c>
      <c r="D2219" s="9" t="s">
        <v>1755</v>
      </c>
      <c r="E2219" s="9" t="s">
        <v>1756</v>
      </c>
      <c r="F2219" s="10">
        <v>1</v>
      </c>
      <c r="G2219" s="11">
        <v>0.05</v>
      </c>
      <c r="H2219" s="11">
        <v>20</v>
      </c>
      <c r="I2219" s="9"/>
      <c r="J2219" s="9">
        <v>16</v>
      </c>
      <c r="K2219" s="9" t="s">
        <v>4843</v>
      </c>
      <c r="L2219" s="9" t="s">
        <v>48</v>
      </c>
      <c r="M2219" s="11">
        <f t="shared" si="34"/>
        <v>1.25</v>
      </c>
      <c r="N2219" s="12">
        <f>IF(M2219="","",IF(M2219&lt;Premissas!$C$8,Premissas!$E$7,IF(M2219&lt;Premissas!$C$9,Premissas!$E$8,IF(M2219&lt;Premissas!$C$10,Premissas!$E$9,IF(M2219&lt;Premissas!$C$11,Premissas!$E$10,IF(M2219&lt;Premissas!$C$12,Premissas!$E$11,Premissas!$E$12))))))</f>
        <v>200</v>
      </c>
      <c r="O2219" s="13">
        <f>IF(OR(N2219="",N2219=0),0,N2219/Premissas!$C$16)</f>
        <v>7.6923076923076925</v>
      </c>
    </row>
    <row r="2220" spans="1:15" ht="15" customHeight="1">
      <c r="A2220" s="9">
        <v>8</v>
      </c>
      <c r="B2220" s="9">
        <v>7801</v>
      </c>
      <c r="C2220" s="9" t="s">
        <v>18</v>
      </c>
      <c r="D2220" s="9" t="s">
        <v>1763</v>
      </c>
      <c r="E2220" s="9" t="s">
        <v>1764</v>
      </c>
      <c r="F2220" s="10">
        <v>818</v>
      </c>
      <c r="G2220" s="11">
        <v>65.3</v>
      </c>
      <c r="H2220" s="11">
        <v>13</v>
      </c>
      <c r="I2220" s="9"/>
      <c r="J2220" s="9">
        <v>22</v>
      </c>
      <c r="K2220" s="9" t="s">
        <v>4843</v>
      </c>
      <c r="L2220" s="9" t="s">
        <v>48</v>
      </c>
      <c r="M2220" s="11">
        <f t="shared" si="34"/>
        <v>0.59090909090909094</v>
      </c>
      <c r="N2220" s="12">
        <f>IF(M2220="","",IF(M2220&lt;Premissas!$C$8,Premissas!$E$7,IF(M2220&lt;Premissas!$C$9,Premissas!$E$8,IF(M2220&lt;Premissas!$C$10,Premissas!$E$9,IF(M2220&lt;Premissas!$C$11,Premissas!$E$10,IF(M2220&lt;Premissas!$C$12,Premissas!$E$11,Premissas!$E$12))))))</f>
        <v>0</v>
      </c>
      <c r="O2220" s="13">
        <f>IF(OR(N2220="",N2220=0),0,N2220/Premissas!$C$16)</f>
        <v>0</v>
      </c>
    </row>
    <row r="2221" spans="1:15" ht="15" customHeight="1">
      <c r="A2221" s="9">
        <v>8</v>
      </c>
      <c r="B2221" s="9">
        <v>7801</v>
      </c>
      <c r="C2221" s="9" t="s">
        <v>20</v>
      </c>
      <c r="D2221" s="9" t="s">
        <v>1765</v>
      </c>
      <c r="E2221" s="9" t="s">
        <v>1766</v>
      </c>
      <c r="F2221" s="10">
        <v>266</v>
      </c>
      <c r="G2221" s="11">
        <v>30.12</v>
      </c>
      <c r="H2221" s="11">
        <v>9</v>
      </c>
      <c r="I2221" s="9"/>
      <c r="J2221" s="9">
        <v>16</v>
      </c>
      <c r="K2221" s="9" t="s">
        <v>4843</v>
      </c>
      <c r="L2221" s="9" t="s">
        <v>48</v>
      </c>
      <c r="M2221" s="11">
        <f t="shared" si="34"/>
        <v>0.5625</v>
      </c>
      <c r="N2221" s="12">
        <f>IF(M2221="","",IF(M2221&lt;Premissas!$C$8,Premissas!$E$7,IF(M2221&lt;Premissas!$C$9,Premissas!$E$8,IF(M2221&lt;Premissas!$C$10,Premissas!$E$9,IF(M2221&lt;Premissas!$C$11,Premissas!$E$10,IF(M2221&lt;Premissas!$C$12,Premissas!$E$11,Premissas!$E$12))))))</f>
        <v>0</v>
      </c>
      <c r="O2221" s="13">
        <f>IF(OR(N2221="",N2221=0),0,N2221/Premissas!$C$16)</f>
        <v>0</v>
      </c>
    </row>
    <row r="2222" spans="1:15" ht="15" customHeight="1">
      <c r="A2222" s="9">
        <v>8</v>
      </c>
      <c r="B2222" s="9">
        <v>7801</v>
      </c>
      <c r="C2222" s="9" t="s">
        <v>18</v>
      </c>
      <c r="D2222" s="9" t="s">
        <v>1767</v>
      </c>
      <c r="E2222" s="9" t="s">
        <v>1768</v>
      </c>
      <c r="F2222" s="10">
        <v>353</v>
      </c>
      <c r="G2222" s="11">
        <v>10.49</v>
      </c>
      <c r="H2222" s="11">
        <v>34</v>
      </c>
      <c r="I2222" s="9"/>
      <c r="J2222" s="9">
        <v>22</v>
      </c>
      <c r="K2222" s="9" t="s">
        <v>4843</v>
      </c>
      <c r="L2222" s="9" t="s">
        <v>48</v>
      </c>
      <c r="M2222" s="11">
        <f t="shared" si="34"/>
        <v>1.5454545454545454</v>
      </c>
      <c r="N2222" s="12">
        <f>IF(M2222="","",IF(M2222&lt;Premissas!$C$8,Premissas!$E$7,IF(M2222&lt;Premissas!$C$9,Premissas!$E$8,IF(M2222&lt;Premissas!$C$10,Premissas!$E$9,IF(M2222&lt;Premissas!$C$11,Premissas!$E$10,IF(M2222&lt;Premissas!$C$12,Premissas!$E$11,Premissas!$E$12))))))</f>
        <v>350</v>
      </c>
      <c r="O2222" s="13">
        <f>IF(OR(N2222="",N2222=0),0,N2222/Premissas!$C$16)</f>
        <v>13.461538461538462</v>
      </c>
    </row>
    <row r="2223" spans="1:15" ht="15" customHeight="1">
      <c r="A2223" s="9">
        <v>8</v>
      </c>
      <c r="B2223" s="9">
        <v>7801</v>
      </c>
      <c r="C2223" s="9" t="s">
        <v>20</v>
      </c>
      <c r="D2223" s="9" t="s">
        <v>1771</v>
      </c>
      <c r="E2223" s="9" t="s">
        <v>1772</v>
      </c>
      <c r="F2223" s="10">
        <v>540</v>
      </c>
      <c r="G2223" s="11">
        <v>83.95</v>
      </c>
      <c r="H2223" s="11">
        <v>6</v>
      </c>
      <c r="I2223" s="9"/>
      <c r="J2223" s="9">
        <v>16</v>
      </c>
      <c r="K2223" s="9" t="s">
        <v>4843</v>
      </c>
      <c r="L2223" s="9" t="s">
        <v>48</v>
      </c>
      <c r="M2223" s="11">
        <f t="shared" si="34"/>
        <v>0.375</v>
      </c>
      <c r="N2223" s="12">
        <f>IF(M2223="","",IF(M2223&lt;Premissas!$C$8,Premissas!$E$7,IF(M2223&lt;Premissas!$C$9,Premissas!$E$8,IF(M2223&lt;Premissas!$C$10,Premissas!$E$9,IF(M2223&lt;Premissas!$C$11,Premissas!$E$10,IF(M2223&lt;Premissas!$C$12,Premissas!$E$11,Premissas!$E$12))))))</f>
        <v>0</v>
      </c>
      <c r="O2223" s="13">
        <f>IF(OR(N2223="",N2223=0),0,N2223/Premissas!$C$16)</f>
        <v>0</v>
      </c>
    </row>
    <row r="2224" spans="1:15" ht="15" customHeight="1">
      <c r="A2224" s="9">
        <v>8</v>
      </c>
      <c r="B2224" s="9">
        <v>7801</v>
      </c>
      <c r="C2224" s="9" t="s">
        <v>20</v>
      </c>
      <c r="D2224" s="9" t="s">
        <v>4340</v>
      </c>
      <c r="E2224" s="9" t="s">
        <v>4341</v>
      </c>
      <c r="F2224" s="10">
        <v>183</v>
      </c>
      <c r="G2224" s="11">
        <v>7.97</v>
      </c>
      <c r="H2224" s="11">
        <v>23</v>
      </c>
      <c r="I2224" s="9"/>
      <c r="J2224" s="9">
        <v>16</v>
      </c>
      <c r="K2224" s="9" t="s">
        <v>4843</v>
      </c>
      <c r="L2224" s="9" t="s">
        <v>48</v>
      </c>
      <c r="M2224" s="11">
        <f t="shared" si="34"/>
        <v>1.4375</v>
      </c>
      <c r="N2224" s="12">
        <f>IF(M2224="","",IF(M2224&lt;Premissas!$C$8,Premissas!$E$7,IF(M2224&lt;Premissas!$C$9,Premissas!$E$8,IF(M2224&lt;Premissas!$C$10,Premissas!$E$9,IF(M2224&lt;Premissas!$C$11,Premissas!$E$10,IF(M2224&lt;Premissas!$C$12,Premissas!$E$11,Premissas!$E$12))))))</f>
        <v>350</v>
      </c>
      <c r="O2224" s="13">
        <f>IF(OR(N2224="",N2224=0),0,N2224/Premissas!$C$16)</f>
        <v>13.461538461538462</v>
      </c>
    </row>
    <row r="2225" spans="1:15" ht="15" customHeight="1">
      <c r="A2225" s="9">
        <v>8</v>
      </c>
      <c r="B2225" s="9">
        <v>7801</v>
      </c>
      <c r="C2225" s="9" t="s">
        <v>18</v>
      </c>
      <c r="D2225" s="9" t="s">
        <v>1775</v>
      </c>
      <c r="E2225" s="9" t="s">
        <v>1776</v>
      </c>
      <c r="F2225" s="10">
        <v>92</v>
      </c>
      <c r="G2225" s="11">
        <v>5.61</v>
      </c>
      <c r="H2225" s="11">
        <v>16</v>
      </c>
      <c r="I2225" s="9"/>
      <c r="J2225" s="9">
        <v>22</v>
      </c>
      <c r="K2225" s="9" t="s">
        <v>4843</v>
      </c>
      <c r="L2225" s="9" t="s">
        <v>48</v>
      </c>
      <c r="M2225" s="11">
        <f t="shared" si="34"/>
        <v>0.72727272727272729</v>
      </c>
      <c r="N2225" s="12">
        <f>IF(M2225="","",IF(M2225&lt;Premissas!$C$8,Premissas!$E$7,IF(M2225&lt;Premissas!$C$9,Premissas!$E$8,IF(M2225&lt;Premissas!$C$10,Premissas!$E$9,IF(M2225&lt;Premissas!$C$11,Premissas!$E$10,IF(M2225&lt;Premissas!$C$12,Premissas!$E$11,Premissas!$E$12))))))</f>
        <v>0</v>
      </c>
      <c r="O2225" s="13">
        <f>IF(OR(N2225="",N2225=0),0,N2225/Premissas!$C$16)</f>
        <v>0</v>
      </c>
    </row>
    <row r="2226" spans="1:15" ht="15" customHeight="1">
      <c r="A2226" s="9">
        <v>8</v>
      </c>
      <c r="B2226" s="9">
        <v>7801</v>
      </c>
      <c r="C2226" s="9" t="s">
        <v>20</v>
      </c>
      <c r="D2226" s="9" t="s">
        <v>1775</v>
      </c>
      <c r="E2226" s="9" t="s">
        <v>1776</v>
      </c>
      <c r="F2226" s="10">
        <v>1665</v>
      </c>
      <c r="G2226" s="11">
        <v>106.53</v>
      </c>
      <c r="H2226" s="11">
        <v>16</v>
      </c>
      <c r="I2226" s="9"/>
      <c r="J2226" s="9">
        <v>16</v>
      </c>
      <c r="K2226" s="9" t="s">
        <v>4843</v>
      </c>
      <c r="L2226" s="9" t="s">
        <v>48</v>
      </c>
      <c r="M2226" s="11">
        <f t="shared" si="34"/>
        <v>1</v>
      </c>
      <c r="N2226" s="12">
        <f>IF(M2226="","",IF(M2226&lt;Premissas!$C$8,Premissas!$E$7,IF(M2226&lt;Premissas!$C$9,Premissas!$E$8,IF(M2226&lt;Premissas!$C$10,Premissas!$E$9,IF(M2226&lt;Premissas!$C$11,Premissas!$E$10,IF(M2226&lt;Premissas!$C$12,Premissas!$E$11,Premissas!$E$12))))))</f>
        <v>100</v>
      </c>
      <c r="O2226" s="13">
        <f>IF(OR(N2226="",N2226=0),0,N2226/Premissas!$C$16)</f>
        <v>3.8461538461538463</v>
      </c>
    </row>
    <row r="2227" spans="1:15" ht="15" customHeight="1">
      <c r="A2227" s="9">
        <v>8</v>
      </c>
      <c r="B2227" s="9">
        <v>7801</v>
      </c>
      <c r="C2227" s="9" t="s">
        <v>18</v>
      </c>
      <c r="D2227" s="9" t="s">
        <v>1779</v>
      </c>
      <c r="E2227" s="9" t="s">
        <v>1780</v>
      </c>
      <c r="F2227" s="10">
        <v>58</v>
      </c>
      <c r="G2227" s="11">
        <v>4.9000000000000004</v>
      </c>
      <c r="H2227" s="11">
        <v>12</v>
      </c>
      <c r="I2227" s="9"/>
      <c r="J2227" s="9">
        <v>22</v>
      </c>
      <c r="K2227" s="9" t="s">
        <v>4843</v>
      </c>
      <c r="L2227" s="9" t="s">
        <v>48</v>
      </c>
      <c r="M2227" s="11">
        <f t="shared" si="34"/>
        <v>0.54545454545454541</v>
      </c>
      <c r="N2227" s="12">
        <f>IF(M2227="","",IF(M2227&lt;Premissas!$C$8,Premissas!$E$7,IF(M2227&lt;Premissas!$C$9,Premissas!$E$8,IF(M2227&lt;Premissas!$C$10,Premissas!$E$9,IF(M2227&lt;Premissas!$C$11,Premissas!$E$10,IF(M2227&lt;Premissas!$C$12,Premissas!$E$11,Premissas!$E$12))))))</f>
        <v>0</v>
      </c>
      <c r="O2227" s="13">
        <f>IF(OR(N2227="",N2227=0),0,N2227/Premissas!$C$16)</f>
        <v>0</v>
      </c>
    </row>
    <row r="2228" spans="1:15" ht="15" customHeight="1">
      <c r="A2228" s="9">
        <v>8</v>
      </c>
      <c r="B2228" s="9">
        <v>7801</v>
      </c>
      <c r="C2228" s="9" t="s">
        <v>20</v>
      </c>
      <c r="D2228" s="9" t="s">
        <v>1779</v>
      </c>
      <c r="E2228" s="9" t="s">
        <v>1780</v>
      </c>
      <c r="F2228" s="10">
        <v>2</v>
      </c>
      <c r="G2228" s="11">
        <v>1.36</v>
      </c>
      <c r="H2228" s="11">
        <v>1</v>
      </c>
      <c r="I2228" s="9"/>
      <c r="J2228" s="9">
        <v>16</v>
      </c>
      <c r="K2228" s="9" t="s">
        <v>4843</v>
      </c>
      <c r="L2228" s="9" t="s">
        <v>48</v>
      </c>
      <c r="M2228" s="11">
        <f t="shared" si="34"/>
        <v>6.25E-2</v>
      </c>
      <c r="N2228" s="12">
        <f>IF(M2228="","",IF(M2228&lt;Premissas!$C$8,Premissas!$E$7,IF(M2228&lt;Premissas!$C$9,Premissas!$E$8,IF(M2228&lt;Premissas!$C$10,Premissas!$E$9,IF(M2228&lt;Premissas!$C$11,Premissas!$E$10,IF(M2228&lt;Premissas!$C$12,Premissas!$E$11,Premissas!$E$12))))))</f>
        <v>0</v>
      </c>
      <c r="O2228" s="13">
        <f>IF(OR(N2228="",N2228=0),0,N2228/Premissas!$C$16)</f>
        <v>0</v>
      </c>
    </row>
    <row r="2229" spans="1:15" ht="15" customHeight="1">
      <c r="A2229" s="9">
        <v>8</v>
      </c>
      <c r="B2229" s="9">
        <v>7801</v>
      </c>
      <c r="C2229" s="9" t="s">
        <v>18</v>
      </c>
      <c r="D2229" s="9" t="s">
        <v>1781</v>
      </c>
      <c r="E2229" s="9" t="s">
        <v>1782</v>
      </c>
      <c r="F2229" s="10">
        <v>196</v>
      </c>
      <c r="G2229" s="11">
        <v>21.87</v>
      </c>
      <c r="H2229" s="11">
        <v>9</v>
      </c>
      <c r="I2229" s="9"/>
      <c r="J2229" s="9">
        <v>22</v>
      </c>
      <c r="K2229" s="9" t="s">
        <v>4843</v>
      </c>
      <c r="L2229" s="9" t="s">
        <v>48</v>
      </c>
      <c r="M2229" s="11">
        <f t="shared" si="34"/>
        <v>0.40909090909090912</v>
      </c>
      <c r="N2229" s="12">
        <f>IF(M2229="","",IF(M2229&lt;Premissas!$C$8,Premissas!$E$7,IF(M2229&lt;Premissas!$C$9,Premissas!$E$8,IF(M2229&lt;Premissas!$C$10,Premissas!$E$9,IF(M2229&lt;Premissas!$C$11,Premissas!$E$10,IF(M2229&lt;Premissas!$C$12,Premissas!$E$11,Premissas!$E$12))))))</f>
        <v>0</v>
      </c>
      <c r="O2229" s="13">
        <f>IF(OR(N2229="",N2229=0),0,N2229/Premissas!$C$16)</f>
        <v>0</v>
      </c>
    </row>
    <row r="2230" spans="1:15" ht="15" customHeight="1">
      <c r="A2230" s="9">
        <v>8</v>
      </c>
      <c r="B2230" s="9">
        <v>7801</v>
      </c>
      <c r="C2230" s="9" t="s">
        <v>20</v>
      </c>
      <c r="D2230" s="9" t="s">
        <v>1781</v>
      </c>
      <c r="E2230" s="9" t="s">
        <v>1782</v>
      </c>
      <c r="F2230" s="10">
        <v>17</v>
      </c>
      <c r="G2230" s="11">
        <v>22.72</v>
      </c>
      <c r="H2230" s="11">
        <v>1</v>
      </c>
      <c r="I2230" s="9"/>
      <c r="J2230" s="9">
        <v>16</v>
      </c>
      <c r="K2230" s="9" t="s">
        <v>4843</v>
      </c>
      <c r="L2230" s="9" t="s">
        <v>48</v>
      </c>
      <c r="M2230" s="11">
        <f t="shared" si="34"/>
        <v>6.25E-2</v>
      </c>
      <c r="N2230" s="12">
        <f>IF(M2230="","",IF(M2230&lt;Premissas!$C$8,Premissas!$E$7,IF(M2230&lt;Premissas!$C$9,Premissas!$E$8,IF(M2230&lt;Premissas!$C$10,Premissas!$E$9,IF(M2230&lt;Premissas!$C$11,Premissas!$E$10,IF(M2230&lt;Premissas!$C$12,Premissas!$E$11,Premissas!$E$12))))))</f>
        <v>0</v>
      </c>
      <c r="O2230" s="13">
        <f>IF(OR(N2230="",N2230=0),0,N2230/Premissas!$C$16)</f>
        <v>0</v>
      </c>
    </row>
    <row r="2231" spans="1:15" ht="15" customHeight="1">
      <c r="A2231" s="9">
        <v>8</v>
      </c>
      <c r="B2231" s="9">
        <v>7801</v>
      </c>
      <c r="C2231" s="9" t="s">
        <v>18</v>
      </c>
      <c r="D2231" s="9" t="s">
        <v>1783</v>
      </c>
      <c r="E2231" s="9" t="s">
        <v>1784</v>
      </c>
      <c r="F2231" s="10">
        <v>2</v>
      </c>
      <c r="G2231" s="11">
        <v>1.26</v>
      </c>
      <c r="H2231" s="11">
        <v>2</v>
      </c>
      <c r="I2231" s="9"/>
      <c r="J2231" s="9">
        <v>22</v>
      </c>
      <c r="K2231" s="9" t="s">
        <v>4843</v>
      </c>
      <c r="L2231" s="9" t="s">
        <v>48</v>
      </c>
      <c r="M2231" s="11">
        <f t="shared" si="34"/>
        <v>9.0909090909090912E-2</v>
      </c>
      <c r="N2231" s="12">
        <f>IF(M2231="","",IF(M2231&lt;Premissas!$C$8,Premissas!$E$7,IF(M2231&lt;Premissas!$C$9,Premissas!$E$8,IF(M2231&lt;Premissas!$C$10,Premissas!$E$9,IF(M2231&lt;Premissas!$C$11,Premissas!$E$10,IF(M2231&lt;Premissas!$C$12,Premissas!$E$11,Premissas!$E$12))))))</f>
        <v>0</v>
      </c>
      <c r="O2231" s="13">
        <f>IF(OR(N2231="",N2231=0),0,N2231/Premissas!$C$16)</f>
        <v>0</v>
      </c>
    </row>
    <row r="2232" spans="1:15" ht="15" customHeight="1">
      <c r="A2232" s="9">
        <v>8</v>
      </c>
      <c r="B2232" s="9">
        <v>7801</v>
      </c>
      <c r="C2232" s="9" t="s">
        <v>20</v>
      </c>
      <c r="D2232" s="9" t="s">
        <v>1789</v>
      </c>
      <c r="E2232" s="9" t="s">
        <v>1790</v>
      </c>
      <c r="F2232" s="10">
        <v>1974</v>
      </c>
      <c r="G2232" s="11">
        <v>121.15</v>
      </c>
      <c r="H2232" s="11">
        <v>16</v>
      </c>
      <c r="I2232" s="9"/>
      <c r="J2232" s="9">
        <v>16</v>
      </c>
      <c r="K2232" s="9" t="s">
        <v>4843</v>
      </c>
      <c r="L2232" s="9" t="s">
        <v>48</v>
      </c>
      <c r="M2232" s="11">
        <f t="shared" si="34"/>
        <v>1</v>
      </c>
      <c r="N2232" s="12">
        <f>IF(M2232="","",IF(M2232&lt;Premissas!$C$8,Premissas!$E$7,IF(M2232&lt;Premissas!$C$9,Premissas!$E$8,IF(M2232&lt;Premissas!$C$10,Premissas!$E$9,IF(M2232&lt;Premissas!$C$11,Premissas!$E$10,IF(M2232&lt;Premissas!$C$12,Premissas!$E$11,Premissas!$E$12))))))</f>
        <v>100</v>
      </c>
      <c r="O2232" s="13">
        <f>IF(OR(N2232="",N2232=0),0,N2232/Premissas!$C$16)</f>
        <v>3.8461538461538463</v>
      </c>
    </row>
    <row r="2233" spans="1:15" ht="15" customHeight="1">
      <c r="A2233" s="9">
        <v>8</v>
      </c>
      <c r="B2233" s="9">
        <v>7801</v>
      </c>
      <c r="C2233" s="9" t="s">
        <v>20</v>
      </c>
      <c r="D2233" s="9" t="s">
        <v>1791</v>
      </c>
      <c r="E2233" s="9" t="s">
        <v>1792</v>
      </c>
      <c r="F2233" s="10">
        <v>1625</v>
      </c>
      <c r="G2233" s="11">
        <v>113.62</v>
      </c>
      <c r="H2233" s="11">
        <v>14</v>
      </c>
      <c r="I2233" s="9"/>
      <c r="J2233" s="9">
        <v>16</v>
      </c>
      <c r="K2233" s="9" t="s">
        <v>4843</v>
      </c>
      <c r="L2233" s="9" t="s">
        <v>48</v>
      </c>
      <c r="M2233" s="11">
        <f t="shared" si="34"/>
        <v>0.875</v>
      </c>
      <c r="N2233" s="12">
        <f>IF(M2233="","",IF(M2233&lt;Premissas!$C$8,Premissas!$E$7,IF(M2233&lt;Premissas!$C$9,Premissas!$E$8,IF(M2233&lt;Premissas!$C$10,Premissas!$E$9,IF(M2233&lt;Premissas!$C$11,Premissas!$E$10,IF(M2233&lt;Premissas!$C$12,Premissas!$E$11,Premissas!$E$12))))))</f>
        <v>0</v>
      </c>
      <c r="O2233" s="13">
        <f>IF(OR(N2233="",N2233=0),0,N2233/Premissas!$C$16)</f>
        <v>0</v>
      </c>
    </row>
    <row r="2234" spans="1:15" ht="15" customHeight="1">
      <c r="A2234" s="9">
        <v>8</v>
      </c>
      <c r="B2234" s="9">
        <v>7801</v>
      </c>
      <c r="C2234" s="9" t="s">
        <v>20</v>
      </c>
      <c r="D2234" s="9" t="s">
        <v>1793</v>
      </c>
      <c r="E2234" s="9" t="s">
        <v>1794</v>
      </c>
      <c r="F2234" s="10">
        <v>82</v>
      </c>
      <c r="G2234" s="11">
        <v>5.96</v>
      </c>
      <c r="H2234" s="11">
        <v>14</v>
      </c>
      <c r="I2234" s="9"/>
      <c r="J2234" s="9">
        <v>16</v>
      </c>
      <c r="K2234" s="9" t="s">
        <v>4843</v>
      </c>
      <c r="L2234" s="9" t="s">
        <v>48</v>
      </c>
      <c r="M2234" s="11">
        <f t="shared" si="34"/>
        <v>0.875</v>
      </c>
      <c r="N2234" s="12">
        <f>IF(M2234="","",IF(M2234&lt;Premissas!$C$8,Premissas!$E$7,IF(M2234&lt;Premissas!$C$9,Premissas!$E$8,IF(M2234&lt;Premissas!$C$10,Premissas!$E$9,IF(M2234&lt;Premissas!$C$11,Premissas!$E$10,IF(M2234&lt;Premissas!$C$12,Premissas!$E$11,Premissas!$E$12))))))</f>
        <v>0</v>
      </c>
      <c r="O2234" s="13">
        <f>IF(OR(N2234="",N2234=0),0,N2234/Premissas!$C$16)</f>
        <v>0</v>
      </c>
    </row>
    <row r="2235" spans="1:15" ht="15" customHeight="1">
      <c r="A2235" s="9">
        <v>8</v>
      </c>
      <c r="B2235" s="9">
        <v>7801</v>
      </c>
      <c r="C2235" s="9" t="s">
        <v>18</v>
      </c>
      <c r="D2235" s="9" t="s">
        <v>1799</v>
      </c>
      <c r="E2235" s="9" t="s">
        <v>1800</v>
      </c>
      <c r="F2235" s="10">
        <v>52</v>
      </c>
      <c r="G2235" s="11">
        <v>17.5</v>
      </c>
      <c r="H2235" s="11">
        <v>3</v>
      </c>
      <c r="I2235" s="9"/>
      <c r="J2235" s="9">
        <v>22</v>
      </c>
      <c r="K2235" s="9" t="s">
        <v>4843</v>
      </c>
      <c r="L2235" s="9" t="s">
        <v>48</v>
      </c>
      <c r="M2235" s="11">
        <f t="shared" si="34"/>
        <v>0.13636363636363635</v>
      </c>
      <c r="N2235" s="12">
        <f>IF(M2235="","",IF(M2235&lt;Premissas!$C$8,Premissas!$E$7,IF(M2235&lt;Premissas!$C$9,Premissas!$E$8,IF(M2235&lt;Premissas!$C$10,Premissas!$E$9,IF(M2235&lt;Premissas!$C$11,Premissas!$E$10,IF(M2235&lt;Premissas!$C$12,Premissas!$E$11,Premissas!$E$12))))))</f>
        <v>0</v>
      </c>
      <c r="O2235" s="13">
        <f>IF(OR(N2235="",N2235=0),0,N2235/Premissas!$C$16)</f>
        <v>0</v>
      </c>
    </row>
    <row r="2236" spans="1:15" ht="15" customHeight="1">
      <c r="A2236" s="9">
        <v>8</v>
      </c>
      <c r="B2236" s="9">
        <v>7801</v>
      </c>
      <c r="C2236" s="9" t="s">
        <v>21</v>
      </c>
      <c r="D2236" s="9" t="s">
        <v>1801</v>
      </c>
      <c r="E2236" s="9" t="s">
        <v>1802</v>
      </c>
      <c r="F2236" s="10">
        <v>1416</v>
      </c>
      <c r="G2236" s="11">
        <v>180.69</v>
      </c>
      <c r="H2236" s="11">
        <v>8</v>
      </c>
      <c r="I2236" s="9"/>
      <c r="J2236" s="9">
        <v>20</v>
      </c>
      <c r="K2236" s="9" t="s">
        <v>4843</v>
      </c>
      <c r="L2236" s="9" t="s">
        <v>48</v>
      </c>
      <c r="M2236" s="11">
        <f t="shared" si="34"/>
        <v>0.4</v>
      </c>
      <c r="N2236" s="12">
        <f>IF(M2236="","",IF(M2236&lt;Premissas!$C$8,Premissas!$E$7,IF(M2236&lt;Premissas!$C$9,Premissas!$E$8,IF(M2236&lt;Premissas!$C$10,Premissas!$E$9,IF(M2236&lt;Premissas!$C$11,Premissas!$E$10,IF(M2236&lt;Premissas!$C$12,Premissas!$E$11,Premissas!$E$12))))))</f>
        <v>0</v>
      </c>
      <c r="O2236" s="13">
        <f>IF(OR(N2236="",N2236=0),0,N2236/Premissas!$C$16)</f>
        <v>0</v>
      </c>
    </row>
    <row r="2237" spans="1:15" ht="15" customHeight="1">
      <c r="A2237" s="9">
        <v>8</v>
      </c>
      <c r="B2237" s="9">
        <v>7801</v>
      </c>
      <c r="C2237" s="9" t="s">
        <v>20</v>
      </c>
      <c r="D2237" s="9" t="s">
        <v>4346</v>
      </c>
      <c r="E2237" s="9" t="s">
        <v>4347</v>
      </c>
      <c r="F2237" s="10">
        <v>49</v>
      </c>
      <c r="G2237" s="11">
        <v>36.840000000000003</v>
      </c>
      <c r="H2237" s="11">
        <v>1</v>
      </c>
      <c r="I2237" s="9"/>
      <c r="J2237" s="9">
        <v>16</v>
      </c>
      <c r="K2237" s="9" t="s">
        <v>4843</v>
      </c>
      <c r="L2237" s="9" t="s">
        <v>48</v>
      </c>
      <c r="M2237" s="11">
        <f t="shared" si="34"/>
        <v>6.25E-2</v>
      </c>
      <c r="N2237" s="12">
        <f>IF(M2237="","",IF(M2237&lt;Premissas!$C$8,Premissas!$E$7,IF(M2237&lt;Premissas!$C$9,Premissas!$E$8,IF(M2237&lt;Premissas!$C$10,Premissas!$E$9,IF(M2237&lt;Premissas!$C$11,Premissas!$E$10,IF(M2237&lt;Premissas!$C$12,Premissas!$E$11,Premissas!$E$12))))))</f>
        <v>0</v>
      </c>
      <c r="O2237" s="13">
        <f>IF(OR(N2237="",N2237=0),0,N2237/Premissas!$C$16)</f>
        <v>0</v>
      </c>
    </row>
    <row r="2238" spans="1:15" ht="15" customHeight="1">
      <c r="A2238" s="9">
        <v>8</v>
      </c>
      <c r="B2238" s="9">
        <v>7801</v>
      </c>
      <c r="C2238" s="9" t="s">
        <v>20</v>
      </c>
      <c r="D2238" s="9" t="s">
        <v>1811</v>
      </c>
      <c r="E2238" s="9" t="s">
        <v>1812</v>
      </c>
      <c r="F2238" s="10">
        <v>2373</v>
      </c>
      <c r="G2238" s="11">
        <v>147.97999999999999</v>
      </c>
      <c r="H2238" s="11">
        <v>16</v>
      </c>
      <c r="I2238" s="9"/>
      <c r="J2238" s="9">
        <v>16</v>
      </c>
      <c r="K2238" s="9" t="s">
        <v>4843</v>
      </c>
      <c r="L2238" s="9" t="s">
        <v>48</v>
      </c>
      <c r="M2238" s="11">
        <f t="shared" si="34"/>
        <v>1</v>
      </c>
      <c r="N2238" s="12">
        <f>IF(M2238="","",IF(M2238&lt;Premissas!$C$8,Premissas!$E$7,IF(M2238&lt;Premissas!$C$9,Premissas!$E$8,IF(M2238&lt;Premissas!$C$10,Premissas!$E$9,IF(M2238&lt;Premissas!$C$11,Premissas!$E$10,IF(M2238&lt;Premissas!$C$12,Premissas!$E$11,Premissas!$E$12))))))</f>
        <v>100</v>
      </c>
      <c r="O2238" s="13">
        <f>IF(OR(N2238="",N2238=0),0,N2238/Premissas!$C$16)</f>
        <v>3.8461538461538463</v>
      </c>
    </row>
    <row r="2239" spans="1:15" ht="15" customHeight="1">
      <c r="A2239" s="9">
        <v>8</v>
      </c>
      <c r="B2239" s="9">
        <v>7801</v>
      </c>
      <c r="C2239" s="9" t="s">
        <v>19</v>
      </c>
      <c r="D2239" s="9" t="s">
        <v>1811</v>
      </c>
      <c r="E2239" s="9" t="s">
        <v>1812</v>
      </c>
      <c r="F2239" s="10">
        <v>1</v>
      </c>
      <c r="G2239" s="11">
        <v>1.18</v>
      </c>
      <c r="H2239" s="11">
        <v>1</v>
      </c>
      <c r="I2239" s="9"/>
      <c r="J2239" s="9">
        <v>17</v>
      </c>
      <c r="K2239" s="9" t="s">
        <v>4843</v>
      </c>
      <c r="L2239" s="9" t="s">
        <v>48</v>
      </c>
      <c r="M2239" s="11">
        <f t="shared" si="34"/>
        <v>5.8823529411764705E-2</v>
      </c>
      <c r="N2239" s="12">
        <f>IF(M2239="","",IF(M2239&lt;Premissas!$C$8,Premissas!$E$7,IF(M2239&lt;Premissas!$C$9,Premissas!$E$8,IF(M2239&lt;Premissas!$C$10,Premissas!$E$9,IF(M2239&lt;Premissas!$C$11,Premissas!$E$10,IF(M2239&lt;Premissas!$C$12,Premissas!$E$11,Premissas!$E$12))))))</f>
        <v>0</v>
      </c>
      <c r="O2239" s="13">
        <f>IF(OR(N2239="",N2239=0),0,N2239/Premissas!$C$16)</f>
        <v>0</v>
      </c>
    </row>
    <row r="2240" spans="1:15" ht="15" customHeight="1">
      <c r="A2240" s="9">
        <v>8</v>
      </c>
      <c r="B2240" s="9">
        <v>7801</v>
      </c>
      <c r="C2240" s="9" t="s">
        <v>18</v>
      </c>
      <c r="D2240" s="9" t="s">
        <v>1813</v>
      </c>
      <c r="E2240" s="9" t="s">
        <v>1814</v>
      </c>
      <c r="F2240" s="10">
        <v>1846</v>
      </c>
      <c r="G2240" s="11">
        <v>72.02</v>
      </c>
      <c r="H2240" s="11">
        <v>26</v>
      </c>
      <c r="I2240" s="9"/>
      <c r="J2240" s="9">
        <v>22</v>
      </c>
      <c r="K2240" s="9" t="s">
        <v>4843</v>
      </c>
      <c r="L2240" s="9" t="s">
        <v>48</v>
      </c>
      <c r="M2240" s="11">
        <f t="shared" si="34"/>
        <v>1.1818181818181819</v>
      </c>
      <c r="N2240" s="12">
        <f>IF(M2240="","",IF(M2240&lt;Premissas!$C$8,Premissas!$E$7,IF(M2240&lt;Premissas!$C$9,Premissas!$E$8,IF(M2240&lt;Premissas!$C$10,Premissas!$E$9,IF(M2240&lt;Premissas!$C$11,Premissas!$E$10,IF(M2240&lt;Premissas!$C$12,Premissas!$E$11,Premissas!$E$12))))))</f>
        <v>100</v>
      </c>
      <c r="O2240" s="13">
        <f>IF(OR(N2240="",N2240=0),0,N2240/Premissas!$C$16)</f>
        <v>3.8461538461538463</v>
      </c>
    </row>
    <row r="2241" spans="1:15" ht="15" customHeight="1">
      <c r="A2241" s="9">
        <v>8</v>
      </c>
      <c r="B2241" s="9">
        <v>7801</v>
      </c>
      <c r="C2241" s="9" t="s">
        <v>19</v>
      </c>
      <c r="D2241" s="9" t="s">
        <v>1817</v>
      </c>
      <c r="E2241" s="9" t="s">
        <v>1818</v>
      </c>
      <c r="F2241" s="10">
        <v>360</v>
      </c>
      <c r="G2241" s="11">
        <v>35.22</v>
      </c>
      <c r="H2241" s="11">
        <v>10</v>
      </c>
      <c r="I2241" s="9"/>
      <c r="J2241" s="9">
        <v>17</v>
      </c>
      <c r="K2241" s="9" t="s">
        <v>4843</v>
      </c>
      <c r="L2241" s="9" t="s">
        <v>48</v>
      </c>
      <c r="M2241" s="11">
        <f t="shared" si="34"/>
        <v>0.58823529411764708</v>
      </c>
      <c r="N2241" s="12">
        <f>IF(M2241="","",IF(M2241&lt;Premissas!$C$8,Premissas!$E$7,IF(M2241&lt;Premissas!$C$9,Premissas!$E$8,IF(M2241&lt;Premissas!$C$10,Premissas!$E$9,IF(M2241&lt;Premissas!$C$11,Premissas!$E$10,IF(M2241&lt;Premissas!$C$12,Premissas!$E$11,Premissas!$E$12))))))</f>
        <v>0</v>
      </c>
      <c r="O2241" s="13">
        <f>IF(OR(N2241="",N2241=0),0,N2241/Premissas!$C$16)</f>
        <v>0</v>
      </c>
    </row>
    <row r="2242" spans="1:15" ht="15" customHeight="1">
      <c r="A2242" s="9">
        <v>8</v>
      </c>
      <c r="B2242" s="9">
        <v>7801</v>
      </c>
      <c r="C2242" s="9" t="s">
        <v>18</v>
      </c>
      <c r="D2242" s="9" t="s">
        <v>1829</v>
      </c>
      <c r="E2242" s="9" t="s">
        <v>1830</v>
      </c>
      <c r="F2242" s="10">
        <v>1484</v>
      </c>
      <c r="G2242" s="11">
        <v>129.81</v>
      </c>
      <c r="H2242" s="11">
        <v>11</v>
      </c>
      <c r="I2242" s="9"/>
      <c r="J2242" s="9">
        <v>22</v>
      </c>
      <c r="K2242" s="9" t="s">
        <v>4843</v>
      </c>
      <c r="L2242" s="9" t="s">
        <v>48</v>
      </c>
      <c r="M2242" s="11">
        <f t="shared" ref="M2242:M2301" si="35">IF(OR(J2242="",J2242&lt;=0),"",H2242/J2242)</f>
        <v>0.5</v>
      </c>
      <c r="N2242" s="12">
        <f>IF(M2242="","",IF(M2242&lt;Premissas!$C$8,Premissas!$E$7,IF(M2242&lt;Premissas!$C$9,Premissas!$E$8,IF(M2242&lt;Premissas!$C$10,Premissas!$E$9,IF(M2242&lt;Premissas!$C$11,Premissas!$E$10,IF(M2242&lt;Premissas!$C$12,Premissas!$E$11,Premissas!$E$12))))))</f>
        <v>0</v>
      </c>
      <c r="O2242" s="13">
        <f>IF(OR(N2242="",N2242=0),0,N2242/Premissas!$C$16)</f>
        <v>0</v>
      </c>
    </row>
    <row r="2243" spans="1:15" ht="15" customHeight="1">
      <c r="A2243" s="9">
        <v>8</v>
      </c>
      <c r="B2243" s="9">
        <v>7801</v>
      </c>
      <c r="C2243" s="9" t="s">
        <v>20</v>
      </c>
      <c r="D2243" s="9" t="s">
        <v>1831</v>
      </c>
      <c r="E2243" s="9" t="s">
        <v>1832</v>
      </c>
      <c r="F2243" s="10">
        <v>5</v>
      </c>
      <c r="G2243" s="11">
        <v>3.33</v>
      </c>
      <c r="H2243" s="11">
        <v>2</v>
      </c>
      <c r="I2243" s="9"/>
      <c r="J2243" s="9">
        <v>16</v>
      </c>
      <c r="K2243" s="9" t="s">
        <v>4843</v>
      </c>
      <c r="L2243" s="9" t="s">
        <v>48</v>
      </c>
      <c r="M2243" s="11">
        <f t="shared" si="35"/>
        <v>0.125</v>
      </c>
      <c r="N2243" s="12">
        <f>IF(M2243="","",IF(M2243&lt;Premissas!$C$8,Premissas!$E$7,IF(M2243&lt;Premissas!$C$9,Premissas!$E$8,IF(M2243&lt;Premissas!$C$10,Premissas!$E$9,IF(M2243&lt;Premissas!$C$11,Premissas!$E$10,IF(M2243&lt;Premissas!$C$12,Premissas!$E$11,Premissas!$E$12))))))</f>
        <v>0</v>
      </c>
      <c r="O2243" s="13">
        <f>IF(OR(N2243="",N2243=0),0,N2243/Premissas!$C$16)</f>
        <v>0</v>
      </c>
    </row>
    <row r="2244" spans="1:15" ht="15" customHeight="1">
      <c r="A2244" s="9">
        <v>8</v>
      </c>
      <c r="B2244" s="9">
        <v>7801</v>
      </c>
      <c r="C2244" s="9" t="s">
        <v>20</v>
      </c>
      <c r="D2244" s="9" t="s">
        <v>1835</v>
      </c>
      <c r="E2244" s="9" t="s">
        <v>1836</v>
      </c>
      <c r="F2244" s="10">
        <v>620</v>
      </c>
      <c r="G2244" s="11">
        <v>54.56</v>
      </c>
      <c r="H2244" s="11">
        <v>11</v>
      </c>
      <c r="I2244" s="9"/>
      <c r="J2244" s="9">
        <v>16</v>
      </c>
      <c r="K2244" s="9" t="s">
        <v>4843</v>
      </c>
      <c r="L2244" s="9" t="s">
        <v>48</v>
      </c>
      <c r="M2244" s="11">
        <f t="shared" si="35"/>
        <v>0.6875</v>
      </c>
      <c r="N2244" s="12">
        <f>IF(M2244="","",IF(M2244&lt;Premissas!$C$8,Premissas!$E$7,IF(M2244&lt;Premissas!$C$9,Premissas!$E$8,IF(M2244&lt;Premissas!$C$10,Premissas!$E$9,IF(M2244&lt;Premissas!$C$11,Premissas!$E$10,IF(M2244&lt;Premissas!$C$12,Premissas!$E$11,Premissas!$E$12))))))</f>
        <v>0</v>
      </c>
      <c r="O2244" s="13">
        <f>IF(OR(N2244="",N2244=0),0,N2244/Premissas!$C$16)</f>
        <v>0</v>
      </c>
    </row>
    <row r="2245" spans="1:15" ht="15" customHeight="1">
      <c r="A2245" s="9">
        <v>8</v>
      </c>
      <c r="B2245" s="9">
        <v>7801</v>
      </c>
      <c r="C2245" s="9" t="s">
        <v>20</v>
      </c>
      <c r="D2245" s="9" t="s">
        <v>1837</v>
      </c>
      <c r="E2245" s="9" t="s">
        <v>1838</v>
      </c>
      <c r="F2245" s="10">
        <v>2232</v>
      </c>
      <c r="G2245" s="11">
        <v>110.34</v>
      </c>
      <c r="H2245" s="11">
        <v>20</v>
      </c>
      <c r="I2245" s="9"/>
      <c r="J2245" s="9">
        <v>16</v>
      </c>
      <c r="K2245" s="9" t="s">
        <v>4843</v>
      </c>
      <c r="L2245" s="9" t="s">
        <v>48</v>
      </c>
      <c r="M2245" s="11">
        <f t="shared" si="35"/>
        <v>1.25</v>
      </c>
      <c r="N2245" s="12">
        <f>IF(M2245="","",IF(M2245&lt;Premissas!$C$8,Premissas!$E$7,IF(M2245&lt;Premissas!$C$9,Premissas!$E$8,IF(M2245&lt;Premissas!$C$10,Premissas!$E$9,IF(M2245&lt;Premissas!$C$11,Premissas!$E$10,IF(M2245&lt;Premissas!$C$12,Premissas!$E$11,Premissas!$E$12))))))</f>
        <v>200</v>
      </c>
      <c r="O2245" s="13">
        <f>IF(OR(N2245="",N2245=0),0,N2245/Premissas!$C$16)</f>
        <v>7.6923076923076925</v>
      </c>
    </row>
    <row r="2246" spans="1:15" ht="15" customHeight="1">
      <c r="A2246" s="9">
        <v>8</v>
      </c>
      <c r="B2246" s="9">
        <v>7801</v>
      </c>
      <c r="C2246" s="9" t="s">
        <v>20</v>
      </c>
      <c r="D2246" s="9" t="s">
        <v>1839</v>
      </c>
      <c r="E2246" s="9" t="s">
        <v>1840</v>
      </c>
      <c r="F2246" s="10">
        <v>8</v>
      </c>
      <c r="G2246" s="11">
        <v>6.67</v>
      </c>
      <c r="H2246" s="11">
        <v>1</v>
      </c>
      <c r="I2246" s="9"/>
      <c r="J2246" s="9">
        <v>16</v>
      </c>
      <c r="K2246" s="9" t="s">
        <v>4843</v>
      </c>
      <c r="L2246" s="9" t="s">
        <v>48</v>
      </c>
      <c r="M2246" s="11">
        <f t="shared" si="35"/>
        <v>6.25E-2</v>
      </c>
      <c r="N2246" s="12">
        <f>IF(M2246="","",IF(M2246&lt;Premissas!$C$8,Premissas!$E$7,IF(M2246&lt;Premissas!$C$9,Premissas!$E$8,IF(M2246&lt;Premissas!$C$10,Premissas!$E$9,IF(M2246&lt;Premissas!$C$11,Premissas!$E$10,IF(M2246&lt;Premissas!$C$12,Premissas!$E$11,Premissas!$E$12))))))</f>
        <v>0</v>
      </c>
      <c r="O2246" s="13">
        <f>IF(OR(N2246="",N2246=0),0,N2246/Premissas!$C$16)</f>
        <v>0</v>
      </c>
    </row>
    <row r="2247" spans="1:15" ht="15" customHeight="1">
      <c r="A2247" s="9">
        <v>8</v>
      </c>
      <c r="B2247" s="9">
        <v>7801</v>
      </c>
      <c r="C2247" s="9" t="s">
        <v>18</v>
      </c>
      <c r="D2247" s="9" t="s">
        <v>1847</v>
      </c>
      <c r="E2247" s="9" t="s">
        <v>1848</v>
      </c>
      <c r="F2247" s="10">
        <v>1598</v>
      </c>
      <c r="G2247" s="11">
        <v>69.86</v>
      </c>
      <c r="H2247" s="11">
        <v>23</v>
      </c>
      <c r="I2247" s="9"/>
      <c r="J2247" s="9">
        <v>22</v>
      </c>
      <c r="K2247" s="9" t="s">
        <v>4843</v>
      </c>
      <c r="L2247" s="9" t="s">
        <v>48</v>
      </c>
      <c r="M2247" s="11">
        <f t="shared" si="35"/>
        <v>1.0454545454545454</v>
      </c>
      <c r="N2247" s="12">
        <f>IF(M2247="","",IF(M2247&lt;Premissas!$C$8,Premissas!$E$7,IF(M2247&lt;Premissas!$C$9,Premissas!$E$8,IF(M2247&lt;Premissas!$C$10,Premissas!$E$9,IF(M2247&lt;Premissas!$C$11,Premissas!$E$10,IF(M2247&lt;Premissas!$C$12,Premissas!$E$11,Premissas!$E$12))))))</f>
        <v>100</v>
      </c>
      <c r="O2247" s="13">
        <f>IF(OR(N2247="",N2247=0),0,N2247/Premissas!$C$16)</f>
        <v>3.8461538461538463</v>
      </c>
    </row>
    <row r="2248" spans="1:15" ht="15" customHeight="1">
      <c r="A2248" s="9">
        <v>8</v>
      </c>
      <c r="B2248" s="9">
        <v>7801</v>
      </c>
      <c r="C2248" s="9" t="s">
        <v>18</v>
      </c>
      <c r="D2248" s="9" t="s">
        <v>1849</v>
      </c>
      <c r="E2248" s="9" t="s">
        <v>1850</v>
      </c>
      <c r="F2248" s="10">
        <v>157</v>
      </c>
      <c r="G2248" s="11">
        <v>13.59</v>
      </c>
      <c r="H2248" s="11">
        <v>12</v>
      </c>
      <c r="I2248" s="9"/>
      <c r="J2248" s="9">
        <v>22</v>
      </c>
      <c r="K2248" s="9" t="s">
        <v>4843</v>
      </c>
      <c r="L2248" s="9" t="s">
        <v>48</v>
      </c>
      <c r="M2248" s="11">
        <f t="shared" si="35"/>
        <v>0.54545454545454541</v>
      </c>
      <c r="N2248" s="12">
        <f>IF(M2248="","",IF(M2248&lt;Premissas!$C$8,Premissas!$E$7,IF(M2248&lt;Premissas!$C$9,Premissas!$E$8,IF(M2248&lt;Premissas!$C$10,Premissas!$E$9,IF(M2248&lt;Premissas!$C$11,Premissas!$E$10,IF(M2248&lt;Premissas!$C$12,Premissas!$E$11,Premissas!$E$12))))))</f>
        <v>0</v>
      </c>
      <c r="O2248" s="13">
        <f>IF(OR(N2248="",N2248=0),0,N2248/Premissas!$C$16)</f>
        <v>0</v>
      </c>
    </row>
    <row r="2249" spans="1:15" ht="15" customHeight="1">
      <c r="A2249" s="9">
        <v>8</v>
      </c>
      <c r="B2249" s="9">
        <v>7801</v>
      </c>
      <c r="C2249" s="9" t="s">
        <v>19</v>
      </c>
      <c r="D2249" s="9" t="s">
        <v>1849</v>
      </c>
      <c r="E2249" s="9" t="s">
        <v>1850</v>
      </c>
      <c r="F2249" s="10">
        <v>234</v>
      </c>
      <c r="G2249" s="11">
        <v>2.94</v>
      </c>
      <c r="H2249" s="11">
        <v>80</v>
      </c>
      <c r="I2249" s="9"/>
      <c r="J2249" s="9">
        <v>17</v>
      </c>
      <c r="K2249" s="9" t="s">
        <v>4843</v>
      </c>
      <c r="L2249" s="9" t="s">
        <v>48</v>
      </c>
      <c r="M2249" s="11">
        <f t="shared" si="35"/>
        <v>4.7058823529411766</v>
      </c>
      <c r="N2249" s="12">
        <f>IF(M2249="","",IF(M2249&lt;Premissas!$C$8,Premissas!$E$7,IF(M2249&lt;Premissas!$C$9,Premissas!$E$8,IF(M2249&lt;Premissas!$C$10,Premissas!$E$9,IF(M2249&lt;Premissas!$C$11,Premissas!$E$10,IF(M2249&lt;Premissas!$C$12,Premissas!$E$11,Premissas!$E$12))))))</f>
        <v>750</v>
      </c>
      <c r="O2249" s="13">
        <f>IF(OR(N2249="",N2249=0),0,N2249/Premissas!$C$16)</f>
        <v>28.846153846153847</v>
      </c>
    </row>
    <row r="2250" spans="1:15" ht="15" customHeight="1">
      <c r="A2250" s="9">
        <v>8</v>
      </c>
      <c r="B2250" s="9">
        <v>7801</v>
      </c>
      <c r="C2250" s="9" t="s">
        <v>18</v>
      </c>
      <c r="D2250" s="9" t="s">
        <v>1853</v>
      </c>
      <c r="E2250" s="9" t="s">
        <v>1854</v>
      </c>
      <c r="F2250" s="10">
        <v>850</v>
      </c>
      <c r="G2250" s="11">
        <v>116.18</v>
      </c>
      <c r="H2250" s="11">
        <v>7</v>
      </c>
      <c r="I2250" s="9"/>
      <c r="J2250" s="9">
        <v>22</v>
      </c>
      <c r="K2250" s="9" t="s">
        <v>4843</v>
      </c>
      <c r="L2250" s="9" t="s">
        <v>48</v>
      </c>
      <c r="M2250" s="11">
        <f t="shared" si="35"/>
        <v>0.31818181818181818</v>
      </c>
      <c r="N2250" s="12">
        <f>IF(M2250="","",IF(M2250&lt;Premissas!$C$8,Premissas!$E$7,IF(M2250&lt;Premissas!$C$9,Premissas!$E$8,IF(M2250&lt;Premissas!$C$10,Premissas!$E$9,IF(M2250&lt;Premissas!$C$11,Premissas!$E$10,IF(M2250&lt;Premissas!$C$12,Premissas!$E$11,Premissas!$E$12))))))</f>
        <v>0</v>
      </c>
      <c r="O2250" s="13">
        <f>IF(OR(N2250="",N2250=0),0,N2250/Premissas!$C$16)</f>
        <v>0</v>
      </c>
    </row>
    <row r="2251" spans="1:15" ht="15" customHeight="1">
      <c r="A2251" s="9">
        <v>8</v>
      </c>
      <c r="B2251" s="9">
        <v>7801</v>
      </c>
      <c r="C2251" s="9" t="s">
        <v>20</v>
      </c>
      <c r="D2251" s="9" t="s">
        <v>1855</v>
      </c>
      <c r="E2251" s="9" t="s">
        <v>1856</v>
      </c>
      <c r="F2251" s="10">
        <v>1440</v>
      </c>
      <c r="G2251" s="11">
        <v>86.44</v>
      </c>
      <c r="H2251" s="11">
        <v>17</v>
      </c>
      <c r="I2251" s="9"/>
      <c r="J2251" s="9">
        <v>16</v>
      </c>
      <c r="K2251" s="9" t="s">
        <v>4843</v>
      </c>
      <c r="L2251" s="9" t="s">
        <v>48</v>
      </c>
      <c r="M2251" s="11">
        <f t="shared" si="35"/>
        <v>1.0625</v>
      </c>
      <c r="N2251" s="12">
        <f>IF(M2251="","",IF(M2251&lt;Premissas!$C$8,Premissas!$E$7,IF(M2251&lt;Premissas!$C$9,Premissas!$E$8,IF(M2251&lt;Premissas!$C$10,Premissas!$E$9,IF(M2251&lt;Premissas!$C$11,Premissas!$E$10,IF(M2251&lt;Premissas!$C$12,Premissas!$E$11,Premissas!$E$12))))))</f>
        <v>100</v>
      </c>
      <c r="O2251" s="13">
        <f>IF(OR(N2251="",N2251=0),0,N2251/Premissas!$C$16)</f>
        <v>3.8461538461538463</v>
      </c>
    </row>
    <row r="2252" spans="1:15" ht="15" customHeight="1">
      <c r="A2252" s="9">
        <v>8</v>
      </c>
      <c r="B2252" s="9">
        <v>7801</v>
      </c>
      <c r="C2252" s="9" t="s">
        <v>18</v>
      </c>
      <c r="D2252" s="9" t="s">
        <v>1865</v>
      </c>
      <c r="E2252" s="9" t="s">
        <v>1866</v>
      </c>
      <c r="F2252" s="10">
        <v>144</v>
      </c>
      <c r="G2252" s="11">
        <v>12.18</v>
      </c>
      <c r="H2252" s="11">
        <v>12</v>
      </c>
      <c r="I2252" s="9"/>
      <c r="J2252" s="9">
        <v>22</v>
      </c>
      <c r="K2252" s="9" t="s">
        <v>4843</v>
      </c>
      <c r="L2252" s="9" t="s">
        <v>48</v>
      </c>
      <c r="M2252" s="11">
        <f t="shared" si="35"/>
        <v>0.54545454545454541</v>
      </c>
      <c r="N2252" s="12">
        <f>IF(M2252="","",IF(M2252&lt;Premissas!$C$8,Premissas!$E$7,IF(M2252&lt;Premissas!$C$9,Premissas!$E$8,IF(M2252&lt;Premissas!$C$10,Premissas!$E$9,IF(M2252&lt;Premissas!$C$11,Premissas!$E$10,IF(M2252&lt;Premissas!$C$12,Premissas!$E$11,Premissas!$E$12))))))</f>
        <v>0</v>
      </c>
      <c r="O2252" s="13">
        <f>IF(OR(N2252="",N2252=0),0,N2252/Premissas!$C$16)</f>
        <v>0</v>
      </c>
    </row>
    <row r="2253" spans="1:15" ht="15" customHeight="1">
      <c r="A2253" s="9">
        <v>8</v>
      </c>
      <c r="B2253" s="9">
        <v>7801</v>
      </c>
      <c r="C2253" s="9" t="s">
        <v>20</v>
      </c>
      <c r="D2253" s="9" t="s">
        <v>1865</v>
      </c>
      <c r="E2253" s="9" t="s">
        <v>1866</v>
      </c>
      <c r="F2253" s="10">
        <v>21</v>
      </c>
      <c r="G2253" s="11">
        <v>15.98</v>
      </c>
      <c r="H2253" s="11">
        <v>1</v>
      </c>
      <c r="I2253" s="9"/>
      <c r="J2253" s="9">
        <v>16</v>
      </c>
      <c r="K2253" s="9" t="s">
        <v>4843</v>
      </c>
      <c r="L2253" s="9" t="s">
        <v>48</v>
      </c>
      <c r="M2253" s="11">
        <f t="shared" si="35"/>
        <v>6.25E-2</v>
      </c>
      <c r="N2253" s="12">
        <f>IF(M2253="","",IF(M2253&lt;Premissas!$C$8,Premissas!$E$7,IF(M2253&lt;Premissas!$C$9,Premissas!$E$8,IF(M2253&lt;Premissas!$C$10,Premissas!$E$9,IF(M2253&lt;Premissas!$C$11,Premissas!$E$10,IF(M2253&lt;Premissas!$C$12,Premissas!$E$11,Premissas!$E$12))))))</f>
        <v>0</v>
      </c>
      <c r="O2253" s="13">
        <f>IF(OR(N2253="",N2253=0),0,N2253/Premissas!$C$16)</f>
        <v>0</v>
      </c>
    </row>
    <row r="2254" spans="1:15" ht="15" customHeight="1">
      <c r="A2254" s="9">
        <v>8</v>
      </c>
      <c r="B2254" s="9">
        <v>7801</v>
      </c>
      <c r="C2254" s="9" t="s">
        <v>18</v>
      </c>
      <c r="D2254" s="9" t="s">
        <v>1869</v>
      </c>
      <c r="E2254" s="9" t="s">
        <v>1870</v>
      </c>
      <c r="F2254" s="10">
        <v>1304</v>
      </c>
      <c r="G2254" s="11">
        <v>59.19</v>
      </c>
      <c r="H2254" s="11">
        <v>22</v>
      </c>
      <c r="I2254" s="9"/>
      <c r="J2254" s="9">
        <v>22</v>
      </c>
      <c r="K2254" s="9" t="s">
        <v>4843</v>
      </c>
      <c r="L2254" s="9" t="s">
        <v>48</v>
      </c>
      <c r="M2254" s="11">
        <f t="shared" si="35"/>
        <v>1</v>
      </c>
      <c r="N2254" s="12">
        <f>IF(M2254="","",IF(M2254&lt;Premissas!$C$8,Premissas!$E$7,IF(M2254&lt;Premissas!$C$9,Premissas!$E$8,IF(M2254&lt;Premissas!$C$10,Premissas!$E$9,IF(M2254&lt;Premissas!$C$11,Premissas!$E$10,IF(M2254&lt;Premissas!$C$12,Premissas!$E$11,Premissas!$E$12))))))</f>
        <v>100</v>
      </c>
      <c r="O2254" s="13">
        <f>IF(OR(N2254="",N2254=0),0,N2254/Premissas!$C$16)</f>
        <v>3.8461538461538463</v>
      </c>
    </row>
    <row r="2255" spans="1:15" ht="15" customHeight="1">
      <c r="A2255" s="9">
        <v>8</v>
      </c>
      <c r="B2255" s="9">
        <v>7801</v>
      </c>
      <c r="C2255" s="9" t="s">
        <v>20</v>
      </c>
      <c r="D2255" s="9" t="s">
        <v>1871</v>
      </c>
      <c r="E2255" s="9" t="s">
        <v>1872</v>
      </c>
      <c r="F2255" s="10">
        <v>2614</v>
      </c>
      <c r="G2255" s="11">
        <v>110.32</v>
      </c>
      <c r="H2255" s="11">
        <v>24</v>
      </c>
      <c r="I2255" s="9"/>
      <c r="J2255" s="9">
        <v>16</v>
      </c>
      <c r="K2255" s="9" t="s">
        <v>4843</v>
      </c>
      <c r="L2255" s="9" t="s">
        <v>48</v>
      </c>
      <c r="M2255" s="11">
        <f t="shared" si="35"/>
        <v>1.5</v>
      </c>
      <c r="N2255" s="12">
        <f>IF(M2255="","",IF(M2255&lt;Premissas!$C$8,Premissas!$E$7,IF(M2255&lt;Premissas!$C$9,Premissas!$E$8,IF(M2255&lt;Premissas!$C$10,Premissas!$E$9,IF(M2255&lt;Premissas!$C$11,Premissas!$E$10,IF(M2255&lt;Premissas!$C$12,Premissas!$E$11,Premissas!$E$12))))))</f>
        <v>350</v>
      </c>
      <c r="O2255" s="13">
        <f>IF(OR(N2255="",N2255=0),0,N2255/Premissas!$C$16)</f>
        <v>13.461538461538462</v>
      </c>
    </row>
    <row r="2256" spans="1:15" ht="15" customHeight="1">
      <c r="A2256" s="9">
        <v>8</v>
      </c>
      <c r="B2256" s="9">
        <v>7801</v>
      </c>
      <c r="C2256" s="9" t="s">
        <v>18</v>
      </c>
      <c r="D2256" s="9" t="s">
        <v>1875</v>
      </c>
      <c r="E2256" s="9" t="s">
        <v>1876</v>
      </c>
      <c r="F2256" s="10">
        <v>4</v>
      </c>
      <c r="G2256" s="11">
        <v>0.02</v>
      </c>
      <c r="H2256" s="11">
        <v>200</v>
      </c>
      <c r="I2256" s="9"/>
      <c r="J2256" s="9">
        <v>22</v>
      </c>
      <c r="K2256" s="9" t="s">
        <v>4843</v>
      </c>
      <c r="L2256" s="9" t="s">
        <v>48</v>
      </c>
      <c r="M2256" s="11">
        <f t="shared" si="35"/>
        <v>9.0909090909090917</v>
      </c>
      <c r="N2256" s="12">
        <f>IF(M2256="","",IF(M2256&lt;Premissas!$C$8,Premissas!$E$7,IF(M2256&lt;Premissas!$C$9,Premissas!$E$8,IF(M2256&lt;Premissas!$C$10,Premissas!$E$9,IF(M2256&lt;Premissas!$C$11,Premissas!$E$10,IF(M2256&lt;Premissas!$C$12,Premissas!$E$11,Premissas!$E$12))))))</f>
        <v>750</v>
      </c>
      <c r="O2256" s="13">
        <f>IF(OR(N2256="",N2256=0),0,N2256/Premissas!$C$16)</f>
        <v>28.846153846153847</v>
      </c>
    </row>
    <row r="2257" spans="1:15" ht="15" customHeight="1">
      <c r="A2257" s="9">
        <v>8</v>
      </c>
      <c r="B2257" s="9">
        <v>7801</v>
      </c>
      <c r="C2257" s="9" t="s">
        <v>19</v>
      </c>
      <c r="D2257" s="9" t="s">
        <v>1875</v>
      </c>
      <c r="E2257" s="9" t="s">
        <v>1876</v>
      </c>
      <c r="F2257" s="10">
        <v>3333</v>
      </c>
      <c r="G2257" s="11">
        <v>33.020000000000003</v>
      </c>
      <c r="H2257" s="11">
        <v>101</v>
      </c>
      <c r="I2257" s="9"/>
      <c r="J2257" s="9">
        <v>17</v>
      </c>
      <c r="K2257" s="9" t="s">
        <v>4843</v>
      </c>
      <c r="L2257" s="9" t="s">
        <v>48</v>
      </c>
      <c r="M2257" s="11">
        <f t="shared" si="35"/>
        <v>5.9411764705882355</v>
      </c>
      <c r="N2257" s="12">
        <f>IF(M2257="","",IF(M2257&lt;Premissas!$C$8,Premissas!$E$7,IF(M2257&lt;Premissas!$C$9,Premissas!$E$8,IF(M2257&lt;Premissas!$C$10,Premissas!$E$9,IF(M2257&lt;Premissas!$C$11,Premissas!$E$10,IF(M2257&lt;Premissas!$C$12,Premissas!$E$11,Premissas!$E$12))))))</f>
        <v>750</v>
      </c>
      <c r="O2257" s="13">
        <f>IF(OR(N2257="",N2257=0),0,N2257/Premissas!$C$16)</f>
        <v>28.846153846153847</v>
      </c>
    </row>
    <row r="2258" spans="1:15" ht="15" customHeight="1">
      <c r="A2258" s="9">
        <v>8</v>
      </c>
      <c r="B2258" s="9">
        <v>7801</v>
      </c>
      <c r="C2258" s="9" t="s">
        <v>20</v>
      </c>
      <c r="D2258" s="9" t="s">
        <v>1883</v>
      </c>
      <c r="E2258" s="9" t="s">
        <v>1884</v>
      </c>
      <c r="F2258" s="10">
        <v>229</v>
      </c>
      <c r="G2258" s="11">
        <v>18.22</v>
      </c>
      <c r="H2258" s="11">
        <v>13</v>
      </c>
      <c r="I2258" s="9"/>
      <c r="J2258" s="9">
        <v>16</v>
      </c>
      <c r="K2258" s="9" t="s">
        <v>4843</v>
      </c>
      <c r="L2258" s="9" t="s">
        <v>48</v>
      </c>
      <c r="M2258" s="11">
        <f t="shared" si="35"/>
        <v>0.8125</v>
      </c>
      <c r="N2258" s="12">
        <f>IF(M2258="","",IF(M2258&lt;Premissas!$C$8,Premissas!$E$7,IF(M2258&lt;Premissas!$C$9,Premissas!$E$8,IF(M2258&lt;Premissas!$C$10,Premissas!$E$9,IF(M2258&lt;Premissas!$C$11,Premissas!$E$10,IF(M2258&lt;Premissas!$C$12,Premissas!$E$11,Premissas!$E$12))))))</f>
        <v>0</v>
      </c>
      <c r="O2258" s="13">
        <f>IF(OR(N2258="",N2258=0),0,N2258/Premissas!$C$16)</f>
        <v>0</v>
      </c>
    </row>
    <row r="2259" spans="1:15" ht="15" customHeight="1">
      <c r="A2259" s="9">
        <v>8</v>
      </c>
      <c r="B2259" s="9">
        <v>7801</v>
      </c>
      <c r="C2259" s="9" t="s">
        <v>20</v>
      </c>
      <c r="D2259" s="9" t="s">
        <v>1887</v>
      </c>
      <c r="E2259" s="9" t="s">
        <v>1888</v>
      </c>
      <c r="F2259" s="10">
        <v>4</v>
      </c>
      <c r="G2259" s="11">
        <v>1.7</v>
      </c>
      <c r="H2259" s="11">
        <v>2</v>
      </c>
      <c r="I2259" s="9"/>
      <c r="J2259" s="9">
        <v>16</v>
      </c>
      <c r="K2259" s="9" t="s">
        <v>4843</v>
      </c>
      <c r="L2259" s="9" t="s">
        <v>48</v>
      </c>
      <c r="M2259" s="11">
        <f t="shared" si="35"/>
        <v>0.125</v>
      </c>
      <c r="N2259" s="12">
        <f>IF(M2259="","",IF(M2259&lt;Premissas!$C$8,Premissas!$E$7,IF(M2259&lt;Premissas!$C$9,Premissas!$E$8,IF(M2259&lt;Premissas!$C$10,Premissas!$E$9,IF(M2259&lt;Premissas!$C$11,Premissas!$E$10,IF(M2259&lt;Premissas!$C$12,Premissas!$E$11,Premissas!$E$12))))))</f>
        <v>0</v>
      </c>
      <c r="O2259" s="13">
        <f>IF(OR(N2259="",N2259=0),0,N2259/Premissas!$C$16)</f>
        <v>0</v>
      </c>
    </row>
    <row r="2260" spans="1:15" ht="15" customHeight="1">
      <c r="A2260" s="9">
        <v>8</v>
      </c>
      <c r="B2260" s="9">
        <v>7801</v>
      </c>
      <c r="C2260" s="9" t="s">
        <v>18</v>
      </c>
      <c r="D2260" s="9" t="s">
        <v>1891</v>
      </c>
      <c r="E2260" s="9" t="s">
        <v>1892</v>
      </c>
      <c r="F2260" s="10">
        <v>718</v>
      </c>
      <c r="G2260" s="11">
        <v>56.67</v>
      </c>
      <c r="H2260" s="11">
        <v>13</v>
      </c>
      <c r="I2260" s="9"/>
      <c r="J2260" s="9">
        <v>22</v>
      </c>
      <c r="K2260" s="9" t="s">
        <v>4843</v>
      </c>
      <c r="L2260" s="9" t="s">
        <v>48</v>
      </c>
      <c r="M2260" s="11">
        <f t="shared" si="35"/>
        <v>0.59090909090909094</v>
      </c>
      <c r="N2260" s="12">
        <f>IF(M2260="","",IF(M2260&lt;Premissas!$C$8,Premissas!$E$7,IF(M2260&lt;Premissas!$C$9,Premissas!$E$8,IF(M2260&lt;Premissas!$C$10,Premissas!$E$9,IF(M2260&lt;Premissas!$C$11,Premissas!$E$10,IF(M2260&lt;Premissas!$C$12,Premissas!$E$11,Premissas!$E$12))))))</f>
        <v>0</v>
      </c>
      <c r="O2260" s="13">
        <f>IF(OR(N2260="",N2260=0),0,N2260/Premissas!$C$16)</f>
        <v>0</v>
      </c>
    </row>
    <row r="2261" spans="1:15" ht="15" customHeight="1">
      <c r="A2261" s="9">
        <v>8</v>
      </c>
      <c r="B2261" s="9">
        <v>7801</v>
      </c>
      <c r="C2261" s="9" t="s">
        <v>18</v>
      </c>
      <c r="D2261" s="9" t="s">
        <v>1895</v>
      </c>
      <c r="E2261" s="9" t="s">
        <v>1896</v>
      </c>
      <c r="F2261" s="10">
        <v>105</v>
      </c>
      <c r="G2261" s="11">
        <v>7.46</v>
      </c>
      <c r="H2261" s="11">
        <v>14</v>
      </c>
      <c r="I2261" s="9"/>
      <c r="J2261" s="9">
        <v>22</v>
      </c>
      <c r="K2261" s="9" t="s">
        <v>4843</v>
      </c>
      <c r="L2261" s="9" t="s">
        <v>48</v>
      </c>
      <c r="M2261" s="11">
        <f t="shared" si="35"/>
        <v>0.63636363636363635</v>
      </c>
      <c r="N2261" s="12">
        <f>IF(M2261="","",IF(M2261&lt;Premissas!$C$8,Premissas!$E$7,IF(M2261&lt;Premissas!$C$9,Premissas!$E$8,IF(M2261&lt;Premissas!$C$10,Premissas!$E$9,IF(M2261&lt;Premissas!$C$11,Premissas!$E$10,IF(M2261&lt;Premissas!$C$12,Premissas!$E$11,Premissas!$E$12))))))</f>
        <v>0</v>
      </c>
      <c r="O2261" s="13">
        <f>IF(OR(N2261="",N2261=0),0,N2261/Premissas!$C$16)</f>
        <v>0</v>
      </c>
    </row>
    <row r="2262" spans="1:15" ht="15" customHeight="1">
      <c r="A2262" s="9">
        <v>8</v>
      </c>
      <c r="B2262" s="9">
        <v>7801</v>
      </c>
      <c r="C2262" s="9" t="s">
        <v>19</v>
      </c>
      <c r="D2262" s="9" t="s">
        <v>1895</v>
      </c>
      <c r="E2262" s="9" t="s">
        <v>1896</v>
      </c>
      <c r="F2262" s="10">
        <v>1275</v>
      </c>
      <c r="G2262" s="11">
        <v>17.07</v>
      </c>
      <c r="H2262" s="11">
        <v>75</v>
      </c>
      <c r="I2262" s="9"/>
      <c r="J2262" s="9">
        <v>17</v>
      </c>
      <c r="K2262" s="9" t="s">
        <v>4843</v>
      </c>
      <c r="L2262" s="9" t="s">
        <v>48</v>
      </c>
      <c r="M2262" s="11">
        <f t="shared" si="35"/>
        <v>4.4117647058823533</v>
      </c>
      <c r="N2262" s="12">
        <f>IF(M2262="","",IF(M2262&lt;Premissas!$C$8,Premissas!$E$7,IF(M2262&lt;Premissas!$C$9,Premissas!$E$8,IF(M2262&lt;Premissas!$C$10,Premissas!$E$9,IF(M2262&lt;Premissas!$C$11,Premissas!$E$10,IF(M2262&lt;Premissas!$C$12,Premissas!$E$11,Premissas!$E$12))))))</f>
        <v>750</v>
      </c>
      <c r="O2262" s="13">
        <f>IF(OR(N2262="",N2262=0),0,N2262/Premissas!$C$16)</f>
        <v>28.846153846153847</v>
      </c>
    </row>
    <row r="2263" spans="1:15" ht="15" customHeight="1">
      <c r="A2263" s="9">
        <v>8</v>
      </c>
      <c r="B2263" s="9">
        <v>7801</v>
      </c>
      <c r="C2263" s="9" t="s">
        <v>18</v>
      </c>
      <c r="D2263" s="9" t="s">
        <v>1905</v>
      </c>
      <c r="E2263" s="9" t="s">
        <v>1906</v>
      </c>
      <c r="F2263" s="10">
        <v>641</v>
      </c>
      <c r="G2263" s="11">
        <v>26.84</v>
      </c>
      <c r="H2263" s="11">
        <v>24</v>
      </c>
      <c r="I2263" s="9"/>
      <c r="J2263" s="9">
        <v>22</v>
      </c>
      <c r="K2263" s="9" t="s">
        <v>4843</v>
      </c>
      <c r="L2263" s="9" t="s">
        <v>48</v>
      </c>
      <c r="M2263" s="11">
        <f t="shared" si="35"/>
        <v>1.0909090909090908</v>
      </c>
      <c r="N2263" s="12">
        <f>IF(M2263="","",IF(M2263&lt;Premissas!$C$8,Premissas!$E$7,IF(M2263&lt;Premissas!$C$9,Premissas!$E$8,IF(M2263&lt;Premissas!$C$10,Premissas!$E$9,IF(M2263&lt;Premissas!$C$11,Premissas!$E$10,IF(M2263&lt;Premissas!$C$12,Premissas!$E$11,Premissas!$E$12))))))</f>
        <v>100</v>
      </c>
      <c r="O2263" s="13">
        <f>IF(OR(N2263="",N2263=0),0,N2263/Premissas!$C$16)</f>
        <v>3.8461538461538463</v>
      </c>
    </row>
    <row r="2264" spans="1:15" ht="15" customHeight="1">
      <c r="A2264" s="9">
        <v>8</v>
      </c>
      <c r="B2264" s="9">
        <v>7801</v>
      </c>
      <c r="C2264" s="9" t="s">
        <v>20</v>
      </c>
      <c r="D2264" s="9" t="s">
        <v>1905</v>
      </c>
      <c r="E2264" s="9" t="s">
        <v>1906</v>
      </c>
      <c r="F2264" s="10">
        <v>4</v>
      </c>
      <c r="G2264" s="11">
        <v>0.57999999999999996</v>
      </c>
      <c r="H2264" s="11">
        <v>7</v>
      </c>
      <c r="I2264" s="9"/>
      <c r="J2264" s="9">
        <v>16</v>
      </c>
      <c r="K2264" s="9" t="s">
        <v>4843</v>
      </c>
      <c r="L2264" s="9" t="s">
        <v>48</v>
      </c>
      <c r="M2264" s="11">
        <f t="shared" si="35"/>
        <v>0.4375</v>
      </c>
      <c r="N2264" s="12">
        <f>IF(M2264="","",IF(M2264&lt;Premissas!$C$8,Premissas!$E$7,IF(M2264&lt;Premissas!$C$9,Premissas!$E$8,IF(M2264&lt;Premissas!$C$10,Premissas!$E$9,IF(M2264&lt;Premissas!$C$11,Premissas!$E$10,IF(M2264&lt;Premissas!$C$12,Premissas!$E$11,Premissas!$E$12))))))</f>
        <v>0</v>
      </c>
      <c r="O2264" s="13">
        <f>IF(OR(N2264="",N2264=0),0,N2264/Premissas!$C$16)</f>
        <v>0</v>
      </c>
    </row>
    <row r="2265" spans="1:15" ht="15" customHeight="1">
      <c r="A2265" s="9">
        <v>8</v>
      </c>
      <c r="B2265" s="9">
        <v>7801</v>
      </c>
      <c r="C2265" s="9" t="s">
        <v>19</v>
      </c>
      <c r="D2265" s="9" t="s">
        <v>1909</v>
      </c>
      <c r="E2265" s="9" t="s">
        <v>1910</v>
      </c>
      <c r="F2265" s="10">
        <v>1</v>
      </c>
      <c r="G2265" s="11">
        <v>1.56</v>
      </c>
      <c r="H2265" s="11">
        <v>1</v>
      </c>
      <c r="I2265" s="9"/>
      <c r="J2265" s="9">
        <v>17</v>
      </c>
      <c r="K2265" s="9" t="s">
        <v>4843</v>
      </c>
      <c r="L2265" s="9" t="s">
        <v>48</v>
      </c>
      <c r="M2265" s="11">
        <f t="shared" si="35"/>
        <v>5.8823529411764705E-2</v>
      </c>
      <c r="N2265" s="12">
        <f>IF(M2265="","",IF(M2265&lt;Premissas!$C$8,Premissas!$E$7,IF(M2265&lt;Premissas!$C$9,Premissas!$E$8,IF(M2265&lt;Premissas!$C$10,Premissas!$E$9,IF(M2265&lt;Premissas!$C$11,Premissas!$E$10,IF(M2265&lt;Premissas!$C$12,Premissas!$E$11,Premissas!$E$12))))))</f>
        <v>0</v>
      </c>
      <c r="O2265" s="13">
        <f>IF(OR(N2265="",N2265=0),0,N2265/Premissas!$C$16)</f>
        <v>0</v>
      </c>
    </row>
    <row r="2266" spans="1:15" ht="15" customHeight="1">
      <c r="A2266" s="9">
        <v>8</v>
      </c>
      <c r="B2266" s="9">
        <v>7801</v>
      </c>
      <c r="C2266" s="9" t="s">
        <v>20</v>
      </c>
      <c r="D2266" s="9" t="s">
        <v>1911</v>
      </c>
      <c r="E2266" s="9" t="s">
        <v>1912</v>
      </c>
      <c r="F2266" s="10">
        <v>86</v>
      </c>
      <c r="G2266" s="11">
        <v>21.41</v>
      </c>
      <c r="H2266" s="11">
        <v>4</v>
      </c>
      <c r="I2266" s="9"/>
      <c r="J2266" s="9">
        <v>16</v>
      </c>
      <c r="K2266" s="9" t="s">
        <v>4843</v>
      </c>
      <c r="L2266" s="9" t="s">
        <v>48</v>
      </c>
      <c r="M2266" s="11">
        <f t="shared" si="35"/>
        <v>0.25</v>
      </c>
      <c r="N2266" s="12">
        <f>IF(M2266="","",IF(M2266&lt;Premissas!$C$8,Premissas!$E$7,IF(M2266&lt;Premissas!$C$9,Premissas!$E$8,IF(M2266&lt;Premissas!$C$10,Premissas!$E$9,IF(M2266&lt;Premissas!$C$11,Premissas!$E$10,IF(M2266&lt;Premissas!$C$12,Premissas!$E$11,Premissas!$E$12))))))</f>
        <v>0</v>
      </c>
      <c r="O2266" s="13">
        <f>IF(OR(N2266="",N2266=0),0,N2266/Premissas!$C$16)</f>
        <v>0</v>
      </c>
    </row>
    <row r="2267" spans="1:15" ht="15" customHeight="1">
      <c r="A2267" s="9">
        <v>8</v>
      </c>
      <c r="B2267" s="9">
        <v>7801</v>
      </c>
      <c r="C2267" s="9" t="s">
        <v>20</v>
      </c>
      <c r="D2267" s="9" t="s">
        <v>1915</v>
      </c>
      <c r="E2267" s="9" t="s">
        <v>1916</v>
      </c>
      <c r="F2267" s="10">
        <v>352</v>
      </c>
      <c r="G2267" s="11">
        <v>45.34</v>
      </c>
      <c r="H2267" s="11">
        <v>8</v>
      </c>
      <c r="I2267" s="9"/>
      <c r="J2267" s="9">
        <v>16</v>
      </c>
      <c r="K2267" s="9" t="s">
        <v>4843</v>
      </c>
      <c r="L2267" s="9" t="s">
        <v>48</v>
      </c>
      <c r="M2267" s="11">
        <f t="shared" si="35"/>
        <v>0.5</v>
      </c>
      <c r="N2267" s="12">
        <f>IF(M2267="","",IF(M2267&lt;Premissas!$C$8,Premissas!$E$7,IF(M2267&lt;Premissas!$C$9,Premissas!$E$8,IF(M2267&lt;Premissas!$C$10,Premissas!$E$9,IF(M2267&lt;Premissas!$C$11,Premissas!$E$10,IF(M2267&lt;Premissas!$C$12,Premissas!$E$11,Premissas!$E$12))))))</f>
        <v>0</v>
      </c>
      <c r="O2267" s="13">
        <f>IF(OR(N2267="",N2267=0),0,N2267/Premissas!$C$16)</f>
        <v>0</v>
      </c>
    </row>
    <row r="2268" spans="1:15" ht="15" customHeight="1">
      <c r="A2268" s="9">
        <v>8</v>
      </c>
      <c r="B2268" s="9">
        <v>7801</v>
      </c>
      <c r="C2268" s="9" t="s">
        <v>18</v>
      </c>
      <c r="D2268" s="9" t="s">
        <v>1917</v>
      </c>
      <c r="E2268" s="9" t="s">
        <v>1918</v>
      </c>
      <c r="F2268" s="10">
        <v>1009</v>
      </c>
      <c r="G2268" s="11">
        <v>58.13</v>
      </c>
      <c r="H2268" s="11">
        <v>17</v>
      </c>
      <c r="I2268" s="9"/>
      <c r="J2268" s="9">
        <v>22</v>
      </c>
      <c r="K2268" s="9" t="s">
        <v>4843</v>
      </c>
      <c r="L2268" s="9" t="s">
        <v>48</v>
      </c>
      <c r="M2268" s="11">
        <f t="shared" si="35"/>
        <v>0.77272727272727271</v>
      </c>
      <c r="N2268" s="12">
        <f>IF(M2268="","",IF(M2268&lt;Premissas!$C$8,Premissas!$E$7,IF(M2268&lt;Premissas!$C$9,Premissas!$E$8,IF(M2268&lt;Premissas!$C$10,Premissas!$E$9,IF(M2268&lt;Premissas!$C$11,Premissas!$E$10,IF(M2268&lt;Premissas!$C$12,Premissas!$E$11,Premissas!$E$12))))))</f>
        <v>0</v>
      </c>
      <c r="O2268" s="13">
        <f>IF(OR(N2268="",N2268=0),0,N2268/Premissas!$C$16)</f>
        <v>0</v>
      </c>
    </row>
    <row r="2269" spans="1:15" ht="15" customHeight="1">
      <c r="A2269" s="9">
        <v>8</v>
      </c>
      <c r="B2269" s="9">
        <v>7801</v>
      </c>
      <c r="C2269" s="9" t="s">
        <v>20</v>
      </c>
      <c r="D2269" s="9" t="s">
        <v>1953</v>
      </c>
      <c r="E2269" s="9" t="s">
        <v>1954</v>
      </c>
      <c r="F2269" s="10">
        <v>2</v>
      </c>
      <c r="G2269" s="11">
        <v>2.08</v>
      </c>
      <c r="H2269" s="11">
        <v>1</v>
      </c>
      <c r="I2269" s="9"/>
      <c r="J2269" s="9">
        <v>16</v>
      </c>
      <c r="K2269" s="9" t="s">
        <v>4843</v>
      </c>
      <c r="L2269" s="9" t="s">
        <v>48</v>
      </c>
      <c r="M2269" s="11">
        <f t="shared" si="35"/>
        <v>6.25E-2</v>
      </c>
      <c r="N2269" s="12">
        <f>IF(M2269="","",IF(M2269&lt;Premissas!$C$8,Premissas!$E$7,IF(M2269&lt;Premissas!$C$9,Premissas!$E$8,IF(M2269&lt;Premissas!$C$10,Premissas!$E$9,IF(M2269&lt;Premissas!$C$11,Premissas!$E$10,IF(M2269&lt;Premissas!$C$12,Premissas!$E$11,Premissas!$E$12))))))</f>
        <v>0</v>
      </c>
      <c r="O2269" s="13">
        <f>IF(OR(N2269="",N2269=0),0,N2269/Premissas!$C$16)</f>
        <v>0</v>
      </c>
    </row>
    <row r="2270" spans="1:15" ht="15" customHeight="1">
      <c r="A2270" s="9">
        <v>8</v>
      </c>
      <c r="B2270" s="9">
        <v>7801</v>
      </c>
      <c r="C2270" s="9" t="s">
        <v>20</v>
      </c>
      <c r="D2270" s="9" t="s">
        <v>1961</v>
      </c>
      <c r="E2270" s="9" t="s">
        <v>1962</v>
      </c>
      <c r="F2270" s="10">
        <v>271</v>
      </c>
      <c r="G2270" s="11">
        <v>31.74</v>
      </c>
      <c r="H2270" s="11">
        <v>9</v>
      </c>
      <c r="I2270" s="9"/>
      <c r="J2270" s="9">
        <v>16</v>
      </c>
      <c r="K2270" s="9" t="s">
        <v>4843</v>
      </c>
      <c r="L2270" s="9" t="s">
        <v>48</v>
      </c>
      <c r="M2270" s="11">
        <f t="shared" si="35"/>
        <v>0.5625</v>
      </c>
      <c r="N2270" s="12">
        <f>IF(M2270="","",IF(M2270&lt;Premissas!$C$8,Premissas!$E$7,IF(M2270&lt;Premissas!$C$9,Premissas!$E$8,IF(M2270&lt;Premissas!$C$10,Premissas!$E$9,IF(M2270&lt;Premissas!$C$11,Premissas!$E$10,IF(M2270&lt;Premissas!$C$12,Premissas!$E$11,Premissas!$E$12))))))</f>
        <v>0</v>
      </c>
      <c r="O2270" s="13">
        <f>IF(OR(N2270="",N2270=0),0,N2270/Premissas!$C$16)</f>
        <v>0</v>
      </c>
    </row>
    <row r="2271" spans="1:15" ht="15" customHeight="1">
      <c r="A2271" s="9">
        <v>8</v>
      </c>
      <c r="B2271" s="9">
        <v>7801</v>
      </c>
      <c r="C2271" s="9" t="s">
        <v>19</v>
      </c>
      <c r="D2271" s="9" t="s">
        <v>1961</v>
      </c>
      <c r="E2271" s="9" t="s">
        <v>1962</v>
      </c>
      <c r="F2271" s="10">
        <v>116</v>
      </c>
      <c r="G2271" s="11">
        <v>5.22</v>
      </c>
      <c r="H2271" s="11">
        <v>22</v>
      </c>
      <c r="I2271" s="9"/>
      <c r="J2271" s="9">
        <v>17</v>
      </c>
      <c r="K2271" s="9" t="s">
        <v>4843</v>
      </c>
      <c r="L2271" s="9" t="s">
        <v>48</v>
      </c>
      <c r="M2271" s="11">
        <f t="shared" si="35"/>
        <v>1.2941176470588236</v>
      </c>
      <c r="N2271" s="12">
        <f>IF(M2271="","",IF(M2271&lt;Premissas!$C$8,Premissas!$E$7,IF(M2271&lt;Premissas!$C$9,Premissas!$E$8,IF(M2271&lt;Premissas!$C$10,Premissas!$E$9,IF(M2271&lt;Premissas!$C$11,Premissas!$E$10,IF(M2271&lt;Premissas!$C$12,Premissas!$E$11,Premissas!$E$12))))))</f>
        <v>200</v>
      </c>
      <c r="O2271" s="13">
        <f>IF(OR(N2271="",N2271=0),0,N2271/Premissas!$C$16)</f>
        <v>7.6923076923076925</v>
      </c>
    </row>
    <row r="2272" spans="1:15" ht="15" customHeight="1">
      <c r="A2272" s="9">
        <v>8</v>
      </c>
      <c r="B2272" s="9">
        <v>7801</v>
      </c>
      <c r="C2272" s="9" t="s">
        <v>20</v>
      </c>
      <c r="D2272" s="9" t="s">
        <v>1967</v>
      </c>
      <c r="E2272" s="9" t="s">
        <v>1968</v>
      </c>
      <c r="F2272" s="10">
        <v>241</v>
      </c>
      <c r="G2272" s="11">
        <v>17.97</v>
      </c>
      <c r="H2272" s="11">
        <v>13</v>
      </c>
      <c r="I2272" s="9"/>
      <c r="J2272" s="9">
        <v>16</v>
      </c>
      <c r="K2272" s="9" t="s">
        <v>4843</v>
      </c>
      <c r="L2272" s="9" t="s">
        <v>48</v>
      </c>
      <c r="M2272" s="11">
        <f t="shared" si="35"/>
        <v>0.8125</v>
      </c>
      <c r="N2272" s="12">
        <f>IF(M2272="","",IF(M2272&lt;Premissas!$C$8,Premissas!$E$7,IF(M2272&lt;Premissas!$C$9,Premissas!$E$8,IF(M2272&lt;Premissas!$C$10,Premissas!$E$9,IF(M2272&lt;Premissas!$C$11,Premissas!$E$10,IF(M2272&lt;Premissas!$C$12,Premissas!$E$11,Premissas!$E$12))))))</f>
        <v>0</v>
      </c>
      <c r="O2272" s="13">
        <f>IF(OR(N2272="",N2272=0),0,N2272/Premissas!$C$16)</f>
        <v>0</v>
      </c>
    </row>
    <row r="2273" spans="1:15" ht="15" customHeight="1">
      <c r="A2273" s="9">
        <v>8</v>
      </c>
      <c r="B2273" s="9">
        <v>7801</v>
      </c>
      <c r="C2273" s="9" t="s">
        <v>20</v>
      </c>
      <c r="D2273" s="9" t="s">
        <v>1969</v>
      </c>
      <c r="E2273" s="9" t="s">
        <v>1970</v>
      </c>
      <c r="F2273" s="10">
        <v>154</v>
      </c>
      <c r="G2273" s="11">
        <v>12.6</v>
      </c>
      <c r="H2273" s="11">
        <v>12</v>
      </c>
      <c r="I2273" s="9"/>
      <c r="J2273" s="9">
        <v>16</v>
      </c>
      <c r="K2273" s="9" t="s">
        <v>4843</v>
      </c>
      <c r="L2273" s="9" t="s">
        <v>48</v>
      </c>
      <c r="M2273" s="11">
        <f t="shared" si="35"/>
        <v>0.75</v>
      </c>
      <c r="N2273" s="12">
        <f>IF(M2273="","",IF(M2273&lt;Premissas!$C$8,Premissas!$E$7,IF(M2273&lt;Premissas!$C$9,Premissas!$E$8,IF(M2273&lt;Premissas!$C$10,Premissas!$E$9,IF(M2273&lt;Premissas!$C$11,Premissas!$E$10,IF(M2273&lt;Premissas!$C$12,Premissas!$E$11,Premissas!$E$12))))))</f>
        <v>0</v>
      </c>
      <c r="O2273" s="13">
        <f>IF(OR(N2273="",N2273=0),0,N2273/Premissas!$C$16)</f>
        <v>0</v>
      </c>
    </row>
    <row r="2274" spans="1:15" ht="15" customHeight="1">
      <c r="A2274" s="9">
        <v>8</v>
      </c>
      <c r="B2274" s="9">
        <v>7801</v>
      </c>
      <c r="C2274" s="9" t="s">
        <v>18</v>
      </c>
      <c r="D2274" s="9" t="s">
        <v>1977</v>
      </c>
      <c r="E2274" s="9" t="s">
        <v>1978</v>
      </c>
      <c r="F2274" s="10">
        <v>771</v>
      </c>
      <c r="G2274" s="11">
        <v>30</v>
      </c>
      <c r="H2274" s="11">
        <v>26</v>
      </c>
      <c r="I2274" s="9"/>
      <c r="J2274" s="9">
        <v>22</v>
      </c>
      <c r="K2274" s="9" t="s">
        <v>4843</v>
      </c>
      <c r="L2274" s="9" t="s">
        <v>48</v>
      </c>
      <c r="M2274" s="11">
        <f t="shared" si="35"/>
        <v>1.1818181818181819</v>
      </c>
      <c r="N2274" s="12">
        <f>IF(M2274="","",IF(M2274&lt;Premissas!$C$8,Premissas!$E$7,IF(M2274&lt;Premissas!$C$9,Premissas!$E$8,IF(M2274&lt;Premissas!$C$10,Premissas!$E$9,IF(M2274&lt;Premissas!$C$11,Premissas!$E$10,IF(M2274&lt;Premissas!$C$12,Premissas!$E$11,Premissas!$E$12))))))</f>
        <v>100</v>
      </c>
      <c r="O2274" s="13">
        <f>IF(OR(N2274="",N2274=0),0,N2274/Premissas!$C$16)</f>
        <v>3.8461538461538463</v>
      </c>
    </row>
    <row r="2275" spans="1:15" ht="15" customHeight="1">
      <c r="A2275" s="9">
        <v>8</v>
      </c>
      <c r="B2275" s="9">
        <v>7801</v>
      </c>
      <c r="C2275" s="9" t="s">
        <v>19</v>
      </c>
      <c r="D2275" s="9" t="s">
        <v>1977</v>
      </c>
      <c r="E2275" s="9" t="s">
        <v>1978</v>
      </c>
      <c r="F2275" s="10">
        <v>446</v>
      </c>
      <c r="G2275" s="11">
        <v>8.5299999999999994</v>
      </c>
      <c r="H2275" s="11">
        <v>52</v>
      </c>
      <c r="I2275" s="9"/>
      <c r="J2275" s="9">
        <v>17</v>
      </c>
      <c r="K2275" s="9" t="s">
        <v>4843</v>
      </c>
      <c r="L2275" s="9" t="s">
        <v>48</v>
      </c>
      <c r="M2275" s="11">
        <f t="shared" si="35"/>
        <v>3.0588235294117645</v>
      </c>
      <c r="N2275" s="12">
        <f>IF(M2275="","",IF(M2275&lt;Premissas!$C$8,Premissas!$E$7,IF(M2275&lt;Premissas!$C$9,Premissas!$E$8,IF(M2275&lt;Premissas!$C$10,Premissas!$E$9,IF(M2275&lt;Premissas!$C$11,Premissas!$E$10,IF(M2275&lt;Premissas!$C$12,Premissas!$E$11,Premissas!$E$12))))))</f>
        <v>750</v>
      </c>
      <c r="O2275" s="13">
        <f>IF(OR(N2275="",N2275=0),0,N2275/Premissas!$C$16)</f>
        <v>28.846153846153847</v>
      </c>
    </row>
    <row r="2276" spans="1:15" ht="15" customHeight="1">
      <c r="A2276" s="9">
        <v>8</v>
      </c>
      <c r="B2276" s="9">
        <v>7801</v>
      </c>
      <c r="C2276" s="9" t="s">
        <v>20</v>
      </c>
      <c r="D2276" s="9" t="s">
        <v>1979</v>
      </c>
      <c r="E2276" s="9" t="s">
        <v>1980</v>
      </c>
      <c r="F2276" s="10">
        <v>88</v>
      </c>
      <c r="G2276" s="11">
        <v>1.47</v>
      </c>
      <c r="H2276" s="11">
        <v>60</v>
      </c>
      <c r="I2276" s="9"/>
      <c r="J2276" s="9">
        <v>16</v>
      </c>
      <c r="K2276" s="9" t="s">
        <v>4843</v>
      </c>
      <c r="L2276" s="9" t="s">
        <v>48</v>
      </c>
      <c r="M2276" s="11">
        <f t="shared" si="35"/>
        <v>3.75</v>
      </c>
      <c r="N2276" s="12">
        <f>IF(M2276="","",IF(M2276&lt;Premissas!$C$8,Premissas!$E$7,IF(M2276&lt;Premissas!$C$9,Premissas!$E$8,IF(M2276&lt;Premissas!$C$10,Premissas!$E$9,IF(M2276&lt;Premissas!$C$11,Premissas!$E$10,IF(M2276&lt;Premissas!$C$12,Premissas!$E$11,Premissas!$E$12))))))</f>
        <v>750</v>
      </c>
      <c r="O2276" s="13">
        <f>IF(OR(N2276="",N2276=0),0,N2276/Premissas!$C$16)</f>
        <v>28.846153846153847</v>
      </c>
    </row>
    <row r="2277" spans="1:15" ht="15" customHeight="1">
      <c r="A2277" s="9">
        <v>8</v>
      </c>
      <c r="B2277" s="9">
        <v>7801</v>
      </c>
      <c r="C2277" s="9" t="s">
        <v>19</v>
      </c>
      <c r="D2277" s="9" t="s">
        <v>1979</v>
      </c>
      <c r="E2277" s="9" t="s">
        <v>1980</v>
      </c>
      <c r="F2277" s="10">
        <v>4910</v>
      </c>
      <c r="G2277" s="11">
        <v>149.54</v>
      </c>
      <c r="H2277" s="11">
        <v>33</v>
      </c>
      <c r="I2277" s="9"/>
      <c r="J2277" s="9">
        <v>17</v>
      </c>
      <c r="K2277" s="9" t="s">
        <v>4843</v>
      </c>
      <c r="L2277" s="9" t="s">
        <v>48</v>
      </c>
      <c r="M2277" s="11">
        <f t="shared" si="35"/>
        <v>1.9411764705882353</v>
      </c>
      <c r="N2277" s="12">
        <f>IF(M2277="","",IF(M2277&lt;Premissas!$C$8,Premissas!$E$7,IF(M2277&lt;Premissas!$C$9,Premissas!$E$8,IF(M2277&lt;Premissas!$C$10,Premissas!$E$9,IF(M2277&lt;Premissas!$C$11,Premissas!$E$10,IF(M2277&lt;Premissas!$C$12,Premissas!$E$11,Premissas!$E$12))))))</f>
        <v>750</v>
      </c>
      <c r="O2277" s="13">
        <f>IF(OR(N2277="",N2277=0),0,N2277/Premissas!$C$16)</f>
        <v>28.846153846153847</v>
      </c>
    </row>
    <row r="2278" spans="1:15" ht="15" customHeight="1">
      <c r="A2278" s="9">
        <v>8</v>
      </c>
      <c r="B2278" s="9">
        <v>7801</v>
      </c>
      <c r="C2278" s="9" t="s">
        <v>20</v>
      </c>
      <c r="D2278" s="9" t="s">
        <v>2013</v>
      </c>
      <c r="E2278" s="9" t="s">
        <v>2014</v>
      </c>
      <c r="F2278" s="10">
        <v>103</v>
      </c>
      <c r="G2278" s="11">
        <v>6.45</v>
      </c>
      <c r="H2278" s="11">
        <v>16</v>
      </c>
      <c r="I2278" s="9"/>
      <c r="J2278" s="9">
        <v>16</v>
      </c>
      <c r="K2278" s="9" t="s">
        <v>4843</v>
      </c>
      <c r="L2278" s="9" t="s">
        <v>48</v>
      </c>
      <c r="M2278" s="11">
        <f t="shared" si="35"/>
        <v>1</v>
      </c>
      <c r="N2278" s="12">
        <f>IF(M2278="","",IF(M2278&lt;Premissas!$C$8,Premissas!$E$7,IF(M2278&lt;Premissas!$C$9,Premissas!$E$8,IF(M2278&lt;Premissas!$C$10,Premissas!$E$9,IF(M2278&lt;Premissas!$C$11,Premissas!$E$10,IF(M2278&lt;Premissas!$C$12,Premissas!$E$11,Premissas!$E$12))))))</f>
        <v>100</v>
      </c>
      <c r="O2278" s="13">
        <f>IF(OR(N2278="",N2278=0),0,N2278/Premissas!$C$16)</f>
        <v>3.8461538461538463</v>
      </c>
    </row>
    <row r="2279" spans="1:15" ht="15" customHeight="1">
      <c r="A2279" s="9">
        <v>8</v>
      </c>
      <c r="B2279" s="9">
        <v>7801</v>
      </c>
      <c r="C2279" s="9" t="s">
        <v>21</v>
      </c>
      <c r="D2279" s="9" t="s">
        <v>2101</v>
      </c>
      <c r="E2279" s="9" t="s">
        <v>2102</v>
      </c>
      <c r="F2279" s="10">
        <v>21</v>
      </c>
      <c r="G2279" s="11">
        <v>6.49</v>
      </c>
      <c r="H2279" s="11">
        <v>3</v>
      </c>
      <c r="I2279" s="9"/>
      <c r="J2279" s="9">
        <v>20</v>
      </c>
      <c r="K2279" s="9" t="s">
        <v>4843</v>
      </c>
      <c r="L2279" s="9" t="s">
        <v>48</v>
      </c>
      <c r="M2279" s="11">
        <f t="shared" si="35"/>
        <v>0.15</v>
      </c>
      <c r="N2279" s="12">
        <f>IF(M2279="","",IF(M2279&lt;Premissas!$C$8,Premissas!$E$7,IF(M2279&lt;Premissas!$C$9,Premissas!$E$8,IF(M2279&lt;Premissas!$C$10,Premissas!$E$9,IF(M2279&lt;Premissas!$C$11,Premissas!$E$10,IF(M2279&lt;Premissas!$C$12,Premissas!$E$11,Premissas!$E$12))))))</f>
        <v>0</v>
      </c>
      <c r="O2279" s="13">
        <f>IF(OR(N2279="",N2279=0),0,N2279/Premissas!$C$16)</f>
        <v>0</v>
      </c>
    </row>
    <row r="2280" spans="1:15" ht="15" customHeight="1">
      <c r="A2280" s="9">
        <v>8</v>
      </c>
      <c r="B2280" s="9">
        <v>7801</v>
      </c>
      <c r="C2280" s="9" t="s">
        <v>20</v>
      </c>
      <c r="D2280" s="9" t="s">
        <v>4362</v>
      </c>
      <c r="E2280" s="9" t="s">
        <v>4363</v>
      </c>
      <c r="F2280" s="10">
        <v>91</v>
      </c>
      <c r="G2280" s="11">
        <v>2.88</v>
      </c>
      <c r="H2280" s="11">
        <v>32</v>
      </c>
      <c r="I2280" s="9"/>
      <c r="J2280" s="9">
        <v>16</v>
      </c>
      <c r="K2280" s="9" t="s">
        <v>4843</v>
      </c>
      <c r="L2280" s="9" t="s">
        <v>48</v>
      </c>
      <c r="M2280" s="11">
        <f t="shared" si="35"/>
        <v>2</v>
      </c>
      <c r="N2280" s="12">
        <f>IF(M2280="","",IF(M2280&lt;Premissas!$C$8,Premissas!$E$7,IF(M2280&lt;Premissas!$C$9,Premissas!$E$8,IF(M2280&lt;Premissas!$C$10,Premissas!$E$9,IF(M2280&lt;Premissas!$C$11,Premissas!$E$10,IF(M2280&lt;Premissas!$C$12,Premissas!$E$11,Premissas!$E$12))))))</f>
        <v>750</v>
      </c>
      <c r="O2280" s="13">
        <f>IF(OR(N2280="",N2280=0),0,N2280/Premissas!$C$16)</f>
        <v>28.846153846153847</v>
      </c>
    </row>
    <row r="2281" spans="1:15" ht="15" customHeight="1">
      <c r="A2281" s="9">
        <v>8</v>
      </c>
      <c r="B2281" s="9">
        <v>7801</v>
      </c>
      <c r="C2281" s="9" t="s">
        <v>20</v>
      </c>
      <c r="D2281" s="9" t="s">
        <v>4372</v>
      </c>
      <c r="E2281" s="9" t="s">
        <v>4373</v>
      </c>
      <c r="F2281" s="10">
        <v>247</v>
      </c>
      <c r="G2281" s="11">
        <v>39.119999999999997</v>
      </c>
      <c r="H2281" s="11">
        <v>6</v>
      </c>
      <c r="I2281" s="9"/>
      <c r="J2281" s="9">
        <v>16</v>
      </c>
      <c r="K2281" s="9" t="s">
        <v>4843</v>
      </c>
      <c r="L2281" s="9" t="s">
        <v>48</v>
      </c>
      <c r="M2281" s="11">
        <f t="shared" si="35"/>
        <v>0.375</v>
      </c>
      <c r="N2281" s="12">
        <f>IF(M2281="","",IF(M2281&lt;Premissas!$C$8,Premissas!$E$7,IF(M2281&lt;Premissas!$C$9,Premissas!$E$8,IF(M2281&lt;Premissas!$C$10,Premissas!$E$9,IF(M2281&lt;Premissas!$C$11,Premissas!$E$10,IF(M2281&lt;Premissas!$C$12,Premissas!$E$11,Premissas!$E$12))))))</f>
        <v>0</v>
      </c>
      <c r="O2281" s="13">
        <f>IF(OR(N2281="",N2281=0),0,N2281/Premissas!$C$16)</f>
        <v>0</v>
      </c>
    </row>
    <row r="2282" spans="1:15" ht="15" customHeight="1">
      <c r="A2282" s="9">
        <v>8</v>
      </c>
      <c r="B2282" s="9">
        <v>7801</v>
      </c>
      <c r="C2282" s="9" t="s">
        <v>18</v>
      </c>
      <c r="D2282" s="9" t="s">
        <v>4516</v>
      </c>
      <c r="E2282" s="9" t="s">
        <v>3378</v>
      </c>
      <c r="F2282" s="10">
        <v>11</v>
      </c>
      <c r="G2282" s="11">
        <v>4.2300000000000004</v>
      </c>
      <c r="H2282" s="11">
        <v>3</v>
      </c>
      <c r="I2282" s="9"/>
      <c r="J2282" s="9">
        <v>22</v>
      </c>
      <c r="K2282" s="9" t="s">
        <v>4843</v>
      </c>
      <c r="L2282" s="9" t="s">
        <v>48</v>
      </c>
      <c r="M2282" s="11">
        <f t="shared" si="35"/>
        <v>0.13636363636363635</v>
      </c>
      <c r="N2282" s="12">
        <f>IF(M2282="","",IF(M2282&lt;Premissas!$C$8,Premissas!$E$7,IF(M2282&lt;Premissas!$C$9,Premissas!$E$8,IF(M2282&lt;Premissas!$C$10,Premissas!$E$9,IF(M2282&lt;Premissas!$C$11,Premissas!$E$10,IF(M2282&lt;Premissas!$C$12,Premissas!$E$11,Premissas!$E$12))))))</f>
        <v>0</v>
      </c>
      <c r="O2282" s="13">
        <f>IF(OR(N2282="",N2282=0),0,N2282/Premissas!$C$16)</f>
        <v>0</v>
      </c>
    </row>
    <row r="2283" spans="1:15" ht="15" customHeight="1">
      <c r="A2283" s="9">
        <v>8</v>
      </c>
      <c r="B2283" s="9">
        <v>7801</v>
      </c>
      <c r="C2283" s="9" t="s">
        <v>20</v>
      </c>
      <c r="D2283" s="9" t="s">
        <v>2149</v>
      </c>
      <c r="E2283" s="9" t="s">
        <v>2150</v>
      </c>
      <c r="F2283" s="10">
        <v>366</v>
      </c>
      <c r="G2283" s="11">
        <v>42.13</v>
      </c>
      <c r="H2283" s="11">
        <v>9</v>
      </c>
      <c r="I2283" s="9"/>
      <c r="J2283" s="9">
        <v>16</v>
      </c>
      <c r="K2283" s="9" t="s">
        <v>4843</v>
      </c>
      <c r="L2283" s="9" t="s">
        <v>48</v>
      </c>
      <c r="M2283" s="11">
        <f t="shared" si="35"/>
        <v>0.5625</v>
      </c>
      <c r="N2283" s="12">
        <f>IF(M2283="","",IF(M2283&lt;Premissas!$C$8,Premissas!$E$7,IF(M2283&lt;Premissas!$C$9,Premissas!$E$8,IF(M2283&lt;Premissas!$C$10,Premissas!$E$9,IF(M2283&lt;Premissas!$C$11,Premissas!$E$10,IF(M2283&lt;Premissas!$C$12,Premissas!$E$11,Premissas!$E$12))))))</f>
        <v>0</v>
      </c>
      <c r="O2283" s="13">
        <f>IF(OR(N2283="",N2283=0),0,N2283/Premissas!$C$16)</f>
        <v>0</v>
      </c>
    </row>
    <row r="2284" spans="1:15" ht="15" customHeight="1">
      <c r="A2284" s="9">
        <v>8</v>
      </c>
      <c r="B2284" s="9">
        <v>7801</v>
      </c>
      <c r="C2284" s="9" t="s">
        <v>19</v>
      </c>
      <c r="D2284" s="9" t="s">
        <v>2149</v>
      </c>
      <c r="E2284" s="9" t="s">
        <v>2150</v>
      </c>
      <c r="F2284" s="10">
        <v>1656</v>
      </c>
      <c r="G2284" s="11">
        <v>81.87</v>
      </c>
      <c r="H2284" s="11">
        <v>20</v>
      </c>
      <c r="I2284" s="9"/>
      <c r="J2284" s="9">
        <v>17</v>
      </c>
      <c r="K2284" s="9" t="s">
        <v>4843</v>
      </c>
      <c r="L2284" s="9" t="s">
        <v>48</v>
      </c>
      <c r="M2284" s="11">
        <f t="shared" si="35"/>
        <v>1.1764705882352942</v>
      </c>
      <c r="N2284" s="12">
        <f>IF(M2284="","",IF(M2284&lt;Premissas!$C$8,Premissas!$E$7,IF(M2284&lt;Premissas!$C$9,Premissas!$E$8,IF(M2284&lt;Premissas!$C$10,Premissas!$E$9,IF(M2284&lt;Premissas!$C$11,Premissas!$E$10,IF(M2284&lt;Premissas!$C$12,Premissas!$E$11,Premissas!$E$12))))))</f>
        <v>100</v>
      </c>
      <c r="O2284" s="13">
        <f>IF(OR(N2284="",N2284=0),0,N2284/Premissas!$C$16)</f>
        <v>3.8461538461538463</v>
      </c>
    </row>
    <row r="2285" spans="1:15" ht="15" customHeight="1">
      <c r="A2285" s="9">
        <v>8</v>
      </c>
      <c r="B2285" s="9">
        <v>7801</v>
      </c>
      <c r="C2285" s="9" t="s">
        <v>21</v>
      </c>
      <c r="D2285" s="9" t="s">
        <v>2153</v>
      </c>
      <c r="E2285" s="9" t="s">
        <v>2154</v>
      </c>
      <c r="F2285" s="10">
        <v>2303</v>
      </c>
      <c r="G2285" s="11">
        <v>218.82</v>
      </c>
      <c r="H2285" s="11">
        <v>11</v>
      </c>
      <c r="I2285" s="9"/>
      <c r="J2285" s="9">
        <v>20</v>
      </c>
      <c r="K2285" s="9" t="s">
        <v>4843</v>
      </c>
      <c r="L2285" s="9" t="s">
        <v>48</v>
      </c>
      <c r="M2285" s="11">
        <f t="shared" si="35"/>
        <v>0.55000000000000004</v>
      </c>
      <c r="N2285" s="12">
        <f>IF(M2285="","",IF(M2285&lt;Premissas!$C$8,Premissas!$E$7,IF(M2285&lt;Premissas!$C$9,Premissas!$E$8,IF(M2285&lt;Premissas!$C$10,Premissas!$E$9,IF(M2285&lt;Premissas!$C$11,Premissas!$E$10,IF(M2285&lt;Premissas!$C$12,Premissas!$E$11,Premissas!$E$12))))))</f>
        <v>0</v>
      </c>
      <c r="O2285" s="13">
        <f>IF(OR(N2285="",N2285=0),0,N2285/Premissas!$C$16)</f>
        <v>0</v>
      </c>
    </row>
    <row r="2286" spans="1:15" ht="15" customHeight="1">
      <c r="A2286" s="9">
        <v>8</v>
      </c>
      <c r="B2286" s="9">
        <v>7801</v>
      </c>
      <c r="C2286" s="9" t="s">
        <v>21</v>
      </c>
      <c r="D2286" s="9" t="s">
        <v>2155</v>
      </c>
      <c r="E2286" s="9" t="s">
        <v>2156</v>
      </c>
      <c r="F2286" s="10">
        <v>3133</v>
      </c>
      <c r="G2286" s="11">
        <v>177.06</v>
      </c>
      <c r="H2286" s="11">
        <v>18</v>
      </c>
      <c r="I2286" s="9"/>
      <c r="J2286" s="9">
        <v>20</v>
      </c>
      <c r="K2286" s="9" t="s">
        <v>4843</v>
      </c>
      <c r="L2286" s="9" t="s">
        <v>48</v>
      </c>
      <c r="M2286" s="11">
        <f t="shared" si="35"/>
        <v>0.9</v>
      </c>
      <c r="N2286" s="12">
        <f>IF(M2286="","",IF(M2286&lt;Premissas!$C$8,Premissas!$E$7,IF(M2286&lt;Premissas!$C$9,Premissas!$E$8,IF(M2286&lt;Premissas!$C$10,Premissas!$E$9,IF(M2286&lt;Premissas!$C$11,Premissas!$E$10,IF(M2286&lt;Premissas!$C$12,Premissas!$E$11,Premissas!$E$12))))))</f>
        <v>0</v>
      </c>
      <c r="O2286" s="13">
        <f>IF(OR(N2286="",N2286=0),0,N2286/Premissas!$C$16)</f>
        <v>0</v>
      </c>
    </row>
    <row r="2287" spans="1:15" ht="15" customHeight="1">
      <c r="A2287" s="9">
        <v>8</v>
      </c>
      <c r="B2287" s="9">
        <v>7801</v>
      </c>
      <c r="C2287" s="9" t="s">
        <v>19</v>
      </c>
      <c r="D2287" s="9" t="s">
        <v>2157</v>
      </c>
      <c r="E2287" s="9" t="s">
        <v>2158</v>
      </c>
      <c r="F2287" s="10">
        <v>4024</v>
      </c>
      <c r="G2287" s="11">
        <v>75.459999999999994</v>
      </c>
      <c r="H2287" s="11">
        <v>53</v>
      </c>
      <c r="I2287" s="9"/>
      <c r="J2287" s="9">
        <v>17</v>
      </c>
      <c r="K2287" s="9" t="s">
        <v>4843</v>
      </c>
      <c r="L2287" s="9" t="s">
        <v>48</v>
      </c>
      <c r="M2287" s="11">
        <f t="shared" si="35"/>
        <v>3.1176470588235294</v>
      </c>
      <c r="N2287" s="12">
        <f>IF(M2287="","",IF(M2287&lt;Premissas!$C$8,Premissas!$E$7,IF(M2287&lt;Premissas!$C$9,Premissas!$E$8,IF(M2287&lt;Premissas!$C$10,Premissas!$E$9,IF(M2287&lt;Premissas!$C$11,Premissas!$E$10,IF(M2287&lt;Premissas!$C$12,Premissas!$E$11,Premissas!$E$12))))))</f>
        <v>750</v>
      </c>
      <c r="O2287" s="13">
        <f>IF(OR(N2287="",N2287=0),0,N2287/Premissas!$C$16)</f>
        <v>28.846153846153847</v>
      </c>
    </row>
    <row r="2288" spans="1:15" ht="15" customHeight="1">
      <c r="A2288" s="9">
        <v>8</v>
      </c>
      <c r="B2288" s="9">
        <v>7801</v>
      </c>
      <c r="C2288" s="9" t="s">
        <v>20</v>
      </c>
      <c r="D2288" s="9" t="s">
        <v>4529</v>
      </c>
      <c r="E2288" s="9" t="s">
        <v>4530</v>
      </c>
      <c r="F2288" s="10">
        <v>404</v>
      </c>
      <c r="G2288" s="11">
        <v>39.22</v>
      </c>
      <c r="H2288" s="11">
        <v>10</v>
      </c>
      <c r="I2288" s="9"/>
      <c r="J2288" s="9">
        <v>16</v>
      </c>
      <c r="K2288" s="9" t="s">
        <v>4843</v>
      </c>
      <c r="L2288" s="9" t="s">
        <v>48</v>
      </c>
      <c r="M2288" s="11">
        <f t="shared" si="35"/>
        <v>0.625</v>
      </c>
      <c r="N2288" s="12">
        <f>IF(M2288="","",IF(M2288&lt;Premissas!$C$8,Premissas!$E$7,IF(M2288&lt;Premissas!$C$9,Premissas!$E$8,IF(M2288&lt;Premissas!$C$10,Premissas!$E$9,IF(M2288&lt;Premissas!$C$11,Premissas!$E$10,IF(M2288&lt;Premissas!$C$12,Premissas!$E$11,Premissas!$E$12))))))</f>
        <v>0</v>
      </c>
      <c r="O2288" s="13">
        <f>IF(OR(N2288="",N2288=0),0,N2288/Premissas!$C$16)</f>
        <v>0</v>
      </c>
    </row>
    <row r="2289" spans="1:15" ht="15" customHeight="1">
      <c r="A2289" s="9">
        <v>8</v>
      </c>
      <c r="B2289" s="9">
        <v>7801</v>
      </c>
      <c r="C2289" s="9" t="s">
        <v>19</v>
      </c>
      <c r="D2289" s="9" t="s">
        <v>4529</v>
      </c>
      <c r="E2289" s="9" t="s">
        <v>4530</v>
      </c>
      <c r="F2289" s="10">
        <v>792</v>
      </c>
      <c r="G2289" s="11">
        <v>69.08</v>
      </c>
      <c r="H2289" s="11">
        <v>11</v>
      </c>
      <c r="I2289" s="9"/>
      <c r="J2289" s="9">
        <v>17</v>
      </c>
      <c r="K2289" s="9" t="s">
        <v>4843</v>
      </c>
      <c r="L2289" s="9" t="s">
        <v>48</v>
      </c>
      <c r="M2289" s="11">
        <f t="shared" si="35"/>
        <v>0.6470588235294118</v>
      </c>
      <c r="N2289" s="12">
        <f>IF(M2289="","",IF(M2289&lt;Premissas!$C$8,Premissas!$E$7,IF(M2289&lt;Premissas!$C$9,Premissas!$E$8,IF(M2289&lt;Premissas!$C$10,Premissas!$E$9,IF(M2289&lt;Premissas!$C$11,Premissas!$E$10,IF(M2289&lt;Premissas!$C$12,Premissas!$E$11,Premissas!$E$12))))))</f>
        <v>0</v>
      </c>
      <c r="O2289" s="13">
        <f>IF(OR(N2289="",N2289=0),0,N2289/Premissas!$C$16)</f>
        <v>0</v>
      </c>
    </row>
    <row r="2290" spans="1:15" ht="15" customHeight="1">
      <c r="A2290" s="9">
        <v>8</v>
      </c>
      <c r="B2290" s="9">
        <v>7801</v>
      </c>
      <c r="C2290" s="9" t="s">
        <v>21</v>
      </c>
      <c r="D2290" s="9" t="s">
        <v>2161</v>
      </c>
      <c r="E2290" s="9" t="s">
        <v>2162</v>
      </c>
      <c r="F2290" s="10">
        <v>1225</v>
      </c>
      <c r="G2290" s="11">
        <v>162.1</v>
      </c>
      <c r="H2290" s="11">
        <v>8</v>
      </c>
      <c r="I2290" s="9"/>
      <c r="J2290" s="9">
        <v>20</v>
      </c>
      <c r="K2290" s="9" t="s">
        <v>4843</v>
      </c>
      <c r="L2290" s="9" t="s">
        <v>48</v>
      </c>
      <c r="M2290" s="11">
        <f t="shared" si="35"/>
        <v>0.4</v>
      </c>
      <c r="N2290" s="12">
        <f>IF(M2290="","",IF(M2290&lt;Premissas!$C$8,Premissas!$E$7,IF(M2290&lt;Premissas!$C$9,Premissas!$E$8,IF(M2290&lt;Premissas!$C$10,Premissas!$E$9,IF(M2290&lt;Premissas!$C$11,Premissas!$E$10,IF(M2290&lt;Premissas!$C$12,Premissas!$E$11,Premissas!$E$12))))))</f>
        <v>0</v>
      </c>
      <c r="O2290" s="13">
        <f>IF(OR(N2290="",N2290=0),0,N2290/Premissas!$C$16)</f>
        <v>0</v>
      </c>
    </row>
    <row r="2291" spans="1:15" ht="15" customHeight="1">
      <c r="A2291" s="9">
        <v>8</v>
      </c>
      <c r="B2291" s="9">
        <v>7801</v>
      </c>
      <c r="C2291" s="9" t="s">
        <v>19</v>
      </c>
      <c r="D2291" s="9" t="s">
        <v>2163</v>
      </c>
      <c r="E2291" s="9" t="s">
        <v>2164</v>
      </c>
      <c r="F2291" s="10">
        <v>1878</v>
      </c>
      <c r="G2291" s="11">
        <v>124.89</v>
      </c>
      <c r="H2291" s="11">
        <v>15</v>
      </c>
      <c r="I2291" s="9"/>
      <c r="J2291" s="9">
        <v>17</v>
      </c>
      <c r="K2291" s="9" t="s">
        <v>4843</v>
      </c>
      <c r="L2291" s="9" t="s">
        <v>48</v>
      </c>
      <c r="M2291" s="11">
        <f t="shared" si="35"/>
        <v>0.88235294117647056</v>
      </c>
      <c r="N2291" s="12">
        <f>IF(M2291="","",IF(M2291&lt;Premissas!$C$8,Premissas!$E$7,IF(M2291&lt;Premissas!$C$9,Premissas!$E$8,IF(M2291&lt;Premissas!$C$10,Premissas!$E$9,IF(M2291&lt;Premissas!$C$11,Premissas!$E$10,IF(M2291&lt;Premissas!$C$12,Premissas!$E$11,Premissas!$E$12))))))</f>
        <v>0</v>
      </c>
      <c r="O2291" s="13">
        <f>IF(OR(N2291="",N2291=0),0,N2291/Premissas!$C$16)</f>
        <v>0</v>
      </c>
    </row>
    <row r="2292" spans="1:15" ht="15" customHeight="1">
      <c r="A2292" s="9">
        <v>8</v>
      </c>
      <c r="B2292" s="9">
        <v>7801</v>
      </c>
      <c r="C2292" s="9" t="s">
        <v>18</v>
      </c>
      <c r="D2292" s="9" t="s">
        <v>4531</v>
      </c>
      <c r="E2292" s="9" t="s">
        <v>4532</v>
      </c>
      <c r="F2292" s="10">
        <v>3</v>
      </c>
      <c r="G2292" s="11">
        <v>0.24</v>
      </c>
      <c r="H2292" s="11">
        <v>13</v>
      </c>
      <c r="I2292" s="9"/>
      <c r="J2292" s="9">
        <v>22</v>
      </c>
      <c r="K2292" s="9" t="s">
        <v>4843</v>
      </c>
      <c r="L2292" s="9" t="s">
        <v>48</v>
      </c>
      <c r="M2292" s="11">
        <f t="shared" si="35"/>
        <v>0.59090909090909094</v>
      </c>
      <c r="N2292" s="12">
        <f>IF(M2292="","",IF(M2292&lt;Premissas!$C$8,Premissas!$E$7,IF(M2292&lt;Premissas!$C$9,Premissas!$E$8,IF(M2292&lt;Premissas!$C$10,Premissas!$E$9,IF(M2292&lt;Premissas!$C$11,Premissas!$E$10,IF(M2292&lt;Premissas!$C$12,Premissas!$E$11,Premissas!$E$12))))))</f>
        <v>0</v>
      </c>
      <c r="O2292" s="13">
        <f>IF(OR(N2292="",N2292=0),0,N2292/Premissas!$C$16)</f>
        <v>0</v>
      </c>
    </row>
    <row r="2293" spans="1:15" ht="15" customHeight="1">
      <c r="A2293" s="9">
        <v>8</v>
      </c>
      <c r="B2293" s="9">
        <v>7801</v>
      </c>
      <c r="C2293" s="9" t="s">
        <v>18</v>
      </c>
      <c r="D2293" s="9" t="s">
        <v>2165</v>
      </c>
      <c r="E2293" s="9" t="s">
        <v>2166</v>
      </c>
      <c r="F2293" s="10">
        <v>162</v>
      </c>
      <c r="G2293" s="11">
        <v>18.02</v>
      </c>
      <c r="H2293" s="11">
        <v>9</v>
      </c>
      <c r="I2293" s="9"/>
      <c r="J2293" s="9">
        <v>22</v>
      </c>
      <c r="K2293" s="9" t="s">
        <v>4843</v>
      </c>
      <c r="L2293" s="9" t="s">
        <v>48</v>
      </c>
      <c r="M2293" s="11">
        <f t="shared" si="35"/>
        <v>0.40909090909090912</v>
      </c>
      <c r="N2293" s="12">
        <f>IF(M2293="","",IF(M2293&lt;Premissas!$C$8,Premissas!$E$7,IF(M2293&lt;Premissas!$C$9,Premissas!$E$8,IF(M2293&lt;Premissas!$C$10,Premissas!$E$9,IF(M2293&lt;Premissas!$C$11,Premissas!$E$10,IF(M2293&lt;Premissas!$C$12,Premissas!$E$11,Premissas!$E$12))))))</f>
        <v>0</v>
      </c>
      <c r="O2293" s="13">
        <f>IF(OR(N2293="",N2293=0),0,N2293/Premissas!$C$16)</f>
        <v>0</v>
      </c>
    </row>
    <row r="2294" spans="1:15" ht="15" customHeight="1">
      <c r="A2294" s="9">
        <v>8</v>
      </c>
      <c r="B2294" s="9">
        <v>7801</v>
      </c>
      <c r="C2294" s="9" t="s">
        <v>19</v>
      </c>
      <c r="D2294" s="9" t="s">
        <v>2169</v>
      </c>
      <c r="E2294" s="9" t="s">
        <v>2170</v>
      </c>
      <c r="F2294" s="10">
        <v>3480</v>
      </c>
      <c r="G2294" s="11">
        <v>177.59</v>
      </c>
      <c r="H2294" s="11">
        <v>20</v>
      </c>
      <c r="I2294" s="9"/>
      <c r="J2294" s="9">
        <v>17</v>
      </c>
      <c r="K2294" s="9" t="s">
        <v>4843</v>
      </c>
      <c r="L2294" s="9" t="s">
        <v>48</v>
      </c>
      <c r="M2294" s="11">
        <f t="shared" si="35"/>
        <v>1.1764705882352942</v>
      </c>
      <c r="N2294" s="12">
        <f>IF(M2294="","",IF(M2294&lt;Premissas!$C$8,Premissas!$E$7,IF(M2294&lt;Premissas!$C$9,Premissas!$E$8,IF(M2294&lt;Premissas!$C$10,Premissas!$E$9,IF(M2294&lt;Premissas!$C$11,Premissas!$E$10,IF(M2294&lt;Premissas!$C$12,Premissas!$E$11,Premissas!$E$12))))))</f>
        <v>100</v>
      </c>
      <c r="O2294" s="13">
        <f>IF(OR(N2294="",N2294=0),0,N2294/Premissas!$C$16)</f>
        <v>3.8461538461538463</v>
      </c>
    </row>
    <row r="2295" spans="1:15" ht="15" customHeight="1">
      <c r="A2295" s="9">
        <v>8</v>
      </c>
      <c r="B2295" s="9">
        <v>7801</v>
      </c>
      <c r="C2295" s="9" t="s">
        <v>19</v>
      </c>
      <c r="D2295" s="9" t="s">
        <v>2171</v>
      </c>
      <c r="E2295" s="9" t="s">
        <v>2172</v>
      </c>
      <c r="F2295" s="10">
        <v>481</v>
      </c>
      <c r="G2295" s="11">
        <v>13</v>
      </c>
      <c r="H2295" s="11">
        <v>37</v>
      </c>
      <c r="I2295" s="9"/>
      <c r="J2295" s="9">
        <v>17</v>
      </c>
      <c r="K2295" s="9" t="s">
        <v>4843</v>
      </c>
      <c r="L2295" s="9" t="s">
        <v>48</v>
      </c>
      <c r="M2295" s="11">
        <f t="shared" si="35"/>
        <v>2.1764705882352939</v>
      </c>
      <c r="N2295" s="12">
        <f>IF(M2295="","",IF(M2295&lt;Premissas!$C$8,Premissas!$E$7,IF(M2295&lt;Premissas!$C$9,Premissas!$E$8,IF(M2295&lt;Premissas!$C$10,Premissas!$E$9,IF(M2295&lt;Premissas!$C$11,Premissas!$E$10,IF(M2295&lt;Premissas!$C$12,Premissas!$E$11,Premissas!$E$12))))))</f>
        <v>750</v>
      </c>
      <c r="O2295" s="13">
        <f>IF(OR(N2295="",N2295=0),0,N2295/Premissas!$C$16)</f>
        <v>28.846153846153847</v>
      </c>
    </row>
    <row r="2296" spans="1:15" ht="15" customHeight="1">
      <c r="A2296" s="9">
        <v>8</v>
      </c>
      <c r="B2296" s="9">
        <v>7801</v>
      </c>
      <c r="C2296" s="9" t="s">
        <v>21</v>
      </c>
      <c r="D2296" s="9" t="s">
        <v>2173</v>
      </c>
      <c r="E2296" s="9" t="s">
        <v>2174</v>
      </c>
      <c r="F2296" s="10">
        <v>2572</v>
      </c>
      <c r="G2296" s="11">
        <v>203.62</v>
      </c>
      <c r="H2296" s="11">
        <v>13</v>
      </c>
      <c r="I2296" s="9"/>
      <c r="J2296" s="9">
        <v>20</v>
      </c>
      <c r="K2296" s="9" t="s">
        <v>4843</v>
      </c>
      <c r="L2296" s="9" t="s">
        <v>48</v>
      </c>
      <c r="M2296" s="11">
        <f t="shared" si="35"/>
        <v>0.65</v>
      </c>
      <c r="N2296" s="12">
        <f>IF(M2296="","",IF(M2296&lt;Premissas!$C$8,Premissas!$E$7,IF(M2296&lt;Premissas!$C$9,Premissas!$E$8,IF(M2296&lt;Premissas!$C$10,Premissas!$E$9,IF(M2296&lt;Premissas!$C$11,Premissas!$E$10,IF(M2296&lt;Premissas!$C$12,Premissas!$E$11,Premissas!$E$12))))))</f>
        <v>0</v>
      </c>
      <c r="O2296" s="13">
        <f>IF(OR(N2296="",N2296=0),0,N2296/Premissas!$C$16)</f>
        <v>0</v>
      </c>
    </row>
    <row r="2297" spans="1:15" ht="15" customHeight="1">
      <c r="A2297" s="9">
        <v>8</v>
      </c>
      <c r="B2297" s="9">
        <v>7801</v>
      </c>
      <c r="C2297" s="9" t="s">
        <v>18</v>
      </c>
      <c r="D2297" s="9" t="s">
        <v>2175</v>
      </c>
      <c r="E2297" s="9" t="s">
        <v>2176</v>
      </c>
      <c r="F2297" s="10">
        <v>111</v>
      </c>
      <c r="G2297" s="11">
        <v>20.66</v>
      </c>
      <c r="H2297" s="11">
        <v>5</v>
      </c>
      <c r="I2297" s="9"/>
      <c r="J2297" s="9">
        <v>22</v>
      </c>
      <c r="K2297" s="9" t="s">
        <v>4843</v>
      </c>
      <c r="L2297" s="9" t="s">
        <v>48</v>
      </c>
      <c r="M2297" s="11">
        <f t="shared" si="35"/>
        <v>0.22727272727272727</v>
      </c>
      <c r="N2297" s="12">
        <f>IF(M2297="","",IF(M2297&lt;Premissas!$C$8,Premissas!$E$7,IF(M2297&lt;Premissas!$C$9,Premissas!$E$8,IF(M2297&lt;Premissas!$C$10,Premissas!$E$9,IF(M2297&lt;Premissas!$C$11,Premissas!$E$10,IF(M2297&lt;Premissas!$C$12,Premissas!$E$11,Premissas!$E$12))))))</f>
        <v>0</v>
      </c>
      <c r="O2297" s="13">
        <f>IF(OR(N2297="",N2297=0),0,N2297/Premissas!$C$16)</f>
        <v>0</v>
      </c>
    </row>
    <row r="2298" spans="1:15" ht="15" customHeight="1">
      <c r="A2298" s="9">
        <v>8</v>
      </c>
      <c r="B2298" s="9">
        <v>7801</v>
      </c>
      <c r="C2298" s="9" t="s">
        <v>21</v>
      </c>
      <c r="D2298" s="9" t="s">
        <v>2177</v>
      </c>
      <c r="E2298" s="9" t="s">
        <v>2178</v>
      </c>
      <c r="F2298" s="10">
        <v>1246</v>
      </c>
      <c r="G2298" s="11">
        <v>164.13</v>
      </c>
      <c r="H2298" s="11">
        <v>8</v>
      </c>
      <c r="I2298" s="9"/>
      <c r="J2298" s="9">
        <v>20</v>
      </c>
      <c r="K2298" s="9" t="s">
        <v>4843</v>
      </c>
      <c r="L2298" s="9" t="s">
        <v>48</v>
      </c>
      <c r="M2298" s="11">
        <f t="shared" si="35"/>
        <v>0.4</v>
      </c>
      <c r="N2298" s="12">
        <f>IF(M2298="","",IF(M2298&lt;Premissas!$C$8,Premissas!$E$7,IF(M2298&lt;Premissas!$C$9,Premissas!$E$8,IF(M2298&lt;Premissas!$C$10,Premissas!$E$9,IF(M2298&lt;Premissas!$C$11,Premissas!$E$10,IF(M2298&lt;Premissas!$C$12,Premissas!$E$11,Premissas!$E$12))))))</f>
        <v>0</v>
      </c>
      <c r="O2298" s="13">
        <f>IF(OR(N2298="",N2298=0),0,N2298/Premissas!$C$16)</f>
        <v>0</v>
      </c>
    </row>
    <row r="2299" spans="1:15" ht="15" customHeight="1">
      <c r="A2299" s="9">
        <v>8</v>
      </c>
      <c r="B2299" s="9">
        <v>7801</v>
      </c>
      <c r="C2299" s="9" t="s">
        <v>21</v>
      </c>
      <c r="D2299" s="9" t="s">
        <v>2181</v>
      </c>
      <c r="E2299" s="9" t="s">
        <v>2182</v>
      </c>
      <c r="F2299" s="10">
        <v>205</v>
      </c>
      <c r="G2299" s="11">
        <v>36.380000000000003</v>
      </c>
      <c r="H2299" s="11">
        <v>6</v>
      </c>
      <c r="I2299" s="9"/>
      <c r="J2299" s="9">
        <v>20</v>
      </c>
      <c r="K2299" s="9" t="s">
        <v>4843</v>
      </c>
      <c r="L2299" s="9" t="s">
        <v>48</v>
      </c>
      <c r="M2299" s="11">
        <f t="shared" si="35"/>
        <v>0.3</v>
      </c>
      <c r="N2299" s="12">
        <f>IF(M2299="","",IF(M2299&lt;Premissas!$C$8,Premissas!$E$7,IF(M2299&lt;Premissas!$C$9,Premissas!$E$8,IF(M2299&lt;Premissas!$C$10,Premissas!$E$9,IF(M2299&lt;Premissas!$C$11,Premissas!$E$10,IF(M2299&lt;Premissas!$C$12,Premissas!$E$11,Premissas!$E$12))))))</f>
        <v>0</v>
      </c>
      <c r="O2299" s="13">
        <f>IF(OR(N2299="",N2299=0),0,N2299/Premissas!$C$16)</f>
        <v>0</v>
      </c>
    </row>
    <row r="2300" spans="1:15" ht="15" customHeight="1">
      <c r="A2300" s="9">
        <v>8</v>
      </c>
      <c r="B2300" s="9">
        <v>7801</v>
      </c>
      <c r="C2300" s="9" t="s">
        <v>21</v>
      </c>
      <c r="D2300" s="9" t="s">
        <v>2183</v>
      </c>
      <c r="E2300" s="9" t="s">
        <v>2184</v>
      </c>
      <c r="F2300" s="10">
        <v>96</v>
      </c>
      <c r="G2300" s="11">
        <v>13.3</v>
      </c>
      <c r="H2300" s="11">
        <v>7</v>
      </c>
      <c r="I2300" s="9"/>
      <c r="J2300" s="9">
        <v>20</v>
      </c>
      <c r="K2300" s="9" t="s">
        <v>4843</v>
      </c>
      <c r="L2300" s="9" t="s">
        <v>48</v>
      </c>
      <c r="M2300" s="11">
        <f t="shared" si="35"/>
        <v>0.35</v>
      </c>
      <c r="N2300" s="12">
        <f>IF(M2300="","",IF(M2300&lt;Premissas!$C$8,Premissas!$E$7,IF(M2300&lt;Premissas!$C$9,Premissas!$E$8,IF(M2300&lt;Premissas!$C$10,Premissas!$E$9,IF(M2300&lt;Premissas!$C$11,Premissas!$E$10,IF(M2300&lt;Premissas!$C$12,Premissas!$E$11,Premissas!$E$12))))))</f>
        <v>0</v>
      </c>
      <c r="O2300" s="13">
        <f>IF(OR(N2300="",N2300=0),0,N2300/Premissas!$C$16)</f>
        <v>0</v>
      </c>
    </row>
    <row r="2301" spans="1:15" ht="15" customHeight="1">
      <c r="A2301" s="9">
        <v>8</v>
      </c>
      <c r="B2301" s="9">
        <v>7801</v>
      </c>
      <c r="C2301" s="9" t="s">
        <v>19</v>
      </c>
      <c r="D2301" s="9" t="s">
        <v>2185</v>
      </c>
      <c r="E2301" s="9" t="s">
        <v>2186</v>
      </c>
      <c r="F2301" s="10">
        <v>255</v>
      </c>
      <c r="G2301" s="11">
        <v>6.61</v>
      </c>
      <c r="H2301" s="11">
        <v>39</v>
      </c>
      <c r="I2301" s="9"/>
      <c r="J2301" s="9">
        <v>17</v>
      </c>
      <c r="K2301" s="9" t="s">
        <v>4843</v>
      </c>
      <c r="L2301" s="9" t="s">
        <v>48</v>
      </c>
      <c r="M2301" s="11">
        <f t="shared" si="35"/>
        <v>2.2941176470588234</v>
      </c>
      <c r="N2301" s="12">
        <f>IF(M2301="","",IF(M2301&lt;Premissas!$C$8,Premissas!$E$7,IF(M2301&lt;Premissas!$C$9,Premissas!$E$8,IF(M2301&lt;Premissas!$C$10,Premissas!$E$9,IF(M2301&lt;Premissas!$C$11,Premissas!$E$10,IF(M2301&lt;Premissas!$C$12,Premissas!$E$11,Premissas!$E$12))))))</f>
        <v>750</v>
      </c>
      <c r="O2301" s="13">
        <f>IF(OR(N2301="",N2301=0),0,N2301/Premissas!$C$16)</f>
        <v>28.846153846153847</v>
      </c>
    </row>
  </sheetData>
  <autoFilter ref="A1:O2301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94"/>
  <sheetViews>
    <sheetView zoomScaleNormal="100" workbookViewId="0">
      <pane ySplit="1" topLeftCell="A174" activePane="bottomLeft" state="frozen"/>
      <selection pane="bottomLeft" activeCell="B177" sqref="B177"/>
    </sheetView>
  </sheetViews>
  <sheetFormatPr defaultColWidth="8.7109375" defaultRowHeight="15"/>
  <cols>
    <col min="1" max="1" width="6" style="1" customWidth="1"/>
    <col min="2" max="2" width="12" style="1" customWidth="1"/>
    <col min="3" max="3" width="28" style="1" customWidth="1"/>
    <col min="4" max="4" width="11" style="1" customWidth="1"/>
    <col min="5" max="5" width="30" style="1" customWidth="1"/>
    <col min="6" max="6" width="7.140625" style="1" bestFit="1" customWidth="1"/>
    <col min="7" max="7" width="16.28515625" style="1" bestFit="1" customWidth="1"/>
    <col min="8" max="8" width="14.42578125" style="1" bestFit="1" customWidth="1"/>
    <col min="9" max="9" width="12" style="1" bestFit="1" customWidth="1"/>
    <col min="10" max="10" width="7.5703125" style="1" bestFit="1" customWidth="1"/>
    <col min="11" max="11" width="10.28515625" style="1" bestFit="1" customWidth="1"/>
    <col min="12" max="12" width="16.28515625" style="1" bestFit="1" customWidth="1"/>
    <col min="13" max="13" width="15" style="1" bestFit="1" customWidth="1"/>
    <col min="14" max="14" width="9.5703125" style="1" bestFit="1" customWidth="1"/>
  </cols>
  <sheetData>
    <row r="1" spans="1:14" s="1" customFormat="1" ht="27.75" customHeight="1">
      <c r="A1" s="44" t="s">
        <v>35</v>
      </c>
      <c r="B1" s="44" t="s">
        <v>4835</v>
      </c>
      <c r="C1" s="44" t="s">
        <v>39</v>
      </c>
      <c r="D1" s="44" t="s">
        <v>4844</v>
      </c>
      <c r="E1" s="44" t="s">
        <v>4845</v>
      </c>
      <c r="F1" s="44" t="s">
        <v>4846</v>
      </c>
      <c r="G1" s="44" t="s">
        <v>4847</v>
      </c>
      <c r="H1" s="44" t="s">
        <v>4848</v>
      </c>
      <c r="I1" s="44" t="s">
        <v>4849</v>
      </c>
      <c r="J1" s="44" t="s">
        <v>41</v>
      </c>
      <c r="K1" s="44" t="s">
        <v>4850</v>
      </c>
      <c r="L1" s="44" t="s">
        <v>4840</v>
      </c>
      <c r="M1" s="44" t="s">
        <v>4841</v>
      </c>
      <c r="N1" s="44" t="s">
        <v>4851</v>
      </c>
    </row>
    <row r="2" spans="1:14" ht="15" customHeight="1">
      <c r="A2" s="9">
        <v>7</v>
      </c>
      <c r="B2" s="9" t="s">
        <v>578</v>
      </c>
      <c r="C2" s="9" t="s">
        <v>579</v>
      </c>
      <c r="D2" s="9">
        <v>1942</v>
      </c>
      <c r="E2" s="9" t="s">
        <v>20</v>
      </c>
      <c r="F2" s="9">
        <f>COUNTIFS(Detalhe_Registro!$A:$A,A2,Detalhe_Registro!$D:$D,B2)</f>
        <v>1</v>
      </c>
      <c r="G2" s="11">
        <v>1.125</v>
      </c>
      <c r="H2" s="11">
        <v>1.125</v>
      </c>
      <c r="I2" s="10">
        <f>SUMIFS(Detalhe_Registro!$F:$F,Detalhe_Registro!$A:$A,A2,Detalhe_Registro!$D:$D,B2)</f>
        <v>179</v>
      </c>
      <c r="J2" s="11">
        <f>SUMIFS(Detalhe_Registro!$G:$G,Detalhe_Registro!$A:$A,A2,Detalhe_Registro!$D:$D,B2)</f>
        <v>10.14</v>
      </c>
      <c r="K2" s="9" t="str">
        <f>IF(G2="","",IF(G2&lt;Premissas!$C$8,"&lt; 1,00",IF(G2&lt;Premissas!$C$9,"1,00 – 1,19",IF(G2&lt;Premissas!$C$10,"1,20 – 1,39",IF(G2&lt;Premissas!$C$11,"1,40 – 1,59",IF(G2&lt;Premissas!$C$12,"1,60 – 1,99","≥ 2,00"))))))</f>
        <v>1,00 – 1,19</v>
      </c>
      <c r="L2" s="12">
        <f>IF(G2="","",MIN(Premissas!$C$17,IF(G2&lt;Premissas!$C$8,Premissas!$E$7,IF(G2&lt;Premissas!$C$9,Premissas!$E$8,IF(G2&lt;Premissas!$C$10,Premissas!$E$9,IF(G2&lt;Premissas!$C$11,Premissas!$E$10,IF(G2&lt;Premissas!$C$12,Premissas!$E$11,Premissas!$E$12)))))))</f>
        <v>100</v>
      </c>
      <c r="M2" s="13">
        <f>IF(OR(L2="",L2=0),0,L2/Premissas!$C$16)</f>
        <v>3.8461538461538463</v>
      </c>
      <c r="N2" s="9" t="str">
        <f>IF(L2&gt;=Premissas!$C$17,"SIM","NÃO")</f>
        <v>NÃO</v>
      </c>
    </row>
    <row r="3" spans="1:14" ht="15" customHeight="1">
      <c r="A3" s="9">
        <v>7</v>
      </c>
      <c r="B3" s="9" t="s">
        <v>662</v>
      </c>
      <c r="C3" s="9" t="s">
        <v>663</v>
      </c>
      <c r="D3" s="9">
        <v>1942</v>
      </c>
      <c r="E3" s="9" t="s">
        <v>19</v>
      </c>
      <c r="F3" s="9">
        <f>COUNTIFS(Detalhe_Registro!$A:$A,A3,Detalhe_Registro!$D:$D,B3)</f>
        <v>1</v>
      </c>
      <c r="G3" s="11">
        <v>1.5882350000000001</v>
      </c>
      <c r="H3" s="11">
        <v>1.5882350000000001</v>
      </c>
      <c r="I3" s="10">
        <f>SUMIFS(Detalhe_Registro!$F:$F,Detalhe_Registro!$A:$A,A3,Detalhe_Registro!$D:$D,B3)</f>
        <v>701</v>
      </c>
      <c r="J3" s="11">
        <f>SUMIFS(Detalhe_Registro!$G:$G,Detalhe_Registro!$A:$A,A3,Detalhe_Registro!$D:$D,B3)</f>
        <v>25.59</v>
      </c>
      <c r="K3" s="9" t="str">
        <f>IF(G3="","",IF(G3&lt;Premissas!$C$8,"&lt; 1,00",IF(G3&lt;Premissas!$C$9,"1,00 – 1,19",IF(G3&lt;Premissas!$C$10,"1,20 – 1,39",IF(G3&lt;Premissas!$C$11,"1,40 – 1,59",IF(G3&lt;Premissas!$C$12,"1,60 – 1,99","≥ 2,00"))))))</f>
        <v>1,40 – 1,59</v>
      </c>
      <c r="L3" s="12">
        <f>IF(G3="","",MIN(Premissas!$C$17,IF(G3&lt;Premissas!$C$8,Premissas!$E$7,IF(G3&lt;Premissas!$C$9,Premissas!$E$8,IF(G3&lt;Premissas!$C$10,Premissas!$E$9,IF(G3&lt;Premissas!$C$11,Premissas!$E$10,IF(G3&lt;Premissas!$C$12,Premissas!$E$11,Premissas!$E$12)))))))</f>
        <v>350</v>
      </c>
      <c r="M3" s="13">
        <f>IF(OR(L3="",L3=0),0,L3/Premissas!$C$16)</f>
        <v>13.461538461538462</v>
      </c>
      <c r="N3" s="9" t="str">
        <f>IF(L3&gt;=Premissas!$C$17,"SIM","NÃO")</f>
        <v>NÃO</v>
      </c>
    </row>
    <row r="4" spans="1:14" ht="15" customHeight="1">
      <c r="A4" s="9">
        <v>7</v>
      </c>
      <c r="B4" s="9" t="s">
        <v>802</v>
      </c>
      <c r="C4" s="9" t="s">
        <v>803</v>
      </c>
      <c r="D4" s="9">
        <v>1942</v>
      </c>
      <c r="E4" s="9" t="s">
        <v>21</v>
      </c>
      <c r="F4" s="9">
        <f>COUNTIFS(Detalhe_Registro!$A:$A,A4,Detalhe_Registro!$D:$D,B4)</f>
        <v>1</v>
      </c>
      <c r="G4" s="11">
        <v>1.85</v>
      </c>
      <c r="H4" s="11">
        <v>1.85</v>
      </c>
      <c r="I4" s="10">
        <f>SUMIFS(Detalhe_Registro!$F:$F,Detalhe_Registro!$A:$A,A4,Detalhe_Registro!$D:$D,B4)</f>
        <v>1948</v>
      </c>
      <c r="J4" s="11">
        <f>SUMIFS(Detalhe_Registro!$G:$G,Detalhe_Registro!$A:$A,A4,Detalhe_Registro!$D:$D,B4)</f>
        <v>52.62</v>
      </c>
      <c r="K4" s="9" t="str">
        <f>IF(G4="","",IF(G4&lt;Premissas!$C$8,"&lt; 1,00",IF(G4&lt;Premissas!$C$9,"1,00 – 1,19",IF(G4&lt;Premissas!$C$10,"1,20 – 1,39",IF(G4&lt;Premissas!$C$11,"1,40 – 1,59",IF(G4&lt;Premissas!$C$12,"1,60 – 1,99","≥ 2,00"))))))</f>
        <v>1,60 – 1,99</v>
      </c>
      <c r="L4" s="12">
        <f>IF(G4="","",MIN(Premissas!$C$17,IF(G4&lt;Premissas!$C$8,Premissas!$E$7,IF(G4&lt;Premissas!$C$9,Premissas!$E$8,IF(G4&lt;Premissas!$C$10,Premissas!$E$9,IF(G4&lt;Premissas!$C$11,Premissas!$E$10,IF(G4&lt;Premissas!$C$12,Premissas!$E$11,Premissas!$E$12)))))))</f>
        <v>500</v>
      </c>
      <c r="M4" s="13">
        <f>IF(OR(L4="",L4=0),0,L4/Premissas!$C$16)</f>
        <v>19.23076923076923</v>
      </c>
      <c r="N4" s="9" t="str">
        <f>IF(L4&gt;=Premissas!$C$17,"SIM","NÃO")</f>
        <v>NÃO</v>
      </c>
    </row>
    <row r="5" spans="1:14" ht="15" customHeight="1">
      <c r="A5" s="9">
        <v>7</v>
      </c>
      <c r="B5" s="9" t="s">
        <v>798</v>
      </c>
      <c r="C5" s="9" t="s">
        <v>799</v>
      </c>
      <c r="D5" s="9">
        <v>1942</v>
      </c>
      <c r="E5" s="9" t="s">
        <v>18</v>
      </c>
      <c r="F5" s="9">
        <f>COUNTIFS(Detalhe_Registro!$A:$A,A5,Detalhe_Registro!$D:$D,B5)</f>
        <v>1</v>
      </c>
      <c r="G5" s="11">
        <v>11.863636</v>
      </c>
      <c r="H5" s="11">
        <v>11.863636</v>
      </c>
      <c r="I5" s="10">
        <f>SUMIFS(Detalhe_Registro!$F:$F,Detalhe_Registro!$A:$A,A5,Detalhe_Registro!$D:$D,B5)</f>
        <v>120</v>
      </c>
      <c r="J5" s="11">
        <f>SUMIFS(Detalhe_Registro!$G:$G,Detalhe_Registro!$A:$A,A5,Detalhe_Registro!$D:$D,B5)</f>
        <v>0.46</v>
      </c>
      <c r="K5" s="9" t="str">
        <f>IF(G5="","",IF(G5&lt;Premissas!$C$8,"&lt; 1,00",IF(G5&lt;Premissas!$C$9,"1,00 – 1,19",IF(G5&lt;Premissas!$C$10,"1,20 – 1,39",IF(G5&lt;Premissas!$C$11,"1,40 – 1,59",IF(G5&lt;Premissas!$C$12,"1,60 – 1,99","≥ 2,00"))))))</f>
        <v>≥ 2,00</v>
      </c>
      <c r="L5" s="12">
        <f>IF(G5="","",MIN(Premissas!$C$17,IF(G5&lt;Premissas!$C$8,Premissas!$E$7,IF(G5&lt;Premissas!$C$9,Premissas!$E$8,IF(G5&lt;Premissas!$C$10,Premissas!$E$9,IF(G5&lt;Premissas!$C$11,Premissas!$E$10,IF(G5&lt;Premissas!$C$12,Premissas!$E$11,Premissas!$E$12)))))))</f>
        <v>750</v>
      </c>
      <c r="M5" s="13">
        <f>IF(OR(L5="",L5=0),0,L5/Premissas!$C$16)</f>
        <v>28.846153846153847</v>
      </c>
      <c r="N5" s="9" t="str">
        <f>IF(L5&gt;=Premissas!$C$17,"SIM","NÃO")</f>
        <v>SIM</v>
      </c>
    </row>
    <row r="6" spans="1:14" ht="15" customHeight="1">
      <c r="A6" s="9">
        <v>7</v>
      </c>
      <c r="B6" s="9" t="s">
        <v>566</v>
      </c>
      <c r="C6" s="9" t="s">
        <v>567</v>
      </c>
      <c r="D6" s="9">
        <v>1942</v>
      </c>
      <c r="E6" s="9" t="s">
        <v>20</v>
      </c>
      <c r="F6" s="9">
        <f>COUNTIFS(Detalhe_Registro!$A:$A,A6,Detalhe_Registro!$D:$D,B6)</f>
        <v>1</v>
      </c>
      <c r="G6" s="11">
        <v>0.5</v>
      </c>
      <c r="H6" s="11">
        <v>0.5</v>
      </c>
      <c r="I6" s="10">
        <f>SUMIFS(Detalhe_Registro!$F:$F,Detalhe_Registro!$A:$A,A6,Detalhe_Registro!$D:$D,B6)</f>
        <v>188</v>
      </c>
      <c r="J6" s="11">
        <f>SUMIFS(Detalhe_Registro!$G:$G,Detalhe_Registro!$A:$A,A6,Detalhe_Registro!$D:$D,B6)</f>
        <v>24.66</v>
      </c>
      <c r="K6" s="9" t="str">
        <f>IF(G6="","",IF(G6&lt;Premissas!$C$8,"&lt; 1,00",IF(G6&lt;Premissas!$C$9,"1,00 – 1,19",IF(G6&lt;Premissas!$C$10,"1,20 – 1,39",IF(G6&lt;Premissas!$C$11,"1,40 – 1,59",IF(G6&lt;Premissas!$C$12,"1,60 – 1,99","≥ 2,00"))))))</f>
        <v>&lt; 1,00</v>
      </c>
      <c r="L6" s="12">
        <f>IF(G6="","",MIN(Premissas!$C$17,IF(G6&lt;Premissas!$C$8,Premissas!$E$7,IF(G6&lt;Premissas!$C$9,Premissas!$E$8,IF(G6&lt;Premissas!$C$10,Premissas!$E$9,IF(G6&lt;Premissas!$C$11,Premissas!$E$10,IF(G6&lt;Premissas!$C$12,Premissas!$E$11,Premissas!$E$12)))))))</f>
        <v>0</v>
      </c>
      <c r="M6" s="13">
        <f>IF(OR(L6="",L6=0),0,L6/Premissas!$C$16)</f>
        <v>0</v>
      </c>
      <c r="N6" s="9" t="str">
        <f>IF(L6&gt;=Premissas!$C$17,"SIM","NÃO")</f>
        <v>NÃO</v>
      </c>
    </row>
    <row r="7" spans="1:14" ht="15" customHeight="1">
      <c r="A7" s="9">
        <v>7</v>
      </c>
      <c r="B7" s="9" t="s">
        <v>544</v>
      </c>
      <c r="C7" s="9" t="s">
        <v>545</v>
      </c>
      <c r="D7" s="9">
        <v>1942</v>
      </c>
      <c r="E7" s="9" t="s">
        <v>18</v>
      </c>
      <c r="F7" s="9">
        <f>COUNTIFS(Detalhe_Registro!$A:$A,A7,Detalhe_Registro!$D:$D,B7)</f>
        <v>1</v>
      </c>
      <c r="G7" s="11">
        <v>1.8636360000000001</v>
      </c>
      <c r="H7" s="11">
        <v>1.8636360000000001</v>
      </c>
      <c r="I7" s="10">
        <f>SUMIFS(Detalhe_Registro!$F:$F,Detalhe_Registro!$A:$A,A7,Detalhe_Registro!$D:$D,B7)</f>
        <v>1263</v>
      </c>
      <c r="J7" s="11">
        <f>SUMIFS(Detalhe_Registro!$G:$G,Detalhe_Registro!$A:$A,A7,Detalhe_Registro!$D:$D,B7)</f>
        <v>30.72</v>
      </c>
      <c r="K7" s="9" t="str">
        <f>IF(G7="","",IF(G7&lt;Premissas!$C$8,"&lt; 1,00",IF(G7&lt;Premissas!$C$9,"1,00 – 1,19",IF(G7&lt;Premissas!$C$10,"1,20 – 1,39",IF(G7&lt;Premissas!$C$11,"1,40 – 1,59",IF(G7&lt;Premissas!$C$12,"1,60 – 1,99","≥ 2,00"))))))</f>
        <v>1,60 – 1,99</v>
      </c>
      <c r="L7" s="12">
        <f>IF(G7="","",MIN(Premissas!$C$17,IF(G7&lt;Premissas!$C$8,Premissas!$E$7,IF(G7&lt;Premissas!$C$9,Premissas!$E$8,IF(G7&lt;Premissas!$C$10,Premissas!$E$9,IF(G7&lt;Premissas!$C$11,Premissas!$E$10,IF(G7&lt;Premissas!$C$12,Premissas!$E$11,Premissas!$E$12)))))))</f>
        <v>500</v>
      </c>
      <c r="M7" s="13">
        <f>IF(OR(L7="",L7=0),0,L7/Premissas!$C$16)</f>
        <v>19.23076923076923</v>
      </c>
      <c r="N7" s="9" t="str">
        <f>IF(L7&gt;=Premissas!$C$17,"SIM","NÃO")</f>
        <v>NÃO</v>
      </c>
    </row>
    <row r="8" spans="1:14" ht="15" customHeight="1">
      <c r="A8" s="9">
        <v>7</v>
      </c>
      <c r="B8" s="9" t="s">
        <v>684</v>
      </c>
      <c r="C8" s="9" t="s">
        <v>685</v>
      </c>
      <c r="D8" s="9">
        <v>1942</v>
      </c>
      <c r="E8" s="9" t="s">
        <v>21</v>
      </c>
      <c r="F8" s="9">
        <f>COUNTIFS(Detalhe_Registro!$A:$A,A8,Detalhe_Registro!$D:$D,B8)</f>
        <v>1</v>
      </c>
      <c r="G8" s="11">
        <v>1.1000000000000001</v>
      </c>
      <c r="H8" s="11">
        <v>1.1000000000000001</v>
      </c>
      <c r="I8" s="10">
        <f>SUMIFS(Detalhe_Registro!$F:$F,Detalhe_Registro!$A:$A,A8,Detalhe_Registro!$D:$D,B8)</f>
        <v>1398</v>
      </c>
      <c r="J8" s="11">
        <f>SUMIFS(Detalhe_Registro!$G:$G,Detalhe_Registro!$A:$A,A8,Detalhe_Registro!$D:$D,B8)</f>
        <v>64.09</v>
      </c>
      <c r="K8" s="9" t="str">
        <f>IF(G8="","",IF(G8&lt;Premissas!$C$8,"&lt; 1,00",IF(G8&lt;Premissas!$C$9,"1,00 – 1,19",IF(G8&lt;Premissas!$C$10,"1,20 – 1,39",IF(G8&lt;Premissas!$C$11,"1,40 – 1,59",IF(G8&lt;Premissas!$C$12,"1,60 – 1,99","≥ 2,00"))))))</f>
        <v>1,00 – 1,19</v>
      </c>
      <c r="L8" s="12">
        <f>IF(G8="","",MIN(Premissas!$C$17,IF(G8&lt;Premissas!$C$8,Premissas!$E$7,IF(G8&lt;Premissas!$C$9,Premissas!$E$8,IF(G8&lt;Premissas!$C$10,Premissas!$E$9,IF(G8&lt;Premissas!$C$11,Premissas!$E$10,IF(G8&lt;Premissas!$C$12,Premissas!$E$11,Premissas!$E$12)))))))</f>
        <v>100</v>
      </c>
      <c r="M8" s="13">
        <f>IF(OR(L8="",L8=0),0,L8/Premissas!$C$16)</f>
        <v>3.8461538461538463</v>
      </c>
      <c r="N8" s="9" t="str">
        <f>IF(L8&gt;=Premissas!$C$17,"SIM","NÃO")</f>
        <v>NÃO</v>
      </c>
    </row>
    <row r="9" spans="1:14" ht="15" customHeight="1">
      <c r="A9" s="9">
        <v>7</v>
      </c>
      <c r="B9" s="9" t="s">
        <v>504</v>
      </c>
      <c r="C9" s="9" t="s">
        <v>505</v>
      </c>
      <c r="D9" s="9">
        <v>1942</v>
      </c>
      <c r="E9" s="9" t="s">
        <v>19</v>
      </c>
      <c r="F9" s="9">
        <f>COUNTIFS(Detalhe_Registro!$A:$A,A9,Detalhe_Registro!$D:$D,B9)</f>
        <v>1</v>
      </c>
      <c r="G9" s="11">
        <v>1.058824</v>
      </c>
      <c r="H9" s="11">
        <v>1.058824</v>
      </c>
      <c r="I9" s="10">
        <f>SUMIFS(Detalhe_Registro!$F:$F,Detalhe_Registro!$A:$A,A9,Detalhe_Registro!$D:$D,B9)</f>
        <v>2235</v>
      </c>
      <c r="J9" s="11">
        <f>SUMIFS(Detalhe_Registro!$G:$G,Detalhe_Registro!$A:$A,A9,Detalhe_Registro!$D:$D,B9)</f>
        <v>123.77</v>
      </c>
      <c r="K9" s="9" t="str">
        <f>IF(G9="","",IF(G9&lt;Premissas!$C$8,"&lt; 1,00",IF(G9&lt;Premissas!$C$9,"1,00 – 1,19",IF(G9&lt;Premissas!$C$10,"1,20 – 1,39",IF(G9&lt;Premissas!$C$11,"1,40 – 1,59",IF(G9&lt;Premissas!$C$12,"1,60 – 1,99","≥ 2,00"))))))</f>
        <v>1,00 – 1,19</v>
      </c>
      <c r="L9" s="12">
        <f>IF(G9="","",MIN(Premissas!$C$17,IF(G9&lt;Premissas!$C$8,Premissas!$E$7,IF(G9&lt;Premissas!$C$9,Premissas!$E$8,IF(G9&lt;Premissas!$C$10,Premissas!$E$9,IF(G9&lt;Premissas!$C$11,Premissas!$E$10,IF(G9&lt;Premissas!$C$12,Premissas!$E$11,Premissas!$E$12)))))))</f>
        <v>100</v>
      </c>
      <c r="M9" s="13">
        <f>IF(OR(L9="",L9=0),0,L9/Premissas!$C$16)</f>
        <v>3.8461538461538463</v>
      </c>
      <c r="N9" s="9" t="str">
        <f>IF(L9&gt;=Premissas!$C$17,"SIM","NÃO")</f>
        <v>NÃO</v>
      </c>
    </row>
    <row r="10" spans="1:14" ht="15" customHeight="1">
      <c r="A10" s="9">
        <v>7</v>
      </c>
      <c r="B10" s="9" t="s">
        <v>548</v>
      </c>
      <c r="C10" s="9" t="s">
        <v>549</v>
      </c>
      <c r="D10" s="9">
        <v>1942</v>
      </c>
      <c r="E10" s="9" t="s">
        <v>18</v>
      </c>
      <c r="F10" s="9">
        <f>COUNTIFS(Detalhe_Registro!$A:$A,A10,Detalhe_Registro!$D:$D,B10)</f>
        <v>1</v>
      </c>
      <c r="G10" s="11">
        <v>2.045455</v>
      </c>
      <c r="H10" s="11">
        <v>2.045455</v>
      </c>
      <c r="I10" s="10">
        <f>SUMIFS(Detalhe_Registro!$F:$F,Detalhe_Registro!$A:$A,A10,Detalhe_Registro!$D:$D,B10)</f>
        <v>1299</v>
      </c>
      <c r="J10" s="11">
        <f>SUMIFS(Detalhe_Registro!$G:$G,Detalhe_Registro!$A:$A,A10,Detalhe_Registro!$D:$D,B10)</f>
        <v>28.93</v>
      </c>
      <c r="K10" s="9" t="str">
        <f>IF(G10="","",IF(G10&lt;Premissas!$C$8,"&lt; 1,00",IF(G10&lt;Premissas!$C$9,"1,00 – 1,19",IF(G10&lt;Premissas!$C$10,"1,20 – 1,39",IF(G10&lt;Premissas!$C$11,"1,40 – 1,59",IF(G10&lt;Premissas!$C$12,"1,60 – 1,99","≥ 2,00"))))))</f>
        <v>≥ 2,00</v>
      </c>
      <c r="L10" s="12">
        <f>IF(G10="","",MIN(Premissas!$C$17,IF(G10&lt;Premissas!$C$8,Premissas!$E$7,IF(G10&lt;Premissas!$C$9,Premissas!$E$8,IF(G10&lt;Premissas!$C$10,Premissas!$E$9,IF(G10&lt;Premissas!$C$11,Premissas!$E$10,IF(G10&lt;Premissas!$C$12,Premissas!$E$11,Premissas!$E$12)))))))</f>
        <v>750</v>
      </c>
      <c r="M10" s="13">
        <f>IF(OR(L10="",L10=0),0,L10/Premissas!$C$16)</f>
        <v>28.846153846153847</v>
      </c>
      <c r="N10" s="9" t="str">
        <f>IF(L10&gt;=Premissas!$C$17,"SIM","NÃO")</f>
        <v>SIM</v>
      </c>
    </row>
    <row r="11" spans="1:14" ht="15" customHeight="1">
      <c r="A11" s="9">
        <v>7</v>
      </c>
      <c r="B11" s="9" t="s">
        <v>800</v>
      </c>
      <c r="C11" s="9" t="s">
        <v>801</v>
      </c>
      <c r="D11" s="9">
        <v>1942</v>
      </c>
      <c r="E11" s="9" t="s">
        <v>4852</v>
      </c>
      <c r="F11" s="9">
        <f>COUNTIFS(Detalhe_Registro!$A:$A,A11,Detalhe_Registro!$D:$D,B11)</f>
        <v>2</v>
      </c>
      <c r="G11" s="11">
        <v>2.6470590000000001</v>
      </c>
      <c r="H11" s="11">
        <v>1.948529</v>
      </c>
      <c r="I11" s="10">
        <f>SUMIFS(Detalhe_Registro!$F:$F,Detalhe_Registro!$A:$A,A11,Detalhe_Registro!$D:$D,B11)</f>
        <v>4744</v>
      </c>
      <c r="J11" s="11">
        <f>SUMIFS(Detalhe_Registro!$G:$G,Detalhe_Registro!$A:$A,A11,Detalhe_Registro!$D:$D,B11)</f>
        <v>106.95</v>
      </c>
      <c r="K11" s="9" t="str">
        <f>IF(G11="","",IF(G11&lt;Premissas!$C$8,"&lt; 1,00",IF(G11&lt;Premissas!$C$9,"1,00 – 1,19",IF(G11&lt;Premissas!$C$10,"1,20 – 1,39",IF(G11&lt;Premissas!$C$11,"1,40 – 1,59",IF(G11&lt;Premissas!$C$12,"1,60 – 1,99","≥ 2,00"))))))</f>
        <v>≥ 2,00</v>
      </c>
      <c r="L11" s="12">
        <f>IF(G11="","",MIN(Premissas!$C$17,IF(G11&lt;Premissas!$C$8,Premissas!$E$7,IF(G11&lt;Premissas!$C$9,Premissas!$E$8,IF(G11&lt;Premissas!$C$10,Premissas!$E$9,IF(G11&lt;Premissas!$C$11,Premissas!$E$10,IF(G11&lt;Premissas!$C$12,Premissas!$E$11,Premissas!$E$12)))))))</f>
        <v>750</v>
      </c>
      <c r="M11" s="13">
        <f>IF(OR(L11="",L11=0),0,L11/Premissas!$C$16)</f>
        <v>28.846153846153847</v>
      </c>
      <c r="N11" s="9" t="str">
        <f>IF(L11&gt;=Premissas!$C$17,"SIM","NÃO")</f>
        <v>SIM</v>
      </c>
    </row>
    <row r="12" spans="1:14" ht="15" customHeight="1">
      <c r="A12" s="9">
        <v>7</v>
      </c>
      <c r="B12" s="9" t="s">
        <v>514</v>
      </c>
      <c r="C12" s="9" t="s">
        <v>515</v>
      </c>
      <c r="D12" s="9">
        <v>1942</v>
      </c>
      <c r="E12" s="9" t="s">
        <v>18</v>
      </c>
      <c r="F12" s="9">
        <f>COUNTIFS(Detalhe_Registro!$A:$A,A12,Detalhe_Registro!$D:$D,B12)</f>
        <v>1</v>
      </c>
      <c r="G12" s="11">
        <v>3.2272729999999998</v>
      </c>
      <c r="H12" s="11">
        <v>3.2272729999999998</v>
      </c>
      <c r="I12" s="10">
        <f>SUMIFS(Detalhe_Registro!$F:$F,Detalhe_Registro!$A:$A,A12,Detalhe_Registro!$D:$D,B12)</f>
        <v>180</v>
      </c>
      <c r="J12" s="11">
        <f>SUMIFS(Detalhe_Registro!$G:$G,Detalhe_Registro!$A:$A,A12,Detalhe_Registro!$D:$D,B12)</f>
        <v>2.52</v>
      </c>
      <c r="K12" s="9" t="str">
        <f>IF(G12="","",IF(G12&lt;Premissas!$C$8,"&lt; 1,00",IF(G12&lt;Premissas!$C$9,"1,00 – 1,19",IF(G12&lt;Premissas!$C$10,"1,20 – 1,39",IF(G12&lt;Premissas!$C$11,"1,40 – 1,59",IF(G12&lt;Premissas!$C$12,"1,60 – 1,99","≥ 2,00"))))))</f>
        <v>≥ 2,00</v>
      </c>
      <c r="L12" s="12">
        <f>IF(G12="","",MIN(Premissas!$C$17,IF(G12&lt;Premissas!$C$8,Premissas!$E$7,IF(G12&lt;Premissas!$C$9,Premissas!$E$8,IF(G12&lt;Premissas!$C$10,Premissas!$E$9,IF(G12&lt;Premissas!$C$11,Premissas!$E$10,IF(G12&lt;Premissas!$C$12,Premissas!$E$11,Premissas!$E$12)))))))</f>
        <v>750</v>
      </c>
      <c r="M12" s="13">
        <f>IF(OR(L12="",L12=0),0,L12/Premissas!$C$16)</f>
        <v>28.846153846153847</v>
      </c>
      <c r="N12" s="9" t="str">
        <f>IF(L12&gt;=Premissas!$C$17,"SIM","NÃO")</f>
        <v>SIM</v>
      </c>
    </row>
    <row r="13" spans="1:14" ht="15" customHeight="1">
      <c r="A13" s="9">
        <v>7</v>
      </c>
      <c r="B13" s="9" t="s">
        <v>678</v>
      </c>
      <c r="C13" s="9" t="s">
        <v>679</v>
      </c>
      <c r="D13" s="9">
        <v>1942</v>
      </c>
      <c r="E13" s="9" t="s">
        <v>20</v>
      </c>
      <c r="F13" s="9">
        <f>COUNTIFS(Detalhe_Registro!$A:$A,A13,Detalhe_Registro!$D:$D,B13)</f>
        <v>1</v>
      </c>
      <c r="G13" s="11">
        <v>1.25</v>
      </c>
      <c r="H13" s="11">
        <v>1.25</v>
      </c>
      <c r="I13" s="10">
        <f>SUMIFS(Detalhe_Registro!$F:$F,Detalhe_Registro!$A:$A,A13,Detalhe_Registro!$D:$D,B13)</f>
        <v>2062</v>
      </c>
      <c r="J13" s="11">
        <f>SUMIFS(Detalhe_Registro!$G:$G,Detalhe_Registro!$A:$A,A13,Detalhe_Registro!$D:$D,B13)</f>
        <v>102.15</v>
      </c>
      <c r="K13" s="9" t="str">
        <f>IF(G13="","",IF(G13&lt;Premissas!$C$8,"&lt; 1,00",IF(G13&lt;Premissas!$C$9,"1,00 – 1,19",IF(G13&lt;Premissas!$C$10,"1,20 – 1,39",IF(G13&lt;Premissas!$C$11,"1,40 – 1,59",IF(G13&lt;Premissas!$C$12,"1,60 – 1,99","≥ 2,00"))))))</f>
        <v>1,20 – 1,39</v>
      </c>
      <c r="L13" s="12">
        <f>IF(G13="","",MIN(Premissas!$C$17,IF(G13&lt;Premissas!$C$8,Premissas!$E$7,IF(G13&lt;Premissas!$C$9,Premissas!$E$8,IF(G13&lt;Premissas!$C$10,Premissas!$E$9,IF(G13&lt;Premissas!$C$11,Premissas!$E$10,IF(G13&lt;Premissas!$C$12,Premissas!$E$11,Premissas!$E$12)))))))</f>
        <v>200</v>
      </c>
      <c r="M13" s="13">
        <f>IF(OR(L13="",L13=0),0,L13/Premissas!$C$16)</f>
        <v>7.6923076923076925</v>
      </c>
      <c r="N13" s="9" t="str">
        <f>IF(L13&gt;=Premissas!$C$17,"SIM","NÃO")</f>
        <v>NÃO</v>
      </c>
    </row>
    <row r="14" spans="1:14" ht="15" customHeight="1">
      <c r="A14" s="9">
        <v>7</v>
      </c>
      <c r="B14" s="9" t="s">
        <v>582</v>
      </c>
      <c r="C14" s="9" t="s">
        <v>583</v>
      </c>
      <c r="D14" s="9">
        <v>1942</v>
      </c>
      <c r="E14" s="9" t="s">
        <v>21</v>
      </c>
      <c r="F14" s="9">
        <f>COUNTIFS(Detalhe_Registro!$A:$A,A14,Detalhe_Registro!$D:$D,B14)</f>
        <v>1</v>
      </c>
      <c r="G14" s="11">
        <v>0.75</v>
      </c>
      <c r="H14" s="11">
        <v>0.75</v>
      </c>
      <c r="I14" s="10">
        <f>SUMIFS(Detalhe_Registro!$F:$F,Detalhe_Registro!$A:$A,A14,Detalhe_Registro!$D:$D,B14)</f>
        <v>716</v>
      </c>
      <c r="J14" s="11">
        <f>SUMIFS(Detalhe_Registro!$G:$G,Detalhe_Registro!$A:$A,A14,Detalhe_Registro!$D:$D,B14)</f>
        <v>47.75</v>
      </c>
      <c r="K14" s="9" t="str">
        <f>IF(G14="","",IF(G14&lt;Premissas!$C$8,"&lt; 1,00",IF(G14&lt;Premissas!$C$9,"1,00 – 1,19",IF(G14&lt;Premissas!$C$10,"1,20 – 1,39",IF(G14&lt;Premissas!$C$11,"1,40 – 1,59",IF(G14&lt;Premissas!$C$12,"1,60 – 1,99","≥ 2,00"))))))</f>
        <v>&lt; 1,00</v>
      </c>
      <c r="L14" s="12">
        <f>IF(G14="","",MIN(Premissas!$C$17,IF(G14&lt;Premissas!$C$8,Premissas!$E$7,IF(G14&lt;Premissas!$C$9,Premissas!$E$8,IF(G14&lt;Premissas!$C$10,Premissas!$E$9,IF(G14&lt;Premissas!$C$11,Premissas!$E$10,IF(G14&lt;Premissas!$C$12,Premissas!$E$11,Premissas!$E$12)))))))</f>
        <v>0</v>
      </c>
      <c r="M14" s="13">
        <f>IF(OR(L14="",L14=0),0,L14/Premissas!$C$16)</f>
        <v>0</v>
      </c>
      <c r="N14" s="9" t="str">
        <f>IF(L14&gt;=Premissas!$C$17,"SIM","NÃO")</f>
        <v>NÃO</v>
      </c>
    </row>
    <row r="15" spans="1:14" ht="15" customHeight="1">
      <c r="A15" s="9">
        <v>7</v>
      </c>
      <c r="B15" s="9" t="s">
        <v>500</v>
      </c>
      <c r="C15" s="9" t="s">
        <v>501</v>
      </c>
      <c r="D15" s="9">
        <v>1942</v>
      </c>
      <c r="E15" s="9" t="s">
        <v>21</v>
      </c>
      <c r="F15" s="9">
        <f>COUNTIFS(Detalhe_Registro!$A:$A,A15,Detalhe_Registro!$D:$D,B15)</f>
        <v>1</v>
      </c>
      <c r="G15" s="11">
        <v>1.7</v>
      </c>
      <c r="H15" s="11">
        <v>1.7</v>
      </c>
      <c r="I15" s="10">
        <f>SUMIFS(Detalhe_Registro!$F:$F,Detalhe_Registro!$A:$A,A15,Detalhe_Registro!$D:$D,B15)</f>
        <v>1516</v>
      </c>
      <c r="J15" s="11">
        <f>SUMIFS(Detalhe_Registro!$G:$G,Detalhe_Registro!$A:$A,A15,Detalhe_Registro!$D:$D,B15)</f>
        <v>44.61</v>
      </c>
      <c r="K15" s="9" t="str">
        <f>IF(G15="","",IF(G15&lt;Premissas!$C$8,"&lt; 1,00",IF(G15&lt;Premissas!$C$9,"1,00 – 1,19",IF(G15&lt;Premissas!$C$10,"1,20 – 1,39",IF(G15&lt;Premissas!$C$11,"1,40 – 1,59",IF(G15&lt;Premissas!$C$12,"1,60 – 1,99","≥ 2,00"))))))</f>
        <v>1,60 – 1,99</v>
      </c>
      <c r="L15" s="12">
        <f>IF(G15="","",MIN(Premissas!$C$17,IF(G15&lt;Premissas!$C$8,Premissas!$E$7,IF(G15&lt;Premissas!$C$9,Premissas!$E$8,IF(G15&lt;Premissas!$C$10,Premissas!$E$9,IF(G15&lt;Premissas!$C$11,Premissas!$E$10,IF(G15&lt;Premissas!$C$12,Premissas!$E$11,Premissas!$E$12)))))))</f>
        <v>500</v>
      </c>
      <c r="M15" s="13">
        <f>IF(OR(L15="",L15=0),0,L15/Premissas!$C$16)</f>
        <v>19.23076923076923</v>
      </c>
      <c r="N15" s="9" t="str">
        <f>IF(L15&gt;=Premissas!$C$17,"SIM","NÃO")</f>
        <v>NÃO</v>
      </c>
    </row>
    <row r="16" spans="1:14" ht="15" customHeight="1">
      <c r="A16" s="9">
        <v>7</v>
      </c>
      <c r="B16" s="9" t="s">
        <v>562</v>
      </c>
      <c r="C16" s="9" t="s">
        <v>563</v>
      </c>
      <c r="D16" s="9">
        <v>1942</v>
      </c>
      <c r="E16" s="9" t="s">
        <v>21</v>
      </c>
      <c r="F16" s="9">
        <f>COUNTIFS(Detalhe_Registro!$A:$A,A16,Detalhe_Registro!$D:$D,B16)</f>
        <v>1</v>
      </c>
      <c r="G16" s="11">
        <v>1.2</v>
      </c>
      <c r="H16" s="11">
        <v>1.2</v>
      </c>
      <c r="I16" s="10">
        <f>SUMIFS(Detalhe_Registro!$F:$F,Detalhe_Registro!$A:$A,A16,Detalhe_Registro!$D:$D,B16)</f>
        <v>1826</v>
      </c>
      <c r="J16" s="11">
        <f>SUMIFS(Detalhe_Registro!$G:$G,Detalhe_Registro!$A:$A,A16,Detalhe_Registro!$D:$D,B16)</f>
        <v>76.5</v>
      </c>
      <c r="K16" s="9" t="str">
        <f>IF(G16="","",IF(G16&lt;Premissas!$C$8,"&lt; 1,00",IF(G16&lt;Premissas!$C$9,"1,00 – 1,19",IF(G16&lt;Premissas!$C$10,"1,20 – 1,39",IF(G16&lt;Premissas!$C$11,"1,40 – 1,59",IF(G16&lt;Premissas!$C$12,"1,60 – 1,99","≥ 2,00"))))))</f>
        <v>1,20 – 1,39</v>
      </c>
      <c r="L16" s="12">
        <f>IF(G16="","",MIN(Premissas!$C$17,IF(G16&lt;Premissas!$C$8,Premissas!$E$7,IF(G16&lt;Premissas!$C$9,Premissas!$E$8,IF(G16&lt;Premissas!$C$10,Premissas!$E$9,IF(G16&lt;Premissas!$C$11,Premissas!$E$10,IF(G16&lt;Premissas!$C$12,Premissas!$E$11,Premissas!$E$12)))))))</f>
        <v>200</v>
      </c>
      <c r="M16" s="13">
        <f>IF(OR(L16="",L16=0),0,L16/Premissas!$C$16)</f>
        <v>7.6923076923076925</v>
      </c>
      <c r="N16" s="9" t="str">
        <f>IF(L16&gt;=Premissas!$C$17,"SIM","NÃO")</f>
        <v>NÃO</v>
      </c>
    </row>
    <row r="17" spans="1:14" ht="15" customHeight="1">
      <c r="A17" s="9">
        <v>7</v>
      </c>
      <c r="B17" s="9" t="s">
        <v>486</v>
      </c>
      <c r="C17" s="9" t="s">
        <v>487</v>
      </c>
      <c r="D17" s="9">
        <v>1942</v>
      </c>
      <c r="E17" s="9" t="s">
        <v>21</v>
      </c>
      <c r="F17" s="9">
        <f>COUNTIFS(Detalhe_Registro!$A:$A,A17,Detalhe_Registro!$D:$D,B17)</f>
        <v>1</v>
      </c>
      <c r="G17" s="11">
        <v>1.5</v>
      </c>
      <c r="H17" s="11">
        <v>1.5</v>
      </c>
      <c r="I17" s="10">
        <f>SUMIFS(Detalhe_Registro!$F:$F,Detalhe_Registro!$A:$A,A17,Detalhe_Registro!$D:$D,B17)</f>
        <v>2342</v>
      </c>
      <c r="J17" s="11">
        <f>SUMIFS(Detalhe_Registro!$G:$G,Detalhe_Registro!$A:$A,A17,Detalhe_Registro!$D:$D,B17)</f>
        <v>79.02</v>
      </c>
      <c r="K17" s="9" t="str">
        <f>IF(G17="","",IF(G17&lt;Premissas!$C$8,"&lt; 1,00",IF(G17&lt;Premissas!$C$9,"1,00 – 1,19",IF(G17&lt;Premissas!$C$10,"1,20 – 1,39",IF(G17&lt;Premissas!$C$11,"1,40 – 1,59",IF(G17&lt;Premissas!$C$12,"1,60 – 1,99","≥ 2,00"))))))</f>
        <v>1,40 – 1,59</v>
      </c>
      <c r="L17" s="12">
        <f>IF(G17="","",MIN(Premissas!$C$17,IF(G17&lt;Premissas!$C$8,Premissas!$E$7,IF(G17&lt;Premissas!$C$9,Premissas!$E$8,IF(G17&lt;Premissas!$C$10,Premissas!$E$9,IF(G17&lt;Premissas!$C$11,Premissas!$E$10,IF(G17&lt;Premissas!$C$12,Premissas!$E$11,Premissas!$E$12)))))))</f>
        <v>350</v>
      </c>
      <c r="M17" s="13">
        <f>IF(OR(L17="",L17=0),0,L17/Premissas!$C$16)</f>
        <v>13.461538461538462</v>
      </c>
      <c r="N17" s="9" t="str">
        <f>IF(L17&gt;=Premissas!$C$17,"SIM","NÃO")</f>
        <v>NÃO</v>
      </c>
    </row>
    <row r="18" spans="1:14" ht="15" customHeight="1">
      <c r="A18" s="9">
        <v>7</v>
      </c>
      <c r="B18" s="9" t="s">
        <v>606</v>
      </c>
      <c r="C18" s="9" t="s">
        <v>607</v>
      </c>
      <c r="D18" s="9">
        <v>1942</v>
      </c>
      <c r="E18" s="9" t="s">
        <v>4853</v>
      </c>
      <c r="F18" s="9">
        <f>COUNTIFS(Detalhe_Registro!$A:$A,A18,Detalhe_Registro!$D:$D,B18)</f>
        <v>2</v>
      </c>
      <c r="G18" s="11">
        <v>2.2727270000000002</v>
      </c>
      <c r="H18" s="11">
        <v>1.2834220000000001</v>
      </c>
      <c r="I18" s="10">
        <f>SUMIFS(Detalhe_Registro!$F:$F,Detalhe_Registro!$A:$A,A18,Detalhe_Registro!$D:$D,B18)</f>
        <v>285</v>
      </c>
      <c r="J18" s="11">
        <f>SUMIFS(Detalhe_Registro!$G:$G,Detalhe_Registro!$A:$A,A18,Detalhe_Registro!$D:$D,B18)</f>
        <v>37.950000000000003</v>
      </c>
      <c r="K18" s="9" t="str">
        <f>IF(G18="","",IF(G18&lt;Premissas!$C$8,"&lt; 1,00",IF(G18&lt;Premissas!$C$9,"1,00 – 1,19",IF(G18&lt;Premissas!$C$10,"1,20 – 1,39",IF(G18&lt;Premissas!$C$11,"1,40 – 1,59",IF(G18&lt;Premissas!$C$12,"1,60 – 1,99","≥ 2,00"))))))</f>
        <v>≥ 2,00</v>
      </c>
      <c r="L18" s="12">
        <f>IF(G18="","",MIN(Premissas!$C$17,IF(G18&lt;Premissas!$C$8,Premissas!$E$7,IF(G18&lt;Premissas!$C$9,Premissas!$E$8,IF(G18&lt;Premissas!$C$10,Premissas!$E$9,IF(G18&lt;Premissas!$C$11,Premissas!$E$10,IF(G18&lt;Premissas!$C$12,Premissas!$E$11,Premissas!$E$12)))))))</f>
        <v>750</v>
      </c>
      <c r="M18" s="13">
        <f>IF(OR(L18="",L18=0),0,L18/Premissas!$C$16)</f>
        <v>28.846153846153847</v>
      </c>
      <c r="N18" s="9" t="str">
        <f>IF(L18&gt;=Premissas!$C$17,"SIM","NÃO")</f>
        <v>SIM</v>
      </c>
    </row>
    <row r="19" spans="1:14" ht="15" customHeight="1">
      <c r="A19" s="9">
        <v>7</v>
      </c>
      <c r="B19" s="9" t="s">
        <v>574</v>
      </c>
      <c r="C19" s="9" t="s">
        <v>575</v>
      </c>
      <c r="D19" s="9">
        <v>1942</v>
      </c>
      <c r="E19" s="9" t="s">
        <v>4854</v>
      </c>
      <c r="F19" s="9">
        <f>COUNTIFS(Detalhe_Registro!$A:$A,A19,Detalhe_Registro!$D:$D,B19)</f>
        <v>2</v>
      </c>
      <c r="G19" s="11">
        <v>0.86363599999999996</v>
      </c>
      <c r="H19" s="11">
        <v>0.80681800000000004</v>
      </c>
      <c r="I19" s="10">
        <f>SUMIFS(Detalhe_Registro!$F:$F,Detalhe_Registro!$A:$A,A19,Detalhe_Registro!$D:$D,B19)</f>
        <v>223</v>
      </c>
      <c r="J19" s="11">
        <f>SUMIFS(Detalhe_Registro!$G:$G,Detalhe_Registro!$A:$A,A19,Detalhe_Registro!$D:$D,B19)</f>
        <v>12.899999999999999</v>
      </c>
      <c r="K19" s="9" t="str">
        <f>IF(G19="","",IF(G19&lt;Premissas!$C$8,"&lt; 1,00",IF(G19&lt;Premissas!$C$9,"1,00 – 1,19",IF(G19&lt;Premissas!$C$10,"1,20 – 1,39",IF(G19&lt;Premissas!$C$11,"1,40 – 1,59",IF(G19&lt;Premissas!$C$12,"1,60 – 1,99","≥ 2,00"))))))</f>
        <v>&lt; 1,00</v>
      </c>
      <c r="L19" s="12">
        <f>IF(G19="","",MIN(Premissas!$C$17,IF(G19&lt;Premissas!$C$8,Premissas!$E$7,IF(G19&lt;Premissas!$C$9,Premissas!$E$8,IF(G19&lt;Premissas!$C$10,Premissas!$E$9,IF(G19&lt;Premissas!$C$11,Premissas!$E$10,IF(G19&lt;Premissas!$C$12,Premissas!$E$11,Premissas!$E$12)))))))</f>
        <v>0</v>
      </c>
      <c r="M19" s="13">
        <f>IF(OR(L19="",L19=0),0,L19/Premissas!$C$16)</f>
        <v>0</v>
      </c>
      <c r="N19" s="9" t="str">
        <f>IF(L19&gt;=Premissas!$C$17,"SIM","NÃO")</f>
        <v>NÃO</v>
      </c>
    </row>
    <row r="20" spans="1:14" ht="15" customHeight="1">
      <c r="A20" s="9">
        <v>7</v>
      </c>
      <c r="B20" s="9" t="s">
        <v>632</v>
      </c>
      <c r="C20" s="9" t="s">
        <v>633</v>
      </c>
      <c r="D20" s="9">
        <v>1942</v>
      </c>
      <c r="E20" s="9" t="s">
        <v>4855</v>
      </c>
      <c r="F20" s="9">
        <f>COUNTIFS(Detalhe_Registro!$A:$A,A20,Detalhe_Registro!$D:$D,B20)</f>
        <v>3</v>
      </c>
      <c r="G20" s="11">
        <v>2.3125</v>
      </c>
      <c r="H20" s="11">
        <v>1.957999</v>
      </c>
      <c r="I20" s="10">
        <f>SUMIFS(Detalhe_Registro!$F:$F,Detalhe_Registro!$A:$A,A20,Detalhe_Registro!$D:$D,B20)</f>
        <v>2096</v>
      </c>
      <c r="J20" s="11">
        <f>SUMIFS(Detalhe_Registro!$G:$G,Detalhe_Registro!$A:$A,A20,Detalhe_Registro!$D:$D,B20)</f>
        <v>73.820000000000007</v>
      </c>
      <c r="K20" s="9" t="str">
        <f>IF(G20="","",IF(G20&lt;Premissas!$C$8,"&lt; 1,00",IF(G20&lt;Premissas!$C$9,"1,00 – 1,19",IF(G20&lt;Premissas!$C$10,"1,20 – 1,39",IF(G20&lt;Premissas!$C$11,"1,40 – 1,59",IF(G20&lt;Premissas!$C$12,"1,60 – 1,99","≥ 2,00"))))))</f>
        <v>≥ 2,00</v>
      </c>
      <c r="L20" s="12">
        <f>IF(G20="","",MIN(Premissas!$C$17,IF(G20&lt;Premissas!$C$8,Premissas!$E$7,IF(G20&lt;Premissas!$C$9,Premissas!$E$8,IF(G20&lt;Premissas!$C$10,Premissas!$E$9,IF(G20&lt;Premissas!$C$11,Premissas!$E$10,IF(G20&lt;Premissas!$C$12,Premissas!$E$11,Premissas!$E$12)))))))</f>
        <v>750</v>
      </c>
      <c r="M20" s="13">
        <f>IF(OR(L20="",L20=0),0,L20/Premissas!$C$16)</f>
        <v>28.846153846153847</v>
      </c>
      <c r="N20" s="9" t="str">
        <f>IF(L20&gt;=Premissas!$C$17,"SIM","NÃO")</f>
        <v>SIM</v>
      </c>
    </row>
    <row r="21" spans="1:14" ht="15" customHeight="1">
      <c r="A21" s="9">
        <v>7</v>
      </c>
      <c r="B21" s="9" t="s">
        <v>624</v>
      </c>
      <c r="C21" s="9" t="s">
        <v>625</v>
      </c>
      <c r="D21" s="9">
        <v>1942</v>
      </c>
      <c r="E21" s="9" t="s">
        <v>18</v>
      </c>
      <c r="F21" s="9">
        <f>COUNTIFS(Detalhe_Registro!$A:$A,A21,Detalhe_Registro!$D:$D,B21)</f>
        <v>1</v>
      </c>
      <c r="G21" s="11">
        <v>6.1363640000000004</v>
      </c>
      <c r="H21" s="11">
        <v>6.1363640000000004</v>
      </c>
      <c r="I21" s="10">
        <f>SUMIFS(Detalhe_Registro!$F:$F,Detalhe_Registro!$A:$A,A21,Detalhe_Registro!$D:$D,B21)</f>
        <v>965</v>
      </c>
      <c r="J21" s="11">
        <f>SUMIFS(Detalhe_Registro!$G:$G,Detalhe_Registro!$A:$A,A21,Detalhe_Registro!$D:$D,B21)</f>
        <v>7.17</v>
      </c>
      <c r="K21" s="9" t="str">
        <f>IF(G21="","",IF(G21&lt;Premissas!$C$8,"&lt; 1,00",IF(G21&lt;Premissas!$C$9,"1,00 – 1,19",IF(G21&lt;Premissas!$C$10,"1,20 – 1,39",IF(G21&lt;Premissas!$C$11,"1,40 – 1,59",IF(G21&lt;Premissas!$C$12,"1,60 – 1,99","≥ 2,00"))))))</f>
        <v>≥ 2,00</v>
      </c>
      <c r="L21" s="12">
        <f>IF(G21="","",MIN(Premissas!$C$17,IF(G21&lt;Premissas!$C$8,Premissas!$E$7,IF(G21&lt;Premissas!$C$9,Premissas!$E$8,IF(G21&lt;Premissas!$C$10,Premissas!$E$9,IF(G21&lt;Premissas!$C$11,Premissas!$E$10,IF(G21&lt;Premissas!$C$12,Premissas!$E$11,Premissas!$E$12)))))))</f>
        <v>750</v>
      </c>
      <c r="M21" s="13">
        <f>IF(OR(L21="",L21=0),0,L21/Premissas!$C$16)</f>
        <v>28.846153846153847</v>
      </c>
      <c r="N21" s="9" t="str">
        <f>IF(L21&gt;=Premissas!$C$17,"SIM","NÃO")</f>
        <v>SIM</v>
      </c>
    </row>
    <row r="22" spans="1:14" ht="15" customHeight="1">
      <c r="A22" s="9">
        <v>7</v>
      </c>
      <c r="B22" s="9" t="s">
        <v>584</v>
      </c>
      <c r="C22" s="9" t="s">
        <v>585</v>
      </c>
      <c r="D22" s="9">
        <v>1942</v>
      </c>
      <c r="E22" s="9" t="s">
        <v>18</v>
      </c>
      <c r="F22" s="9">
        <f>COUNTIFS(Detalhe_Registro!$A:$A,A22,Detalhe_Registro!$D:$D,B22)</f>
        <v>1</v>
      </c>
      <c r="G22" s="11">
        <v>0.227273</v>
      </c>
      <c r="H22" s="11">
        <v>0.227273</v>
      </c>
      <c r="I22" s="10">
        <f>SUMIFS(Detalhe_Registro!$F:$F,Detalhe_Registro!$A:$A,A22,Detalhe_Registro!$D:$D,B22)</f>
        <v>96</v>
      </c>
      <c r="J22" s="11">
        <f>SUMIFS(Detalhe_Registro!$G:$G,Detalhe_Registro!$A:$A,A22,Detalhe_Registro!$D:$D,B22)</f>
        <v>19.649999999999999</v>
      </c>
      <c r="K22" s="9" t="str">
        <f>IF(G22="","",IF(G22&lt;Premissas!$C$8,"&lt; 1,00",IF(G22&lt;Premissas!$C$9,"1,00 – 1,19",IF(G22&lt;Premissas!$C$10,"1,20 – 1,39",IF(G22&lt;Premissas!$C$11,"1,40 – 1,59",IF(G22&lt;Premissas!$C$12,"1,60 – 1,99","≥ 2,00"))))))</f>
        <v>&lt; 1,00</v>
      </c>
      <c r="L22" s="12">
        <f>IF(G22="","",MIN(Premissas!$C$17,IF(G22&lt;Premissas!$C$8,Premissas!$E$7,IF(G22&lt;Premissas!$C$9,Premissas!$E$8,IF(G22&lt;Premissas!$C$10,Premissas!$E$9,IF(G22&lt;Premissas!$C$11,Premissas!$E$10,IF(G22&lt;Premissas!$C$12,Premissas!$E$11,Premissas!$E$12)))))))</f>
        <v>0</v>
      </c>
      <c r="M22" s="13">
        <f>IF(OR(L22="",L22=0),0,L22/Premissas!$C$16)</f>
        <v>0</v>
      </c>
      <c r="N22" s="9" t="str">
        <f>IF(L22&gt;=Premissas!$C$17,"SIM","NÃO")</f>
        <v>NÃO</v>
      </c>
    </row>
    <row r="23" spans="1:14" ht="15" customHeight="1">
      <c r="A23" s="9">
        <v>7</v>
      </c>
      <c r="B23" s="9" t="s">
        <v>556</v>
      </c>
      <c r="C23" s="9" t="s">
        <v>557</v>
      </c>
      <c r="D23" s="9">
        <v>1942</v>
      </c>
      <c r="E23" s="9" t="s">
        <v>21</v>
      </c>
      <c r="F23" s="9">
        <f>COUNTIFS(Detalhe_Registro!$A:$A,A23,Detalhe_Registro!$D:$D,B23)</f>
        <v>1</v>
      </c>
      <c r="G23" s="11">
        <v>1.3</v>
      </c>
      <c r="H23" s="11">
        <v>1.3</v>
      </c>
      <c r="I23" s="10">
        <f>SUMIFS(Detalhe_Registro!$F:$F,Detalhe_Registro!$A:$A,A23,Detalhe_Registro!$D:$D,B23)</f>
        <v>1720</v>
      </c>
      <c r="J23" s="11">
        <f>SUMIFS(Detalhe_Registro!$G:$G,Detalhe_Registro!$A:$A,A23,Detalhe_Registro!$D:$D,B23)</f>
        <v>66.58</v>
      </c>
      <c r="K23" s="9" t="str">
        <f>IF(G23="","",IF(G23&lt;Premissas!$C$8,"&lt; 1,00",IF(G23&lt;Premissas!$C$9,"1,00 – 1,19",IF(G23&lt;Premissas!$C$10,"1,20 – 1,39",IF(G23&lt;Premissas!$C$11,"1,40 – 1,59",IF(G23&lt;Premissas!$C$12,"1,60 – 1,99","≥ 2,00"))))))</f>
        <v>1,20 – 1,39</v>
      </c>
      <c r="L23" s="12">
        <f>IF(G23="","",MIN(Premissas!$C$17,IF(G23&lt;Premissas!$C$8,Premissas!$E$7,IF(G23&lt;Premissas!$C$9,Premissas!$E$8,IF(G23&lt;Premissas!$C$10,Premissas!$E$9,IF(G23&lt;Premissas!$C$11,Premissas!$E$10,IF(G23&lt;Premissas!$C$12,Premissas!$E$11,Premissas!$E$12)))))))</f>
        <v>200</v>
      </c>
      <c r="M23" s="13">
        <f>IF(OR(L23="",L23=0),0,L23/Premissas!$C$16)</f>
        <v>7.6923076923076925</v>
      </c>
      <c r="N23" s="9" t="str">
        <f>IF(L23&gt;=Premissas!$C$17,"SIM","NÃO")</f>
        <v>NÃO</v>
      </c>
    </row>
    <row r="24" spans="1:14" ht="15" customHeight="1">
      <c r="A24" s="9">
        <v>7</v>
      </c>
      <c r="B24" s="9" t="s">
        <v>512</v>
      </c>
      <c r="C24" s="9" t="s">
        <v>513</v>
      </c>
      <c r="D24" s="9">
        <v>1942</v>
      </c>
      <c r="E24" s="9" t="s">
        <v>21</v>
      </c>
      <c r="F24" s="9">
        <f>COUNTIFS(Detalhe_Registro!$A:$A,A24,Detalhe_Registro!$D:$D,B24)</f>
        <v>1</v>
      </c>
      <c r="G24" s="11">
        <v>2</v>
      </c>
      <c r="H24" s="11">
        <v>2</v>
      </c>
      <c r="I24" s="10">
        <f>SUMIFS(Detalhe_Registro!$F:$F,Detalhe_Registro!$A:$A,A24,Detalhe_Registro!$D:$D,B24)</f>
        <v>2375</v>
      </c>
      <c r="J24" s="11">
        <f>SUMIFS(Detalhe_Registro!$G:$G,Detalhe_Registro!$A:$A,A24,Detalhe_Registro!$D:$D,B24)</f>
        <v>59.81</v>
      </c>
      <c r="K24" s="9" t="str">
        <f>IF(G24="","",IF(G24&lt;Premissas!$C$8,"&lt; 1,00",IF(G24&lt;Premissas!$C$9,"1,00 – 1,19",IF(G24&lt;Premissas!$C$10,"1,20 – 1,39",IF(G24&lt;Premissas!$C$11,"1,40 – 1,59",IF(G24&lt;Premissas!$C$12,"1,60 – 1,99","≥ 2,00"))))))</f>
        <v>≥ 2,00</v>
      </c>
      <c r="L24" s="12">
        <f>IF(G24="","",MIN(Premissas!$C$17,IF(G24&lt;Premissas!$C$8,Premissas!$E$7,IF(G24&lt;Premissas!$C$9,Premissas!$E$8,IF(G24&lt;Premissas!$C$10,Premissas!$E$9,IF(G24&lt;Premissas!$C$11,Premissas!$E$10,IF(G24&lt;Premissas!$C$12,Premissas!$E$11,Premissas!$E$12)))))))</f>
        <v>750</v>
      </c>
      <c r="M24" s="13">
        <f>IF(OR(L24="",L24=0),0,L24/Premissas!$C$16)</f>
        <v>28.846153846153847</v>
      </c>
      <c r="N24" s="9" t="str">
        <f>IF(L24&gt;=Premissas!$C$17,"SIM","NÃO")</f>
        <v>SIM</v>
      </c>
    </row>
    <row r="25" spans="1:14" ht="15" customHeight="1">
      <c r="A25" s="9">
        <v>7</v>
      </c>
      <c r="B25" s="9" t="s">
        <v>598</v>
      </c>
      <c r="C25" s="9" t="s">
        <v>599</v>
      </c>
      <c r="D25" s="9">
        <v>1942</v>
      </c>
      <c r="E25" s="9" t="s">
        <v>20</v>
      </c>
      <c r="F25" s="9">
        <f>COUNTIFS(Detalhe_Registro!$A:$A,A25,Detalhe_Registro!$D:$D,B25)</f>
        <v>1</v>
      </c>
      <c r="G25" s="11">
        <v>3.75</v>
      </c>
      <c r="H25" s="11">
        <v>3.75</v>
      </c>
      <c r="I25" s="10">
        <f>SUMIFS(Detalhe_Registro!$F:$F,Detalhe_Registro!$A:$A,A25,Detalhe_Registro!$D:$D,B25)</f>
        <v>3</v>
      </c>
      <c r="J25" s="11">
        <f>SUMIFS(Detalhe_Registro!$G:$G,Detalhe_Registro!$A:$A,A25,Detalhe_Registro!$D:$D,B25)</f>
        <v>0.05</v>
      </c>
      <c r="K25" s="9" t="str">
        <f>IF(G25="","",IF(G25&lt;Premissas!$C$8,"&lt; 1,00",IF(G25&lt;Premissas!$C$9,"1,00 – 1,19",IF(G25&lt;Premissas!$C$10,"1,20 – 1,39",IF(G25&lt;Premissas!$C$11,"1,40 – 1,59",IF(G25&lt;Premissas!$C$12,"1,60 – 1,99","≥ 2,00"))))))</f>
        <v>≥ 2,00</v>
      </c>
      <c r="L25" s="12">
        <f>IF(G25="","",MIN(Premissas!$C$17,IF(G25&lt;Premissas!$C$8,Premissas!$E$7,IF(G25&lt;Premissas!$C$9,Premissas!$E$8,IF(G25&lt;Premissas!$C$10,Premissas!$E$9,IF(G25&lt;Premissas!$C$11,Premissas!$E$10,IF(G25&lt;Premissas!$C$12,Premissas!$E$11,Premissas!$E$12)))))))</f>
        <v>750</v>
      </c>
      <c r="M25" s="13">
        <f>IF(OR(L25="",L25=0),0,L25/Premissas!$C$16)</f>
        <v>28.846153846153847</v>
      </c>
      <c r="N25" s="9" t="str">
        <f>IF(L25&gt;=Premissas!$C$17,"SIM","NÃO")</f>
        <v>SIM</v>
      </c>
    </row>
    <row r="26" spans="1:14" ht="15" customHeight="1">
      <c r="A26" s="9">
        <v>7</v>
      </c>
      <c r="B26" s="9" t="s">
        <v>538</v>
      </c>
      <c r="C26" s="9" t="s">
        <v>539</v>
      </c>
      <c r="D26" s="9">
        <v>1942</v>
      </c>
      <c r="E26" s="9" t="s">
        <v>18</v>
      </c>
      <c r="F26" s="9">
        <f>COUNTIFS(Detalhe_Registro!$A:$A,A26,Detalhe_Registro!$D:$D,B26)</f>
        <v>1</v>
      </c>
      <c r="G26" s="11">
        <v>2.3636360000000001</v>
      </c>
      <c r="H26" s="11">
        <v>2.3636360000000001</v>
      </c>
      <c r="I26" s="10">
        <f>SUMIFS(Detalhe_Registro!$F:$F,Detalhe_Registro!$A:$A,A26,Detalhe_Registro!$D:$D,B26)</f>
        <v>2070</v>
      </c>
      <c r="J26" s="11">
        <f>SUMIFS(Detalhe_Registro!$G:$G,Detalhe_Registro!$A:$A,A26,Detalhe_Registro!$D:$D,B26)</f>
        <v>39.9</v>
      </c>
      <c r="K26" s="9" t="str">
        <f>IF(G26="","",IF(G26&lt;Premissas!$C$8,"&lt; 1,00",IF(G26&lt;Premissas!$C$9,"1,00 – 1,19",IF(G26&lt;Premissas!$C$10,"1,20 – 1,39",IF(G26&lt;Premissas!$C$11,"1,40 – 1,59",IF(G26&lt;Premissas!$C$12,"1,60 – 1,99","≥ 2,00"))))))</f>
        <v>≥ 2,00</v>
      </c>
      <c r="L26" s="12">
        <f>IF(G26="","",MIN(Premissas!$C$17,IF(G26&lt;Premissas!$C$8,Premissas!$E$7,IF(G26&lt;Premissas!$C$9,Premissas!$E$8,IF(G26&lt;Premissas!$C$10,Premissas!$E$9,IF(G26&lt;Premissas!$C$11,Premissas!$E$10,IF(G26&lt;Premissas!$C$12,Premissas!$E$11,Premissas!$E$12)))))))</f>
        <v>750</v>
      </c>
      <c r="M26" s="13">
        <f>IF(OR(L26="",L26=0),0,L26/Premissas!$C$16)</f>
        <v>28.846153846153847</v>
      </c>
      <c r="N26" s="9" t="str">
        <f>IF(L26&gt;=Premissas!$C$17,"SIM","NÃO")</f>
        <v>SIM</v>
      </c>
    </row>
    <row r="27" spans="1:14" ht="15" customHeight="1">
      <c r="A27" s="9">
        <v>7</v>
      </c>
      <c r="B27" s="9" t="s">
        <v>592</v>
      </c>
      <c r="C27" s="9" t="s">
        <v>593</v>
      </c>
      <c r="D27" s="9">
        <v>1942</v>
      </c>
      <c r="E27" s="9" t="s">
        <v>21</v>
      </c>
      <c r="F27" s="9">
        <f>COUNTIFS(Detalhe_Registro!$A:$A,A27,Detalhe_Registro!$D:$D,B27)</f>
        <v>1</v>
      </c>
      <c r="G27" s="11">
        <v>1.25</v>
      </c>
      <c r="H27" s="11">
        <v>1.25</v>
      </c>
      <c r="I27" s="10">
        <f>SUMIFS(Detalhe_Registro!$F:$F,Detalhe_Registro!$A:$A,A27,Detalhe_Registro!$D:$D,B27)</f>
        <v>1698</v>
      </c>
      <c r="J27" s="11">
        <f>SUMIFS(Detalhe_Registro!$G:$G,Detalhe_Registro!$A:$A,A27,Detalhe_Registro!$D:$D,B27)</f>
        <v>66.73</v>
      </c>
      <c r="K27" s="9" t="str">
        <f>IF(G27="","",IF(G27&lt;Premissas!$C$8,"&lt; 1,00",IF(G27&lt;Premissas!$C$9,"1,00 – 1,19",IF(G27&lt;Premissas!$C$10,"1,20 – 1,39",IF(G27&lt;Premissas!$C$11,"1,40 – 1,59",IF(G27&lt;Premissas!$C$12,"1,60 – 1,99","≥ 2,00"))))))</f>
        <v>1,20 – 1,39</v>
      </c>
      <c r="L27" s="12">
        <f>IF(G27="","",MIN(Premissas!$C$17,IF(G27&lt;Premissas!$C$8,Premissas!$E$7,IF(G27&lt;Premissas!$C$9,Premissas!$E$8,IF(G27&lt;Premissas!$C$10,Premissas!$E$9,IF(G27&lt;Premissas!$C$11,Premissas!$E$10,IF(G27&lt;Premissas!$C$12,Premissas!$E$11,Premissas!$E$12)))))))</f>
        <v>200</v>
      </c>
      <c r="M27" s="13">
        <f>IF(OR(L27="",L27=0),0,L27/Premissas!$C$16)</f>
        <v>7.6923076923076925</v>
      </c>
      <c r="N27" s="9" t="str">
        <f>IF(L27&gt;=Premissas!$C$17,"SIM","NÃO")</f>
        <v>NÃO</v>
      </c>
    </row>
    <row r="28" spans="1:14" ht="15" customHeight="1">
      <c r="A28" s="9">
        <v>7</v>
      </c>
      <c r="B28" s="9" t="s">
        <v>640</v>
      </c>
      <c r="C28" s="9" t="s">
        <v>641</v>
      </c>
      <c r="D28" s="9">
        <v>1942</v>
      </c>
      <c r="E28" s="9" t="s">
        <v>4852</v>
      </c>
      <c r="F28" s="9">
        <f>COUNTIFS(Detalhe_Registro!$A:$A,A28,Detalhe_Registro!$D:$D,B28)</f>
        <v>2</v>
      </c>
      <c r="G28" s="11">
        <v>0.375</v>
      </c>
      <c r="H28" s="11">
        <v>0.24632399999999999</v>
      </c>
      <c r="I28" s="10">
        <f>SUMIFS(Detalhe_Registro!$F:$F,Detalhe_Registro!$A:$A,A28,Detalhe_Registro!$D:$D,B28)</f>
        <v>233</v>
      </c>
      <c r="J28" s="11">
        <f>SUMIFS(Detalhe_Registro!$G:$G,Detalhe_Registro!$A:$A,A28,Detalhe_Registro!$D:$D,B28)</f>
        <v>88.94</v>
      </c>
      <c r="K28" s="9" t="str">
        <f>IF(G28="","",IF(G28&lt;Premissas!$C$8,"&lt; 1,00",IF(G28&lt;Premissas!$C$9,"1,00 – 1,19",IF(G28&lt;Premissas!$C$10,"1,20 – 1,39",IF(G28&lt;Premissas!$C$11,"1,40 – 1,59",IF(G28&lt;Premissas!$C$12,"1,60 – 1,99","≥ 2,00"))))))</f>
        <v>&lt; 1,00</v>
      </c>
      <c r="L28" s="12">
        <f>IF(G28="","",MIN(Premissas!$C$17,IF(G28&lt;Premissas!$C$8,Premissas!$E$7,IF(G28&lt;Premissas!$C$9,Premissas!$E$8,IF(G28&lt;Premissas!$C$10,Premissas!$E$9,IF(G28&lt;Premissas!$C$11,Premissas!$E$10,IF(G28&lt;Premissas!$C$12,Premissas!$E$11,Premissas!$E$12)))))))</f>
        <v>0</v>
      </c>
      <c r="M28" s="13">
        <f>IF(OR(L28="",L28=0),0,L28/Premissas!$C$16)</f>
        <v>0</v>
      </c>
      <c r="N28" s="9" t="str">
        <f>IF(L28&gt;=Premissas!$C$17,"SIM","NÃO")</f>
        <v>NÃO</v>
      </c>
    </row>
    <row r="29" spans="1:14" ht="15" customHeight="1">
      <c r="A29" s="9">
        <v>7</v>
      </c>
      <c r="B29" s="9" t="s">
        <v>804</v>
      </c>
      <c r="C29" s="9" t="s">
        <v>805</v>
      </c>
      <c r="D29" s="9">
        <v>1942</v>
      </c>
      <c r="E29" s="9" t="s">
        <v>21</v>
      </c>
      <c r="F29" s="9">
        <f>COUNTIFS(Detalhe_Registro!$A:$A,A29,Detalhe_Registro!$D:$D,B29)</f>
        <v>1</v>
      </c>
      <c r="G29" s="11">
        <v>0.85</v>
      </c>
      <c r="H29" s="11">
        <v>0.85</v>
      </c>
      <c r="I29" s="10">
        <f>SUMIFS(Detalhe_Registro!$F:$F,Detalhe_Registro!$A:$A,A29,Detalhe_Registro!$D:$D,B29)</f>
        <v>1259</v>
      </c>
      <c r="J29" s="11">
        <f>SUMIFS(Detalhe_Registro!$G:$G,Detalhe_Registro!$A:$A,A29,Detalhe_Registro!$D:$D,B29)</f>
        <v>72.260000000000005</v>
      </c>
      <c r="K29" s="9" t="str">
        <f>IF(G29="","",IF(G29&lt;Premissas!$C$8,"&lt; 1,00",IF(G29&lt;Premissas!$C$9,"1,00 – 1,19",IF(G29&lt;Premissas!$C$10,"1,20 – 1,39",IF(G29&lt;Premissas!$C$11,"1,40 – 1,59",IF(G29&lt;Premissas!$C$12,"1,60 – 1,99","≥ 2,00"))))))</f>
        <v>&lt; 1,00</v>
      </c>
      <c r="L29" s="12">
        <f>IF(G29="","",MIN(Premissas!$C$17,IF(G29&lt;Premissas!$C$8,Premissas!$E$7,IF(G29&lt;Premissas!$C$9,Premissas!$E$8,IF(G29&lt;Premissas!$C$10,Premissas!$E$9,IF(G29&lt;Premissas!$C$11,Premissas!$E$10,IF(G29&lt;Premissas!$C$12,Premissas!$E$11,Premissas!$E$12)))))))</f>
        <v>0</v>
      </c>
      <c r="M29" s="13">
        <f>IF(OR(L29="",L29=0),0,L29/Premissas!$C$16)</f>
        <v>0</v>
      </c>
      <c r="N29" s="9" t="str">
        <f>IF(L29&gt;=Premissas!$C$17,"SIM","NÃO")</f>
        <v>NÃO</v>
      </c>
    </row>
    <row r="30" spans="1:14" ht="15" customHeight="1">
      <c r="A30" s="9">
        <v>7</v>
      </c>
      <c r="B30" s="9" t="s">
        <v>492</v>
      </c>
      <c r="C30" s="9" t="s">
        <v>493</v>
      </c>
      <c r="D30" s="9">
        <v>1942</v>
      </c>
      <c r="E30" s="9" t="s">
        <v>21</v>
      </c>
      <c r="F30" s="9">
        <f>COUNTIFS(Detalhe_Registro!$A:$A,A30,Detalhe_Registro!$D:$D,B30)</f>
        <v>1</v>
      </c>
      <c r="G30" s="11">
        <v>0.85</v>
      </c>
      <c r="H30" s="11">
        <v>0.85</v>
      </c>
      <c r="I30" s="10">
        <f>SUMIFS(Detalhe_Registro!$F:$F,Detalhe_Registro!$A:$A,A30,Detalhe_Registro!$D:$D,B30)</f>
        <v>1294</v>
      </c>
      <c r="J30" s="11">
        <f>SUMIFS(Detalhe_Registro!$G:$G,Detalhe_Registro!$A:$A,A30,Detalhe_Registro!$D:$D,B30)</f>
        <v>76.430000000000007</v>
      </c>
      <c r="K30" s="9" t="str">
        <f>IF(G30="","",IF(G30&lt;Premissas!$C$8,"&lt; 1,00",IF(G30&lt;Premissas!$C$9,"1,00 – 1,19",IF(G30&lt;Premissas!$C$10,"1,20 – 1,39",IF(G30&lt;Premissas!$C$11,"1,40 – 1,59",IF(G30&lt;Premissas!$C$12,"1,60 – 1,99","≥ 2,00"))))))</f>
        <v>&lt; 1,00</v>
      </c>
      <c r="L30" s="12">
        <f>IF(G30="","",MIN(Premissas!$C$17,IF(G30&lt;Premissas!$C$8,Premissas!$E$7,IF(G30&lt;Premissas!$C$9,Premissas!$E$8,IF(G30&lt;Premissas!$C$10,Premissas!$E$9,IF(G30&lt;Premissas!$C$11,Premissas!$E$10,IF(G30&lt;Premissas!$C$12,Premissas!$E$11,Premissas!$E$12)))))))</f>
        <v>0</v>
      </c>
      <c r="M30" s="13">
        <f>IF(OR(L30="",L30=0),0,L30/Premissas!$C$16)</f>
        <v>0</v>
      </c>
      <c r="N30" s="9" t="str">
        <f>IF(L30&gt;=Premissas!$C$17,"SIM","NÃO")</f>
        <v>NÃO</v>
      </c>
    </row>
    <row r="31" spans="1:14" ht="15" customHeight="1">
      <c r="A31" s="9">
        <v>7</v>
      </c>
      <c r="B31" s="9" t="s">
        <v>522</v>
      </c>
      <c r="C31" s="9" t="s">
        <v>523</v>
      </c>
      <c r="D31" s="9">
        <v>1942</v>
      </c>
      <c r="E31" s="9" t="s">
        <v>18</v>
      </c>
      <c r="F31" s="9">
        <f>COUNTIFS(Detalhe_Registro!$A:$A,A31,Detalhe_Registro!$D:$D,B31)</f>
        <v>1</v>
      </c>
      <c r="G31" s="11">
        <v>5.5</v>
      </c>
      <c r="H31" s="11">
        <v>5.5</v>
      </c>
      <c r="I31" s="10">
        <f>SUMIFS(Detalhe_Registro!$F:$F,Detalhe_Registro!$A:$A,A31,Detalhe_Registro!$D:$D,B31)</f>
        <v>1560</v>
      </c>
      <c r="J31" s="11">
        <f>SUMIFS(Detalhe_Registro!$G:$G,Detalhe_Registro!$A:$A,A31,Detalhe_Registro!$D:$D,B31)</f>
        <v>12.91</v>
      </c>
      <c r="K31" s="9" t="str">
        <f>IF(G31="","",IF(G31&lt;Premissas!$C$8,"&lt; 1,00",IF(G31&lt;Premissas!$C$9,"1,00 – 1,19",IF(G31&lt;Premissas!$C$10,"1,20 – 1,39",IF(G31&lt;Premissas!$C$11,"1,40 – 1,59",IF(G31&lt;Premissas!$C$12,"1,60 – 1,99","≥ 2,00"))))))</f>
        <v>≥ 2,00</v>
      </c>
      <c r="L31" s="12">
        <f>IF(G31="","",MIN(Premissas!$C$17,IF(G31&lt;Premissas!$C$8,Premissas!$E$7,IF(G31&lt;Premissas!$C$9,Premissas!$E$8,IF(G31&lt;Premissas!$C$10,Premissas!$E$9,IF(G31&lt;Premissas!$C$11,Premissas!$E$10,IF(G31&lt;Premissas!$C$12,Premissas!$E$11,Premissas!$E$12)))))))</f>
        <v>750</v>
      </c>
      <c r="M31" s="13">
        <f>IF(OR(L31="",L31=0),0,L31/Premissas!$C$16)</f>
        <v>28.846153846153847</v>
      </c>
      <c r="N31" s="9" t="str">
        <f>IF(L31&gt;=Premissas!$C$17,"SIM","NÃO")</f>
        <v>SIM</v>
      </c>
    </row>
    <row r="32" spans="1:14" ht="15" customHeight="1">
      <c r="A32" s="9">
        <v>7</v>
      </c>
      <c r="B32" s="9" t="s">
        <v>602</v>
      </c>
      <c r="C32" s="9" t="s">
        <v>603</v>
      </c>
      <c r="D32" s="9">
        <v>1942</v>
      </c>
      <c r="E32" s="9" t="s">
        <v>18</v>
      </c>
      <c r="F32" s="9">
        <f>COUNTIFS(Detalhe_Registro!$A:$A,A32,Detalhe_Registro!$D:$D,B32)</f>
        <v>1</v>
      </c>
      <c r="G32" s="11">
        <v>3.5909089999999999</v>
      </c>
      <c r="H32" s="11">
        <v>3.5909089999999999</v>
      </c>
      <c r="I32" s="10">
        <f>SUMIFS(Detalhe_Registro!$F:$F,Detalhe_Registro!$A:$A,A32,Detalhe_Registro!$D:$D,B32)</f>
        <v>560</v>
      </c>
      <c r="J32" s="11">
        <f>SUMIFS(Detalhe_Registro!$G:$G,Detalhe_Registro!$A:$A,A32,Detalhe_Registro!$D:$D,B32)</f>
        <v>7.12</v>
      </c>
      <c r="K32" s="9" t="str">
        <f>IF(G32="","",IF(G32&lt;Premissas!$C$8,"&lt; 1,00",IF(G32&lt;Premissas!$C$9,"1,00 – 1,19",IF(G32&lt;Premissas!$C$10,"1,20 – 1,39",IF(G32&lt;Premissas!$C$11,"1,40 – 1,59",IF(G32&lt;Premissas!$C$12,"1,60 – 1,99","≥ 2,00"))))))</f>
        <v>≥ 2,00</v>
      </c>
      <c r="L32" s="12">
        <f>IF(G32="","",MIN(Premissas!$C$17,IF(G32&lt;Premissas!$C$8,Premissas!$E$7,IF(G32&lt;Premissas!$C$9,Premissas!$E$8,IF(G32&lt;Premissas!$C$10,Premissas!$E$9,IF(G32&lt;Premissas!$C$11,Premissas!$E$10,IF(G32&lt;Premissas!$C$12,Premissas!$E$11,Premissas!$E$12)))))))</f>
        <v>750</v>
      </c>
      <c r="M32" s="13">
        <f>IF(OR(L32="",L32=0),0,L32/Premissas!$C$16)</f>
        <v>28.846153846153847</v>
      </c>
      <c r="N32" s="9" t="str">
        <f>IF(L32&gt;=Premissas!$C$17,"SIM","NÃO")</f>
        <v>SIM</v>
      </c>
    </row>
    <row r="33" spans="1:14" ht="15" customHeight="1">
      <c r="A33" s="9">
        <v>7</v>
      </c>
      <c r="B33" s="9" t="s">
        <v>516</v>
      </c>
      <c r="C33" s="9" t="s">
        <v>517</v>
      </c>
      <c r="D33" s="9">
        <v>1942</v>
      </c>
      <c r="E33" s="9" t="s">
        <v>19</v>
      </c>
      <c r="F33" s="9">
        <f>COUNTIFS(Detalhe_Registro!$A:$A,A33,Detalhe_Registro!$D:$D,B33)</f>
        <v>1</v>
      </c>
      <c r="G33" s="11">
        <v>1.470588</v>
      </c>
      <c r="H33" s="11">
        <v>1.470588</v>
      </c>
      <c r="I33" s="10">
        <f>SUMIFS(Detalhe_Registro!$F:$F,Detalhe_Registro!$A:$A,A33,Detalhe_Registro!$D:$D,B33)</f>
        <v>2176</v>
      </c>
      <c r="J33" s="11">
        <f>SUMIFS(Detalhe_Registro!$G:$G,Detalhe_Registro!$A:$A,A33,Detalhe_Registro!$D:$D,B33)</f>
        <v>86.63</v>
      </c>
      <c r="K33" s="9" t="str">
        <f>IF(G33="","",IF(G33&lt;Premissas!$C$8,"&lt; 1,00",IF(G33&lt;Premissas!$C$9,"1,00 – 1,19",IF(G33&lt;Premissas!$C$10,"1,20 – 1,39",IF(G33&lt;Premissas!$C$11,"1,40 – 1,59",IF(G33&lt;Premissas!$C$12,"1,60 – 1,99","≥ 2,00"))))))</f>
        <v>1,40 – 1,59</v>
      </c>
      <c r="L33" s="12">
        <f>IF(G33="","",MIN(Premissas!$C$17,IF(G33&lt;Premissas!$C$8,Premissas!$E$7,IF(G33&lt;Premissas!$C$9,Premissas!$E$8,IF(G33&lt;Premissas!$C$10,Premissas!$E$9,IF(G33&lt;Premissas!$C$11,Premissas!$E$10,IF(G33&lt;Premissas!$C$12,Premissas!$E$11,Premissas!$E$12)))))))</f>
        <v>350</v>
      </c>
      <c r="M33" s="13">
        <f>IF(OR(L33="",L33=0),0,L33/Premissas!$C$16)</f>
        <v>13.461538461538462</v>
      </c>
      <c r="N33" s="9" t="str">
        <f>IF(L33&gt;=Premissas!$C$17,"SIM","NÃO")</f>
        <v>NÃO</v>
      </c>
    </row>
    <row r="34" spans="1:14" ht="15" customHeight="1">
      <c r="A34" s="9">
        <v>7</v>
      </c>
      <c r="B34" s="9" t="s">
        <v>672</v>
      </c>
      <c r="C34" s="9" t="s">
        <v>673</v>
      </c>
      <c r="D34" s="9">
        <v>1942</v>
      </c>
      <c r="E34" s="9" t="s">
        <v>4855</v>
      </c>
      <c r="F34" s="9">
        <f>COUNTIFS(Detalhe_Registro!$A:$A,A34,Detalhe_Registro!$D:$D,B34)</f>
        <v>3</v>
      </c>
      <c r="G34" s="11">
        <v>1.5909089999999999</v>
      </c>
      <c r="H34" s="11">
        <v>0.77662699999999996</v>
      </c>
      <c r="I34" s="10">
        <f>SUMIFS(Detalhe_Registro!$F:$F,Detalhe_Registro!$A:$A,A34,Detalhe_Registro!$D:$D,B34)</f>
        <v>139</v>
      </c>
      <c r="J34" s="11">
        <f>SUMIFS(Detalhe_Registro!$G:$G,Detalhe_Registro!$A:$A,A34,Detalhe_Registro!$D:$D,B34)</f>
        <v>24.990000000000002</v>
      </c>
      <c r="K34" s="9" t="str">
        <f>IF(G34="","",IF(G34&lt;Premissas!$C$8,"&lt; 1,00",IF(G34&lt;Premissas!$C$9,"1,00 – 1,19",IF(G34&lt;Premissas!$C$10,"1,20 – 1,39",IF(G34&lt;Premissas!$C$11,"1,40 – 1,59",IF(G34&lt;Premissas!$C$12,"1,60 – 1,99","≥ 2,00"))))))</f>
        <v>1,40 – 1,59</v>
      </c>
      <c r="L34" s="12">
        <f>IF(G34="","",MIN(Premissas!$C$17,IF(G34&lt;Premissas!$C$8,Premissas!$E$7,IF(G34&lt;Premissas!$C$9,Premissas!$E$8,IF(G34&lt;Premissas!$C$10,Premissas!$E$9,IF(G34&lt;Premissas!$C$11,Premissas!$E$10,IF(G34&lt;Premissas!$C$12,Premissas!$E$11,Premissas!$E$12)))))))</f>
        <v>350</v>
      </c>
      <c r="M34" s="13">
        <f>IF(OR(L34="",L34=0),0,L34/Premissas!$C$16)</f>
        <v>13.461538461538462</v>
      </c>
      <c r="N34" s="9" t="str">
        <f>IF(L34&gt;=Premissas!$C$17,"SIM","NÃO")</f>
        <v>NÃO</v>
      </c>
    </row>
    <row r="35" spans="1:14" ht="15" customHeight="1">
      <c r="A35" s="9">
        <v>7</v>
      </c>
      <c r="B35" s="9" t="s">
        <v>496</v>
      </c>
      <c r="C35" s="9" t="s">
        <v>497</v>
      </c>
      <c r="D35" s="9">
        <v>1942</v>
      </c>
      <c r="E35" s="9" t="s">
        <v>18</v>
      </c>
      <c r="F35" s="9">
        <f>COUNTIFS(Detalhe_Registro!$A:$A,A35,Detalhe_Registro!$D:$D,B35)</f>
        <v>1</v>
      </c>
      <c r="G35" s="11">
        <v>1.181818</v>
      </c>
      <c r="H35" s="11">
        <v>1.181818</v>
      </c>
      <c r="I35" s="10">
        <f>SUMIFS(Detalhe_Registro!$F:$F,Detalhe_Registro!$A:$A,A35,Detalhe_Registro!$D:$D,B35)</f>
        <v>1612</v>
      </c>
      <c r="J35" s="11">
        <f>SUMIFS(Detalhe_Registro!$G:$G,Detalhe_Registro!$A:$A,A35,Detalhe_Registro!$D:$D,B35)</f>
        <v>61.69</v>
      </c>
      <c r="K35" s="9" t="str">
        <f>IF(G35="","",IF(G35&lt;Premissas!$C$8,"&lt; 1,00",IF(G35&lt;Premissas!$C$9,"1,00 – 1,19",IF(G35&lt;Premissas!$C$10,"1,20 – 1,39",IF(G35&lt;Premissas!$C$11,"1,40 – 1,59",IF(G35&lt;Premissas!$C$12,"1,60 – 1,99","≥ 2,00"))))))</f>
        <v>1,00 – 1,19</v>
      </c>
      <c r="L35" s="12">
        <f>IF(G35="","",MIN(Premissas!$C$17,IF(G35&lt;Premissas!$C$8,Premissas!$E$7,IF(G35&lt;Premissas!$C$9,Premissas!$E$8,IF(G35&lt;Premissas!$C$10,Premissas!$E$9,IF(G35&lt;Premissas!$C$11,Premissas!$E$10,IF(G35&lt;Premissas!$C$12,Premissas!$E$11,Premissas!$E$12)))))))</f>
        <v>100</v>
      </c>
      <c r="M35" s="13">
        <f>IF(OR(L35="",L35=0),0,L35/Premissas!$C$16)</f>
        <v>3.8461538461538463</v>
      </c>
      <c r="N35" s="9" t="str">
        <f>IF(L35&gt;=Premissas!$C$17,"SIM","NÃO")</f>
        <v>NÃO</v>
      </c>
    </row>
    <row r="36" spans="1:14" ht="15" customHeight="1">
      <c r="A36" s="9">
        <v>7</v>
      </c>
      <c r="B36" s="9" t="s">
        <v>546</v>
      </c>
      <c r="C36" s="9" t="s">
        <v>547</v>
      </c>
      <c r="D36" s="9">
        <v>1942</v>
      </c>
      <c r="E36" s="9" t="s">
        <v>18</v>
      </c>
      <c r="F36" s="9">
        <f>COUNTIFS(Detalhe_Registro!$A:$A,A36,Detalhe_Registro!$D:$D,B36)</f>
        <v>1</v>
      </c>
      <c r="G36" s="11">
        <v>1.6363639999999999</v>
      </c>
      <c r="H36" s="11">
        <v>1.6363639999999999</v>
      </c>
      <c r="I36" s="10">
        <f>SUMIFS(Detalhe_Registro!$F:$F,Detalhe_Registro!$A:$A,A36,Detalhe_Registro!$D:$D,B36)</f>
        <v>391</v>
      </c>
      <c r="J36" s="11">
        <f>SUMIFS(Detalhe_Registro!$G:$G,Detalhe_Registro!$A:$A,A36,Detalhe_Registro!$D:$D,B36)</f>
        <v>10.85</v>
      </c>
      <c r="K36" s="9" t="str">
        <f>IF(G36="","",IF(G36&lt;Premissas!$C$8,"&lt; 1,00",IF(G36&lt;Premissas!$C$9,"1,00 – 1,19",IF(G36&lt;Premissas!$C$10,"1,20 – 1,39",IF(G36&lt;Premissas!$C$11,"1,40 – 1,59",IF(G36&lt;Premissas!$C$12,"1,60 – 1,99","≥ 2,00"))))))</f>
        <v>1,60 – 1,99</v>
      </c>
      <c r="L36" s="12">
        <f>IF(G36="","",MIN(Premissas!$C$17,IF(G36&lt;Premissas!$C$8,Premissas!$E$7,IF(G36&lt;Premissas!$C$9,Premissas!$E$8,IF(G36&lt;Premissas!$C$10,Premissas!$E$9,IF(G36&lt;Premissas!$C$11,Premissas!$E$10,IF(G36&lt;Premissas!$C$12,Premissas!$E$11,Premissas!$E$12)))))))</f>
        <v>500</v>
      </c>
      <c r="M36" s="13">
        <f>IF(OR(L36="",L36=0),0,L36/Premissas!$C$16)</f>
        <v>19.23076923076923</v>
      </c>
      <c r="N36" s="9" t="str">
        <f>IF(L36&gt;=Premissas!$C$17,"SIM","NÃO")</f>
        <v>NÃO</v>
      </c>
    </row>
    <row r="37" spans="1:14" ht="15" customHeight="1">
      <c r="A37" s="9">
        <v>7</v>
      </c>
      <c r="B37" s="9" t="s">
        <v>488</v>
      </c>
      <c r="C37" s="9" t="s">
        <v>489</v>
      </c>
      <c r="D37" s="9">
        <v>1942</v>
      </c>
      <c r="E37" s="9" t="s">
        <v>4852</v>
      </c>
      <c r="F37" s="9">
        <f>COUNTIFS(Detalhe_Registro!$A:$A,A37,Detalhe_Registro!$D:$D,B37)</f>
        <v>2</v>
      </c>
      <c r="G37" s="11">
        <v>0.375</v>
      </c>
      <c r="H37" s="11">
        <v>0.305147</v>
      </c>
      <c r="I37" s="10">
        <f>SUMIFS(Detalhe_Registro!$F:$F,Detalhe_Registro!$A:$A,A37,Detalhe_Registro!$D:$D,B37)</f>
        <v>6</v>
      </c>
      <c r="J37" s="11">
        <f>SUMIFS(Detalhe_Registro!$G:$G,Detalhe_Registro!$A:$A,A37,Detalhe_Registro!$D:$D,B37)</f>
        <v>1.17</v>
      </c>
      <c r="K37" s="9" t="str">
        <f>IF(G37="","",IF(G37&lt;Premissas!$C$8,"&lt; 1,00",IF(G37&lt;Premissas!$C$9,"1,00 – 1,19",IF(G37&lt;Premissas!$C$10,"1,20 – 1,39",IF(G37&lt;Premissas!$C$11,"1,40 – 1,59",IF(G37&lt;Premissas!$C$12,"1,60 – 1,99","≥ 2,00"))))))</f>
        <v>&lt; 1,00</v>
      </c>
      <c r="L37" s="12">
        <f>IF(G37="","",MIN(Premissas!$C$17,IF(G37&lt;Premissas!$C$8,Premissas!$E$7,IF(G37&lt;Premissas!$C$9,Premissas!$E$8,IF(G37&lt;Premissas!$C$10,Premissas!$E$9,IF(G37&lt;Premissas!$C$11,Premissas!$E$10,IF(G37&lt;Premissas!$C$12,Premissas!$E$11,Premissas!$E$12)))))))</f>
        <v>0</v>
      </c>
      <c r="M37" s="13">
        <f>IF(OR(L37="",L37=0),0,L37/Premissas!$C$16)</f>
        <v>0</v>
      </c>
      <c r="N37" s="9" t="str">
        <f>IF(L37&gt;=Premissas!$C$17,"SIM","NÃO")</f>
        <v>NÃO</v>
      </c>
    </row>
    <row r="38" spans="1:14" ht="15" customHeight="1">
      <c r="A38" s="9">
        <v>7</v>
      </c>
      <c r="B38" s="9" t="s">
        <v>560</v>
      </c>
      <c r="C38" s="9" t="s">
        <v>561</v>
      </c>
      <c r="D38" s="9">
        <v>1942</v>
      </c>
      <c r="E38" s="9" t="s">
        <v>20</v>
      </c>
      <c r="F38" s="9">
        <f>COUNTIFS(Detalhe_Registro!$A:$A,A38,Detalhe_Registro!$D:$D,B38)</f>
        <v>1</v>
      </c>
      <c r="G38" s="11">
        <v>0.875</v>
      </c>
      <c r="H38" s="11">
        <v>0.875</v>
      </c>
      <c r="I38" s="10">
        <f>SUMIFS(Detalhe_Registro!$F:$F,Detalhe_Registro!$A:$A,A38,Detalhe_Registro!$D:$D,B38)</f>
        <v>529</v>
      </c>
      <c r="J38" s="11">
        <f>SUMIFS(Detalhe_Registro!$G:$G,Detalhe_Registro!$A:$A,A38,Detalhe_Registro!$D:$D,B38)</f>
        <v>38.31</v>
      </c>
      <c r="K38" s="9" t="str">
        <f>IF(G38="","",IF(G38&lt;Premissas!$C$8,"&lt; 1,00",IF(G38&lt;Premissas!$C$9,"1,00 – 1,19",IF(G38&lt;Premissas!$C$10,"1,20 – 1,39",IF(G38&lt;Premissas!$C$11,"1,40 – 1,59",IF(G38&lt;Premissas!$C$12,"1,60 – 1,99","≥ 2,00"))))))</f>
        <v>&lt; 1,00</v>
      </c>
      <c r="L38" s="12">
        <f>IF(G38="","",MIN(Premissas!$C$17,IF(G38&lt;Premissas!$C$8,Premissas!$E$7,IF(G38&lt;Premissas!$C$9,Premissas!$E$8,IF(G38&lt;Premissas!$C$10,Premissas!$E$9,IF(G38&lt;Premissas!$C$11,Premissas!$E$10,IF(G38&lt;Premissas!$C$12,Premissas!$E$11,Premissas!$E$12)))))))</f>
        <v>0</v>
      </c>
      <c r="M38" s="13">
        <f>IF(OR(L38="",L38=0),0,L38/Premissas!$C$16)</f>
        <v>0</v>
      </c>
      <c r="N38" s="9" t="str">
        <f>IF(L38&gt;=Premissas!$C$17,"SIM","NÃO")</f>
        <v>NÃO</v>
      </c>
    </row>
    <row r="39" spans="1:14" ht="15" customHeight="1">
      <c r="A39" s="9">
        <v>7</v>
      </c>
      <c r="B39" s="9" t="s">
        <v>644</v>
      </c>
      <c r="C39" s="9" t="s">
        <v>645</v>
      </c>
      <c r="D39" s="9">
        <v>1942</v>
      </c>
      <c r="E39" s="9" t="s">
        <v>18</v>
      </c>
      <c r="F39" s="9">
        <f>COUNTIFS(Detalhe_Registro!$A:$A,A39,Detalhe_Registro!$D:$D,B39)</f>
        <v>1</v>
      </c>
      <c r="G39" s="11">
        <v>1.9090910000000001</v>
      </c>
      <c r="H39" s="11">
        <v>1.9090910000000001</v>
      </c>
      <c r="I39" s="10">
        <f>SUMIFS(Detalhe_Registro!$F:$F,Detalhe_Registro!$A:$A,A39,Detalhe_Registro!$D:$D,B39)</f>
        <v>215</v>
      </c>
      <c r="J39" s="11">
        <f>SUMIFS(Detalhe_Registro!$G:$G,Detalhe_Registro!$A:$A,A39,Detalhe_Registro!$D:$D,B39)</f>
        <v>5.16</v>
      </c>
      <c r="K39" s="9" t="str">
        <f>IF(G39="","",IF(G39&lt;Premissas!$C$8,"&lt; 1,00",IF(G39&lt;Premissas!$C$9,"1,00 – 1,19",IF(G39&lt;Premissas!$C$10,"1,20 – 1,39",IF(G39&lt;Premissas!$C$11,"1,40 – 1,59",IF(G39&lt;Premissas!$C$12,"1,60 – 1,99","≥ 2,00"))))))</f>
        <v>≥ 2,00</v>
      </c>
      <c r="L39" s="12">
        <f>IF(G39="","",MIN(Premissas!$C$17,IF(G39&lt;Premissas!$C$8,Premissas!$E$7,IF(G39&lt;Premissas!$C$9,Premissas!$E$8,IF(G39&lt;Premissas!$C$10,Premissas!$E$9,IF(G39&lt;Premissas!$C$11,Premissas!$E$10,IF(G39&lt;Premissas!$C$12,Premissas!$E$11,Premissas!$E$12)))))))</f>
        <v>750</v>
      </c>
      <c r="M39" s="13">
        <f>IF(OR(L39="",L39=0),0,L39/Premissas!$C$16)</f>
        <v>28.846153846153847</v>
      </c>
      <c r="N39" s="9" t="str">
        <f>IF(L39&gt;=Premissas!$C$17,"SIM","NÃO")</f>
        <v>SIM</v>
      </c>
    </row>
    <row r="40" spans="1:14" ht="15" customHeight="1">
      <c r="A40" s="9">
        <v>7</v>
      </c>
      <c r="B40" s="9" t="s">
        <v>552</v>
      </c>
      <c r="C40" s="9" t="s">
        <v>553</v>
      </c>
      <c r="D40" s="9">
        <v>1942</v>
      </c>
      <c r="E40" s="9" t="s">
        <v>18</v>
      </c>
      <c r="F40" s="9">
        <f>COUNTIFS(Detalhe_Registro!$A:$A,A40,Detalhe_Registro!$D:$D,B40)</f>
        <v>1</v>
      </c>
      <c r="G40" s="11">
        <v>2.6818179999999998</v>
      </c>
      <c r="H40" s="11">
        <v>2.6818179999999998</v>
      </c>
      <c r="I40" s="10">
        <f>SUMIFS(Detalhe_Registro!$F:$F,Detalhe_Registro!$A:$A,A40,Detalhe_Registro!$D:$D,B40)</f>
        <v>1444</v>
      </c>
      <c r="J40" s="11">
        <f>SUMIFS(Detalhe_Registro!$G:$G,Detalhe_Registro!$A:$A,A40,Detalhe_Registro!$D:$D,B40)</f>
        <v>24.58</v>
      </c>
      <c r="K40" s="9" t="str">
        <f>IF(G40="","",IF(G40&lt;Premissas!$C$8,"&lt; 1,00",IF(G40&lt;Premissas!$C$9,"1,00 – 1,19",IF(G40&lt;Premissas!$C$10,"1,20 – 1,39",IF(G40&lt;Premissas!$C$11,"1,40 – 1,59",IF(G40&lt;Premissas!$C$12,"1,60 – 1,99","≥ 2,00"))))))</f>
        <v>≥ 2,00</v>
      </c>
      <c r="L40" s="12">
        <f>IF(G40="","",MIN(Premissas!$C$17,IF(G40&lt;Premissas!$C$8,Premissas!$E$7,IF(G40&lt;Premissas!$C$9,Premissas!$E$8,IF(G40&lt;Premissas!$C$10,Premissas!$E$9,IF(G40&lt;Premissas!$C$11,Premissas!$E$10,IF(G40&lt;Premissas!$C$12,Premissas!$E$11,Premissas!$E$12)))))))</f>
        <v>750</v>
      </c>
      <c r="M40" s="13">
        <f>IF(OR(L40="",L40=0),0,L40/Premissas!$C$16)</f>
        <v>28.846153846153847</v>
      </c>
      <c r="N40" s="9" t="str">
        <f>IF(L40&gt;=Premissas!$C$17,"SIM","NÃO")</f>
        <v>SIM</v>
      </c>
    </row>
    <row r="41" spans="1:14" ht="15" customHeight="1">
      <c r="A41" s="9">
        <v>7</v>
      </c>
      <c r="B41" s="9" t="s">
        <v>536</v>
      </c>
      <c r="C41" s="9" t="s">
        <v>537</v>
      </c>
      <c r="D41" s="9">
        <v>1942</v>
      </c>
      <c r="E41" s="9" t="s">
        <v>21</v>
      </c>
      <c r="F41" s="9">
        <f>COUNTIFS(Detalhe_Registro!$A:$A,A41,Detalhe_Registro!$D:$D,B41)</f>
        <v>1</v>
      </c>
      <c r="G41" s="11">
        <v>1</v>
      </c>
      <c r="H41" s="11">
        <v>1</v>
      </c>
      <c r="I41" s="10">
        <f>SUMIFS(Detalhe_Registro!$F:$F,Detalhe_Registro!$A:$A,A41,Detalhe_Registro!$D:$D,B41)</f>
        <v>1103</v>
      </c>
      <c r="J41" s="11">
        <f>SUMIFS(Detalhe_Registro!$G:$G,Detalhe_Registro!$A:$A,A41,Detalhe_Registro!$D:$D,B41)</f>
        <v>55.19</v>
      </c>
      <c r="K41" s="9" t="str">
        <f>IF(G41="","",IF(G41&lt;Premissas!$C$8,"&lt; 1,00",IF(G41&lt;Premissas!$C$9,"1,00 – 1,19",IF(G41&lt;Premissas!$C$10,"1,20 – 1,39",IF(G41&lt;Premissas!$C$11,"1,40 – 1,59",IF(G41&lt;Premissas!$C$12,"1,60 – 1,99","≥ 2,00"))))))</f>
        <v>1,00 – 1,19</v>
      </c>
      <c r="L41" s="12">
        <f>IF(G41="","",MIN(Premissas!$C$17,IF(G41&lt;Premissas!$C$8,Premissas!$E$7,IF(G41&lt;Premissas!$C$9,Premissas!$E$8,IF(G41&lt;Premissas!$C$10,Premissas!$E$9,IF(G41&lt;Premissas!$C$11,Premissas!$E$10,IF(G41&lt;Premissas!$C$12,Premissas!$E$11,Premissas!$E$12)))))))</f>
        <v>100</v>
      </c>
      <c r="M41" s="13">
        <f>IF(OR(L41="",L41=0),0,L41/Premissas!$C$16)</f>
        <v>3.8461538461538463</v>
      </c>
      <c r="N41" s="9" t="str">
        <f>IF(L41&gt;=Premissas!$C$17,"SIM","NÃO")</f>
        <v>NÃO</v>
      </c>
    </row>
    <row r="42" spans="1:14" ht="15" customHeight="1">
      <c r="A42" s="9">
        <v>7</v>
      </c>
      <c r="B42" s="9" t="s">
        <v>554</v>
      </c>
      <c r="C42" s="9" t="s">
        <v>555</v>
      </c>
      <c r="D42" s="9">
        <v>1942</v>
      </c>
      <c r="E42" s="9" t="s">
        <v>4854</v>
      </c>
      <c r="F42" s="9">
        <f>COUNTIFS(Detalhe_Registro!$A:$A,A42,Detalhe_Registro!$D:$D,B42)</f>
        <v>2</v>
      </c>
      <c r="G42" s="11">
        <v>3.2272729999999998</v>
      </c>
      <c r="H42" s="11">
        <v>2.0198860000000001</v>
      </c>
      <c r="I42" s="10">
        <f>SUMIFS(Detalhe_Registro!$F:$F,Detalhe_Registro!$A:$A,A42,Detalhe_Registro!$D:$D,B42)</f>
        <v>1726</v>
      </c>
      <c r="J42" s="11">
        <f>SUMIFS(Detalhe_Registro!$G:$G,Detalhe_Registro!$A:$A,A42,Detalhe_Registro!$D:$D,B42)</f>
        <v>27.240000000000002</v>
      </c>
      <c r="K42" s="9" t="str">
        <f>IF(G42="","",IF(G42&lt;Premissas!$C$8,"&lt; 1,00",IF(G42&lt;Premissas!$C$9,"1,00 – 1,19",IF(G42&lt;Premissas!$C$10,"1,20 – 1,39",IF(G42&lt;Premissas!$C$11,"1,40 – 1,59",IF(G42&lt;Premissas!$C$12,"1,60 – 1,99","≥ 2,00"))))))</f>
        <v>≥ 2,00</v>
      </c>
      <c r="L42" s="12">
        <f>IF(G42="","",MIN(Premissas!$C$17,IF(G42&lt;Premissas!$C$8,Premissas!$E$7,IF(G42&lt;Premissas!$C$9,Premissas!$E$8,IF(G42&lt;Premissas!$C$10,Premissas!$E$9,IF(G42&lt;Premissas!$C$11,Premissas!$E$10,IF(G42&lt;Premissas!$C$12,Premissas!$E$11,Premissas!$E$12)))))))</f>
        <v>750</v>
      </c>
      <c r="M42" s="13">
        <f>IF(OR(L42="",L42=0),0,L42/Premissas!$C$16)</f>
        <v>28.846153846153847</v>
      </c>
      <c r="N42" s="9" t="str">
        <f>IF(L42&gt;=Premissas!$C$17,"SIM","NÃO")</f>
        <v>SIM</v>
      </c>
    </row>
    <row r="43" spans="1:14" ht="15" customHeight="1">
      <c r="A43" s="9">
        <v>7</v>
      </c>
      <c r="B43" s="9" t="s">
        <v>674</v>
      </c>
      <c r="C43" s="9" t="s">
        <v>675</v>
      </c>
      <c r="D43" s="9">
        <v>1942</v>
      </c>
      <c r="E43" s="9" t="s">
        <v>18</v>
      </c>
      <c r="F43" s="9">
        <f>COUNTIFS(Detalhe_Registro!$A:$A,A43,Detalhe_Registro!$D:$D,B43)</f>
        <v>1</v>
      </c>
      <c r="G43" s="11">
        <v>0.5</v>
      </c>
      <c r="H43" s="11">
        <v>0.5</v>
      </c>
      <c r="I43" s="10">
        <f>SUMIFS(Detalhe_Registro!$F:$F,Detalhe_Registro!$A:$A,A43,Detalhe_Registro!$D:$D,B43)</f>
        <v>27</v>
      </c>
      <c r="J43" s="11">
        <f>SUMIFS(Detalhe_Registro!$G:$G,Detalhe_Registro!$A:$A,A43,Detalhe_Registro!$D:$D,B43)</f>
        <v>2.36</v>
      </c>
      <c r="K43" s="9" t="str">
        <f>IF(G43="","",IF(G43&lt;Premissas!$C$8,"&lt; 1,00",IF(G43&lt;Premissas!$C$9,"1,00 – 1,19",IF(G43&lt;Premissas!$C$10,"1,20 – 1,39",IF(G43&lt;Premissas!$C$11,"1,40 – 1,59",IF(G43&lt;Premissas!$C$12,"1,60 – 1,99","≥ 2,00"))))))</f>
        <v>&lt; 1,00</v>
      </c>
      <c r="L43" s="12">
        <f>IF(G43="","",MIN(Premissas!$C$17,IF(G43&lt;Premissas!$C$8,Premissas!$E$7,IF(G43&lt;Premissas!$C$9,Premissas!$E$8,IF(G43&lt;Premissas!$C$10,Premissas!$E$9,IF(G43&lt;Premissas!$C$11,Premissas!$E$10,IF(G43&lt;Premissas!$C$12,Premissas!$E$11,Premissas!$E$12)))))))</f>
        <v>0</v>
      </c>
      <c r="M43" s="13">
        <f>IF(OR(L43="",L43=0),0,L43/Premissas!$C$16)</f>
        <v>0</v>
      </c>
      <c r="N43" s="9" t="str">
        <f>IF(L43&gt;=Premissas!$C$17,"SIM","NÃO")</f>
        <v>NÃO</v>
      </c>
    </row>
    <row r="44" spans="1:14" ht="15" customHeight="1">
      <c r="A44" s="9">
        <v>7</v>
      </c>
      <c r="B44" s="9" t="s">
        <v>530</v>
      </c>
      <c r="C44" s="9" t="s">
        <v>531</v>
      </c>
      <c r="D44" s="9">
        <v>1942</v>
      </c>
      <c r="E44" s="9" t="s">
        <v>18</v>
      </c>
      <c r="F44" s="9">
        <f>COUNTIFS(Detalhe_Registro!$A:$A,A44,Detalhe_Registro!$D:$D,B44)</f>
        <v>1</v>
      </c>
      <c r="G44" s="11">
        <v>1.2727269999999999</v>
      </c>
      <c r="H44" s="11">
        <v>1.2727269999999999</v>
      </c>
      <c r="I44" s="10">
        <f>SUMIFS(Detalhe_Registro!$F:$F,Detalhe_Registro!$A:$A,A44,Detalhe_Registro!$D:$D,B44)</f>
        <v>1287</v>
      </c>
      <c r="J44" s="11">
        <f>SUMIFS(Detalhe_Registro!$G:$G,Detalhe_Registro!$A:$A,A44,Detalhe_Registro!$D:$D,B44)</f>
        <v>46.74</v>
      </c>
      <c r="K44" s="9" t="str">
        <f>IF(G44="","",IF(G44&lt;Premissas!$C$8,"&lt; 1,00",IF(G44&lt;Premissas!$C$9,"1,00 – 1,19",IF(G44&lt;Premissas!$C$10,"1,20 – 1,39",IF(G44&lt;Premissas!$C$11,"1,40 – 1,59",IF(G44&lt;Premissas!$C$12,"1,60 – 1,99","≥ 2,00"))))))</f>
        <v>1,20 – 1,39</v>
      </c>
      <c r="L44" s="12">
        <f>IF(G44="","",MIN(Premissas!$C$17,IF(G44&lt;Premissas!$C$8,Premissas!$E$7,IF(G44&lt;Premissas!$C$9,Premissas!$E$8,IF(G44&lt;Premissas!$C$10,Premissas!$E$9,IF(G44&lt;Premissas!$C$11,Premissas!$E$10,IF(G44&lt;Premissas!$C$12,Premissas!$E$11,Premissas!$E$12)))))))</f>
        <v>200</v>
      </c>
      <c r="M44" s="13">
        <f>IF(OR(L44="",L44=0),0,L44/Premissas!$C$16)</f>
        <v>7.6923076923076925</v>
      </c>
      <c r="N44" s="9" t="str">
        <f>IF(L44&gt;=Premissas!$C$17,"SIM","NÃO")</f>
        <v>NÃO</v>
      </c>
    </row>
    <row r="45" spans="1:14" ht="15" customHeight="1">
      <c r="A45" s="9">
        <v>7</v>
      </c>
      <c r="B45" s="9" t="s">
        <v>520</v>
      </c>
      <c r="C45" s="9" t="s">
        <v>521</v>
      </c>
      <c r="D45" s="9">
        <v>1942</v>
      </c>
      <c r="E45" s="9" t="s">
        <v>18</v>
      </c>
      <c r="F45" s="9">
        <f>COUNTIFS(Detalhe_Registro!$A:$A,A45,Detalhe_Registro!$D:$D,B45)</f>
        <v>1</v>
      </c>
      <c r="G45" s="11">
        <v>0.59090900000000002</v>
      </c>
      <c r="H45" s="11">
        <v>0.59090900000000002</v>
      </c>
      <c r="I45" s="10">
        <f>SUMIFS(Detalhe_Registro!$F:$F,Detalhe_Registro!$A:$A,A45,Detalhe_Registro!$D:$D,B45)</f>
        <v>693</v>
      </c>
      <c r="J45" s="11">
        <f>SUMIFS(Detalhe_Registro!$G:$G,Detalhe_Registro!$A:$A,A45,Detalhe_Registro!$D:$D,B45)</f>
        <v>53.95</v>
      </c>
      <c r="K45" s="9" t="str">
        <f>IF(G45="","",IF(G45&lt;Premissas!$C$8,"&lt; 1,00",IF(G45&lt;Premissas!$C$9,"1,00 – 1,19",IF(G45&lt;Premissas!$C$10,"1,20 – 1,39",IF(G45&lt;Premissas!$C$11,"1,40 – 1,59",IF(G45&lt;Premissas!$C$12,"1,60 – 1,99","≥ 2,00"))))))</f>
        <v>&lt; 1,00</v>
      </c>
      <c r="L45" s="12">
        <f>IF(G45="","",MIN(Premissas!$C$17,IF(G45&lt;Premissas!$C$8,Premissas!$E$7,IF(G45&lt;Premissas!$C$9,Premissas!$E$8,IF(G45&lt;Premissas!$C$10,Premissas!$E$9,IF(G45&lt;Premissas!$C$11,Premissas!$E$10,IF(G45&lt;Premissas!$C$12,Premissas!$E$11,Premissas!$E$12)))))))</f>
        <v>0</v>
      </c>
      <c r="M45" s="13">
        <f>IF(OR(L45="",L45=0),0,L45/Premissas!$C$16)</f>
        <v>0</v>
      </c>
      <c r="N45" s="9" t="str">
        <f>IF(L45&gt;=Premissas!$C$17,"SIM","NÃO")</f>
        <v>NÃO</v>
      </c>
    </row>
    <row r="46" spans="1:14" ht="15" customHeight="1">
      <c r="A46" s="9">
        <v>7</v>
      </c>
      <c r="B46" s="9" t="s">
        <v>540</v>
      </c>
      <c r="C46" s="9" t="s">
        <v>541</v>
      </c>
      <c r="D46" s="9">
        <v>1942</v>
      </c>
      <c r="E46" s="9" t="s">
        <v>18</v>
      </c>
      <c r="F46" s="9">
        <f>COUNTIFS(Detalhe_Registro!$A:$A,A46,Detalhe_Registro!$D:$D,B46)</f>
        <v>1</v>
      </c>
      <c r="G46" s="11">
        <v>4.7727269999999997</v>
      </c>
      <c r="H46" s="11">
        <v>4.7727269999999997</v>
      </c>
      <c r="I46" s="10">
        <f>SUMIFS(Detalhe_Registro!$F:$F,Detalhe_Registro!$A:$A,A46,Detalhe_Registro!$D:$D,B46)</f>
        <v>968</v>
      </c>
      <c r="J46" s="11">
        <f>SUMIFS(Detalhe_Registro!$G:$G,Detalhe_Registro!$A:$A,A46,Detalhe_Registro!$D:$D,B46)</f>
        <v>9.26</v>
      </c>
      <c r="K46" s="9" t="str">
        <f>IF(G46="","",IF(G46&lt;Premissas!$C$8,"&lt; 1,00",IF(G46&lt;Premissas!$C$9,"1,00 – 1,19",IF(G46&lt;Premissas!$C$10,"1,20 – 1,39",IF(G46&lt;Premissas!$C$11,"1,40 – 1,59",IF(G46&lt;Premissas!$C$12,"1,60 – 1,99","≥ 2,00"))))))</f>
        <v>≥ 2,00</v>
      </c>
      <c r="L46" s="12">
        <f>IF(G46="","",MIN(Premissas!$C$17,IF(G46&lt;Premissas!$C$8,Premissas!$E$7,IF(G46&lt;Premissas!$C$9,Premissas!$E$8,IF(G46&lt;Premissas!$C$10,Premissas!$E$9,IF(G46&lt;Premissas!$C$11,Premissas!$E$10,IF(G46&lt;Premissas!$C$12,Premissas!$E$11,Premissas!$E$12)))))))</f>
        <v>750</v>
      </c>
      <c r="M46" s="13">
        <f>IF(OR(L46="",L46=0),0,L46/Premissas!$C$16)</f>
        <v>28.846153846153847</v>
      </c>
      <c r="N46" s="9" t="str">
        <f>IF(L46&gt;=Premissas!$C$17,"SIM","NÃO")</f>
        <v>SIM</v>
      </c>
    </row>
    <row r="47" spans="1:14" ht="15" customHeight="1">
      <c r="A47" s="9">
        <v>7</v>
      </c>
      <c r="B47" s="9" t="s">
        <v>484</v>
      </c>
      <c r="C47" s="9" t="s">
        <v>485</v>
      </c>
      <c r="D47" s="9">
        <v>1942</v>
      </c>
      <c r="E47" s="9" t="s">
        <v>21</v>
      </c>
      <c r="F47" s="9">
        <f>COUNTIFS(Detalhe_Registro!$A:$A,A47,Detalhe_Registro!$D:$D,B47)</f>
        <v>1</v>
      </c>
      <c r="G47" s="11">
        <v>1.05</v>
      </c>
      <c r="H47" s="11">
        <v>1.05</v>
      </c>
      <c r="I47" s="10">
        <f>SUMIFS(Detalhe_Registro!$F:$F,Detalhe_Registro!$A:$A,A47,Detalhe_Registro!$D:$D,B47)</f>
        <v>1831</v>
      </c>
      <c r="J47" s="11">
        <f>SUMIFS(Detalhe_Registro!$G:$G,Detalhe_Registro!$A:$A,A47,Detalhe_Registro!$D:$D,B47)</f>
        <v>85.91</v>
      </c>
      <c r="K47" s="9" t="str">
        <f>IF(G47="","",IF(G47&lt;Premissas!$C$8,"&lt; 1,00",IF(G47&lt;Premissas!$C$9,"1,00 – 1,19",IF(G47&lt;Premissas!$C$10,"1,20 – 1,39",IF(G47&lt;Premissas!$C$11,"1,40 – 1,59",IF(G47&lt;Premissas!$C$12,"1,60 – 1,99","≥ 2,00"))))))</f>
        <v>1,00 – 1,19</v>
      </c>
      <c r="L47" s="12">
        <f>IF(G47="","",MIN(Premissas!$C$17,IF(G47&lt;Premissas!$C$8,Premissas!$E$7,IF(G47&lt;Premissas!$C$9,Premissas!$E$8,IF(G47&lt;Premissas!$C$10,Premissas!$E$9,IF(G47&lt;Premissas!$C$11,Premissas!$E$10,IF(G47&lt;Premissas!$C$12,Premissas!$E$11,Premissas!$E$12)))))))</f>
        <v>100</v>
      </c>
      <c r="M47" s="13">
        <f>IF(OR(L47="",L47=0),0,L47/Premissas!$C$16)</f>
        <v>3.8461538461538463</v>
      </c>
      <c r="N47" s="9" t="str">
        <f>IF(L47&gt;=Premissas!$C$17,"SIM","NÃO")</f>
        <v>NÃO</v>
      </c>
    </row>
    <row r="48" spans="1:14" ht="15" customHeight="1">
      <c r="A48" s="9">
        <v>7</v>
      </c>
      <c r="B48" s="9" t="s">
        <v>600</v>
      </c>
      <c r="C48" s="9" t="s">
        <v>601</v>
      </c>
      <c r="D48" s="9">
        <v>1942</v>
      </c>
      <c r="E48" s="9" t="s">
        <v>18</v>
      </c>
      <c r="F48" s="9">
        <f>COUNTIFS(Detalhe_Registro!$A:$A,A48,Detalhe_Registro!$D:$D,B48)</f>
        <v>1</v>
      </c>
      <c r="G48" s="11">
        <v>0.272727</v>
      </c>
      <c r="H48" s="11">
        <v>0.272727</v>
      </c>
      <c r="I48" s="10">
        <f>SUMIFS(Detalhe_Registro!$F:$F,Detalhe_Registro!$A:$A,A48,Detalhe_Registro!$D:$D,B48)</f>
        <v>98</v>
      </c>
      <c r="J48" s="11">
        <f>SUMIFS(Detalhe_Registro!$G:$G,Detalhe_Registro!$A:$A,A48,Detalhe_Registro!$D:$D,B48)</f>
        <v>16.37</v>
      </c>
      <c r="K48" s="9" t="str">
        <f>IF(G48="","",IF(G48&lt;Premissas!$C$8,"&lt; 1,00",IF(G48&lt;Premissas!$C$9,"1,00 – 1,19",IF(G48&lt;Premissas!$C$10,"1,20 – 1,39",IF(G48&lt;Premissas!$C$11,"1,40 – 1,59",IF(G48&lt;Premissas!$C$12,"1,60 – 1,99","≥ 2,00"))))))</f>
        <v>&lt; 1,00</v>
      </c>
      <c r="L48" s="12">
        <f>IF(G48="","",MIN(Premissas!$C$17,IF(G48&lt;Premissas!$C$8,Premissas!$E$7,IF(G48&lt;Premissas!$C$9,Premissas!$E$8,IF(G48&lt;Premissas!$C$10,Premissas!$E$9,IF(G48&lt;Premissas!$C$11,Premissas!$E$10,IF(G48&lt;Premissas!$C$12,Premissas!$E$11,Premissas!$E$12)))))))</f>
        <v>0</v>
      </c>
      <c r="M48" s="13">
        <f>IF(OR(L48="",L48=0),0,L48/Premissas!$C$16)</f>
        <v>0</v>
      </c>
      <c r="N48" s="9" t="str">
        <f>IF(L48&gt;=Premissas!$C$17,"SIM","NÃO")</f>
        <v>NÃO</v>
      </c>
    </row>
    <row r="49" spans="1:14" ht="15" customHeight="1">
      <c r="A49" s="9">
        <v>7</v>
      </c>
      <c r="B49" s="9" t="s">
        <v>524</v>
      </c>
      <c r="C49" s="9" t="s">
        <v>525</v>
      </c>
      <c r="D49" s="9">
        <v>1942</v>
      </c>
      <c r="E49" s="9" t="s">
        <v>18</v>
      </c>
      <c r="F49" s="9">
        <f>COUNTIFS(Detalhe_Registro!$A:$A,A49,Detalhe_Registro!$D:$D,B49)</f>
        <v>1</v>
      </c>
      <c r="G49" s="11">
        <v>1.3636360000000001</v>
      </c>
      <c r="H49" s="11">
        <v>1.3636360000000001</v>
      </c>
      <c r="I49" s="10">
        <f>SUMIFS(Detalhe_Registro!$F:$F,Detalhe_Registro!$A:$A,A49,Detalhe_Registro!$D:$D,B49)</f>
        <v>1502</v>
      </c>
      <c r="J49" s="11">
        <f>SUMIFS(Detalhe_Registro!$G:$G,Detalhe_Registro!$A:$A,A49,Detalhe_Registro!$D:$D,B49)</f>
        <v>50.21</v>
      </c>
      <c r="K49" s="9" t="str">
        <f>IF(G49="","",IF(G49&lt;Premissas!$C$8,"&lt; 1,00",IF(G49&lt;Premissas!$C$9,"1,00 – 1,19",IF(G49&lt;Premissas!$C$10,"1,20 – 1,39",IF(G49&lt;Premissas!$C$11,"1,40 – 1,59",IF(G49&lt;Premissas!$C$12,"1,60 – 1,99","≥ 2,00"))))))</f>
        <v>1,20 – 1,39</v>
      </c>
      <c r="L49" s="12">
        <f>IF(G49="","",MIN(Premissas!$C$17,IF(G49&lt;Premissas!$C$8,Premissas!$E$7,IF(G49&lt;Premissas!$C$9,Premissas!$E$8,IF(G49&lt;Premissas!$C$10,Premissas!$E$9,IF(G49&lt;Premissas!$C$11,Premissas!$E$10,IF(G49&lt;Premissas!$C$12,Premissas!$E$11,Premissas!$E$12)))))))</f>
        <v>200</v>
      </c>
      <c r="M49" s="13">
        <f>IF(OR(L49="",L49=0),0,L49/Premissas!$C$16)</f>
        <v>7.6923076923076925</v>
      </c>
      <c r="N49" s="9" t="str">
        <f>IF(L49&gt;=Premissas!$C$17,"SIM","NÃO")</f>
        <v>NÃO</v>
      </c>
    </row>
    <row r="50" spans="1:14" ht="15" customHeight="1">
      <c r="A50" s="9">
        <v>7</v>
      </c>
      <c r="B50" s="9" t="s">
        <v>526</v>
      </c>
      <c r="C50" s="9" t="s">
        <v>527</v>
      </c>
      <c r="D50" s="9">
        <v>1942</v>
      </c>
      <c r="E50" s="9" t="s">
        <v>18</v>
      </c>
      <c r="F50" s="9">
        <f>COUNTIFS(Detalhe_Registro!$A:$A,A50,Detalhe_Registro!$D:$D,B50)</f>
        <v>1</v>
      </c>
      <c r="G50" s="11">
        <v>2.8181820000000002</v>
      </c>
      <c r="H50" s="11">
        <v>2.8181820000000002</v>
      </c>
      <c r="I50" s="10">
        <f>SUMIFS(Detalhe_Registro!$F:$F,Detalhe_Registro!$A:$A,A50,Detalhe_Registro!$D:$D,B50)</f>
        <v>1169</v>
      </c>
      <c r="J50" s="11">
        <f>SUMIFS(Detalhe_Registro!$G:$G,Detalhe_Registro!$A:$A,A50,Detalhe_Registro!$D:$D,B50)</f>
        <v>18.72</v>
      </c>
      <c r="K50" s="9" t="str">
        <f>IF(G50="","",IF(G50&lt;Premissas!$C$8,"&lt; 1,00",IF(G50&lt;Premissas!$C$9,"1,00 – 1,19",IF(G50&lt;Premissas!$C$10,"1,20 – 1,39",IF(G50&lt;Premissas!$C$11,"1,40 – 1,59",IF(G50&lt;Premissas!$C$12,"1,60 – 1,99","≥ 2,00"))))))</f>
        <v>≥ 2,00</v>
      </c>
      <c r="L50" s="12">
        <f>IF(G50="","",MIN(Premissas!$C$17,IF(G50&lt;Premissas!$C$8,Premissas!$E$7,IF(G50&lt;Premissas!$C$9,Premissas!$E$8,IF(G50&lt;Premissas!$C$10,Premissas!$E$9,IF(G50&lt;Premissas!$C$11,Premissas!$E$10,IF(G50&lt;Premissas!$C$12,Premissas!$E$11,Premissas!$E$12)))))))</f>
        <v>750</v>
      </c>
      <c r="M50" s="13">
        <f>IF(OR(L50="",L50=0),0,L50/Premissas!$C$16)</f>
        <v>28.846153846153847</v>
      </c>
      <c r="N50" s="9" t="str">
        <f>IF(L50&gt;=Premissas!$C$17,"SIM","NÃO")</f>
        <v>SIM</v>
      </c>
    </row>
    <row r="51" spans="1:14" ht="15" customHeight="1">
      <c r="A51" s="9">
        <v>7</v>
      </c>
      <c r="B51" s="9" t="s">
        <v>518</v>
      </c>
      <c r="C51" s="9" t="s">
        <v>519</v>
      </c>
      <c r="D51" s="9">
        <v>1942</v>
      </c>
      <c r="E51" s="9" t="s">
        <v>21</v>
      </c>
      <c r="F51" s="9">
        <f>COUNTIFS(Detalhe_Registro!$A:$A,A51,Detalhe_Registro!$D:$D,B51)</f>
        <v>1</v>
      </c>
      <c r="G51" s="11">
        <v>1.05</v>
      </c>
      <c r="H51" s="11">
        <v>1.05</v>
      </c>
      <c r="I51" s="10">
        <f>SUMIFS(Detalhe_Registro!$F:$F,Detalhe_Registro!$A:$A,A51,Detalhe_Registro!$D:$D,B51)</f>
        <v>1683</v>
      </c>
      <c r="J51" s="11">
        <f>SUMIFS(Detalhe_Registro!$G:$G,Detalhe_Registro!$A:$A,A51,Detalhe_Registro!$D:$D,B51)</f>
        <v>79.55</v>
      </c>
      <c r="K51" s="9" t="str">
        <f>IF(G51="","",IF(G51&lt;Premissas!$C$8,"&lt; 1,00",IF(G51&lt;Premissas!$C$9,"1,00 – 1,19",IF(G51&lt;Premissas!$C$10,"1,20 – 1,39",IF(G51&lt;Premissas!$C$11,"1,40 – 1,59",IF(G51&lt;Premissas!$C$12,"1,60 – 1,99","≥ 2,00"))))))</f>
        <v>1,00 – 1,19</v>
      </c>
      <c r="L51" s="12">
        <f>IF(G51="","",MIN(Premissas!$C$17,IF(G51&lt;Premissas!$C$8,Premissas!$E$7,IF(G51&lt;Premissas!$C$9,Premissas!$E$8,IF(G51&lt;Premissas!$C$10,Premissas!$E$9,IF(G51&lt;Premissas!$C$11,Premissas!$E$10,IF(G51&lt;Premissas!$C$12,Premissas!$E$11,Premissas!$E$12)))))))</f>
        <v>100</v>
      </c>
      <c r="M51" s="13">
        <f>IF(OR(L51="",L51=0),0,L51/Premissas!$C$16)</f>
        <v>3.8461538461538463</v>
      </c>
      <c r="N51" s="9" t="str">
        <f>IF(L51&gt;=Premissas!$C$17,"SIM","NÃO")</f>
        <v>NÃO</v>
      </c>
    </row>
    <row r="52" spans="1:14" ht="15" customHeight="1">
      <c r="A52" s="9">
        <v>7</v>
      </c>
      <c r="B52" s="9" t="s">
        <v>576</v>
      </c>
      <c r="C52" s="9" t="s">
        <v>577</v>
      </c>
      <c r="D52" s="9">
        <v>1942</v>
      </c>
      <c r="E52" s="9" t="s">
        <v>4854</v>
      </c>
      <c r="F52" s="9">
        <f>COUNTIFS(Detalhe_Registro!$A:$A,A52,Detalhe_Registro!$D:$D,B52)</f>
        <v>2</v>
      </c>
      <c r="G52" s="11">
        <v>1.125</v>
      </c>
      <c r="H52" s="11">
        <v>0.90340900000000002</v>
      </c>
      <c r="I52" s="10">
        <f>SUMIFS(Detalhe_Registro!$F:$F,Detalhe_Registro!$A:$A,A52,Detalhe_Registro!$D:$D,B52)</f>
        <v>423</v>
      </c>
      <c r="J52" s="11">
        <f>SUMIFS(Detalhe_Registro!$G:$G,Detalhe_Registro!$A:$A,A52,Detalhe_Registro!$D:$D,B52)</f>
        <v>27.1</v>
      </c>
      <c r="K52" s="9" t="str">
        <f>IF(G52="","",IF(G52&lt;Premissas!$C$8,"&lt; 1,00",IF(G52&lt;Premissas!$C$9,"1,00 – 1,19",IF(G52&lt;Premissas!$C$10,"1,20 – 1,39",IF(G52&lt;Premissas!$C$11,"1,40 – 1,59",IF(G52&lt;Premissas!$C$12,"1,60 – 1,99","≥ 2,00"))))))</f>
        <v>1,00 – 1,19</v>
      </c>
      <c r="L52" s="12">
        <f>IF(G52="","",MIN(Premissas!$C$17,IF(G52&lt;Premissas!$C$8,Premissas!$E$7,IF(G52&lt;Premissas!$C$9,Premissas!$E$8,IF(G52&lt;Premissas!$C$10,Premissas!$E$9,IF(G52&lt;Premissas!$C$11,Premissas!$E$10,IF(G52&lt;Premissas!$C$12,Premissas!$E$11,Premissas!$E$12)))))))</f>
        <v>100</v>
      </c>
      <c r="M52" s="13">
        <f>IF(OR(L52="",L52=0),0,L52/Premissas!$C$16)</f>
        <v>3.8461538461538463</v>
      </c>
      <c r="N52" s="9" t="str">
        <f>IF(L52&gt;=Premissas!$C$17,"SIM","NÃO")</f>
        <v>NÃO</v>
      </c>
    </row>
    <row r="53" spans="1:14" ht="15" customHeight="1">
      <c r="A53" s="9">
        <v>7</v>
      </c>
      <c r="B53" s="9" t="s">
        <v>508</v>
      </c>
      <c r="C53" s="9" t="s">
        <v>509</v>
      </c>
      <c r="D53" s="9">
        <v>1942</v>
      </c>
      <c r="E53" s="9" t="s">
        <v>4856</v>
      </c>
      <c r="F53" s="9">
        <f>COUNTIFS(Detalhe_Registro!$A:$A,A53,Detalhe_Registro!$D:$D,B53)</f>
        <v>2</v>
      </c>
      <c r="G53" s="11">
        <v>2.5</v>
      </c>
      <c r="H53" s="11">
        <v>2.3863639999999999</v>
      </c>
      <c r="I53" s="10">
        <f>SUMIFS(Detalhe_Registro!$F:$F,Detalhe_Registro!$A:$A,A53,Detalhe_Registro!$D:$D,B53)</f>
        <v>1716</v>
      </c>
      <c r="J53" s="11">
        <f>SUMIFS(Detalhe_Registro!$G:$G,Detalhe_Registro!$A:$A,A53,Detalhe_Registro!$D:$D,B53)</f>
        <v>34.43</v>
      </c>
      <c r="K53" s="9" t="str">
        <f>IF(G53="","",IF(G53&lt;Premissas!$C$8,"&lt; 1,00",IF(G53&lt;Premissas!$C$9,"1,00 – 1,19",IF(G53&lt;Premissas!$C$10,"1,20 – 1,39",IF(G53&lt;Premissas!$C$11,"1,40 – 1,59",IF(G53&lt;Premissas!$C$12,"1,60 – 1,99","≥ 2,00"))))))</f>
        <v>≥ 2,00</v>
      </c>
      <c r="L53" s="12">
        <f>IF(G53="","",MIN(Premissas!$C$17,IF(G53&lt;Premissas!$C$8,Premissas!$E$7,IF(G53&lt;Premissas!$C$9,Premissas!$E$8,IF(G53&lt;Premissas!$C$10,Premissas!$E$9,IF(G53&lt;Premissas!$C$11,Premissas!$E$10,IF(G53&lt;Premissas!$C$12,Premissas!$E$11,Premissas!$E$12)))))))</f>
        <v>750</v>
      </c>
      <c r="M53" s="13">
        <f>IF(OR(L53="",L53=0),0,L53/Premissas!$C$16)</f>
        <v>28.846153846153847</v>
      </c>
      <c r="N53" s="9" t="str">
        <f>IF(L53&gt;=Premissas!$C$17,"SIM","NÃO")</f>
        <v>SIM</v>
      </c>
    </row>
    <row r="54" spans="1:14" ht="15" customHeight="1">
      <c r="A54" s="9">
        <v>7</v>
      </c>
      <c r="B54" s="9" t="s">
        <v>604</v>
      </c>
      <c r="C54" s="9" t="s">
        <v>605</v>
      </c>
      <c r="D54" s="9">
        <v>1942</v>
      </c>
      <c r="E54" s="9" t="s">
        <v>18</v>
      </c>
      <c r="F54" s="9">
        <f>COUNTIFS(Detalhe_Registro!$A:$A,A54,Detalhe_Registro!$D:$D,B54)</f>
        <v>1</v>
      </c>
      <c r="G54" s="11">
        <v>3.3181820000000002</v>
      </c>
      <c r="H54" s="11">
        <v>3.3181820000000002</v>
      </c>
      <c r="I54" s="10">
        <f>SUMIFS(Detalhe_Registro!$F:$F,Detalhe_Registro!$A:$A,A54,Detalhe_Registro!$D:$D,B54)</f>
        <v>1142</v>
      </c>
      <c r="J54" s="11">
        <f>SUMIFS(Detalhe_Registro!$G:$G,Detalhe_Registro!$A:$A,A54,Detalhe_Registro!$D:$D,B54)</f>
        <v>15.59</v>
      </c>
      <c r="K54" s="9" t="str">
        <f>IF(G54="","",IF(G54&lt;Premissas!$C$8,"&lt; 1,00",IF(G54&lt;Premissas!$C$9,"1,00 – 1,19",IF(G54&lt;Premissas!$C$10,"1,20 – 1,39",IF(G54&lt;Premissas!$C$11,"1,40 – 1,59",IF(G54&lt;Premissas!$C$12,"1,60 – 1,99","≥ 2,00"))))))</f>
        <v>≥ 2,00</v>
      </c>
      <c r="L54" s="12">
        <f>IF(G54="","",MIN(Premissas!$C$17,IF(G54&lt;Premissas!$C$8,Premissas!$E$7,IF(G54&lt;Premissas!$C$9,Premissas!$E$8,IF(G54&lt;Premissas!$C$10,Premissas!$E$9,IF(G54&lt;Premissas!$C$11,Premissas!$E$10,IF(G54&lt;Premissas!$C$12,Premissas!$E$11,Premissas!$E$12)))))))</f>
        <v>750</v>
      </c>
      <c r="M54" s="13">
        <f>IF(OR(L54="",L54=0),0,L54/Premissas!$C$16)</f>
        <v>28.846153846153847</v>
      </c>
      <c r="N54" s="9" t="str">
        <f>IF(L54&gt;=Premissas!$C$17,"SIM","NÃO")</f>
        <v>SIM</v>
      </c>
    </row>
    <row r="55" spans="1:14" ht="15" customHeight="1">
      <c r="A55" s="9">
        <v>7</v>
      </c>
      <c r="B55" s="9" t="s">
        <v>542</v>
      </c>
      <c r="C55" s="9" t="s">
        <v>543</v>
      </c>
      <c r="D55" s="9">
        <v>1942</v>
      </c>
      <c r="E55" s="9" t="s">
        <v>18</v>
      </c>
      <c r="F55" s="9">
        <f>COUNTIFS(Detalhe_Registro!$A:$A,A55,Detalhe_Registro!$D:$D,B55)</f>
        <v>1</v>
      </c>
      <c r="G55" s="11">
        <v>1.2727269999999999</v>
      </c>
      <c r="H55" s="11">
        <v>1.2727269999999999</v>
      </c>
      <c r="I55" s="10">
        <f>SUMIFS(Detalhe_Registro!$F:$F,Detalhe_Registro!$A:$A,A55,Detalhe_Registro!$D:$D,B55)</f>
        <v>878</v>
      </c>
      <c r="J55" s="11">
        <f>SUMIFS(Detalhe_Registro!$G:$G,Detalhe_Registro!$A:$A,A55,Detalhe_Registro!$D:$D,B55)</f>
        <v>31.35</v>
      </c>
      <c r="K55" s="9" t="str">
        <f>IF(G55="","",IF(G55&lt;Premissas!$C$8,"&lt; 1,00",IF(G55&lt;Premissas!$C$9,"1,00 – 1,19",IF(G55&lt;Premissas!$C$10,"1,20 – 1,39",IF(G55&lt;Premissas!$C$11,"1,40 – 1,59",IF(G55&lt;Premissas!$C$12,"1,60 – 1,99","≥ 2,00"))))))</f>
        <v>1,20 – 1,39</v>
      </c>
      <c r="L55" s="12">
        <f>IF(G55="","",MIN(Premissas!$C$17,IF(G55&lt;Premissas!$C$8,Premissas!$E$7,IF(G55&lt;Premissas!$C$9,Premissas!$E$8,IF(G55&lt;Premissas!$C$10,Premissas!$E$9,IF(G55&lt;Premissas!$C$11,Premissas!$E$10,IF(G55&lt;Premissas!$C$12,Premissas!$E$11,Premissas!$E$12)))))))</f>
        <v>200</v>
      </c>
      <c r="M55" s="13">
        <f>IF(OR(L55="",L55=0),0,L55/Premissas!$C$16)</f>
        <v>7.6923076923076925</v>
      </c>
      <c r="N55" s="9" t="str">
        <f>IF(L55&gt;=Premissas!$C$17,"SIM","NÃO")</f>
        <v>NÃO</v>
      </c>
    </row>
    <row r="56" spans="1:14" ht="15" customHeight="1">
      <c r="A56" s="9">
        <v>7</v>
      </c>
      <c r="B56" s="9" t="s">
        <v>580</v>
      </c>
      <c r="C56" s="9" t="s">
        <v>581</v>
      </c>
      <c r="D56" s="9">
        <v>1942</v>
      </c>
      <c r="E56" s="9" t="s">
        <v>20</v>
      </c>
      <c r="F56" s="9">
        <f>COUNTIFS(Detalhe_Registro!$A:$A,A56,Detalhe_Registro!$D:$D,B56)</f>
        <v>1</v>
      </c>
      <c r="G56" s="11">
        <v>1.3125</v>
      </c>
      <c r="H56" s="11">
        <v>1.3125</v>
      </c>
      <c r="I56" s="10">
        <f>SUMIFS(Detalhe_Registro!$F:$F,Detalhe_Registro!$A:$A,A56,Detalhe_Registro!$D:$D,B56)</f>
        <v>1946</v>
      </c>
      <c r="J56" s="11">
        <f>SUMIFS(Detalhe_Registro!$G:$G,Detalhe_Registro!$A:$A,A56,Detalhe_Registro!$D:$D,B56)</f>
        <v>92.88</v>
      </c>
      <c r="K56" s="9" t="str">
        <f>IF(G56="","",IF(G56&lt;Premissas!$C$8,"&lt; 1,00",IF(G56&lt;Premissas!$C$9,"1,00 – 1,19",IF(G56&lt;Premissas!$C$10,"1,20 – 1,39",IF(G56&lt;Premissas!$C$11,"1,40 – 1,59",IF(G56&lt;Premissas!$C$12,"1,60 – 1,99","≥ 2,00"))))))</f>
        <v>1,20 – 1,39</v>
      </c>
      <c r="L56" s="12">
        <f>IF(G56="","",MIN(Premissas!$C$17,IF(G56&lt;Premissas!$C$8,Premissas!$E$7,IF(G56&lt;Premissas!$C$9,Premissas!$E$8,IF(G56&lt;Premissas!$C$10,Premissas!$E$9,IF(G56&lt;Premissas!$C$11,Premissas!$E$10,IF(G56&lt;Premissas!$C$12,Premissas!$E$11,Premissas!$E$12)))))))</f>
        <v>200</v>
      </c>
      <c r="M56" s="13">
        <f>IF(OR(L56="",L56=0),0,L56/Premissas!$C$16)</f>
        <v>7.6923076923076925</v>
      </c>
      <c r="N56" s="9" t="str">
        <f>IF(L56&gt;=Premissas!$C$17,"SIM","NÃO")</f>
        <v>NÃO</v>
      </c>
    </row>
    <row r="57" spans="1:14" ht="15" customHeight="1">
      <c r="A57" s="9">
        <v>7</v>
      </c>
      <c r="B57" s="9" t="s">
        <v>564</v>
      </c>
      <c r="C57" s="9" t="s">
        <v>565</v>
      </c>
      <c r="D57" s="9">
        <v>1942</v>
      </c>
      <c r="E57" s="9" t="s">
        <v>20</v>
      </c>
      <c r="F57" s="9">
        <f>COUNTIFS(Detalhe_Registro!$A:$A,A57,Detalhe_Registro!$D:$D,B57)</f>
        <v>1</v>
      </c>
      <c r="G57" s="11">
        <v>1.625</v>
      </c>
      <c r="H57" s="11">
        <v>1.625</v>
      </c>
      <c r="I57" s="10">
        <f>SUMIFS(Detalhe_Registro!$F:$F,Detalhe_Registro!$A:$A,A57,Detalhe_Registro!$D:$D,B57)</f>
        <v>2379</v>
      </c>
      <c r="J57" s="11">
        <f>SUMIFS(Detalhe_Registro!$G:$G,Detalhe_Registro!$A:$A,A57,Detalhe_Registro!$D:$D,B57)</f>
        <v>91.83</v>
      </c>
      <c r="K57" s="9" t="str">
        <f>IF(G57="","",IF(G57&lt;Premissas!$C$8,"&lt; 1,00",IF(G57&lt;Premissas!$C$9,"1,00 – 1,19",IF(G57&lt;Premissas!$C$10,"1,20 – 1,39",IF(G57&lt;Premissas!$C$11,"1,40 – 1,59",IF(G57&lt;Premissas!$C$12,"1,60 – 1,99","≥ 2,00"))))))</f>
        <v>1,60 – 1,99</v>
      </c>
      <c r="L57" s="12">
        <f>IF(G57="","",MIN(Premissas!$C$17,IF(G57&lt;Premissas!$C$8,Premissas!$E$7,IF(G57&lt;Premissas!$C$9,Premissas!$E$8,IF(G57&lt;Premissas!$C$10,Premissas!$E$9,IF(G57&lt;Premissas!$C$11,Premissas!$E$10,IF(G57&lt;Premissas!$C$12,Premissas!$E$11,Premissas!$E$12)))))))</f>
        <v>500</v>
      </c>
      <c r="M57" s="13">
        <f>IF(OR(L57="",L57=0),0,L57/Premissas!$C$16)</f>
        <v>19.23076923076923</v>
      </c>
      <c r="N57" s="9" t="str">
        <f>IF(L57&gt;=Premissas!$C$17,"SIM","NÃO")</f>
        <v>NÃO</v>
      </c>
    </row>
    <row r="58" spans="1:14" ht="15" customHeight="1">
      <c r="A58" s="9">
        <v>7</v>
      </c>
      <c r="B58" s="9" t="s">
        <v>626</v>
      </c>
      <c r="C58" s="9" t="s">
        <v>627</v>
      </c>
      <c r="D58" s="9">
        <v>1942</v>
      </c>
      <c r="E58" s="9" t="s">
        <v>20</v>
      </c>
      <c r="F58" s="9">
        <f>COUNTIFS(Detalhe_Registro!$A:$A,A58,Detalhe_Registro!$D:$D,B58)</f>
        <v>1</v>
      </c>
      <c r="G58" s="11">
        <v>1.1875</v>
      </c>
      <c r="H58" s="11">
        <v>1.1875</v>
      </c>
      <c r="I58" s="10">
        <f>SUMIFS(Detalhe_Registro!$F:$F,Detalhe_Registro!$A:$A,A58,Detalhe_Registro!$D:$D,B58)</f>
        <v>1692</v>
      </c>
      <c r="J58" s="11">
        <f>SUMIFS(Detalhe_Registro!$G:$G,Detalhe_Registro!$A:$A,A58,Detalhe_Registro!$D:$D,B58)</f>
        <v>91.37</v>
      </c>
      <c r="K58" s="9" t="str">
        <f>IF(G58="","",IF(G58&lt;Premissas!$C$8,"&lt; 1,00",IF(G58&lt;Premissas!$C$9,"1,00 – 1,19",IF(G58&lt;Premissas!$C$10,"1,20 – 1,39",IF(G58&lt;Premissas!$C$11,"1,40 – 1,59",IF(G58&lt;Premissas!$C$12,"1,60 – 1,99","≥ 2,00"))))))</f>
        <v>1,00 – 1,19</v>
      </c>
      <c r="L58" s="12">
        <f>IF(G58="","",MIN(Premissas!$C$17,IF(G58&lt;Premissas!$C$8,Premissas!$E$7,IF(G58&lt;Premissas!$C$9,Premissas!$E$8,IF(G58&lt;Premissas!$C$10,Premissas!$E$9,IF(G58&lt;Premissas!$C$11,Premissas!$E$10,IF(G58&lt;Premissas!$C$12,Premissas!$E$11,Premissas!$E$12)))))))</f>
        <v>100</v>
      </c>
      <c r="M58" s="13">
        <f>IF(OR(L58="",L58=0),0,L58/Premissas!$C$16)</f>
        <v>3.8461538461538463</v>
      </c>
      <c r="N58" s="9" t="str">
        <f>IF(L58&gt;=Premissas!$C$17,"SIM","NÃO")</f>
        <v>NÃO</v>
      </c>
    </row>
    <row r="59" spans="1:14" ht="15" customHeight="1">
      <c r="A59" s="9">
        <v>7</v>
      </c>
      <c r="B59" s="9" t="s">
        <v>642</v>
      </c>
      <c r="C59" s="9" t="s">
        <v>643</v>
      </c>
      <c r="D59" s="9">
        <v>1942</v>
      </c>
      <c r="E59" s="9" t="s">
        <v>21</v>
      </c>
      <c r="F59" s="9">
        <f>COUNTIFS(Detalhe_Registro!$A:$A,A59,Detalhe_Registro!$D:$D,B59)</f>
        <v>1</v>
      </c>
      <c r="G59" s="11">
        <v>0.9</v>
      </c>
      <c r="H59" s="11">
        <v>0.9</v>
      </c>
      <c r="I59" s="10">
        <f>SUMIFS(Detalhe_Registro!$F:$F,Detalhe_Registro!$A:$A,A59,Detalhe_Registro!$D:$D,B59)</f>
        <v>1343</v>
      </c>
      <c r="J59" s="11">
        <f>SUMIFS(Detalhe_Registro!$G:$G,Detalhe_Registro!$A:$A,A59,Detalhe_Registro!$D:$D,B59)</f>
        <v>76.52</v>
      </c>
      <c r="K59" s="9" t="str">
        <f>IF(G59="","",IF(G59&lt;Premissas!$C$8,"&lt; 1,00",IF(G59&lt;Premissas!$C$9,"1,00 – 1,19",IF(G59&lt;Premissas!$C$10,"1,20 – 1,39",IF(G59&lt;Premissas!$C$11,"1,40 – 1,59",IF(G59&lt;Premissas!$C$12,"1,60 – 1,99","≥ 2,00"))))))</f>
        <v>&lt; 1,00</v>
      </c>
      <c r="L59" s="12">
        <f>IF(G59="","",MIN(Premissas!$C$17,IF(G59&lt;Premissas!$C$8,Premissas!$E$7,IF(G59&lt;Premissas!$C$9,Premissas!$E$8,IF(G59&lt;Premissas!$C$10,Premissas!$E$9,IF(G59&lt;Premissas!$C$11,Premissas!$E$10,IF(G59&lt;Premissas!$C$12,Premissas!$E$11,Premissas!$E$12)))))))</f>
        <v>0</v>
      </c>
      <c r="M59" s="13">
        <f>IF(OR(L59="",L59=0),0,L59/Premissas!$C$16)</f>
        <v>0</v>
      </c>
      <c r="N59" s="9" t="str">
        <f>IF(L59&gt;=Premissas!$C$17,"SIM","NÃO")</f>
        <v>NÃO</v>
      </c>
    </row>
    <row r="60" spans="1:14" ht="15" customHeight="1">
      <c r="A60" s="9">
        <v>7</v>
      </c>
      <c r="B60" s="9" t="s">
        <v>498</v>
      </c>
      <c r="C60" s="9" t="s">
        <v>499</v>
      </c>
      <c r="D60" s="9">
        <v>1942</v>
      </c>
      <c r="E60" s="9" t="s">
        <v>21</v>
      </c>
      <c r="F60" s="9">
        <f>COUNTIFS(Detalhe_Registro!$A:$A,A60,Detalhe_Registro!$D:$D,B60)</f>
        <v>1</v>
      </c>
      <c r="G60" s="11">
        <v>2</v>
      </c>
      <c r="H60" s="11">
        <v>2</v>
      </c>
      <c r="I60" s="10">
        <f>SUMIFS(Detalhe_Registro!$F:$F,Detalhe_Registro!$A:$A,A60,Detalhe_Registro!$D:$D,B60)</f>
        <v>1947</v>
      </c>
      <c r="J60" s="11">
        <f>SUMIFS(Detalhe_Registro!$G:$G,Detalhe_Registro!$A:$A,A60,Detalhe_Registro!$D:$D,B60)</f>
        <v>48.74</v>
      </c>
      <c r="K60" s="9" t="str">
        <f>IF(G60="","",IF(G60&lt;Premissas!$C$8,"&lt; 1,00",IF(G60&lt;Premissas!$C$9,"1,00 – 1,19",IF(G60&lt;Premissas!$C$10,"1,20 – 1,39",IF(G60&lt;Premissas!$C$11,"1,40 – 1,59",IF(G60&lt;Premissas!$C$12,"1,60 – 1,99","≥ 2,00"))))))</f>
        <v>≥ 2,00</v>
      </c>
      <c r="L60" s="12">
        <f>IF(G60="","",MIN(Premissas!$C$17,IF(G60&lt;Premissas!$C$8,Premissas!$E$7,IF(G60&lt;Premissas!$C$9,Premissas!$E$8,IF(G60&lt;Premissas!$C$10,Premissas!$E$9,IF(G60&lt;Premissas!$C$11,Premissas!$E$10,IF(G60&lt;Premissas!$C$12,Premissas!$E$11,Premissas!$E$12)))))))</f>
        <v>750</v>
      </c>
      <c r="M60" s="13">
        <f>IF(OR(L60="",L60=0),0,L60/Premissas!$C$16)</f>
        <v>28.846153846153847</v>
      </c>
      <c r="N60" s="9" t="str">
        <f>IF(L60&gt;=Premissas!$C$17,"SIM","NÃO")</f>
        <v>SIM</v>
      </c>
    </row>
    <row r="61" spans="1:14" ht="15" customHeight="1">
      <c r="A61" s="9">
        <v>7</v>
      </c>
      <c r="B61" s="9" t="s">
        <v>594</v>
      </c>
      <c r="C61" s="9" t="s">
        <v>595</v>
      </c>
      <c r="D61" s="9">
        <v>1942</v>
      </c>
      <c r="E61" s="9" t="s">
        <v>21</v>
      </c>
      <c r="F61" s="9">
        <f>COUNTIFS(Detalhe_Registro!$A:$A,A61,Detalhe_Registro!$D:$D,B61)</f>
        <v>1</v>
      </c>
      <c r="G61" s="11">
        <v>1.5</v>
      </c>
      <c r="H61" s="11">
        <v>1.5</v>
      </c>
      <c r="I61" s="10">
        <f>SUMIFS(Detalhe_Registro!$F:$F,Detalhe_Registro!$A:$A,A61,Detalhe_Registro!$D:$D,B61)</f>
        <v>1932</v>
      </c>
      <c r="J61" s="11">
        <f>SUMIFS(Detalhe_Registro!$G:$G,Detalhe_Registro!$A:$A,A61,Detalhe_Registro!$D:$D,B61)</f>
        <v>65.099999999999994</v>
      </c>
      <c r="K61" s="9" t="str">
        <f>IF(G61="","",IF(G61&lt;Premissas!$C$8,"&lt; 1,00",IF(G61&lt;Premissas!$C$9,"1,00 – 1,19",IF(G61&lt;Premissas!$C$10,"1,20 – 1,39",IF(G61&lt;Premissas!$C$11,"1,40 – 1,59",IF(G61&lt;Premissas!$C$12,"1,60 – 1,99","≥ 2,00"))))))</f>
        <v>1,40 – 1,59</v>
      </c>
      <c r="L61" s="12">
        <f>IF(G61="","",MIN(Premissas!$C$17,IF(G61&lt;Premissas!$C$8,Premissas!$E$7,IF(G61&lt;Premissas!$C$9,Premissas!$E$8,IF(G61&lt;Premissas!$C$10,Premissas!$E$9,IF(G61&lt;Premissas!$C$11,Premissas!$E$10,IF(G61&lt;Premissas!$C$12,Premissas!$E$11,Premissas!$E$12)))))))</f>
        <v>350</v>
      </c>
      <c r="M61" s="13">
        <f>IF(OR(L61="",L61=0),0,L61/Premissas!$C$16)</f>
        <v>13.461538461538462</v>
      </c>
      <c r="N61" s="9" t="str">
        <f>IF(L61&gt;=Premissas!$C$17,"SIM","NÃO")</f>
        <v>NÃO</v>
      </c>
    </row>
    <row r="62" spans="1:14" ht="15" customHeight="1">
      <c r="A62" s="9">
        <v>7</v>
      </c>
      <c r="B62" s="9" t="s">
        <v>572</v>
      </c>
      <c r="C62" s="9" t="s">
        <v>573</v>
      </c>
      <c r="D62" s="9">
        <v>1942</v>
      </c>
      <c r="E62" s="9" t="s">
        <v>18</v>
      </c>
      <c r="F62" s="9">
        <f>COUNTIFS(Detalhe_Registro!$A:$A,A62,Detalhe_Registro!$D:$D,B62)</f>
        <v>1</v>
      </c>
      <c r="G62" s="11">
        <v>2.4090910000000001</v>
      </c>
      <c r="H62" s="11">
        <v>2.4090910000000001</v>
      </c>
      <c r="I62" s="10">
        <f>SUMIFS(Detalhe_Registro!$F:$F,Detalhe_Registro!$A:$A,A62,Detalhe_Registro!$D:$D,B62)</f>
        <v>1127</v>
      </c>
      <c r="J62" s="11">
        <f>SUMIFS(Detalhe_Registro!$G:$G,Detalhe_Registro!$A:$A,A62,Detalhe_Registro!$D:$D,B62)</f>
        <v>21.44</v>
      </c>
      <c r="K62" s="9" t="str">
        <f>IF(G62="","",IF(G62&lt;Premissas!$C$8,"&lt; 1,00",IF(G62&lt;Premissas!$C$9,"1,00 – 1,19",IF(G62&lt;Premissas!$C$10,"1,20 – 1,39",IF(G62&lt;Premissas!$C$11,"1,40 – 1,59",IF(G62&lt;Premissas!$C$12,"1,60 – 1,99","≥ 2,00"))))))</f>
        <v>≥ 2,00</v>
      </c>
      <c r="L62" s="12">
        <f>IF(G62="","",MIN(Premissas!$C$17,IF(G62&lt;Premissas!$C$8,Premissas!$E$7,IF(G62&lt;Premissas!$C$9,Premissas!$E$8,IF(G62&lt;Premissas!$C$10,Premissas!$E$9,IF(G62&lt;Premissas!$C$11,Premissas!$E$10,IF(G62&lt;Premissas!$C$12,Premissas!$E$11,Premissas!$E$12)))))))</f>
        <v>750</v>
      </c>
      <c r="M62" s="13">
        <f>IF(OR(L62="",L62=0),0,L62/Premissas!$C$16)</f>
        <v>28.846153846153847</v>
      </c>
      <c r="N62" s="9" t="str">
        <f>IF(L62&gt;=Premissas!$C$17,"SIM","NÃO")</f>
        <v>SIM</v>
      </c>
    </row>
    <row r="63" spans="1:14" ht="15" customHeight="1">
      <c r="A63" s="9">
        <v>7</v>
      </c>
      <c r="B63" s="9" t="s">
        <v>636</v>
      </c>
      <c r="C63" s="9" t="s">
        <v>637</v>
      </c>
      <c r="D63" s="9">
        <v>1942</v>
      </c>
      <c r="E63" s="9" t="s">
        <v>20</v>
      </c>
      <c r="F63" s="9">
        <f>COUNTIFS(Detalhe_Registro!$A:$A,A63,Detalhe_Registro!$D:$D,B63)</f>
        <v>1</v>
      </c>
      <c r="G63" s="11">
        <v>3</v>
      </c>
      <c r="H63" s="11">
        <v>3</v>
      </c>
      <c r="I63" s="10">
        <f>SUMIFS(Detalhe_Registro!$F:$F,Detalhe_Registro!$A:$A,A63,Detalhe_Registro!$D:$D,B63)</f>
        <v>12</v>
      </c>
      <c r="J63" s="11">
        <f>SUMIFS(Detalhe_Registro!$G:$G,Detalhe_Registro!$A:$A,A63,Detalhe_Registro!$D:$D,B63)</f>
        <v>0.25</v>
      </c>
      <c r="K63" s="9" t="str">
        <f>IF(G63="","",IF(G63&lt;Premissas!$C$8,"&lt; 1,00",IF(G63&lt;Premissas!$C$9,"1,00 – 1,19",IF(G63&lt;Premissas!$C$10,"1,20 – 1,39",IF(G63&lt;Premissas!$C$11,"1,40 – 1,59",IF(G63&lt;Premissas!$C$12,"1,60 – 1,99","≥ 2,00"))))))</f>
        <v>≥ 2,00</v>
      </c>
      <c r="L63" s="12">
        <f>IF(G63="","",MIN(Premissas!$C$17,IF(G63&lt;Premissas!$C$8,Premissas!$E$7,IF(G63&lt;Premissas!$C$9,Premissas!$E$8,IF(G63&lt;Premissas!$C$10,Premissas!$E$9,IF(G63&lt;Premissas!$C$11,Premissas!$E$10,IF(G63&lt;Premissas!$C$12,Premissas!$E$11,Premissas!$E$12)))))))</f>
        <v>750</v>
      </c>
      <c r="M63" s="13">
        <f>IF(OR(L63="",L63=0),0,L63/Premissas!$C$16)</f>
        <v>28.846153846153847</v>
      </c>
      <c r="N63" s="9" t="str">
        <f>IF(L63&gt;=Premissas!$C$17,"SIM","NÃO")</f>
        <v>SIM</v>
      </c>
    </row>
    <row r="64" spans="1:14" ht="15" customHeight="1">
      <c r="A64" s="9">
        <v>7</v>
      </c>
      <c r="B64" s="9" t="s">
        <v>478</v>
      </c>
      <c r="C64" s="9" t="s">
        <v>479</v>
      </c>
      <c r="D64" s="9">
        <v>1942</v>
      </c>
      <c r="E64" s="9" t="s">
        <v>21</v>
      </c>
      <c r="F64" s="9">
        <f>COUNTIFS(Detalhe_Registro!$A:$A,A64,Detalhe_Registro!$D:$D,B64)</f>
        <v>1</v>
      </c>
      <c r="G64" s="11">
        <v>0.8</v>
      </c>
      <c r="H64" s="11">
        <v>0.8</v>
      </c>
      <c r="I64" s="10">
        <f>SUMIFS(Detalhe_Registro!$F:$F,Detalhe_Registro!$A:$A,A64,Detalhe_Registro!$D:$D,B64)</f>
        <v>139</v>
      </c>
      <c r="J64" s="11">
        <f>SUMIFS(Detalhe_Registro!$G:$G,Detalhe_Registro!$A:$A,A64,Detalhe_Registro!$D:$D,B64)</f>
        <v>8.65</v>
      </c>
      <c r="K64" s="9" t="str">
        <f>IF(G64="","",IF(G64&lt;Premissas!$C$8,"&lt; 1,00",IF(G64&lt;Premissas!$C$9,"1,00 – 1,19",IF(G64&lt;Premissas!$C$10,"1,20 – 1,39",IF(G64&lt;Premissas!$C$11,"1,40 – 1,59",IF(G64&lt;Premissas!$C$12,"1,60 – 1,99","≥ 2,00"))))))</f>
        <v>&lt; 1,00</v>
      </c>
      <c r="L64" s="12">
        <f>IF(G64="","",MIN(Premissas!$C$17,IF(G64&lt;Premissas!$C$8,Premissas!$E$7,IF(G64&lt;Premissas!$C$9,Premissas!$E$8,IF(G64&lt;Premissas!$C$10,Premissas!$E$9,IF(G64&lt;Premissas!$C$11,Premissas!$E$10,IF(G64&lt;Premissas!$C$12,Premissas!$E$11,Premissas!$E$12)))))))</f>
        <v>0</v>
      </c>
      <c r="M64" s="13">
        <f>IF(OR(L64="",L64=0),0,L64/Premissas!$C$16)</f>
        <v>0</v>
      </c>
      <c r="N64" s="9" t="str">
        <f>IF(L64&gt;=Premissas!$C$17,"SIM","NÃO")</f>
        <v>NÃO</v>
      </c>
    </row>
    <row r="65" spans="1:14" ht="15" customHeight="1">
      <c r="A65" s="9">
        <v>7</v>
      </c>
      <c r="B65" s="9" t="s">
        <v>482</v>
      </c>
      <c r="C65" s="9" t="s">
        <v>483</v>
      </c>
      <c r="D65" s="9">
        <v>1942</v>
      </c>
      <c r="E65" s="9" t="s">
        <v>21</v>
      </c>
      <c r="F65" s="9">
        <f>COUNTIFS(Detalhe_Registro!$A:$A,A65,Detalhe_Registro!$D:$D,B65)</f>
        <v>1</v>
      </c>
      <c r="G65" s="11">
        <v>1.1000000000000001</v>
      </c>
      <c r="H65" s="11">
        <v>1.1000000000000001</v>
      </c>
      <c r="I65" s="10">
        <f>SUMIFS(Detalhe_Registro!$F:$F,Detalhe_Registro!$A:$A,A65,Detalhe_Registro!$D:$D,B65)</f>
        <v>1906</v>
      </c>
      <c r="J65" s="11">
        <f>SUMIFS(Detalhe_Registro!$G:$G,Detalhe_Registro!$A:$A,A65,Detalhe_Registro!$D:$D,B65)</f>
        <v>86.07</v>
      </c>
      <c r="K65" s="9" t="str">
        <f>IF(G65="","",IF(G65&lt;Premissas!$C$8,"&lt; 1,00",IF(G65&lt;Premissas!$C$9,"1,00 – 1,19",IF(G65&lt;Premissas!$C$10,"1,20 – 1,39",IF(G65&lt;Premissas!$C$11,"1,40 – 1,59",IF(G65&lt;Premissas!$C$12,"1,60 – 1,99","≥ 2,00"))))))</f>
        <v>1,00 – 1,19</v>
      </c>
      <c r="L65" s="12">
        <f>IF(G65="","",MIN(Premissas!$C$17,IF(G65&lt;Premissas!$C$8,Premissas!$E$7,IF(G65&lt;Premissas!$C$9,Premissas!$E$8,IF(G65&lt;Premissas!$C$10,Premissas!$E$9,IF(G65&lt;Premissas!$C$11,Premissas!$E$10,IF(G65&lt;Premissas!$C$12,Premissas!$E$11,Premissas!$E$12)))))))</f>
        <v>100</v>
      </c>
      <c r="M65" s="13">
        <f>IF(OR(L65="",L65=0),0,L65/Premissas!$C$16)</f>
        <v>3.8461538461538463</v>
      </c>
      <c r="N65" s="9" t="str">
        <f>IF(L65&gt;=Premissas!$C$17,"SIM","NÃO")</f>
        <v>NÃO</v>
      </c>
    </row>
    <row r="66" spans="1:14" ht="15" customHeight="1">
      <c r="A66" s="9">
        <v>7</v>
      </c>
      <c r="B66" s="9" t="s">
        <v>510</v>
      </c>
      <c r="C66" s="9" t="s">
        <v>511</v>
      </c>
      <c r="D66" s="9">
        <v>1942</v>
      </c>
      <c r="E66" s="9" t="s">
        <v>18</v>
      </c>
      <c r="F66" s="9">
        <f>COUNTIFS(Detalhe_Registro!$A:$A,A66,Detalhe_Registro!$D:$D,B66)</f>
        <v>1</v>
      </c>
      <c r="G66" s="11">
        <v>0.54545500000000002</v>
      </c>
      <c r="H66" s="11">
        <v>0.54545500000000002</v>
      </c>
      <c r="I66" s="10">
        <f>SUMIFS(Detalhe_Registro!$F:$F,Detalhe_Registro!$A:$A,A66,Detalhe_Registro!$D:$D,B66)</f>
        <v>994</v>
      </c>
      <c r="J66" s="11">
        <f>SUMIFS(Detalhe_Registro!$G:$G,Detalhe_Registro!$A:$A,A66,Detalhe_Registro!$D:$D,B66)</f>
        <v>81.260000000000005</v>
      </c>
      <c r="K66" s="9" t="str">
        <f>IF(G66="","",IF(G66&lt;Premissas!$C$8,"&lt; 1,00",IF(G66&lt;Premissas!$C$9,"1,00 – 1,19",IF(G66&lt;Premissas!$C$10,"1,20 – 1,39",IF(G66&lt;Premissas!$C$11,"1,40 – 1,59",IF(G66&lt;Premissas!$C$12,"1,60 – 1,99","≥ 2,00"))))))</f>
        <v>&lt; 1,00</v>
      </c>
      <c r="L66" s="12">
        <f>IF(G66="","",MIN(Premissas!$C$17,IF(G66&lt;Premissas!$C$8,Premissas!$E$7,IF(G66&lt;Premissas!$C$9,Premissas!$E$8,IF(G66&lt;Premissas!$C$10,Premissas!$E$9,IF(G66&lt;Premissas!$C$11,Premissas!$E$10,IF(G66&lt;Premissas!$C$12,Premissas!$E$11,Premissas!$E$12)))))))</f>
        <v>0</v>
      </c>
      <c r="M66" s="13">
        <f>IF(OR(L66="",L66=0),0,L66/Premissas!$C$16)</f>
        <v>0</v>
      </c>
      <c r="N66" s="9" t="str">
        <f>IF(L66&gt;=Premissas!$C$17,"SIM","NÃO")</f>
        <v>NÃO</v>
      </c>
    </row>
    <row r="67" spans="1:14" ht="15" customHeight="1">
      <c r="A67" s="9">
        <v>7</v>
      </c>
      <c r="B67" s="9" t="s">
        <v>590</v>
      </c>
      <c r="C67" s="9" t="s">
        <v>591</v>
      </c>
      <c r="D67" s="9">
        <v>1942</v>
      </c>
      <c r="E67" s="9" t="s">
        <v>18</v>
      </c>
      <c r="F67" s="9">
        <f>COUNTIFS(Detalhe_Registro!$A:$A,A67,Detalhe_Registro!$D:$D,B67)</f>
        <v>1</v>
      </c>
      <c r="G67" s="11">
        <v>1.9090910000000001</v>
      </c>
      <c r="H67" s="11">
        <v>1.9090910000000001</v>
      </c>
      <c r="I67" s="10">
        <f>SUMIFS(Detalhe_Registro!$F:$F,Detalhe_Registro!$A:$A,A67,Detalhe_Registro!$D:$D,B67)</f>
        <v>722</v>
      </c>
      <c r="J67" s="11">
        <f>SUMIFS(Detalhe_Registro!$G:$G,Detalhe_Registro!$A:$A,A67,Detalhe_Registro!$D:$D,B67)</f>
        <v>17.28</v>
      </c>
      <c r="K67" s="9" t="str">
        <f>IF(G67="","",IF(G67&lt;Premissas!$C$8,"&lt; 1,00",IF(G67&lt;Premissas!$C$9,"1,00 – 1,19",IF(G67&lt;Premissas!$C$10,"1,20 – 1,39",IF(G67&lt;Premissas!$C$11,"1,40 – 1,59",IF(G67&lt;Premissas!$C$12,"1,60 – 1,99","≥ 2,00"))))))</f>
        <v>≥ 2,00</v>
      </c>
      <c r="L67" s="12">
        <f>IF(G67="","",MIN(Premissas!$C$17,IF(G67&lt;Premissas!$C$8,Premissas!$E$7,IF(G67&lt;Premissas!$C$9,Premissas!$E$8,IF(G67&lt;Premissas!$C$10,Premissas!$E$9,IF(G67&lt;Premissas!$C$11,Premissas!$E$10,IF(G67&lt;Premissas!$C$12,Premissas!$E$11,Premissas!$E$12)))))))</f>
        <v>750</v>
      </c>
      <c r="M67" s="13">
        <f>IF(OR(L67="",L67=0),0,L67/Premissas!$C$16)</f>
        <v>28.846153846153847</v>
      </c>
      <c r="N67" s="9" t="str">
        <f>IF(L67&gt;=Premissas!$C$17,"SIM","NÃO")</f>
        <v>SIM</v>
      </c>
    </row>
    <row r="68" spans="1:14" ht="15" customHeight="1">
      <c r="A68" s="9">
        <v>7</v>
      </c>
      <c r="B68" s="9" t="s">
        <v>638</v>
      </c>
      <c r="C68" s="9" t="s">
        <v>639</v>
      </c>
      <c r="D68" s="9">
        <v>1942</v>
      </c>
      <c r="E68" s="9" t="s">
        <v>20</v>
      </c>
      <c r="F68" s="9">
        <f>COUNTIFS(Detalhe_Registro!$A:$A,A68,Detalhe_Registro!$D:$D,B68)</f>
        <v>1</v>
      </c>
      <c r="G68" s="11">
        <v>0.1875</v>
      </c>
      <c r="H68" s="11">
        <v>0.1875</v>
      </c>
      <c r="I68" s="10">
        <f>SUMIFS(Detalhe_Registro!$F:$F,Detalhe_Registro!$A:$A,A68,Detalhe_Registro!$D:$D,B68)</f>
        <v>14</v>
      </c>
      <c r="J68" s="11">
        <f>SUMIFS(Detalhe_Registro!$G:$G,Detalhe_Registro!$A:$A,A68,Detalhe_Registro!$D:$D,B68)</f>
        <v>4.0599999999999996</v>
      </c>
      <c r="K68" s="9" t="str">
        <f>IF(G68="","",IF(G68&lt;Premissas!$C$8,"&lt; 1,00",IF(G68&lt;Premissas!$C$9,"1,00 – 1,19",IF(G68&lt;Premissas!$C$10,"1,20 – 1,39",IF(G68&lt;Premissas!$C$11,"1,40 – 1,59",IF(G68&lt;Premissas!$C$12,"1,60 – 1,99","≥ 2,00"))))))</f>
        <v>&lt; 1,00</v>
      </c>
      <c r="L68" s="12">
        <f>IF(G68="","",MIN(Premissas!$C$17,IF(G68&lt;Premissas!$C$8,Premissas!$E$7,IF(G68&lt;Premissas!$C$9,Premissas!$E$8,IF(G68&lt;Premissas!$C$10,Premissas!$E$9,IF(G68&lt;Premissas!$C$11,Premissas!$E$10,IF(G68&lt;Premissas!$C$12,Premissas!$E$11,Premissas!$E$12)))))))</f>
        <v>0</v>
      </c>
      <c r="M68" s="13">
        <f>IF(OR(L68="",L68=0),0,L68/Premissas!$C$16)</f>
        <v>0</v>
      </c>
      <c r="N68" s="9" t="str">
        <f>IF(L68&gt;=Premissas!$C$17,"SIM","NÃO")</f>
        <v>NÃO</v>
      </c>
    </row>
    <row r="69" spans="1:14" ht="15" customHeight="1">
      <c r="A69" s="9">
        <v>7</v>
      </c>
      <c r="B69" s="9" t="s">
        <v>476</v>
      </c>
      <c r="C69" s="9" t="s">
        <v>477</v>
      </c>
      <c r="D69" s="9">
        <v>1942</v>
      </c>
      <c r="E69" s="9" t="s">
        <v>19</v>
      </c>
      <c r="F69" s="9">
        <f>COUNTIFS(Detalhe_Registro!$A:$A,A69,Detalhe_Registro!$D:$D,B69)</f>
        <v>1</v>
      </c>
      <c r="G69" s="11">
        <v>1.529412</v>
      </c>
      <c r="H69" s="11">
        <v>1.529412</v>
      </c>
      <c r="I69" s="10">
        <f>SUMIFS(Detalhe_Registro!$F:$F,Detalhe_Registro!$A:$A,A69,Detalhe_Registro!$D:$D,B69)</f>
        <v>3895</v>
      </c>
      <c r="J69" s="11">
        <f>SUMIFS(Detalhe_Registro!$G:$G,Detalhe_Registro!$A:$A,A69,Detalhe_Registro!$D:$D,B69)</f>
        <v>152.47</v>
      </c>
      <c r="K69" s="9" t="str">
        <f>IF(G69="","",IF(G69&lt;Premissas!$C$8,"&lt; 1,00",IF(G69&lt;Premissas!$C$9,"1,00 – 1,19",IF(G69&lt;Premissas!$C$10,"1,20 – 1,39",IF(G69&lt;Premissas!$C$11,"1,40 – 1,59",IF(G69&lt;Premissas!$C$12,"1,60 – 1,99","≥ 2,00"))))))</f>
        <v>1,40 – 1,59</v>
      </c>
      <c r="L69" s="12">
        <f>IF(G69="","",MIN(Premissas!$C$17,IF(G69&lt;Premissas!$C$8,Premissas!$E$7,IF(G69&lt;Premissas!$C$9,Premissas!$E$8,IF(G69&lt;Premissas!$C$10,Premissas!$E$9,IF(G69&lt;Premissas!$C$11,Premissas!$E$10,IF(G69&lt;Premissas!$C$12,Premissas!$E$11,Premissas!$E$12)))))))</f>
        <v>350</v>
      </c>
      <c r="M69" s="13">
        <f>IF(OR(L69="",L69=0),0,L69/Premissas!$C$16)</f>
        <v>13.461538461538462</v>
      </c>
      <c r="N69" s="9" t="str">
        <f>IF(L69&gt;=Premissas!$C$17,"SIM","NÃO")</f>
        <v>NÃO</v>
      </c>
    </row>
    <row r="70" spans="1:14" ht="15" customHeight="1">
      <c r="A70" s="9">
        <v>7</v>
      </c>
      <c r="B70" s="9" t="s">
        <v>506</v>
      </c>
      <c r="C70" s="9" t="s">
        <v>507</v>
      </c>
      <c r="D70" s="9">
        <v>1942</v>
      </c>
      <c r="E70" s="9" t="s">
        <v>21</v>
      </c>
      <c r="F70" s="9">
        <f>COUNTIFS(Detalhe_Registro!$A:$A,A70,Detalhe_Registro!$D:$D,B70)</f>
        <v>1</v>
      </c>
      <c r="G70" s="11">
        <v>1.55</v>
      </c>
      <c r="H70" s="11">
        <v>1.55</v>
      </c>
      <c r="I70" s="10">
        <f>SUMIFS(Detalhe_Registro!$F:$F,Detalhe_Registro!$A:$A,A70,Detalhe_Registro!$D:$D,B70)</f>
        <v>2229</v>
      </c>
      <c r="J70" s="11">
        <f>SUMIFS(Detalhe_Registro!$G:$G,Detalhe_Registro!$A:$A,A70,Detalhe_Registro!$D:$D,B70)</f>
        <v>72.59</v>
      </c>
      <c r="K70" s="9" t="str">
        <f>IF(G70="","",IF(G70&lt;Premissas!$C$8,"&lt; 1,00",IF(G70&lt;Premissas!$C$9,"1,00 – 1,19",IF(G70&lt;Premissas!$C$10,"1,20 – 1,39",IF(G70&lt;Premissas!$C$11,"1,40 – 1,59",IF(G70&lt;Premissas!$C$12,"1,60 – 1,99","≥ 2,00"))))))</f>
        <v>1,40 – 1,59</v>
      </c>
      <c r="L70" s="12">
        <f>IF(G70="","",MIN(Premissas!$C$17,IF(G70&lt;Premissas!$C$8,Premissas!$E$7,IF(G70&lt;Premissas!$C$9,Premissas!$E$8,IF(G70&lt;Premissas!$C$10,Premissas!$E$9,IF(G70&lt;Premissas!$C$11,Premissas!$E$10,IF(G70&lt;Premissas!$C$12,Premissas!$E$11,Premissas!$E$12)))))))</f>
        <v>350</v>
      </c>
      <c r="M70" s="13">
        <f>IF(OR(L70="",L70=0),0,L70/Premissas!$C$16)</f>
        <v>13.461538461538462</v>
      </c>
      <c r="N70" s="9" t="str">
        <f>IF(L70&gt;=Premissas!$C$17,"SIM","NÃO")</f>
        <v>NÃO</v>
      </c>
    </row>
    <row r="71" spans="1:14" ht="15" customHeight="1">
      <c r="A71" s="9">
        <v>7</v>
      </c>
      <c r="B71" s="9" t="s">
        <v>502</v>
      </c>
      <c r="C71" s="9" t="s">
        <v>503</v>
      </c>
      <c r="D71" s="9">
        <v>1942</v>
      </c>
      <c r="E71" s="9" t="s">
        <v>21</v>
      </c>
      <c r="F71" s="9">
        <f>COUNTIFS(Detalhe_Registro!$A:$A,A71,Detalhe_Registro!$D:$D,B71)</f>
        <v>1</v>
      </c>
      <c r="G71" s="11">
        <v>1.3</v>
      </c>
      <c r="H71" s="11">
        <v>1.3</v>
      </c>
      <c r="I71" s="10">
        <f>SUMIFS(Detalhe_Registro!$F:$F,Detalhe_Registro!$A:$A,A71,Detalhe_Registro!$D:$D,B71)</f>
        <v>2351</v>
      </c>
      <c r="J71" s="11">
        <f>SUMIFS(Detalhe_Registro!$G:$G,Detalhe_Registro!$A:$A,A71,Detalhe_Registro!$D:$D,B71)</f>
        <v>88.85</v>
      </c>
      <c r="K71" s="9" t="str">
        <f>IF(G71="","",IF(G71&lt;Premissas!$C$8,"&lt; 1,00",IF(G71&lt;Premissas!$C$9,"1,00 – 1,19",IF(G71&lt;Premissas!$C$10,"1,20 – 1,39",IF(G71&lt;Premissas!$C$11,"1,40 – 1,59",IF(G71&lt;Premissas!$C$12,"1,60 – 1,99","≥ 2,00"))))))</f>
        <v>1,20 – 1,39</v>
      </c>
      <c r="L71" s="12">
        <f>IF(G71="","",MIN(Premissas!$C$17,IF(G71&lt;Premissas!$C$8,Premissas!$E$7,IF(G71&lt;Premissas!$C$9,Premissas!$E$8,IF(G71&lt;Premissas!$C$10,Premissas!$E$9,IF(G71&lt;Premissas!$C$11,Premissas!$E$10,IF(G71&lt;Premissas!$C$12,Premissas!$E$11,Premissas!$E$12)))))))</f>
        <v>200</v>
      </c>
      <c r="M71" s="13">
        <f>IF(OR(L71="",L71=0),0,L71/Premissas!$C$16)</f>
        <v>7.6923076923076925</v>
      </c>
      <c r="N71" s="9" t="str">
        <f>IF(L71&gt;=Premissas!$C$17,"SIM","NÃO")</f>
        <v>NÃO</v>
      </c>
    </row>
    <row r="72" spans="1:14" ht="15" customHeight="1">
      <c r="A72" s="9">
        <v>7</v>
      </c>
      <c r="B72" s="9" t="s">
        <v>532</v>
      </c>
      <c r="C72" s="9" t="s">
        <v>533</v>
      </c>
      <c r="D72" s="9">
        <v>1942</v>
      </c>
      <c r="E72" s="9" t="s">
        <v>4857</v>
      </c>
      <c r="F72" s="9">
        <f>COUNTIFS(Detalhe_Registro!$A:$A,A72,Detalhe_Registro!$D:$D,B72)</f>
        <v>2</v>
      </c>
      <c r="G72" s="11">
        <v>6.25</v>
      </c>
      <c r="H72" s="11">
        <v>3.4750000000000001</v>
      </c>
      <c r="I72" s="10">
        <f>SUMIFS(Detalhe_Registro!$F:$F,Detalhe_Registro!$A:$A,A72,Detalhe_Registro!$D:$D,B72)</f>
        <v>156</v>
      </c>
      <c r="J72" s="11">
        <f>SUMIFS(Detalhe_Registro!$G:$G,Detalhe_Registro!$A:$A,A72,Detalhe_Registro!$D:$D,B72)</f>
        <v>10.79</v>
      </c>
      <c r="K72" s="9" t="str">
        <f>IF(G72="","",IF(G72&lt;Premissas!$C$8,"&lt; 1,00",IF(G72&lt;Premissas!$C$9,"1,00 – 1,19",IF(G72&lt;Premissas!$C$10,"1,20 – 1,39",IF(G72&lt;Premissas!$C$11,"1,40 – 1,59",IF(G72&lt;Premissas!$C$12,"1,60 – 1,99","≥ 2,00"))))))</f>
        <v>≥ 2,00</v>
      </c>
      <c r="L72" s="12">
        <f>IF(G72="","",MIN(Premissas!$C$17,IF(G72&lt;Premissas!$C$8,Premissas!$E$7,IF(G72&lt;Premissas!$C$9,Premissas!$E$8,IF(G72&lt;Premissas!$C$10,Premissas!$E$9,IF(G72&lt;Premissas!$C$11,Premissas!$E$10,IF(G72&lt;Premissas!$C$12,Premissas!$E$11,Premissas!$E$12)))))))</f>
        <v>750</v>
      </c>
      <c r="M72" s="13">
        <f>IF(OR(L72="",L72=0),0,L72/Premissas!$C$16)</f>
        <v>28.846153846153847</v>
      </c>
      <c r="N72" s="9" t="str">
        <f>IF(L72&gt;=Premissas!$C$17,"SIM","NÃO")</f>
        <v>SIM</v>
      </c>
    </row>
    <row r="73" spans="1:14" ht="15" customHeight="1">
      <c r="A73" s="9">
        <v>7</v>
      </c>
      <c r="B73" s="9" t="s">
        <v>494</v>
      </c>
      <c r="C73" s="9" t="s">
        <v>495</v>
      </c>
      <c r="D73" s="9">
        <v>1942</v>
      </c>
      <c r="E73" s="9" t="s">
        <v>18</v>
      </c>
      <c r="F73" s="9">
        <f>COUNTIFS(Detalhe_Registro!$A:$A,A73,Detalhe_Registro!$D:$D,B73)</f>
        <v>1</v>
      </c>
      <c r="G73" s="11">
        <v>0.77272700000000005</v>
      </c>
      <c r="H73" s="11">
        <v>0.77272700000000005</v>
      </c>
      <c r="I73" s="10">
        <f>SUMIFS(Detalhe_Registro!$F:$F,Detalhe_Registro!$A:$A,A73,Detalhe_Registro!$D:$D,B73)</f>
        <v>1751</v>
      </c>
      <c r="J73" s="11">
        <f>SUMIFS(Detalhe_Registro!$G:$G,Detalhe_Registro!$A:$A,A73,Detalhe_Registro!$D:$D,B73)</f>
        <v>101.8</v>
      </c>
      <c r="K73" s="9" t="str">
        <f>IF(G73="","",IF(G73&lt;Premissas!$C$8,"&lt; 1,00",IF(G73&lt;Premissas!$C$9,"1,00 – 1,19",IF(G73&lt;Premissas!$C$10,"1,20 – 1,39",IF(G73&lt;Premissas!$C$11,"1,40 – 1,59",IF(G73&lt;Premissas!$C$12,"1,60 – 1,99","≥ 2,00"))))))</f>
        <v>&lt; 1,00</v>
      </c>
      <c r="L73" s="12">
        <f>IF(G73="","",MIN(Premissas!$C$17,IF(G73&lt;Premissas!$C$8,Premissas!$E$7,IF(G73&lt;Premissas!$C$9,Premissas!$E$8,IF(G73&lt;Premissas!$C$10,Premissas!$E$9,IF(G73&lt;Premissas!$C$11,Premissas!$E$10,IF(G73&lt;Premissas!$C$12,Premissas!$E$11,Premissas!$E$12)))))))</f>
        <v>0</v>
      </c>
      <c r="M73" s="13">
        <f>IF(OR(L73="",L73=0),0,L73/Premissas!$C$16)</f>
        <v>0</v>
      </c>
      <c r="N73" s="9" t="str">
        <f>IF(L73&gt;=Premissas!$C$17,"SIM","NÃO")</f>
        <v>NÃO</v>
      </c>
    </row>
    <row r="74" spans="1:14" ht="15" customHeight="1">
      <c r="A74" s="9">
        <v>7</v>
      </c>
      <c r="B74" s="9" t="s">
        <v>628</v>
      </c>
      <c r="C74" s="9" t="s">
        <v>629</v>
      </c>
      <c r="D74" s="9">
        <v>1942</v>
      </c>
      <c r="E74" s="9" t="s">
        <v>21</v>
      </c>
      <c r="F74" s="9">
        <f>COUNTIFS(Detalhe_Registro!$A:$A,A74,Detalhe_Registro!$D:$D,B74)</f>
        <v>1</v>
      </c>
      <c r="G74" s="11">
        <v>0.95</v>
      </c>
      <c r="H74" s="11">
        <v>0.95</v>
      </c>
      <c r="I74" s="10">
        <f>SUMIFS(Detalhe_Registro!$F:$F,Detalhe_Registro!$A:$A,A74,Detalhe_Registro!$D:$D,B74)</f>
        <v>1348</v>
      </c>
      <c r="J74" s="11">
        <f>SUMIFS(Detalhe_Registro!$G:$G,Detalhe_Registro!$A:$A,A74,Detalhe_Registro!$D:$D,B74)</f>
        <v>70.010000000000005</v>
      </c>
      <c r="K74" s="9" t="str">
        <f>IF(G74="","",IF(G74&lt;Premissas!$C$8,"&lt; 1,00",IF(G74&lt;Premissas!$C$9,"1,00 – 1,19",IF(G74&lt;Premissas!$C$10,"1,20 – 1,39",IF(G74&lt;Premissas!$C$11,"1,40 – 1,59",IF(G74&lt;Premissas!$C$12,"1,60 – 1,99","≥ 2,00"))))))</f>
        <v>&lt; 1,00</v>
      </c>
      <c r="L74" s="12">
        <f>IF(G74="","",MIN(Premissas!$C$17,IF(G74&lt;Premissas!$C$8,Premissas!$E$7,IF(G74&lt;Premissas!$C$9,Premissas!$E$8,IF(G74&lt;Premissas!$C$10,Premissas!$E$9,IF(G74&lt;Premissas!$C$11,Premissas!$E$10,IF(G74&lt;Premissas!$C$12,Premissas!$E$11,Premissas!$E$12)))))))</f>
        <v>0</v>
      </c>
      <c r="M74" s="13">
        <f>IF(OR(L74="",L74=0),0,L74/Premissas!$C$16)</f>
        <v>0</v>
      </c>
      <c r="N74" s="9" t="str">
        <f>IF(L74&gt;=Premissas!$C$17,"SIM","NÃO")</f>
        <v>NÃO</v>
      </c>
    </row>
    <row r="75" spans="1:14" ht="15" customHeight="1">
      <c r="A75" s="9">
        <v>7</v>
      </c>
      <c r="B75" s="9" t="s">
        <v>612</v>
      </c>
      <c r="C75" s="9" t="s">
        <v>613</v>
      </c>
      <c r="D75" s="9">
        <v>1942</v>
      </c>
      <c r="E75" s="9" t="s">
        <v>20</v>
      </c>
      <c r="F75" s="9">
        <f>COUNTIFS(Detalhe_Registro!$A:$A,A75,Detalhe_Registro!$D:$D,B75)</f>
        <v>1</v>
      </c>
      <c r="G75" s="11">
        <v>0.8125</v>
      </c>
      <c r="H75" s="11">
        <v>0.8125</v>
      </c>
      <c r="I75" s="10">
        <f>SUMIFS(Detalhe_Registro!$F:$F,Detalhe_Registro!$A:$A,A75,Detalhe_Registro!$D:$D,B75)</f>
        <v>534</v>
      </c>
      <c r="J75" s="11">
        <f>SUMIFS(Detalhe_Registro!$G:$G,Detalhe_Registro!$A:$A,A75,Detalhe_Registro!$D:$D,B75)</f>
        <v>42.6</v>
      </c>
      <c r="K75" s="9" t="str">
        <f>IF(G75="","",IF(G75&lt;Premissas!$C$8,"&lt; 1,00",IF(G75&lt;Premissas!$C$9,"1,00 – 1,19",IF(G75&lt;Premissas!$C$10,"1,20 – 1,39",IF(G75&lt;Premissas!$C$11,"1,40 – 1,59",IF(G75&lt;Premissas!$C$12,"1,60 – 1,99","≥ 2,00"))))))</f>
        <v>&lt; 1,00</v>
      </c>
      <c r="L75" s="12">
        <f>IF(G75="","",MIN(Premissas!$C$17,IF(G75&lt;Premissas!$C$8,Premissas!$E$7,IF(G75&lt;Premissas!$C$9,Premissas!$E$8,IF(G75&lt;Premissas!$C$10,Premissas!$E$9,IF(G75&lt;Premissas!$C$11,Premissas!$E$10,IF(G75&lt;Premissas!$C$12,Premissas!$E$11,Premissas!$E$12)))))))</f>
        <v>0</v>
      </c>
      <c r="M75" s="13">
        <f>IF(OR(L75="",L75=0),0,L75/Premissas!$C$16)</f>
        <v>0</v>
      </c>
      <c r="N75" s="9" t="str">
        <f>IF(L75&gt;=Premissas!$C$17,"SIM","NÃO")</f>
        <v>NÃO</v>
      </c>
    </row>
    <row r="76" spans="1:14" ht="15" customHeight="1">
      <c r="A76" s="9">
        <v>7</v>
      </c>
      <c r="B76" s="9" t="s">
        <v>921</v>
      </c>
      <c r="C76" s="9" t="s">
        <v>922</v>
      </c>
      <c r="D76" s="9">
        <v>1953</v>
      </c>
      <c r="E76" s="9" t="s">
        <v>21</v>
      </c>
      <c r="F76" s="9">
        <f>COUNTIFS(Detalhe_Registro!$A:$A,A76,Detalhe_Registro!$D:$D,B76)</f>
        <v>1</v>
      </c>
      <c r="G76" s="11">
        <v>2.3684210000000001</v>
      </c>
      <c r="H76" s="11">
        <v>2.3684210000000001</v>
      </c>
      <c r="I76" s="10">
        <f>SUMIFS(Detalhe_Registro!$F:$F,Detalhe_Registro!$A:$A,A76,Detalhe_Registro!$D:$D,B76)</f>
        <v>1331</v>
      </c>
      <c r="J76" s="11">
        <f>SUMIFS(Detalhe_Registro!$G:$G,Detalhe_Registro!$A:$A,A76,Detalhe_Registro!$D:$D,B76)</f>
        <v>29.61</v>
      </c>
      <c r="K76" s="9" t="str">
        <f>IF(G76="","",IF(G76&lt;Premissas!$C$8,"&lt; 1,00",IF(G76&lt;Premissas!$C$9,"1,00 – 1,19",IF(G76&lt;Premissas!$C$10,"1,20 – 1,39",IF(G76&lt;Premissas!$C$11,"1,40 – 1,59",IF(G76&lt;Premissas!$C$12,"1,60 – 1,99","≥ 2,00"))))))</f>
        <v>≥ 2,00</v>
      </c>
      <c r="L76" s="12">
        <f>IF(G76="","",MIN(Premissas!$C$17,IF(G76&lt;Premissas!$C$8,Premissas!$E$7,IF(G76&lt;Premissas!$C$9,Premissas!$E$8,IF(G76&lt;Premissas!$C$10,Premissas!$E$9,IF(G76&lt;Premissas!$C$11,Premissas!$E$10,IF(G76&lt;Premissas!$C$12,Premissas!$E$11,Premissas!$E$12)))))))</f>
        <v>750</v>
      </c>
      <c r="M76" s="13">
        <f>IF(OR(L76="",L76=0),0,L76/Premissas!$C$16)</f>
        <v>28.846153846153847</v>
      </c>
      <c r="N76" s="9" t="str">
        <f>IF(L76&gt;=Premissas!$C$17,"SIM","NÃO")</f>
        <v>SIM</v>
      </c>
    </row>
    <row r="77" spans="1:14" ht="15" customHeight="1">
      <c r="A77" s="9">
        <v>7</v>
      </c>
      <c r="B77" s="9" t="s">
        <v>929</v>
      </c>
      <c r="C77" s="9" t="s">
        <v>930</v>
      </c>
      <c r="D77" s="9">
        <v>1953</v>
      </c>
      <c r="E77" s="9" t="s">
        <v>4852</v>
      </c>
      <c r="F77" s="9">
        <f>COUNTIFS(Detalhe_Registro!$A:$A,A77,Detalhe_Registro!$D:$D,B77)</f>
        <v>2</v>
      </c>
      <c r="G77" s="11">
        <v>1.736842</v>
      </c>
      <c r="H77" s="11">
        <v>1.268421</v>
      </c>
      <c r="I77" s="10">
        <f>SUMIFS(Detalhe_Registro!$F:$F,Detalhe_Registro!$A:$A,A77,Detalhe_Registro!$D:$D,B77)</f>
        <v>609</v>
      </c>
      <c r="J77" s="11">
        <f>SUMIFS(Detalhe_Registro!$G:$G,Detalhe_Registro!$A:$A,A77,Detalhe_Registro!$D:$D,B77)</f>
        <v>23.8</v>
      </c>
      <c r="K77" s="9" t="str">
        <f>IF(G77="","",IF(G77&lt;Premissas!$C$8,"&lt; 1,00",IF(G77&lt;Premissas!$C$9,"1,00 – 1,19",IF(G77&lt;Premissas!$C$10,"1,20 – 1,39",IF(G77&lt;Premissas!$C$11,"1,40 – 1,59",IF(G77&lt;Premissas!$C$12,"1,60 – 1,99","≥ 2,00"))))))</f>
        <v>1,60 – 1,99</v>
      </c>
      <c r="L77" s="12">
        <f>IF(G77="","",MIN(Premissas!$C$17,IF(G77&lt;Premissas!$C$8,Premissas!$E$7,IF(G77&lt;Premissas!$C$9,Premissas!$E$8,IF(G77&lt;Premissas!$C$10,Premissas!$E$9,IF(G77&lt;Premissas!$C$11,Premissas!$E$10,IF(G77&lt;Premissas!$C$12,Premissas!$E$11,Premissas!$E$12)))))))</f>
        <v>500</v>
      </c>
      <c r="M77" s="13">
        <f>IF(OR(L77="",L77=0),0,L77/Premissas!$C$16)</f>
        <v>19.23076923076923</v>
      </c>
      <c r="N77" s="9" t="str">
        <f>IF(L77&gt;=Premissas!$C$17,"SIM","NÃO")</f>
        <v>NÃO</v>
      </c>
    </row>
    <row r="78" spans="1:14" ht="15" customHeight="1">
      <c r="A78" s="9">
        <v>7</v>
      </c>
      <c r="B78" s="9" t="s">
        <v>903</v>
      </c>
      <c r="C78" s="9" t="s">
        <v>904</v>
      </c>
      <c r="D78" s="9">
        <v>1953</v>
      </c>
      <c r="E78" s="9" t="s">
        <v>21</v>
      </c>
      <c r="F78" s="9">
        <f>COUNTIFS(Detalhe_Registro!$A:$A,A78,Detalhe_Registro!$D:$D,B78)</f>
        <v>1</v>
      </c>
      <c r="G78" s="11">
        <v>0.94736799999999999</v>
      </c>
      <c r="H78" s="11">
        <v>0.94736799999999999</v>
      </c>
      <c r="I78" s="10">
        <f>SUMIFS(Detalhe_Registro!$F:$F,Detalhe_Registro!$A:$A,A78,Detalhe_Registro!$D:$D,B78)</f>
        <v>2</v>
      </c>
      <c r="J78" s="11">
        <f>SUMIFS(Detalhe_Registro!$G:$G,Detalhe_Registro!$A:$A,A78,Detalhe_Registro!$D:$D,B78)</f>
        <v>0.11</v>
      </c>
      <c r="K78" s="9" t="str">
        <f>IF(G78="","",IF(G78&lt;Premissas!$C$8,"&lt; 1,00",IF(G78&lt;Premissas!$C$9,"1,00 – 1,19",IF(G78&lt;Premissas!$C$10,"1,20 – 1,39",IF(G78&lt;Premissas!$C$11,"1,40 – 1,59",IF(G78&lt;Premissas!$C$12,"1,60 – 1,99","≥ 2,00"))))))</f>
        <v>&lt; 1,00</v>
      </c>
      <c r="L78" s="12">
        <f>IF(G78="","",MIN(Premissas!$C$17,IF(G78&lt;Premissas!$C$8,Premissas!$E$7,IF(G78&lt;Premissas!$C$9,Premissas!$E$8,IF(G78&lt;Premissas!$C$10,Premissas!$E$9,IF(G78&lt;Premissas!$C$11,Premissas!$E$10,IF(G78&lt;Premissas!$C$12,Premissas!$E$11,Premissas!$E$12)))))))</f>
        <v>0</v>
      </c>
      <c r="M78" s="13">
        <f>IF(OR(L78="",L78=0),0,L78/Premissas!$C$16)</f>
        <v>0</v>
      </c>
      <c r="N78" s="9" t="str">
        <f>IF(L78&gt;=Premissas!$C$17,"SIM","NÃO")</f>
        <v>NÃO</v>
      </c>
    </row>
    <row r="79" spans="1:14" ht="15" customHeight="1">
      <c r="A79" s="9">
        <v>7</v>
      </c>
      <c r="B79" s="9" t="s">
        <v>955</v>
      </c>
      <c r="C79" s="9" t="s">
        <v>956</v>
      </c>
      <c r="D79" s="9">
        <v>1953</v>
      </c>
      <c r="E79" s="9" t="s">
        <v>21</v>
      </c>
      <c r="F79" s="9">
        <f>COUNTIFS(Detalhe_Registro!$A:$A,A79,Detalhe_Registro!$D:$D,B79)</f>
        <v>1</v>
      </c>
      <c r="G79" s="11">
        <v>2.052632</v>
      </c>
      <c r="H79" s="11">
        <v>2.052632</v>
      </c>
      <c r="I79" s="10">
        <f>SUMIFS(Detalhe_Registro!$F:$F,Detalhe_Registro!$A:$A,A79,Detalhe_Registro!$D:$D,B79)</f>
        <v>2276</v>
      </c>
      <c r="J79" s="11">
        <f>SUMIFS(Detalhe_Registro!$G:$G,Detalhe_Registro!$A:$A,A79,Detalhe_Registro!$D:$D,B79)</f>
        <v>58.58</v>
      </c>
      <c r="K79" s="9" t="str">
        <f>IF(G79="","",IF(G79&lt;Premissas!$C$8,"&lt; 1,00",IF(G79&lt;Premissas!$C$9,"1,00 – 1,19",IF(G79&lt;Premissas!$C$10,"1,20 – 1,39",IF(G79&lt;Premissas!$C$11,"1,40 – 1,59",IF(G79&lt;Premissas!$C$12,"1,60 – 1,99","≥ 2,00"))))))</f>
        <v>≥ 2,00</v>
      </c>
      <c r="L79" s="12">
        <f>IF(G79="","",MIN(Premissas!$C$17,IF(G79&lt;Premissas!$C$8,Premissas!$E$7,IF(G79&lt;Premissas!$C$9,Premissas!$E$8,IF(G79&lt;Premissas!$C$10,Premissas!$E$9,IF(G79&lt;Premissas!$C$11,Premissas!$E$10,IF(G79&lt;Premissas!$C$12,Premissas!$E$11,Premissas!$E$12)))))))</f>
        <v>750</v>
      </c>
      <c r="M79" s="13">
        <f>IF(OR(L79="",L79=0),0,L79/Premissas!$C$16)</f>
        <v>28.846153846153847</v>
      </c>
      <c r="N79" s="9" t="str">
        <f>IF(L79&gt;=Premissas!$C$17,"SIM","NÃO")</f>
        <v>SIM</v>
      </c>
    </row>
    <row r="80" spans="1:14" ht="15" customHeight="1">
      <c r="A80" s="9">
        <v>7</v>
      </c>
      <c r="B80" s="9" t="s">
        <v>959</v>
      </c>
      <c r="C80" s="9" t="s">
        <v>960</v>
      </c>
      <c r="D80" s="9">
        <v>1953</v>
      </c>
      <c r="E80" s="9" t="s">
        <v>18</v>
      </c>
      <c r="F80" s="9">
        <f>COUNTIFS(Detalhe_Registro!$A:$A,A80,Detalhe_Registro!$D:$D,B80)</f>
        <v>1</v>
      </c>
      <c r="G80" s="11">
        <v>4.5</v>
      </c>
      <c r="H80" s="11">
        <v>4.5</v>
      </c>
      <c r="I80" s="10">
        <f>SUMIFS(Detalhe_Registro!$F:$F,Detalhe_Registro!$A:$A,A80,Detalhe_Registro!$D:$D,B80)</f>
        <v>2083</v>
      </c>
      <c r="J80" s="11">
        <f>SUMIFS(Detalhe_Registro!$G:$G,Detalhe_Registro!$A:$A,A80,Detalhe_Registro!$D:$D,B80)</f>
        <v>25.57</v>
      </c>
      <c r="K80" s="9" t="str">
        <f>IF(G80="","",IF(G80&lt;Premissas!$C$8,"&lt; 1,00",IF(G80&lt;Premissas!$C$9,"1,00 – 1,19",IF(G80&lt;Premissas!$C$10,"1,20 – 1,39",IF(G80&lt;Premissas!$C$11,"1,40 – 1,59",IF(G80&lt;Premissas!$C$12,"1,60 – 1,99","≥ 2,00"))))))</f>
        <v>≥ 2,00</v>
      </c>
      <c r="L80" s="12">
        <f>IF(G80="","",MIN(Premissas!$C$17,IF(G80&lt;Premissas!$C$8,Premissas!$E$7,IF(G80&lt;Premissas!$C$9,Premissas!$E$8,IF(G80&lt;Premissas!$C$10,Premissas!$E$9,IF(G80&lt;Premissas!$C$11,Premissas!$E$10,IF(G80&lt;Premissas!$C$12,Premissas!$E$11,Premissas!$E$12)))))))</f>
        <v>750</v>
      </c>
      <c r="M80" s="13">
        <f>IF(OR(L80="",L80=0),0,L80/Premissas!$C$16)</f>
        <v>28.846153846153847</v>
      </c>
      <c r="N80" s="9" t="str">
        <f>IF(L80&gt;=Premissas!$C$17,"SIM","NÃO")</f>
        <v>SIM</v>
      </c>
    </row>
    <row r="81" spans="1:14" ht="15" customHeight="1">
      <c r="A81" s="9">
        <v>7</v>
      </c>
      <c r="B81" s="9" t="s">
        <v>953</v>
      </c>
      <c r="C81" s="9" t="s">
        <v>954</v>
      </c>
      <c r="D81" s="9">
        <v>1953</v>
      </c>
      <c r="E81" s="9" t="s">
        <v>20</v>
      </c>
      <c r="F81" s="9">
        <f>COUNTIFS(Detalhe_Registro!$A:$A,A81,Detalhe_Registro!$D:$D,B81)</f>
        <v>1</v>
      </c>
      <c r="G81" s="11">
        <v>0.6</v>
      </c>
      <c r="H81" s="11">
        <v>0.6</v>
      </c>
      <c r="I81" s="10">
        <f>SUMIFS(Detalhe_Registro!$F:$F,Detalhe_Registro!$A:$A,A81,Detalhe_Registro!$D:$D,B81)</f>
        <v>529</v>
      </c>
      <c r="J81" s="11">
        <f>SUMIFS(Detalhe_Registro!$G:$G,Detalhe_Registro!$A:$A,A81,Detalhe_Registro!$D:$D,B81)</f>
        <v>60.21</v>
      </c>
      <c r="K81" s="9" t="str">
        <f>IF(G81="","",IF(G81&lt;Premissas!$C$8,"&lt; 1,00",IF(G81&lt;Premissas!$C$9,"1,00 – 1,19",IF(G81&lt;Premissas!$C$10,"1,20 – 1,39",IF(G81&lt;Premissas!$C$11,"1,40 – 1,59",IF(G81&lt;Premissas!$C$12,"1,60 – 1,99","≥ 2,00"))))))</f>
        <v>&lt; 1,00</v>
      </c>
      <c r="L81" s="12">
        <f>IF(G81="","",MIN(Premissas!$C$17,IF(G81&lt;Premissas!$C$8,Premissas!$E$7,IF(G81&lt;Premissas!$C$9,Premissas!$E$8,IF(G81&lt;Premissas!$C$10,Premissas!$E$9,IF(G81&lt;Premissas!$C$11,Premissas!$E$10,IF(G81&lt;Premissas!$C$12,Premissas!$E$11,Premissas!$E$12)))))))</f>
        <v>0</v>
      </c>
      <c r="M81" s="13">
        <f>IF(OR(L81="",L81=0),0,L81/Premissas!$C$16)</f>
        <v>0</v>
      </c>
      <c r="N81" s="9" t="str">
        <f>IF(L81&gt;=Premissas!$C$17,"SIM","NÃO")</f>
        <v>NÃO</v>
      </c>
    </row>
    <row r="82" spans="1:14" ht="15" customHeight="1">
      <c r="A82" s="9">
        <v>7</v>
      </c>
      <c r="B82" s="9" t="s">
        <v>907</v>
      </c>
      <c r="C82" s="9" t="s">
        <v>908</v>
      </c>
      <c r="D82" s="9">
        <v>1953</v>
      </c>
      <c r="E82" s="9" t="s">
        <v>21</v>
      </c>
      <c r="F82" s="9">
        <f>COUNTIFS(Detalhe_Registro!$A:$A,A82,Detalhe_Registro!$D:$D,B82)</f>
        <v>1</v>
      </c>
      <c r="G82" s="11">
        <v>1.4210529999999999</v>
      </c>
      <c r="H82" s="11">
        <v>1.4210529999999999</v>
      </c>
      <c r="I82" s="10">
        <f>SUMIFS(Detalhe_Registro!$F:$F,Detalhe_Registro!$A:$A,A82,Detalhe_Registro!$D:$D,B82)</f>
        <v>2034</v>
      </c>
      <c r="J82" s="11">
        <f>SUMIFS(Detalhe_Registro!$G:$G,Detalhe_Registro!$A:$A,A82,Detalhe_Registro!$D:$D,B82)</f>
        <v>76.23</v>
      </c>
      <c r="K82" s="9" t="str">
        <f>IF(G82="","",IF(G82&lt;Premissas!$C$8,"&lt; 1,00",IF(G82&lt;Premissas!$C$9,"1,00 – 1,19",IF(G82&lt;Premissas!$C$10,"1,20 – 1,39",IF(G82&lt;Premissas!$C$11,"1,40 – 1,59",IF(G82&lt;Premissas!$C$12,"1,60 – 1,99","≥ 2,00"))))))</f>
        <v>1,40 – 1,59</v>
      </c>
      <c r="L82" s="12">
        <f>IF(G82="","",MIN(Premissas!$C$17,IF(G82&lt;Premissas!$C$8,Premissas!$E$7,IF(G82&lt;Premissas!$C$9,Premissas!$E$8,IF(G82&lt;Premissas!$C$10,Premissas!$E$9,IF(G82&lt;Premissas!$C$11,Premissas!$E$10,IF(G82&lt;Premissas!$C$12,Premissas!$E$11,Premissas!$E$12)))))))</f>
        <v>350</v>
      </c>
      <c r="M82" s="13">
        <f>IF(OR(L82="",L82=0),0,L82/Premissas!$C$16)</f>
        <v>13.461538461538462</v>
      </c>
      <c r="N82" s="9" t="str">
        <f>IF(L82&gt;=Premissas!$C$17,"SIM","NÃO")</f>
        <v>NÃO</v>
      </c>
    </row>
    <row r="83" spans="1:14" ht="15" customHeight="1">
      <c r="A83" s="9">
        <v>7</v>
      </c>
      <c r="B83" s="9" t="s">
        <v>1043</v>
      </c>
      <c r="C83" s="9" t="s">
        <v>1044</v>
      </c>
      <c r="D83" s="9">
        <v>1953</v>
      </c>
      <c r="E83" s="9" t="s">
        <v>21</v>
      </c>
      <c r="F83" s="9">
        <f>COUNTIFS(Detalhe_Registro!$A:$A,A83,Detalhe_Registro!$D:$D,B83)</f>
        <v>1</v>
      </c>
      <c r="G83" s="11">
        <v>2</v>
      </c>
      <c r="H83" s="11">
        <v>2</v>
      </c>
      <c r="I83" s="10">
        <f>SUMIFS(Detalhe_Registro!$F:$F,Detalhe_Registro!$A:$A,A83,Detalhe_Registro!$D:$D,B83)</f>
        <v>2005</v>
      </c>
      <c r="J83" s="11">
        <f>SUMIFS(Detalhe_Registro!$G:$G,Detalhe_Registro!$A:$A,A83,Detalhe_Registro!$D:$D,B83)</f>
        <v>53.18</v>
      </c>
      <c r="K83" s="9" t="str">
        <f>IF(G83="","",IF(G83&lt;Premissas!$C$8,"&lt; 1,00",IF(G83&lt;Premissas!$C$9,"1,00 – 1,19",IF(G83&lt;Premissas!$C$10,"1,20 – 1,39",IF(G83&lt;Premissas!$C$11,"1,40 – 1,59",IF(G83&lt;Premissas!$C$12,"1,60 – 1,99","≥ 2,00"))))))</f>
        <v>≥ 2,00</v>
      </c>
      <c r="L83" s="12">
        <f>IF(G83="","",MIN(Premissas!$C$17,IF(G83&lt;Premissas!$C$8,Premissas!$E$7,IF(G83&lt;Premissas!$C$9,Premissas!$E$8,IF(G83&lt;Premissas!$C$10,Premissas!$E$9,IF(G83&lt;Premissas!$C$11,Premissas!$E$10,IF(G83&lt;Premissas!$C$12,Premissas!$E$11,Premissas!$E$12)))))))</f>
        <v>750</v>
      </c>
      <c r="M83" s="13">
        <f>IF(OR(L83="",L83=0),0,L83/Premissas!$C$16)</f>
        <v>28.846153846153847</v>
      </c>
      <c r="N83" s="9" t="str">
        <f>IF(L83&gt;=Premissas!$C$17,"SIM","NÃO")</f>
        <v>SIM</v>
      </c>
    </row>
    <row r="84" spans="1:14" ht="15" customHeight="1">
      <c r="A84" s="9">
        <v>7</v>
      </c>
      <c r="B84" s="9" t="s">
        <v>923</v>
      </c>
      <c r="C84" s="9" t="s">
        <v>924</v>
      </c>
      <c r="D84" s="9">
        <v>1953</v>
      </c>
      <c r="E84" s="9" t="s">
        <v>20</v>
      </c>
      <c r="F84" s="9">
        <f>COUNTIFS(Detalhe_Registro!$A:$A,A84,Detalhe_Registro!$D:$D,B84)</f>
        <v>1</v>
      </c>
      <c r="G84" s="11">
        <v>9.8666669999999996</v>
      </c>
      <c r="H84" s="11">
        <v>9.8666669999999996</v>
      </c>
      <c r="I84" s="10">
        <f>SUMIFS(Detalhe_Registro!$F:$F,Detalhe_Registro!$A:$A,A84,Detalhe_Registro!$D:$D,B84)</f>
        <v>2170</v>
      </c>
      <c r="J84" s="11">
        <f>SUMIFS(Detalhe_Registro!$G:$G,Detalhe_Registro!$A:$A,A84,Detalhe_Registro!$D:$D,B84)</f>
        <v>14.67</v>
      </c>
      <c r="K84" s="9" t="str">
        <f>IF(G84="","",IF(G84&lt;Premissas!$C$8,"&lt; 1,00",IF(G84&lt;Premissas!$C$9,"1,00 – 1,19",IF(G84&lt;Premissas!$C$10,"1,20 – 1,39",IF(G84&lt;Premissas!$C$11,"1,40 – 1,59",IF(G84&lt;Premissas!$C$12,"1,60 – 1,99","≥ 2,00"))))))</f>
        <v>≥ 2,00</v>
      </c>
      <c r="L84" s="12">
        <f>IF(G84="","",MIN(Premissas!$C$17,IF(G84&lt;Premissas!$C$8,Premissas!$E$7,IF(G84&lt;Premissas!$C$9,Premissas!$E$8,IF(G84&lt;Premissas!$C$10,Premissas!$E$9,IF(G84&lt;Premissas!$C$11,Premissas!$E$10,IF(G84&lt;Premissas!$C$12,Premissas!$E$11,Premissas!$E$12)))))))</f>
        <v>750</v>
      </c>
      <c r="M84" s="13">
        <f>IF(OR(L84="",L84=0),0,L84/Premissas!$C$16)</f>
        <v>28.846153846153847</v>
      </c>
      <c r="N84" s="9" t="str">
        <f>IF(L84&gt;=Premissas!$C$17,"SIM","NÃO")</f>
        <v>SIM</v>
      </c>
    </row>
    <row r="85" spans="1:14" ht="15" customHeight="1">
      <c r="A85" s="9">
        <v>7</v>
      </c>
      <c r="B85" s="9" t="s">
        <v>969</v>
      </c>
      <c r="C85" s="9" t="s">
        <v>970</v>
      </c>
      <c r="D85" s="9">
        <v>1953</v>
      </c>
      <c r="E85" s="9" t="s">
        <v>20</v>
      </c>
      <c r="F85" s="9">
        <f>COUNTIFS(Detalhe_Registro!$A:$A,A85,Detalhe_Registro!$D:$D,B85)</f>
        <v>1</v>
      </c>
      <c r="G85" s="11">
        <v>0.466667</v>
      </c>
      <c r="H85" s="11">
        <v>0.466667</v>
      </c>
      <c r="I85" s="10">
        <f>SUMIFS(Detalhe_Registro!$F:$F,Detalhe_Registro!$A:$A,A85,Detalhe_Registro!$D:$D,B85)</f>
        <v>1</v>
      </c>
      <c r="J85" s="11">
        <f>SUMIFS(Detalhe_Registro!$G:$G,Detalhe_Registro!$A:$A,A85,Detalhe_Registro!$D:$D,B85)</f>
        <v>0.15</v>
      </c>
      <c r="K85" s="9" t="str">
        <f>IF(G85="","",IF(G85&lt;Premissas!$C$8,"&lt; 1,00",IF(G85&lt;Premissas!$C$9,"1,00 – 1,19",IF(G85&lt;Premissas!$C$10,"1,20 – 1,39",IF(G85&lt;Premissas!$C$11,"1,40 – 1,59",IF(G85&lt;Premissas!$C$12,"1,60 – 1,99","≥ 2,00"))))))</f>
        <v>&lt; 1,00</v>
      </c>
      <c r="L85" s="12">
        <f>IF(G85="","",MIN(Premissas!$C$17,IF(G85&lt;Premissas!$C$8,Premissas!$E$7,IF(G85&lt;Premissas!$C$9,Premissas!$E$8,IF(G85&lt;Premissas!$C$10,Premissas!$E$9,IF(G85&lt;Premissas!$C$11,Premissas!$E$10,IF(G85&lt;Premissas!$C$12,Premissas!$E$11,Premissas!$E$12)))))))</f>
        <v>0</v>
      </c>
      <c r="M85" s="13">
        <f>IF(OR(L85="",L85=0),0,L85/Premissas!$C$16)</f>
        <v>0</v>
      </c>
      <c r="N85" s="9" t="str">
        <f>IF(L85&gt;=Premissas!$C$17,"SIM","NÃO")</f>
        <v>NÃO</v>
      </c>
    </row>
    <row r="86" spans="1:14" ht="15" customHeight="1">
      <c r="A86" s="9">
        <v>7</v>
      </c>
      <c r="B86" s="9" t="s">
        <v>983</v>
      </c>
      <c r="C86" s="9" t="s">
        <v>984</v>
      </c>
      <c r="D86" s="9">
        <v>1953</v>
      </c>
      <c r="E86" s="9" t="s">
        <v>4852</v>
      </c>
      <c r="F86" s="9">
        <f>COUNTIFS(Detalhe_Registro!$A:$A,A86,Detalhe_Registro!$D:$D,B86)</f>
        <v>2</v>
      </c>
      <c r="G86" s="11">
        <v>3.6842109999999999</v>
      </c>
      <c r="H86" s="11">
        <v>2.9087719999999999</v>
      </c>
      <c r="I86" s="10">
        <f>SUMIFS(Detalhe_Registro!$F:$F,Detalhe_Registro!$A:$A,A86,Detalhe_Registro!$D:$D,B86)</f>
        <v>4707</v>
      </c>
      <c r="J86" s="11">
        <f>SUMIFS(Detalhe_Registro!$G:$G,Detalhe_Registro!$A:$A,A86,Detalhe_Registro!$D:$D,B86)</f>
        <v>70.53</v>
      </c>
      <c r="K86" s="9" t="str">
        <f>IF(G86="","",IF(G86&lt;Premissas!$C$8,"&lt; 1,00",IF(G86&lt;Premissas!$C$9,"1,00 – 1,19",IF(G86&lt;Premissas!$C$10,"1,20 – 1,39",IF(G86&lt;Premissas!$C$11,"1,40 – 1,59",IF(G86&lt;Premissas!$C$12,"1,60 – 1,99","≥ 2,00"))))))</f>
        <v>≥ 2,00</v>
      </c>
      <c r="L86" s="12">
        <f>IF(G86="","",MIN(Premissas!$C$17,IF(G86&lt;Premissas!$C$8,Premissas!$E$7,IF(G86&lt;Premissas!$C$9,Premissas!$E$8,IF(G86&lt;Premissas!$C$10,Premissas!$E$9,IF(G86&lt;Premissas!$C$11,Premissas!$E$10,IF(G86&lt;Premissas!$C$12,Premissas!$E$11,Premissas!$E$12)))))))</f>
        <v>750</v>
      </c>
      <c r="M86" s="13">
        <f>IF(OR(L86="",L86=0),0,L86/Premissas!$C$16)</f>
        <v>28.846153846153847</v>
      </c>
      <c r="N86" s="9" t="str">
        <f>IF(L86&gt;=Premissas!$C$17,"SIM","NÃO")</f>
        <v>SIM</v>
      </c>
    </row>
    <row r="87" spans="1:14" ht="15" customHeight="1">
      <c r="A87" s="9">
        <v>7</v>
      </c>
      <c r="B87" s="9" t="s">
        <v>963</v>
      </c>
      <c r="C87" s="9" t="s">
        <v>964</v>
      </c>
      <c r="D87" s="9">
        <v>1953</v>
      </c>
      <c r="E87" s="9" t="s">
        <v>18</v>
      </c>
      <c r="F87" s="9">
        <f>COUNTIFS(Detalhe_Registro!$A:$A,A87,Detalhe_Registro!$D:$D,B87)</f>
        <v>1</v>
      </c>
      <c r="G87" s="11">
        <v>0.83333299999999999</v>
      </c>
      <c r="H87" s="11">
        <v>0.83333299999999999</v>
      </c>
      <c r="I87" s="10">
        <f>SUMIFS(Detalhe_Registro!$F:$F,Detalhe_Registro!$A:$A,A87,Detalhe_Registro!$D:$D,B87)</f>
        <v>270</v>
      </c>
      <c r="J87" s="11">
        <f>SUMIFS(Detalhe_Registro!$G:$G,Detalhe_Registro!$A:$A,A87,Detalhe_Registro!$D:$D,B87)</f>
        <v>18.57</v>
      </c>
      <c r="K87" s="9" t="str">
        <f>IF(G87="","",IF(G87&lt;Premissas!$C$8,"&lt; 1,00",IF(G87&lt;Premissas!$C$9,"1,00 – 1,19",IF(G87&lt;Premissas!$C$10,"1,20 – 1,39",IF(G87&lt;Premissas!$C$11,"1,40 – 1,59",IF(G87&lt;Premissas!$C$12,"1,60 – 1,99","≥ 2,00"))))))</f>
        <v>&lt; 1,00</v>
      </c>
      <c r="L87" s="12">
        <f>IF(G87="","",MIN(Premissas!$C$17,IF(G87&lt;Premissas!$C$8,Premissas!$E$7,IF(G87&lt;Premissas!$C$9,Premissas!$E$8,IF(G87&lt;Premissas!$C$10,Premissas!$E$9,IF(G87&lt;Premissas!$C$11,Premissas!$E$10,IF(G87&lt;Premissas!$C$12,Premissas!$E$11,Premissas!$E$12)))))))</f>
        <v>0</v>
      </c>
      <c r="M87" s="13">
        <f>IF(OR(L87="",L87=0),0,L87/Premissas!$C$16)</f>
        <v>0</v>
      </c>
      <c r="N87" s="9" t="str">
        <f>IF(L87&gt;=Premissas!$C$17,"SIM","NÃO")</f>
        <v>NÃO</v>
      </c>
    </row>
    <row r="88" spans="1:14" ht="15" customHeight="1">
      <c r="A88" s="9">
        <v>7</v>
      </c>
      <c r="B88" s="9" t="s">
        <v>947</v>
      </c>
      <c r="C88" s="9" t="s">
        <v>948</v>
      </c>
      <c r="D88" s="9">
        <v>1953</v>
      </c>
      <c r="E88" s="9" t="s">
        <v>4855</v>
      </c>
      <c r="F88" s="9">
        <f>COUNTIFS(Detalhe_Registro!$A:$A,A88,Detalhe_Registro!$D:$D,B88)</f>
        <v>3</v>
      </c>
      <c r="G88" s="11">
        <v>2.1111110000000002</v>
      </c>
      <c r="H88" s="11">
        <v>0.74346999999999996</v>
      </c>
      <c r="I88" s="10">
        <f>SUMIFS(Detalhe_Registro!$F:$F,Detalhe_Registro!$A:$A,A88,Detalhe_Registro!$D:$D,B88)</f>
        <v>143</v>
      </c>
      <c r="J88" s="11">
        <f>SUMIFS(Detalhe_Registro!$G:$G,Detalhe_Registro!$A:$A,A88,Detalhe_Registro!$D:$D,B88)</f>
        <v>25.700000000000003</v>
      </c>
      <c r="K88" s="9" t="str">
        <f>IF(G88="","",IF(G88&lt;Premissas!$C$8,"&lt; 1,00",IF(G88&lt;Premissas!$C$9,"1,00 – 1,19",IF(G88&lt;Premissas!$C$10,"1,20 – 1,39",IF(G88&lt;Premissas!$C$11,"1,40 – 1,59",IF(G88&lt;Premissas!$C$12,"1,60 – 1,99","≥ 2,00"))))))</f>
        <v>≥ 2,00</v>
      </c>
      <c r="L88" s="12">
        <f>IF(G88="","",MIN(Premissas!$C$17,IF(G88&lt;Premissas!$C$8,Premissas!$E$7,IF(G88&lt;Premissas!$C$9,Premissas!$E$8,IF(G88&lt;Premissas!$C$10,Premissas!$E$9,IF(G88&lt;Premissas!$C$11,Premissas!$E$10,IF(G88&lt;Premissas!$C$12,Premissas!$E$11,Premissas!$E$12)))))))</f>
        <v>750</v>
      </c>
      <c r="M88" s="13">
        <f>IF(OR(L88="",L88=0),0,L88/Premissas!$C$16)</f>
        <v>28.846153846153847</v>
      </c>
      <c r="N88" s="9" t="str">
        <f>IF(L88&gt;=Premissas!$C$17,"SIM","NÃO")</f>
        <v>SIM</v>
      </c>
    </row>
    <row r="89" spans="1:14" ht="15" customHeight="1">
      <c r="A89" s="9">
        <v>7</v>
      </c>
      <c r="B89" s="9" t="s">
        <v>915</v>
      </c>
      <c r="C89" s="9" t="s">
        <v>916</v>
      </c>
      <c r="D89" s="9">
        <v>1953</v>
      </c>
      <c r="E89" s="9" t="s">
        <v>21</v>
      </c>
      <c r="F89" s="9">
        <f>COUNTIFS(Detalhe_Registro!$A:$A,A89,Detalhe_Registro!$D:$D,B89)</f>
        <v>1</v>
      </c>
      <c r="G89" s="11">
        <v>2.3684210000000001</v>
      </c>
      <c r="H89" s="11">
        <v>2.3684210000000001</v>
      </c>
      <c r="I89" s="10">
        <f>SUMIFS(Detalhe_Registro!$F:$F,Detalhe_Registro!$A:$A,A89,Detalhe_Registro!$D:$D,B89)</f>
        <v>2403</v>
      </c>
      <c r="J89" s="11">
        <f>SUMIFS(Detalhe_Registro!$G:$G,Detalhe_Registro!$A:$A,A89,Detalhe_Registro!$D:$D,B89)</f>
        <v>53.02</v>
      </c>
      <c r="K89" s="9" t="str">
        <f>IF(G89="","",IF(G89&lt;Premissas!$C$8,"&lt; 1,00",IF(G89&lt;Premissas!$C$9,"1,00 – 1,19",IF(G89&lt;Premissas!$C$10,"1,20 – 1,39",IF(G89&lt;Premissas!$C$11,"1,40 – 1,59",IF(G89&lt;Premissas!$C$12,"1,60 – 1,99","≥ 2,00"))))))</f>
        <v>≥ 2,00</v>
      </c>
      <c r="L89" s="12">
        <f>IF(G89="","",MIN(Premissas!$C$17,IF(G89&lt;Premissas!$C$8,Premissas!$E$7,IF(G89&lt;Premissas!$C$9,Premissas!$E$8,IF(G89&lt;Premissas!$C$10,Premissas!$E$9,IF(G89&lt;Premissas!$C$11,Premissas!$E$10,IF(G89&lt;Premissas!$C$12,Premissas!$E$11,Premissas!$E$12)))))))</f>
        <v>750</v>
      </c>
      <c r="M89" s="13">
        <f>IF(OR(L89="",L89=0),0,L89/Premissas!$C$16)</f>
        <v>28.846153846153847</v>
      </c>
      <c r="N89" s="9" t="str">
        <f>IF(L89&gt;=Premissas!$C$17,"SIM","NÃO")</f>
        <v>SIM</v>
      </c>
    </row>
    <row r="90" spans="1:14" ht="15" customHeight="1">
      <c r="A90" s="9">
        <v>7</v>
      </c>
      <c r="B90" s="9" t="s">
        <v>939</v>
      </c>
      <c r="C90" s="9" t="s">
        <v>940</v>
      </c>
      <c r="D90" s="9">
        <v>1953</v>
      </c>
      <c r="E90" s="9" t="s">
        <v>21</v>
      </c>
      <c r="F90" s="9">
        <f>COUNTIFS(Detalhe_Registro!$A:$A,A90,Detalhe_Registro!$D:$D,B90)</f>
        <v>1</v>
      </c>
      <c r="G90" s="11">
        <v>1.736842</v>
      </c>
      <c r="H90" s="11">
        <v>1.736842</v>
      </c>
      <c r="I90" s="10">
        <f>SUMIFS(Detalhe_Registro!$F:$F,Detalhe_Registro!$A:$A,A90,Detalhe_Registro!$D:$D,B90)</f>
        <v>697</v>
      </c>
      <c r="J90" s="11">
        <f>SUMIFS(Detalhe_Registro!$G:$G,Detalhe_Registro!$A:$A,A90,Detalhe_Registro!$D:$D,B90)</f>
        <v>21.35</v>
      </c>
      <c r="K90" s="9" t="str">
        <f>IF(G90="","",IF(G90&lt;Premissas!$C$8,"&lt; 1,00",IF(G90&lt;Premissas!$C$9,"1,00 – 1,19",IF(G90&lt;Premissas!$C$10,"1,20 – 1,39",IF(G90&lt;Premissas!$C$11,"1,40 – 1,59",IF(G90&lt;Premissas!$C$12,"1,60 – 1,99","≥ 2,00"))))))</f>
        <v>1,60 – 1,99</v>
      </c>
      <c r="L90" s="12">
        <f>IF(G90="","",MIN(Premissas!$C$17,IF(G90&lt;Premissas!$C$8,Premissas!$E$7,IF(G90&lt;Premissas!$C$9,Premissas!$E$8,IF(G90&lt;Premissas!$C$10,Premissas!$E$9,IF(G90&lt;Premissas!$C$11,Premissas!$E$10,IF(G90&lt;Premissas!$C$12,Premissas!$E$11,Premissas!$E$12)))))))</f>
        <v>500</v>
      </c>
      <c r="M90" s="13">
        <f>IF(OR(L90="",L90=0),0,L90/Premissas!$C$16)</f>
        <v>19.23076923076923</v>
      </c>
      <c r="N90" s="9" t="str">
        <f>IF(L90&gt;=Premissas!$C$17,"SIM","NÃO")</f>
        <v>NÃO</v>
      </c>
    </row>
    <row r="91" spans="1:14" ht="15" customHeight="1">
      <c r="A91" s="9">
        <v>7</v>
      </c>
      <c r="B91" s="9" t="s">
        <v>941</v>
      </c>
      <c r="C91" s="9" t="s">
        <v>942</v>
      </c>
      <c r="D91" s="9">
        <v>1953</v>
      </c>
      <c r="E91" s="9" t="s">
        <v>18</v>
      </c>
      <c r="F91" s="9">
        <f>COUNTIFS(Detalhe_Registro!$A:$A,A91,Detalhe_Registro!$D:$D,B91)</f>
        <v>1</v>
      </c>
      <c r="G91" s="11">
        <v>0.94444399999999995</v>
      </c>
      <c r="H91" s="11">
        <v>0.94444399999999995</v>
      </c>
      <c r="I91" s="10">
        <f>SUMIFS(Detalhe_Registro!$F:$F,Detalhe_Registro!$A:$A,A91,Detalhe_Registro!$D:$D,B91)</f>
        <v>290</v>
      </c>
      <c r="J91" s="11">
        <f>SUMIFS(Detalhe_Registro!$G:$G,Detalhe_Registro!$A:$A,A91,Detalhe_Registro!$D:$D,B91)</f>
        <v>16.68</v>
      </c>
      <c r="K91" s="9" t="str">
        <f>IF(G91="","",IF(G91&lt;Premissas!$C$8,"&lt; 1,00",IF(G91&lt;Premissas!$C$9,"1,00 – 1,19",IF(G91&lt;Premissas!$C$10,"1,20 – 1,39",IF(G91&lt;Premissas!$C$11,"1,40 – 1,59",IF(G91&lt;Premissas!$C$12,"1,60 – 1,99","≥ 2,00"))))))</f>
        <v>&lt; 1,00</v>
      </c>
      <c r="L91" s="12">
        <f>IF(G91="","",MIN(Premissas!$C$17,IF(G91&lt;Premissas!$C$8,Premissas!$E$7,IF(G91&lt;Premissas!$C$9,Premissas!$E$8,IF(G91&lt;Premissas!$C$10,Premissas!$E$9,IF(G91&lt;Premissas!$C$11,Premissas!$E$10,IF(G91&lt;Premissas!$C$12,Premissas!$E$11,Premissas!$E$12)))))))</f>
        <v>0</v>
      </c>
      <c r="M91" s="13">
        <f>IF(OR(L91="",L91=0),0,L91/Premissas!$C$16)</f>
        <v>0</v>
      </c>
      <c r="N91" s="9" t="str">
        <f>IF(L91&gt;=Premissas!$C$17,"SIM","NÃO")</f>
        <v>NÃO</v>
      </c>
    </row>
    <row r="92" spans="1:14" ht="15" customHeight="1">
      <c r="A92" s="9">
        <v>7</v>
      </c>
      <c r="B92" s="9" t="s">
        <v>1045</v>
      </c>
      <c r="C92" s="9" t="s">
        <v>1046</v>
      </c>
      <c r="D92" s="9">
        <v>1953</v>
      </c>
      <c r="E92" s="9" t="s">
        <v>4855</v>
      </c>
      <c r="F92" s="9">
        <f>COUNTIFS(Detalhe_Registro!$A:$A,A92,Detalhe_Registro!$D:$D,B92)</f>
        <v>3</v>
      </c>
      <c r="G92" s="11">
        <v>3.473684</v>
      </c>
      <c r="H92" s="11">
        <v>1.8986350000000001</v>
      </c>
      <c r="I92" s="10">
        <f>SUMIFS(Detalhe_Registro!$F:$F,Detalhe_Registro!$A:$A,A92,Detalhe_Registro!$D:$D,B92)</f>
        <v>1436</v>
      </c>
      <c r="J92" s="11">
        <f>SUMIFS(Detalhe_Registro!$G:$G,Detalhe_Registro!$A:$A,A92,Detalhe_Registro!$D:$D,B92)</f>
        <v>78.91</v>
      </c>
      <c r="K92" s="9" t="str">
        <f>IF(G92="","",IF(G92&lt;Premissas!$C$8,"&lt; 1,00",IF(G92&lt;Premissas!$C$9,"1,00 – 1,19",IF(G92&lt;Premissas!$C$10,"1,20 – 1,39",IF(G92&lt;Premissas!$C$11,"1,40 – 1,59",IF(G92&lt;Premissas!$C$12,"1,60 – 1,99","≥ 2,00"))))))</f>
        <v>≥ 2,00</v>
      </c>
      <c r="L92" s="12">
        <f>IF(G92="","",MIN(Premissas!$C$17,IF(G92&lt;Premissas!$C$8,Premissas!$E$7,IF(G92&lt;Premissas!$C$9,Premissas!$E$8,IF(G92&lt;Premissas!$C$10,Premissas!$E$9,IF(G92&lt;Premissas!$C$11,Premissas!$E$10,IF(G92&lt;Premissas!$C$12,Premissas!$E$11,Premissas!$E$12)))))))</f>
        <v>750</v>
      </c>
      <c r="M92" s="13">
        <f>IF(OR(L92="",L92=0),0,L92/Premissas!$C$16)</f>
        <v>28.846153846153847</v>
      </c>
      <c r="N92" s="9" t="str">
        <f>IF(L92&gt;=Premissas!$C$17,"SIM","NÃO")</f>
        <v>SIM</v>
      </c>
    </row>
    <row r="93" spans="1:14" ht="15" customHeight="1">
      <c r="A93" s="9">
        <v>7</v>
      </c>
      <c r="B93" s="9" t="s">
        <v>1039</v>
      </c>
      <c r="C93" s="9" t="s">
        <v>1040</v>
      </c>
      <c r="D93" s="9">
        <v>1953</v>
      </c>
      <c r="E93" s="9" t="s">
        <v>4855</v>
      </c>
      <c r="F93" s="9">
        <f>COUNTIFS(Detalhe_Registro!$A:$A,A93,Detalhe_Registro!$D:$D,B93)</f>
        <v>3</v>
      </c>
      <c r="G93" s="11">
        <v>2.5333329999999998</v>
      </c>
      <c r="H93" s="11">
        <v>1.8678360000000001</v>
      </c>
      <c r="I93" s="10">
        <f>SUMIFS(Detalhe_Registro!$F:$F,Detalhe_Registro!$A:$A,A93,Detalhe_Registro!$D:$D,B93)</f>
        <v>1589</v>
      </c>
      <c r="J93" s="11">
        <f>SUMIFS(Detalhe_Registro!$G:$G,Detalhe_Registro!$A:$A,A93,Detalhe_Registro!$D:$D,B93)</f>
        <v>58.120000000000005</v>
      </c>
      <c r="K93" s="9" t="str">
        <f>IF(G93="","",IF(G93&lt;Premissas!$C$8,"&lt; 1,00",IF(G93&lt;Premissas!$C$9,"1,00 – 1,19",IF(G93&lt;Premissas!$C$10,"1,20 – 1,39",IF(G93&lt;Premissas!$C$11,"1,40 – 1,59",IF(G93&lt;Premissas!$C$12,"1,60 – 1,99","≥ 2,00"))))))</f>
        <v>≥ 2,00</v>
      </c>
      <c r="L93" s="12">
        <f>IF(G93="","",MIN(Premissas!$C$17,IF(G93&lt;Premissas!$C$8,Premissas!$E$7,IF(G93&lt;Premissas!$C$9,Premissas!$E$8,IF(G93&lt;Premissas!$C$10,Premissas!$E$9,IF(G93&lt;Premissas!$C$11,Premissas!$E$10,IF(G93&lt;Premissas!$C$12,Premissas!$E$11,Premissas!$E$12)))))))</f>
        <v>750</v>
      </c>
      <c r="M93" s="13">
        <f>IF(OR(L93="",L93=0),0,L93/Premissas!$C$16)</f>
        <v>28.846153846153847</v>
      </c>
      <c r="N93" s="9" t="str">
        <f>IF(L93&gt;=Premissas!$C$17,"SIM","NÃO")</f>
        <v>SIM</v>
      </c>
    </row>
    <row r="94" spans="1:14" ht="15" customHeight="1">
      <c r="A94" s="9">
        <v>7</v>
      </c>
      <c r="B94" s="9" t="s">
        <v>949</v>
      </c>
      <c r="C94" s="9" t="s">
        <v>950</v>
      </c>
      <c r="D94" s="9">
        <v>1953</v>
      </c>
      <c r="E94" s="9" t="s">
        <v>20</v>
      </c>
      <c r="F94" s="9">
        <f>COUNTIFS(Detalhe_Registro!$A:$A,A94,Detalhe_Registro!$D:$D,B94)</f>
        <v>1</v>
      </c>
      <c r="G94" s="11">
        <v>1.3333330000000001</v>
      </c>
      <c r="H94" s="11">
        <v>1.3333330000000001</v>
      </c>
      <c r="I94" s="10">
        <f>SUMIFS(Detalhe_Registro!$F:$F,Detalhe_Registro!$A:$A,A94,Detalhe_Registro!$D:$D,B94)</f>
        <v>2398</v>
      </c>
      <c r="J94" s="11">
        <f>SUMIFS(Detalhe_Registro!$G:$G,Detalhe_Registro!$A:$A,A94,Detalhe_Registro!$D:$D,B94)</f>
        <v>118.21</v>
      </c>
      <c r="K94" s="9" t="str">
        <f>IF(G94="","",IF(G94&lt;Premissas!$C$8,"&lt; 1,00",IF(G94&lt;Premissas!$C$9,"1,00 – 1,19",IF(G94&lt;Premissas!$C$10,"1,20 – 1,39",IF(G94&lt;Premissas!$C$11,"1,40 – 1,59",IF(G94&lt;Premissas!$C$12,"1,60 – 1,99","≥ 2,00"))))))</f>
        <v>1,20 – 1,39</v>
      </c>
      <c r="L94" s="12">
        <f>IF(G94="","",MIN(Premissas!$C$17,IF(G94&lt;Premissas!$C$8,Premissas!$E$7,IF(G94&lt;Premissas!$C$9,Premissas!$E$8,IF(G94&lt;Premissas!$C$10,Premissas!$E$9,IF(G94&lt;Premissas!$C$11,Premissas!$E$10,IF(G94&lt;Premissas!$C$12,Premissas!$E$11,Premissas!$E$12)))))))</f>
        <v>200</v>
      </c>
      <c r="M94" s="13">
        <f>IF(OR(L94="",L94=0),0,L94/Premissas!$C$16)</f>
        <v>7.6923076923076925</v>
      </c>
      <c r="N94" s="9" t="str">
        <f>IF(L94&gt;=Premissas!$C$17,"SIM","NÃO")</f>
        <v>NÃO</v>
      </c>
    </row>
    <row r="95" spans="1:14" ht="15" customHeight="1">
      <c r="A95" s="9">
        <v>7</v>
      </c>
      <c r="B95" s="9" t="s">
        <v>925</v>
      </c>
      <c r="C95" s="9" t="s">
        <v>926</v>
      </c>
      <c r="D95" s="9">
        <v>1953</v>
      </c>
      <c r="E95" s="9" t="s">
        <v>18</v>
      </c>
      <c r="F95" s="9">
        <f>COUNTIFS(Detalhe_Registro!$A:$A,A95,Detalhe_Registro!$D:$D,B95)</f>
        <v>1</v>
      </c>
      <c r="G95" s="11">
        <v>2.7777780000000001</v>
      </c>
      <c r="H95" s="11">
        <v>2.7777780000000001</v>
      </c>
      <c r="I95" s="10">
        <f>SUMIFS(Detalhe_Registro!$F:$F,Detalhe_Registro!$A:$A,A95,Detalhe_Registro!$D:$D,B95)</f>
        <v>2</v>
      </c>
      <c r="J95" s="11">
        <f>SUMIFS(Detalhe_Registro!$G:$G,Detalhe_Registro!$A:$A,A95,Detalhe_Registro!$D:$D,B95)</f>
        <v>0.04</v>
      </c>
      <c r="K95" s="9" t="str">
        <f>IF(G95="","",IF(G95&lt;Premissas!$C$8,"&lt; 1,00",IF(G95&lt;Premissas!$C$9,"1,00 – 1,19",IF(G95&lt;Premissas!$C$10,"1,20 – 1,39",IF(G95&lt;Premissas!$C$11,"1,40 – 1,59",IF(G95&lt;Premissas!$C$12,"1,60 – 1,99","≥ 2,00"))))))</f>
        <v>≥ 2,00</v>
      </c>
      <c r="L95" s="12">
        <f>IF(G95="","",MIN(Premissas!$C$17,IF(G95&lt;Premissas!$C$8,Premissas!$E$7,IF(G95&lt;Premissas!$C$9,Premissas!$E$8,IF(G95&lt;Premissas!$C$10,Premissas!$E$9,IF(G95&lt;Premissas!$C$11,Premissas!$E$10,IF(G95&lt;Premissas!$C$12,Premissas!$E$11,Premissas!$E$12)))))))</f>
        <v>750</v>
      </c>
      <c r="M95" s="13">
        <f>IF(OR(L95="",L95=0),0,L95/Premissas!$C$16)</f>
        <v>28.846153846153847</v>
      </c>
      <c r="N95" s="9" t="str">
        <f>IF(L95&gt;=Premissas!$C$17,"SIM","NÃO")</f>
        <v>SIM</v>
      </c>
    </row>
    <row r="96" spans="1:14" ht="15" customHeight="1">
      <c r="A96" s="9">
        <v>7</v>
      </c>
      <c r="B96" s="9" t="s">
        <v>931</v>
      </c>
      <c r="C96" s="9" t="s">
        <v>932</v>
      </c>
      <c r="D96" s="9">
        <v>1953</v>
      </c>
      <c r="E96" s="9" t="s">
        <v>19</v>
      </c>
      <c r="F96" s="9">
        <f>COUNTIFS(Detalhe_Registro!$A:$A,A96,Detalhe_Registro!$D:$D,B96)</f>
        <v>1</v>
      </c>
      <c r="G96" s="11">
        <v>2.7894739999999998</v>
      </c>
      <c r="H96" s="11">
        <v>2.7894739999999998</v>
      </c>
      <c r="I96" s="10">
        <f>SUMIFS(Detalhe_Registro!$F:$F,Detalhe_Registro!$A:$A,A96,Detalhe_Registro!$D:$D,B96)</f>
        <v>250</v>
      </c>
      <c r="J96" s="11">
        <f>SUMIFS(Detalhe_Registro!$G:$G,Detalhe_Registro!$A:$A,A96,Detalhe_Registro!$D:$D,B96)</f>
        <v>4.7300000000000004</v>
      </c>
      <c r="K96" s="9" t="str">
        <f>IF(G96="","",IF(G96&lt;Premissas!$C$8,"&lt; 1,00",IF(G96&lt;Premissas!$C$9,"1,00 – 1,19",IF(G96&lt;Premissas!$C$10,"1,20 – 1,39",IF(G96&lt;Premissas!$C$11,"1,40 – 1,59",IF(G96&lt;Premissas!$C$12,"1,60 – 1,99","≥ 2,00"))))))</f>
        <v>≥ 2,00</v>
      </c>
      <c r="L96" s="12">
        <f>IF(G96="","",MIN(Premissas!$C$17,IF(G96&lt;Premissas!$C$8,Premissas!$E$7,IF(G96&lt;Premissas!$C$9,Premissas!$E$8,IF(G96&lt;Premissas!$C$10,Premissas!$E$9,IF(G96&lt;Premissas!$C$11,Premissas!$E$10,IF(G96&lt;Premissas!$C$12,Premissas!$E$11,Premissas!$E$12)))))))</f>
        <v>750</v>
      </c>
      <c r="M96" s="13">
        <f>IF(OR(L96="",L96=0),0,L96/Premissas!$C$16)</f>
        <v>28.846153846153847</v>
      </c>
      <c r="N96" s="9" t="str">
        <f>IF(L96&gt;=Premissas!$C$17,"SIM","NÃO")</f>
        <v>SIM</v>
      </c>
    </row>
    <row r="97" spans="1:14" ht="15" customHeight="1">
      <c r="A97" s="9">
        <v>7</v>
      </c>
      <c r="B97" s="9" t="s">
        <v>913</v>
      </c>
      <c r="C97" s="9" t="s">
        <v>914</v>
      </c>
      <c r="D97" s="9">
        <v>1953</v>
      </c>
      <c r="E97" s="9" t="s">
        <v>21</v>
      </c>
      <c r="F97" s="9">
        <f>COUNTIFS(Detalhe_Registro!$A:$A,A97,Detalhe_Registro!$D:$D,B97)</f>
        <v>1</v>
      </c>
      <c r="G97" s="11">
        <v>2.947368</v>
      </c>
      <c r="H97" s="11">
        <v>2.947368</v>
      </c>
      <c r="I97" s="10">
        <f>SUMIFS(Detalhe_Registro!$F:$F,Detalhe_Registro!$A:$A,A97,Detalhe_Registro!$D:$D,B97)</f>
        <v>1872</v>
      </c>
      <c r="J97" s="11">
        <f>SUMIFS(Detalhe_Registro!$G:$G,Detalhe_Registro!$A:$A,A97,Detalhe_Registro!$D:$D,B97)</f>
        <v>33.68</v>
      </c>
      <c r="K97" s="9" t="str">
        <f>IF(G97="","",IF(G97&lt;Premissas!$C$8,"&lt; 1,00",IF(G97&lt;Premissas!$C$9,"1,00 – 1,19",IF(G97&lt;Premissas!$C$10,"1,20 – 1,39",IF(G97&lt;Premissas!$C$11,"1,40 – 1,59",IF(G97&lt;Premissas!$C$12,"1,60 – 1,99","≥ 2,00"))))))</f>
        <v>≥ 2,00</v>
      </c>
      <c r="L97" s="12">
        <f>IF(G97="","",MIN(Premissas!$C$17,IF(G97&lt;Premissas!$C$8,Premissas!$E$7,IF(G97&lt;Premissas!$C$9,Premissas!$E$8,IF(G97&lt;Premissas!$C$10,Premissas!$E$9,IF(G97&lt;Premissas!$C$11,Premissas!$E$10,IF(G97&lt;Premissas!$C$12,Premissas!$E$11,Premissas!$E$12)))))))</f>
        <v>750</v>
      </c>
      <c r="M97" s="13">
        <f>IF(OR(L97="",L97=0),0,L97/Premissas!$C$16)</f>
        <v>28.846153846153847</v>
      </c>
      <c r="N97" s="9" t="str">
        <f>IF(L97&gt;=Premissas!$C$17,"SIM","NÃO")</f>
        <v>SIM</v>
      </c>
    </row>
    <row r="98" spans="1:14" ht="15" customHeight="1">
      <c r="A98" s="9">
        <v>7</v>
      </c>
      <c r="B98" s="9" t="s">
        <v>971</v>
      </c>
      <c r="C98" s="9" t="s">
        <v>972</v>
      </c>
      <c r="D98" s="9">
        <v>1953</v>
      </c>
      <c r="E98" s="9" t="s">
        <v>20</v>
      </c>
      <c r="F98" s="9">
        <f>COUNTIFS(Detalhe_Registro!$A:$A,A98,Detalhe_Registro!$D:$D,B98)</f>
        <v>1</v>
      </c>
      <c r="G98" s="11">
        <v>2.1333329999999999</v>
      </c>
      <c r="H98" s="11">
        <v>2.1333329999999999</v>
      </c>
      <c r="I98" s="10">
        <f>SUMIFS(Detalhe_Registro!$F:$F,Detalhe_Registro!$A:$A,A98,Detalhe_Registro!$D:$D,B98)</f>
        <v>4298</v>
      </c>
      <c r="J98" s="11">
        <f>SUMIFS(Detalhe_Registro!$G:$G,Detalhe_Registro!$A:$A,A98,Detalhe_Registro!$D:$D,B98)</f>
        <v>133.30000000000001</v>
      </c>
      <c r="K98" s="9" t="str">
        <f>IF(G98="","",IF(G98&lt;Premissas!$C$8,"&lt; 1,00",IF(G98&lt;Premissas!$C$9,"1,00 – 1,19",IF(G98&lt;Premissas!$C$10,"1,20 – 1,39",IF(G98&lt;Premissas!$C$11,"1,40 – 1,59",IF(G98&lt;Premissas!$C$12,"1,60 – 1,99","≥ 2,00"))))))</f>
        <v>≥ 2,00</v>
      </c>
      <c r="L98" s="12">
        <f>IF(G98="","",MIN(Premissas!$C$17,IF(G98&lt;Premissas!$C$8,Premissas!$E$7,IF(G98&lt;Premissas!$C$9,Premissas!$E$8,IF(G98&lt;Premissas!$C$10,Premissas!$E$9,IF(G98&lt;Premissas!$C$11,Premissas!$E$10,IF(G98&lt;Premissas!$C$12,Premissas!$E$11,Premissas!$E$12)))))))</f>
        <v>750</v>
      </c>
      <c r="M98" s="13">
        <f>IF(OR(L98="",L98=0),0,L98/Premissas!$C$16)</f>
        <v>28.846153846153847</v>
      </c>
      <c r="N98" s="9" t="str">
        <f>IF(L98&gt;=Premissas!$C$17,"SIM","NÃO")</f>
        <v>SIM</v>
      </c>
    </row>
    <row r="99" spans="1:14" ht="15" customHeight="1">
      <c r="A99" s="9">
        <v>7</v>
      </c>
      <c r="B99" s="9" t="s">
        <v>1041</v>
      </c>
      <c r="C99" s="9" t="s">
        <v>1042</v>
      </c>
      <c r="D99" s="9">
        <v>1953</v>
      </c>
      <c r="E99" s="9" t="s">
        <v>18</v>
      </c>
      <c r="F99" s="9">
        <f>COUNTIFS(Detalhe_Registro!$A:$A,A99,Detalhe_Registro!$D:$D,B99)</f>
        <v>1</v>
      </c>
      <c r="G99" s="11">
        <v>2.8333330000000001</v>
      </c>
      <c r="H99" s="11">
        <v>2.8333330000000001</v>
      </c>
      <c r="I99" s="10">
        <f>SUMIFS(Detalhe_Registro!$F:$F,Detalhe_Registro!$A:$A,A99,Detalhe_Registro!$D:$D,B99)</f>
        <v>1153</v>
      </c>
      <c r="J99" s="11">
        <f>SUMIFS(Detalhe_Registro!$G:$G,Detalhe_Registro!$A:$A,A99,Detalhe_Registro!$D:$D,B99)</f>
        <v>22.46</v>
      </c>
      <c r="K99" s="9" t="str">
        <f>IF(G99="","",IF(G99&lt;Premissas!$C$8,"&lt; 1,00",IF(G99&lt;Premissas!$C$9,"1,00 – 1,19",IF(G99&lt;Premissas!$C$10,"1,20 – 1,39",IF(G99&lt;Premissas!$C$11,"1,40 – 1,59",IF(G99&lt;Premissas!$C$12,"1,60 – 1,99","≥ 2,00"))))))</f>
        <v>≥ 2,00</v>
      </c>
      <c r="L99" s="12">
        <f>IF(G99="","",MIN(Premissas!$C$17,IF(G99&lt;Premissas!$C$8,Premissas!$E$7,IF(G99&lt;Premissas!$C$9,Premissas!$E$8,IF(G99&lt;Premissas!$C$10,Premissas!$E$9,IF(G99&lt;Premissas!$C$11,Premissas!$E$10,IF(G99&lt;Premissas!$C$12,Premissas!$E$11,Premissas!$E$12)))))))</f>
        <v>750</v>
      </c>
      <c r="M99" s="13">
        <f>IF(OR(L99="",L99=0),0,L99/Premissas!$C$16)</f>
        <v>28.846153846153847</v>
      </c>
      <c r="N99" s="9" t="str">
        <f>IF(L99&gt;=Premissas!$C$17,"SIM","NÃO")</f>
        <v>SIM</v>
      </c>
    </row>
    <row r="100" spans="1:14" ht="15" customHeight="1">
      <c r="A100" s="9">
        <v>7</v>
      </c>
      <c r="B100" s="9" t="s">
        <v>1047</v>
      </c>
      <c r="C100" s="9" t="s">
        <v>1048</v>
      </c>
      <c r="D100" s="9">
        <v>1953</v>
      </c>
      <c r="E100" s="9" t="s">
        <v>18</v>
      </c>
      <c r="F100" s="9">
        <f>COUNTIFS(Detalhe_Registro!$A:$A,A100,Detalhe_Registro!$D:$D,B100)</f>
        <v>1</v>
      </c>
      <c r="G100" s="11">
        <v>2.2777780000000001</v>
      </c>
      <c r="H100" s="11">
        <v>2.2777780000000001</v>
      </c>
      <c r="I100" s="10">
        <f>SUMIFS(Detalhe_Registro!$F:$F,Detalhe_Registro!$A:$A,A100,Detalhe_Registro!$D:$D,B100)</f>
        <v>1062</v>
      </c>
      <c r="J100" s="11">
        <f>SUMIFS(Detalhe_Registro!$G:$G,Detalhe_Registro!$A:$A,A100,Detalhe_Registro!$D:$D,B100)</f>
        <v>26.22</v>
      </c>
      <c r="K100" s="9" t="str">
        <f>IF(G100="","",IF(G100&lt;Premissas!$C$8,"&lt; 1,00",IF(G100&lt;Premissas!$C$9,"1,00 – 1,19",IF(G100&lt;Premissas!$C$10,"1,20 – 1,39",IF(G100&lt;Premissas!$C$11,"1,40 – 1,59",IF(G100&lt;Premissas!$C$12,"1,60 – 1,99","≥ 2,00"))))))</f>
        <v>≥ 2,00</v>
      </c>
      <c r="L100" s="12">
        <f>IF(G100="","",MIN(Premissas!$C$17,IF(G100&lt;Premissas!$C$8,Premissas!$E$7,IF(G100&lt;Premissas!$C$9,Premissas!$E$8,IF(G100&lt;Premissas!$C$10,Premissas!$E$9,IF(G100&lt;Premissas!$C$11,Premissas!$E$10,IF(G100&lt;Premissas!$C$12,Premissas!$E$11,Premissas!$E$12)))))))</f>
        <v>750</v>
      </c>
      <c r="M100" s="13">
        <f>IF(OR(L100="",L100=0),0,L100/Premissas!$C$16)</f>
        <v>28.846153846153847</v>
      </c>
      <c r="N100" s="9" t="str">
        <f>IF(L100&gt;=Premissas!$C$17,"SIM","NÃO")</f>
        <v>SIM</v>
      </c>
    </row>
    <row r="101" spans="1:14" ht="15" customHeight="1">
      <c r="A101" s="9">
        <v>7</v>
      </c>
      <c r="B101" s="9" t="s">
        <v>935</v>
      </c>
      <c r="C101" s="9" t="s">
        <v>936</v>
      </c>
      <c r="D101" s="9">
        <v>1953</v>
      </c>
      <c r="E101" s="9" t="s">
        <v>21</v>
      </c>
      <c r="F101" s="9">
        <f>COUNTIFS(Detalhe_Registro!$A:$A,A101,Detalhe_Registro!$D:$D,B101)</f>
        <v>1</v>
      </c>
      <c r="G101" s="11">
        <v>2.6315789999999999</v>
      </c>
      <c r="H101" s="11">
        <v>2.6315789999999999</v>
      </c>
      <c r="I101" s="10">
        <f>SUMIFS(Detalhe_Registro!$F:$F,Detalhe_Registro!$A:$A,A101,Detalhe_Registro!$D:$D,B101)</f>
        <v>1658</v>
      </c>
      <c r="J101" s="11">
        <f>SUMIFS(Detalhe_Registro!$G:$G,Detalhe_Registro!$A:$A,A101,Detalhe_Registro!$D:$D,B101)</f>
        <v>32.840000000000003</v>
      </c>
      <c r="K101" s="9" t="str">
        <f>IF(G101="","",IF(G101&lt;Premissas!$C$8,"&lt; 1,00",IF(G101&lt;Premissas!$C$9,"1,00 – 1,19",IF(G101&lt;Premissas!$C$10,"1,20 – 1,39",IF(G101&lt;Premissas!$C$11,"1,40 – 1,59",IF(G101&lt;Premissas!$C$12,"1,60 – 1,99","≥ 2,00"))))))</f>
        <v>≥ 2,00</v>
      </c>
      <c r="L101" s="12">
        <f>IF(G101="","",MIN(Premissas!$C$17,IF(G101&lt;Premissas!$C$8,Premissas!$E$7,IF(G101&lt;Premissas!$C$9,Premissas!$E$8,IF(G101&lt;Premissas!$C$10,Premissas!$E$9,IF(G101&lt;Premissas!$C$11,Premissas!$E$10,IF(G101&lt;Premissas!$C$12,Premissas!$E$11,Premissas!$E$12)))))))</f>
        <v>750</v>
      </c>
      <c r="M101" s="13">
        <f>IF(OR(L101="",L101=0),0,L101/Premissas!$C$16)</f>
        <v>28.846153846153847</v>
      </c>
      <c r="N101" s="9" t="str">
        <f>IF(L101&gt;=Premissas!$C$17,"SIM","NÃO")</f>
        <v>SIM</v>
      </c>
    </row>
    <row r="102" spans="1:14" ht="15" customHeight="1">
      <c r="A102" s="9">
        <v>7</v>
      </c>
      <c r="B102" s="9" t="s">
        <v>1031</v>
      </c>
      <c r="C102" s="9" t="s">
        <v>1032</v>
      </c>
      <c r="D102" s="9">
        <v>1953</v>
      </c>
      <c r="E102" s="9" t="s">
        <v>20</v>
      </c>
      <c r="F102" s="9">
        <f>COUNTIFS(Detalhe_Registro!$A:$A,A102,Detalhe_Registro!$D:$D,B102)</f>
        <v>1</v>
      </c>
      <c r="G102" s="11">
        <v>2.733333</v>
      </c>
      <c r="H102" s="11">
        <v>2.733333</v>
      </c>
      <c r="I102" s="10">
        <f>SUMIFS(Detalhe_Registro!$F:$F,Detalhe_Registro!$A:$A,A102,Detalhe_Registro!$D:$D,B102)</f>
        <v>9</v>
      </c>
      <c r="J102" s="11">
        <f>SUMIFS(Detalhe_Registro!$G:$G,Detalhe_Registro!$A:$A,A102,Detalhe_Registro!$D:$D,B102)</f>
        <v>0.22</v>
      </c>
      <c r="K102" s="9" t="str">
        <f>IF(G102="","",IF(G102&lt;Premissas!$C$8,"&lt; 1,00",IF(G102&lt;Premissas!$C$9,"1,00 – 1,19",IF(G102&lt;Premissas!$C$10,"1,20 – 1,39",IF(G102&lt;Premissas!$C$11,"1,40 – 1,59",IF(G102&lt;Premissas!$C$12,"1,60 – 1,99","≥ 2,00"))))))</f>
        <v>≥ 2,00</v>
      </c>
      <c r="L102" s="12">
        <f>IF(G102="","",MIN(Premissas!$C$17,IF(G102&lt;Premissas!$C$8,Premissas!$E$7,IF(G102&lt;Premissas!$C$9,Premissas!$E$8,IF(G102&lt;Premissas!$C$10,Premissas!$E$9,IF(G102&lt;Premissas!$C$11,Premissas!$E$10,IF(G102&lt;Premissas!$C$12,Premissas!$E$11,Premissas!$E$12)))))))</f>
        <v>750</v>
      </c>
      <c r="M102" s="13">
        <f>IF(OR(L102="",L102=0),0,L102/Premissas!$C$16)</f>
        <v>28.846153846153847</v>
      </c>
      <c r="N102" s="9" t="str">
        <f>IF(L102&gt;=Premissas!$C$17,"SIM","NÃO")</f>
        <v>SIM</v>
      </c>
    </row>
    <row r="103" spans="1:14" ht="15" customHeight="1">
      <c r="A103" s="9">
        <v>7</v>
      </c>
      <c r="B103" s="9" t="s">
        <v>945</v>
      </c>
      <c r="C103" s="9" t="s">
        <v>946</v>
      </c>
      <c r="D103" s="9">
        <v>1953</v>
      </c>
      <c r="E103" s="9" t="s">
        <v>4855</v>
      </c>
      <c r="F103" s="9">
        <f>COUNTIFS(Detalhe_Registro!$A:$A,A103,Detalhe_Registro!$D:$D,B103)</f>
        <v>3</v>
      </c>
      <c r="G103" s="11">
        <v>4.7368420000000002</v>
      </c>
      <c r="H103" s="11">
        <v>3.7196880000000001</v>
      </c>
      <c r="I103" s="10">
        <f>SUMIFS(Detalhe_Registro!$F:$F,Detalhe_Registro!$A:$A,A103,Detalhe_Registro!$D:$D,B103)</f>
        <v>2535</v>
      </c>
      <c r="J103" s="11">
        <f>SUMIFS(Detalhe_Registro!$G:$G,Detalhe_Registro!$A:$A,A103,Detalhe_Registro!$D:$D,B103)</f>
        <v>30.619999999999997</v>
      </c>
      <c r="K103" s="9" t="str">
        <f>IF(G103="","",IF(G103&lt;Premissas!$C$8,"&lt; 1,00",IF(G103&lt;Premissas!$C$9,"1,00 – 1,19",IF(G103&lt;Premissas!$C$10,"1,20 – 1,39",IF(G103&lt;Premissas!$C$11,"1,40 – 1,59",IF(G103&lt;Premissas!$C$12,"1,60 – 1,99","≥ 2,00"))))))</f>
        <v>≥ 2,00</v>
      </c>
      <c r="L103" s="12">
        <f>IF(G103="","",MIN(Premissas!$C$17,IF(G103&lt;Premissas!$C$8,Premissas!$E$7,IF(G103&lt;Premissas!$C$9,Premissas!$E$8,IF(G103&lt;Premissas!$C$10,Premissas!$E$9,IF(G103&lt;Premissas!$C$11,Premissas!$E$10,IF(G103&lt;Premissas!$C$12,Premissas!$E$11,Premissas!$E$12)))))))</f>
        <v>750</v>
      </c>
      <c r="M103" s="13">
        <f>IF(OR(L103="",L103=0),0,L103/Premissas!$C$16)</f>
        <v>28.846153846153847</v>
      </c>
      <c r="N103" s="9" t="str">
        <f>IF(L103&gt;=Premissas!$C$17,"SIM","NÃO")</f>
        <v>SIM</v>
      </c>
    </row>
    <row r="104" spans="1:14" ht="15" customHeight="1">
      <c r="A104" s="9">
        <v>7</v>
      </c>
      <c r="B104" s="9" t="s">
        <v>975</v>
      </c>
      <c r="C104" s="9" t="s">
        <v>976</v>
      </c>
      <c r="D104" s="9">
        <v>1953</v>
      </c>
      <c r="E104" s="9" t="s">
        <v>20</v>
      </c>
      <c r="F104" s="9">
        <f>COUNTIFS(Detalhe_Registro!$A:$A,A104,Detalhe_Registro!$D:$D,B104)</f>
        <v>1</v>
      </c>
      <c r="G104" s="11">
        <v>1.6</v>
      </c>
      <c r="H104" s="11">
        <v>1.6</v>
      </c>
      <c r="I104" s="10">
        <f>SUMIFS(Detalhe_Registro!$F:$F,Detalhe_Registro!$A:$A,A104,Detalhe_Registro!$D:$D,B104)</f>
        <v>2475</v>
      </c>
      <c r="J104" s="11">
        <f>SUMIFS(Detalhe_Registro!$G:$G,Detalhe_Registro!$A:$A,A104,Detalhe_Registro!$D:$D,B104)</f>
        <v>104.83</v>
      </c>
      <c r="K104" s="9" t="str">
        <f>IF(G104="","",IF(G104&lt;Premissas!$C$8,"&lt; 1,00",IF(G104&lt;Premissas!$C$9,"1,00 – 1,19",IF(G104&lt;Premissas!$C$10,"1,20 – 1,39",IF(G104&lt;Premissas!$C$11,"1,40 – 1,59",IF(G104&lt;Premissas!$C$12,"1,60 – 1,99","≥ 2,00"))))))</f>
        <v>1,60 – 1,99</v>
      </c>
      <c r="L104" s="12">
        <f>IF(G104="","",MIN(Premissas!$C$17,IF(G104&lt;Premissas!$C$8,Premissas!$E$7,IF(G104&lt;Premissas!$C$9,Premissas!$E$8,IF(G104&lt;Premissas!$C$10,Premissas!$E$9,IF(G104&lt;Premissas!$C$11,Premissas!$E$10,IF(G104&lt;Premissas!$C$12,Premissas!$E$11,Premissas!$E$12)))))))</f>
        <v>500</v>
      </c>
      <c r="M104" s="13">
        <f>IF(OR(L104="",L104=0),0,L104/Premissas!$C$16)</f>
        <v>19.23076923076923</v>
      </c>
      <c r="N104" s="9" t="str">
        <f>IF(L104&gt;=Premissas!$C$17,"SIM","NÃO")</f>
        <v>NÃO</v>
      </c>
    </row>
    <row r="105" spans="1:14" ht="15" customHeight="1">
      <c r="A105" s="9">
        <v>7</v>
      </c>
      <c r="B105" s="9" t="s">
        <v>911</v>
      </c>
      <c r="C105" s="9" t="s">
        <v>912</v>
      </c>
      <c r="D105" s="9">
        <v>1953</v>
      </c>
      <c r="E105" s="9" t="s">
        <v>21</v>
      </c>
      <c r="F105" s="9">
        <f>COUNTIFS(Detalhe_Registro!$A:$A,A105,Detalhe_Registro!$D:$D,B105)</f>
        <v>1</v>
      </c>
      <c r="G105" s="11">
        <v>1.789474</v>
      </c>
      <c r="H105" s="11">
        <v>1.789474</v>
      </c>
      <c r="I105" s="10">
        <f>SUMIFS(Detalhe_Registro!$F:$F,Detalhe_Registro!$A:$A,A105,Detalhe_Registro!$D:$D,B105)</f>
        <v>2549</v>
      </c>
      <c r="J105" s="11">
        <f>SUMIFS(Detalhe_Registro!$G:$G,Detalhe_Registro!$A:$A,A105,Detalhe_Registro!$D:$D,B105)</f>
        <v>74.900000000000006</v>
      </c>
      <c r="K105" s="9" t="str">
        <f>IF(G105="","",IF(G105&lt;Premissas!$C$8,"&lt; 1,00",IF(G105&lt;Premissas!$C$9,"1,00 – 1,19",IF(G105&lt;Premissas!$C$10,"1,20 – 1,39",IF(G105&lt;Premissas!$C$11,"1,40 – 1,59",IF(G105&lt;Premissas!$C$12,"1,60 – 1,99","≥ 2,00"))))))</f>
        <v>1,60 – 1,99</v>
      </c>
      <c r="L105" s="12">
        <f>IF(G105="","",MIN(Premissas!$C$17,IF(G105&lt;Premissas!$C$8,Premissas!$E$7,IF(G105&lt;Premissas!$C$9,Premissas!$E$8,IF(G105&lt;Premissas!$C$10,Premissas!$E$9,IF(G105&lt;Premissas!$C$11,Premissas!$E$10,IF(G105&lt;Premissas!$C$12,Premissas!$E$11,Premissas!$E$12)))))))</f>
        <v>500</v>
      </c>
      <c r="M105" s="13">
        <f>IF(OR(L105="",L105=0),0,L105/Premissas!$C$16)</f>
        <v>19.23076923076923</v>
      </c>
      <c r="N105" s="9" t="str">
        <f>IF(L105&gt;=Premissas!$C$17,"SIM","NÃO")</f>
        <v>NÃO</v>
      </c>
    </row>
    <row r="106" spans="1:14" ht="15" customHeight="1">
      <c r="A106" s="9">
        <v>7</v>
      </c>
      <c r="B106" s="9" t="s">
        <v>981</v>
      </c>
      <c r="C106" s="9" t="s">
        <v>982</v>
      </c>
      <c r="D106" s="9">
        <v>1953</v>
      </c>
      <c r="E106" s="9" t="s">
        <v>4852</v>
      </c>
      <c r="F106" s="9">
        <f>COUNTIFS(Detalhe_Registro!$A:$A,A106,Detalhe_Registro!$D:$D,B106)</f>
        <v>2</v>
      </c>
      <c r="G106" s="11">
        <v>1.1052630000000001</v>
      </c>
      <c r="H106" s="11">
        <v>0.75263199999999997</v>
      </c>
      <c r="I106" s="10">
        <f>SUMIFS(Detalhe_Registro!$F:$F,Detalhe_Registro!$A:$A,A106,Detalhe_Registro!$D:$D,B106)</f>
        <v>179</v>
      </c>
      <c r="J106" s="11">
        <f>SUMIFS(Detalhe_Registro!$G:$G,Detalhe_Registro!$A:$A,A106,Detalhe_Registro!$D:$D,B106)</f>
        <v>25.479999999999997</v>
      </c>
      <c r="K106" s="9" t="str">
        <f>IF(G106="","",IF(G106&lt;Premissas!$C$8,"&lt; 1,00",IF(G106&lt;Premissas!$C$9,"1,00 – 1,19",IF(G106&lt;Premissas!$C$10,"1,20 – 1,39",IF(G106&lt;Premissas!$C$11,"1,40 – 1,59",IF(G106&lt;Premissas!$C$12,"1,60 – 1,99","≥ 2,00"))))))</f>
        <v>1,00 – 1,19</v>
      </c>
      <c r="L106" s="12">
        <f>IF(G106="","",MIN(Premissas!$C$17,IF(G106&lt;Premissas!$C$8,Premissas!$E$7,IF(G106&lt;Premissas!$C$9,Premissas!$E$8,IF(G106&lt;Premissas!$C$10,Premissas!$E$9,IF(G106&lt;Premissas!$C$11,Premissas!$E$10,IF(G106&lt;Premissas!$C$12,Premissas!$E$11,Premissas!$E$12)))))))</f>
        <v>100</v>
      </c>
      <c r="M106" s="13">
        <f>IF(OR(L106="",L106=0),0,L106/Premissas!$C$16)</f>
        <v>3.8461538461538463</v>
      </c>
      <c r="N106" s="9" t="str">
        <f>IF(L106&gt;=Premissas!$C$17,"SIM","NÃO")</f>
        <v>NÃO</v>
      </c>
    </row>
    <row r="107" spans="1:14" ht="15" customHeight="1">
      <c r="A107" s="9">
        <v>7</v>
      </c>
      <c r="B107" s="9" t="s">
        <v>1001</v>
      </c>
      <c r="C107" s="9" t="s">
        <v>1002</v>
      </c>
      <c r="D107" s="9">
        <v>1953</v>
      </c>
      <c r="E107" s="9" t="s">
        <v>20</v>
      </c>
      <c r="F107" s="9">
        <f>COUNTIFS(Detalhe_Registro!$A:$A,A107,Detalhe_Registro!$D:$D,B107)</f>
        <v>1</v>
      </c>
      <c r="G107" s="11">
        <v>1</v>
      </c>
      <c r="H107" s="11">
        <v>1</v>
      </c>
      <c r="I107" s="10">
        <f>SUMIFS(Detalhe_Registro!$F:$F,Detalhe_Registro!$A:$A,A107,Detalhe_Registro!$D:$D,B107)</f>
        <v>309</v>
      </c>
      <c r="J107" s="11">
        <f>SUMIFS(Detalhe_Registro!$G:$G,Detalhe_Registro!$A:$A,A107,Detalhe_Registro!$D:$D,B107)</f>
        <v>20.32</v>
      </c>
      <c r="K107" s="9" t="str">
        <f>IF(G107="","",IF(G107&lt;Premissas!$C$8,"&lt; 1,00",IF(G107&lt;Premissas!$C$9,"1,00 – 1,19",IF(G107&lt;Premissas!$C$10,"1,20 – 1,39",IF(G107&lt;Premissas!$C$11,"1,40 – 1,59",IF(G107&lt;Premissas!$C$12,"1,60 – 1,99","≥ 2,00"))))))</f>
        <v>1,00 – 1,19</v>
      </c>
      <c r="L107" s="12">
        <f>IF(G107="","",MIN(Premissas!$C$17,IF(G107&lt;Premissas!$C$8,Premissas!$E$7,IF(G107&lt;Premissas!$C$9,Premissas!$E$8,IF(G107&lt;Premissas!$C$10,Premissas!$E$9,IF(G107&lt;Premissas!$C$11,Premissas!$E$10,IF(G107&lt;Premissas!$C$12,Premissas!$E$11,Premissas!$E$12)))))))</f>
        <v>100</v>
      </c>
      <c r="M107" s="13">
        <f>IF(OR(L107="",L107=0),0,L107/Premissas!$C$16)</f>
        <v>3.8461538461538463</v>
      </c>
      <c r="N107" s="9" t="str">
        <f>IF(L107&gt;=Premissas!$C$17,"SIM","NÃO")</f>
        <v>NÃO</v>
      </c>
    </row>
    <row r="108" spans="1:14" ht="15" customHeight="1">
      <c r="A108" s="9">
        <v>7</v>
      </c>
      <c r="B108" s="9" t="s">
        <v>965</v>
      </c>
      <c r="C108" s="9" t="s">
        <v>966</v>
      </c>
      <c r="D108" s="9">
        <v>1953</v>
      </c>
      <c r="E108" s="9" t="s">
        <v>21</v>
      </c>
      <c r="F108" s="9">
        <f>COUNTIFS(Detalhe_Registro!$A:$A,A108,Detalhe_Registro!$D:$D,B108)</f>
        <v>1</v>
      </c>
      <c r="G108" s="11">
        <v>1.947368</v>
      </c>
      <c r="H108" s="11">
        <v>1.947368</v>
      </c>
      <c r="I108" s="10">
        <f>SUMIFS(Detalhe_Registro!$F:$F,Detalhe_Registro!$A:$A,A108,Detalhe_Registro!$D:$D,B108)</f>
        <v>2387</v>
      </c>
      <c r="J108" s="11">
        <f>SUMIFS(Detalhe_Registro!$G:$G,Detalhe_Registro!$A:$A,A108,Detalhe_Registro!$D:$D,B108)</f>
        <v>65.209999999999994</v>
      </c>
      <c r="K108" s="9" t="str">
        <f>IF(G108="","",IF(G108&lt;Premissas!$C$8,"&lt; 1,00",IF(G108&lt;Premissas!$C$9,"1,00 – 1,19",IF(G108&lt;Premissas!$C$10,"1,20 – 1,39",IF(G108&lt;Premissas!$C$11,"1,40 – 1,59",IF(G108&lt;Premissas!$C$12,"1,60 – 1,99","≥ 2,00"))))))</f>
        <v>≥ 2,00</v>
      </c>
      <c r="L108" s="12">
        <f>IF(G108="","",MIN(Premissas!$C$17,IF(G108&lt;Premissas!$C$8,Premissas!$E$7,IF(G108&lt;Premissas!$C$9,Premissas!$E$8,IF(G108&lt;Premissas!$C$10,Premissas!$E$9,IF(G108&lt;Premissas!$C$11,Premissas!$E$10,IF(G108&lt;Premissas!$C$12,Premissas!$E$11,Premissas!$E$12)))))))</f>
        <v>750</v>
      </c>
      <c r="M108" s="13">
        <f>IF(OR(L108="",L108=0),0,L108/Premissas!$C$16)</f>
        <v>28.846153846153847</v>
      </c>
      <c r="N108" s="9" t="str">
        <f>IF(L108&gt;=Premissas!$C$17,"SIM","NÃO")</f>
        <v>SIM</v>
      </c>
    </row>
    <row r="109" spans="1:14" ht="15" customHeight="1">
      <c r="A109" s="9">
        <v>7</v>
      </c>
      <c r="B109" s="9" t="s">
        <v>993</v>
      </c>
      <c r="C109" s="9" t="s">
        <v>994</v>
      </c>
      <c r="D109" s="9">
        <v>1953</v>
      </c>
      <c r="E109" s="9" t="s">
        <v>4852</v>
      </c>
      <c r="F109" s="9">
        <f>COUNTIFS(Detalhe_Registro!$A:$A,A109,Detalhe_Registro!$D:$D,B109)</f>
        <v>2</v>
      </c>
      <c r="G109" s="11">
        <v>1.6842109999999999</v>
      </c>
      <c r="H109" s="11">
        <v>1.242105</v>
      </c>
      <c r="I109" s="10">
        <f>SUMIFS(Detalhe_Registro!$F:$F,Detalhe_Registro!$A:$A,A109,Detalhe_Registro!$D:$D,B109)</f>
        <v>346</v>
      </c>
      <c r="J109" s="11">
        <f>SUMIFS(Detalhe_Registro!$G:$G,Detalhe_Registro!$A:$A,A109,Detalhe_Registro!$D:$D,B109)</f>
        <v>24.39</v>
      </c>
      <c r="K109" s="9" t="str">
        <f>IF(G109="","",IF(G109&lt;Premissas!$C$8,"&lt; 1,00",IF(G109&lt;Premissas!$C$9,"1,00 – 1,19",IF(G109&lt;Premissas!$C$10,"1,20 – 1,39",IF(G109&lt;Premissas!$C$11,"1,40 – 1,59",IF(G109&lt;Premissas!$C$12,"1,60 – 1,99","≥ 2,00"))))))</f>
        <v>1,60 – 1,99</v>
      </c>
      <c r="L109" s="12">
        <f>IF(G109="","",MIN(Premissas!$C$17,IF(G109&lt;Premissas!$C$8,Premissas!$E$7,IF(G109&lt;Premissas!$C$9,Premissas!$E$8,IF(G109&lt;Premissas!$C$10,Premissas!$E$9,IF(G109&lt;Premissas!$C$11,Premissas!$E$10,IF(G109&lt;Premissas!$C$12,Premissas!$E$11,Premissas!$E$12)))))))</f>
        <v>500</v>
      </c>
      <c r="M109" s="13">
        <f>IF(OR(L109="",L109=0),0,L109/Premissas!$C$16)</f>
        <v>19.23076923076923</v>
      </c>
      <c r="N109" s="9" t="str">
        <f>IF(L109&gt;=Premissas!$C$17,"SIM","NÃO")</f>
        <v>NÃO</v>
      </c>
    </row>
    <row r="110" spans="1:14" ht="15" customHeight="1">
      <c r="A110" s="9">
        <v>7</v>
      </c>
      <c r="B110" s="9" t="s">
        <v>985</v>
      </c>
      <c r="C110" s="9" t="s">
        <v>986</v>
      </c>
      <c r="D110" s="9">
        <v>1953</v>
      </c>
      <c r="E110" s="9" t="s">
        <v>4852</v>
      </c>
      <c r="F110" s="9">
        <f>COUNTIFS(Detalhe_Registro!$A:$A,A110,Detalhe_Registro!$D:$D,B110)</f>
        <v>2</v>
      </c>
      <c r="G110" s="11">
        <v>2.3157890000000001</v>
      </c>
      <c r="H110" s="11">
        <v>1.6245609999999999</v>
      </c>
      <c r="I110" s="10">
        <f>SUMIFS(Detalhe_Registro!$F:$F,Detalhe_Registro!$A:$A,A110,Detalhe_Registro!$D:$D,B110)</f>
        <v>1351</v>
      </c>
      <c r="J110" s="11">
        <f>SUMIFS(Detalhe_Registro!$G:$G,Detalhe_Registro!$A:$A,A110,Detalhe_Registro!$D:$D,B110)</f>
        <v>33.14</v>
      </c>
      <c r="K110" s="9" t="str">
        <f>IF(G110="","",IF(G110&lt;Premissas!$C$8,"&lt; 1,00",IF(G110&lt;Premissas!$C$9,"1,00 – 1,19",IF(G110&lt;Premissas!$C$10,"1,20 – 1,39",IF(G110&lt;Premissas!$C$11,"1,40 – 1,59",IF(G110&lt;Premissas!$C$12,"1,60 – 1,99","≥ 2,00"))))))</f>
        <v>≥ 2,00</v>
      </c>
      <c r="L110" s="12">
        <f>IF(G110="","",MIN(Premissas!$C$17,IF(G110&lt;Premissas!$C$8,Premissas!$E$7,IF(G110&lt;Premissas!$C$9,Premissas!$E$8,IF(G110&lt;Premissas!$C$10,Premissas!$E$9,IF(G110&lt;Premissas!$C$11,Premissas!$E$10,IF(G110&lt;Premissas!$C$12,Premissas!$E$11,Premissas!$E$12)))))))</f>
        <v>750</v>
      </c>
      <c r="M110" s="13">
        <f>IF(OR(L110="",L110=0),0,L110/Premissas!$C$16)</f>
        <v>28.846153846153847</v>
      </c>
      <c r="N110" s="9" t="str">
        <f>IF(L110&gt;=Premissas!$C$17,"SIM","NÃO")</f>
        <v>SIM</v>
      </c>
    </row>
    <row r="111" spans="1:14" ht="15" customHeight="1">
      <c r="A111" s="9">
        <v>7</v>
      </c>
      <c r="B111" s="9" t="s">
        <v>933</v>
      </c>
      <c r="C111" s="9" t="s">
        <v>934</v>
      </c>
      <c r="D111" s="9">
        <v>1953</v>
      </c>
      <c r="E111" s="9" t="s">
        <v>21</v>
      </c>
      <c r="F111" s="9">
        <f>COUNTIFS(Detalhe_Registro!$A:$A,A111,Detalhe_Registro!$D:$D,B111)</f>
        <v>1</v>
      </c>
      <c r="G111" s="11">
        <v>2.052632</v>
      </c>
      <c r="H111" s="11">
        <v>2.052632</v>
      </c>
      <c r="I111" s="10">
        <f>SUMIFS(Detalhe_Registro!$F:$F,Detalhe_Registro!$A:$A,A111,Detalhe_Registro!$D:$D,B111)</f>
        <v>1327</v>
      </c>
      <c r="J111" s="11">
        <f>SUMIFS(Detalhe_Registro!$G:$G,Detalhe_Registro!$A:$A,A111,Detalhe_Registro!$D:$D,B111)</f>
        <v>33.630000000000003</v>
      </c>
      <c r="K111" s="9" t="str">
        <f>IF(G111="","",IF(G111&lt;Premissas!$C$8,"&lt; 1,00",IF(G111&lt;Premissas!$C$9,"1,00 – 1,19",IF(G111&lt;Premissas!$C$10,"1,20 – 1,39",IF(G111&lt;Premissas!$C$11,"1,40 – 1,59",IF(G111&lt;Premissas!$C$12,"1,60 – 1,99","≥ 2,00"))))))</f>
        <v>≥ 2,00</v>
      </c>
      <c r="L111" s="12">
        <f>IF(G111="","",MIN(Premissas!$C$17,IF(G111&lt;Premissas!$C$8,Premissas!$E$7,IF(G111&lt;Premissas!$C$9,Premissas!$E$8,IF(G111&lt;Premissas!$C$10,Premissas!$E$9,IF(G111&lt;Premissas!$C$11,Premissas!$E$10,IF(G111&lt;Premissas!$C$12,Premissas!$E$11,Premissas!$E$12)))))))</f>
        <v>750</v>
      </c>
      <c r="M111" s="13">
        <f>IF(OR(L111="",L111=0),0,L111/Premissas!$C$16)</f>
        <v>28.846153846153847</v>
      </c>
      <c r="N111" s="9" t="str">
        <f>IF(L111&gt;=Premissas!$C$17,"SIM","NÃO")</f>
        <v>SIM</v>
      </c>
    </row>
    <row r="112" spans="1:14" ht="15" customHeight="1">
      <c r="A112" s="9">
        <v>7</v>
      </c>
      <c r="B112" s="9" t="s">
        <v>937</v>
      </c>
      <c r="C112" s="9" t="s">
        <v>938</v>
      </c>
      <c r="D112" s="9">
        <v>1953</v>
      </c>
      <c r="E112" s="9" t="s">
        <v>4852</v>
      </c>
      <c r="F112" s="9">
        <f>COUNTIFS(Detalhe_Registro!$A:$A,A112,Detalhe_Registro!$D:$D,B112)</f>
        <v>2</v>
      </c>
      <c r="G112" s="11">
        <v>1.8666670000000001</v>
      </c>
      <c r="H112" s="11">
        <v>1.8543860000000001</v>
      </c>
      <c r="I112" s="10">
        <f>SUMIFS(Detalhe_Registro!$F:$F,Detalhe_Registro!$A:$A,A112,Detalhe_Registro!$D:$D,B112)</f>
        <v>1416</v>
      </c>
      <c r="J112" s="11">
        <f>SUMIFS(Detalhe_Registro!$G:$G,Detalhe_Registro!$A:$A,A112,Detalhe_Registro!$D:$D,B112)</f>
        <v>48.33</v>
      </c>
      <c r="K112" s="9" t="str">
        <f>IF(G112="","",IF(G112&lt;Premissas!$C$8,"&lt; 1,00",IF(G112&lt;Premissas!$C$9,"1,00 – 1,19",IF(G112&lt;Premissas!$C$10,"1,20 – 1,39",IF(G112&lt;Premissas!$C$11,"1,40 – 1,59",IF(G112&lt;Premissas!$C$12,"1,60 – 1,99","≥ 2,00"))))))</f>
        <v>1,60 – 1,99</v>
      </c>
      <c r="L112" s="12">
        <f>IF(G112="","",MIN(Premissas!$C$17,IF(G112&lt;Premissas!$C$8,Premissas!$E$7,IF(G112&lt;Premissas!$C$9,Premissas!$E$8,IF(G112&lt;Premissas!$C$10,Premissas!$E$9,IF(G112&lt;Premissas!$C$11,Premissas!$E$10,IF(G112&lt;Premissas!$C$12,Premissas!$E$11,Premissas!$E$12)))))))</f>
        <v>500</v>
      </c>
      <c r="M112" s="13">
        <f>IF(OR(L112="",L112=0),0,L112/Premissas!$C$16)</f>
        <v>19.23076923076923</v>
      </c>
      <c r="N112" s="9" t="str">
        <f>IF(L112&gt;=Premissas!$C$17,"SIM","NÃO")</f>
        <v>NÃO</v>
      </c>
    </row>
    <row r="113" spans="1:14" ht="15" customHeight="1">
      <c r="A113" s="9">
        <v>7</v>
      </c>
      <c r="B113" s="9" t="s">
        <v>977</v>
      </c>
      <c r="C113" s="9" t="s">
        <v>978</v>
      </c>
      <c r="D113" s="9">
        <v>1953</v>
      </c>
      <c r="E113" s="9" t="s">
        <v>20</v>
      </c>
      <c r="F113" s="9">
        <f>COUNTIFS(Detalhe_Registro!$A:$A,A113,Detalhe_Registro!$D:$D,B113)</f>
        <v>1</v>
      </c>
      <c r="G113" s="11">
        <v>2.2000000000000002</v>
      </c>
      <c r="H113" s="11">
        <v>2.2000000000000002</v>
      </c>
      <c r="I113" s="10">
        <f>SUMIFS(Detalhe_Registro!$F:$F,Detalhe_Registro!$A:$A,A113,Detalhe_Registro!$D:$D,B113)</f>
        <v>201</v>
      </c>
      <c r="J113" s="11">
        <f>SUMIFS(Detalhe_Registro!$G:$G,Detalhe_Registro!$A:$A,A113,Detalhe_Registro!$D:$D,B113)</f>
        <v>6.02</v>
      </c>
      <c r="K113" s="9" t="str">
        <f>IF(G113="","",IF(G113&lt;Premissas!$C$8,"&lt; 1,00",IF(G113&lt;Premissas!$C$9,"1,00 – 1,19",IF(G113&lt;Premissas!$C$10,"1,20 – 1,39",IF(G113&lt;Premissas!$C$11,"1,40 – 1,59",IF(G113&lt;Premissas!$C$12,"1,60 – 1,99","≥ 2,00"))))))</f>
        <v>≥ 2,00</v>
      </c>
      <c r="L113" s="12">
        <f>IF(G113="","",MIN(Premissas!$C$17,IF(G113&lt;Premissas!$C$8,Premissas!$E$7,IF(G113&lt;Premissas!$C$9,Premissas!$E$8,IF(G113&lt;Premissas!$C$10,Premissas!$E$9,IF(G113&lt;Premissas!$C$11,Premissas!$E$10,IF(G113&lt;Premissas!$C$12,Premissas!$E$11,Premissas!$E$12)))))))</f>
        <v>750</v>
      </c>
      <c r="M113" s="13">
        <f>IF(OR(L113="",L113=0),0,L113/Premissas!$C$16)</f>
        <v>28.846153846153847</v>
      </c>
      <c r="N113" s="9" t="str">
        <f>IF(L113&gt;=Premissas!$C$17,"SIM","NÃO")</f>
        <v>SIM</v>
      </c>
    </row>
    <row r="114" spans="1:14" ht="15" customHeight="1">
      <c r="A114" s="9">
        <v>7</v>
      </c>
      <c r="B114" s="9" t="s">
        <v>957</v>
      </c>
      <c r="C114" s="9" t="s">
        <v>958</v>
      </c>
      <c r="D114" s="9">
        <v>1953</v>
      </c>
      <c r="E114" s="9" t="s">
        <v>18</v>
      </c>
      <c r="F114" s="9">
        <f>COUNTIFS(Detalhe_Registro!$A:$A,A114,Detalhe_Registro!$D:$D,B114)</f>
        <v>1</v>
      </c>
      <c r="G114" s="11">
        <v>2.3333330000000001</v>
      </c>
      <c r="H114" s="11">
        <v>2.3333330000000001</v>
      </c>
      <c r="I114" s="10">
        <f>SUMIFS(Detalhe_Registro!$F:$F,Detalhe_Registro!$A:$A,A114,Detalhe_Registro!$D:$D,B114)</f>
        <v>778</v>
      </c>
      <c r="J114" s="11">
        <f>SUMIFS(Detalhe_Registro!$G:$G,Detalhe_Registro!$A:$A,A114,Detalhe_Registro!$D:$D,B114)</f>
        <v>18.579999999999998</v>
      </c>
      <c r="K114" s="9" t="str">
        <f>IF(G114="","",IF(G114&lt;Premissas!$C$8,"&lt; 1,00",IF(G114&lt;Premissas!$C$9,"1,00 – 1,19",IF(G114&lt;Premissas!$C$10,"1,20 – 1,39",IF(G114&lt;Premissas!$C$11,"1,40 – 1,59",IF(G114&lt;Premissas!$C$12,"1,60 – 1,99","≥ 2,00"))))))</f>
        <v>≥ 2,00</v>
      </c>
      <c r="L114" s="12">
        <f>IF(G114="","",MIN(Premissas!$C$17,IF(G114&lt;Premissas!$C$8,Premissas!$E$7,IF(G114&lt;Premissas!$C$9,Premissas!$E$8,IF(G114&lt;Premissas!$C$10,Premissas!$E$9,IF(G114&lt;Premissas!$C$11,Premissas!$E$10,IF(G114&lt;Premissas!$C$12,Premissas!$E$11,Premissas!$E$12)))))))</f>
        <v>750</v>
      </c>
      <c r="M114" s="13">
        <f>IF(OR(L114="",L114=0),0,L114/Premissas!$C$16)</f>
        <v>28.846153846153847</v>
      </c>
      <c r="N114" s="9" t="str">
        <f>IF(L114&gt;=Premissas!$C$17,"SIM","NÃO")</f>
        <v>SIM</v>
      </c>
    </row>
    <row r="115" spans="1:14" ht="15" customHeight="1">
      <c r="A115" s="9">
        <v>7</v>
      </c>
      <c r="B115" s="9" t="s">
        <v>973</v>
      </c>
      <c r="C115" s="9" t="s">
        <v>974</v>
      </c>
      <c r="D115" s="9">
        <v>1953</v>
      </c>
      <c r="E115" s="9" t="s">
        <v>4855</v>
      </c>
      <c r="F115" s="9">
        <f>COUNTIFS(Detalhe_Registro!$A:$A,A115,Detalhe_Registro!$D:$D,B115)</f>
        <v>3</v>
      </c>
      <c r="G115" s="11">
        <v>3.2777780000000001</v>
      </c>
      <c r="H115" s="11">
        <v>1.6458090000000001</v>
      </c>
      <c r="I115" s="10">
        <f>SUMIFS(Detalhe_Registro!$F:$F,Detalhe_Registro!$A:$A,A115,Detalhe_Registro!$D:$D,B115)</f>
        <v>1029</v>
      </c>
      <c r="J115" s="11">
        <f>SUMIFS(Detalhe_Registro!$G:$G,Detalhe_Registro!$A:$A,A115,Detalhe_Registro!$D:$D,B115)</f>
        <v>20.440000000000001</v>
      </c>
      <c r="K115" s="9" t="str">
        <f>IF(G115="","",IF(G115&lt;Premissas!$C$8,"&lt; 1,00",IF(G115&lt;Premissas!$C$9,"1,00 – 1,19",IF(G115&lt;Premissas!$C$10,"1,20 – 1,39",IF(G115&lt;Premissas!$C$11,"1,40 – 1,59",IF(G115&lt;Premissas!$C$12,"1,60 – 1,99","≥ 2,00"))))))</f>
        <v>≥ 2,00</v>
      </c>
      <c r="L115" s="12">
        <f>IF(G115="","",MIN(Premissas!$C$17,IF(G115&lt;Premissas!$C$8,Premissas!$E$7,IF(G115&lt;Premissas!$C$9,Premissas!$E$8,IF(G115&lt;Premissas!$C$10,Premissas!$E$9,IF(G115&lt;Premissas!$C$11,Premissas!$E$10,IF(G115&lt;Premissas!$C$12,Premissas!$E$11,Premissas!$E$12)))))))</f>
        <v>750</v>
      </c>
      <c r="M115" s="13">
        <f>IF(OR(L115="",L115=0),0,L115/Premissas!$C$16)</f>
        <v>28.846153846153847</v>
      </c>
      <c r="N115" s="9" t="str">
        <f>IF(L115&gt;=Premissas!$C$17,"SIM","NÃO")</f>
        <v>SIM</v>
      </c>
    </row>
    <row r="116" spans="1:14" ht="15" customHeight="1">
      <c r="A116" s="9">
        <v>7</v>
      </c>
      <c r="B116" s="9" t="s">
        <v>961</v>
      </c>
      <c r="C116" s="9" t="s">
        <v>962</v>
      </c>
      <c r="D116" s="9">
        <v>1953</v>
      </c>
      <c r="E116" s="9" t="s">
        <v>21</v>
      </c>
      <c r="F116" s="9">
        <f>COUNTIFS(Detalhe_Registro!$A:$A,A116,Detalhe_Registro!$D:$D,B116)</f>
        <v>1</v>
      </c>
      <c r="G116" s="11">
        <v>1.6315789999999999</v>
      </c>
      <c r="H116" s="11">
        <v>1.6315789999999999</v>
      </c>
      <c r="I116" s="10">
        <f>SUMIFS(Detalhe_Registro!$F:$F,Detalhe_Registro!$A:$A,A116,Detalhe_Registro!$D:$D,B116)</f>
        <v>1708</v>
      </c>
      <c r="J116" s="11">
        <f>SUMIFS(Detalhe_Registro!$G:$G,Detalhe_Registro!$A:$A,A116,Detalhe_Registro!$D:$D,B116)</f>
        <v>55.95</v>
      </c>
      <c r="K116" s="9" t="str">
        <f>IF(G116="","",IF(G116&lt;Premissas!$C$8,"&lt; 1,00",IF(G116&lt;Premissas!$C$9,"1,00 – 1,19",IF(G116&lt;Premissas!$C$10,"1,20 – 1,39",IF(G116&lt;Premissas!$C$11,"1,40 – 1,59",IF(G116&lt;Premissas!$C$12,"1,60 – 1,99","≥ 2,00"))))))</f>
        <v>1,60 – 1,99</v>
      </c>
      <c r="L116" s="12">
        <f>IF(G116="","",MIN(Premissas!$C$17,IF(G116&lt;Premissas!$C$8,Premissas!$E$7,IF(G116&lt;Premissas!$C$9,Premissas!$E$8,IF(G116&lt;Premissas!$C$10,Premissas!$E$9,IF(G116&lt;Premissas!$C$11,Premissas!$E$10,IF(G116&lt;Premissas!$C$12,Premissas!$E$11,Premissas!$E$12)))))))</f>
        <v>500</v>
      </c>
      <c r="M116" s="13">
        <f>IF(OR(L116="",L116=0),0,L116/Premissas!$C$16)</f>
        <v>19.23076923076923</v>
      </c>
      <c r="N116" s="9" t="str">
        <f>IF(L116&gt;=Premissas!$C$17,"SIM","NÃO")</f>
        <v>NÃO</v>
      </c>
    </row>
    <row r="117" spans="1:14" ht="15" customHeight="1">
      <c r="A117" s="9">
        <v>7</v>
      </c>
      <c r="B117" s="9" t="s">
        <v>919</v>
      </c>
      <c r="C117" s="9" t="s">
        <v>920</v>
      </c>
      <c r="D117" s="9">
        <v>1953</v>
      </c>
      <c r="E117" s="9" t="s">
        <v>4853</v>
      </c>
      <c r="F117" s="9">
        <f>COUNTIFS(Detalhe_Registro!$A:$A,A117,Detalhe_Registro!$D:$D,B117)</f>
        <v>2</v>
      </c>
      <c r="G117" s="11">
        <v>18.277778000000001</v>
      </c>
      <c r="H117" s="11">
        <v>10.980994000000001</v>
      </c>
      <c r="I117" s="10">
        <f>SUMIFS(Detalhe_Registro!$F:$F,Detalhe_Registro!$A:$A,A117,Detalhe_Registro!$D:$D,B117)</f>
        <v>2532</v>
      </c>
      <c r="J117" s="11">
        <f>SUMIFS(Detalhe_Registro!$G:$G,Detalhe_Registro!$A:$A,A117,Detalhe_Registro!$D:$D,B117)</f>
        <v>32.379999999999995</v>
      </c>
      <c r="K117" s="9" t="str">
        <f>IF(G117="","",IF(G117&lt;Premissas!$C$8,"&lt; 1,00",IF(G117&lt;Premissas!$C$9,"1,00 – 1,19",IF(G117&lt;Premissas!$C$10,"1,20 – 1,39",IF(G117&lt;Premissas!$C$11,"1,40 – 1,59",IF(G117&lt;Premissas!$C$12,"1,60 – 1,99","≥ 2,00"))))))</f>
        <v>≥ 2,00</v>
      </c>
      <c r="L117" s="12">
        <f>IF(G117="","",MIN(Premissas!$C$17,IF(G117&lt;Premissas!$C$8,Premissas!$E$7,IF(G117&lt;Premissas!$C$9,Premissas!$E$8,IF(G117&lt;Premissas!$C$10,Premissas!$E$9,IF(G117&lt;Premissas!$C$11,Premissas!$E$10,IF(G117&lt;Premissas!$C$12,Premissas!$E$11,Premissas!$E$12)))))))</f>
        <v>750</v>
      </c>
      <c r="M117" s="13">
        <f>IF(OR(L117="",L117=0),0,L117/Premissas!$C$16)</f>
        <v>28.846153846153847</v>
      </c>
      <c r="N117" s="9" t="str">
        <f>IF(L117&gt;=Premissas!$C$17,"SIM","NÃO")</f>
        <v>SIM</v>
      </c>
    </row>
    <row r="118" spans="1:14" ht="15" customHeight="1">
      <c r="A118" s="9">
        <v>7</v>
      </c>
      <c r="B118" s="9" t="s">
        <v>979</v>
      </c>
      <c r="C118" s="9" t="s">
        <v>980</v>
      </c>
      <c r="D118" s="9">
        <v>1953</v>
      </c>
      <c r="E118" s="9" t="s">
        <v>21</v>
      </c>
      <c r="F118" s="9">
        <f>COUNTIFS(Detalhe_Registro!$A:$A,A118,Detalhe_Registro!$D:$D,B118)</f>
        <v>1</v>
      </c>
      <c r="G118" s="11">
        <v>4.1052629999999999</v>
      </c>
      <c r="H118" s="11">
        <v>4.1052629999999999</v>
      </c>
      <c r="I118" s="10">
        <f>SUMIFS(Detalhe_Registro!$F:$F,Detalhe_Registro!$A:$A,A118,Detalhe_Registro!$D:$D,B118)</f>
        <v>66</v>
      </c>
      <c r="J118" s="11">
        <f>SUMIFS(Detalhe_Registro!$G:$G,Detalhe_Registro!$A:$A,A118,Detalhe_Registro!$D:$D,B118)</f>
        <v>0.85</v>
      </c>
      <c r="K118" s="9" t="str">
        <f>IF(G118="","",IF(G118&lt;Premissas!$C$8,"&lt; 1,00",IF(G118&lt;Premissas!$C$9,"1,00 – 1,19",IF(G118&lt;Premissas!$C$10,"1,20 – 1,39",IF(G118&lt;Premissas!$C$11,"1,40 – 1,59",IF(G118&lt;Premissas!$C$12,"1,60 – 1,99","≥ 2,00"))))))</f>
        <v>≥ 2,00</v>
      </c>
      <c r="L118" s="12">
        <f>IF(G118="","",MIN(Premissas!$C$17,IF(G118&lt;Premissas!$C$8,Premissas!$E$7,IF(G118&lt;Premissas!$C$9,Premissas!$E$8,IF(G118&lt;Premissas!$C$10,Premissas!$E$9,IF(G118&lt;Premissas!$C$11,Premissas!$E$10,IF(G118&lt;Premissas!$C$12,Premissas!$E$11,Premissas!$E$12)))))))</f>
        <v>750</v>
      </c>
      <c r="M118" s="13">
        <f>IF(OR(L118="",L118=0),0,L118/Premissas!$C$16)</f>
        <v>28.846153846153847</v>
      </c>
      <c r="N118" s="9" t="str">
        <f>IF(L118&gt;=Premissas!$C$17,"SIM","NÃO")</f>
        <v>SIM</v>
      </c>
    </row>
    <row r="119" spans="1:14" ht="15" customHeight="1">
      <c r="A119" s="9">
        <v>7</v>
      </c>
      <c r="B119" s="9" t="s">
        <v>989</v>
      </c>
      <c r="C119" s="9" t="s">
        <v>990</v>
      </c>
      <c r="D119" s="9">
        <v>1953</v>
      </c>
      <c r="E119" s="9" t="s">
        <v>4852</v>
      </c>
      <c r="F119" s="9">
        <f>COUNTIFS(Detalhe_Registro!$A:$A,A119,Detalhe_Registro!$D:$D,B119)</f>
        <v>2</v>
      </c>
      <c r="G119" s="11">
        <v>1.947368</v>
      </c>
      <c r="H119" s="11">
        <v>1.9070180000000001</v>
      </c>
      <c r="I119" s="10">
        <f>SUMIFS(Detalhe_Registro!$F:$F,Detalhe_Registro!$A:$A,A119,Detalhe_Registro!$D:$D,B119)</f>
        <v>151</v>
      </c>
      <c r="J119" s="11">
        <f>SUMIFS(Detalhe_Registro!$G:$G,Detalhe_Registro!$A:$A,A119,Detalhe_Registro!$D:$D,B119)</f>
        <v>5.25</v>
      </c>
      <c r="K119" s="9" t="str">
        <f>IF(G119="","",IF(G119&lt;Premissas!$C$8,"&lt; 1,00",IF(G119&lt;Premissas!$C$9,"1,00 – 1,19",IF(G119&lt;Premissas!$C$10,"1,20 – 1,39",IF(G119&lt;Premissas!$C$11,"1,40 – 1,59",IF(G119&lt;Premissas!$C$12,"1,60 – 1,99","≥ 2,00"))))))</f>
        <v>≥ 2,00</v>
      </c>
      <c r="L119" s="12">
        <f>IF(G119="","",MIN(Premissas!$C$17,IF(G119&lt;Premissas!$C$8,Premissas!$E$7,IF(G119&lt;Premissas!$C$9,Premissas!$E$8,IF(G119&lt;Premissas!$C$10,Premissas!$E$9,IF(G119&lt;Premissas!$C$11,Premissas!$E$10,IF(G119&lt;Premissas!$C$12,Premissas!$E$11,Premissas!$E$12)))))))</f>
        <v>750</v>
      </c>
      <c r="M119" s="13">
        <f>IF(OR(L119="",L119=0),0,L119/Premissas!$C$16)</f>
        <v>28.846153846153847</v>
      </c>
      <c r="N119" s="9" t="str">
        <f>IF(L119&gt;=Premissas!$C$17,"SIM","NÃO")</f>
        <v>SIM</v>
      </c>
    </row>
    <row r="120" spans="1:14" ht="15" customHeight="1">
      <c r="A120" s="9">
        <v>7</v>
      </c>
      <c r="B120" s="9" t="s">
        <v>943</v>
      </c>
      <c r="C120" s="9" t="s">
        <v>944</v>
      </c>
      <c r="D120" s="9">
        <v>1953</v>
      </c>
      <c r="E120" s="9" t="s">
        <v>4852</v>
      </c>
      <c r="F120" s="9">
        <f>COUNTIFS(Detalhe_Registro!$A:$A,A120,Detalhe_Registro!$D:$D,B120)</f>
        <v>2</v>
      </c>
      <c r="G120" s="11">
        <v>1.4210529999999999</v>
      </c>
      <c r="H120" s="11">
        <v>1.24386</v>
      </c>
      <c r="I120" s="10">
        <f>SUMIFS(Detalhe_Registro!$F:$F,Detalhe_Registro!$A:$A,A120,Detalhe_Registro!$D:$D,B120)</f>
        <v>524</v>
      </c>
      <c r="J120" s="11">
        <f>SUMIFS(Detalhe_Registro!$G:$G,Detalhe_Registro!$A:$A,A120,Detalhe_Registro!$D:$D,B120)</f>
        <v>23.36</v>
      </c>
      <c r="K120" s="9" t="str">
        <f>IF(G120="","",IF(G120&lt;Premissas!$C$8,"&lt; 1,00",IF(G120&lt;Premissas!$C$9,"1,00 – 1,19",IF(G120&lt;Premissas!$C$10,"1,20 – 1,39",IF(G120&lt;Premissas!$C$11,"1,40 – 1,59",IF(G120&lt;Premissas!$C$12,"1,60 – 1,99","≥ 2,00"))))))</f>
        <v>1,40 – 1,59</v>
      </c>
      <c r="L120" s="12">
        <f>IF(G120="","",MIN(Premissas!$C$17,IF(G120&lt;Premissas!$C$8,Premissas!$E$7,IF(G120&lt;Premissas!$C$9,Premissas!$E$8,IF(G120&lt;Premissas!$C$10,Premissas!$E$9,IF(G120&lt;Premissas!$C$11,Premissas!$E$10,IF(G120&lt;Premissas!$C$12,Premissas!$E$11,Premissas!$E$12)))))))</f>
        <v>350</v>
      </c>
      <c r="M120" s="13">
        <f>IF(OR(L120="",L120=0),0,L120/Premissas!$C$16)</f>
        <v>13.461538461538462</v>
      </c>
      <c r="N120" s="9" t="str">
        <f>IF(L120&gt;=Premissas!$C$17,"SIM","NÃO")</f>
        <v>NÃO</v>
      </c>
    </row>
    <row r="121" spans="1:14" ht="15" customHeight="1">
      <c r="A121" s="9">
        <v>7</v>
      </c>
      <c r="B121" s="9" t="s">
        <v>951</v>
      </c>
      <c r="C121" s="9" t="s">
        <v>952</v>
      </c>
      <c r="D121" s="9">
        <v>1953</v>
      </c>
      <c r="E121" s="9" t="s">
        <v>4852</v>
      </c>
      <c r="F121" s="9">
        <f>COUNTIFS(Detalhe_Registro!$A:$A,A121,Detalhe_Registro!$D:$D,B121)</f>
        <v>2</v>
      </c>
      <c r="G121" s="11">
        <v>3.3684210000000001</v>
      </c>
      <c r="H121" s="11">
        <v>2.3842110000000001</v>
      </c>
      <c r="I121" s="10">
        <f>SUMIFS(Detalhe_Registro!$F:$F,Detalhe_Registro!$A:$A,A121,Detalhe_Registro!$D:$D,B121)</f>
        <v>3813</v>
      </c>
      <c r="J121" s="11">
        <f>SUMIFS(Detalhe_Registro!$G:$G,Detalhe_Registro!$A:$A,A121,Detalhe_Registro!$D:$D,B121)</f>
        <v>62.94</v>
      </c>
      <c r="K121" s="9" t="str">
        <f>IF(G121="","",IF(G121&lt;Premissas!$C$8,"&lt; 1,00",IF(G121&lt;Premissas!$C$9,"1,00 – 1,19",IF(G121&lt;Premissas!$C$10,"1,20 – 1,39",IF(G121&lt;Premissas!$C$11,"1,40 – 1,59",IF(G121&lt;Premissas!$C$12,"1,60 – 1,99","≥ 2,00"))))))</f>
        <v>≥ 2,00</v>
      </c>
      <c r="L121" s="12">
        <f>IF(G121="","",MIN(Premissas!$C$17,IF(G121&lt;Premissas!$C$8,Premissas!$E$7,IF(G121&lt;Premissas!$C$9,Premissas!$E$8,IF(G121&lt;Premissas!$C$10,Premissas!$E$9,IF(G121&lt;Premissas!$C$11,Premissas!$E$10,IF(G121&lt;Premissas!$C$12,Premissas!$E$11,Premissas!$E$12)))))))</f>
        <v>750</v>
      </c>
      <c r="M121" s="13">
        <f>IF(OR(L121="",L121=0),0,L121/Premissas!$C$16)</f>
        <v>28.846153846153847</v>
      </c>
      <c r="N121" s="9" t="str">
        <f>IF(L121&gt;=Premissas!$C$17,"SIM","NÃO")</f>
        <v>SIM</v>
      </c>
    </row>
    <row r="122" spans="1:14" ht="15" customHeight="1">
      <c r="A122" s="9">
        <v>7</v>
      </c>
      <c r="B122" s="9" t="s">
        <v>909</v>
      </c>
      <c r="C122" s="9" t="s">
        <v>910</v>
      </c>
      <c r="D122" s="9">
        <v>1953</v>
      </c>
      <c r="E122" s="9" t="s">
        <v>21</v>
      </c>
      <c r="F122" s="9">
        <f>COUNTIFS(Detalhe_Registro!$A:$A,A122,Detalhe_Registro!$D:$D,B122)</f>
        <v>1</v>
      </c>
      <c r="G122" s="11">
        <v>3.8947370000000001</v>
      </c>
      <c r="H122" s="11">
        <v>3.8947370000000001</v>
      </c>
      <c r="I122" s="10">
        <f>SUMIFS(Detalhe_Registro!$F:$F,Detalhe_Registro!$A:$A,A122,Detalhe_Registro!$D:$D,B122)</f>
        <v>1559</v>
      </c>
      <c r="J122" s="11">
        <f>SUMIFS(Detalhe_Registro!$G:$G,Detalhe_Registro!$A:$A,A122,Detalhe_Registro!$D:$D,B122)</f>
        <v>21.17</v>
      </c>
      <c r="K122" s="9" t="str">
        <f>IF(G122="","",IF(G122&lt;Premissas!$C$8,"&lt; 1,00",IF(G122&lt;Premissas!$C$9,"1,00 – 1,19",IF(G122&lt;Premissas!$C$10,"1,20 – 1,39",IF(G122&lt;Premissas!$C$11,"1,40 – 1,59",IF(G122&lt;Premissas!$C$12,"1,60 – 1,99","≥ 2,00"))))))</f>
        <v>≥ 2,00</v>
      </c>
      <c r="L122" s="12">
        <f>IF(G122="","",MIN(Premissas!$C$17,IF(G122&lt;Premissas!$C$8,Premissas!$E$7,IF(G122&lt;Premissas!$C$9,Premissas!$E$8,IF(G122&lt;Premissas!$C$10,Premissas!$E$9,IF(G122&lt;Premissas!$C$11,Premissas!$E$10,IF(G122&lt;Premissas!$C$12,Premissas!$E$11,Premissas!$E$12)))))))</f>
        <v>750</v>
      </c>
      <c r="M122" s="13">
        <f>IF(OR(L122="",L122=0),0,L122/Premissas!$C$16)</f>
        <v>28.846153846153847</v>
      </c>
      <c r="N122" s="9" t="str">
        <f>IF(L122&gt;=Premissas!$C$17,"SIM","NÃO")</f>
        <v>SIM</v>
      </c>
    </row>
    <row r="123" spans="1:14" ht="15" customHeight="1">
      <c r="A123" s="9">
        <v>7</v>
      </c>
      <c r="B123" s="9" t="s">
        <v>917</v>
      </c>
      <c r="C123" s="9" t="s">
        <v>918</v>
      </c>
      <c r="D123" s="9">
        <v>1953</v>
      </c>
      <c r="E123" s="9" t="s">
        <v>4858</v>
      </c>
      <c r="F123" s="9">
        <f>COUNTIFS(Detalhe_Registro!$A:$A,A123,Detalhe_Registro!$D:$D,B123)</f>
        <v>2</v>
      </c>
      <c r="G123" s="11">
        <v>4.052632</v>
      </c>
      <c r="H123" s="11">
        <v>3.1578949999999999</v>
      </c>
      <c r="I123" s="10">
        <f>SUMIFS(Detalhe_Registro!$F:$F,Detalhe_Registro!$A:$A,A123,Detalhe_Registro!$D:$D,B123)</f>
        <v>1813</v>
      </c>
      <c r="J123" s="11">
        <f>SUMIFS(Detalhe_Registro!$G:$G,Detalhe_Registro!$A:$A,A123,Detalhe_Registro!$D:$D,B123)</f>
        <v>39.909999999999997</v>
      </c>
      <c r="K123" s="9" t="str">
        <f>IF(G123="","",IF(G123&lt;Premissas!$C$8,"&lt; 1,00",IF(G123&lt;Premissas!$C$9,"1,00 – 1,19",IF(G123&lt;Premissas!$C$10,"1,20 – 1,39",IF(G123&lt;Premissas!$C$11,"1,40 – 1,59",IF(G123&lt;Premissas!$C$12,"1,60 – 1,99","≥ 2,00"))))))</f>
        <v>≥ 2,00</v>
      </c>
      <c r="L123" s="12">
        <f>IF(G123="","",MIN(Premissas!$C$17,IF(G123&lt;Premissas!$C$8,Premissas!$E$7,IF(G123&lt;Premissas!$C$9,Premissas!$E$8,IF(G123&lt;Premissas!$C$10,Premissas!$E$9,IF(G123&lt;Premissas!$C$11,Premissas!$E$10,IF(G123&lt;Premissas!$C$12,Premissas!$E$11,Premissas!$E$12)))))))</f>
        <v>750</v>
      </c>
      <c r="M123" s="13">
        <f>IF(OR(L123="",L123=0),0,L123/Premissas!$C$16)</f>
        <v>28.846153846153847</v>
      </c>
      <c r="N123" s="9" t="str">
        <f>IF(L123&gt;=Premissas!$C$17,"SIM","NÃO")</f>
        <v>SIM</v>
      </c>
    </row>
    <row r="124" spans="1:14" ht="15" customHeight="1">
      <c r="A124" s="9">
        <v>7</v>
      </c>
      <c r="B124" s="9" t="s">
        <v>1049</v>
      </c>
      <c r="C124" s="9" t="s">
        <v>1050</v>
      </c>
      <c r="D124" s="9">
        <v>1953</v>
      </c>
      <c r="E124" s="9" t="s">
        <v>4855</v>
      </c>
      <c r="F124" s="9">
        <f>COUNTIFS(Detalhe_Registro!$A:$A,A124,Detalhe_Registro!$D:$D,B124)</f>
        <v>3</v>
      </c>
      <c r="G124" s="11">
        <v>5.5555560000000002</v>
      </c>
      <c r="H124" s="11">
        <v>2.2471730000000001</v>
      </c>
      <c r="I124" s="10">
        <f>SUMIFS(Detalhe_Registro!$F:$F,Detalhe_Registro!$A:$A,A124,Detalhe_Registro!$D:$D,B124)</f>
        <v>16</v>
      </c>
      <c r="J124" s="11">
        <f>SUMIFS(Detalhe_Registro!$G:$G,Detalhe_Registro!$A:$A,A124,Detalhe_Registro!$D:$D,B124)</f>
        <v>11.55</v>
      </c>
      <c r="K124" s="9" t="str">
        <f>IF(G124="","",IF(G124&lt;Premissas!$C$8,"&lt; 1,00",IF(G124&lt;Premissas!$C$9,"1,00 – 1,19",IF(G124&lt;Premissas!$C$10,"1,20 – 1,39",IF(G124&lt;Premissas!$C$11,"1,40 – 1,59",IF(G124&lt;Premissas!$C$12,"1,60 – 1,99","≥ 2,00"))))))</f>
        <v>≥ 2,00</v>
      </c>
      <c r="L124" s="12">
        <f>IF(G124="","",MIN(Premissas!$C$17,IF(G124&lt;Premissas!$C$8,Premissas!$E$7,IF(G124&lt;Premissas!$C$9,Premissas!$E$8,IF(G124&lt;Premissas!$C$10,Premissas!$E$9,IF(G124&lt;Premissas!$C$11,Premissas!$E$10,IF(G124&lt;Premissas!$C$12,Premissas!$E$11,Premissas!$E$12)))))))</f>
        <v>750</v>
      </c>
      <c r="M124" s="13">
        <f>IF(OR(L124="",L124=0),0,L124/Premissas!$C$16)</f>
        <v>28.846153846153847</v>
      </c>
      <c r="N124" s="9" t="str">
        <f>IF(L124&gt;=Premissas!$C$17,"SIM","NÃO")</f>
        <v>SIM</v>
      </c>
    </row>
    <row r="125" spans="1:14" ht="15" customHeight="1">
      <c r="A125" s="9">
        <v>7</v>
      </c>
      <c r="B125" s="9" t="s">
        <v>905</v>
      </c>
      <c r="C125" s="9" t="s">
        <v>906</v>
      </c>
      <c r="D125" s="9">
        <v>1953</v>
      </c>
      <c r="E125" s="9" t="s">
        <v>4855</v>
      </c>
      <c r="F125" s="9">
        <f>COUNTIFS(Detalhe_Registro!$A:$A,A125,Detalhe_Registro!$D:$D,B125)</f>
        <v>3</v>
      </c>
      <c r="G125" s="11">
        <v>2.3333330000000001</v>
      </c>
      <c r="H125" s="11">
        <v>1.3228070000000001</v>
      </c>
      <c r="I125" s="10">
        <f>SUMIFS(Detalhe_Registro!$F:$F,Detalhe_Registro!$A:$A,A125,Detalhe_Registro!$D:$D,B125)</f>
        <v>671</v>
      </c>
      <c r="J125" s="11">
        <f>SUMIFS(Detalhe_Registro!$G:$G,Detalhe_Registro!$A:$A,A125,Detalhe_Registro!$D:$D,B125)</f>
        <v>24.439999999999998</v>
      </c>
      <c r="K125" s="9" t="str">
        <f>IF(G125="","",IF(G125&lt;Premissas!$C$8,"&lt; 1,00",IF(G125&lt;Premissas!$C$9,"1,00 – 1,19",IF(G125&lt;Premissas!$C$10,"1,20 – 1,39",IF(G125&lt;Premissas!$C$11,"1,40 – 1,59",IF(G125&lt;Premissas!$C$12,"1,60 – 1,99","≥ 2,00"))))))</f>
        <v>≥ 2,00</v>
      </c>
      <c r="L125" s="12">
        <f>IF(G125="","",MIN(Premissas!$C$17,IF(G125&lt;Premissas!$C$8,Premissas!$E$7,IF(G125&lt;Premissas!$C$9,Premissas!$E$8,IF(G125&lt;Premissas!$C$10,Premissas!$E$9,IF(G125&lt;Premissas!$C$11,Premissas!$E$10,IF(G125&lt;Premissas!$C$12,Premissas!$E$11,Premissas!$E$12)))))))</f>
        <v>750</v>
      </c>
      <c r="M125" s="13">
        <f>IF(OR(L125="",L125=0),0,L125/Premissas!$C$16)</f>
        <v>28.846153846153847</v>
      </c>
      <c r="N125" s="9" t="str">
        <f>IF(L125&gt;=Premissas!$C$17,"SIM","NÃO")</f>
        <v>SIM</v>
      </c>
    </row>
    <row r="126" spans="1:14" ht="15" customHeight="1">
      <c r="A126" s="9">
        <v>7</v>
      </c>
      <c r="B126" s="9" t="s">
        <v>1027</v>
      </c>
      <c r="C126" s="9" t="s">
        <v>1028</v>
      </c>
      <c r="D126" s="9">
        <v>1953</v>
      </c>
      <c r="E126" s="9" t="s">
        <v>4852</v>
      </c>
      <c r="F126" s="9">
        <f>COUNTIFS(Detalhe_Registro!$A:$A,A126,Detalhe_Registro!$D:$D,B126)</f>
        <v>2</v>
      </c>
      <c r="G126" s="11">
        <v>2.2105260000000002</v>
      </c>
      <c r="H126" s="11">
        <v>1.8052630000000001</v>
      </c>
      <c r="I126" s="10">
        <f>SUMIFS(Detalhe_Registro!$F:$F,Detalhe_Registro!$A:$A,A126,Detalhe_Registro!$D:$D,B126)</f>
        <v>2245</v>
      </c>
      <c r="J126" s="11">
        <f>SUMIFS(Detalhe_Registro!$G:$G,Detalhe_Registro!$A:$A,A126,Detalhe_Registro!$D:$D,B126)</f>
        <v>58.099999999999994</v>
      </c>
      <c r="K126" s="9" t="str">
        <f>IF(G126="","",IF(G126&lt;Premissas!$C$8,"&lt; 1,00",IF(G126&lt;Premissas!$C$9,"1,00 – 1,19",IF(G126&lt;Premissas!$C$10,"1,20 – 1,39",IF(G126&lt;Premissas!$C$11,"1,40 – 1,59",IF(G126&lt;Premissas!$C$12,"1,60 – 1,99","≥ 2,00"))))))</f>
        <v>≥ 2,00</v>
      </c>
      <c r="L126" s="12">
        <f>IF(G126="","",MIN(Premissas!$C$17,IF(G126&lt;Premissas!$C$8,Premissas!$E$7,IF(G126&lt;Premissas!$C$9,Premissas!$E$8,IF(G126&lt;Premissas!$C$10,Premissas!$E$9,IF(G126&lt;Premissas!$C$11,Premissas!$E$10,IF(G126&lt;Premissas!$C$12,Premissas!$E$11,Premissas!$E$12)))))))</f>
        <v>750</v>
      </c>
      <c r="M126" s="13">
        <f>IF(OR(L126="",L126=0),0,L126/Premissas!$C$16)</f>
        <v>28.846153846153847</v>
      </c>
      <c r="N126" s="9" t="str">
        <f>IF(L126&gt;=Premissas!$C$17,"SIM","NÃO")</f>
        <v>SIM</v>
      </c>
    </row>
    <row r="127" spans="1:14" ht="15" customHeight="1">
      <c r="A127" s="9">
        <v>7</v>
      </c>
      <c r="B127" s="9" t="s">
        <v>1077</v>
      </c>
      <c r="C127" s="9" t="s">
        <v>1078</v>
      </c>
      <c r="D127" s="9">
        <v>1974</v>
      </c>
      <c r="E127" s="9" t="s">
        <v>21</v>
      </c>
      <c r="F127" s="9">
        <f>COUNTIFS(Detalhe_Registro!$A:$A,A127,Detalhe_Registro!$D:$D,B127)</f>
        <v>1</v>
      </c>
      <c r="G127" s="11">
        <v>4.3333329999999997</v>
      </c>
      <c r="H127" s="11">
        <v>4.3333329999999997</v>
      </c>
      <c r="I127" s="10">
        <f>SUMIFS(Detalhe_Registro!$F:$F,Detalhe_Registro!$A:$A,A127,Detalhe_Registro!$D:$D,B127)</f>
        <v>51</v>
      </c>
      <c r="J127" s="11">
        <f>SUMIFS(Detalhe_Registro!$G:$G,Detalhe_Registro!$A:$A,A127,Detalhe_Registro!$D:$D,B127)</f>
        <v>1.31</v>
      </c>
      <c r="K127" s="9" t="str">
        <f>IF(G127="","",IF(G127&lt;Premissas!$C$8,"&lt; 1,00",IF(G127&lt;Premissas!$C$9,"1,00 – 1,19",IF(G127&lt;Premissas!$C$10,"1,20 – 1,39",IF(G127&lt;Premissas!$C$11,"1,40 – 1,59",IF(G127&lt;Premissas!$C$12,"1,60 – 1,99","≥ 2,00"))))))</f>
        <v>≥ 2,00</v>
      </c>
      <c r="L127" s="12">
        <f>IF(G127="","",MIN(Premissas!$C$17,IF(G127&lt;Premissas!$C$8,Premissas!$E$7,IF(G127&lt;Premissas!$C$9,Premissas!$E$8,IF(G127&lt;Premissas!$C$10,Premissas!$E$9,IF(G127&lt;Premissas!$C$11,Premissas!$E$10,IF(G127&lt;Premissas!$C$12,Premissas!$E$11,Premissas!$E$12)))))))</f>
        <v>750</v>
      </c>
      <c r="M127" s="13">
        <f>IF(OR(L127="",L127=0),0,L127/Premissas!$C$16)</f>
        <v>28.846153846153847</v>
      </c>
      <c r="N127" s="9" t="str">
        <f>IF(L127&gt;=Premissas!$C$17,"SIM","NÃO")</f>
        <v>SIM</v>
      </c>
    </row>
    <row r="128" spans="1:14" ht="15" customHeight="1">
      <c r="A128" s="9">
        <v>7</v>
      </c>
      <c r="B128" s="9" t="s">
        <v>1085</v>
      </c>
      <c r="C128" s="9" t="s">
        <v>1086</v>
      </c>
      <c r="D128" s="9">
        <v>1974</v>
      </c>
      <c r="E128" s="9" t="s">
        <v>21</v>
      </c>
      <c r="F128" s="9">
        <f>COUNTIFS(Detalhe_Registro!$A:$A,A128,Detalhe_Registro!$D:$D,B128)</f>
        <v>1</v>
      </c>
      <c r="G128" s="11">
        <v>3.7777780000000001</v>
      </c>
      <c r="H128" s="11">
        <v>3.7777780000000001</v>
      </c>
      <c r="I128" s="10">
        <f>SUMIFS(Detalhe_Registro!$F:$F,Detalhe_Registro!$A:$A,A128,Detalhe_Registro!$D:$D,B128)</f>
        <v>2222</v>
      </c>
      <c r="J128" s="11">
        <f>SUMIFS(Detalhe_Registro!$G:$G,Detalhe_Registro!$A:$A,A128,Detalhe_Registro!$D:$D,B128)</f>
        <v>65.97</v>
      </c>
      <c r="K128" s="9" t="str">
        <f>IF(G128="","",IF(G128&lt;Premissas!$C$8,"&lt; 1,00",IF(G128&lt;Premissas!$C$9,"1,00 – 1,19",IF(G128&lt;Premissas!$C$10,"1,20 – 1,39",IF(G128&lt;Premissas!$C$11,"1,40 – 1,59",IF(G128&lt;Premissas!$C$12,"1,60 – 1,99","≥ 2,00"))))))</f>
        <v>≥ 2,00</v>
      </c>
      <c r="L128" s="12">
        <f>IF(G128="","",MIN(Premissas!$C$17,IF(G128&lt;Premissas!$C$8,Premissas!$E$7,IF(G128&lt;Premissas!$C$9,Premissas!$E$8,IF(G128&lt;Premissas!$C$10,Premissas!$E$9,IF(G128&lt;Premissas!$C$11,Premissas!$E$10,IF(G128&lt;Premissas!$C$12,Premissas!$E$11,Premissas!$E$12)))))))</f>
        <v>750</v>
      </c>
      <c r="M128" s="13">
        <f>IF(OR(L128="",L128=0),0,L128/Premissas!$C$16)</f>
        <v>28.846153846153847</v>
      </c>
      <c r="N128" s="9" t="str">
        <f>IF(L128&gt;=Premissas!$C$17,"SIM","NÃO")</f>
        <v>SIM</v>
      </c>
    </row>
    <row r="129" spans="1:14" ht="15" customHeight="1">
      <c r="A129" s="9">
        <v>7</v>
      </c>
      <c r="B129" s="9" t="s">
        <v>1115</v>
      </c>
      <c r="C129" s="9" t="s">
        <v>1116</v>
      </c>
      <c r="D129" s="9">
        <v>1974</v>
      </c>
      <c r="E129" s="9" t="s">
        <v>20</v>
      </c>
      <c r="F129" s="9">
        <f>COUNTIFS(Detalhe_Registro!$A:$A,A129,Detalhe_Registro!$D:$D,B129)</f>
        <v>1</v>
      </c>
      <c r="G129" s="11">
        <v>2.375</v>
      </c>
      <c r="H129" s="11">
        <v>2.375</v>
      </c>
      <c r="I129" s="10">
        <f>SUMIFS(Detalhe_Registro!$F:$F,Detalhe_Registro!$A:$A,A129,Detalhe_Registro!$D:$D,B129)</f>
        <v>13</v>
      </c>
      <c r="J129" s="11">
        <f>SUMIFS(Detalhe_Registro!$G:$G,Detalhe_Registro!$A:$A,A129,Detalhe_Registro!$D:$D,B129)</f>
        <v>0.34</v>
      </c>
      <c r="K129" s="9" t="str">
        <f>IF(G129="","",IF(G129&lt;Premissas!$C$8,"&lt; 1,00",IF(G129&lt;Premissas!$C$9,"1,00 – 1,19",IF(G129&lt;Premissas!$C$10,"1,20 – 1,39",IF(G129&lt;Premissas!$C$11,"1,40 – 1,59",IF(G129&lt;Premissas!$C$12,"1,60 – 1,99","≥ 2,00"))))))</f>
        <v>≥ 2,00</v>
      </c>
      <c r="L129" s="12">
        <f>IF(G129="","",MIN(Premissas!$C$17,IF(G129&lt;Premissas!$C$8,Premissas!$E$7,IF(G129&lt;Premissas!$C$9,Premissas!$E$8,IF(G129&lt;Premissas!$C$10,Premissas!$E$9,IF(G129&lt;Premissas!$C$11,Premissas!$E$10,IF(G129&lt;Premissas!$C$12,Premissas!$E$11,Premissas!$E$12)))))))</f>
        <v>750</v>
      </c>
      <c r="M129" s="13">
        <f>IF(OR(L129="",L129=0),0,L129/Premissas!$C$16)</f>
        <v>28.846153846153847</v>
      </c>
      <c r="N129" s="9" t="str">
        <f>IF(L129&gt;=Premissas!$C$17,"SIM","NÃO")</f>
        <v>SIM</v>
      </c>
    </row>
    <row r="130" spans="1:14" ht="15" customHeight="1">
      <c r="A130" s="9">
        <v>7</v>
      </c>
      <c r="B130" s="9" t="s">
        <v>1113</v>
      </c>
      <c r="C130" s="9" t="s">
        <v>1114</v>
      </c>
      <c r="D130" s="9">
        <v>1974</v>
      </c>
      <c r="E130" s="9" t="s">
        <v>4855</v>
      </c>
      <c r="F130" s="9">
        <f>COUNTIFS(Detalhe_Registro!$A:$A,A130,Detalhe_Registro!$D:$D,B130)</f>
        <v>3</v>
      </c>
      <c r="G130" s="11">
        <v>4.0731710000000003</v>
      </c>
      <c r="H130" s="11">
        <v>3.1001479999999999</v>
      </c>
      <c r="I130" s="10">
        <f>SUMIFS(Detalhe_Registro!$F:$F,Detalhe_Registro!$A:$A,A130,Detalhe_Registro!$D:$D,B130)</f>
        <v>2005</v>
      </c>
      <c r="J130" s="11">
        <f>SUMIFS(Detalhe_Registro!$G:$G,Detalhe_Registro!$A:$A,A130,Detalhe_Registro!$D:$D,B130)</f>
        <v>26.34</v>
      </c>
      <c r="K130" s="9" t="str">
        <f>IF(G130="","",IF(G130&lt;Premissas!$C$8,"&lt; 1,00",IF(G130&lt;Premissas!$C$9,"1,00 – 1,19",IF(G130&lt;Premissas!$C$10,"1,20 – 1,39",IF(G130&lt;Premissas!$C$11,"1,40 – 1,59",IF(G130&lt;Premissas!$C$12,"1,60 – 1,99","≥ 2,00"))))))</f>
        <v>≥ 2,00</v>
      </c>
      <c r="L130" s="12">
        <f>IF(G130="","",MIN(Premissas!$C$17,IF(G130&lt;Premissas!$C$8,Premissas!$E$7,IF(G130&lt;Premissas!$C$9,Premissas!$E$8,IF(G130&lt;Premissas!$C$10,Premissas!$E$9,IF(G130&lt;Premissas!$C$11,Premissas!$E$10,IF(G130&lt;Premissas!$C$12,Premissas!$E$11,Premissas!$E$12)))))))</f>
        <v>750</v>
      </c>
      <c r="M130" s="13">
        <f>IF(OR(L130="",L130=0),0,L130/Premissas!$C$16)</f>
        <v>28.846153846153847</v>
      </c>
      <c r="N130" s="9" t="str">
        <f>IF(L130&gt;=Premissas!$C$17,"SIM","NÃO")</f>
        <v>SIM</v>
      </c>
    </row>
    <row r="131" spans="1:14" ht="15" customHeight="1">
      <c r="A131" s="9">
        <v>7</v>
      </c>
      <c r="B131" s="9" t="s">
        <v>1097</v>
      </c>
      <c r="C131" s="9" t="s">
        <v>1098</v>
      </c>
      <c r="D131" s="9">
        <v>1974</v>
      </c>
      <c r="E131" s="9" t="s">
        <v>4855</v>
      </c>
      <c r="F131" s="9">
        <f>COUNTIFS(Detalhe_Registro!$A:$A,A131,Detalhe_Registro!$D:$D,B131)</f>
        <v>3</v>
      </c>
      <c r="G131" s="11">
        <v>2.3636360000000001</v>
      </c>
      <c r="H131" s="11">
        <v>1.5099320000000001</v>
      </c>
      <c r="I131" s="10">
        <f>SUMIFS(Detalhe_Registro!$F:$F,Detalhe_Registro!$A:$A,A131,Detalhe_Registro!$D:$D,B131)</f>
        <v>1563</v>
      </c>
      <c r="J131" s="11">
        <f>SUMIFS(Detalhe_Registro!$G:$G,Detalhe_Registro!$A:$A,A131,Detalhe_Registro!$D:$D,B131)</f>
        <v>43.459999999999994</v>
      </c>
      <c r="K131" s="9" t="str">
        <f>IF(G131="","",IF(G131&lt;Premissas!$C$8,"&lt; 1,00",IF(G131&lt;Premissas!$C$9,"1,00 – 1,19",IF(G131&lt;Premissas!$C$10,"1,20 – 1,39",IF(G131&lt;Premissas!$C$11,"1,40 – 1,59",IF(G131&lt;Premissas!$C$12,"1,60 – 1,99","≥ 2,00"))))))</f>
        <v>≥ 2,00</v>
      </c>
      <c r="L131" s="12">
        <f>IF(G131="","",MIN(Premissas!$C$17,IF(G131&lt;Premissas!$C$8,Premissas!$E$7,IF(G131&lt;Premissas!$C$9,Premissas!$E$8,IF(G131&lt;Premissas!$C$10,Premissas!$E$9,IF(G131&lt;Premissas!$C$11,Premissas!$E$10,IF(G131&lt;Premissas!$C$12,Premissas!$E$11,Premissas!$E$12)))))))</f>
        <v>750</v>
      </c>
      <c r="M131" s="13">
        <f>IF(OR(L131="",L131=0),0,L131/Premissas!$C$16)</f>
        <v>28.846153846153847</v>
      </c>
      <c r="N131" s="9" t="str">
        <f>IF(L131&gt;=Premissas!$C$17,"SIM","NÃO")</f>
        <v>SIM</v>
      </c>
    </row>
    <row r="132" spans="1:14" ht="15" customHeight="1">
      <c r="A132" s="9">
        <v>7</v>
      </c>
      <c r="B132" s="9" t="s">
        <v>1101</v>
      </c>
      <c r="C132" s="9" t="s">
        <v>1102</v>
      </c>
      <c r="D132" s="9">
        <v>1974</v>
      </c>
      <c r="E132" s="9" t="s">
        <v>20</v>
      </c>
      <c r="F132" s="9">
        <f>COUNTIFS(Detalhe_Registro!$A:$A,A132,Detalhe_Registro!$D:$D,B132)</f>
        <v>1</v>
      </c>
      <c r="G132" s="11">
        <v>1.8125</v>
      </c>
      <c r="H132" s="11">
        <v>1.8125</v>
      </c>
      <c r="I132" s="10">
        <f>SUMIFS(Detalhe_Registro!$F:$F,Detalhe_Registro!$A:$A,A132,Detalhe_Registro!$D:$D,B132)</f>
        <v>90</v>
      </c>
      <c r="J132" s="11">
        <f>SUMIFS(Detalhe_Registro!$G:$G,Detalhe_Registro!$A:$A,A132,Detalhe_Registro!$D:$D,B132)</f>
        <v>3.08</v>
      </c>
      <c r="K132" s="9" t="str">
        <f>IF(G132="","",IF(G132&lt;Premissas!$C$8,"&lt; 1,00",IF(G132&lt;Premissas!$C$9,"1,00 – 1,19",IF(G132&lt;Premissas!$C$10,"1,20 – 1,39",IF(G132&lt;Premissas!$C$11,"1,40 – 1,59",IF(G132&lt;Premissas!$C$12,"1,60 – 1,99","≥ 2,00"))))))</f>
        <v>1,60 – 1,99</v>
      </c>
      <c r="L132" s="12">
        <f>IF(G132="","",MIN(Premissas!$C$17,IF(G132&lt;Premissas!$C$8,Premissas!$E$7,IF(G132&lt;Premissas!$C$9,Premissas!$E$8,IF(G132&lt;Premissas!$C$10,Premissas!$E$9,IF(G132&lt;Premissas!$C$11,Premissas!$E$10,IF(G132&lt;Premissas!$C$12,Premissas!$E$11,Premissas!$E$12)))))))</f>
        <v>500</v>
      </c>
      <c r="M132" s="13">
        <f>IF(OR(L132="",L132=0),0,L132/Premissas!$C$16)</f>
        <v>19.23076923076923</v>
      </c>
      <c r="N132" s="9" t="str">
        <f>IF(L132&gt;=Premissas!$C$17,"SIM","NÃO")</f>
        <v>NÃO</v>
      </c>
    </row>
    <row r="133" spans="1:14" ht="15" customHeight="1">
      <c r="A133" s="9">
        <v>7</v>
      </c>
      <c r="B133" s="9" t="s">
        <v>1103</v>
      </c>
      <c r="C133" s="9" t="s">
        <v>1104</v>
      </c>
      <c r="D133" s="9">
        <v>1974</v>
      </c>
      <c r="E133" s="9" t="s">
        <v>4855</v>
      </c>
      <c r="F133" s="9">
        <f>COUNTIFS(Detalhe_Registro!$A:$A,A133,Detalhe_Registro!$D:$D,B133)</f>
        <v>3</v>
      </c>
      <c r="G133" s="11">
        <v>7.5454549999999996</v>
      </c>
      <c r="H133" s="11">
        <v>3.6299890000000001</v>
      </c>
      <c r="I133" s="10">
        <f>SUMIFS(Detalhe_Registro!$F:$F,Detalhe_Registro!$A:$A,A133,Detalhe_Registro!$D:$D,B133)</f>
        <v>2287</v>
      </c>
      <c r="J133" s="11">
        <f>SUMIFS(Detalhe_Registro!$G:$G,Detalhe_Registro!$A:$A,A133,Detalhe_Registro!$D:$D,B133)</f>
        <v>42.480000000000004</v>
      </c>
      <c r="K133" s="9" t="str">
        <f>IF(G133="","",IF(G133&lt;Premissas!$C$8,"&lt; 1,00",IF(G133&lt;Premissas!$C$9,"1,00 – 1,19",IF(G133&lt;Premissas!$C$10,"1,20 – 1,39",IF(G133&lt;Premissas!$C$11,"1,40 – 1,59",IF(G133&lt;Premissas!$C$12,"1,60 – 1,99","≥ 2,00"))))))</f>
        <v>≥ 2,00</v>
      </c>
      <c r="L133" s="12">
        <f>IF(G133="","",MIN(Premissas!$C$17,IF(G133&lt;Premissas!$C$8,Premissas!$E$7,IF(G133&lt;Premissas!$C$9,Premissas!$E$8,IF(G133&lt;Premissas!$C$10,Premissas!$E$9,IF(G133&lt;Premissas!$C$11,Premissas!$E$10,IF(G133&lt;Premissas!$C$12,Premissas!$E$11,Premissas!$E$12)))))))</f>
        <v>750</v>
      </c>
      <c r="M133" s="13">
        <f>IF(OR(L133="",L133=0),0,L133/Premissas!$C$16)</f>
        <v>28.846153846153847</v>
      </c>
      <c r="N133" s="9" t="str">
        <f>IF(L133&gt;=Premissas!$C$17,"SIM","NÃO")</f>
        <v>SIM</v>
      </c>
    </row>
    <row r="134" spans="1:14" ht="15" customHeight="1">
      <c r="A134" s="9">
        <v>7</v>
      </c>
      <c r="B134" s="9" t="s">
        <v>1111</v>
      </c>
      <c r="C134" s="9" t="s">
        <v>1112</v>
      </c>
      <c r="D134" s="9">
        <v>1974</v>
      </c>
      <c r="E134" s="9" t="s">
        <v>4855</v>
      </c>
      <c r="F134" s="9">
        <f>COUNTIFS(Detalhe_Registro!$A:$A,A134,Detalhe_Registro!$D:$D,B134)</f>
        <v>3</v>
      </c>
      <c r="G134" s="11">
        <v>2.625</v>
      </c>
      <c r="H134" s="11">
        <v>2.012842</v>
      </c>
      <c r="I134" s="10">
        <f>SUMIFS(Detalhe_Registro!$F:$F,Detalhe_Registro!$A:$A,A134,Detalhe_Registro!$D:$D,B134)</f>
        <v>4639</v>
      </c>
      <c r="J134" s="11">
        <f>SUMIFS(Detalhe_Registro!$G:$G,Detalhe_Registro!$A:$A,A134,Detalhe_Registro!$D:$D,B134)</f>
        <v>67.59</v>
      </c>
      <c r="K134" s="9" t="str">
        <f>IF(G134="","",IF(G134&lt;Premissas!$C$8,"&lt; 1,00",IF(G134&lt;Premissas!$C$9,"1,00 – 1,19",IF(G134&lt;Premissas!$C$10,"1,20 – 1,39",IF(G134&lt;Premissas!$C$11,"1,40 – 1,59",IF(G134&lt;Premissas!$C$12,"1,60 – 1,99","≥ 2,00"))))))</f>
        <v>≥ 2,00</v>
      </c>
      <c r="L134" s="12">
        <f>IF(G134="","",MIN(Premissas!$C$17,IF(G134&lt;Premissas!$C$8,Premissas!$E$7,IF(G134&lt;Premissas!$C$9,Premissas!$E$8,IF(G134&lt;Premissas!$C$10,Premissas!$E$9,IF(G134&lt;Premissas!$C$11,Premissas!$E$10,IF(G134&lt;Premissas!$C$12,Premissas!$E$11,Premissas!$E$12)))))))</f>
        <v>750</v>
      </c>
      <c r="M134" s="13">
        <f>IF(OR(L134="",L134=0),0,L134/Premissas!$C$16)</f>
        <v>28.846153846153847</v>
      </c>
      <c r="N134" s="9" t="str">
        <f>IF(L134&gt;=Premissas!$C$17,"SIM","NÃO")</f>
        <v>SIM</v>
      </c>
    </row>
    <row r="135" spans="1:14" ht="15" customHeight="1">
      <c r="A135" s="9">
        <v>7</v>
      </c>
      <c r="B135" s="9" t="s">
        <v>1099</v>
      </c>
      <c r="C135" s="9" t="s">
        <v>1100</v>
      </c>
      <c r="D135" s="9">
        <v>1974</v>
      </c>
      <c r="E135" s="9" t="s">
        <v>4855</v>
      </c>
      <c r="F135" s="9">
        <f>COUNTIFS(Detalhe_Registro!$A:$A,A135,Detalhe_Registro!$D:$D,B135)</f>
        <v>3</v>
      </c>
      <c r="G135" s="11">
        <v>3.6363639999999999</v>
      </c>
      <c r="H135" s="11">
        <v>2.6465719999999999</v>
      </c>
      <c r="I135" s="10">
        <f>SUMIFS(Detalhe_Registro!$F:$F,Detalhe_Registro!$A:$A,A135,Detalhe_Registro!$D:$D,B135)</f>
        <v>1724</v>
      </c>
      <c r="J135" s="11">
        <f>SUMIFS(Detalhe_Registro!$G:$G,Detalhe_Registro!$A:$A,A135,Detalhe_Registro!$D:$D,B135)</f>
        <v>21.78</v>
      </c>
      <c r="K135" s="9" t="str">
        <f>IF(G135="","",IF(G135&lt;Premissas!$C$8,"&lt; 1,00",IF(G135&lt;Premissas!$C$9,"1,00 – 1,19",IF(G135&lt;Premissas!$C$10,"1,20 – 1,39",IF(G135&lt;Premissas!$C$11,"1,40 – 1,59",IF(G135&lt;Premissas!$C$12,"1,60 – 1,99","≥ 2,00"))))))</f>
        <v>≥ 2,00</v>
      </c>
      <c r="L135" s="12">
        <f>IF(G135="","",MIN(Premissas!$C$17,IF(G135&lt;Premissas!$C$8,Premissas!$E$7,IF(G135&lt;Premissas!$C$9,Premissas!$E$8,IF(G135&lt;Premissas!$C$10,Premissas!$E$9,IF(G135&lt;Premissas!$C$11,Premissas!$E$10,IF(G135&lt;Premissas!$C$12,Premissas!$E$11,Premissas!$E$12)))))))</f>
        <v>750</v>
      </c>
      <c r="M135" s="13">
        <f>IF(OR(L135="",L135=0),0,L135/Premissas!$C$16)</f>
        <v>28.846153846153847</v>
      </c>
      <c r="N135" s="9" t="str">
        <f>IF(L135&gt;=Premissas!$C$17,"SIM","NÃO")</f>
        <v>SIM</v>
      </c>
    </row>
    <row r="136" spans="1:14" ht="15" customHeight="1">
      <c r="A136" s="9">
        <v>7</v>
      </c>
      <c r="B136" s="9" t="s">
        <v>1105</v>
      </c>
      <c r="C136" s="9" t="s">
        <v>1106</v>
      </c>
      <c r="D136" s="9">
        <v>1974</v>
      </c>
      <c r="E136" s="9" t="s">
        <v>21</v>
      </c>
      <c r="F136" s="9">
        <f>COUNTIFS(Detalhe_Registro!$A:$A,A136,Detalhe_Registro!$D:$D,B136)</f>
        <v>1</v>
      </c>
      <c r="G136" s="11">
        <v>2.8888889999999998</v>
      </c>
      <c r="H136" s="11">
        <v>2.8888889999999998</v>
      </c>
      <c r="I136" s="10">
        <f>SUMIFS(Detalhe_Registro!$F:$F,Detalhe_Registro!$A:$A,A136,Detalhe_Registro!$D:$D,B136)</f>
        <v>1938</v>
      </c>
      <c r="J136" s="11">
        <f>SUMIFS(Detalhe_Registro!$G:$G,Detalhe_Registro!$A:$A,A136,Detalhe_Registro!$D:$D,B136)</f>
        <v>74.34</v>
      </c>
      <c r="K136" s="9" t="str">
        <f>IF(G136="","",IF(G136&lt;Premissas!$C$8,"&lt; 1,00",IF(G136&lt;Premissas!$C$9,"1,00 – 1,19",IF(G136&lt;Premissas!$C$10,"1,20 – 1,39",IF(G136&lt;Premissas!$C$11,"1,40 – 1,59",IF(G136&lt;Premissas!$C$12,"1,60 – 1,99","≥ 2,00"))))))</f>
        <v>≥ 2,00</v>
      </c>
      <c r="L136" s="12">
        <f>IF(G136="","",MIN(Premissas!$C$17,IF(G136&lt;Premissas!$C$8,Premissas!$E$7,IF(G136&lt;Premissas!$C$9,Premissas!$E$8,IF(G136&lt;Premissas!$C$10,Premissas!$E$9,IF(G136&lt;Premissas!$C$11,Premissas!$E$10,IF(G136&lt;Premissas!$C$12,Premissas!$E$11,Premissas!$E$12)))))))</f>
        <v>750</v>
      </c>
      <c r="M136" s="13">
        <f>IF(OR(L136="",L136=0),0,L136/Premissas!$C$16)</f>
        <v>28.846153846153847</v>
      </c>
      <c r="N136" s="9" t="str">
        <f>IF(L136&gt;=Premissas!$C$17,"SIM","NÃO")</f>
        <v>SIM</v>
      </c>
    </row>
    <row r="137" spans="1:14" ht="15" customHeight="1">
      <c r="A137" s="9">
        <v>7</v>
      </c>
      <c r="B137" s="9" t="s">
        <v>1121</v>
      </c>
      <c r="C137" s="9" t="s">
        <v>1122</v>
      </c>
      <c r="D137" s="9">
        <v>1974</v>
      </c>
      <c r="E137" s="9" t="s">
        <v>20</v>
      </c>
      <c r="F137" s="9">
        <f>COUNTIFS(Detalhe_Registro!$A:$A,A137,Detalhe_Registro!$D:$D,B137)</f>
        <v>1</v>
      </c>
      <c r="G137" s="11">
        <v>0.625</v>
      </c>
      <c r="H137" s="11">
        <v>0.625</v>
      </c>
      <c r="I137" s="10">
        <f>SUMIFS(Detalhe_Registro!$F:$F,Detalhe_Registro!$A:$A,A137,Detalhe_Registro!$D:$D,B137)</f>
        <v>10</v>
      </c>
      <c r="J137" s="11">
        <f>SUMIFS(Detalhe_Registro!$G:$G,Detalhe_Registro!$A:$A,A137,Detalhe_Registro!$D:$D,B137)</f>
        <v>1.03</v>
      </c>
      <c r="K137" s="9" t="str">
        <f>IF(G137="","",IF(G137&lt;Premissas!$C$8,"&lt; 1,00",IF(G137&lt;Premissas!$C$9,"1,00 – 1,19",IF(G137&lt;Premissas!$C$10,"1,20 – 1,39",IF(G137&lt;Premissas!$C$11,"1,40 – 1,59",IF(G137&lt;Premissas!$C$12,"1,60 – 1,99","≥ 2,00"))))))</f>
        <v>&lt; 1,00</v>
      </c>
      <c r="L137" s="12">
        <f>IF(G137="","",MIN(Premissas!$C$17,IF(G137&lt;Premissas!$C$8,Premissas!$E$7,IF(G137&lt;Premissas!$C$9,Premissas!$E$8,IF(G137&lt;Premissas!$C$10,Premissas!$E$9,IF(G137&lt;Premissas!$C$11,Premissas!$E$10,IF(G137&lt;Premissas!$C$12,Premissas!$E$11,Premissas!$E$12)))))))</f>
        <v>0</v>
      </c>
      <c r="M137" s="13">
        <f>IF(OR(L137="",L137=0),0,L137/Premissas!$C$16)</f>
        <v>0</v>
      </c>
      <c r="N137" s="9" t="str">
        <f>IF(L137&gt;=Premissas!$C$17,"SIM","NÃO")</f>
        <v>NÃO</v>
      </c>
    </row>
    <row r="138" spans="1:14" ht="15" customHeight="1">
      <c r="A138" s="9">
        <v>7</v>
      </c>
      <c r="B138" s="9" t="s">
        <v>1123</v>
      </c>
      <c r="C138" s="9" t="s">
        <v>1124</v>
      </c>
      <c r="D138" s="9">
        <v>1974</v>
      </c>
      <c r="E138" s="9" t="s">
        <v>20</v>
      </c>
      <c r="F138" s="9">
        <f>COUNTIFS(Detalhe_Registro!$A:$A,A138,Detalhe_Registro!$D:$D,B138)</f>
        <v>1</v>
      </c>
      <c r="G138" s="11">
        <v>1.75</v>
      </c>
      <c r="H138" s="11">
        <v>1.75</v>
      </c>
      <c r="I138" s="10">
        <f>SUMIFS(Detalhe_Registro!$F:$F,Detalhe_Registro!$A:$A,A138,Detalhe_Registro!$D:$D,B138)</f>
        <v>430</v>
      </c>
      <c r="J138" s="11">
        <f>SUMIFS(Detalhe_Registro!$G:$G,Detalhe_Registro!$A:$A,A138,Detalhe_Registro!$D:$D,B138)</f>
        <v>15.3</v>
      </c>
      <c r="K138" s="9" t="str">
        <f>IF(G138="","",IF(G138&lt;Premissas!$C$8,"&lt; 1,00",IF(G138&lt;Premissas!$C$9,"1,00 – 1,19",IF(G138&lt;Premissas!$C$10,"1,20 – 1,39",IF(G138&lt;Premissas!$C$11,"1,40 – 1,59",IF(G138&lt;Premissas!$C$12,"1,60 – 1,99","≥ 2,00"))))))</f>
        <v>1,60 – 1,99</v>
      </c>
      <c r="L138" s="12">
        <f>IF(G138="","",MIN(Premissas!$C$17,IF(G138&lt;Premissas!$C$8,Premissas!$E$7,IF(G138&lt;Premissas!$C$9,Premissas!$E$8,IF(G138&lt;Premissas!$C$10,Premissas!$E$9,IF(G138&lt;Premissas!$C$11,Premissas!$E$10,IF(G138&lt;Premissas!$C$12,Premissas!$E$11,Premissas!$E$12)))))))</f>
        <v>500</v>
      </c>
      <c r="M138" s="13">
        <f>IF(OR(L138="",L138=0),0,L138/Premissas!$C$16)</f>
        <v>19.23076923076923</v>
      </c>
      <c r="N138" s="9" t="str">
        <f>IF(L138&gt;=Premissas!$C$17,"SIM","NÃO")</f>
        <v>NÃO</v>
      </c>
    </row>
    <row r="139" spans="1:14" ht="15" customHeight="1">
      <c r="A139" s="9">
        <v>7</v>
      </c>
      <c r="B139" s="9" t="s">
        <v>1127</v>
      </c>
      <c r="C139" s="9" t="s">
        <v>1128</v>
      </c>
      <c r="D139" s="9">
        <v>1974</v>
      </c>
      <c r="E139" s="9" t="s">
        <v>4854</v>
      </c>
      <c r="F139" s="9">
        <f>COUNTIFS(Detalhe_Registro!$A:$A,A139,Detalhe_Registro!$D:$D,B139)</f>
        <v>2</v>
      </c>
      <c r="G139" s="11">
        <v>1.5</v>
      </c>
      <c r="H139" s="11">
        <v>1.375</v>
      </c>
      <c r="I139" s="10">
        <f>SUMIFS(Detalhe_Registro!$F:$F,Detalhe_Registro!$A:$A,A139,Detalhe_Registro!$D:$D,B139)</f>
        <v>119</v>
      </c>
      <c r="J139" s="11">
        <f>SUMIFS(Detalhe_Registro!$G:$G,Detalhe_Registro!$A:$A,A139,Detalhe_Registro!$D:$D,B139)</f>
        <v>5.7200000000000006</v>
      </c>
      <c r="K139" s="9" t="str">
        <f>IF(G139="","",IF(G139&lt;Premissas!$C$8,"&lt; 1,00",IF(G139&lt;Premissas!$C$9,"1,00 – 1,19",IF(G139&lt;Premissas!$C$10,"1,20 – 1,39",IF(G139&lt;Premissas!$C$11,"1,40 – 1,59",IF(G139&lt;Premissas!$C$12,"1,60 – 1,99","≥ 2,00"))))))</f>
        <v>1,40 – 1,59</v>
      </c>
      <c r="L139" s="12">
        <f>IF(G139="","",MIN(Premissas!$C$17,IF(G139&lt;Premissas!$C$8,Premissas!$E$7,IF(G139&lt;Premissas!$C$9,Premissas!$E$8,IF(G139&lt;Premissas!$C$10,Premissas!$E$9,IF(G139&lt;Premissas!$C$11,Premissas!$E$10,IF(G139&lt;Premissas!$C$12,Premissas!$E$11,Premissas!$E$12)))))))</f>
        <v>350</v>
      </c>
      <c r="M139" s="13">
        <f>IF(OR(L139="",L139=0),0,L139/Premissas!$C$16)</f>
        <v>13.461538461538462</v>
      </c>
      <c r="N139" s="9" t="str">
        <f>IF(L139&gt;=Premissas!$C$17,"SIM","NÃO")</f>
        <v>NÃO</v>
      </c>
    </row>
    <row r="140" spans="1:14" ht="15" customHeight="1">
      <c r="A140" s="9">
        <v>7</v>
      </c>
      <c r="B140" s="9" t="s">
        <v>1093</v>
      </c>
      <c r="C140" s="9" t="s">
        <v>1094</v>
      </c>
      <c r="D140" s="9">
        <v>1974</v>
      </c>
      <c r="E140" s="9" t="s">
        <v>4855</v>
      </c>
      <c r="F140" s="9">
        <f>COUNTIFS(Detalhe_Registro!$A:$A,A140,Detalhe_Registro!$D:$D,B140)</f>
        <v>3</v>
      </c>
      <c r="G140" s="11">
        <v>1.6585369999999999</v>
      </c>
      <c r="H140" s="11">
        <v>1.172164</v>
      </c>
      <c r="I140" s="10">
        <f>SUMIFS(Detalhe_Registro!$F:$F,Detalhe_Registro!$A:$A,A140,Detalhe_Registro!$D:$D,B140)</f>
        <v>2459</v>
      </c>
      <c r="J140" s="11">
        <f>SUMIFS(Detalhe_Registro!$G:$G,Detalhe_Registro!$A:$A,A140,Detalhe_Registro!$D:$D,B140)</f>
        <v>43.980000000000004</v>
      </c>
      <c r="K140" s="9" t="str">
        <f>IF(G140="","",IF(G140&lt;Premissas!$C$8,"&lt; 1,00",IF(G140&lt;Premissas!$C$9,"1,00 – 1,19",IF(G140&lt;Premissas!$C$10,"1,20 – 1,39",IF(G140&lt;Premissas!$C$11,"1,40 – 1,59",IF(G140&lt;Premissas!$C$12,"1,60 – 1,99","≥ 2,00"))))))</f>
        <v>1,60 – 1,99</v>
      </c>
      <c r="L140" s="12">
        <f>IF(G140="","",MIN(Premissas!$C$17,IF(G140&lt;Premissas!$C$8,Premissas!$E$7,IF(G140&lt;Premissas!$C$9,Premissas!$E$8,IF(G140&lt;Premissas!$C$10,Premissas!$E$9,IF(G140&lt;Premissas!$C$11,Premissas!$E$10,IF(G140&lt;Premissas!$C$12,Premissas!$E$11,Premissas!$E$12)))))))</f>
        <v>500</v>
      </c>
      <c r="M140" s="13">
        <f>IF(OR(L140="",L140=0),0,L140/Premissas!$C$16)</f>
        <v>19.23076923076923</v>
      </c>
      <c r="N140" s="9" t="str">
        <f>IF(L140&gt;=Premissas!$C$17,"SIM","NÃO")</f>
        <v>NÃO</v>
      </c>
    </row>
    <row r="141" spans="1:14" ht="15" customHeight="1">
      <c r="A141" s="9">
        <v>7</v>
      </c>
      <c r="B141" s="9" t="s">
        <v>1083</v>
      </c>
      <c r="C141" s="9" t="s">
        <v>1084</v>
      </c>
      <c r="D141" s="9">
        <v>1974</v>
      </c>
      <c r="E141" s="9" t="s">
        <v>21</v>
      </c>
      <c r="F141" s="9">
        <f>COUNTIFS(Detalhe_Registro!$A:$A,A141,Detalhe_Registro!$D:$D,B141)</f>
        <v>1</v>
      </c>
      <c r="G141" s="11">
        <v>3.7777780000000001</v>
      </c>
      <c r="H141" s="11">
        <v>3.7777780000000001</v>
      </c>
      <c r="I141" s="10">
        <f>SUMIFS(Detalhe_Registro!$F:$F,Detalhe_Registro!$A:$A,A141,Detalhe_Registro!$D:$D,B141)</f>
        <v>1783</v>
      </c>
      <c r="J141" s="11">
        <f>SUMIFS(Detalhe_Registro!$G:$G,Detalhe_Registro!$A:$A,A141,Detalhe_Registro!$D:$D,B141)</f>
        <v>51.71</v>
      </c>
      <c r="K141" s="9" t="str">
        <f>IF(G141="","",IF(G141&lt;Premissas!$C$8,"&lt; 1,00",IF(G141&lt;Premissas!$C$9,"1,00 – 1,19",IF(G141&lt;Premissas!$C$10,"1,20 – 1,39",IF(G141&lt;Premissas!$C$11,"1,40 – 1,59",IF(G141&lt;Premissas!$C$12,"1,60 – 1,99","≥ 2,00"))))))</f>
        <v>≥ 2,00</v>
      </c>
      <c r="L141" s="12">
        <f>IF(G141="","",MIN(Premissas!$C$17,IF(G141&lt;Premissas!$C$8,Premissas!$E$7,IF(G141&lt;Premissas!$C$9,Premissas!$E$8,IF(G141&lt;Premissas!$C$10,Premissas!$E$9,IF(G141&lt;Premissas!$C$11,Premissas!$E$10,IF(G141&lt;Premissas!$C$12,Premissas!$E$11,Premissas!$E$12)))))))</f>
        <v>750</v>
      </c>
      <c r="M141" s="13">
        <f>IF(OR(L141="",L141=0),0,L141/Premissas!$C$16)</f>
        <v>28.846153846153847</v>
      </c>
      <c r="N141" s="9" t="str">
        <f>IF(L141&gt;=Premissas!$C$17,"SIM","NÃO")</f>
        <v>SIM</v>
      </c>
    </row>
    <row r="142" spans="1:14" ht="15" customHeight="1">
      <c r="A142" s="9">
        <v>7</v>
      </c>
      <c r="B142" s="9" t="s">
        <v>1081</v>
      </c>
      <c r="C142" s="9" t="s">
        <v>1082</v>
      </c>
      <c r="D142" s="9">
        <v>1974</v>
      </c>
      <c r="E142" s="9" t="s">
        <v>21</v>
      </c>
      <c r="F142" s="9">
        <f>COUNTIFS(Detalhe_Registro!$A:$A,A142,Detalhe_Registro!$D:$D,B142)</f>
        <v>1</v>
      </c>
      <c r="G142" s="11">
        <v>2.8888889999999998</v>
      </c>
      <c r="H142" s="11">
        <v>2.8888889999999998</v>
      </c>
      <c r="I142" s="10">
        <f>SUMIFS(Detalhe_Registro!$F:$F,Detalhe_Registro!$A:$A,A142,Detalhe_Registro!$D:$D,B142)</f>
        <v>2623</v>
      </c>
      <c r="J142" s="11">
        <f>SUMIFS(Detalhe_Registro!$G:$G,Detalhe_Registro!$A:$A,A142,Detalhe_Registro!$D:$D,B142)</f>
        <v>101.11</v>
      </c>
      <c r="K142" s="9" t="str">
        <f>IF(G142="","",IF(G142&lt;Premissas!$C$8,"&lt; 1,00",IF(G142&lt;Premissas!$C$9,"1,00 – 1,19",IF(G142&lt;Premissas!$C$10,"1,20 – 1,39",IF(G142&lt;Premissas!$C$11,"1,40 – 1,59",IF(G142&lt;Premissas!$C$12,"1,60 – 1,99","≥ 2,00"))))))</f>
        <v>≥ 2,00</v>
      </c>
      <c r="L142" s="12">
        <f>IF(G142="","",MIN(Premissas!$C$17,IF(G142&lt;Premissas!$C$8,Premissas!$E$7,IF(G142&lt;Premissas!$C$9,Premissas!$E$8,IF(G142&lt;Premissas!$C$10,Premissas!$E$9,IF(G142&lt;Premissas!$C$11,Premissas!$E$10,IF(G142&lt;Premissas!$C$12,Premissas!$E$11,Premissas!$E$12)))))))</f>
        <v>750</v>
      </c>
      <c r="M142" s="13">
        <f>IF(OR(L142="",L142=0),0,L142/Premissas!$C$16)</f>
        <v>28.846153846153847</v>
      </c>
      <c r="N142" s="9" t="str">
        <f>IF(L142&gt;=Premissas!$C$17,"SIM","NÃO")</f>
        <v>SIM</v>
      </c>
    </row>
    <row r="143" spans="1:14" ht="15" customHeight="1">
      <c r="A143" s="9">
        <v>7</v>
      </c>
      <c r="B143" s="9" t="s">
        <v>1109</v>
      </c>
      <c r="C143" s="9" t="s">
        <v>1110</v>
      </c>
      <c r="D143" s="9">
        <v>1974</v>
      </c>
      <c r="E143" s="9" t="s">
        <v>20</v>
      </c>
      <c r="F143" s="9">
        <f>COUNTIFS(Detalhe_Registro!$A:$A,A143,Detalhe_Registro!$D:$D,B143)</f>
        <v>1</v>
      </c>
      <c r="G143" s="11">
        <v>1.4375</v>
      </c>
      <c r="H143" s="11">
        <v>1.4375</v>
      </c>
      <c r="I143" s="10">
        <f>SUMIFS(Detalhe_Registro!$F:$F,Detalhe_Registro!$A:$A,A143,Detalhe_Registro!$D:$D,B143)</f>
        <v>801</v>
      </c>
      <c r="J143" s="11">
        <f>SUMIFS(Detalhe_Registro!$G:$G,Detalhe_Registro!$A:$A,A143,Detalhe_Registro!$D:$D,B143)</f>
        <v>35.479999999999997</v>
      </c>
      <c r="K143" s="9" t="str">
        <f>IF(G143="","",IF(G143&lt;Premissas!$C$8,"&lt; 1,00",IF(G143&lt;Premissas!$C$9,"1,00 – 1,19",IF(G143&lt;Premissas!$C$10,"1,20 – 1,39",IF(G143&lt;Premissas!$C$11,"1,40 – 1,59",IF(G143&lt;Premissas!$C$12,"1,60 – 1,99","≥ 2,00"))))))</f>
        <v>1,40 – 1,59</v>
      </c>
      <c r="L143" s="12">
        <f>IF(G143="","",MIN(Premissas!$C$17,IF(G143&lt;Premissas!$C$8,Premissas!$E$7,IF(G143&lt;Premissas!$C$9,Premissas!$E$8,IF(G143&lt;Premissas!$C$10,Premissas!$E$9,IF(G143&lt;Premissas!$C$11,Premissas!$E$10,IF(G143&lt;Premissas!$C$12,Premissas!$E$11,Premissas!$E$12)))))))</f>
        <v>350</v>
      </c>
      <c r="M143" s="13">
        <f>IF(OR(L143="",L143=0),0,L143/Premissas!$C$16)</f>
        <v>13.461538461538462</v>
      </c>
      <c r="N143" s="9" t="str">
        <f>IF(L143&gt;=Premissas!$C$17,"SIM","NÃO")</f>
        <v>NÃO</v>
      </c>
    </row>
    <row r="144" spans="1:14" ht="15" customHeight="1">
      <c r="A144" s="9">
        <v>7</v>
      </c>
      <c r="B144" s="9" t="s">
        <v>1133</v>
      </c>
      <c r="C144" s="9" t="s">
        <v>1134</v>
      </c>
      <c r="D144" s="9">
        <v>1974</v>
      </c>
      <c r="E144" s="9" t="s">
        <v>20</v>
      </c>
      <c r="F144" s="9">
        <f>COUNTIFS(Detalhe_Registro!$A:$A,A144,Detalhe_Registro!$D:$D,B144)</f>
        <v>1</v>
      </c>
      <c r="G144" s="11">
        <v>2.4375</v>
      </c>
      <c r="H144" s="11">
        <v>2.4375</v>
      </c>
      <c r="I144" s="10">
        <f>SUMIFS(Detalhe_Registro!$F:$F,Detalhe_Registro!$A:$A,A144,Detalhe_Registro!$D:$D,B144)</f>
        <v>38</v>
      </c>
      <c r="J144" s="11">
        <f>SUMIFS(Detalhe_Registro!$G:$G,Detalhe_Registro!$A:$A,A144,Detalhe_Registro!$D:$D,B144)</f>
        <v>0.98</v>
      </c>
      <c r="K144" s="9" t="str">
        <f>IF(G144="","",IF(G144&lt;Premissas!$C$8,"&lt; 1,00",IF(G144&lt;Premissas!$C$9,"1,00 – 1,19",IF(G144&lt;Premissas!$C$10,"1,20 – 1,39",IF(G144&lt;Premissas!$C$11,"1,40 – 1,59",IF(G144&lt;Premissas!$C$12,"1,60 – 1,99","≥ 2,00"))))))</f>
        <v>≥ 2,00</v>
      </c>
      <c r="L144" s="12">
        <f>IF(G144="","",MIN(Premissas!$C$17,IF(G144&lt;Premissas!$C$8,Premissas!$E$7,IF(G144&lt;Premissas!$C$9,Premissas!$E$8,IF(G144&lt;Premissas!$C$10,Premissas!$E$9,IF(G144&lt;Premissas!$C$11,Premissas!$E$10,IF(G144&lt;Premissas!$C$12,Premissas!$E$11,Premissas!$E$12)))))))</f>
        <v>750</v>
      </c>
      <c r="M144" s="13">
        <f>IF(OR(L144="",L144=0),0,L144/Premissas!$C$16)</f>
        <v>28.846153846153847</v>
      </c>
      <c r="N144" s="9" t="str">
        <f>IF(L144&gt;=Premissas!$C$17,"SIM","NÃO")</f>
        <v>SIM</v>
      </c>
    </row>
    <row r="145" spans="1:14" ht="15" customHeight="1">
      <c r="A145" s="9">
        <v>7</v>
      </c>
      <c r="B145" s="9" t="s">
        <v>1107</v>
      </c>
      <c r="C145" s="9" t="s">
        <v>1108</v>
      </c>
      <c r="D145" s="9">
        <v>1974</v>
      </c>
      <c r="E145" s="9" t="s">
        <v>20</v>
      </c>
      <c r="F145" s="9">
        <f>COUNTIFS(Detalhe_Registro!$A:$A,A145,Detalhe_Registro!$D:$D,B145)</f>
        <v>1</v>
      </c>
      <c r="G145" s="11">
        <v>1.8125</v>
      </c>
      <c r="H145" s="11">
        <v>1.8125</v>
      </c>
      <c r="I145" s="10">
        <f>SUMIFS(Detalhe_Registro!$F:$F,Detalhe_Registro!$A:$A,A145,Detalhe_Registro!$D:$D,B145)</f>
        <v>67</v>
      </c>
      <c r="J145" s="11">
        <f>SUMIFS(Detalhe_Registro!$G:$G,Detalhe_Registro!$A:$A,A145,Detalhe_Registro!$D:$D,B145)</f>
        <v>2.31</v>
      </c>
      <c r="K145" s="9" t="str">
        <f>IF(G145="","",IF(G145&lt;Premissas!$C$8,"&lt; 1,00",IF(G145&lt;Premissas!$C$9,"1,00 – 1,19",IF(G145&lt;Premissas!$C$10,"1,20 – 1,39",IF(G145&lt;Premissas!$C$11,"1,40 – 1,59",IF(G145&lt;Premissas!$C$12,"1,60 – 1,99","≥ 2,00"))))))</f>
        <v>1,60 – 1,99</v>
      </c>
      <c r="L145" s="12">
        <f>IF(G145="","",MIN(Premissas!$C$17,IF(G145&lt;Premissas!$C$8,Premissas!$E$7,IF(G145&lt;Premissas!$C$9,Premissas!$E$8,IF(G145&lt;Premissas!$C$10,Premissas!$E$9,IF(G145&lt;Premissas!$C$11,Premissas!$E$10,IF(G145&lt;Premissas!$C$12,Premissas!$E$11,Premissas!$E$12)))))))</f>
        <v>500</v>
      </c>
      <c r="M145" s="13">
        <f>IF(OR(L145="",L145=0),0,L145/Premissas!$C$16)</f>
        <v>19.23076923076923</v>
      </c>
      <c r="N145" s="9" t="str">
        <f>IF(L145&gt;=Premissas!$C$17,"SIM","NÃO")</f>
        <v>NÃO</v>
      </c>
    </row>
    <row r="146" spans="1:14" ht="15" customHeight="1">
      <c r="A146" s="9">
        <v>7</v>
      </c>
      <c r="B146" s="9" t="s">
        <v>1117</v>
      </c>
      <c r="C146" s="9" t="s">
        <v>1118</v>
      </c>
      <c r="D146" s="9">
        <v>1974</v>
      </c>
      <c r="E146" s="9" t="s">
        <v>20</v>
      </c>
      <c r="F146" s="9">
        <f>COUNTIFS(Detalhe_Registro!$A:$A,A146,Detalhe_Registro!$D:$D,B146)</f>
        <v>1</v>
      </c>
      <c r="G146" s="11">
        <v>1</v>
      </c>
      <c r="H146" s="11">
        <v>1</v>
      </c>
      <c r="I146" s="10">
        <f>SUMIFS(Detalhe_Registro!$F:$F,Detalhe_Registro!$A:$A,A146,Detalhe_Registro!$D:$D,B146)</f>
        <v>8</v>
      </c>
      <c r="J146" s="11">
        <f>SUMIFS(Detalhe_Registro!$G:$G,Detalhe_Registro!$A:$A,A146,Detalhe_Registro!$D:$D,B146)</f>
        <v>0.49</v>
      </c>
      <c r="K146" s="9" t="str">
        <f>IF(G146="","",IF(G146&lt;Premissas!$C$8,"&lt; 1,00",IF(G146&lt;Premissas!$C$9,"1,00 – 1,19",IF(G146&lt;Premissas!$C$10,"1,20 – 1,39",IF(G146&lt;Premissas!$C$11,"1,40 – 1,59",IF(G146&lt;Premissas!$C$12,"1,60 – 1,99","≥ 2,00"))))))</f>
        <v>1,00 – 1,19</v>
      </c>
      <c r="L146" s="12">
        <f>IF(G146="","",MIN(Premissas!$C$17,IF(G146&lt;Premissas!$C$8,Premissas!$E$7,IF(G146&lt;Premissas!$C$9,Premissas!$E$8,IF(G146&lt;Premissas!$C$10,Premissas!$E$9,IF(G146&lt;Premissas!$C$11,Premissas!$E$10,IF(G146&lt;Premissas!$C$12,Premissas!$E$11,Premissas!$E$12)))))))</f>
        <v>100</v>
      </c>
      <c r="M146" s="13">
        <f>IF(OR(L146="",L146=0),0,L146/Premissas!$C$16)</f>
        <v>3.8461538461538463</v>
      </c>
      <c r="N146" s="9" t="str">
        <f>IF(L146&gt;=Premissas!$C$17,"SIM","NÃO")</f>
        <v>NÃO</v>
      </c>
    </row>
    <row r="147" spans="1:14" ht="15" customHeight="1">
      <c r="A147" s="9">
        <v>7</v>
      </c>
      <c r="B147" s="9" t="s">
        <v>1091</v>
      </c>
      <c r="C147" s="9" t="s">
        <v>1092</v>
      </c>
      <c r="D147" s="9">
        <v>1974</v>
      </c>
      <c r="E147" s="9" t="s">
        <v>21</v>
      </c>
      <c r="F147" s="9">
        <f>COUNTIFS(Detalhe_Registro!$A:$A,A147,Detalhe_Registro!$D:$D,B147)</f>
        <v>1</v>
      </c>
      <c r="G147" s="11">
        <v>3.6666669999999999</v>
      </c>
      <c r="H147" s="11">
        <v>3.6666669999999999</v>
      </c>
      <c r="I147" s="10">
        <f>SUMIFS(Detalhe_Registro!$F:$F,Detalhe_Registro!$A:$A,A147,Detalhe_Registro!$D:$D,B147)</f>
        <v>2224</v>
      </c>
      <c r="J147" s="11">
        <f>SUMIFS(Detalhe_Registro!$G:$G,Detalhe_Registro!$A:$A,A147,Detalhe_Registro!$D:$D,B147)</f>
        <v>68.12</v>
      </c>
      <c r="K147" s="9" t="str">
        <f>IF(G147="","",IF(G147&lt;Premissas!$C$8,"&lt; 1,00",IF(G147&lt;Premissas!$C$9,"1,00 – 1,19",IF(G147&lt;Premissas!$C$10,"1,20 – 1,39",IF(G147&lt;Premissas!$C$11,"1,40 – 1,59",IF(G147&lt;Premissas!$C$12,"1,60 – 1,99","≥ 2,00"))))))</f>
        <v>≥ 2,00</v>
      </c>
      <c r="L147" s="12">
        <f>IF(G147="","",MIN(Premissas!$C$17,IF(G147&lt;Premissas!$C$8,Premissas!$E$7,IF(G147&lt;Premissas!$C$9,Premissas!$E$8,IF(G147&lt;Premissas!$C$10,Premissas!$E$9,IF(G147&lt;Premissas!$C$11,Premissas!$E$10,IF(G147&lt;Premissas!$C$12,Premissas!$E$11,Premissas!$E$12)))))))</f>
        <v>750</v>
      </c>
      <c r="M147" s="13">
        <f>IF(OR(L147="",L147=0),0,L147/Premissas!$C$16)</f>
        <v>28.846153846153847</v>
      </c>
      <c r="N147" s="9" t="str">
        <f>IF(L147&gt;=Premissas!$C$17,"SIM","NÃO")</f>
        <v>SIM</v>
      </c>
    </row>
    <row r="148" spans="1:14" ht="15" customHeight="1">
      <c r="A148" s="9">
        <v>7</v>
      </c>
      <c r="B148" s="9" t="s">
        <v>1129</v>
      </c>
      <c r="C148" s="9" t="s">
        <v>1130</v>
      </c>
      <c r="D148" s="9">
        <v>1974</v>
      </c>
      <c r="E148" s="9" t="s">
        <v>20</v>
      </c>
      <c r="F148" s="9">
        <f>COUNTIFS(Detalhe_Registro!$A:$A,A148,Detalhe_Registro!$D:$D,B148)</f>
        <v>1</v>
      </c>
      <c r="G148" s="11">
        <v>2.75</v>
      </c>
      <c r="H148" s="11">
        <v>2.75</v>
      </c>
      <c r="I148" s="10">
        <f>SUMIFS(Detalhe_Registro!$F:$F,Detalhe_Registro!$A:$A,A148,Detalhe_Registro!$D:$D,B148)</f>
        <v>15</v>
      </c>
      <c r="J148" s="11">
        <f>SUMIFS(Detalhe_Registro!$G:$G,Detalhe_Registro!$A:$A,A148,Detalhe_Registro!$D:$D,B148)</f>
        <v>0.34</v>
      </c>
      <c r="K148" s="9" t="str">
        <f>IF(G148="","",IF(G148&lt;Premissas!$C$8,"&lt; 1,00",IF(G148&lt;Premissas!$C$9,"1,00 – 1,19",IF(G148&lt;Premissas!$C$10,"1,20 – 1,39",IF(G148&lt;Premissas!$C$11,"1,40 – 1,59",IF(G148&lt;Premissas!$C$12,"1,60 – 1,99","≥ 2,00"))))))</f>
        <v>≥ 2,00</v>
      </c>
      <c r="L148" s="12">
        <f>IF(G148="","",MIN(Premissas!$C$17,IF(G148&lt;Premissas!$C$8,Premissas!$E$7,IF(G148&lt;Premissas!$C$9,Premissas!$E$8,IF(G148&lt;Premissas!$C$10,Premissas!$E$9,IF(G148&lt;Premissas!$C$11,Premissas!$E$10,IF(G148&lt;Premissas!$C$12,Premissas!$E$11,Premissas!$E$12)))))))</f>
        <v>750</v>
      </c>
      <c r="M148" s="13">
        <f>IF(OR(L148="",L148=0),0,L148/Premissas!$C$16)</f>
        <v>28.846153846153847</v>
      </c>
      <c r="N148" s="9" t="str">
        <f>IF(L148&gt;=Premissas!$C$17,"SIM","NÃO")</f>
        <v>SIM</v>
      </c>
    </row>
    <row r="149" spans="1:14" ht="15" customHeight="1">
      <c r="A149" s="9">
        <v>7</v>
      </c>
      <c r="B149" s="9" t="s">
        <v>1135</v>
      </c>
      <c r="C149" s="9" t="s">
        <v>1136</v>
      </c>
      <c r="D149" s="9">
        <v>1974</v>
      </c>
      <c r="E149" s="9" t="s">
        <v>20</v>
      </c>
      <c r="F149" s="9">
        <f>COUNTIFS(Detalhe_Registro!$A:$A,A149,Detalhe_Registro!$D:$D,B149)</f>
        <v>1</v>
      </c>
      <c r="G149" s="11">
        <v>2.625</v>
      </c>
      <c r="H149" s="11">
        <v>2.625</v>
      </c>
      <c r="I149" s="10">
        <f>SUMIFS(Detalhe_Registro!$F:$F,Detalhe_Registro!$A:$A,A149,Detalhe_Registro!$D:$D,B149)</f>
        <v>157</v>
      </c>
      <c r="J149" s="11">
        <f>SUMIFS(Detalhe_Registro!$G:$G,Detalhe_Registro!$A:$A,A149,Detalhe_Registro!$D:$D,B149)</f>
        <v>3.75</v>
      </c>
      <c r="K149" s="9" t="str">
        <f>IF(G149="","",IF(G149&lt;Premissas!$C$8,"&lt; 1,00",IF(G149&lt;Premissas!$C$9,"1,00 – 1,19",IF(G149&lt;Premissas!$C$10,"1,20 – 1,39",IF(G149&lt;Premissas!$C$11,"1,40 – 1,59",IF(G149&lt;Premissas!$C$12,"1,60 – 1,99","≥ 2,00"))))))</f>
        <v>≥ 2,00</v>
      </c>
      <c r="L149" s="12">
        <f>IF(G149="","",MIN(Premissas!$C$17,IF(G149&lt;Premissas!$C$8,Premissas!$E$7,IF(G149&lt;Premissas!$C$9,Premissas!$E$8,IF(G149&lt;Premissas!$C$10,Premissas!$E$9,IF(G149&lt;Premissas!$C$11,Premissas!$E$10,IF(G149&lt;Premissas!$C$12,Premissas!$E$11,Premissas!$E$12)))))))</f>
        <v>750</v>
      </c>
      <c r="M149" s="13">
        <f>IF(OR(L149="",L149=0),0,L149/Premissas!$C$16)</f>
        <v>28.846153846153847</v>
      </c>
      <c r="N149" s="9" t="str">
        <f>IF(L149&gt;=Premissas!$C$17,"SIM","NÃO")</f>
        <v>SIM</v>
      </c>
    </row>
    <row r="150" spans="1:14" ht="15" customHeight="1">
      <c r="A150" s="9">
        <v>7</v>
      </c>
      <c r="B150" s="9" t="s">
        <v>1137</v>
      </c>
      <c r="C150" s="9" t="s">
        <v>1138</v>
      </c>
      <c r="D150" s="9">
        <v>1974</v>
      </c>
      <c r="E150" s="9" t="s">
        <v>20</v>
      </c>
      <c r="F150" s="9">
        <f>COUNTIFS(Detalhe_Registro!$A:$A,A150,Detalhe_Registro!$D:$D,B150)</f>
        <v>1</v>
      </c>
      <c r="G150" s="11">
        <v>2.0625</v>
      </c>
      <c r="H150" s="11">
        <v>2.0625</v>
      </c>
      <c r="I150" s="10">
        <f>SUMIFS(Detalhe_Registro!$F:$F,Detalhe_Registro!$A:$A,A150,Detalhe_Registro!$D:$D,B150)</f>
        <v>482</v>
      </c>
      <c r="J150" s="11">
        <f>SUMIFS(Detalhe_Registro!$G:$G,Detalhe_Registro!$A:$A,A150,Detalhe_Registro!$D:$D,B150)</f>
        <v>14.75</v>
      </c>
      <c r="K150" s="9" t="str">
        <f>IF(G150="","",IF(G150&lt;Premissas!$C$8,"&lt; 1,00",IF(G150&lt;Premissas!$C$9,"1,00 – 1,19",IF(G150&lt;Premissas!$C$10,"1,20 – 1,39",IF(G150&lt;Premissas!$C$11,"1,40 – 1,59",IF(G150&lt;Premissas!$C$12,"1,60 – 1,99","≥ 2,00"))))))</f>
        <v>≥ 2,00</v>
      </c>
      <c r="L150" s="12">
        <f>IF(G150="","",MIN(Premissas!$C$17,IF(G150&lt;Premissas!$C$8,Premissas!$E$7,IF(G150&lt;Premissas!$C$9,Premissas!$E$8,IF(G150&lt;Premissas!$C$10,Premissas!$E$9,IF(G150&lt;Premissas!$C$11,Premissas!$E$10,IF(G150&lt;Premissas!$C$12,Premissas!$E$11,Premissas!$E$12)))))))</f>
        <v>750</v>
      </c>
      <c r="M150" s="13">
        <f>IF(OR(L150="",L150=0),0,L150/Premissas!$C$16)</f>
        <v>28.846153846153847</v>
      </c>
      <c r="N150" s="9" t="str">
        <f>IF(L150&gt;=Premissas!$C$17,"SIM","NÃO")</f>
        <v>SIM</v>
      </c>
    </row>
    <row r="151" spans="1:14" ht="15" customHeight="1">
      <c r="A151" s="9">
        <v>7</v>
      </c>
      <c r="B151" s="9" t="s">
        <v>1075</v>
      </c>
      <c r="C151" s="9" t="s">
        <v>1076</v>
      </c>
      <c r="D151" s="9">
        <v>1974</v>
      </c>
      <c r="E151" s="9" t="s">
        <v>21</v>
      </c>
      <c r="F151" s="9">
        <f>COUNTIFS(Detalhe_Registro!$A:$A,A151,Detalhe_Registro!$D:$D,B151)</f>
        <v>1</v>
      </c>
      <c r="G151" s="11">
        <v>2.5555560000000002</v>
      </c>
      <c r="H151" s="11">
        <v>2.5555560000000002</v>
      </c>
      <c r="I151" s="10">
        <f>SUMIFS(Detalhe_Registro!$F:$F,Detalhe_Registro!$A:$A,A151,Detalhe_Registro!$D:$D,B151)</f>
        <v>14</v>
      </c>
      <c r="J151" s="11">
        <f>SUMIFS(Detalhe_Registro!$G:$G,Detalhe_Registro!$A:$A,A151,Detalhe_Registro!$D:$D,B151)</f>
        <v>0.62</v>
      </c>
      <c r="K151" s="9" t="str">
        <f>IF(G151="","",IF(G151&lt;Premissas!$C$8,"&lt; 1,00",IF(G151&lt;Premissas!$C$9,"1,00 – 1,19",IF(G151&lt;Premissas!$C$10,"1,20 – 1,39",IF(G151&lt;Premissas!$C$11,"1,40 – 1,59",IF(G151&lt;Premissas!$C$12,"1,60 – 1,99","≥ 2,00"))))))</f>
        <v>≥ 2,00</v>
      </c>
      <c r="L151" s="12">
        <f>IF(G151="","",MIN(Premissas!$C$17,IF(G151&lt;Premissas!$C$8,Premissas!$E$7,IF(G151&lt;Premissas!$C$9,Premissas!$E$8,IF(G151&lt;Premissas!$C$10,Premissas!$E$9,IF(G151&lt;Premissas!$C$11,Premissas!$E$10,IF(G151&lt;Premissas!$C$12,Premissas!$E$11,Premissas!$E$12)))))))</f>
        <v>750</v>
      </c>
      <c r="M151" s="13">
        <f>IF(OR(L151="",L151=0),0,L151/Premissas!$C$16)</f>
        <v>28.846153846153847</v>
      </c>
      <c r="N151" s="9" t="str">
        <f>IF(L151&gt;=Premissas!$C$17,"SIM","NÃO")</f>
        <v>SIM</v>
      </c>
    </row>
    <row r="152" spans="1:14" ht="15" customHeight="1">
      <c r="A152" s="9">
        <v>7</v>
      </c>
      <c r="B152" s="9" t="s">
        <v>1079</v>
      </c>
      <c r="C152" s="9" t="s">
        <v>1080</v>
      </c>
      <c r="D152" s="9">
        <v>1974</v>
      </c>
      <c r="E152" s="9" t="s">
        <v>4855</v>
      </c>
      <c r="F152" s="9">
        <f>COUNTIFS(Detalhe_Registro!$A:$A,A152,Detalhe_Registro!$D:$D,B152)</f>
        <v>3</v>
      </c>
      <c r="G152" s="11">
        <v>2.1875</v>
      </c>
      <c r="H152" s="11">
        <v>1.4641999999999999</v>
      </c>
      <c r="I152" s="10">
        <f>SUMIFS(Detalhe_Registro!$F:$F,Detalhe_Registro!$A:$A,A152,Detalhe_Registro!$D:$D,B152)</f>
        <v>475</v>
      </c>
      <c r="J152" s="11">
        <f>SUMIFS(Detalhe_Registro!$G:$G,Detalhe_Registro!$A:$A,A152,Detalhe_Registro!$D:$D,B152)</f>
        <v>10.39</v>
      </c>
      <c r="K152" s="9" t="str">
        <f>IF(G152="","",IF(G152&lt;Premissas!$C$8,"&lt; 1,00",IF(G152&lt;Premissas!$C$9,"1,00 – 1,19",IF(G152&lt;Premissas!$C$10,"1,20 – 1,39",IF(G152&lt;Premissas!$C$11,"1,40 – 1,59",IF(G152&lt;Premissas!$C$12,"1,60 – 1,99","≥ 2,00"))))))</f>
        <v>≥ 2,00</v>
      </c>
      <c r="L152" s="12">
        <f>IF(G152="","",MIN(Premissas!$C$17,IF(G152&lt;Premissas!$C$8,Premissas!$E$7,IF(G152&lt;Premissas!$C$9,Premissas!$E$8,IF(G152&lt;Premissas!$C$10,Premissas!$E$9,IF(G152&lt;Premissas!$C$11,Premissas!$E$10,IF(G152&lt;Premissas!$C$12,Premissas!$E$11,Premissas!$E$12)))))))</f>
        <v>750</v>
      </c>
      <c r="M152" s="13">
        <f>IF(OR(L152="",L152=0),0,L152/Premissas!$C$16)</f>
        <v>28.846153846153847</v>
      </c>
      <c r="N152" s="9" t="str">
        <f>IF(L152&gt;=Premissas!$C$17,"SIM","NÃO")</f>
        <v>SIM</v>
      </c>
    </row>
    <row r="153" spans="1:14" ht="15" customHeight="1">
      <c r="A153" s="9">
        <v>7</v>
      </c>
      <c r="B153" s="9" t="s">
        <v>1125</v>
      </c>
      <c r="C153" s="9" t="s">
        <v>1126</v>
      </c>
      <c r="D153" s="9">
        <v>1974</v>
      </c>
      <c r="E153" s="9" t="s">
        <v>4854</v>
      </c>
      <c r="F153" s="9">
        <f>COUNTIFS(Detalhe_Registro!$A:$A,A153,Detalhe_Registro!$D:$D,B153)</f>
        <v>2</v>
      </c>
      <c r="G153" s="11">
        <v>4.6818179999999998</v>
      </c>
      <c r="H153" s="11">
        <v>3.8096589999999999</v>
      </c>
      <c r="I153" s="10">
        <f>SUMIFS(Detalhe_Registro!$F:$F,Detalhe_Registro!$A:$A,A153,Detalhe_Registro!$D:$D,B153)</f>
        <v>338</v>
      </c>
      <c r="J153" s="11">
        <f>SUMIFS(Detalhe_Registro!$G:$G,Detalhe_Registro!$A:$A,A153,Detalhe_Registro!$D:$D,B153)</f>
        <v>5.8</v>
      </c>
      <c r="K153" s="9" t="str">
        <f>IF(G153="","",IF(G153&lt;Premissas!$C$8,"&lt; 1,00",IF(G153&lt;Premissas!$C$9,"1,00 – 1,19",IF(G153&lt;Premissas!$C$10,"1,20 – 1,39",IF(G153&lt;Premissas!$C$11,"1,40 – 1,59",IF(G153&lt;Premissas!$C$12,"1,60 – 1,99","≥ 2,00"))))))</f>
        <v>≥ 2,00</v>
      </c>
      <c r="L153" s="12">
        <f>IF(G153="","",MIN(Premissas!$C$17,IF(G153&lt;Premissas!$C$8,Premissas!$E$7,IF(G153&lt;Premissas!$C$9,Premissas!$E$8,IF(G153&lt;Premissas!$C$10,Premissas!$E$9,IF(G153&lt;Premissas!$C$11,Premissas!$E$10,IF(G153&lt;Premissas!$C$12,Premissas!$E$11,Premissas!$E$12)))))))</f>
        <v>750</v>
      </c>
      <c r="M153" s="13">
        <f>IF(OR(L153="",L153=0),0,L153/Premissas!$C$16)</f>
        <v>28.846153846153847</v>
      </c>
      <c r="N153" s="9" t="str">
        <f>IF(L153&gt;=Premissas!$C$17,"SIM","NÃO")</f>
        <v>SIM</v>
      </c>
    </row>
    <row r="154" spans="1:14" ht="15" customHeight="1">
      <c r="A154" s="9">
        <v>7</v>
      </c>
      <c r="B154" s="9" t="s">
        <v>1087</v>
      </c>
      <c r="C154" s="9" t="s">
        <v>1088</v>
      </c>
      <c r="D154" s="9">
        <v>1974</v>
      </c>
      <c r="E154" s="9" t="s">
        <v>19</v>
      </c>
      <c r="F154" s="9">
        <f>COUNTIFS(Detalhe_Registro!$A:$A,A154,Detalhe_Registro!$D:$D,B154)</f>
        <v>1</v>
      </c>
      <c r="G154" s="11">
        <v>2.4390239999999999</v>
      </c>
      <c r="H154" s="11">
        <v>2.4390239999999999</v>
      </c>
      <c r="I154" s="10">
        <f>SUMIFS(Detalhe_Registro!$F:$F,Detalhe_Registro!$A:$A,A154,Detalhe_Registro!$D:$D,B154)</f>
        <v>2</v>
      </c>
      <c r="J154" s="11">
        <f>SUMIFS(Detalhe_Registro!$G:$G,Detalhe_Registro!$A:$A,A154,Detalhe_Registro!$D:$D,B154)</f>
        <v>0.02</v>
      </c>
      <c r="K154" s="9" t="str">
        <f>IF(G154="","",IF(G154&lt;Premissas!$C$8,"&lt; 1,00",IF(G154&lt;Premissas!$C$9,"1,00 – 1,19",IF(G154&lt;Premissas!$C$10,"1,20 – 1,39",IF(G154&lt;Premissas!$C$11,"1,40 – 1,59",IF(G154&lt;Premissas!$C$12,"1,60 – 1,99","≥ 2,00"))))))</f>
        <v>≥ 2,00</v>
      </c>
      <c r="L154" s="12">
        <f>IF(G154="","",MIN(Premissas!$C$17,IF(G154&lt;Premissas!$C$8,Premissas!$E$7,IF(G154&lt;Premissas!$C$9,Premissas!$E$8,IF(G154&lt;Premissas!$C$10,Premissas!$E$9,IF(G154&lt;Premissas!$C$11,Premissas!$E$10,IF(G154&lt;Premissas!$C$12,Premissas!$E$11,Premissas!$E$12)))))))</f>
        <v>750</v>
      </c>
      <c r="M154" s="13">
        <f>IF(OR(L154="",L154=0),0,L154/Premissas!$C$16)</f>
        <v>28.846153846153847</v>
      </c>
      <c r="N154" s="9" t="str">
        <f>IF(L154&gt;=Premissas!$C$17,"SIM","NÃO")</f>
        <v>SIM</v>
      </c>
    </row>
    <row r="155" spans="1:14" ht="15" customHeight="1">
      <c r="A155" s="9">
        <v>7</v>
      </c>
      <c r="B155" s="9" t="s">
        <v>1095</v>
      </c>
      <c r="C155" s="9" t="s">
        <v>1096</v>
      </c>
      <c r="D155" s="9">
        <v>1974</v>
      </c>
      <c r="E155" s="9" t="s">
        <v>21</v>
      </c>
      <c r="F155" s="9">
        <f>COUNTIFS(Detalhe_Registro!$A:$A,A155,Detalhe_Registro!$D:$D,B155)</f>
        <v>1</v>
      </c>
      <c r="G155" s="11">
        <v>3.1111110000000002</v>
      </c>
      <c r="H155" s="11">
        <v>3.1111110000000002</v>
      </c>
      <c r="I155" s="10">
        <f>SUMIFS(Detalhe_Registro!$F:$F,Detalhe_Registro!$A:$A,A155,Detalhe_Registro!$D:$D,B155)</f>
        <v>602</v>
      </c>
      <c r="J155" s="11">
        <f>SUMIFS(Detalhe_Registro!$G:$G,Detalhe_Registro!$A:$A,A155,Detalhe_Registro!$D:$D,B155)</f>
        <v>21.59</v>
      </c>
      <c r="K155" s="9" t="str">
        <f>IF(G155="","",IF(G155&lt;Premissas!$C$8,"&lt; 1,00",IF(G155&lt;Premissas!$C$9,"1,00 – 1,19",IF(G155&lt;Premissas!$C$10,"1,20 – 1,39",IF(G155&lt;Premissas!$C$11,"1,40 – 1,59",IF(G155&lt;Premissas!$C$12,"1,60 – 1,99","≥ 2,00"))))))</f>
        <v>≥ 2,00</v>
      </c>
      <c r="L155" s="12">
        <f>IF(G155="","",MIN(Premissas!$C$17,IF(G155&lt;Premissas!$C$8,Premissas!$E$7,IF(G155&lt;Premissas!$C$9,Premissas!$E$8,IF(G155&lt;Premissas!$C$10,Premissas!$E$9,IF(G155&lt;Premissas!$C$11,Premissas!$E$10,IF(G155&lt;Premissas!$C$12,Premissas!$E$11,Premissas!$E$12)))))))</f>
        <v>750</v>
      </c>
      <c r="M155" s="13">
        <f>IF(OR(L155="",L155=0),0,L155/Premissas!$C$16)</f>
        <v>28.846153846153847</v>
      </c>
      <c r="N155" s="9" t="str">
        <f>IF(L155&gt;=Premissas!$C$17,"SIM","NÃO")</f>
        <v>SIM</v>
      </c>
    </row>
    <row r="156" spans="1:14" ht="15" customHeight="1">
      <c r="A156" s="9">
        <v>7</v>
      </c>
      <c r="B156" s="9" t="s">
        <v>1131</v>
      </c>
      <c r="C156" s="9" t="s">
        <v>1132</v>
      </c>
      <c r="D156" s="9">
        <v>1974</v>
      </c>
      <c r="E156" s="9" t="s">
        <v>20</v>
      </c>
      <c r="F156" s="9">
        <f>COUNTIFS(Detalhe_Registro!$A:$A,A156,Detalhe_Registro!$D:$D,B156)</f>
        <v>1</v>
      </c>
      <c r="G156" s="11">
        <v>1.625</v>
      </c>
      <c r="H156" s="11">
        <v>1.625</v>
      </c>
      <c r="I156" s="10">
        <f>SUMIFS(Detalhe_Registro!$F:$F,Detalhe_Registro!$A:$A,A156,Detalhe_Registro!$D:$D,B156)</f>
        <v>535</v>
      </c>
      <c r="J156" s="11">
        <f>SUMIFS(Detalhe_Registro!$G:$G,Detalhe_Registro!$A:$A,A156,Detalhe_Registro!$D:$D,B156)</f>
        <v>20.57</v>
      </c>
      <c r="K156" s="9" t="str">
        <f>IF(G156="","",IF(G156&lt;Premissas!$C$8,"&lt; 1,00",IF(G156&lt;Premissas!$C$9,"1,00 – 1,19",IF(G156&lt;Premissas!$C$10,"1,20 – 1,39",IF(G156&lt;Premissas!$C$11,"1,40 – 1,59",IF(G156&lt;Premissas!$C$12,"1,60 – 1,99","≥ 2,00"))))))</f>
        <v>1,60 – 1,99</v>
      </c>
      <c r="L156" s="12">
        <f>IF(G156="","",MIN(Premissas!$C$17,IF(G156&lt;Premissas!$C$8,Premissas!$E$7,IF(G156&lt;Premissas!$C$9,Premissas!$E$8,IF(G156&lt;Premissas!$C$10,Premissas!$E$9,IF(G156&lt;Premissas!$C$11,Premissas!$E$10,IF(G156&lt;Premissas!$C$12,Premissas!$E$11,Premissas!$E$12)))))))</f>
        <v>500</v>
      </c>
      <c r="M156" s="13">
        <f>IF(OR(L156="",L156=0),0,L156/Premissas!$C$16)</f>
        <v>19.23076923076923</v>
      </c>
      <c r="N156" s="9" t="str">
        <f>IF(L156&gt;=Premissas!$C$17,"SIM","NÃO")</f>
        <v>NÃO</v>
      </c>
    </row>
    <row r="157" spans="1:14" ht="15" customHeight="1">
      <c r="A157" s="9">
        <v>7</v>
      </c>
      <c r="B157" s="9" t="s">
        <v>1149</v>
      </c>
      <c r="C157" s="9" t="s">
        <v>1150</v>
      </c>
      <c r="D157" s="9">
        <v>1979</v>
      </c>
      <c r="E157" s="9" t="s">
        <v>4855</v>
      </c>
      <c r="F157" s="9">
        <f>COUNTIFS(Detalhe_Registro!$A:$A,A157,Detalhe_Registro!$D:$D,B157)</f>
        <v>3</v>
      </c>
      <c r="G157" s="11">
        <v>21.954545</v>
      </c>
      <c r="H157" s="11">
        <v>8.0050869999999996</v>
      </c>
      <c r="I157" s="10">
        <f>SUMIFS(Detalhe_Registro!$F:$F,Detalhe_Registro!$A:$A,A157,Detalhe_Registro!$D:$D,B157)</f>
        <v>1805</v>
      </c>
      <c r="J157" s="11">
        <f>SUMIFS(Detalhe_Registro!$G:$G,Detalhe_Registro!$A:$A,A157,Detalhe_Registro!$D:$D,B157)</f>
        <v>45.25</v>
      </c>
      <c r="K157" s="9" t="str">
        <f>IF(G157="","",IF(G157&lt;Premissas!$C$8,"&lt; 1,00",IF(G157&lt;Premissas!$C$9,"1,00 – 1,19",IF(G157&lt;Premissas!$C$10,"1,20 – 1,39",IF(G157&lt;Premissas!$C$11,"1,40 – 1,59",IF(G157&lt;Premissas!$C$12,"1,60 – 1,99","≥ 2,00"))))))</f>
        <v>≥ 2,00</v>
      </c>
      <c r="L157" s="12">
        <f>IF(G157="","",MIN(Premissas!$C$17,IF(G157&lt;Premissas!$C$8,Premissas!$E$7,IF(G157&lt;Premissas!$C$9,Premissas!$E$8,IF(G157&lt;Premissas!$C$10,Premissas!$E$9,IF(G157&lt;Premissas!$C$11,Premissas!$E$10,IF(G157&lt;Premissas!$C$12,Premissas!$E$11,Premissas!$E$12)))))))</f>
        <v>750</v>
      </c>
      <c r="M157" s="13">
        <f>IF(OR(L157="",L157=0),0,L157/Premissas!$C$16)</f>
        <v>28.846153846153847</v>
      </c>
      <c r="N157" s="9" t="str">
        <f>IF(L157&gt;=Premissas!$C$17,"SIM","NÃO")</f>
        <v>SIM</v>
      </c>
    </row>
    <row r="158" spans="1:14" ht="15" customHeight="1">
      <c r="A158" s="9">
        <v>7</v>
      </c>
      <c r="B158" s="9" t="s">
        <v>1189</v>
      </c>
      <c r="C158" s="9" t="s">
        <v>1190</v>
      </c>
      <c r="D158" s="9">
        <v>1979</v>
      </c>
      <c r="E158" s="9" t="s">
        <v>20</v>
      </c>
      <c r="F158" s="9">
        <f>COUNTIFS(Detalhe_Registro!$A:$A,A158,Detalhe_Registro!$D:$D,B158)</f>
        <v>1</v>
      </c>
      <c r="G158" s="11">
        <v>6.25E-2</v>
      </c>
      <c r="H158" s="11">
        <v>6.25E-2</v>
      </c>
      <c r="I158" s="10">
        <f>SUMIFS(Detalhe_Registro!$F:$F,Detalhe_Registro!$A:$A,A158,Detalhe_Registro!$D:$D,B158)</f>
        <v>5</v>
      </c>
      <c r="J158" s="11">
        <f>SUMIFS(Detalhe_Registro!$G:$G,Detalhe_Registro!$A:$A,A158,Detalhe_Registro!$D:$D,B158)</f>
        <v>3.35</v>
      </c>
      <c r="K158" s="9" t="str">
        <f>IF(G158="","",IF(G158&lt;Premissas!$C$8,"&lt; 1,00",IF(G158&lt;Premissas!$C$9,"1,00 – 1,19",IF(G158&lt;Premissas!$C$10,"1,20 – 1,39",IF(G158&lt;Premissas!$C$11,"1,40 – 1,59",IF(G158&lt;Premissas!$C$12,"1,60 – 1,99","≥ 2,00"))))))</f>
        <v>&lt; 1,00</v>
      </c>
      <c r="L158" s="12">
        <f>IF(G158="","",MIN(Premissas!$C$17,IF(G158&lt;Premissas!$C$8,Premissas!$E$7,IF(G158&lt;Premissas!$C$9,Premissas!$E$8,IF(G158&lt;Premissas!$C$10,Premissas!$E$9,IF(G158&lt;Premissas!$C$11,Premissas!$E$10,IF(G158&lt;Premissas!$C$12,Premissas!$E$11,Premissas!$E$12)))))))</f>
        <v>0</v>
      </c>
      <c r="M158" s="13">
        <f>IF(OR(L158="",L158=0),0,L158/Premissas!$C$16)</f>
        <v>0</v>
      </c>
      <c r="N158" s="9" t="str">
        <f>IF(L158&gt;=Premissas!$C$17,"SIM","NÃO")</f>
        <v>NÃO</v>
      </c>
    </row>
    <row r="159" spans="1:14" ht="15" customHeight="1">
      <c r="A159" s="9">
        <v>7</v>
      </c>
      <c r="B159" s="9" t="s">
        <v>1179</v>
      </c>
      <c r="C159" s="9" t="s">
        <v>1180</v>
      </c>
      <c r="D159" s="9">
        <v>1979</v>
      </c>
      <c r="E159" s="9" t="s">
        <v>4855</v>
      </c>
      <c r="F159" s="9">
        <f>COUNTIFS(Detalhe_Registro!$A:$A,A159,Detalhe_Registro!$D:$D,B159)</f>
        <v>3</v>
      </c>
      <c r="G159" s="11">
        <v>5.9714289999999997</v>
      </c>
      <c r="H159" s="11">
        <v>3.0529760000000001</v>
      </c>
      <c r="I159" s="10">
        <f>SUMIFS(Detalhe_Registro!$F:$F,Detalhe_Registro!$A:$A,A159,Detalhe_Registro!$D:$D,B159)</f>
        <v>504</v>
      </c>
      <c r="J159" s="11">
        <f>SUMIFS(Detalhe_Registro!$G:$G,Detalhe_Registro!$A:$A,A159,Detalhe_Registro!$D:$D,B159)</f>
        <v>16.639999999999997</v>
      </c>
      <c r="K159" s="9" t="str">
        <f>IF(G159="","",IF(G159&lt;Premissas!$C$8,"&lt; 1,00",IF(G159&lt;Premissas!$C$9,"1,00 – 1,19",IF(G159&lt;Premissas!$C$10,"1,20 – 1,39",IF(G159&lt;Premissas!$C$11,"1,40 – 1,59",IF(G159&lt;Premissas!$C$12,"1,60 – 1,99","≥ 2,00"))))))</f>
        <v>≥ 2,00</v>
      </c>
      <c r="L159" s="12">
        <f>IF(G159="","",MIN(Premissas!$C$17,IF(G159&lt;Premissas!$C$8,Premissas!$E$7,IF(G159&lt;Premissas!$C$9,Premissas!$E$8,IF(G159&lt;Premissas!$C$10,Premissas!$E$9,IF(G159&lt;Premissas!$C$11,Premissas!$E$10,IF(G159&lt;Premissas!$C$12,Premissas!$E$11,Premissas!$E$12)))))))</f>
        <v>750</v>
      </c>
      <c r="M159" s="13">
        <f>IF(OR(L159="",L159=0),0,L159/Premissas!$C$16)</f>
        <v>28.846153846153847</v>
      </c>
      <c r="N159" s="9" t="str">
        <f>IF(L159&gt;=Premissas!$C$17,"SIM","NÃO")</f>
        <v>SIM</v>
      </c>
    </row>
    <row r="160" spans="1:14" ht="15" customHeight="1">
      <c r="A160" s="9">
        <v>7</v>
      </c>
      <c r="B160" s="9" t="s">
        <v>1141</v>
      </c>
      <c r="C160" s="9" t="s">
        <v>1142</v>
      </c>
      <c r="D160" s="9">
        <v>1979</v>
      </c>
      <c r="E160" s="9" t="s">
        <v>21</v>
      </c>
      <c r="F160" s="9">
        <f>COUNTIFS(Detalhe_Registro!$A:$A,A160,Detalhe_Registro!$D:$D,B160)</f>
        <v>1</v>
      </c>
      <c r="G160" s="11">
        <v>1.2222219999999999</v>
      </c>
      <c r="H160" s="11">
        <v>1.2222219999999999</v>
      </c>
      <c r="I160" s="10">
        <f>SUMIFS(Detalhe_Registro!$F:$F,Detalhe_Registro!$A:$A,A160,Detalhe_Registro!$D:$D,B160)</f>
        <v>3138</v>
      </c>
      <c r="J160" s="11">
        <f>SUMIFS(Detalhe_Registro!$G:$G,Detalhe_Registro!$A:$A,A160,Detalhe_Registro!$D:$D,B160)</f>
        <v>141.51</v>
      </c>
      <c r="K160" s="9" t="str">
        <f>IF(G160="","",IF(G160&lt;Premissas!$C$8,"&lt; 1,00",IF(G160&lt;Premissas!$C$9,"1,00 – 1,19",IF(G160&lt;Premissas!$C$10,"1,20 – 1,39",IF(G160&lt;Premissas!$C$11,"1,40 – 1,59",IF(G160&lt;Premissas!$C$12,"1,60 – 1,99","≥ 2,00"))))))</f>
        <v>1,20 – 1,39</v>
      </c>
      <c r="L160" s="12">
        <f>IF(G160="","",MIN(Premissas!$C$17,IF(G160&lt;Premissas!$C$8,Premissas!$E$7,IF(G160&lt;Premissas!$C$9,Premissas!$E$8,IF(G160&lt;Premissas!$C$10,Premissas!$E$9,IF(G160&lt;Premissas!$C$11,Premissas!$E$10,IF(G160&lt;Premissas!$C$12,Premissas!$E$11,Premissas!$E$12)))))))</f>
        <v>200</v>
      </c>
      <c r="M160" s="13">
        <f>IF(OR(L160="",L160=0),0,L160/Premissas!$C$16)</f>
        <v>7.6923076923076925</v>
      </c>
      <c r="N160" s="9" t="str">
        <f>IF(L160&gt;=Premissas!$C$17,"SIM","NÃO")</f>
        <v>NÃO</v>
      </c>
    </row>
    <row r="161" spans="1:14" ht="15" customHeight="1">
      <c r="A161" s="9">
        <v>7</v>
      </c>
      <c r="B161" s="9" t="s">
        <v>1147</v>
      </c>
      <c r="C161" s="9" t="s">
        <v>1148</v>
      </c>
      <c r="D161" s="9">
        <v>1979</v>
      </c>
      <c r="E161" s="9" t="s">
        <v>4856</v>
      </c>
      <c r="F161" s="9">
        <f>COUNTIFS(Detalhe_Registro!$A:$A,A161,Detalhe_Registro!$D:$D,B161)</f>
        <v>2</v>
      </c>
      <c r="G161" s="11">
        <v>1.2777780000000001</v>
      </c>
      <c r="H161" s="11">
        <v>1.0025250000000001</v>
      </c>
      <c r="I161" s="10">
        <f>SUMIFS(Detalhe_Registro!$F:$F,Detalhe_Registro!$A:$A,A161,Detalhe_Registro!$D:$D,B161)</f>
        <v>1632</v>
      </c>
      <c r="J161" s="11">
        <f>SUMIFS(Detalhe_Registro!$G:$G,Detalhe_Registro!$A:$A,A161,Detalhe_Registro!$D:$D,B161)</f>
        <v>98.27</v>
      </c>
      <c r="K161" s="9" t="str">
        <f>IF(G161="","",IF(G161&lt;Premissas!$C$8,"&lt; 1,00",IF(G161&lt;Premissas!$C$9,"1,00 – 1,19",IF(G161&lt;Premissas!$C$10,"1,20 – 1,39",IF(G161&lt;Premissas!$C$11,"1,40 – 1,59",IF(G161&lt;Premissas!$C$12,"1,60 – 1,99","≥ 2,00"))))))</f>
        <v>1,20 – 1,39</v>
      </c>
      <c r="L161" s="12">
        <f>IF(G161="","",MIN(Premissas!$C$17,IF(G161&lt;Premissas!$C$8,Premissas!$E$7,IF(G161&lt;Premissas!$C$9,Premissas!$E$8,IF(G161&lt;Premissas!$C$10,Premissas!$E$9,IF(G161&lt;Premissas!$C$11,Premissas!$E$10,IF(G161&lt;Premissas!$C$12,Premissas!$E$11,Premissas!$E$12)))))))</f>
        <v>200</v>
      </c>
      <c r="M161" s="13">
        <f>IF(OR(L161="",L161=0),0,L161/Premissas!$C$16)</f>
        <v>7.6923076923076925</v>
      </c>
      <c r="N161" s="9" t="str">
        <f>IF(L161&gt;=Premissas!$C$17,"SIM","NÃO")</f>
        <v>NÃO</v>
      </c>
    </row>
    <row r="162" spans="1:14" ht="15" customHeight="1">
      <c r="A162" s="9">
        <v>7</v>
      </c>
      <c r="B162" s="9" t="s">
        <v>1163</v>
      </c>
      <c r="C162" s="9" t="s">
        <v>1164</v>
      </c>
      <c r="D162" s="9">
        <v>1979</v>
      </c>
      <c r="E162" s="9" t="s">
        <v>4855</v>
      </c>
      <c r="F162" s="9">
        <f>COUNTIFS(Detalhe_Registro!$A:$A,A162,Detalhe_Registro!$D:$D,B162)</f>
        <v>3</v>
      </c>
      <c r="G162" s="11">
        <v>1.5</v>
      </c>
      <c r="H162" s="11">
        <v>0.77142900000000003</v>
      </c>
      <c r="I162" s="10">
        <f>SUMIFS(Detalhe_Registro!$F:$F,Detalhe_Registro!$A:$A,A162,Detalhe_Registro!$D:$D,B162)</f>
        <v>999</v>
      </c>
      <c r="J162" s="11">
        <f>SUMIFS(Detalhe_Registro!$G:$G,Detalhe_Registro!$A:$A,A162,Detalhe_Registro!$D:$D,B162)</f>
        <v>81.45</v>
      </c>
      <c r="K162" s="9" t="str">
        <f>IF(G162="","",IF(G162&lt;Premissas!$C$8,"&lt; 1,00",IF(G162&lt;Premissas!$C$9,"1,00 – 1,19",IF(G162&lt;Premissas!$C$10,"1,20 – 1,39",IF(G162&lt;Premissas!$C$11,"1,40 – 1,59",IF(G162&lt;Premissas!$C$12,"1,60 – 1,99","≥ 2,00"))))))</f>
        <v>1,40 – 1,59</v>
      </c>
      <c r="L162" s="12">
        <f>IF(G162="","",MIN(Premissas!$C$17,IF(G162&lt;Premissas!$C$8,Premissas!$E$7,IF(G162&lt;Premissas!$C$9,Premissas!$E$8,IF(G162&lt;Premissas!$C$10,Premissas!$E$9,IF(G162&lt;Premissas!$C$11,Premissas!$E$10,IF(G162&lt;Premissas!$C$12,Premissas!$E$11,Premissas!$E$12)))))))</f>
        <v>350</v>
      </c>
      <c r="M162" s="13">
        <f>IF(OR(L162="",L162=0),0,L162/Premissas!$C$16)</f>
        <v>13.461538461538462</v>
      </c>
      <c r="N162" s="9" t="str">
        <f>IF(L162&gt;=Premissas!$C$17,"SIM","NÃO")</f>
        <v>NÃO</v>
      </c>
    </row>
    <row r="163" spans="1:14" ht="15" customHeight="1">
      <c r="A163" s="9">
        <v>7</v>
      </c>
      <c r="B163" s="9" t="s">
        <v>1153</v>
      </c>
      <c r="C163" s="9" t="s">
        <v>1154</v>
      </c>
      <c r="D163" s="9">
        <v>1979</v>
      </c>
      <c r="E163" s="9" t="s">
        <v>4855</v>
      </c>
      <c r="F163" s="9">
        <f>COUNTIFS(Detalhe_Registro!$A:$A,A163,Detalhe_Registro!$D:$D,B163)</f>
        <v>3</v>
      </c>
      <c r="G163" s="11">
        <v>1.818182</v>
      </c>
      <c r="H163" s="11">
        <v>0.91320299999999999</v>
      </c>
      <c r="I163" s="10">
        <f>SUMIFS(Detalhe_Registro!$F:$F,Detalhe_Registro!$A:$A,A163,Detalhe_Registro!$D:$D,B163)</f>
        <v>561</v>
      </c>
      <c r="J163" s="11">
        <f>SUMIFS(Detalhe_Registro!$G:$G,Detalhe_Registro!$A:$A,A163,Detalhe_Registro!$D:$D,B163)</f>
        <v>30.810000000000002</v>
      </c>
      <c r="K163" s="9" t="str">
        <f>IF(G163="","",IF(G163&lt;Premissas!$C$8,"&lt; 1,00",IF(G163&lt;Premissas!$C$9,"1,00 – 1,19",IF(G163&lt;Premissas!$C$10,"1,20 – 1,39",IF(G163&lt;Premissas!$C$11,"1,40 – 1,59",IF(G163&lt;Premissas!$C$12,"1,60 – 1,99","≥ 2,00"))))))</f>
        <v>1,60 – 1,99</v>
      </c>
      <c r="L163" s="12">
        <f>IF(G163="","",MIN(Premissas!$C$17,IF(G163&lt;Premissas!$C$8,Premissas!$E$7,IF(G163&lt;Premissas!$C$9,Premissas!$E$8,IF(G163&lt;Premissas!$C$10,Premissas!$E$9,IF(G163&lt;Premissas!$C$11,Premissas!$E$10,IF(G163&lt;Premissas!$C$12,Premissas!$E$11,Premissas!$E$12)))))))</f>
        <v>500</v>
      </c>
      <c r="M163" s="13">
        <f>IF(OR(L163="",L163=0),0,L163/Premissas!$C$16)</f>
        <v>19.23076923076923</v>
      </c>
      <c r="N163" s="9" t="str">
        <f>IF(L163&gt;=Premissas!$C$17,"SIM","NÃO")</f>
        <v>NÃO</v>
      </c>
    </row>
    <row r="164" spans="1:14" ht="15" customHeight="1">
      <c r="A164" s="9">
        <v>7</v>
      </c>
      <c r="B164" s="9" t="s">
        <v>1173</v>
      </c>
      <c r="C164" s="9" t="s">
        <v>1174</v>
      </c>
      <c r="D164" s="9">
        <v>1979</v>
      </c>
      <c r="E164" s="9" t="s">
        <v>19</v>
      </c>
      <c r="F164" s="9">
        <f>COUNTIFS(Detalhe_Registro!$A:$A,A164,Detalhe_Registro!$D:$D,B164)</f>
        <v>1</v>
      </c>
      <c r="G164" s="11">
        <v>0.171429</v>
      </c>
      <c r="H164" s="11">
        <v>0.171429</v>
      </c>
      <c r="I164" s="10">
        <f>SUMIFS(Detalhe_Registro!$F:$F,Detalhe_Registro!$A:$A,A164,Detalhe_Registro!$D:$D,B164)</f>
        <v>207</v>
      </c>
      <c r="J164" s="11">
        <f>SUMIFS(Detalhe_Registro!$G:$G,Detalhe_Registro!$A:$A,A164,Detalhe_Registro!$D:$D,B164)</f>
        <v>33.590000000000003</v>
      </c>
      <c r="K164" s="9" t="str">
        <f>IF(G164="","",IF(G164&lt;Premissas!$C$8,"&lt; 1,00",IF(G164&lt;Premissas!$C$9,"1,00 – 1,19",IF(G164&lt;Premissas!$C$10,"1,20 – 1,39",IF(G164&lt;Premissas!$C$11,"1,40 – 1,59",IF(G164&lt;Premissas!$C$12,"1,60 – 1,99","≥ 2,00"))))))</f>
        <v>&lt; 1,00</v>
      </c>
      <c r="L164" s="12">
        <f>IF(G164="","",MIN(Premissas!$C$17,IF(G164&lt;Premissas!$C$8,Premissas!$E$7,IF(G164&lt;Premissas!$C$9,Premissas!$E$8,IF(G164&lt;Premissas!$C$10,Premissas!$E$9,IF(G164&lt;Premissas!$C$11,Premissas!$E$10,IF(G164&lt;Premissas!$C$12,Premissas!$E$11,Premissas!$E$12)))))))</f>
        <v>0</v>
      </c>
      <c r="M164" s="13">
        <f>IF(OR(L164="",L164=0),0,L164/Premissas!$C$16)</f>
        <v>0</v>
      </c>
      <c r="N164" s="9" t="str">
        <f>IF(L164&gt;=Premissas!$C$17,"SIM","NÃO")</f>
        <v>NÃO</v>
      </c>
    </row>
    <row r="165" spans="1:14" ht="15" customHeight="1">
      <c r="A165" s="9">
        <v>7</v>
      </c>
      <c r="B165" s="9" t="s">
        <v>1157</v>
      </c>
      <c r="C165" s="9" t="s">
        <v>1158</v>
      </c>
      <c r="D165" s="9">
        <v>1979</v>
      </c>
      <c r="E165" s="9" t="s">
        <v>20</v>
      </c>
      <c r="F165" s="9">
        <f>COUNTIFS(Detalhe_Registro!$A:$A,A165,Detalhe_Registro!$D:$D,B165)</f>
        <v>1</v>
      </c>
      <c r="G165" s="11">
        <v>0.3125</v>
      </c>
      <c r="H165" s="11">
        <v>0.3125</v>
      </c>
      <c r="I165" s="10">
        <f>SUMIFS(Detalhe_Registro!$F:$F,Detalhe_Registro!$A:$A,A165,Detalhe_Registro!$D:$D,B165)</f>
        <v>66</v>
      </c>
      <c r="J165" s="11">
        <f>SUMIFS(Detalhe_Registro!$G:$G,Detalhe_Registro!$A:$A,A165,Detalhe_Registro!$D:$D,B165)</f>
        <v>13.65</v>
      </c>
      <c r="K165" s="9" t="str">
        <f>IF(G165="","",IF(G165&lt;Premissas!$C$8,"&lt; 1,00",IF(G165&lt;Premissas!$C$9,"1,00 – 1,19",IF(G165&lt;Premissas!$C$10,"1,20 – 1,39",IF(G165&lt;Premissas!$C$11,"1,40 – 1,59",IF(G165&lt;Premissas!$C$12,"1,60 – 1,99","≥ 2,00"))))))</f>
        <v>&lt; 1,00</v>
      </c>
      <c r="L165" s="12">
        <f>IF(G165="","",MIN(Premissas!$C$17,IF(G165&lt;Premissas!$C$8,Premissas!$E$7,IF(G165&lt;Premissas!$C$9,Premissas!$E$8,IF(G165&lt;Premissas!$C$10,Premissas!$E$9,IF(G165&lt;Premissas!$C$11,Premissas!$E$10,IF(G165&lt;Premissas!$C$12,Premissas!$E$11,Premissas!$E$12)))))))</f>
        <v>0</v>
      </c>
      <c r="M165" s="13">
        <f>IF(OR(L165="",L165=0),0,L165/Premissas!$C$16)</f>
        <v>0</v>
      </c>
      <c r="N165" s="9" t="str">
        <f>IF(L165&gt;=Premissas!$C$17,"SIM","NÃO")</f>
        <v>NÃO</v>
      </c>
    </row>
    <row r="166" spans="1:14" ht="15" customHeight="1">
      <c r="A166" s="9">
        <v>7</v>
      </c>
      <c r="B166" s="9" t="s">
        <v>1143</v>
      </c>
      <c r="C166" s="9" t="s">
        <v>1144</v>
      </c>
      <c r="D166" s="9">
        <v>1979</v>
      </c>
      <c r="E166" s="9" t="s">
        <v>21</v>
      </c>
      <c r="F166" s="9">
        <f>COUNTIFS(Detalhe_Registro!$A:$A,A166,Detalhe_Registro!$D:$D,B166)</f>
        <v>1</v>
      </c>
      <c r="G166" s="11">
        <v>1.388889</v>
      </c>
      <c r="H166" s="11">
        <v>1.388889</v>
      </c>
      <c r="I166" s="10">
        <f>SUMIFS(Detalhe_Registro!$F:$F,Detalhe_Registro!$A:$A,A166,Detalhe_Registro!$D:$D,B166)</f>
        <v>906</v>
      </c>
      <c r="J166" s="11">
        <f>SUMIFS(Detalhe_Registro!$G:$G,Detalhe_Registro!$A:$A,A166,Detalhe_Registro!$D:$D,B166)</f>
        <v>35.82</v>
      </c>
      <c r="K166" s="9" t="str">
        <f>IF(G166="","",IF(G166&lt;Premissas!$C$8,"&lt; 1,00",IF(G166&lt;Premissas!$C$9,"1,00 – 1,19",IF(G166&lt;Premissas!$C$10,"1,20 – 1,39",IF(G166&lt;Premissas!$C$11,"1,40 – 1,59",IF(G166&lt;Premissas!$C$12,"1,60 – 1,99","≥ 2,00"))))))</f>
        <v>1,20 – 1,39</v>
      </c>
      <c r="L166" s="12">
        <f>IF(G166="","",MIN(Premissas!$C$17,IF(G166&lt;Premissas!$C$8,Premissas!$E$7,IF(G166&lt;Premissas!$C$9,Premissas!$E$8,IF(G166&lt;Premissas!$C$10,Premissas!$E$9,IF(G166&lt;Premissas!$C$11,Premissas!$E$10,IF(G166&lt;Premissas!$C$12,Premissas!$E$11,Premissas!$E$12)))))))</f>
        <v>200</v>
      </c>
      <c r="M166" s="13">
        <f>IF(OR(L166="",L166=0),0,L166/Premissas!$C$16)</f>
        <v>7.6923076923076925</v>
      </c>
      <c r="N166" s="9" t="str">
        <f>IF(L166&gt;=Premissas!$C$17,"SIM","NÃO")</f>
        <v>NÃO</v>
      </c>
    </row>
    <row r="167" spans="1:14" ht="15" customHeight="1">
      <c r="A167" s="9">
        <v>7</v>
      </c>
      <c r="B167" s="9" t="s">
        <v>1155</v>
      </c>
      <c r="C167" s="9" t="s">
        <v>1156</v>
      </c>
      <c r="D167" s="9">
        <v>1979</v>
      </c>
      <c r="E167" s="9" t="s">
        <v>21</v>
      </c>
      <c r="F167" s="9">
        <f>COUNTIFS(Detalhe_Registro!$A:$A,A167,Detalhe_Registro!$D:$D,B167)</f>
        <v>1</v>
      </c>
      <c r="G167" s="11">
        <v>2.2222219999999999</v>
      </c>
      <c r="H167" s="11">
        <v>2.2222219999999999</v>
      </c>
      <c r="I167" s="10">
        <f>SUMIFS(Detalhe_Registro!$F:$F,Detalhe_Registro!$A:$A,A167,Detalhe_Registro!$D:$D,B167)</f>
        <v>3224</v>
      </c>
      <c r="J167" s="11">
        <f>SUMIFS(Detalhe_Registro!$G:$G,Detalhe_Registro!$A:$A,A167,Detalhe_Registro!$D:$D,B167)</f>
        <v>81.319999999999993</v>
      </c>
      <c r="K167" s="9" t="str">
        <f>IF(G167="","",IF(G167&lt;Premissas!$C$8,"&lt; 1,00",IF(G167&lt;Premissas!$C$9,"1,00 – 1,19",IF(G167&lt;Premissas!$C$10,"1,20 – 1,39",IF(G167&lt;Premissas!$C$11,"1,40 – 1,59",IF(G167&lt;Premissas!$C$12,"1,60 – 1,99","≥ 2,00"))))))</f>
        <v>≥ 2,00</v>
      </c>
      <c r="L167" s="12">
        <f>IF(G167="","",MIN(Premissas!$C$17,IF(G167&lt;Premissas!$C$8,Premissas!$E$7,IF(G167&lt;Premissas!$C$9,Premissas!$E$8,IF(G167&lt;Premissas!$C$10,Premissas!$E$9,IF(G167&lt;Premissas!$C$11,Premissas!$E$10,IF(G167&lt;Premissas!$C$12,Premissas!$E$11,Premissas!$E$12)))))))</f>
        <v>750</v>
      </c>
      <c r="M167" s="13">
        <f>IF(OR(L167="",L167=0),0,L167/Premissas!$C$16)</f>
        <v>28.846153846153847</v>
      </c>
      <c r="N167" s="9" t="str">
        <f>IF(L167&gt;=Premissas!$C$17,"SIM","NÃO")</f>
        <v>SIM</v>
      </c>
    </row>
    <row r="168" spans="1:14" ht="15" customHeight="1">
      <c r="A168" s="9">
        <v>7</v>
      </c>
      <c r="B168" s="9" t="s">
        <v>1175</v>
      </c>
      <c r="C168" s="9" t="s">
        <v>1176</v>
      </c>
      <c r="D168" s="9">
        <v>1979</v>
      </c>
      <c r="E168" s="9" t="s">
        <v>18</v>
      </c>
      <c r="F168" s="9">
        <f>COUNTIFS(Detalhe_Registro!$A:$A,A168,Detalhe_Registro!$D:$D,B168)</f>
        <v>1</v>
      </c>
      <c r="G168" s="11">
        <v>1</v>
      </c>
      <c r="H168" s="11">
        <v>1</v>
      </c>
      <c r="I168" s="10">
        <f>SUMIFS(Detalhe_Registro!$F:$F,Detalhe_Registro!$A:$A,A168,Detalhe_Registro!$D:$D,B168)</f>
        <v>2038</v>
      </c>
      <c r="J168" s="11">
        <f>SUMIFS(Detalhe_Registro!$G:$G,Detalhe_Registro!$A:$A,A168,Detalhe_Registro!$D:$D,B168)</f>
        <v>93.49</v>
      </c>
      <c r="K168" s="9" t="str">
        <f>IF(G168="","",IF(G168&lt;Premissas!$C$8,"&lt; 1,00",IF(G168&lt;Premissas!$C$9,"1,00 – 1,19",IF(G168&lt;Premissas!$C$10,"1,20 – 1,39",IF(G168&lt;Premissas!$C$11,"1,40 – 1,59",IF(G168&lt;Premissas!$C$12,"1,60 – 1,99","≥ 2,00"))))))</f>
        <v>1,00 – 1,19</v>
      </c>
      <c r="L168" s="12">
        <f>IF(G168="","",MIN(Premissas!$C$17,IF(G168&lt;Premissas!$C$8,Premissas!$E$7,IF(G168&lt;Premissas!$C$9,Premissas!$E$8,IF(G168&lt;Premissas!$C$10,Premissas!$E$9,IF(G168&lt;Premissas!$C$11,Premissas!$E$10,IF(G168&lt;Premissas!$C$12,Premissas!$E$11,Premissas!$E$12)))))))</f>
        <v>100</v>
      </c>
      <c r="M168" s="13">
        <f>IF(OR(L168="",L168=0),0,L168/Premissas!$C$16)</f>
        <v>3.8461538461538463</v>
      </c>
      <c r="N168" s="9" t="str">
        <f>IF(L168&gt;=Premissas!$C$17,"SIM","NÃO")</f>
        <v>NÃO</v>
      </c>
    </row>
    <row r="169" spans="1:14" ht="15" customHeight="1">
      <c r="A169" s="9">
        <v>7</v>
      </c>
      <c r="B169" s="9" t="s">
        <v>1193</v>
      </c>
      <c r="C169" s="9" t="s">
        <v>1194</v>
      </c>
      <c r="D169" s="9">
        <v>1979</v>
      </c>
      <c r="E169" s="9" t="s">
        <v>4856</v>
      </c>
      <c r="F169" s="9">
        <f>COUNTIFS(Detalhe_Registro!$A:$A,A169,Detalhe_Registro!$D:$D,B169)</f>
        <v>2</v>
      </c>
      <c r="G169" s="11">
        <v>1.0555559999999999</v>
      </c>
      <c r="H169" s="11">
        <v>0.64141400000000004</v>
      </c>
      <c r="I169" s="10">
        <f>SUMIFS(Detalhe_Registro!$F:$F,Detalhe_Registro!$A:$A,A169,Detalhe_Registro!$D:$D,B169)</f>
        <v>1893</v>
      </c>
      <c r="J169" s="11">
        <f>SUMIFS(Detalhe_Registro!$G:$G,Detalhe_Registro!$A:$A,A169,Detalhe_Registro!$D:$D,B169)</f>
        <v>103.73</v>
      </c>
      <c r="K169" s="9" t="str">
        <f>IF(G169="","",IF(G169&lt;Premissas!$C$8,"&lt; 1,00",IF(G169&lt;Premissas!$C$9,"1,00 – 1,19",IF(G169&lt;Premissas!$C$10,"1,20 – 1,39",IF(G169&lt;Premissas!$C$11,"1,40 – 1,59",IF(G169&lt;Premissas!$C$12,"1,60 – 1,99","≥ 2,00"))))))</f>
        <v>1,00 – 1,19</v>
      </c>
      <c r="L169" s="12">
        <f>IF(G169="","",MIN(Premissas!$C$17,IF(G169&lt;Premissas!$C$8,Premissas!$E$7,IF(G169&lt;Premissas!$C$9,Premissas!$E$8,IF(G169&lt;Premissas!$C$10,Premissas!$E$9,IF(G169&lt;Premissas!$C$11,Premissas!$E$10,IF(G169&lt;Premissas!$C$12,Premissas!$E$11,Premissas!$E$12)))))))</f>
        <v>100</v>
      </c>
      <c r="M169" s="13">
        <f>IF(OR(L169="",L169=0),0,L169/Premissas!$C$16)</f>
        <v>3.8461538461538463</v>
      </c>
      <c r="N169" s="9" t="str">
        <f>IF(L169&gt;=Premissas!$C$17,"SIM","NÃO")</f>
        <v>NÃO</v>
      </c>
    </row>
    <row r="170" spans="1:14" ht="15" customHeight="1">
      <c r="A170" s="9">
        <v>7</v>
      </c>
      <c r="B170" s="9" t="s">
        <v>1159</v>
      </c>
      <c r="C170" s="9" t="s">
        <v>1160</v>
      </c>
      <c r="D170" s="9">
        <v>1979</v>
      </c>
      <c r="E170" s="9" t="s">
        <v>4855</v>
      </c>
      <c r="F170" s="9">
        <f>COUNTIFS(Detalhe_Registro!$A:$A,A170,Detalhe_Registro!$D:$D,B170)</f>
        <v>3</v>
      </c>
      <c r="G170" s="11">
        <v>0.72727299999999995</v>
      </c>
      <c r="H170" s="11">
        <v>0.67932899999999996</v>
      </c>
      <c r="I170" s="10">
        <f>SUMIFS(Detalhe_Registro!$F:$F,Detalhe_Registro!$A:$A,A170,Detalhe_Registro!$D:$D,B170)</f>
        <v>1214</v>
      </c>
      <c r="J170" s="11">
        <f>SUMIFS(Detalhe_Registro!$G:$G,Detalhe_Registro!$A:$A,A170,Detalhe_Registro!$D:$D,B170)</f>
        <v>89.13000000000001</v>
      </c>
      <c r="K170" s="9" t="str">
        <f>IF(G170="","",IF(G170&lt;Premissas!$C$8,"&lt; 1,00",IF(G170&lt;Premissas!$C$9,"1,00 – 1,19",IF(G170&lt;Premissas!$C$10,"1,20 – 1,39",IF(G170&lt;Premissas!$C$11,"1,40 – 1,59",IF(G170&lt;Premissas!$C$12,"1,60 – 1,99","≥ 2,00"))))))</f>
        <v>&lt; 1,00</v>
      </c>
      <c r="L170" s="12">
        <f>IF(G170="","",MIN(Premissas!$C$17,IF(G170&lt;Premissas!$C$8,Premissas!$E$7,IF(G170&lt;Premissas!$C$9,Premissas!$E$8,IF(G170&lt;Premissas!$C$10,Premissas!$E$9,IF(G170&lt;Premissas!$C$11,Premissas!$E$10,IF(G170&lt;Premissas!$C$12,Premissas!$E$11,Premissas!$E$12)))))))</f>
        <v>0</v>
      </c>
      <c r="M170" s="13">
        <f>IF(OR(L170="",L170=0),0,L170/Premissas!$C$16)</f>
        <v>0</v>
      </c>
      <c r="N170" s="9" t="str">
        <f>IF(L170&gt;=Premissas!$C$17,"SIM","NÃO")</f>
        <v>NÃO</v>
      </c>
    </row>
    <row r="171" spans="1:14" ht="15" customHeight="1">
      <c r="A171" s="9">
        <v>7</v>
      </c>
      <c r="B171" s="9" t="s">
        <v>1183</v>
      </c>
      <c r="C171" s="9" t="s">
        <v>1184</v>
      </c>
      <c r="D171" s="9">
        <v>1979</v>
      </c>
      <c r="E171" s="9" t="s">
        <v>19</v>
      </c>
      <c r="F171" s="9">
        <f>COUNTIFS(Detalhe_Registro!$A:$A,A171,Detalhe_Registro!$D:$D,B171)</f>
        <v>1</v>
      </c>
      <c r="G171" s="11">
        <v>0.65714300000000003</v>
      </c>
      <c r="H171" s="11">
        <v>0.65714300000000003</v>
      </c>
      <c r="I171" s="10">
        <f>SUMIFS(Detalhe_Registro!$F:$F,Detalhe_Registro!$A:$A,A171,Detalhe_Registro!$D:$D,B171)</f>
        <v>1798</v>
      </c>
      <c r="J171" s="11">
        <f>SUMIFS(Detalhe_Registro!$G:$G,Detalhe_Registro!$A:$A,A171,Detalhe_Registro!$D:$D,B171)</f>
        <v>78.14</v>
      </c>
      <c r="K171" s="9" t="str">
        <f>IF(G171="","",IF(G171&lt;Premissas!$C$8,"&lt; 1,00",IF(G171&lt;Premissas!$C$9,"1,00 – 1,19",IF(G171&lt;Premissas!$C$10,"1,20 – 1,39",IF(G171&lt;Premissas!$C$11,"1,40 – 1,59",IF(G171&lt;Premissas!$C$12,"1,60 – 1,99","≥ 2,00"))))))</f>
        <v>&lt; 1,00</v>
      </c>
      <c r="L171" s="12">
        <f>IF(G171="","",MIN(Premissas!$C$17,IF(G171&lt;Premissas!$C$8,Premissas!$E$7,IF(G171&lt;Premissas!$C$9,Premissas!$E$8,IF(G171&lt;Premissas!$C$10,Premissas!$E$9,IF(G171&lt;Premissas!$C$11,Premissas!$E$10,IF(G171&lt;Premissas!$C$12,Premissas!$E$11,Premissas!$E$12)))))))</f>
        <v>0</v>
      </c>
      <c r="M171" s="13">
        <f>IF(OR(L171="",L171=0),0,L171/Premissas!$C$16)</f>
        <v>0</v>
      </c>
      <c r="N171" s="9" t="str">
        <f>IF(L171&gt;=Premissas!$C$17,"SIM","NÃO")</f>
        <v>NÃO</v>
      </c>
    </row>
    <row r="172" spans="1:14" ht="15" customHeight="1">
      <c r="A172" s="9">
        <v>7</v>
      </c>
      <c r="B172" s="9" t="s">
        <v>1145</v>
      </c>
      <c r="C172" s="9" t="s">
        <v>1146</v>
      </c>
      <c r="D172" s="9">
        <v>1979</v>
      </c>
      <c r="E172" s="9" t="s">
        <v>19</v>
      </c>
      <c r="F172" s="9">
        <f>COUNTIFS(Detalhe_Registro!$A:$A,A172,Detalhe_Registro!$D:$D,B172)</f>
        <v>1</v>
      </c>
      <c r="G172" s="11">
        <v>0.77142900000000003</v>
      </c>
      <c r="H172" s="11">
        <v>0.77142900000000003</v>
      </c>
      <c r="I172" s="10">
        <f>SUMIFS(Detalhe_Registro!$F:$F,Detalhe_Registro!$A:$A,A172,Detalhe_Registro!$D:$D,B172)</f>
        <v>2698</v>
      </c>
      <c r="J172" s="11">
        <f>SUMIFS(Detalhe_Registro!$G:$G,Detalhe_Registro!$A:$A,A172,Detalhe_Registro!$D:$D,B172)</f>
        <v>100.89</v>
      </c>
      <c r="K172" s="9" t="str">
        <f>IF(G172="","",IF(G172&lt;Premissas!$C$8,"&lt; 1,00",IF(G172&lt;Premissas!$C$9,"1,00 – 1,19",IF(G172&lt;Premissas!$C$10,"1,20 – 1,39",IF(G172&lt;Premissas!$C$11,"1,40 – 1,59",IF(G172&lt;Premissas!$C$12,"1,60 – 1,99","≥ 2,00"))))))</f>
        <v>&lt; 1,00</v>
      </c>
      <c r="L172" s="12">
        <f>IF(G172="","",MIN(Premissas!$C$17,IF(G172&lt;Premissas!$C$8,Premissas!$E$7,IF(G172&lt;Premissas!$C$9,Premissas!$E$8,IF(G172&lt;Premissas!$C$10,Premissas!$E$9,IF(G172&lt;Premissas!$C$11,Premissas!$E$10,IF(G172&lt;Premissas!$C$12,Premissas!$E$11,Premissas!$E$12)))))))</f>
        <v>0</v>
      </c>
      <c r="M172" s="13">
        <f>IF(OR(L172="",L172=0),0,L172/Premissas!$C$16)</f>
        <v>0</v>
      </c>
      <c r="N172" s="9" t="str">
        <f>IF(L172&gt;=Premissas!$C$17,"SIM","NÃO")</f>
        <v>NÃO</v>
      </c>
    </row>
    <row r="173" spans="1:14" ht="15" customHeight="1">
      <c r="A173" s="9">
        <v>7</v>
      </c>
      <c r="B173" s="9" t="s">
        <v>1169</v>
      </c>
      <c r="C173" s="9" t="s">
        <v>1170</v>
      </c>
      <c r="D173" s="9">
        <v>1979</v>
      </c>
      <c r="E173" s="9" t="s">
        <v>20</v>
      </c>
      <c r="F173" s="9">
        <f>COUNTIFS(Detalhe_Registro!$A:$A,A173,Detalhe_Registro!$D:$D,B173)</f>
        <v>1</v>
      </c>
      <c r="G173" s="11">
        <v>0.6875</v>
      </c>
      <c r="H173" s="11">
        <v>0.6875</v>
      </c>
      <c r="I173" s="10">
        <f>SUMIFS(Detalhe_Registro!$F:$F,Detalhe_Registro!$A:$A,A173,Detalhe_Registro!$D:$D,B173)</f>
        <v>22</v>
      </c>
      <c r="J173" s="11">
        <f>SUMIFS(Detalhe_Registro!$G:$G,Detalhe_Registro!$A:$A,A173,Detalhe_Registro!$D:$D,B173)</f>
        <v>1.93</v>
      </c>
      <c r="K173" s="9" t="str">
        <f>IF(G173="","",IF(G173&lt;Premissas!$C$8,"&lt; 1,00",IF(G173&lt;Premissas!$C$9,"1,00 – 1,19",IF(G173&lt;Premissas!$C$10,"1,20 – 1,39",IF(G173&lt;Premissas!$C$11,"1,40 – 1,59",IF(G173&lt;Premissas!$C$12,"1,60 – 1,99","≥ 2,00"))))))</f>
        <v>&lt; 1,00</v>
      </c>
      <c r="L173" s="12">
        <f>IF(G173="","",MIN(Premissas!$C$17,IF(G173&lt;Premissas!$C$8,Premissas!$E$7,IF(G173&lt;Premissas!$C$9,Premissas!$E$8,IF(G173&lt;Premissas!$C$10,Premissas!$E$9,IF(G173&lt;Premissas!$C$11,Premissas!$E$10,IF(G173&lt;Premissas!$C$12,Premissas!$E$11,Premissas!$E$12)))))))</f>
        <v>0</v>
      </c>
      <c r="M173" s="13">
        <f>IF(OR(L173="",L173=0),0,L173/Premissas!$C$16)</f>
        <v>0</v>
      </c>
      <c r="N173" s="9" t="str">
        <f>IF(L173&gt;=Premissas!$C$17,"SIM","NÃO")</f>
        <v>NÃO</v>
      </c>
    </row>
    <row r="174" spans="1:14" ht="15" customHeight="1">
      <c r="A174" s="9">
        <v>7</v>
      </c>
      <c r="B174" s="9" t="s">
        <v>316</v>
      </c>
      <c r="C174" s="9" t="s">
        <v>317</v>
      </c>
      <c r="D174" s="9">
        <v>409</v>
      </c>
      <c r="E174" s="9" t="s">
        <v>20</v>
      </c>
      <c r="F174" s="9">
        <f>COUNTIFS(Detalhe_Registro!$A:$A,A174,Detalhe_Registro!$D:$D,B174)</f>
        <v>1</v>
      </c>
      <c r="G174" s="11">
        <v>1.2272730000000001</v>
      </c>
      <c r="H174" s="11">
        <v>1.2272730000000001</v>
      </c>
      <c r="I174" s="10">
        <f>SUMIFS(Detalhe_Registro!$F:$F,Detalhe_Registro!$A:$A,A174,Detalhe_Registro!$D:$D,B174)</f>
        <v>40</v>
      </c>
      <c r="J174" s="11">
        <f>SUMIFS(Detalhe_Registro!$G:$G,Detalhe_Registro!$A:$A,A174,Detalhe_Registro!$D:$D,B174)</f>
        <v>1.46</v>
      </c>
      <c r="K174" s="9" t="str">
        <f>IF(G174="","",IF(G174&lt;Premissas!$C$8,"&lt; 1,00",IF(G174&lt;Premissas!$C$9,"1,00 – 1,19",IF(G174&lt;Premissas!$C$10,"1,20 – 1,39",IF(G174&lt;Premissas!$C$11,"1,40 – 1,59",IF(G174&lt;Premissas!$C$12,"1,60 – 1,99","≥ 2,00"))))))</f>
        <v>1,20 – 1,39</v>
      </c>
      <c r="L174" s="12">
        <f>IF(G174="","",MIN(Premissas!$C$17,IF(G174&lt;Premissas!$C$8,Premissas!$E$7,IF(G174&lt;Premissas!$C$9,Premissas!$E$8,IF(G174&lt;Premissas!$C$10,Premissas!$E$9,IF(G174&lt;Premissas!$C$11,Premissas!$E$10,IF(G174&lt;Premissas!$C$12,Premissas!$E$11,Premissas!$E$12)))))))</f>
        <v>200</v>
      </c>
      <c r="M174" s="13">
        <f>IF(OR(L174="",L174=0),0,L174/Premissas!$C$16)</f>
        <v>7.6923076923076925</v>
      </c>
      <c r="N174" s="9" t="str">
        <f>IF(L174&gt;=Premissas!$C$17,"SIM","NÃO")</f>
        <v>NÃO</v>
      </c>
    </row>
    <row r="175" spans="1:14" ht="15" customHeight="1">
      <c r="A175" s="9">
        <v>7</v>
      </c>
      <c r="B175" s="9" t="s">
        <v>254</v>
      </c>
      <c r="C175" s="9" t="s">
        <v>255</v>
      </c>
      <c r="D175" s="9">
        <v>409</v>
      </c>
      <c r="E175" s="9" t="s">
        <v>20</v>
      </c>
      <c r="F175" s="9">
        <f>COUNTIFS(Detalhe_Registro!$A:$A,A175,Detalhe_Registro!$D:$D,B175)</f>
        <v>1</v>
      </c>
      <c r="G175" s="11">
        <v>1.454545</v>
      </c>
      <c r="H175" s="11">
        <v>1.454545</v>
      </c>
      <c r="I175" s="10">
        <f>SUMIFS(Detalhe_Registro!$F:$F,Detalhe_Registro!$A:$A,A175,Detalhe_Registro!$D:$D,B175)</f>
        <v>1118</v>
      </c>
      <c r="J175" s="11">
        <f>SUMIFS(Detalhe_Registro!$G:$G,Detalhe_Registro!$A:$A,A175,Detalhe_Registro!$D:$D,B175)</f>
        <v>34.409999999999997</v>
      </c>
      <c r="K175" s="9" t="str">
        <f>IF(G175="","",IF(G175&lt;Premissas!$C$8,"&lt; 1,00",IF(G175&lt;Premissas!$C$9,"1,00 – 1,19",IF(G175&lt;Premissas!$C$10,"1,20 – 1,39",IF(G175&lt;Premissas!$C$11,"1,40 – 1,59",IF(G175&lt;Premissas!$C$12,"1,60 – 1,99","≥ 2,00"))))))</f>
        <v>1,40 – 1,59</v>
      </c>
      <c r="L175" s="12">
        <f>IF(G175="","",MIN(Premissas!$C$17,IF(G175&lt;Premissas!$C$8,Premissas!$E$7,IF(G175&lt;Premissas!$C$9,Premissas!$E$8,IF(G175&lt;Premissas!$C$10,Premissas!$E$9,IF(G175&lt;Premissas!$C$11,Premissas!$E$10,IF(G175&lt;Premissas!$C$12,Premissas!$E$11,Premissas!$E$12)))))))</f>
        <v>350</v>
      </c>
      <c r="M175" s="13">
        <f>IF(OR(L175="",L175=0),0,L175/Premissas!$C$16)</f>
        <v>13.461538461538462</v>
      </c>
      <c r="N175" s="9" t="str">
        <f>IF(L175&gt;=Premissas!$C$17,"SIM","NÃO")</f>
        <v>NÃO</v>
      </c>
    </row>
    <row r="176" spans="1:14" ht="15" customHeight="1">
      <c r="A176" s="9">
        <v>7</v>
      </c>
      <c r="B176" s="9" t="s">
        <v>188</v>
      </c>
      <c r="C176" s="9" t="s">
        <v>189</v>
      </c>
      <c r="D176" s="9">
        <v>409</v>
      </c>
      <c r="E176" s="9" t="s">
        <v>20</v>
      </c>
      <c r="F176" s="9">
        <f>COUNTIFS(Detalhe_Registro!$A:$A,A176,Detalhe_Registro!$D:$D,B176)</f>
        <v>1</v>
      </c>
      <c r="G176" s="11">
        <v>1.1363639999999999</v>
      </c>
      <c r="H176" s="11">
        <v>1.1363639999999999</v>
      </c>
      <c r="I176" s="10">
        <f>SUMIFS(Detalhe_Registro!$F:$F,Detalhe_Registro!$A:$A,A176,Detalhe_Registro!$D:$D,B176)</f>
        <v>281</v>
      </c>
      <c r="J176" s="11">
        <f>SUMIFS(Detalhe_Registro!$G:$G,Detalhe_Registro!$A:$A,A176,Detalhe_Registro!$D:$D,B176)</f>
        <v>11.19</v>
      </c>
      <c r="K176" s="9" t="str">
        <f>IF(G176="","",IF(G176&lt;Premissas!$C$8,"&lt; 1,00",IF(G176&lt;Premissas!$C$9,"1,00 – 1,19",IF(G176&lt;Premissas!$C$10,"1,20 – 1,39",IF(G176&lt;Premissas!$C$11,"1,40 – 1,59",IF(G176&lt;Premissas!$C$12,"1,60 – 1,99","≥ 2,00"))))))</f>
        <v>1,00 – 1,19</v>
      </c>
      <c r="L176" s="12">
        <f>IF(G176="","",MIN(Premissas!$C$17,IF(G176&lt;Premissas!$C$8,Premissas!$E$7,IF(G176&lt;Premissas!$C$9,Premissas!$E$8,IF(G176&lt;Premissas!$C$10,Premissas!$E$9,IF(G176&lt;Premissas!$C$11,Premissas!$E$10,IF(G176&lt;Premissas!$C$12,Premissas!$E$11,Premissas!$E$12)))))))</f>
        <v>100</v>
      </c>
      <c r="M176" s="13">
        <f>IF(OR(L176="",L176=0),0,L176/Premissas!$C$16)</f>
        <v>3.8461538461538463</v>
      </c>
      <c r="N176" s="9" t="str">
        <f>IF(L176&gt;=Premissas!$C$17,"SIM","NÃO")</f>
        <v>NÃO</v>
      </c>
    </row>
    <row r="177" spans="1:14" ht="15" customHeight="1">
      <c r="A177" s="9">
        <v>7</v>
      </c>
      <c r="B177" s="9" t="s">
        <v>216</v>
      </c>
      <c r="C177" s="9" t="s">
        <v>217</v>
      </c>
      <c r="D177" s="9">
        <v>409</v>
      </c>
      <c r="E177" s="9" t="s">
        <v>4852</v>
      </c>
      <c r="F177" s="9">
        <f>COUNTIFS(Detalhe_Registro!$A:$A,A177,Detalhe_Registro!$D:$D,B177)</f>
        <v>2</v>
      </c>
      <c r="G177" s="11">
        <v>0.72</v>
      </c>
      <c r="H177" s="11">
        <v>0.67818199999999995</v>
      </c>
      <c r="I177" s="10">
        <f>SUMIFS(Detalhe_Registro!$F:$F,Detalhe_Registro!$A:$A,A177,Detalhe_Registro!$D:$D,B177)</f>
        <v>973</v>
      </c>
      <c r="J177" s="11">
        <f>SUMIFS(Detalhe_Registro!$G:$G,Detalhe_Registro!$A:$A,A177,Detalhe_Registro!$D:$D,B177)</f>
        <v>55.39</v>
      </c>
      <c r="K177" s="9" t="str">
        <f>IF(G177="","",IF(G177&lt;Premissas!$C$8,"&lt; 1,00",IF(G177&lt;Premissas!$C$9,"1,00 – 1,19",IF(G177&lt;Premissas!$C$10,"1,20 – 1,39",IF(G177&lt;Premissas!$C$11,"1,40 – 1,59",IF(G177&lt;Premissas!$C$12,"1,60 – 1,99","≥ 2,00"))))))</f>
        <v>&lt; 1,00</v>
      </c>
      <c r="L177" s="12">
        <f>IF(G177="","",MIN(Premissas!$C$17,IF(G177&lt;Premissas!$C$8,Premissas!$E$7,IF(G177&lt;Premissas!$C$9,Premissas!$E$8,IF(G177&lt;Premissas!$C$10,Premissas!$E$9,IF(G177&lt;Premissas!$C$11,Premissas!$E$10,IF(G177&lt;Premissas!$C$12,Premissas!$E$11,Premissas!$E$12)))))))</f>
        <v>0</v>
      </c>
      <c r="M177" s="13">
        <f>IF(OR(L177="",L177=0),0,L177/Premissas!$C$16)</f>
        <v>0</v>
      </c>
      <c r="N177" s="9" t="str">
        <f>IF(L177&gt;=Premissas!$C$17,"SIM","NÃO")</f>
        <v>NÃO</v>
      </c>
    </row>
    <row r="178" spans="1:14" ht="15" customHeight="1">
      <c r="A178" s="9">
        <v>7</v>
      </c>
      <c r="B178" s="9" t="s">
        <v>212</v>
      </c>
      <c r="C178" s="9" t="s">
        <v>213</v>
      </c>
      <c r="D178" s="9">
        <v>409</v>
      </c>
      <c r="E178" s="9" t="s">
        <v>4854</v>
      </c>
      <c r="F178" s="9">
        <f>COUNTIFS(Detalhe_Registro!$A:$A,A178,Detalhe_Registro!$D:$D,B178)</f>
        <v>2</v>
      </c>
      <c r="G178" s="11">
        <v>1.875</v>
      </c>
      <c r="H178" s="11">
        <v>1.5511360000000001</v>
      </c>
      <c r="I178" s="10">
        <f>SUMIFS(Detalhe_Registro!$F:$F,Detalhe_Registro!$A:$A,A178,Detalhe_Registro!$D:$D,B178)</f>
        <v>197</v>
      </c>
      <c r="J178" s="11">
        <f>SUMIFS(Detalhe_Registro!$G:$G,Detalhe_Registro!$A:$A,A178,Detalhe_Registro!$D:$D,B178)</f>
        <v>7.13</v>
      </c>
      <c r="K178" s="9" t="str">
        <f>IF(G178="","",IF(G178&lt;Premissas!$C$8,"&lt; 1,00",IF(G178&lt;Premissas!$C$9,"1,00 – 1,19",IF(G178&lt;Premissas!$C$10,"1,20 – 1,39",IF(G178&lt;Premissas!$C$11,"1,40 – 1,59",IF(G178&lt;Premissas!$C$12,"1,60 – 1,99","≥ 2,00"))))))</f>
        <v>1,60 – 1,99</v>
      </c>
      <c r="L178" s="12">
        <f>IF(G178="","",MIN(Premissas!$C$17,IF(G178&lt;Premissas!$C$8,Premissas!$E$7,IF(G178&lt;Premissas!$C$9,Premissas!$E$8,IF(G178&lt;Premissas!$C$10,Premissas!$E$9,IF(G178&lt;Premissas!$C$11,Premissas!$E$10,IF(G178&lt;Premissas!$C$12,Premissas!$E$11,Premissas!$E$12)))))))</f>
        <v>500</v>
      </c>
      <c r="M178" s="13">
        <f>IF(OR(L178="",L178=0),0,L178/Premissas!$C$16)</f>
        <v>19.23076923076923</v>
      </c>
      <c r="N178" s="9" t="str">
        <f>IF(L178&gt;=Premissas!$C$17,"SIM","NÃO")</f>
        <v>NÃO</v>
      </c>
    </row>
    <row r="179" spans="1:14" ht="15" customHeight="1">
      <c r="A179" s="9">
        <v>7</v>
      </c>
      <c r="B179" s="9" t="s">
        <v>132</v>
      </c>
      <c r="C179" s="9" t="s">
        <v>133</v>
      </c>
      <c r="D179" s="9">
        <v>409</v>
      </c>
      <c r="E179" s="9" t="s">
        <v>4852</v>
      </c>
      <c r="F179" s="9">
        <f>COUNTIFS(Detalhe_Registro!$A:$A,A179,Detalhe_Registro!$D:$D,B179)</f>
        <v>2</v>
      </c>
      <c r="G179" s="11">
        <v>1.24</v>
      </c>
      <c r="H179" s="11">
        <v>0.82454499999999997</v>
      </c>
      <c r="I179" s="10">
        <f>SUMIFS(Detalhe_Registro!$F:$F,Detalhe_Registro!$A:$A,A179,Detalhe_Registro!$D:$D,B179)</f>
        <v>178</v>
      </c>
      <c r="J179" s="11">
        <f>SUMIFS(Detalhe_Registro!$G:$G,Detalhe_Registro!$A:$A,A179,Detalhe_Registro!$D:$D,B179)</f>
        <v>9.0599999999999987</v>
      </c>
      <c r="K179" s="9" t="str">
        <f>IF(G179="","",IF(G179&lt;Premissas!$C$8,"&lt; 1,00",IF(G179&lt;Premissas!$C$9,"1,00 – 1,19",IF(G179&lt;Premissas!$C$10,"1,20 – 1,39",IF(G179&lt;Premissas!$C$11,"1,40 – 1,59",IF(G179&lt;Premissas!$C$12,"1,60 – 1,99","≥ 2,00"))))))</f>
        <v>1,20 – 1,39</v>
      </c>
      <c r="L179" s="12">
        <f>IF(G179="","",MIN(Premissas!$C$17,IF(G179&lt;Premissas!$C$8,Premissas!$E$7,IF(G179&lt;Premissas!$C$9,Premissas!$E$8,IF(G179&lt;Premissas!$C$10,Premissas!$E$9,IF(G179&lt;Premissas!$C$11,Premissas!$E$10,IF(G179&lt;Premissas!$C$12,Premissas!$E$11,Premissas!$E$12)))))))</f>
        <v>200</v>
      </c>
      <c r="M179" s="13">
        <f>IF(OR(L179="",L179=0),0,L179/Premissas!$C$16)</f>
        <v>7.6923076923076925</v>
      </c>
      <c r="N179" s="9" t="str">
        <f>IF(L179&gt;=Premissas!$C$17,"SIM","NÃO")</f>
        <v>NÃO</v>
      </c>
    </row>
    <row r="180" spans="1:14" ht="15" customHeight="1">
      <c r="A180" s="9">
        <v>7</v>
      </c>
      <c r="B180" s="9" t="s">
        <v>432</v>
      </c>
      <c r="C180" s="9" t="s">
        <v>433</v>
      </c>
      <c r="D180" s="9">
        <v>409</v>
      </c>
      <c r="E180" s="9" t="s">
        <v>20</v>
      </c>
      <c r="F180" s="9">
        <f>COUNTIFS(Detalhe_Registro!$A:$A,A180,Detalhe_Registro!$D:$D,B180)</f>
        <v>1</v>
      </c>
      <c r="G180" s="11">
        <v>0.77272700000000005</v>
      </c>
      <c r="H180" s="11">
        <v>0.77272700000000005</v>
      </c>
      <c r="I180" s="10">
        <f>SUMIFS(Detalhe_Registro!$F:$F,Detalhe_Registro!$A:$A,A180,Detalhe_Registro!$D:$D,B180)</f>
        <v>120</v>
      </c>
      <c r="J180" s="11">
        <f>SUMIFS(Detalhe_Registro!$G:$G,Detalhe_Registro!$A:$A,A180,Detalhe_Registro!$D:$D,B180)</f>
        <v>7.26</v>
      </c>
      <c r="K180" s="9" t="str">
        <f>IF(G180="","",IF(G180&lt;Premissas!$C$8,"&lt; 1,00",IF(G180&lt;Premissas!$C$9,"1,00 – 1,19",IF(G180&lt;Premissas!$C$10,"1,20 – 1,39",IF(G180&lt;Premissas!$C$11,"1,40 – 1,59",IF(G180&lt;Premissas!$C$12,"1,60 – 1,99","≥ 2,00"))))))</f>
        <v>&lt; 1,00</v>
      </c>
      <c r="L180" s="12">
        <f>IF(G180="","",MIN(Premissas!$C$17,IF(G180&lt;Premissas!$C$8,Premissas!$E$7,IF(G180&lt;Premissas!$C$9,Premissas!$E$8,IF(G180&lt;Premissas!$C$10,Premissas!$E$9,IF(G180&lt;Premissas!$C$11,Premissas!$E$10,IF(G180&lt;Premissas!$C$12,Premissas!$E$11,Premissas!$E$12)))))))</f>
        <v>0</v>
      </c>
      <c r="M180" s="13">
        <f>IF(OR(L180="",L180=0),0,L180/Premissas!$C$16)</f>
        <v>0</v>
      </c>
      <c r="N180" s="9" t="str">
        <f>IF(L180&gt;=Premissas!$C$17,"SIM","NÃO")</f>
        <v>NÃO</v>
      </c>
    </row>
    <row r="181" spans="1:14" ht="15" customHeight="1">
      <c r="A181" s="9">
        <v>7</v>
      </c>
      <c r="B181" s="9" t="s">
        <v>202</v>
      </c>
      <c r="C181" s="9" t="s">
        <v>203</v>
      </c>
      <c r="D181" s="9">
        <v>409</v>
      </c>
      <c r="E181" s="9" t="s">
        <v>20</v>
      </c>
      <c r="F181" s="9">
        <f>COUNTIFS(Detalhe_Registro!$A:$A,A181,Detalhe_Registro!$D:$D,B181)</f>
        <v>1</v>
      </c>
      <c r="G181" s="11">
        <v>2.6363639999999999</v>
      </c>
      <c r="H181" s="11">
        <v>2.6363639999999999</v>
      </c>
      <c r="I181" s="10">
        <f>SUMIFS(Detalhe_Registro!$F:$F,Detalhe_Registro!$A:$A,A181,Detalhe_Registro!$D:$D,B181)</f>
        <v>166</v>
      </c>
      <c r="J181" s="11">
        <f>SUMIFS(Detalhe_Registro!$G:$G,Detalhe_Registro!$A:$A,A181,Detalhe_Registro!$D:$D,B181)</f>
        <v>2.84</v>
      </c>
      <c r="K181" s="9" t="str">
        <f>IF(G181="","",IF(G181&lt;Premissas!$C$8,"&lt; 1,00",IF(G181&lt;Premissas!$C$9,"1,00 – 1,19",IF(G181&lt;Premissas!$C$10,"1,20 – 1,39",IF(G181&lt;Premissas!$C$11,"1,40 – 1,59",IF(G181&lt;Premissas!$C$12,"1,60 – 1,99","≥ 2,00"))))))</f>
        <v>≥ 2,00</v>
      </c>
      <c r="L181" s="12">
        <f>IF(G181="","",MIN(Premissas!$C$17,IF(G181&lt;Premissas!$C$8,Premissas!$E$7,IF(G181&lt;Premissas!$C$9,Premissas!$E$8,IF(G181&lt;Premissas!$C$10,Premissas!$E$9,IF(G181&lt;Premissas!$C$11,Premissas!$E$10,IF(G181&lt;Premissas!$C$12,Premissas!$E$11,Premissas!$E$12)))))))</f>
        <v>750</v>
      </c>
      <c r="M181" s="13">
        <f>IF(OR(L181="",L181=0),0,L181/Premissas!$C$16)</f>
        <v>28.846153846153847</v>
      </c>
      <c r="N181" s="9" t="str">
        <f>IF(L181&gt;=Premissas!$C$17,"SIM","NÃO")</f>
        <v>SIM</v>
      </c>
    </row>
    <row r="182" spans="1:14" ht="15" customHeight="1">
      <c r="A182" s="9">
        <v>7</v>
      </c>
      <c r="B182" s="9" t="s">
        <v>128</v>
      </c>
      <c r="C182" s="9" t="s">
        <v>129</v>
      </c>
      <c r="D182" s="9">
        <v>409</v>
      </c>
      <c r="E182" s="9" t="s">
        <v>4852</v>
      </c>
      <c r="F182" s="9">
        <f>COUNTIFS(Detalhe_Registro!$A:$A,A182,Detalhe_Registro!$D:$D,B182)</f>
        <v>2</v>
      </c>
      <c r="G182" s="11">
        <v>0.13636400000000001</v>
      </c>
      <c r="H182" s="11">
        <v>8.8181999999999996E-2</v>
      </c>
      <c r="I182" s="10">
        <f>SUMIFS(Detalhe_Registro!$F:$F,Detalhe_Registro!$A:$A,A182,Detalhe_Registro!$D:$D,B182)</f>
        <v>3</v>
      </c>
      <c r="J182" s="11">
        <f>SUMIFS(Detalhe_Registro!$G:$G,Detalhe_Registro!$A:$A,A182,Detalhe_Registro!$D:$D,B182)</f>
        <v>2.42</v>
      </c>
      <c r="K182" s="9" t="str">
        <f>IF(G182="","",IF(G182&lt;Premissas!$C$8,"&lt; 1,00",IF(G182&lt;Premissas!$C$9,"1,00 – 1,19",IF(G182&lt;Premissas!$C$10,"1,20 – 1,39",IF(G182&lt;Premissas!$C$11,"1,40 – 1,59",IF(G182&lt;Premissas!$C$12,"1,60 – 1,99","≥ 2,00"))))))</f>
        <v>&lt; 1,00</v>
      </c>
      <c r="L182" s="12">
        <f>IF(G182="","",MIN(Premissas!$C$17,IF(G182&lt;Premissas!$C$8,Premissas!$E$7,IF(G182&lt;Premissas!$C$9,Premissas!$E$8,IF(G182&lt;Premissas!$C$10,Premissas!$E$9,IF(G182&lt;Premissas!$C$11,Premissas!$E$10,IF(G182&lt;Premissas!$C$12,Premissas!$E$11,Premissas!$E$12)))))))</f>
        <v>0</v>
      </c>
      <c r="M182" s="13">
        <f>IF(OR(L182="",L182=0),0,L182/Premissas!$C$16)</f>
        <v>0</v>
      </c>
      <c r="N182" s="9" t="str">
        <f>IF(L182&gt;=Premissas!$C$17,"SIM","NÃO")</f>
        <v>NÃO</v>
      </c>
    </row>
    <row r="183" spans="1:14" ht="15" customHeight="1">
      <c r="A183" s="9">
        <v>7</v>
      </c>
      <c r="B183" s="9" t="s">
        <v>106</v>
      </c>
      <c r="C183" s="9" t="s">
        <v>107</v>
      </c>
      <c r="D183" s="9">
        <v>409</v>
      </c>
      <c r="E183" s="9" t="s">
        <v>20</v>
      </c>
      <c r="F183" s="9">
        <f>COUNTIFS(Detalhe_Registro!$A:$A,A183,Detalhe_Registro!$D:$D,B183)</f>
        <v>1</v>
      </c>
      <c r="G183" s="11">
        <v>0.90909099999999998</v>
      </c>
      <c r="H183" s="11">
        <v>0.90909099999999998</v>
      </c>
      <c r="I183" s="10">
        <f>SUMIFS(Detalhe_Registro!$F:$F,Detalhe_Registro!$A:$A,A183,Detalhe_Registro!$D:$D,B183)</f>
        <v>270</v>
      </c>
      <c r="J183" s="11">
        <f>SUMIFS(Detalhe_Registro!$G:$G,Detalhe_Registro!$A:$A,A183,Detalhe_Registro!$D:$D,B183)</f>
        <v>13.6</v>
      </c>
      <c r="K183" s="9" t="str">
        <f>IF(G183="","",IF(G183&lt;Premissas!$C$8,"&lt; 1,00",IF(G183&lt;Premissas!$C$9,"1,00 – 1,19",IF(G183&lt;Premissas!$C$10,"1,20 – 1,39",IF(G183&lt;Premissas!$C$11,"1,40 – 1,59",IF(G183&lt;Premissas!$C$12,"1,60 – 1,99","≥ 2,00"))))))</f>
        <v>&lt; 1,00</v>
      </c>
      <c r="L183" s="12">
        <f>IF(G183="","",MIN(Premissas!$C$17,IF(G183&lt;Premissas!$C$8,Premissas!$E$7,IF(G183&lt;Premissas!$C$9,Premissas!$E$8,IF(G183&lt;Premissas!$C$10,Premissas!$E$9,IF(G183&lt;Premissas!$C$11,Premissas!$E$10,IF(G183&lt;Premissas!$C$12,Premissas!$E$11,Premissas!$E$12)))))))</f>
        <v>0</v>
      </c>
      <c r="M183" s="13">
        <f>IF(OR(L183="",L183=0),0,L183/Premissas!$C$16)</f>
        <v>0</v>
      </c>
      <c r="N183" s="9" t="str">
        <f>IF(L183&gt;=Premissas!$C$17,"SIM","NÃO")</f>
        <v>NÃO</v>
      </c>
    </row>
    <row r="184" spans="1:14" ht="15" customHeight="1">
      <c r="A184" s="9">
        <v>7</v>
      </c>
      <c r="B184" s="9" t="s">
        <v>364</v>
      </c>
      <c r="C184" s="9" t="s">
        <v>365</v>
      </c>
      <c r="D184" s="9">
        <v>409</v>
      </c>
      <c r="E184" s="9" t="s">
        <v>20</v>
      </c>
      <c r="F184" s="9">
        <f>COUNTIFS(Detalhe_Registro!$A:$A,A184,Detalhe_Registro!$D:$D,B184)</f>
        <v>1</v>
      </c>
      <c r="G184" s="11">
        <v>0.227273</v>
      </c>
      <c r="H184" s="11">
        <v>0.227273</v>
      </c>
      <c r="I184" s="10">
        <f>SUMIFS(Detalhe_Registro!$F:$F,Detalhe_Registro!$A:$A,A184,Detalhe_Registro!$D:$D,B184)</f>
        <v>8</v>
      </c>
      <c r="J184" s="11">
        <f>SUMIFS(Detalhe_Registro!$G:$G,Detalhe_Registro!$A:$A,A184,Detalhe_Registro!$D:$D,B184)</f>
        <v>1.7</v>
      </c>
      <c r="K184" s="9" t="str">
        <f>IF(G184="","",IF(G184&lt;Premissas!$C$8,"&lt; 1,00",IF(G184&lt;Premissas!$C$9,"1,00 – 1,19",IF(G184&lt;Premissas!$C$10,"1,20 – 1,39",IF(G184&lt;Premissas!$C$11,"1,40 – 1,59",IF(G184&lt;Premissas!$C$12,"1,60 – 1,99","≥ 2,00"))))))</f>
        <v>&lt; 1,00</v>
      </c>
      <c r="L184" s="12">
        <f>IF(G184="","",MIN(Premissas!$C$17,IF(G184&lt;Premissas!$C$8,Premissas!$E$7,IF(G184&lt;Premissas!$C$9,Premissas!$E$8,IF(G184&lt;Premissas!$C$10,Premissas!$E$9,IF(G184&lt;Premissas!$C$11,Premissas!$E$10,IF(G184&lt;Premissas!$C$12,Premissas!$E$11,Premissas!$E$12)))))))</f>
        <v>0</v>
      </c>
      <c r="M184" s="13">
        <f>IF(OR(L184="",L184=0),0,L184/Premissas!$C$16)</f>
        <v>0</v>
      </c>
      <c r="N184" s="9" t="str">
        <f>IF(L184&gt;=Premissas!$C$17,"SIM","NÃO")</f>
        <v>NÃO</v>
      </c>
    </row>
    <row r="185" spans="1:14" ht="15" customHeight="1">
      <c r="A185" s="9">
        <v>7</v>
      </c>
      <c r="B185" s="9" t="s">
        <v>184</v>
      </c>
      <c r="C185" s="9" t="s">
        <v>185</v>
      </c>
      <c r="D185" s="9">
        <v>409</v>
      </c>
      <c r="E185" s="9" t="s">
        <v>21</v>
      </c>
      <c r="F185" s="9">
        <f>COUNTIFS(Detalhe_Registro!$A:$A,A185,Detalhe_Registro!$D:$D,B185)</f>
        <v>1</v>
      </c>
      <c r="G185" s="11">
        <v>1.36</v>
      </c>
      <c r="H185" s="11">
        <v>1.36</v>
      </c>
      <c r="I185" s="10">
        <f>SUMIFS(Detalhe_Registro!$F:$F,Detalhe_Registro!$A:$A,A185,Detalhe_Registro!$D:$D,B185)</f>
        <v>2107</v>
      </c>
      <c r="J185" s="11">
        <f>SUMIFS(Detalhe_Registro!$G:$G,Detalhe_Registro!$A:$A,A185,Detalhe_Registro!$D:$D,B185)</f>
        <v>62.88</v>
      </c>
      <c r="K185" s="9" t="str">
        <f>IF(G185="","",IF(G185&lt;Premissas!$C$8,"&lt; 1,00",IF(G185&lt;Premissas!$C$9,"1,00 – 1,19",IF(G185&lt;Premissas!$C$10,"1,20 – 1,39",IF(G185&lt;Premissas!$C$11,"1,40 – 1,59",IF(G185&lt;Premissas!$C$12,"1,60 – 1,99","≥ 2,00"))))))</f>
        <v>1,20 – 1,39</v>
      </c>
      <c r="L185" s="12">
        <f>IF(G185="","",MIN(Premissas!$C$17,IF(G185&lt;Premissas!$C$8,Premissas!$E$7,IF(G185&lt;Premissas!$C$9,Premissas!$E$8,IF(G185&lt;Premissas!$C$10,Premissas!$E$9,IF(G185&lt;Premissas!$C$11,Premissas!$E$10,IF(G185&lt;Premissas!$C$12,Premissas!$E$11,Premissas!$E$12)))))))</f>
        <v>200</v>
      </c>
      <c r="M185" s="13">
        <f>IF(OR(L185="",L185=0),0,L185/Premissas!$C$16)</f>
        <v>7.6923076923076925</v>
      </c>
      <c r="N185" s="9" t="str">
        <f>IF(L185&gt;=Premissas!$C$17,"SIM","NÃO")</f>
        <v>NÃO</v>
      </c>
    </row>
    <row r="186" spans="1:14" ht="15" customHeight="1">
      <c r="A186" s="9">
        <v>7</v>
      </c>
      <c r="B186" s="9" t="s">
        <v>204</v>
      </c>
      <c r="C186" s="9" t="s">
        <v>205</v>
      </c>
      <c r="D186" s="9">
        <v>409</v>
      </c>
      <c r="E186" s="9" t="s">
        <v>20</v>
      </c>
      <c r="F186" s="9">
        <f>COUNTIFS(Detalhe_Registro!$A:$A,A186,Detalhe_Registro!$D:$D,B186)</f>
        <v>1</v>
      </c>
      <c r="G186" s="11">
        <v>2.3636360000000001</v>
      </c>
      <c r="H186" s="11">
        <v>2.3636360000000001</v>
      </c>
      <c r="I186" s="10">
        <f>SUMIFS(Detalhe_Registro!$F:$F,Detalhe_Registro!$A:$A,A186,Detalhe_Registro!$D:$D,B186)</f>
        <v>30</v>
      </c>
      <c r="J186" s="11">
        <f>SUMIFS(Detalhe_Registro!$G:$G,Detalhe_Registro!$A:$A,A186,Detalhe_Registro!$D:$D,B186)</f>
        <v>0.57999999999999996</v>
      </c>
      <c r="K186" s="9" t="str">
        <f>IF(G186="","",IF(G186&lt;Premissas!$C$8,"&lt; 1,00",IF(G186&lt;Premissas!$C$9,"1,00 – 1,19",IF(G186&lt;Premissas!$C$10,"1,20 – 1,39",IF(G186&lt;Premissas!$C$11,"1,40 – 1,59",IF(G186&lt;Premissas!$C$12,"1,60 – 1,99","≥ 2,00"))))))</f>
        <v>≥ 2,00</v>
      </c>
      <c r="L186" s="12">
        <f>IF(G186="","",MIN(Premissas!$C$17,IF(G186&lt;Premissas!$C$8,Premissas!$E$7,IF(G186&lt;Premissas!$C$9,Premissas!$E$8,IF(G186&lt;Premissas!$C$10,Premissas!$E$9,IF(G186&lt;Premissas!$C$11,Premissas!$E$10,IF(G186&lt;Premissas!$C$12,Premissas!$E$11,Premissas!$E$12)))))))</f>
        <v>750</v>
      </c>
      <c r="M186" s="13">
        <f>IF(OR(L186="",L186=0),0,L186/Premissas!$C$16)</f>
        <v>28.846153846153847</v>
      </c>
      <c r="N186" s="9" t="str">
        <f>IF(L186&gt;=Premissas!$C$17,"SIM","NÃO")</f>
        <v>SIM</v>
      </c>
    </row>
    <row r="187" spans="1:14" ht="15" customHeight="1">
      <c r="A187" s="9">
        <v>7</v>
      </c>
      <c r="B187" s="9" t="s">
        <v>206</v>
      </c>
      <c r="C187" s="9" t="s">
        <v>207</v>
      </c>
      <c r="D187" s="9">
        <v>409</v>
      </c>
      <c r="E187" s="9" t="s">
        <v>4852</v>
      </c>
      <c r="F187" s="9">
        <f>COUNTIFS(Detalhe_Registro!$A:$A,A187,Detalhe_Registro!$D:$D,B187)</f>
        <v>2</v>
      </c>
      <c r="G187" s="11">
        <v>1.0909089999999999</v>
      </c>
      <c r="H187" s="11">
        <v>0.74545499999999998</v>
      </c>
      <c r="I187" s="10">
        <f>SUMIFS(Detalhe_Registro!$F:$F,Detalhe_Registro!$A:$A,A187,Detalhe_Registro!$D:$D,B187)</f>
        <v>96</v>
      </c>
      <c r="J187" s="11">
        <f>SUMIFS(Detalhe_Registro!$G:$G,Detalhe_Registro!$A:$A,A187,Detalhe_Registro!$D:$D,B187)</f>
        <v>4.67</v>
      </c>
      <c r="K187" s="9" t="str">
        <f>IF(G187="","",IF(G187&lt;Premissas!$C$8,"&lt; 1,00",IF(G187&lt;Premissas!$C$9,"1,00 – 1,19",IF(G187&lt;Premissas!$C$10,"1,20 – 1,39",IF(G187&lt;Premissas!$C$11,"1,40 – 1,59",IF(G187&lt;Premissas!$C$12,"1,60 – 1,99","≥ 2,00"))))))</f>
        <v>1,00 – 1,19</v>
      </c>
      <c r="L187" s="12">
        <f>IF(G187="","",MIN(Premissas!$C$17,IF(G187&lt;Premissas!$C$8,Premissas!$E$7,IF(G187&lt;Premissas!$C$9,Premissas!$E$8,IF(G187&lt;Premissas!$C$10,Premissas!$E$9,IF(G187&lt;Premissas!$C$11,Premissas!$E$10,IF(G187&lt;Premissas!$C$12,Premissas!$E$11,Premissas!$E$12)))))))</f>
        <v>100</v>
      </c>
      <c r="M187" s="13">
        <f>IF(OR(L187="",L187=0),0,L187/Premissas!$C$16)</f>
        <v>3.8461538461538463</v>
      </c>
      <c r="N187" s="9" t="str">
        <f>IF(L187&gt;=Premissas!$C$17,"SIM","NÃO")</f>
        <v>NÃO</v>
      </c>
    </row>
    <row r="188" spans="1:14" ht="15" customHeight="1">
      <c r="A188" s="9">
        <v>7</v>
      </c>
      <c r="B188" s="9" t="s">
        <v>178</v>
      </c>
      <c r="C188" s="9" t="s">
        <v>179</v>
      </c>
      <c r="D188" s="9">
        <v>409</v>
      </c>
      <c r="E188" s="9" t="s">
        <v>4855</v>
      </c>
      <c r="F188" s="9">
        <f>COUNTIFS(Detalhe_Registro!$A:$A,A188,Detalhe_Registro!$D:$D,B188)</f>
        <v>3</v>
      </c>
      <c r="G188" s="11">
        <v>2.7272729999999998</v>
      </c>
      <c r="H188" s="11">
        <v>2.0324239999999998</v>
      </c>
      <c r="I188" s="10">
        <f>SUMIFS(Detalhe_Registro!$F:$F,Detalhe_Registro!$A:$A,A188,Detalhe_Registro!$D:$D,B188)</f>
        <v>1508</v>
      </c>
      <c r="J188" s="11">
        <f>SUMIFS(Detalhe_Registro!$G:$G,Detalhe_Registro!$A:$A,A188,Detalhe_Registro!$D:$D,B188)</f>
        <v>50.92</v>
      </c>
      <c r="K188" s="9" t="str">
        <f>IF(G188="","",IF(G188&lt;Premissas!$C$8,"&lt; 1,00",IF(G188&lt;Premissas!$C$9,"1,00 – 1,19",IF(G188&lt;Premissas!$C$10,"1,20 – 1,39",IF(G188&lt;Premissas!$C$11,"1,40 – 1,59",IF(G188&lt;Premissas!$C$12,"1,60 – 1,99","≥ 2,00"))))))</f>
        <v>≥ 2,00</v>
      </c>
      <c r="L188" s="12">
        <f>IF(G188="","",MIN(Premissas!$C$17,IF(G188&lt;Premissas!$C$8,Premissas!$E$7,IF(G188&lt;Premissas!$C$9,Premissas!$E$8,IF(G188&lt;Premissas!$C$10,Premissas!$E$9,IF(G188&lt;Premissas!$C$11,Premissas!$E$10,IF(G188&lt;Premissas!$C$12,Premissas!$E$11,Premissas!$E$12)))))))</f>
        <v>750</v>
      </c>
      <c r="M188" s="13">
        <f>IF(OR(L188="",L188=0),0,L188/Premissas!$C$16)</f>
        <v>28.846153846153847</v>
      </c>
      <c r="N188" s="9" t="str">
        <f>IF(L188&gt;=Premissas!$C$17,"SIM","NÃO")</f>
        <v>SIM</v>
      </c>
    </row>
    <row r="189" spans="1:14" ht="15" customHeight="1">
      <c r="A189" s="9">
        <v>7</v>
      </c>
      <c r="B189" s="9" t="s">
        <v>456</v>
      </c>
      <c r="C189" s="9" t="s">
        <v>457</v>
      </c>
      <c r="D189" s="9">
        <v>409</v>
      </c>
      <c r="E189" s="9" t="s">
        <v>21</v>
      </c>
      <c r="F189" s="9">
        <f>COUNTIFS(Detalhe_Registro!$A:$A,A189,Detalhe_Registro!$D:$D,B189)</f>
        <v>1</v>
      </c>
      <c r="G189" s="11">
        <v>2</v>
      </c>
      <c r="H189" s="11">
        <v>2</v>
      </c>
      <c r="I189" s="10">
        <f>SUMIFS(Detalhe_Registro!$F:$F,Detalhe_Registro!$A:$A,A189,Detalhe_Registro!$D:$D,B189)</f>
        <v>1970</v>
      </c>
      <c r="J189" s="11">
        <f>SUMIFS(Detalhe_Registro!$G:$G,Detalhe_Registro!$A:$A,A189,Detalhe_Registro!$D:$D,B189)</f>
        <v>39.72</v>
      </c>
      <c r="K189" s="9" t="str">
        <f>IF(G189="","",IF(G189&lt;Premissas!$C$8,"&lt; 1,00",IF(G189&lt;Premissas!$C$9,"1,00 – 1,19",IF(G189&lt;Premissas!$C$10,"1,20 – 1,39",IF(G189&lt;Premissas!$C$11,"1,40 – 1,59",IF(G189&lt;Premissas!$C$12,"1,60 – 1,99","≥ 2,00"))))))</f>
        <v>≥ 2,00</v>
      </c>
      <c r="L189" s="12">
        <f>IF(G189="","",MIN(Premissas!$C$17,IF(G189&lt;Premissas!$C$8,Premissas!$E$7,IF(G189&lt;Premissas!$C$9,Premissas!$E$8,IF(G189&lt;Premissas!$C$10,Premissas!$E$9,IF(G189&lt;Premissas!$C$11,Premissas!$E$10,IF(G189&lt;Premissas!$C$12,Premissas!$E$11,Premissas!$E$12)))))))</f>
        <v>750</v>
      </c>
      <c r="M189" s="13">
        <f>IF(OR(L189="",L189=0),0,L189/Premissas!$C$16)</f>
        <v>28.846153846153847</v>
      </c>
      <c r="N189" s="9" t="str">
        <f>IF(L189&gt;=Premissas!$C$17,"SIM","NÃO")</f>
        <v>SIM</v>
      </c>
    </row>
    <row r="190" spans="1:14" ht="15" customHeight="1">
      <c r="A190" s="9">
        <v>7</v>
      </c>
      <c r="B190" s="9" t="s">
        <v>210</v>
      </c>
      <c r="C190" s="9" t="s">
        <v>211</v>
      </c>
      <c r="D190" s="9">
        <v>409</v>
      </c>
      <c r="E190" s="9" t="s">
        <v>20</v>
      </c>
      <c r="F190" s="9">
        <f>COUNTIFS(Detalhe_Registro!$A:$A,A190,Detalhe_Registro!$D:$D,B190)</f>
        <v>1</v>
      </c>
      <c r="G190" s="11">
        <v>0.272727</v>
      </c>
      <c r="H190" s="11">
        <v>0.272727</v>
      </c>
      <c r="I190" s="10">
        <f>SUMIFS(Detalhe_Registro!$F:$F,Detalhe_Registro!$A:$A,A190,Detalhe_Registro!$D:$D,B190)</f>
        <v>2</v>
      </c>
      <c r="J190" s="11">
        <f>SUMIFS(Detalhe_Registro!$G:$G,Detalhe_Registro!$A:$A,A190,Detalhe_Registro!$D:$D,B190)</f>
        <v>0.35</v>
      </c>
      <c r="K190" s="9" t="str">
        <f>IF(G190="","",IF(G190&lt;Premissas!$C$8,"&lt; 1,00",IF(G190&lt;Premissas!$C$9,"1,00 – 1,19",IF(G190&lt;Premissas!$C$10,"1,20 – 1,39",IF(G190&lt;Premissas!$C$11,"1,40 – 1,59",IF(G190&lt;Premissas!$C$12,"1,60 – 1,99","≥ 2,00"))))))</f>
        <v>&lt; 1,00</v>
      </c>
      <c r="L190" s="12">
        <f>IF(G190="","",MIN(Premissas!$C$17,IF(G190&lt;Premissas!$C$8,Premissas!$E$7,IF(G190&lt;Premissas!$C$9,Premissas!$E$8,IF(G190&lt;Premissas!$C$10,Premissas!$E$9,IF(G190&lt;Premissas!$C$11,Premissas!$E$10,IF(G190&lt;Premissas!$C$12,Premissas!$E$11,Premissas!$E$12)))))))</f>
        <v>0</v>
      </c>
      <c r="M190" s="13">
        <f>IF(OR(L190="",L190=0),0,L190/Premissas!$C$16)</f>
        <v>0</v>
      </c>
      <c r="N190" s="9" t="str">
        <f>IF(L190&gt;=Premissas!$C$17,"SIM","NÃO")</f>
        <v>NÃO</v>
      </c>
    </row>
    <row r="191" spans="1:14" ht="15" customHeight="1">
      <c r="A191" s="9">
        <v>7</v>
      </c>
      <c r="B191" s="9" t="s">
        <v>278</v>
      </c>
      <c r="C191" s="9" t="s">
        <v>279</v>
      </c>
      <c r="D191" s="9">
        <v>409</v>
      </c>
      <c r="E191" s="9" t="s">
        <v>18</v>
      </c>
      <c r="F191" s="9">
        <f>COUNTIFS(Detalhe_Registro!$A:$A,A191,Detalhe_Registro!$D:$D,B191)</f>
        <v>1</v>
      </c>
      <c r="G191" s="11">
        <v>0.875</v>
      </c>
      <c r="H191" s="11">
        <v>0.875</v>
      </c>
      <c r="I191" s="10">
        <f>SUMIFS(Detalhe_Registro!$F:$F,Detalhe_Registro!$A:$A,A191,Detalhe_Registro!$D:$D,B191)</f>
        <v>222</v>
      </c>
      <c r="J191" s="11">
        <f>SUMIFS(Detalhe_Registro!$G:$G,Detalhe_Registro!$A:$A,A191,Detalhe_Registro!$D:$D,B191)</f>
        <v>10.75</v>
      </c>
      <c r="K191" s="9" t="str">
        <f>IF(G191="","",IF(G191&lt;Premissas!$C$8,"&lt; 1,00",IF(G191&lt;Premissas!$C$9,"1,00 – 1,19",IF(G191&lt;Premissas!$C$10,"1,20 – 1,39",IF(G191&lt;Premissas!$C$11,"1,40 – 1,59",IF(G191&lt;Premissas!$C$12,"1,60 – 1,99","≥ 2,00"))))))</f>
        <v>&lt; 1,00</v>
      </c>
      <c r="L191" s="12">
        <f>IF(G191="","",MIN(Premissas!$C$17,IF(G191&lt;Premissas!$C$8,Premissas!$E$7,IF(G191&lt;Premissas!$C$9,Premissas!$E$8,IF(G191&lt;Premissas!$C$10,Premissas!$E$9,IF(G191&lt;Premissas!$C$11,Premissas!$E$10,IF(G191&lt;Premissas!$C$12,Premissas!$E$11,Premissas!$E$12)))))))</f>
        <v>0</v>
      </c>
      <c r="M191" s="13">
        <f>IF(OR(L191="",L191=0),0,L191/Premissas!$C$16)</f>
        <v>0</v>
      </c>
      <c r="N191" s="9" t="str">
        <f>IF(L191&gt;=Premissas!$C$17,"SIM","NÃO")</f>
        <v>NÃO</v>
      </c>
    </row>
    <row r="192" spans="1:14" ht="15" customHeight="1">
      <c r="A192" s="9">
        <v>7</v>
      </c>
      <c r="B192" s="9" t="s">
        <v>304</v>
      </c>
      <c r="C192" s="9" t="s">
        <v>305</v>
      </c>
      <c r="D192" s="9">
        <v>409</v>
      </c>
      <c r="E192" s="9" t="s">
        <v>20</v>
      </c>
      <c r="F192" s="9">
        <f>COUNTIFS(Detalhe_Registro!$A:$A,A192,Detalhe_Registro!$D:$D,B192)</f>
        <v>1</v>
      </c>
      <c r="G192" s="11">
        <v>1.545455</v>
      </c>
      <c r="H192" s="11">
        <v>1.545455</v>
      </c>
      <c r="I192" s="10">
        <f>SUMIFS(Detalhe_Registro!$F:$F,Detalhe_Registro!$A:$A,A192,Detalhe_Registro!$D:$D,B192)</f>
        <v>111</v>
      </c>
      <c r="J192" s="11">
        <f>SUMIFS(Detalhe_Registro!$G:$G,Detalhe_Registro!$A:$A,A192,Detalhe_Registro!$D:$D,B192)</f>
        <v>3.22</v>
      </c>
      <c r="K192" s="9" t="str">
        <f>IF(G192="","",IF(G192&lt;Premissas!$C$8,"&lt; 1,00",IF(G192&lt;Premissas!$C$9,"1,00 – 1,19",IF(G192&lt;Premissas!$C$10,"1,20 – 1,39",IF(G192&lt;Premissas!$C$11,"1,40 – 1,59",IF(G192&lt;Premissas!$C$12,"1,60 – 1,99","≥ 2,00"))))))</f>
        <v>1,40 – 1,59</v>
      </c>
      <c r="L192" s="12">
        <f>IF(G192="","",MIN(Premissas!$C$17,IF(G192&lt;Premissas!$C$8,Premissas!$E$7,IF(G192&lt;Premissas!$C$9,Premissas!$E$8,IF(G192&lt;Premissas!$C$10,Premissas!$E$9,IF(G192&lt;Premissas!$C$11,Premissas!$E$10,IF(G192&lt;Premissas!$C$12,Premissas!$E$11,Premissas!$E$12)))))))</f>
        <v>350</v>
      </c>
      <c r="M192" s="13">
        <f>IF(OR(L192="",L192=0),0,L192/Premissas!$C$16)</f>
        <v>13.461538461538462</v>
      </c>
      <c r="N192" s="9" t="str">
        <f>IF(L192&gt;=Premissas!$C$17,"SIM","NÃO")</f>
        <v>NÃO</v>
      </c>
    </row>
    <row r="193" spans="1:14" ht="15" customHeight="1">
      <c r="A193" s="9">
        <v>7</v>
      </c>
      <c r="B193" s="9" t="s">
        <v>264</v>
      </c>
      <c r="C193" s="9" t="s">
        <v>265</v>
      </c>
      <c r="D193" s="9">
        <v>409</v>
      </c>
      <c r="E193" s="9" t="s">
        <v>20</v>
      </c>
      <c r="F193" s="9">
        <f>COUNTIFS(Detalhe_Registro!$A:$A,A193,Detalhe_Registro!$D:$D,B193)</f>
        <v>1</v>
      </c>
      <c r="G193" s="11">
        <v>1.0909089999999999</v>
      </c>
      <c r="H193" s="11">
        <v>1.0909089999999999</v>
      </c>
      <c r="I193" s="10">
        <f>SUMIFS(Detalhe_Registro!$F:$F,Detalhe_Registro!$A:$A,A193,Detalhe_Registro!$D:$D,B193)</f>
        <v>491</v>
      </c>
      <c r="J193" s="11">
        <f>SUMIFS(Detalhe_Registro!$G:$G,Detalhe_Registro!$A:$A,A193,Detalhe_Registro!$D:$D,B193)</f>
        <v>20.420000000000002</v>
      </c>
      <c r="K193" s="9" t="str">
        <f>IF(G193="","",IF(G193&lt;Premissas!$C$8,"&lt; 1,00",IF(G193&lt;Premissas!$C$9,"1,00 – 1,19",IF(G193&lt;Premissas!$C$10,"1,20 – 1,39",IF(G193&lt;Premissas!$C$11,"1,40 – 1,59",IF(G193&lt;Premissas!$C$12,"1,60 – 1,99","≥ 2,00"))))))</f>
        <v>1,00 – 1,19</v>
      </c>
      <c r="L193" s="12">
        <f>IF(G193="","",MIN(Premissas!$C$17,IF(G193&lt;Premissas!$C$8,Premissas!$E$7,IF(G193&lt;Premissas!$C$9,Premissas!$E$8,IF(G193&lt;Premissas!$C$10,Premissas!$E$9,IF(G193&lt;Premissas!$C$11,Premissas!$E$10,IF(G193&lt;Premissas!$C$12,Premissas!$E$11,Premissas!$E$12)))))))</f>
        <v>100</v>
      </c>
      <c r="M193" s="13">
        <f>IF(OR(L193="",L193=0),0,L193/Premissas!$C$16)</f>
        <v>3.8461538461538463</v>
      </c>
      <c r="N193" s="9" t="str">
        <f>IF(L193&gt;=Premissas!$C$17,"SIM","NÃO")</f>
        <v>NÃO</v>
      </c>
    </row>
    <row r="194" spans="1:14" ht="15" customHeight="1">
      <c r="A194" s="9">
        <v>7</v>
      </c>
      <c r="B194" s="9" t="s">
        <v>148</v>
      </c>
      <c r="C194" s="9" t="s">
        <v>149</v>
      </c>
      <c r="D194" s="9">
        <v>409</v>
      </c>
      <c r="E194" s="9" t="s">
        <v>18</v>
      </c>
      <c r="F194" s="9">
        <f>COUNTIFS(Detalhe_Registro!$A:$A,A194,Detalhe_Registro!$D:$D,B194)</f>
        <v>1</v>
      </c>
      <c r="G194" s="11">
        <v>4.2916670000000003</v>
      </c>
      <c r="H194" s="11">
        <v>4.2916670000000003</v>
      </c>
      <c r="I194" s="10">
        <f>SUMIFS(Detalhe_Registro!$F:$F,Detalhe_Registro!$A:$A,A194,Detalhe_Registro!$D:$D,B194)</f>
        <v>723</v>
      </c>
      <c r="J194" s="11">
        <f>SUMIFS(Detalhe_Registro!$G:$G,Detalhe_Registro!$A:$A,A194,Detalhe_Registro!$D:$D,B194)</f>
        <v>7.03</v>
      </c>
      <c r="K194" s="9" t="str">
        <f>IF(G194="","",IF(G194&lt;Premissas!$C$8,"&lt; 1,00",IF(G194&lt;Premissas!$C$9,"1,00 – 1,19",IF(G194&lt;Premissas!$C$10,"1,20 – 1,39",IF(G194&lt;Premissas!$C$11,"1,40 – 1,59",IF(G194&lt;Premissas!$C$12,"1,60 – 1,99","≥ 2,00"))))))</f>
        <v>≥ 2,00</v>
      </c>
      <c r="L194" s="12">
        <f>IF(G194="","",MIN(Premissas!$C$17,IF(G194&lt;Premissas!$C$8,Premissas!$E$7,IF(G194&lt;Premissas!$C$9,Premissas!$E$8,IF(G194&lt;Premissas!$C$10,Premissas!$E$9,IF(G194&lt;Premissas!$C$11,Premissas!$E$10,IF(G194&lt;Premissas!$C$12,Premissas!$E$11,Premissas!$E$12)))))))</f>
        <v>750</v>
      </c>
      <c r="M194" s="13">
        <f>IF(OR(L194="",L194=0),0,L194/Premissas!$C$16)</f>
        <v>28.846153846153847</v>
      </c>
      <c r="N194" s="9" t="str">
        <f>IF(L194&gt;=Premissas!$C$17,"SIM","NÃO")</f>
        <v>SIM</v>
      </c>
    </row>
    <row r="195" spans="1:14" ht="15" customHeight="1">
      <c r="A195" s="9">
        <v>7</v>
      </c>
      <c r="B195" s="9" t="s">
        <v>236</v>
      </c>
      <c r="C195" s="9" t="s">
        <v>237</v>
      </c>
      <c r="D195" s="9">
        <v>409</v>
      </c>
      <c r="E195" s="9" t="s">
        <v>20</v>
      </c>
      <c r="F195" s="9">
        <f>COUNTIFS(Detalhe_Registro!$A:$A,A195,Detalhe_Registro!$D:$D,B195)</f>
        <v>1</v>
      </c>
      <c r="G195" s="11">
        <v>2.545455</v>
      </c>
      <c r="H195" s="11">
        <v>2.545455</v>
      </c>
      <c r="I195" s="10">
        <f>SUMIFS(Detalhe_Registro!$F:$F,Detalhe_Registro!$A:$A,A195,Detalhe_Registro!$D:$D,B195)</f>
        <v>72</v>
      </c>
      <c r="J195" s="11">
        <f>SUMIFS(Detalhe_Registro!$G:$G,Detalhe_Registro!$A:$A,A195,Detalhe_Registro!$D:$D,B195)</f>
        <v>1.29</v>
      </c>
      <c r="K195" s="9" t="str">
        <f>IF(G195="","",IF(G195&lt;Premissas!$C$8,"&lt; 1,00",IF(G195&lt;Premissas!$C$9,"1,00 – 1,19",IF(G195&lt;Premissas!$C$10,"1,20 – 1,39",IF(G195&lt;Premissas!$C$11,"1,40 – 1,59",IF(G195&lt;Premissas!$C$12,"1,60 – 1,99","≥ 2,00"))))))</f>
        <v>≥ 2,00</v>
      </c>
      <c r="L195" s="12">
        <f>IF(G195="","",MIN(Premissas!$C$17,IF(G195&lt;Premissas!$C$8,Premissas!$E$7,IF(G195&lt;Premissas!$C$9,Premissas!$E$8,IF(G195&lt;Premissas!$C$10,Premissas!$E$9,IF(G195&lt;Premissas!$C$11,Premissas!$E$10,IF(G195&lt;Premissas!$C$12,Premissas!$E$11,Premissas!$E$12)))))))</f>
        <v>750</v>
      </c>
      <c r="M195" s="13">
        <f>IF(OR(L195="",L195=0),0,L195/Premissas!$C$16)</f>
        <v>28.846153846153847</v>
      </c>
      <c r="N195" s="9" t="str">
        <f>IF(L195&gt;=Premissas!$C$17,"SIM","NÃO")</f>
        <v>SIM</v>
      </c>
    </row>
    <row r="196" spans="1:14" ht="15" customHeight="1">
      <c r="A196" s="9">
        <v>7</v>
      </c>
      <c r="B196" s="9" t="s">
        <v>176</v>
      </c>
      <c r="C196" s="9" t="s">
        <v>177</v>
      </c>
      <c r="D196" s="9">
        <v>409</v>
      </c>
      <c r="E196" s="9" t="s">
        <v>18</v>
      </c>
      <c r="F196" s="9">
        <f>COUNTIFS(Detalhe_Registro!$A:$A,A196,Detalhe_Registro!$D:$D,B196)</f>
        <v>1</v>
      </c>
      <c r="G196" s="11">
        <v>2.9166669999999999</v>
      </c>
      <c r="H196" s="11">
        <v>2.9166669999999999</v>
      </c>
      <c r="I196" s="10">
        <f>SUMIFS(Detalhe_Registro!$F:$F,Detalhe_Registro!$A:$A,A196,Detalhe_Registro!$D:$D,B196)</f>
        <v>377</v>
      </c>
      <c r="J196" s="11">
        <f>SUMIFS(Detalhe_Registro!$G:$G,Detalhe_Registro!$A:$A,A196,Detalhe_Registro!$D:$D,B196)</f>
        <v>5.36</v>
      </c>
      <c r="K196" s="9" t="str">
        <f>IF(G196="","",IF(G196&lt;Premissas!$C$8,"&lt; 1,00",IF(G196&lt;Premissas!$C$9,"1,00 – 1,19",IF(G196&lt;Premissas!$C$10,"1,20 – 1,39",IF(G196&lt;Premissas!$C$11,"1,40 – 1,59",IF(G196&lt;Premissas!$C$12,"1,60 – 1,99","≥ 2,00"))))))</f>
        <v>≥ 2,00</v>
      </c>
      <c r="L196" s="12">
        <f>IF(G196="","",MIN(Premissas!$C$17,IF(G196&lt;Premissas!$C$8,Premissas!$E$7,IF(G196&lt;Premissas!$C$9,Premissas!$E$8,IF(G196&lt;Premissas!$C$10,Premissas!$E$9,IF(G196&lt;Premissas!$C$11,Premissas!$E$10,IF(G196&lt;Premissas!$C$12,Premissas!$E$11,Premissas!$E$12)))))))</f>
        <v>750</v>
      </c>
      <c r="M196" s="13">
        <f>IF(OR(L196="",L196=0),0,L196/Premissas!$C$16)</f>
        <v>28.846153846153847</v>
      </c>
      <c r="N196" s="9" t="str">
        <f>IF(L196&gt;=Premissas!$C$17,"SIM","NÃO")</f>
        <v>SIM</v>
      </c>
    </row>
    <row r="197" spans="1:14" ht="15" customHeight="1">
      <c r="A197" s="9">
        <v>7</v>
      </c>
      <c r="B197" s="9" t="s">
        <v>162</v>
      </c>
      <c r="C197" s="9" t="s">
        <v>163</v>
      </c>
      <c r="D197" s="9">
        <v>409</v>
      </c>
      <c r="E197" s="9" t="s">
        <v>4852</v>
      </c>
      <c r="F197" s="9">
        <f>COUNTIFS(Detalhe_Registro!$A:$A,A197,Detalhe_Registro!$D:$D,B197)</f>
        <v>2</v>
      </c>
      <c r="G197" s="11">
        <v>0.272727</v>
      </c>
      <c r="H197" s="11">
        <v>0.156364</v>
      </c>
      <c r="I197" s="10">
        <f>SUMIFS(Detalhe_Registro!$F:$F,Detalhe_Registro!$A:$A,A197,Detalhe_Registro!$D:$D,B197)</f>
        <v>191</v>
      </c>
      <c r="J197" s="11">
        <f>SUMIFS(Detalhe_Registro!$G:$G,Detalhe_Registro!$A:$A,A197,Detalhe_Registro!$D:$D,B197)</f>
        <v>37.159999999999997</v>
      </c>
      <c r="K197" s="9" t="str">
        <f>IF(G197="","",IF(G197&lt;Premissas!$C$8,"&lt; 1,00",IF(G197&lt;Premissas!$C$9,"1,00 – 1,19",IF(G197&lt;Premissas!$C$10,"1,20 – 1,39",IF(G197&lt;Premissas!$C$11,"1,40 – 1,59",IF(G197&lt;Premissas!$C$12,"1,60 – 1,99","≥ 2,00"))))))</f>
        <v>&lt; 1,00</v>
      </c>
      <c r="L197" s="12">
        <f>IF(G197="","",MIN(Premissas!$C$17,IF(G197&lt;Premissas!$C$8,Premissas!$E$7,IF(G197&lt;Premissas!$C$9,Premissas!$E$8,IF(G197&lt;Premissas!$C$10,Premissas!$E$9,IF(G197&lt;Premissas!$C$11,Premissas!$E$10,IF(G197&lt;Premissas!$C$12,Premissas!$E$11,Premissas!$E$12)))))))</f>
        <v>0</v>
      </c>
      <c r="M197" s="13">
        <f>IF(OR(L197="",L197=0),0,L197/Premissas!$C$16)</f>
        <v>0</v>
      </c>
      <c r="N197" s="9" t="str">
        <f>IF(L197&gt;=Premissas!$C$17,"SIM","NÃO")</f>
        <v>NÃO</v>
      </c>
    </row>
    <row r="198" spans="1:14" ht="15" customHeight="1">
      <c r="A198" s="9">
        <v>7</v>
      </c>
      <c r="B198" s="9" t="s">
        <v>94</v>
      </c>
      <c r="C198" s="9" t="s">
        <v>95</v>
      </c>
      <c r="D198" s="9">
        <v>409</v>
      </c>
      <c r="E198" s="9" t="s">
        <v>21</v>
      </c>
      <c r="F198" s="9">
        <f>COUNTIFS(Detalhe_Registro!$A:$A,A198,Detalhe_Registro!$D:$D,B198)</f>
        <v>1</v>
      </c>
      <c r="G198" s="11">
        <v>1.1200000000000001</v>
      </c>
      <c r="H198" s="11">
        <v>1.1200000000000001</v>
      </c>
      <c r="I198" s="10">
        <f>SUMIFS(Detalhe_Registro!$F:$F,Detalhe_Registro!$A:$A,A198,Detalhe_Registro!$D:$D,B198)</f>
        <v>1927</v>
      </c>
      <c r="J198" s="11">
        <f>SUMIFS(Detalhe_Registro!$G:$G,Detalhe_Registro!$A:$A,A198,Detalhe_Registro!$D:$D,B198)</f>
        <v>68.42</v>
      </c>
      <c r="K198" s="9" t="str">
        <f>IF(G198="","",IF(G198&lt;Premissas!$C$8,"&lt; 1,00",IF(G198&lt;Premissas!$C$9,"1,00 – 1,19",IF(G198&lt;Premissas!$C$10,"1,20 – 1,39",IF(G198&lt;Premissas!$C$11,"1,40 – 1,59",IF(G198&lt;Premissas!$C$12,"1,60 – 1,99","≥ 2,00"))))))</f>
        <v>1,00 – 1,19</v>
      </c>
      <c r="L198" s="12">
        <f>IF(G198="","",MIN(Premissas!$C$17,IF(G198&lt;Premissas!$C$8,Premissas!$E$7,IF(G198&lt;Premissas!$C$9,Premissas!$E$8,IF(G198&lt;Premissas!$C$10,Premissas!$E$9,IF(G198&lt;Premissas!$C$11,Premissas!$E$10,IF(G198&lt;Premissas!$C$12,Premissas!$E$11,Premissas!$E$12)))))))</f>
        <v>100</v>
      </c>
      <c r="M198" s="13">
        <f>IF(OR(L198="",L198=0),0,L198/Premissas!$C$16)</f>
        <v>3.8461538461538463</v>
      </c>
      <c r="N198" s="9" t="str">
        <f>IF(L198&gt;=Premissas!$C$17,"SIM","NÃO")</f>
        <v>NÃO</v>
      </c>
    </row>
    <row r="199" spans="1:14" ht="15" customHeight="1">
      <c r="A199" s="9">
        <v>7</v>
      </c>
      <c r="B199" s="9" t="s">
        <v>328</v>
      </c>
      <c r="C199" s="9" t="s">
        <v>329</v>
      </c>
      <c r="D199" s="9">
        <v>409</v>
      </c>
      <c r="E199" s="9" t="s">
        <v>21</v>
      </c>
      <c r="F199" s="9">
        <f>COUNTIFS(Detalhe_Registro!$A:$A,A199,Detalhe_Registro!$D:$D,B199)</f>
        <v>1</v>
      </c>
      <c r="G199" s="11">
        <v>1.2</v>
      </c>
      <c r="H199" s="11">
        <v>1.2</v>
      </c>
      <c r="I199" s="10">
        <f>SUMIFS(Detalhe_Registro!$F:$F,Detalhe_Registro!$A:$A,A199,Detalhe_Registro!$D:$D,B199)</f>
        <v>2550</v>
      </c>
      <c r="J199" s="11">
        <f>SUMIFS(Detalhe_Registro!$G:$G,Detalhe_Registro!$A:$A,A199,Detalhe_Registro!$D:$D,B199)</f>
        <v>84.14</v>
      </c>
      <c r="K199" s="9" t="str">
        <f>IF(G199="","",IF(G199&lt;Premissas!$C$8,"&lt; 1,00",IF(G199&lt;Premissas!$C$9,"1,00 – 1,19",IF(G199&lt;Premissas!$C$10,"1,20 – 1,39",IF(G199&lt;Premissas!$C$11,"1,40 – 1,59",IF(G199&lt;Premissas!$C$12,"1,60 – 1,99","≥ 2,00"))))))</f>
        <v>1,20 – 1,39</v>
      </c>
      <c r="L199" s="12">
        <f>IF(G199="","",MIN(Premissas!$C$17,IF(G199&lt;Premissas!$C$8,Premissas!$E$7,IF(G199&lt;Premissas!$C$9,Premissas!$E$8,IF(G199&lt;Premissas!$C$10,Premissas!$E$9,IF(G199&lt;Premissas!$C$11,Premissas!$E$10,IF(G199&lt;Premissas!$C$12,Premissas!$E$11,Premissas!$E$12)))))))</f>
        <v>200</v>
      </c>
      <c r="M199" s="13">
        <f>IF(OR(L199="",L199=0),0,L199/Premissas!$C$16)</f>
        <v>7.6923076923076925</v>
      </c>
      <c r="N199" s="9" t="str">
        <f>IF(L199&gt;=Premissas!$C$17,"SIM","NÃO")</f>
        <v>NÃO</v>
      </c>
    </row>
    <row r="200" spans="1:14" ht="15" customHeight="1">
      <c r="A200" s="9">
        <v>7</v>
      </c>
      <c r="B200" s="9" t="s">
        <v>78</v>
      </c>
      <c r="C200" s="9" t="s">
        <v>79</v>
      </c>
      <c r="D200" s="9">
        <v>409</v>
      </c>
      <c r="E200" s="9" t="s">
        <v>4852</v>
      </c>
      <c r="F200" s="9">
        <f>COUNTIFS(Detalhe_Registro!$A:$A,A200,Detalhe_Registro!$D:$D,B200)</f>
        <v>2</v>
      </c>
      <c r="G200" s="11">
        <v>2.76</v>
      </c>
      <c r="H200" s="11">
        <v>2.63</v>
      </c>
      <c r="I200" s="10">
        <f>SUMIFS(Detalhe_Registro!$F:$F,Detalhe_Registro!$A:$A,A200,Detalhe_Registro!$D:$D,B200)</f>
        <v>2159</v>
      </c>
      <c r="J200" s="11">
        <f>SUMIFS(Detalhe_Registro!$G:$G,Detalhe_Registro!$A:$A,A200,Detalhe_Registro!$D:$D,B200)</f>
        <v>32.83</v>
      </c>
      <c r="K200" s="9" t="str">
        <f>IF(G200="","",IF(G200&lt;Premissas!$C$8,"&lt; 1,00",IF(G200&lt;Premissas!$C$9,"1,00 – 1,19",IF(G200&lt;Premissas!$C$10,"1,20 – 1,39",IF(G200&lt;Premissas!$C$11,"1,40 – 1,59",IF(G200&lt;Premissas!$C$12,"1,60 – 1,99","≥ 2,00"))))))</f>
        <v>≥ 2,00</v>
      </c>
      <c r="L200" s="12">
        <f>IF(G200="","",MIN(Premissas!$C$17,IF(G200&lt;Premissas!$C$8,Premissas!$E$7,IF(G200&lt;Premissas!$C$9,Premissas!$E$8,IF(G200&lt;Premissas!$C$10,Premissas!$E$9,IF(G200&lt;Premissas!$C$11,Premissas!$E$10,IF(G200&lt;Premissas!$C$12,Premissas!$E$11,Premissas!$E$12)))))))</f>
        <v>750</v>
      </c>
      <c r="M200" s="13">
        <f>IF(OR(L200="",L200=0),0,L200/Premissas!$C$16)</f>
        <v>28.846153846153847</v>
      </c>
      <c r="N200" s="9" t="str">
        <f>IF(L200&gt;=Premissas!$C$17,"SIM","NÃO")</f>
        <v>SIM</v>
      </c>
    </row>
    <row r="201" spans="1:14" ht="15" customHeight="1">
      <c r="A201" s="9">
        <v>7</v>
      </c>
      <c r="B201" s="9" t="s">
        <v>96</v>
      </c>
      <c r="C201" s="9" t="s">
        <v>97</v>
      </c>
      <c r="D201" s="9">
        <v>409</v>
      </c>
      <c r="E201" s="9" t="s">
        <v>19</v>
      </c>
      <c r="F201" s="9">
        <f>COUNTIFS(Detalhe_Registro!$A:$A,A201,Detalhe_Registro!$D:$D,B201)</f>
        <v>1</v>
      </c>
      <c r="G201" s="11">
        <v>1.4</v>
      </c>
      <c r="H201" s="11">
        <v>1.4</v>
      </c>
      <c r="I201" s="10">
        <f>SUMIFS(Detalhe_Registro!$F:$F,Detalhe_Registro!$A:$A,A201,Detalhe_Registro!$D:$D,B201)</f>
        <v>1263</v>
      </c>
      <c r="J201" s="11">
        <f>SUMIFS(Detalhe_Registro!$G:$G,Detalhe_Registro!$A:$A,A201,Detalhe_Registro!$D:$D,B201)</f>
        <v>35.93</v>
      </c>
      <c r="K201" s="9" t="str">
        <f>IF(G201="","",IF(G201&lt;Premissas!$C$8,"&lt; 1,00",IF(G201&lt;Premissas!$C$9,"1,00 – 1,19",IF(G201&lt;Premissas!$C$10,"1,20 – 1,39",IF(G201&lt;Premissas!$C$11,"1,40 – 1,59",IF(G201&lt;Premissas!$C$12,"1,60 – 1,99","≥ 2,00"))))))</f>
        <v>1,40 – 1,59</v>
      </c>
      <c r="L201" s="12">
        <f>IF(G201="","",MIN(Premissas!$C$17,IF(G201&lt;Premissas!$C$8,Premissas!$E$7,IF(G201&lt;Premissas!$C$9,Premissas!$E$8,IF(G201&lt;Premissas!$C$10,Premissas!$E$9,IF(G201&lt;Premissas!$C$11,Premissas!$E$10,IF(G201&lt;Premissas!$C$12,Premissas!$E$11,Premissas!$E$12)))))))</f>
        <v>350</v>
      </c>
      <c r="M201" s="13">
        <f>IF(OR(L201="",L201=0),0,L201/Premissas!$C$16)</f>
        <v>13.461538461538462</v>
      </c>
      <c r="N201" s="9" t="str">
        <f>IF(L201&gt;=Premissas!$C$17,"SIM","NÃO")</f>
        <v>NÃO</v>
      </c>
    </row>
    <row r="202" spans="1:14" ht="15" customHeight="1">
      <c r="A202" s="9">
        <v>7</v>
      </c>
      <c r="B202" s="9" t="s">
        <v>338</v>
      </c>
      <c r="C202" s="9" t="s">
        <v>339</v>
      </c>
      <c r="D202" s="9">
        <v>409</v>
      </c>
      <c r="E202" s="9" t="s">
        <v>18</v>
      </c>
      <c r="F202" s="9">
        <f>COUNTIFS(Detalhe_Registro!$A:$A,A202,Detalhe_Registro!$D:$D,B202)</f>
        <v>1</v>
      </c>
      <c r="G202" s="11">
        <v>1.375</v>
      </c>
      <c r="H202" s="11">
        <v>1.375</v>
      </c>
      <c r="I202" s="10">
        <f>SUMIFS(Detalhe_Registro!$F:$F,Detalhe_Registro!$A:$A,A202,Detalhe_Registro!$D:$D,B202)</f>
        <v>248</v>
      </c>
      <c r="J202" s="11">
        <f>SUMIFS(Detalhe_Registro!$G:$G,Detalhe_Registro!$A:$A,A202,Detalhe_Registro!$D:$D,B202)</f>
        <v>7.63</v>
      </c>
      <c r="K202" s="9" t="str">
        <f>IF(G202="","",IF(G202&lt;Premissas!$C$8,"&lt; 1,00",IF(G202&lt;Premissas!$C$9,"1,00 – 1,19",IF(G202&lt;Premissas!$C$10,"1,20 – 1,39",IF(G202&lt;Premissas!$C$11,"1,40 – 1,59",IF(G202&lt;Premissas!$C$12,"1,60 – 1,99","≥ 2,00"))))))</f>
        <v>1,20 – 1,39</v>
      </c>
      <c r="L202" s="12">
        <f>IF(G202="","",MIN(Premissas!$C$17,IF(G202&lt;Premissas!$C$8,Premissas!$E$7,IF(G202&lt;Premissas!$C$9,Premissas!$E$8,IF(G202&lt;Premissas!$C$10,Premissas!$E$9,IF(G202&lt;Premissas!$C$11,Premissas!$E$10,IF(G202&lt;Premissas!$C$12,Premissas!$E$11,Premissas!$E$12)))))))</f>
        <v>200</v>
      </c>
      <c r="M202" s="13">
        <f>IF(OR(L202="",L202=0),0,L202/Premissas!$C$16)</f>
        <v>7.6923076923076925</v>
      </c>
      <c r="N202" s="9" t="str">
        <f>IF(L202&gt;=Premissas!$C$17,"SIM","NÃO")</f>
        <v>NÃO</v>
      </c>
    </row>
    <row r="203" spans="1:14" ht="15" customHeight="1">
      <c r="A203" s="9">
        <v>7</v>
      </c>
      <c r="B203" s="9" t="s">
        <v>116</v>
      </c>
      <c r="C203" s="9" t="s">
        <v>117</v>
      </c>
      <c r="D203" s="9">
        <v>409</v>
      </c>
      <c r="E203" s="9" t="s">
        <v>20</v>
      </c>
      <c r="F203" s="9">
        <f>COUNTIFS(Detalhe_Registro!$A:$A,A203,Detalhe_Registro!$D:$D,B203)</f>
        <v>1</v>
      </c>
      <c r="G203" s="11">
        <v>0.13636400000000001</v>
      </c>
      <c r="H203" s="11">
        <v>0.13636400000000001</v>
      </c>
      <c r="I203" s="10">
        <f>SUMIFS(Detalhe_Registro!$F:$F,Detalhe_Registro!$A:$A,A203,Detalhe_Registro!$D:$D,B203)</f>
        <v>5</v>
      </c>
      <c r="J203" s="11">
        <f>SUMIFS(Detalhe_Registro!$G:$G,Detalhe_Registro!$A:$A,A203,Detalhe_Registro!$D:$D,B203)</f>
        <v>1.98</v>
      </c>
      <c r="K203" s="9" t="str">
        <f>IF(G203="","",IF(G203&lt;Premissas!$C$8,"&lt; 1,00",IF(G203&lt;Premissas!$C$9,"1,00 – 1,19",IF(G203&lt;Premissas!$C$10,"1,20 – 1,39",IF(G203&lt;Premissas!$C$11,"1,40 – 1,59",IF(G203&lt;Premissas!$C$12,"1,60 – 1,99","≥ 2,00"))))))</f>
        <v>&lt; 1,00</v>
      </c>
      <c r="L203" s="12">
        <f>IF(G203="","",MIN(Premissas!$C$17,IF(G203&lt;Premissas!$C$8,Premissas!$E$7,IF(G203&lt;Premissas!$C$9,Premissas!$E$8,IF(G203&lt;Premissas!$C$10,Premissas!$E$9,IF(G203&lt;Premissas!$C$11,Premissas!$E$10,IF(G203&lt;Premissas!$C$12,Premissas!$E$11,Premissas!$E$12)))))))</f>
        <v>0</v>
      </c>
      <c r="M203" s="13">
        <f>IF(OR(L203="",L203=0),0,L203/Premissas!$C$16)</f>
        <v>0</v>
      </c>
      <c r="N203" s="9" t="str">
        <f>IF(L203&gt;=Premissas!$C$17,"SIM","NÃO")</f>
        <v>NÃO</v>
      </c>
    </row>
    <row r="204" spans="1:14" ht="15" customHeight="1">
      <c r="A204" s="9">
        <v>7</v>
      </c>
      <c r="B204" s="9" t="s">
        <v>286</v>
      </c>
      <c r="C204" s="9" t="s">
        <v>287</v>
      </c>
      <c r="D204" s="9">
        <v>409</v>
      </c>
      <c r="E204" s="9" t="s">
        <v>4854</v>
      </c>
      <c r="F204" s="9">
        <f>COUNTIFS(Detalhe_Registro!$A:$A,A204,Detalhe_Registro!$D:$D,B204)</f>
        <v>2</v>
      </c>
      <c r="G204" s="11">
        <v>1.5909089999999999</v>
      </c>
      <c r="H204" s="11">
        <v>0.85795500000000002</v>
      </c>
      <c r="I204" s="10">
        <f>SUMIFS(Detalhe_Registro!$F:$F,Detalhe_Registro!$A:$A,A204,Detalhe_Registro!$D:$D,B204)</f>
        <v>195</v>
      </c>
      <c r="J204" s="11">
        <f>SUMIFS(Detalhe_Registro!$G:$G,Detalhe_Registro!$A:$A,A204,Detalhe_Registro!$D:$D,B204)</f>
        <v>7.01</v>
      </c>
      <c r="K204" s="9" t="str">
        <f>IF(G204="","",IF(G204&lt;Premissas!$C$8,"&lt; 1,00",IF(G204&lt;Premissas!$C$9,"1,00 – 1,19",IF(G204&lt;Premissas!$C$10,"1,20 – 1,39",IF(G204&lt;Premissas!$C$11,"1,40 – 1,59",IF(G204&lt;Premissas!$C$12,"1,60 – 1,99","≥ 2,00"))))))</f>
        <v>1,40 – 1,59</v>
      </c>
      <c r="L204" s="12">
        <f>IF(G204="","",MIN(Premissas!$C$17,IF(G204&lt;Premissas!$C$8,Premissas!$E$7,IF(G204&lt;Premissas!$C$9,Premissas!$E$8,IF(G204&lt;Premissas!$C$10,Premissas!$E$9,IF(G204&lt;Premissas!$C$11,Premissas!$E$10,IF(G204&lt;Premissas!$C$12,Premissas!$E$11,Premissas!$E$12)))))))</f>
        <v>350</v>
      </c>
      <c r="M204" s="13">
        <f>IF(OR(L204="",L204=0),0,L204/Premissas!$C$16)</f>
        <v>13.461538461538462</v>
      </c>
      <c r="N204" s="9" t="str">
        <f>IF(L204&gt;=Premissas!$C$17,"SIM","NÃO")</f>
        <v>NÃO</v>
      </c>
    </row>
    <row r="205" spans="1:14" ht="15" customHeight="1">
      <c r="A205" s="9">
        <v>7</v>
      </c>
      <c r="B205" s="9" t="s">
        <v>88</v>
      </c>
      <c r="C205" s="9" t="s">
        <v>89</v>
      </c>
      <c r="D205" s="9">
        <v>409</v>
      </c>
      <c r="E205" s="9" t="s">
        <v>4852</v>
      </c>
      <c r="F205" s="9">
        <f>COUNTIFS(Detalhe_Registro!$A:$A,A205,Detalhe_Registro!$D:$D,B205)</f>
        <v>2</v>
      </c>
      <c r="G205" s="11">
        <v>1.68</v>
      </c>
      <c r="H205" s="11">
        <v>1.34</v>
      </c>
      <c r="I205" s="10">
        <f>SUMIFS(Detalhe_Registro!$F:$F,Detalhe_Registro!$A:$A,A205,Detalhe_Registro!$D:$D,B205)</f>
        <v>2480</v>
      </c>
      <c r="J205" s="11">
        <f>SUMIFS(Detalhe_Registro!$G:$G,Detalhe_Registro!$A:$A,A205,Detalhe_Registro!$D:$D,B205)</f>
        <v>59.07</v>
      </c>
      <c r="K205" s="9" t="str">
        <f>IF(G205="","",IF(G205&lt;Premissas!$C$8,"&lt; 1,00",IF(G205&lt;Premissas!$C$9,"1,00 – 1,19",IF(G205&lt;Premissas!$C$10,"1,20 – 1,39",IF(G205&lt;Premissas!$C$11,"1,40 – 1,59",IF(G205&lt;Premissas!$C$12,"1,60 – 1,99","≥ 2,00"))))))</f>
        <v>1,60 – 1,99</v>
      </c>
      <c r="L205" s="12">
        <f>IF(G205="","",MIN(Premissas!$C$17,IF(G205&lt;Premissas!$C$8,Premissas!$E$7,IF(G205&lt;Premissas!$C$9,Premissas!$E$8,IF(G205&lt;Premissas!$C$10,Premissas!$E$9,IF(G205&lt;Premissas!$C$11,Premissas!$E$10,IF(G205&lt;Premissas!$C$12,Premissas!$E$11,Premissas!$E$12)))))))</f>
        <v>500</v>
      </c>
      <c r="M205" s="13">
        <f>IF(OR(L205="",L205=0),0,L205/Premissas!$C$16)</f>
        <v>19.23076923076923</v>
      </c>
      <c r="N205" s="9" t="str">
        <f>IF(L205&gt;=Premissas!$C$17,"SIM","NÃO")</f>
        <v>NÃO</v>
      </c>
    </row>
    <row r="206" spans="1:14" ht="15" customHeight="1">
      <c r="A206" s="9">
        <v>7</v>
      </c>
      <c r="B206" s="9" t="s">
        <v>102</v>
      </c>
      <c r="C206" s="9" t="s">
        <v>103</v>
      </c>
      <c r="D206" s="9">
        <v>409</v>
      </c>
      <c r="E206" s="9" t="s">
        <v>21</v>
      </c>
      <c r="F206" s="9">
        <f>COUNTIFS(Detalhe_Registro!$A:$A,A206,Detalhe_Registro!$D:$D,B206)</f>
        <v>1</v>
      </c>
      <c r="G206" s="11">
        <v>1.68</v>
      </c>
      <c r="H206" s="11">
        <v>1.68</v>
      </c>
      <c r="I206" s="10">
        <f>SUMIFS(Detalhe_Registro!$F:$F,Detalhe_Registro!$A:$A,A206,Detalhe_Registro!$D:$D,B206)</f>
        <v>2503</v>
      </c>
      <c r="J206" s="11">
        <f>SUMIFS(Detalhe_Registro!$G:$G,Detalhe_Registro!$A:$A,A206,Detalhe_Registro!$D:$D,B206)</f>
        <v>59.6</v>
      </c>
      <c r="K206" s="9" t="str">
        <f>IF(G206="","",IF(G206&lt;Premissas!$C$8,"&lt; 1,00",IF(G206&lt;Premissas!$C$9,"1,00 – 1,19",IF(G206&lt;Premissas!$C$10,"1,20 – 1,39",IF(G206&lt;Premissas!$C$11,"1,40 – 1,59",IF(G206&lt;Premissas!$C$12,"1,60 – 1,99","≥ 2,00"))))))</f>
        <v>1,60 – 1,99</v>
      </c>
      <c r="L206" s="12">
        <f>IF(G206="","",MIN(Premissas!$C$17,IF(G206&lt;Premissas!$C$8,Premissas!$E$7,IF(G206&lt;Premissas!$C$9,Premissas!$E$8,IF(G206&lt;Premissas!$C$10,Premissas!$E$9,IF(G206&lt;Premissas!$C$11,Premissas!$E$10,IF(G206&lt;Premissas!$C$12,Premissas!$E$11,Premissas!$E$12)))))))</f>
        <v>500</v>
      </c>
      <c r="M206" s="13">
        <f>IF(OR(L206="",L206=0),0,L206/Premissas!$C$16)</f>
        <v>19.23076923076923</v>
      </c>
      <c r="N206" s="9" t="str">
        <f>IF(L206&gt;=Premissas!$C$17,"SIM","NÃO")</f>
        <v>NÃO</v>
      </c>
    </row>
    <row r="207" spans="1:14" ht="15" customHeight="1">
      <c r="A207" s="9">
        <v>7</v>
      </c>
      <c r="B207" s="9" t="s">
        <v>250</v>
      </c>
      <c r="C207" s="9" t="s">
        <v>251</v>
      </c>
      <c r="D207" s="9">
        <v>409</v>
      </c>
      <c r="E207" s="9" t="s">
        <v>20</v>
      </c>
      <c r="F207" s="9">
        <f>COUNTIFS(Detalhe_Registro!$A:$A,A207,Detalhe_Registro!$D:$D,B207)</f>
        <v>1</v>
      </c>
      <c r="G207" s="11">
        <v>1.2727269999999999</v>
      </c>
      <c r="H207" s="11">
        <v>1.2727269999999999</v>
      </c>
      <c r="I207" s="10">
        <f>SUMIFS(Detalhe_Registro!$F:$F,Detalhe_Registro!$A:$A,A207,Detalhe_Registro!$D:$D,B207)</f>
        <v>503</v>
      </c>
      <c r="J207" s="11">
        <f>SUMIFS(Detalhe_Registro!$G:$G,Detalhe_Registro!$A:$A,A207,Detalhe_Registro!$D:$D,B207)</f>
        <v>17.8</v>
      </c>
      <c r="K207" s="9" t="str">
        <f>IF(G207="","",IF(G207&lt;Premissas!$C$8,"&lt; 1,00",IF(G207&lt;Premissas!$C$9,"1,00 – 1,19",IF(G207&lt;Premissas!$C$10,"1,20 – 1,39",IF(G207&lt;Premissas!$C$11,"1,40 – 1,59",IF(G207&lt;Premissas!$C$12,"1,60 – 1,99","≥ 2,00"))))))</f>
        <v>1,20 – 1,39</v>
      </c>
      <c r="L207" s="12">
        <f>IF(G207="","",MIN(Premissas!$C$17,IF(G207&lt;Premissas!$C$8,Premissas!$E$7,IF(G207&lt;Premissas!$C$9,Premissas!$E$8,IF(G207&lt;Premissas!$C$10,Premissas!$E$9,IF(G207&lt;Premissas!$C$11,Premissas!$E$10,IF(G207&lt;Premissas!$C$12,Premissas!$E$11,Premissas!$E$12)))))))</f>
        <v>200</v>
      </c>
      <c r="M207" s="13">
        <f>IF(OR(L207="",L207=0),0,L207/Premissas!$C$16)</f>
        <v>7.6923076923076925</v>
      </c>
      <c r="N207" s="9" t="str">
        <f>IF(L207&gt;=Premissas!$C$17,"SIM","NÃO")</f>
        <v>NÃO</v>
      </c>
    </row>
    <row r="208" spans="1:14" ht="15" customHeight="1">
      <c r="A208" s="9">
        <v>7</v>
      </c>
      <c r="B208" s="9" t="s">
        <v>130</v>
      </c>
      <c r="C208" s="9" t="s">
        <v>131</v>
      </c>
      <c r="D208" s="9">
        <v>409</v>
      </c>
      <c r="E208" s="9" t="s">
        <v>20</v>
      </c>
      <c r="F208" s="9">
        <f>COUNTIFS(Detalhe_Registro!$A:$A,A208,Detalhe_Registro!$D:$D,B208)</f>
        <v>1</v>
      </c>
      <c r="G208" s="11">
        <v>0.68181800000000004</v>
      </c>
      <c r="H208" s="11">
        <v>0.68181800000000004</v>
      </c>
      <c r="I208" s="10">
        <f>SUMIFS(Detalhe_Registro!$F:$F,Detalhe_Registro!$A:$A,A208,Detalhe_Registro!$D:$D,B208)</f>
        <v>304</v>
      </c>
      <c r="J208" s="11">
        <f>SUMIFS(Detalhe_Registro!$G:$G,Detalhe_Registro!$A:$A,A208,Detalhe_Registro!$D:$D,B208)</f>
        <v>20.28</v>
      </c>
      <c r="K208" s="9" t="str">
        <f>IF(G208="","",IF(G208&lt;Premissas!$C$8,"&lt; 1,00",IF(G208&lt;Premissas!$C$9,"1,00 – 1,19",IF(G208&lt;Premissas!$C$10,"1,20 – 1,39",IF(G208&lt;Premissas!$C$11,"1,40 – 1,59",IF(G208&lt;Premissas!$C$12,"1,60 – 1,99","≥ 2,00"))))))</f>
        <v>&lt; 1,00</v>
      </c>
      <c r="L208" s="12">
        <f>IF(G208="","",MIN(Premissas!$C$17,IF(G208&lt;Premissas!$C$8,Premissas!$E$7,IF(G208&lt;Premissas!$C$9,Premissas!$E$8,IF(G208&lt;Premissas!$C$10,Premissas!$E$9,IF(G208&lt;Premissas!$C$11,Premissas!$E$10,IF(G208&lt;Premissas!$C$12,Premissas!$E$11,Premissas!$E$12)))))))</f>
        <v>0</v>
      </c>
      <c r="M208" s="13">
        <f>IF(OR(L208="",L208=0),0,L208/Premissas!$C$16)</f>
        <v>0</v>
      </c>
      <c r="N208" s="9" t="str">
        <f>IF(L208&gt;=Premissas!$C$17,"SIM","NÃO")</f>
        <v>NÃO</v>
      </c>
    </row>
    <row r="209" spans="1:14" ht="15" customHeight="1">
      <c r="A209" s="9">
        <v>7</v>
      </c>
      <c r="B209" s="9" t="s">
        <v>120</v>
      </c>
      <c r="C209" s="9" t="s">
        <v>121</v>
      </c>
      <c r="D209" s="9">
        <v>409</v>
      </c>
      <c r="E209" s="9" t="s">
        <v>4852</v>
      </c>
      <c r="F209" s="9">
        <f>COUNTIFS(Detalhe_Registro!$A:$A,A209,Detalhe_Registro!$D:$D,B209)</f>
        <v>2</v>
      </c>
      <c r="G209" s="11">
        <v>1.08</v>
      </c>
      <c r="H209" s="11">
        <v>0.79</v>
      </c>
      <c r="I209" s="10">
        <f>SUMIFS(Detalhe_Registro!$F:$F,Detalhe_Registro!$A:$A,A209,Detalhe_Registro!$D:$D,B209)</f>
        <v>630</v>
      </c>
      <c r="J209" s="11">
        <f>SUMIFS(Detalhe_Registro!$G:$G,Detalhe_Registro!$A:$A,A209,Detalhe_Registro!$D:$D,B209)</f>
        <v>27.09</v>
      </c>
      <c r="K209" s="9" t="str">
        <f>IF(G209="","",IF(G209&lt;Premissas!$C$8,"&lt; 1,00",IF(G209&lt;Premissas!$C$9,"1,00 – 1,19",IF(G209&lt;Premissas!$C$10,"1,20 – 1,39",IF(G209&lt;Premissas!$C$11,"1,40 – 1,59",IF(G209&lt;Premissas!$C$12,"1,60 – 1,99","≥ 2,00"))))))</f>
        <v>1,00 – 1,19</v>
      </c>
      <c r="L209" s="12">
        <f>IF(G209="","",MIN(Premissas!$C$17,IF(G209&lt;Premissas!$C$8,Premissas!$E$7,IF(G209&lt;Premissas!$C$9,Premissas!$E$8,IF(G209&lt;Premissas!$C$10,Premissas!$E$9,IF(G209&lt;Premissas!$C$11,Premissas!$E$10,IF(G209&lt;Premissas!$C$12,Premissas!$E$11,Premissas!$E$12)))))))</f>
        <v>100</v>
      </c>
      <c r="M209" s="13">
        <f>IF(OR(L209="",L209=0),0,L209/Premissas!$C$16)</f>
        <v>3.8461538461538463</v>
      </c>
      <c r="N209" s="9" t="str">
        <f>IF(L209&gt;=Premissas!$C$17,"SIM","NÃO")</f>
        <v>NÃO</v>
      </c>
    </row>
    <row r="210" spans="1:14" ht="15" customHeight="1">
      <c r="A210" s="9">
        <v>7</v>
      </c>
      <c r="B210" s="9" t="s">
        <v>100</v>
      </c>
      <c r="C210" s="9" t="s">
        <v>101</v>
      </c>
      <c r="D210" s="9">
        <v>409</v>
      </c>
      <c r="E210" s="9" t="s">
        <v>18</v>
      </c>
      <c r="F210" s="9">
        <f>COUNTIFS(Detalhe_Registro!$A:$A,A210,Detalhe_Registro!$D:$D,B210)</f>
        <v>1</v>
      </c>
      <c r="G210" s="11">
        <v>2.3333330000000001</v>
      </c>
      <c r="H210" s="11">
        <v>2.3333330000000001</v>
      </c>
      <c r="I210" s="10">
        <f>SUMIFS(Detalhe_Registro!$F:$F,Detalhe_Registro!$A:$A,A210,Detalhe_Registro!$D:$D,B210)</f>
        <v>1099</v>
      </c>
      <c r="J210" s="11">
        <f>SUMIFS(Detalhe_Registro!$G:$G,Detalhe_Registro!$A:$A,A210,Detalhe_Registro!$D:$D,B210)</f>
        <v>19.53</v>
      </c>
      <c r="K210" s="9" t="str">
        <f>IF(G210="","",IF(G210&lt;Premissas!$C$8,"&lt; 1,00",IF(G210&lt;Premissas!$C$9,"1,00 – 1,19",IF(G210&lt;Premissas!$C$10,"1,20 – 1,39",IF(G210&lt;Premissas!$C$11,"1,40 – 1,59",IF(G210&lt;Premissas!$C$12,"1,60 – 1,99","≥ 2,00"))))))</f>
        <v>≥ 2,00</v>
      </c>
      <c r="L210" s="12">
        <f>IF(G210="","",MIN(Premissas!$C$17,IF(G210&lt;Premissas!$C$8,Premissas!$E$7,IF(G210&lt;Premissas!$C$9,Premissas!$E$8,IF(G210&lt;Premissas!$C$10,Premissas!$E$9,IF(G210&lt;Premissas!$C$11,Premissas!$E$10,IF(G210&lt;Premissas!$C$12,Premissas!$E$11,Premissas!$E$12)))))))</f>
        <v>750</v>
      </c>
      <c r="M210" s="13">
        <f>IF(OR(L210="",L210=0),0,L210/Premissas!$C$16)</f>
        <v>28.846153846153847</v>
      </c>
      <c r="N210" s="9" t="str">
        <f>IF(L210&gt;=Premissas!$C$17,"SIM","NÃO")</f>
        <v>SIM</v>
      </c>
    </row>
    <row r="211" spans="1:14" ht="15" customHeight="1">
      <c r="A211" s="9">
        <v>7</v>
      </c>
      <c r="B211" s="9" t="s">
        <v>266</v>
      </c>
      <c r="C211" s="9" t="s">
        <v>267</v>
      </c>
      <c r="D211" s="9">
        <v>409</v>
      </c>
      <c r="E211" s="9" t="s">
        <v>18</v>
      </c>
      <c r="F211" s="9">
        <f>COUNTIFS(Detalhe_Registro!$A:$A,A211,Detalhe_Registro!$D:$D,B211)</f>
        <v>1</v>
      </c>
      <c r="G211" s="11">
        <v>3.9166669999999999</v>
      </c>
      <c r="H211" s="11">
        <v>3.9166669999999999</v>
      </c>
      <c r="I211" s="10">
        <f>SUMIFS(Detalhe_Registro!$F:$F,Detalhe_Registro!$A:$A,A211,Detalhe_Registro!$D:$D,B211)</f>
        <v>101</v>
      </c>
      <c r="J211" s="11">
        <f>SUMIFS(Detalhe_Registro!$G:$G,Detalhe_Registro!$A:$A,A211,Detalhe_Registro!$D:$D,B211)</f>
        <v>1.07</v>
      </c>
      <c r="K211" s="9" t="str">
        <f>IF(G211="","",IF(G211&lt;Premissas!$C$8,"&lt; 1,00",IF(G211&lt;Premissas!$C$9,"1,00 – 1,19",IF(G211&lt;Premissas!$C$10,"1,20 – 1,39",IF(G211&lt;Premissas!$C$11,"1,40 – 1,59",IF(G211&lt;Premissas!$C$12,"1,60 – 1,99","≥ 2,00"))))))</f>
        <v>≥ 2,00</v>
      </c>
      <c r="L211" s="12">
        <f>IF(G211="","",MIN(Premissas!$C$17,IF(G211&lt;Premissas!$C$8,Premissas!$E$7,IF(G211&lt;Premissas!$C$9,Premissas!$E$8,IF(G211&lt;Premissas!$C$10,Premissas!$E$9,IF(G211&lt;Premissas!$C$11,Premissas!$E$10,IF(G211&lt;Premissas!$C$12,Premissas!$E$11,Premissas!$E$12)))))))</f>
        <v>750</v>
      </c>
      <c r="M211" s="13">
        <f>IF(OR(L211="",L211=0),0,L211/Premissas!$C$16)</f>
        <v>28.846153846153847</v>
      </c>
      <c r="N211" s="9" t="str">
        <f>IF(L211&gt;=Premissas!$C$17,"SIM","NÃO")</f>
        <v>SIM</v>
      </c>
    </row>
    <row r="212" spans="1:14" ht="15" customHeight="1">
      <c r="A212" s="9">
        <v>7</v>
      </c>
      <c r="B212" s="9" t="s">
        <v>84</v>
      </c>
      <c r="C212" s="9" t="s">
        <v>85</v>
      </c>
      <c r="D212" s="9">
        <v>409</v>
      </c>
      <c r="E212" s="9" t="s">
        <v>4852</v>
      </c>
      <c r="F212" s="9">
        <f>COUNTIFS(Detalhe_Registro!$A:$A,A212,Detalhe_Registro!$D:$D,B212)</f>
        <v>2</v>
      </c>
      <c r="G212" s="11">
        <v>1.32</v>
      </c>
      <c r="H212" s="11">
        <v>0.68272699999999997</v>
      </c>
      <c r="I212" s="10">
        <f>SUMIFS(Detalhe_Registro!$F:$F,Detalhe_Registro!$A:$A,A212,Detalhe_Registro!$D:$D,B212)</f>
        <v>5</v>
      </c>
      <c r="J212" s="11">
        <f>SUMIFS(Detalhe_Registro!$G:$G,Detalhe_Registro!$A:$A,A212,Detalhe_Registro!$D:$D,B212)</f>
        <v>2.4500000000000002</v>
      </c>
      <c r="K212" s="9" t="str">
        <f>IF(G212="","",IF(G212&lt;Premissas!$C$8,"&lt; 1,00",IF(G212&lt;Premissas!$C$9,"1,00 – 1,19",IF(G212&lt;Premissas!$C$10,"1,20 – 1,39",IF(G212&lt;Premissas!$C$11,"1,40 – 1,59",IF(G212&lt;Premissas!$C$12,"1,60 – 1,99","≥ 2,00"))))))</f>
        <v>1,20 – 1,39</v>
      </c>
      <c r="L212" s="12">
        <f>IF(G212="","",MIN(Premissas!$C$17,IF(G212&lt;Premissas!$C$8,Premissas!$E$7,IF(G212&lt;Premissas!$C$9,Premissas!$E$8,IF(G212&lt;Premissas!$C$10,Premissas!$E$9,IF(G212&lt;Premissas!$C$11,Premissas!$E$10,IF(G212&lt;Premissas!$C$12,Premissas!$E$11,Premissas!$E$12)))))))</f>
        <v>200</v>
      </c>
      <c r="M212" s="13">
        <f>IF(OR(L212="",L212=0),0,L212/Premissas!$C$16)</f>
        <v>7.6923076923076925</v>
      </c>
      <c r="N212" s="9" t="str">
        <f>IF(L212&gt;=Premissas!$C$17,"SIM","NÃO")</f>
        <v>NÃO</v>
      </c>
    </row>
    <row r="213" spans="1:14" ht="15" customHeight="1">
      <c r="A213" s="9">
        <v>7</v>
      </c>
      <c r="B213" s="9" t="s">
        <v>430</v>
      </c>
      <c r="C213" s="9" t="s">
        <v>431</v>
      </c>
      <c r="D213" s="9">
        <v>409</v>
      </c>
      <c r="E213" s="9" t="s">
        <v>21</v>
      </c>
      <c r="F213" s="9">
        <f>COUNTIFS(Detalhe_Registro!$A:$A,A213,Detalhe_Registro!$D:$D,B213)</f>
        <v>1</v>
      </c>
      <c r="G213" s="11">
        <v>1.1599999999999999</v>
      </c>
      <c r="H213" s="11">
        <v>1.1599999999999999</v>
      </c>
      <c r="I213" s="10">
        <f>SUMIFS(Detalhe_Registro!$F:$F,Detalhe_Registro!$A:$A,A213,Detalhe_Registro!$D:$D,B213)</f>
        <v>1484</v>
      </c>
      <c r="J213" s="11">
        <f>SUMIFS(Detalhe_Registro!$G:$G,Detalhe_Registro!$A:$A,A213,Detalhe_Registro!$D:$D,B213)</f>
        <v>50.52</v>
      </c>
      <c r="K213" s="9" t="str">
        <f>IF(G213="","",IF(G213&lt;Premissas!$C$8,"&lt; 1,00",IF(G213&lt;Premissas!$C$9,"1,00 – 1,19",IF(G213&lt;Premissas!$C$10,"1,20 – 1,39",IF(G213&lt;Premissas!$C$11,"1,40 – 1,59",IF(G213&lt;Premissas!$C$12,"1,60 – 1,99","≥ 2,00"))))))</f>
        <v>1,00 – 1,19</v>
      </c>
      <c r="L213" s="12">
        <f>IF(G213="","",MIN(Premissas!$C$17,IF(G213&lt;Premissas!$C$8,Premissas!$E$7,IF(G213&lt;Premissas!$C$9,Premissas!$E$8,IF(G213&lt;Premissas!$C$10,Premissas!$E$9,IF(G213&lt;Premissas!$C$11,Premissas!$E$10,IF(G213&lt;Premissas!$C$12,Premissas!$E$11,Premissas!$E$12)))))))</f>
        <v>100</v>
      </c>
      <c r="M213" s="13">
        <f>IF(OR(L213="",L213=0),0,L213/Premissas!$C$16)</f>
        <v>3.8461538461538463</v>
      </c>
      <c r="N213" s="9" t="str">
        <f>IF(L213&gt;=Premissas!$C$17,"SIM","NÃO")</f>
        <v>NÃO</v>
      </c>
    </row>
    <row r="214" spans="1:14" ht="15" customHeight="1">
      <c r="A214" s="9">
        <v>7</v>
      </c>
      <c r="B214" s="9" t="s">
        <v>244</v>
      </c>
      <c r="C214" s="9" t="s">
        <v>245</v>
      </c>
      <c r="D214" s="9">
        <v>409</v>
      </c>
      <c r="E214" s="9" t="s">
        <v>4852</v>
      </c>
      <c r="F214" s="9">
        <f>COUNTIFS(Detalhe_Registro!$A:$A,A214,Detalhe_Registro!$D:$D,B214)</f>
        <v>2</v>
      </c>
      <c r="G214" s="11">
        <v>5.24</v>
      </c>
      <c r="H214" s="11">
        <v>3.210909</v>
      </c>
      <c r="I214" s="10">
        <f>SUMIFS(Detalhe_Registro!$F:$F,Detalhe_Registro!$A:$A,A214,Detalhe_Registro!$D:$D,B214)</f>
        <v>127</v>
      </c>
      <c r="J214" s="11">
        <f>SUMIFS(Detalhe_Registro!$G:$G,Detalhe_Registro!$A:$A,A214,Detalhe_Registro!$D:$D,B214)</f>
        <v>3.4299999999999997</v>
      </c>
      <c r="K214" s="9" t="str">
        <f>IF(G214="","",IF(G214&lt;Premissas!$C$8,"&lt; 1,00",IF(G214&lt;Premissas!$C$9,"1,00 – 1,19",IF(G214&lt;Premissas!$C$10,"1,20 – 1,39",IF(G214&lt;Premissas!$C$11,"1,40 – 1,59",IF(G214&lt;Premissas!$C$12,"1,60 – 1,99","≥ 2,00"))))))</f>
        <v>≥ 2,00</v>
      </c>
      <c r="L214" s="12">
        <f>IF(G214="","",MIN(Premissas!$C$17,IF(G214&lt;Premissas!$C$8,Premissas!$E$7,IF(G214&lt;Premissas!$C$9,Premissas!$E$8,IF(G214&lt;Premissas!$C$10,Premissas!$E$9,IF(G214&lt;Premissas!$C$11,Premissas!$E$10,IF(G214&lt;Premissas!$C$12,Premissas!$E$11,Premissas!$E$12)))))))</f>
        <v>750</v>
      </c>
      <c r="M214" s="13">
        <f>IF(OR(L214="",L214=0),0,L214/Premissas!$C$16)</f>
        <v>28.846153846153847</v>
      </c>
      <c r="N214" s="9" t="str">
        <f>IF(L214&gt;=Premissas!$C$17,"SIM","NÃO")</f>
        <v>SIM</v>
      </c>
    </row>
    <row r="215" spans="1:14" ht="15" customHeight="1">
      <c r="A215" s="9">
        <v>7</v>
      </c>
      <c r="B215" s="9" t="s">
        <v>144</v>
      </c>
      <c r="C215" s="9" t="s">
        <v>145</v>
      </c>
      <c r="D215" s="9">
        <v>409</v>
      </c>
      <c r="E215" s="9" t="s">
        <v>18</v>
      </c>
      <c r="F215" s="9">
        <f>COUNTIFS(Detalhe_Registro!$A:$A,A215,Detalhe_Registro!$D:$D,B215)</f>
        <v>1</v>
      </c>
      <c r="G215" s="11">
        <v>1.5</v>
      </c>
      <c r="H215" s="11">
        <v>1.5</v>
      </c>
      <c r="I215" s="10">
        <f>SUMIFS(Detalhe_Registro!$F:$F,Detalhe_Registro!$A:$A,A215,Detalhe_Registro!$D:$D,B215)</f>
        <v>174</v>
      </c>
      <c r="J215" s="11">
        <f>SUMIFS(Detalhe_Registro!$G:$G,Detalhe_Registro!$A:$A,A215,Detalhe_Registro!$D:$D,B215)</f>
        <v>4.9000000000000004</v>
      </c>
      <c r="K215" s="9" t="str">
        <f>IF(G215="","",IF(G215&lt;Premissas!$C$8,"&lt; 1,00",IF(G215&lt;Premissas!$C$9,"1,00 – 1,19",IF(G215&lt;Premissas!$C$10,"1,20 – 1,39",IF(G215&lt;Premissas!$C$11,"1,40 – 1,59",IF(G215&lt;Premissas!$C$12,"1,60 – 1,99","≥ 2,00"))))))</f>
        <v>1,40 – 1,59</v>
      </c>
      <c r="L215" s="12">
        <f>IF(G215="","",MIN(Premissas!$C$17,IF(G215&lt;Premissas!$C$8,Premissas!$E$7,IF(G215&lt;Premissas!$C$9,Premissas!$E$8,IF(G215&lt;Premissas!$C$10,Premissas!$E$9,IF(G215&lt;Premissas!$C$11,Premissas!$E$10,IF(G215&lt;Premissas!$C$12,Premissas!$E$11,Premissas!$E$12)))))))</f>
        <v>350</v>
      </c>
      <c r="M215" s="13">
        <f>IF(OR(L215="",L215=0),0,L215/Premissas!$C$16)</f>
        <v>13.461538461538462</v>
      </c>
      <c r="N215" s="9" t="str">
        <f>IF(L215&gt;=Premissas!$C$17,"SIM","NÃO")</f>
        <v>NÃO</v>
      </c>
    </row>
    <row r="216" spans="1:14" ht="15" customHeight="1">
      <c r="A216" s="9">
        <v>7</v>
      </c>
      <c r="B216" s="9" t="s">
        <v>172</v>
      </c>
      <c r="C216" s="9" t="s">
        <v>173</v>
      </c>
      <c r="D216" s="9">
        <v>409</v>
      </c>
      <c r="E216" s="9" t="s">
        <v>18</v>
      </c>
      <c r="F216" s="9">
        <f>COUNTIFS(Detalhe_Registro!$A:$A,A216,Detalhe_Registro!$D:$D,B216)</f>
        <v>1</v>
      </c>
      <c r="G216" s="11">
        <v>1.5833330000000001</v>
      </c>
      <c r="H216" s="11">
        <v>1.5833330000000001</v>
      </c>
      <c r="I216" s="10">
        <f>SUMIFS(Detalhe_Registro!$F:$F,Detalhe_Registro!$A:$A,A216,Detalhe_Registro!$D:$D,B216)</f>
        <v>189</v>
      </c>
      <c r="J216" s="11">
        <f>SUMIFS(Detalhe_Registro!$G:$G,Detalhe_Registro!$A:$A,A216,Detalhe_Registro!$D:$D,B216)</f>
        <v>4.93</v>
      </c>
      <c r="K216" s="9" t="str">
        <f>IF(G216="","",IF(G216&lt;Premissas!$C$8,"&lt; 1,00",IF(G216&lt;Premissas!$C$9,"1,00 – 1,19",IF(G216&lt;Premissas!$C$10,"1,20 – 1,39",IF(G216&lt;Premissas!$C$11,"1,40 – 1,59",IF(G216&lt;Premissas!$C$12,"1,60 – 1,99","≥ 2,00"))))))</f>
        <v>1,40 – 1,59</v>
      </c>
      <c r="L216" s="12">
        <f>IF(G216="","",MIN(Premissas!$C$17,IF(G216&lt;Premissas!$C$8,Premissas!$E$7,IF(G216&lt;Premissas!$C$9,Premissas!$E$8,IF(G216&lt;Premissas!$C$10,Premissas!$E$9,IF(G216&lt;Premissas!$C$11,Premissas!$E$10,IF(G216&lt;Premissas!$C$12,Premissas!$E$11,Premissas!$E$12)))))))</f>
        <v>350</v>
      </c>
      <c r="M216" s="13">
        <f>IF(OR(L216="",L216=0),0,L216/Premissas!$C$16)</f>
        <v>13.461538461538462</v>
      </c>
      <c r="N216" s="9" t="str">
        <f>IF(L216&gt;=Premissas!$C$17,"SIM","NÃO")</f>
        <v>NÃO</v>
      </c>
    </row>
    <row r="217" spans="1:14" ht="15" customHeight="1">
      <c r="A217" s="9">
        <v>7</v>
      </c>
      <c r="B217" s="9" t="s">
        <v>380</v>
      </c>
      <c r="C217" s="9" t="s">
        <v>381</v>
      </c>
      <c r="D217" s="9">
        <v>409</v>
      </c>
      <c r="E217" s="9" t="s">
        <v>18</v>
      </c>
      <c r="F217" s="9">
        <f>COUNTIFS(Detalhe_Registro!$A:$A,A217,Detalhe_Registro!$D:$D,B217)</f>
        <v>1</v>
      </c>
      <c r="G217" s="11">
        <v>2.4583330000000001</v>
      </c>
      <c r="H217" s="11">
        <v>2.4583330000000001</v>
      </c>
      <c r="I217" s="10">
        <f>SUMIFS(Detalhe_Registro!$F:$F,Detalhe_Registro!$A:$A,A217,Detalhe_Registro!$D:$D,B217)</f>
        <v>410</v>
      </c>
      <c r="J217" s="11">
        <f>SUMIFS(Detalhe_Registro!$G:$G,Detalhe_Registro!$A:$A,A217,Detalhe_Registro!$D:$D,B217)</f>
        <v>6.94</v>
      </c>
      <c r="K217" s="9" t="str">
        <f>IF(G217="","",IF(G217&lt;Premissas!$C$8,"&lt; 1,00",IF(G217&lt;Premissas!$C$9,"1,00 – 1,19",IF(G217&lt;Premissas!$C$10,"1,20 – 1,39",IF(G217&lt;Premissas!$C$11,"1,40 – 1,59",IF(G217&lt;Premissas!$C$12,"1,60 – 1,99","≥ 2,00"))))))</f>
        <v>≥ 2,00</v>
      </c>
      <c r="L217" s="12">
        <f>IF(G217="","",MIN(Premissas!$C$17,IF(G217&lt;Premissas!$C$8,Premissas!$E$7,IF(G217&lt;Premissas!$C$9,Premissas!$E$8,IF(G217&lt;Premissas!$C$10,Premissas!$E$9,IF(G217&lt;Premissas!$C$11,Premissas!$E$10,IF(G217&lt;Premissas!$C$12,Premissas!$E$11,Premissas!$E$12)))))))</f>
        <v>750</v>
      </c>
      <c r="M217" s="13">
        <f>IF(OR(L217="",L217=0),0,L217/Premissas!$C$16)</f>
        <v>28.846153846153847</v>
      </c>
      <c r="N217" s="9" t="str">
        <f>IF(L217&gt;=Premissas!$C$17,"SIM","NÃO")</f>
        <v>SIM</v>
      </c>
    </row>
    <row r="218" spans="1:14" ht="15" customHeight="1">
      <c r="A218" s="9">
        <v>7</v>
      </c>
      <c r="B218" s="9" t="s">
        <v>136</v>
      </c>
      <c r="C218" s="9" t="s">
        <v>137</v>
      </c>
      <c r="D218" s="9">
        <v>409</v>
      </c>
      <c r="E218" s="9" t="s">
        <v>20</v>
      </c>
      <c r="F218" s="9">
        <f>COUNTIFS(Detalhe_Registro!$A:$A,A218,Detalhe_Registro!$D:$D,B218)</f>
        <v>1</v>
      </c>
      <c r="G218" s="11">
        <v>0.18181800000000001</v>
      </c>
      <c r="H218" s="11">
        <v>0.18181800000000001</v>
      </c>
      <c r="I218" s="10">
        <f>SUMIFS(Detalhe_Registro!$F:$F,Detalhe_Registro!$A:$A,A218,Detalhe_Registro!$D:$D,B218)</f>
        <v>33</v>
      </c>
      <c r="J218" s="11">
        <f>SUMIFS(Detalhe_Registro!$G:$G,Detalhe_Registro!$A:$A,A218,Detalhe_Registro!$D:$D,B218)</f>
        <v>7.96</v>
      </c>
      <c r="K218" s="9" t="str">
        <f>IF(G218="","",IF(G218&lt;Premissas!$C$8,"&lt; 1,00",IF(G218&lt;Premissas!$C$9,"1,00 – 1,19",IF(G218&lt;Premissas!$C$10,"1,20 – 1,39",IF(G218&lt;Premissas!$C$11,"1,40 – 1,59",IF(G218&lt;Premissas!$C$12,"1,60 – 1,99","≥ 2,00"))))))</f>
        <v>&lt; 1,00</v>
      </c>
      <c r="L218" s="12">
        <f>IF(G218="","",MIN(Premissas!$C$17,IF(G218&lt;Premissas!$C$8,Premissas!$E$7,IF(G218&lt;Premissas!$C$9,Premissas!$E$8,IF(G218&lt;Premissas!$C$10,Premissas!$E$9,IF(G218&lt;Premissas!$C$11,Premissas!$E$10,IF(G218&lt;Premissas!$C$12,Premissas!$E$11,Premissas!$E$12)))))))</f>
        <v>0</v>
      </c>
      <c r="M218" s="13">
        <f>IF(OR(L218="",L218=0),0,L218/Premissas!$C$16)</f>
        <v>0</v>
      </c>
      <c r="N218" s="9" t="str">
        <f>IF(L218&gt;=Premissas!$C$17,"SIM","NÃO")</f>
        <v>NÃO</v>
      </c>
    </row>
    <row r="219" spans="1:14" ht="15" customHeight="1">
      <c r="A219" s="9">
        <v>7</v>
      </c>
      <c r="B219" s="9" t="s">
        <v>272</v>
      </c>
      <c r="C219" s="9" t="s">
        <v>273</v>
      </c>
      <c r="D219" s="9">
        <v>409</v>
      </c>
      <c r="E219" s="9" t="s">
        <v>20</v>
      </c>
      <c r="F219" s="9">
        <f>COUNTIFS(Detalhe_Registro!$A:$A,A219,Detalhe_Registro!$D:$D,B219)</f>
        <v>1</v>
      </c>
      <c r="G219" s="11">
        <v>0.68181800000000004</v>
      </c>
      <c r="H219" s="11">
        <v>0.68181800000000004</v>
      </c>
      <c r="I219" s="10">
        <f>SUMIFS(Detalhe_Registro!$F:$F,Detalhe_Registro!$A:$A,A219,Detalhe_Registro!$D:$D,B219)</f>
        <v>275</v>
      </c>
      <c r="J219" s="11">
        <f>SUMIFS(Detalhe_Registro!$G:$G,Detalhe_Registro!$A:$A,A219,Detalhe_Registro!$D:$D,B219)</f>
        <v>18.04</v>
      </c>
      <c r="K219" s="9" t="str">
        <f>IF(G219="","",IF(G219&lt;Premissas!$C$8,"&lt; 1,00",IF(G219&lt;Premissas!$C$9,"1,00 – 1,19",IF(G219&lt;Premissas!$C$10,"1,20 – 1,39",IF(G219&lt;Premissas!$C$11,"1,40 – 1,59",IF(G219&lt;Premissas!$C$12,"1,60 – 1,99","≥ 2,00"))))))</f>
        <v>&lt; 1,00</v>
      </c>
      <c r="L219" s="12">
        <f>IF(G219="","",MIN(Premissas!$C$17,IF(G219&lt;Premissas!$C$8,Premissas!$E$7,IF(G219&lt;Premissas!$C$9,Premissas!$E$8,IF(G219&lt;Premissas!$C$10,Premissas!$E$9,IF(G219&lt;Premissas!$C$11,Premissas!$E$10,IF(G219&lt;Premissas!$C$12,Premissas!$E$11,Premissas!$E$12)))))))</f>
        <v>0</v>
      </c>
      <c r="M219" s="13">
        <f>IF(OR(L219="",L219=0),0,L219/Premissas!$C$16)</f>
        <v>0</v>
      </c>
      <c r="N219" s="9" t="str">
        <f>IF(L219&gt;=Premissas!$C$17,"SIM","NÃO")</f>
        <v>NÃO</v>
      </c>
    </row>
    <row r="220" spans="1:14" ht="15" customHeight="1">
      <c r="A220" s="9">
        <v>7</v>
      </c>
      <c r="B220" s="9" t="s">
        <v>458</v>
      </c>
      <c r="C220" s="9" t="s">
        <v>459</v>
      </c>
      <c r="D220" s="9">
        <v>409</v>
      </c>
      <c r="E220" s="9" t="s">
        <v>21</v>
      </c>
      <c r="F220" s="9">
        <f>COUNTIFS(Detalhe_Registro!$A:$A,A220,Detalhe_Registro!$D:$D,B220)</f>
        <v>1</v>
      </c>
      <c r="G220" s="11">
        <v>2.76</v>
      </c>
      <c r="H220" s="11">
        <v>2.76</v>
      </c>
      <c r="I220" s="10">
        <f>SUMIFS(Detalhe_Registro!$F:$F,Detalhe_Registro!$A:$A,A220,Detalhe_Registro!$D:$D,B220)</f>
        <v>2230</v>
      </c>
      <c r="J220" s="11">
        <f>SUMIFS(Detalhe_Registro!$G:$G,Detalhe_Registro!$A:$A,A220,Detalhe_Registro!$D:$D,B220)</f>
        <v>32.46</v>
      </c>
      <c r="K220" s="9" t="str">
        <f>IF(G220="","",IF(G220&lt;Premissas!$C$8,"&lt; 1,00",IF(G220&lt;Premissas!$C$9,"1,00 – 1,19",IF(G220&lt;Premissas!$C$10,"1,20 – 1,39",IF(G220&lt;Premissas!$C$11,"1,40 – 1,59",IF(G220&lt;Premissas!$C$12,"1,60 – 1,99","≥ 2,00"))))))</f>
        <v>≥ 2,00</v>
      </c>
      <c r="L220" s="12">
        <f>IF(G220="","",MIN(Premissas!$C$17,IF(G220&lt;Premissas!$C$8,Premissas!$E$7,IF(G220&lt;Premissas!$C$9,Premissas!$E$8,IF(G220&lt;Premissas!$C$10,Premissas!$E$9,IF(G220&lt;Premissas!$C$11,Premissas!$E$10,IF(G220&lt;Premissas!$C$12,Premissas!$E$11,Premissas!$E$12)))))))</f>
        <v>750</v>
      </c>
      <c r="M220" s="13">
        <f>IF(OR(L220="",L220=0),0,L220/Premissas!$C$16)</f>
        <v>28.846153846153847</v>
      </c>
      <c r="N220" s="9" t="str">
        <f>IF(L220&gt;=Premissas!$C$17,"SIM","NÃO")</f>
        <v>SIM</v>
      </c>
    </row>
    <row r="221" spans="1:14" ht="15" customHeight="1">
      <c r="A221" s="9">
        <v>7</v>
      </c>
      <c r="B221" s="9" t="s">
        <v>74</v>
      </c>
      <c r="C221" s="9" t="s">
        <v>75</v>
      </c>
      <c r="D221" s="9">
        <v>409</v>
      </c>
      <c r="E221" s="9" t="s">
        <v>4852</v>
      </c>
      <c r="F221" s="9">
        <f>COUNTIFS(Detalhe_Registro!$A:$A,A221,Detalhe_Registro!$D:$D,B221)</f>
        <v>2</v>
      </c>
      <c r="G221" s="11">
        <v>2</v>
      </c>
      <c r="H221" s="11">
        <v>1.8409089999999999</v>
      </c>
      <c r="I221" s="10">
        <f>SUMIFS(Detalhe_Registro!$F:$F,Detalhe_Registro!$A:$A,A221,Detalhe_Registro!$D:$D,B221)</f>
        <v>2523</v>
      </c>
      <c r="J221" s="11">
        <f>SUMIFS(Detalhe_Registro!$G:$G,Detalhe_Registro!$A:$A,A221,Detalhe_Registro!$D:$D,B221)</f>
        <v>52.41</v>
      </c>
      <c r="K221" s="9" t="str">
        <f>IF(G221="","",IF(G221&lt;Premissas!$C$8,"&lt; 1,00",IF(G221&lt;Premissas!$C$9,"1,00 – 1,19",IF(G221&lt;Premissas!$C$10,"1,20 – 1,39",IF(G221&lt;Premissas!$C$11,"1,40 – 1,59",IF(G221&lt;Premissas!$C$12,"1,60 – 1,99","≥ 2,00"))))))</f>
        <v>≥ 2,00</v>
      </c>
      <c r="L221" s="12">
        <f>IF(G221="","",MIN(Premissas!$C$17,IF(G221&lt;Premissas!$C$8,Premissas!$E$7,IF(G221&lt;Premissas!$C$9,Premissas!$E$8,IF(G221&lt;Premissas!$C$10,Premissas!$E$9,IF(G221&lt;Premissas!$C$11,Premissas!$E$10,IF(G221&lt;Premissas!$C$12,Premissas!$E$11,Premissas!$E$12)))))))</f>
        <v>750</v>
      </c>
      <c r="M221" s="13">
        <f>IF(OR(L221="",L221=0),0,L221/Premissas!$C$16)</f>
        <v>28.846153846153847</v>
      </c>
      <c r="N221" s="9" t="str">
        <f>IF(L221&gt;=Premissas!$C$17,"SIM","NÃO")</f>
        <v>SIM</v>
      </c>
    </row>
    <row r="222" spans="1:14" ht="15" customHeight="1">
      <c r="A222" s="9">
        <v>7</v>
      </c>
      <c r="B222" s="9" t="s">
        <v>60</v>
      </c>
      <c r="C222" s="9" t="s">
        <v>61</v>
      </c>
      <c r="D222" s="9">
        <v>409</v>
      </c>
      <c r="E222" s="9" t="s">
        <v>21</v>
      </c>
      <c r="F222" s="9">
        <f>COUNTIFS(Detalhe_Registro!$A:$A,A222,Detalhe_Registro!$D:$D,B222)</f>
        <v>1</v>
      </c>
      <c r="G222" s="11">
        <v>1.72</v>
      </c>
      <c r="H222" s="11">
        <v>1.72</v>
      </c>
      <c r="I222" s="10">
        <f>SUMIFS(Detalhe_Registro!$F:$F,Detalhe_Registro!$A:$A,A222,Detalhe_Registro!$D:$D,B222)</f>
        <v>2828</v>
      </c>
      <c r="J222" s="11">
        <f>SUMIFS(Detalhe_Registro!$G:$G,Detalhe_Registro!$A:$A,A222,Detalhe_Registro!$D:$D,B222)</f>
        <v>66.5</v>
      </c>
      <c r="K222" s="9" t="str">
        <f>IF(G222="","",IF(G222&lt;Premissas!$C$8,"&lt; 1,00",IF(G222&lt;Premissas!$C$9,"1,00 – 1,19",IF(G222&lt;Premissas!$C$10,"1,20 – 1,39",IF(G222&lt;Premissas!$C$11,"1,40 – 1,59",IF(G222&lt;Premissas!$C$12,"1,60 – 1,99","≥ 2,00"))))))</f>
        <v>1,60 – 1,99</v>
      </c>
      <c r="L222" s="12">
        <f>IF(G222="","",MIN(Premissas!$C$17,IF(G222&lt;Premissas!$C$8,Premissas!$E$7,IF(G222&lt;Premissas!$C$9,Premissas!$E$8,IF(G222&lt;Premissas!$C$10,Premissas!$E$9,IF(G222&lt;Premissas!$C$11,Premissas!$E$10,IF(G222&lt;Premissas!$C$12,Premissas!$E$11,Premissas!$E$12)))))))</f>
        <v>500</v>
      </c>
      <c r="M222" s="13">
        <f>IF(OR(L222="",L222=0),0,L222/Premissas!$C$16)</f>
        <v>19.23076923076923</v>
      </c>
      <c r="N222" s="9" t="str">
        <f>IF(L222&gt;=Premissas!$C$17,"SIM","NÃO")</f>
        <v>NÃO</v>
      </c>
    </row>
    <row r="223" spans="1:14" ht="15" customHeight="1">
      <c r="A223" s="9">
        <v>7</v>
      </c>
      <c r="B223" s="9" t="s">
        <v>280</v>
      </c>
      <c r="C223" s="9" t="s">
        <v>281</v>
      </c>
      <c r="D223" s="9">
        <v>409</v>
      </c>
      <c r="E223" s="9" t="s">
        <v>19</v>
      </c>
      <c r="F223" s="9">
        <f>COUNTIFS(Detalhe_Registro!$A:$A,A223,Detalhe_Registro!$D:$D,B223)</f>
        <v>1</v>
      </c>
      <c r="G223" s="11">
        <v>6.52</v>
      </c>
      <c r="H223" s="11">
        <v>6.52</v>
      </c>
      <c r="I223" s="10">
        <f>SUMIFS(Detalhe_Registro!$F:$F,Detalhe_Registro!$A:$A,A223,Detalhe_Registro!$D:$D,B223)</f>
        <v>44</v>
      </c>
      <c r="J223" s="11">
        <f>SUMIFS(Detalhe_Registro!$G:$G,Detalhe_Registro!$A:$A,A223,Detalhe_Registro!$D:$D,B223)</f>
        <v>0.27</v>
      </c>
      <c r="K223" s="9" t="str">
        <f>IF(G223="","",IF(G223&lt;Premissas!$C$8,"&lt; 1,00",IF(G223&lt;Premissas!$C$9,"1,00 – 1,19",IF(G223&lt;Premissas!$C$10,"1,20 – 1,39",IF(G223&lt;Premissas!$C$11,"1,40 – 1,59",IF(G223&lt;Premissas!$C$12,"1,60 – 1,99","≥ 2,00"))))))</f>
        <v>≥ 2,00</v>
      </c>
      <c r="L223" s="12">
        <f>IF(G223="","",MIN(Premissas!$C$17,IF(G223&lt;Premissas!$C$8,Premissas!$E$7,IF(G223&lt;Premissas!$C$9,Premissas!$E$8,IF(G223&lt;Premissas!$C$10,Premissas!$E$9,IF(G223&lt;Premissas!$C$11,Premissas!$E$10,IF(G223&lt;Premissas!$C$12,Premissas!$E$11,Premissas!$E$12)))))))</f>
        <v>750</v>
      </c>
      <c r="M223" s="13">
        <f>IF(OR(L223="",L223=0),0,L223/Premissas!$C$16)</f>
        <v>28.846153846153847</v>
      </c>
      <c r="N223" s="9" t="str">
        <f>IF(L223&gt;=Premissas!$C$17,"SIM","NÃO")</f>
        <v>SIM</v>
      </c>
    </row>
    <row r="224" spans="1:14" ht="15" customHeight="1">
      <c r="A224" s="9">
        <v>7</v>
      </c>
      <c r="B224" s="9" t="s">
        <v>270</v>
      </c>
      <c r="C224" s="9" t="s">
        <v>271</v>
      </c>
      <c r="D224" s="9">
        <v>409</v>
      </c>
      <c r="E224" s="9" t="s">
        <v>18</v>
      </c>
      <c r="F224" s="9">
        <f>COUNTIFS(Detalhe_Registro!$A:$A,A224,Detalhe_Registro!$D:$D,B224)</f>
        <v>1</v>
      </c>
      <c r="G224" s="11">
        <v>2</v>
      </c>
      <c r="H224" s="11">
        <v>2</v>
      </c>
      <c r="I224" s="10">
        <f>SUMIFS(Detalhe_Registro!$F:$F,Detalhe_Registro!$A:$A,A224,Detalhe_Registro!$D:$D,B224)</f>
        <v>1354</v>
      </c>
      <c r="J224" s="11">
        <f>SUMIFS(Detalhe_Registro!$G:$G,Detalhe_Registro!$A:$A,A224,Detalhe_Registro!$D:$D,B224)</f>
        <v>28.05</v>
      </c>
      <c r="K224" s="9" t="str">
        <f>IF(G224="","",IF(G224&lt;Premissas!$C$8,"&lt; 1,00",IF(G224&lt;Premissas!$C$9,"1,00 – 1,19",IF(G224&lt;Premissas!$C$10,"1,20 – 1,39",IF(G224&lt;Premissas!$C$11,"1,40 – 1,59",IF(G224&lt;Premissas!$C$12,"1,60 – 1,99","≥ 2,00"))))))</f>
        <v>≥ 2,00</v>
      </c>
      <c r="L224" s="12">
        <f>IF(G224="","",MIN(Premissas!$C$17,IF(G224&lt;Premissas!$C$8,Premissas!$E$7,IF(G224&lt;Premissas!$C$9,Premissas!$E$8,IF(G224&lt;Premissas!$C$10,Premissas!$E$9,IF(G224&lt;Premissas!$C$11,Premissas!$E$10,IF(G224&lt;Premissas!$C$12,Premissas!$E$11,Premissas!$E$12)))))))</f>
        <v>750</v>
      </c>
      <c r="M224" s="13">
        <f>IF(OR(L224="",L224=0),0,L224/Premissas!$C$16)</f>
        <v>28.846153846153847</v>
      </c>
      <c r="N224" s="9" t="str">
        <f>IF(L224&gt;=Premissas!$C$17,"SIM","NÃO")</f>
        <v>SIM</v>
      </c>
    </row>
    <row r="225" spans="1:14" ht="15" customHeight="1">
      <c r="A225" s="9">
        <v>7</v>
      </c>
      <c r="B225" s="9" t="s">
        <v>58</v>
      </c>
      <c r="C225" s="9" t="s">
        <v>59</v>
      </c>
      <c r="D225" s="9">
        <v>409</v>
      </c>
      <c r="E225" s="9" t="s">
        <v>18</v>
      </c>
      <c r="F225" s="9">
        <f>COUNTIFS(Detalhe_Registro!$A:$A,A225,Detalhe_Registro!$D:$D,B225)</f>
        <v>1</v>
      </c>
      <c r="G225" s="11">
        <v>1.875</v>
      </c>
      <c r="H225" s="11">
        <v>1.875</v>
      </c>
      <c r="I225" s="10">
        <f>SUMIFS(Detalhe_Registro!$F:$F,Detalhe_Registro!$A:$A,A225,Detalhe_Registro!$D:$D,B225)</f>
        <v>344</v>
      </c>
      <c r="J225" s="11">
        <f>SUMIFS(Detalhe_Registro!$G:$G,Detalhe_Registro!$A:$A,A225,Detalhe_Registro!$D:$D,B225)</f>
        <v>7.68</v>
      </c>
      <c r="K225" s="9" t="str">
        <f>IF(G225="","",IF(G225&lt;Premissas!$C$8,"&lt; 1,00",IF(G225&lt;Premissas!$C$9,"1,00 – 1,19",IF(G225&lt;Premissas!$C$10,"1,20 – 1,39",IF(G225&lt;Premissas!$C$11,"1,40 – 1,59",IF(G225&lt;Premissas!$C$12,"1,60 – 1,99","≥ 2,00"))))))</f>
        <v>1,60 – 1,99</v>
      </c>
      <c r="L225" s="12">
        <f>IF(G225="","",MIN(Premissas!$C$17,IF(G225&lt;Premissas!$C$8,Premissas!$E$7,IF(G225&lt;Premissas!$C$9,Premissas!$E$8,IF(G225&lt;Premissas!$C$10,Premissas!$E$9,IF(G225&lt;Premissas!$C$11,Premissas!$E$10,IF(G225&lt;Premissas!$C$12,Premissas!$E$11,Premissas!$E$12)))))))</f>
        <v>500</v>
      </c>
      <c r="M225" s="13">
        <f>IF(OR(L225="",L225=0),0,L225/Premissas!$C$16)</f>
        <v>19.23076923076923</v>
      </c>
      <c r="N225" s="9" t="str">
        <f>IF(L225&gt;=Premissas!$C$17,"SIM","NÃO")</f>
        <v>NÃO</v>
      </c>
    </row>
    <row r="226" spans="1:14" ht="15" customHeight="1">
      <c r="A226" s="9">
        <v>7</v>
      </c>
      <c r="B226" s="9" t="s">
        <v>56</v>
      </c>
      <c r="C226" s="9" t="s">
        <v>57</v>
      </c>
      <c r="D226" s="9">
        <v>409</v>
      </c>
      <c r="E226" s="9" t="s">
        <v>4852</v>
      </c>
      <c r="F226" s="9">
        <f>COUNTIFS(Detalhe_Registro!$A:$A,A226,Detalhe_Registro!$D:$D,B226)</f>
        <v>2</v>
      </c>
      <c r="G226" s="11">
        <v>3.32</v>
      </c>
      <c r="H226" s="11">
        <v>2.3190909999999998</v>
      </c>
      <c r="I226" s="10">
        <f>SUMIFS(Detalhe_Registro!$F:$F,Detalhe_Registro!$A:$A,A226,Detalhe_Registro!$D:$D,B226)</f>
        <v>3316</v>
      </c>
      <c r="J226" s="11">
        <f>SUMIFS(Detalhe_Registro!$G:$G,Detalhe_Registro!$A:$A,A226,Detalhe_Registro!$D:$D,B226)</f>
        <v>41.019999999999996</v>
      </c>
      <c r="K226" s="9" t="str">
        <f>IF(G226="","",IF(G226&lt;Premissas!$C$8,"&lt; 1,00",IF(G226&lt;Premissas!$C$9,"1,00 – 1,19",IF(G226&lt;Premissas!$C$10,"1,20 – 1,39",IF(G226&lt;Premissas!$C$11,"1,40 – 1,59",IF(G226&lt;Premissas!$C$12,"1,60 – 1,99","≥ 2,00"))))))</f>
        <v>≥ 2,00</v>
      </c>
      <c r="L226" s="12">
        <f>IF(G226="","",MIN(Premissas!$C$17,IF(G226&lt;Premissas!$C$8,Premissas!$E$7,IF(G226&lt;Premissas!$C$9,Premissas!$E$8,IF(G226&lt;Premissas!$C$10,Premissas!$E$9,IF(G226&lt;Premissas!$C$11,Premissas!$E$10,IF(G226&lt;Premissas!$C$12,Premissas!$E$11,Premissas!$E$12)))))))</f>
        <v>750</v>
      </c>
      <c r="M226" s="13">
        <f>IF(OR(L226="",L226=0),0,L226/Premissas!$C$16)</f>
        <v>28.846153846153847</v>
      </c>
      <c r="N226" s="9" t="str">
        <f>IF(L226&gt;=Premissas!$C$17,"SIM","NÃO")</f>
        <v>SIM</v>
      </c>
    </row>
    <row r="227" spans="1:14" ht="15" customHeight="1">
      <c r="A227" s="9">
        <v>7</v>
      </c>
      <c r="B227" s="9" t="s">
        <v>122</v>
      </c>
      <c r="C227" s="9" t="s">
        <v>123</v>
      </c>
      <c r="D227" s="9">
        <v>409</v>
      </c>
      <c r="E227" s="9" t="s">
        <v>18</v>
      </c>
      <c r="F227" s="9">
        <f>COUNTIFS(Detalhe_Registro!$A:$A,A227,Detalhe_Registro!$D:$D,B227)</f>
        <v>1</v>
      </c>
      <c r="G227" s="11">
        <v>1.375</v>
      </c>
      <c r="H227" s="11">
        <v>1.375</v>
      </c>
      <c r="I227" s="10">
        <f>SUMIFS(Detalhe_Registro!$F:$F,Detalhe_Registro!$A:$A,A227,Detalhe_Registro!$D:$D,B227)</f>
        <v>223</v>
      </c>
      <c r="J227" s="11">
        <f>SUMIFS(Detalhe_Registro!$G:$G,Detalhe_Registro!$A:$A,A227,Detalhe_Registro!$D:$D,B227)</f>
        <v>6.72</v>
      </c>
      <c r="K227" s="9" t="str">
        <f>IF(G227="","",IF(G227&lt;Premissas!$C$8,"&lt; 1,00",IF(G227&lt;Premissas!$C$9,"1,00 – 1,19",IF(G227&lt;Premissas!$C$10,"1,20 – 1,39",IF(G227&lt;Premissas!$C$11,"1,40 – 1,59",IF(G227&lt;Premissas!$C$12,"1,60 – 1,99","≥ 2,00"))))))</f>
        <v>1,20 – 1,39</v>
      </c>
      <c r="L227" s="12">
        <f>IF(G227="","",MIN(Premissas!$C$17,IF(G227&lt;Premissas!$C$8,Premissas!$E$7,IF(G227&lt;Premissas!$C$9,Premissas!$E$8,IF(G227&lt;Premissas!$C$10,Premissas!$E$9,IF(G227&lt;Premissas!$C$11,Premissas!$E$10,IF(G227&lt;Premissas!$C$12,Premissas!$E$11,Premissas!$E$12)))))))</f>
        <v>200</v>
      </c>
      <c r="M227" s="13">
        <f>IF(OR(L227="",L227=0),0,L227/Premissas!$C$16)</f>
        <v>7.6923076923076925</v>
      </c>
      <c r="N227" s="9" t="str">
        <f>IF(L227&gt;=Premissas!$C$17,"SIM","NÃO")</f>
        <v>NÃO</v>
      </c>
    </row>
    <row r="228" spans="1:14" ht="15" customHeight="1">
      <c r="A228" s="9">
        <v>7</v>
      </c>
      <c r="B228" s="9" t="s">
        <v>98</v>
      </c>
      <c r="C228" s="9" t="s">
        <v>99</v>
      </c>
      <c r="D228" s="9">
        <v>409</v>
      </c>
      <c r="E228" s="9" t="s">
        <v>4855</v>
      </c>
      <c r="F228" s="9">
        <f>COUNTIFS(Detalhe_Registro!$A:$A,A228,Detalhe_Registro!$D:$D,B228)</f>
        <v>3</v>
      </c>
      <c r="G228" s="11">
        <v>1.76</v>
      </c>
      <c r="H228" s="11">
        <v>1.17</v>
      </c>
      <c r="I228" s="10">
        <f>SUMIFS(Detalhe_Registro!$F:$F,Detalhe_Registro!$A:$A,A228,Detalhe_Registro!$D:$D,B228)</f>
        <v>824</v>
      </c>
      <c r="J228" s="11">
        <f>SUMIFS(Detalhe_Registro!$G:$G,Detalhe_Registro!$A:$A,A228,Detalhe_Registro!$D:$D,B228)</f>
        <v>26.08</v>
      </c>
      <c r="K228" s="9" t="str">
        <f>IF(G228="","",IF(G228&lt;Premissas!$C$8,"&lt; 1,00",IF(G228&lt;Premissas!$C$9,"1,00 – 1,19",IF(G228&lt;Premissas!$C$10,"1,20 – 1,39",IF(G228&lt;Premissas!$C$11,"1,40 – 1,59",IF(G228&lt;Premissas!$C$12,"1,60 – 1,99","≥ 2,00"))))))</f>
        <v>1,60 – 1,99</v>
      </c>
      <c r="L228" s="12">
        <f>IF(G228="","",MIN(Premissas!$C$17,IF(G228&lt;Premissas!$C$8,Premissas!$E$7,IF(G228&lt;Premissas!$C$9,Premissas!$E$8,IF(G228&lt;Premissas!$C$10,Premissas!$E$9,IF(G228&lt;Premissas!$C$11,Premissas!$E$10,IF(G228&lt;Premissas!$C$12,Premissas!$E$11,Premissas!$E$12)))))))</f>
        <v>500</v>
      </c>
      <c r="M228" s="13">
        <f>IF(OR(L228="",L228=0),0,L228/Premissas!$C$16)</f>
        <v>19.23076923076923</v>
      </c>
      <c r="N228" s="9" t="str">
        <f>IF(L228&gt;=Premissas!$C$17,"SIM","NÃO")</f>
        <v>NÃO</v>
      </c>
    </row>
    <row r="229" spans="1:14" ht="15" customHeight="1">
      <c r="A229" s="9">
        <v>7</v>
      </c>
      <c r="B229" s="9" t="s">
        <v>86</v>
      </c>
      <c r="C229" s="9" t="s">
        <v>87</v>
      </c>
      <c r="D229" s="9">
        <v>409</v>
      </c>
      <c r="E229" s="9" t="s">
        <v>21</v>
      </c>
      <c r="F229" s="9">
        <f>COUNTIFS(Detalhe_Registro!$A:$A,A229,Detalhe_Registro!$D:$D,B229)</f>
        <v>1</v>
      </c>
      <c r="G229" s="11">
        <v>1.92</v>
      </c>
      <c r="H229" s="11">
        <v>1.92</v>
      </c>
      <c r="I229" s="10">
        <f>SUMIFS(Detalhe_Registro!$F:$F,Detalhe_Registro!$A:$A,A229,Detalhe_Registro!$D:$D,B229)</f>
        <v>2378</v>
      </c>
      <c r="J229" s="11">
        <f>SUMIFS(Detalhe_Registro!$G:$G,Detalhe_Registro!$A:$A,A229,Detalhe_Registro!$D:$D,B229)</f>
        <v>49.24</v>
      </c>
      <c r="K229" s="9" t="str">
        <f>IF(G229="","",IF(G229&lt;Premissas!$C$8,"&lt; 1,00",IF(G229&lt;Premissas!$C$9,"1,00 – 1,19",IF(G229&lt;Premissas!$C$10,"1,20 – 1,39",IF(G229&lt;Premissas!$C$11,"1,40 – 1,59",IF(G229&lt;Premissas!$C$12,"1,60 – 1,99","≥ 2,00"))))))</f>
        <v>≥ 2,00</v>
      </c>
      <c r="L229" s="12">
        <f>IF(G229="","",MIN(Premissas!$C$17,IF(G229&lt;Premissas!$C$8,Premissas!$E$7,IF(G229&lt;Premissas!$C$9,Premissas!$E$8,IF(G229&lt;Premissas!$C$10,Premissas!$E$9,IF(G229&lt;Premissas!$C$11,Premissas!$E$10,IF(G229&lt;Premissas!$C$12,Premissas!$E$11,Premissas!$E$12)))))))</f>
        <v>750</v>
      </c>
      <c r="M229" s="13">
        <f>IF(OR(L229="",L229=0),0,L229/Premissas!$C$16)</f>
        <v>28.846153846153847</v>
      </c>
      <c r="N229" s="9" t="str">
        <f>IF(L229&gt;=Premissas!$C$17,"SIM","NÃO")</f>
        <v>SIM</v>
      </c>
    </row>
    <row r="230" spans="1:14" ht="15" customHeight="1">
      <c r="A230" s="9">
        <v>7</v>
      </c>
      <c r="B230" s="9" t="s">
        <v>168</v>
      </c>
      <c r="C230" s="9" t="s">
        <v>169</v>
      </c>
      <c r="D230" s="9">
        <v>409</v>
      </c>
      <c r="E230" s="9" t="s">
        <v>4852</v>
      </c>
      <c r="F230" s="9">
        <f>COUNTIFS(Detalhe_Registro!$A:$A,A230,Detalhe_Registro!$D:$D,B230)</f>
        <v>2</v>
      </c>
      <c r="G230" s="11">
        <v>1.8</v>
      </c>
      <c r="H230" s="11">
        <v>1.5818179999999999</v>
      </c>
      <c r="I230" s="10">
        <f>SUMIFS(Detalhe_Registro!$F:$F,Detalhe_Registro!$A:$A,A230,Detalhe_Registro!$D:$D,B230)</f>
        <v>886</v>
      </c>
      <c r="J230" s="11">
        <f>SUMIFS(Detalhe_Registro!$G:$G,Detalhe_Registro!$A:$A,A230,Detalhe_Registro!$D:$D,B230)</f>
        <v>22.240000000000002</v>
      </c>
      <c r="K230" s="9" t="str">
        <f>IF(G230="","",IF(G230&lt;Premissas!$C$8,"&lt; 1,00",IF(G230&lt;Premissas!$C$9,"1,00 – 1,19",IF(G230&lt;Premissas!$C$10,"1,20 – 1,39",IF(G230&lt;Premissas!$C$11,"1,40 – 1,59",IF(G230&lt;Premissas!$C$12,"1,60 – 1,99","≥ 2,00"))))))</f>
        <v>1,60 – 1,99</v>
      </c>
      <c r="L230" s="12">
        <f>IF(G230="","",MIN(Premissas!$C$17,IF(G230&lt;Premissas!$C$8,Premissas!$E$7,IF(G230&lt;Premissas!$C$9,Premissas!$E$8,IF(G230&lt;Premissas!$C$10,Premissas!$E$9,IF(G230&lt;Premissas!$C$11,Premissas!$E$10,IF(G230&lt;Premissas!$C$12,Premissas!$E$11,Premissas!$E$12)))))))</f>
        <v>500</v>
      </c>
      <c r="M230" s="13">
        <f>IF(OR(L230="",L230=0),0,L230/Premissas!$C$16)</f>
        <v>19.23076923076923</v>
      </c>
      <c r="N230" s="9" t="str">
        <f>IF(L230&gt;=Premissas!$C$17,"SIM","NÃO")</f>
        <v>NÃO</v>
      </c>
    </row>
    <row r="231" spans="1:14" ht="15" customHeight="1">
      <c r="A231" s="9">
        <v>7</v>
      </c>
      <c r="B231" s="9" t="s">
        <v>174</v>
      </c>
      <c r="C231" s="9" t="s">
        <v>175</v>
      </c>
      <c r="D231" s="9">
        <v>409</v>
      </c>
      <c r="E231" s="9" t="s">
        <v>20</v>
      </c>
      <c r="F231" s="9">
        <f>COUNTIFS(Detalhe_Registro!$A:$A,A231,Detalhe_Registro!$D:$D,B231)</f>
        <v>1</v>
      </c>
      <c r="G231" s="11">
        <v>1.5909089999999999</v>
      </c>
      <c r="H231" s="11">
        <v>1.5909089999999999</v>
      </c>
      <c r="I231" s="10">
        <f>SUMIFS(Detalhe_Registro!$F:$F,Detalhe_Registro!$A:$A,A231,Detalhe_Registro!$D:$D,B231)</f>
        <v>614</v>
      </c>
      <c r="J231" s="11">
        <f>SUMIFS(Detalhe_Registro!$G:$G,Detalhe_Registro!$A:$A,A231,Detalhe_Registro!$D:$D,B231)</f>
        <v>17.59</v>
      </c>
      <c r="K231" s="9" t="str">
        <f>IF(G231="","",IF(G231&lt;Premissas!$C$8,"&lt; 1,00",IF(G231&lt;Premissas!$C$9,"1,00 – 1,19",IF(G231&lt;Premissas!$C$10,"1,20 – 1,39",IF(G231&lt;Premissas!$C$11,"1,40 – 1,59",IF(G231&lt;Premissas!$C$12,"1,60 – 1,99","≥ 2,00"))))))</f>
        <v>1,40 – 1,59</v>
      </c>
      <c r="L231" s="12">
        <f>IF(G231="","",MIN(Premissas!$C$17,IF(G231&lt;Premissas!$C$8,Premissas!$E$7,IF(G231&lt;Premissas!$C$9,Premissas!$E$8,IF(G231&lt;Premissas!$C$10,Premissas!$E$9,IF(G231&lt;Premissas!$C$11,Premissas!$E$10,IF(G231&lt;Premissas!$C$12,Premissas!$E$11,Premissas!$E$12)))))))</f>
        <v>350</v>
      </c>
      <c r="M231" s="13">
        <f>IF(OR(L231="",L231=0),0,L231/Premissas!$C$16)</f>
        <v>13.461538461538462</v>
      </c>
      <c r="N231" s="9" t="str">
        <f>IF(L231&gt;=Premissas!$C$17,"SIM","NÃO")</f>
        <v>NÃO</v>
      </c>
    </row>
    <row r="232" spans="1:14" ht="15" customHeight="1">
      <c r="A232" s="9">
        <v>7</v>
      </c>
      <c r="B232" s="9" t="s">
        <v>354</v>
      </c>
      <c r="C232" s="9" t="s">
        <v>355</v>
      </c>
      <c r="D232" s="9">
        <v>409</v>
      </c>
      <c r="E232" s="9" t="s">
        <v>20</v>
      </c>
      <c r="F232" s="9">
        <f>COUNTIFS(Detalhe_Registro!$A:$A,A232,Detalhe_Registro!$D:$D,B232)</f>
        <v>1</v>
      </c>
      <c r="G232" s="11">
        <v>0.86363599999999996</v>
      </c>
      <c r="H232" s="11">
        <v>0.86363599999999996</v>
      </c>
      <c r="I232" s="10">
        <f>SUMIFS(Detalhe_Registro!$F:$F,Detalhe_Registro!$A:$A,A232,Detalhe_Registro!$D:$D,B232)</f>
        <v>72</v>
      </c>
      <c r="J232" s="11">
        <f>SUMIFS(Detalhe_Registro!$G:$G,Detalhe_Registro!$A:$A,A232,Detalhe_Registro!$D:$D,B232)</f>
        <v>3.81</v>
      </c>
      <c r="K232" s="9" t="str">
        <f>IF(G232="","",IF(G232&lt;Premissas!$C$8,"&lt; 1,00",IF(G232&lt;Premissas!$C$9,"1,00 – 1,19",IF(G232&lt;Premissas!$C$10,"1,20 – 1,39",IF(G232&lt;Premissas!$C$11,"1,40 – 1,59",IF(G232&lt;Premissas!$C$12,"1,60 – 1,99","≥ 2,00"))))))</f>
        <v>&lt; 1,00</v>
      </c>
      <c r="L232" s="12">
        <f>IF(G232="","",MIN(Premissas!$C$17,IF(G232&lt;Premissas!$C$8,Premissas!$E$7,IF(G232&lt;Premissas!$C$9,Premissas!$E$8,IF(G232&lt;Premissas!$C$10,Premissas!$E$9,IF(G232&lt;Premissas!$C$11,Premissas!$E$10,IF(G232&lt;Premissas!$C$12,Premissas!$E$11,Premissas!$E$12)))))))</f>
        <v>0</v>
      </c>
      <c r="M232" s="13">
        <f>IF(OR(L232="",L232=0),0,L232/Premissas!$C$16)</f>
        <v>0</v>
      </c>
      <c r="N232" s="9" t="str">
        <f>IF(L232&gt;=Premissas!$C$17,"SIM","NÃO")</f>
        <v>NÃO</v>
      </c>
    </row>
    <row r="233" spans="1:14" ht="15" customHeight="1">
      <c r="A233" s="9">
        <v>7</v>
      </c>
      <c r="B233" s="9" t="s">
        <v>192</v>
      </c>
      <c r="C233" s="9" t="s">
        <v>193</v>
      </c>
      <c r="D233" s="9">
        <v>409</v>
      </c>
      <c r="E233" s="9" t="s">
        <v>4852</v>
      </c>
      <c r="F233" s="9">
        <f>COUNTIFS(Detalhe_Registro!$A:$A,A233,Detalhe_Registro!$D:$D,B233)</f>
        <v>2</v>
      </c>
      <c r="G233" s="11">
        <v>24.28</v>
      </c>
      <c r="H233" s="11">
        <v>12.821818</v>
      </c>
      <c r="I233" s="10">
        <f>SUMIFS(Detalhe_Registro!$F:$F,Detalhe_Registro!$A:$A,A233,Detalhe_Registro!$D:$D,B233)</f>
        <v>742</v>
      </c>
      <c r="J233" s="11">
        <f>SUMIFS(Detalhe_Registro!$G:$G,Detalhe_Registro!$A:$A,A233,Detalhe_Registro!$D:$D,B233)</f>
        <v>19.040000000000003</v>
      </c>
      <c r="K233" s="9" t="str">
        <f>IF(G233="","",IF(G233&lt;Premissas!$C$8,"&lt; 1,00",IF(G233&lt;Premissas!$C$9,"1,00 – 1,19",IF(G233&lt;Premissas!$C$10,"1,20 – 1,39",IF(G233&lt;Premissas!$C$11,"1,40 – 1,59",IF(G233&lt;Premissas!$C$12,"1,60 – 1,99","≥ 2,00"))))))</f>
        <v>≥ 2,00</v>
      </c>
      <c r="L233" s="12">
        <f>IF(G233="","",MIN(Premissas!$C$17,IF(G233&lt;Premissas!$C$8,Premissas!$E$7,IF(G233&lt;Premissas!$C$9,Premissas!$E$8,IF(G233&lt;Premissas!$C$10,Premissas!$E$9,IF(G233&lt;Premissas!$C$11,Premissas!$E$10,IF(G233&lt;Premissas!$C$12,Premissas!$E$11,Premissas!$E$12)))))))</f>
        <v>750</v>
      </c>
      <c r="M233" s="13">
        <f>IF(OR(L233="",L233=0),0,L233/Premissas!$C$16)</f>
        <v>28.846153846153847</v>
      </c>
      <c r="N233" s="9" t="str">
        <f>IF(L233&gt;=Premissas!$C$17,"SIM","NÃO")</f>
        <v>SIM</v>
      </c>
    </row>
    <row r="234" spans="1:14" ht="15" customHeight="1">
      <c r="A234" s="9">
        <v>7</v>
      </c>
      <c r="B234" s="9" t="s">
        <v>62</v>
      </c>
      <c r="C234" s="9" t="s">
        <v>63</v>
      </c>
      <c r="D234" s="9">
        <v>409</v>
      </c>
      <c r="E234" s="9" t="s">
        <v>21</v>
      </c>
      <c r="F234" s="9">
        <f>COUNTIFS(Detalhe_Registro!$A:$A,A234,Detalhe_Registro!$D:$D,B234)</f>
        <v>1</v>
      </c>
      <c r="G234" s="11">
        <v>1.6</v>
      </c>
      <c r="H234" s="11">
        <v>1.6</v>
      </c>
      <c r="I234" s="10">
        <f>SUMIFS(Detalhe_Registro!$F:$F,Detalhe_Registro!$A:$A,A234,Detalhe_Registro!$D:$D,B234)</f>
        <v>1857</v>
      </c>
      <c r="J234" s="11">
        <f>SUMIFS(Detalhe_Registro!$G:$G,Detalhe_Registro!$A:$A,A234,Detalhe_Registro!$D:$D,B234)</f>
        <v>46.24</v>
      </c>
      <c r="K234" s="9" t="str">
        <f>IF(G234="","",IF(G234&lt;Premissas!$C$8,"&lt; 1,00",IF(G234&lt;Premissas!$C$9,"1,00 – 1,19",IF(G234&lt;Premissas!$C$10,"1,20 – 1,39",IF(G234&lt;Premissas!$C$11,"1,40 – 1,59",IF(G234&lt;Premissas!$C$12,"1,60 – 1,99","≥ 2,00"))))))</f>
        <v>1,60 – 1,99</v>
      </c>
      <c r="L234" s="12">
        <f>IF(G234="","",MIN(Premissas!$C$17,IF(G234&lt;Premissas!$C$8,Premissas!$E$7,IF(G234&lt;Premissas!$C$9,Premissas!$E$8,IF(G234&lt;Premissas!$C$10,Premissas!$E$9,IF(G234&lt;Premissas!$C$11,Premissas!$E$10,IF(G234&lt;Premissas!$C$12,Premissas!$E$11,Premissas!$E$12)))))))</f>
        <v>500</v>
      </c>
      <c r="M234" s="13">
        <f>IF(OR(L234="",L234=0),0,L234/Premissas!$C$16)</f>
        <v>19.23076923076923</v>
      </c>
      <c r="N234" s="9" t="str">
        <f>IF(L234&gt;=Premissas!$C$17,"SIM","NÃO")</f>
        <v>NÃO</v>
      </c>
    </row>
    <row r="235" spans="1:14" ht="15" customHeight="1">
      <c r="A235" s="9">
        <v>7</v>
      </c>
      <c r="B235" s="9" t="s">
        <v>262</v>
      </c>
      <c r="C235" s="9" t="s">
        <v>263</v>
      </c>
      <c r="D235" s="9">
        <v>409</v>
      </c>
      <c r="E235" s="9" t="s">
        <v>18</v>
      </c>
      <c r="F235" s="9">
        <f>COUNTIFS(Detalhe_Registro!$A:$A,A235,Detalhe_Registro!$D:$D,B235)</f>
        <v>1</v>
      </c>
      <c r="G235" s="11">
        <v>3.0833330000000001</v>
      </c>
      <c r="H235" s="11">
        <v>3.0833330000000001</v>
      </c>
      <c r="I235" s="10">
        <f>SUMIFS(Detalhe_Registro!$F:$F,Detalhe_Registro!$A:$A,A235,Detalhe_Registro!$D:$D,B235)</f>
        <v>439</v>
      </c>
      <c r="J235" s="11">
        <f>SUMIFS(Detalhe_Registro!$G:$G,Detalhe_Registro!$A:$A,A235,Detalhe_Registro!$D:$D,B235)</f>
        <v>5.97</v>
      </c>
      <c r="K235" s="9" t="str">
        <f>IF(G235="","",IF(G235&lt;Premissas!$C$8,"&lt; 1,00",IF(G235&lt;Premissas!$C$9,"1,00 – 1,19",IF(G235&lt;Premissas!$C$10,"1,20 – 1,39",IF(G235&lt;Premissas!$C$11,"1,40 – 1,59",IF(G235&lt;Premissas!$C$12,"1,60 – 1,99","≥ 2,00"))))))</f>
        <v>≥ 2,00</v>
      </c>
      <c r="L235" s="12">
        <f>IF(G235="","",MIN(Premissas!$C$17,IF(G235&lt;Premissas!$C$8,Premissas!$E$7,IF(G235&lt;Premissas!$C$9,Premissas!$E$8,IF(G235&lt;Premissas!$C$10,Premissas!$E$9,IF(G235&lt;Premissas!$C$11,Premissas!$E$10,IF(G235&lt;Premissas!$C$12,Premissas!$E$11,Premissas!$E$12)))))))</f>
        <v>750</v>
      </c>
      <c r="M235" s="13">
        <f>IF(OR(L235="",L235=0),0,L235/Premissas!$C$16)</f>
        <v>28.846153846153847</v>
      </c>
      <c r="N235" s="9" t="str">
        <f>IF(L235&gt;=Premissas!$C$17,"SIM","NÃO")</f>
        <v>SIM</v>
      </c>
    </row>
    <row r="236" spans="1:14" ht="15" customHeight="1">
      <c r="A236" s="9">
        <v>7</v>
      </c>
      <c r="B236" s="9" t="s">
        <v>51</v>
      </c>
      <c r="C236" s="9" t="s">
        <v>52</v>
      </c>
      <c r="D236" s="9">
        <v>409</v>
      </c>
      <c r="E236" s="9" t="s">
        <v>4855</v>
      </c>
      <c r="F236" s="9">
        <f>COUNTIFS(Detalhe_Registro!$A:$A,A236,Detalhe_Registro!$D:$D,B236)</f>
        <v>3</v>
      </c>
      <c r="G236" s="11">
        <v>2.7916669999999999</v>
      </c>
      <c r="H236" s="11">
        <v>1.7657069999999999</v>
      </c>
      <c r="I236" s="10">
        <f>SUMIFS(Detalhe_Registro!$F:$F,Detalhe_Registro!$A:$A,A236,Detalhe_Registro!$D:$D,B236)</f>
        <v>777</v>
      </c>
      <c r="J236" s="11">
        <f>SUMIFS(Detalhe_Registro!$G:$G,Detalhe_Registro!$A:$A,A236,Detalhe_Registro!$D:$D,B236)</f>
        <v>21.14</v>
      </c>
      <c r="K236" s="9" t="str">
        <f>IF(G236="","",IF(G236&lt;Premissas!$C$8,"&lt; 1,00",IF(G236&lt;Premissas!$C$9,"1,00 – 1,19",IF(G236&lt;Premissas!$C$10,"1,20 – 1,39",IF(G236&lt;Premissas!$C$11,"1,40 – 1,59",IF(G236&lt;Premissas!$C$12,"1,60 – 1,99","≥ 2,00"))))))</f>
        <v>≥ 2,00</v>
      </c>
      <c r="L236" s="12">
        <f>IF(G236="","",MIN(Premissas!$C$17,IF(G236&lt;Premissas!$C$8,Premissas!$E$7,IF(G236&lt;Premissas!$C$9,Premissas!$E$8,IF(G236&lt;Premissas!$C$10,Premissas!$E$9,IF(G236&lt;Premissas!$C$11,Premissas!$E$10,IF(G236&lt;Premissas!$C$12,Premissas!$E$11,Premissas!$E$12)))))))</f>
        <v>750</v>
      </c>
      <c r="M236" s="13">
        <f>IF(OR(L236="",L236=0),0,L236/Premissas!$C$16)</f>
        <v>28.846153846153847</v>
      </c>
      <c r="N236" s="9" t="str">
        <f>IF(L236&gt;=Premissas!$C$17,"SIM","NÃO")</f>
        <v>SIM</v>
      </c>
    </row>
    <row r="237" spans="1:14" ht="15" customHeight="1">
      <c r="A237" s="9">
        <v>7</v>
      </c>
      <c r="B237" s="9" t="s">
        <v>228</v>
      </c>
      <c r="C237" s="9" t="s">
        <v>229</v>
      </c>
      <c r="D237" s="9">
        <v>409</v>
      </c>
      <c r="E237" s="9" t="s">
        <v>4852</v>
      </c>
      <c r="F237" s="9">
        <f>COUNTIFS(Detalhe_Registro!$A:$A,A237,Detalhe_Registro!$D:$D,B237)</f>
        <v>2</v>
      </c>
      <c r="G237" s="11">
        <v>3.44</v>
      </c>
      <c r="H237" s="11">
        <v>3.3336359999999998</v>
      </c>
      <c r="I237" s="10">
        <f>SUMIFS(Detalhe_Registro!$F:$F,Detalhe_Registro!$A:$A,A237,Detalhe_Registro!$D:$D,B237)</f>
        <v>1154</v>
      </c>
      <c r="J237" s="11">
        <f>SUMIFS(Detalhe_Registro!$G:$G,Detalhe_Registro!$A:$A,A237,Detalhe_Registro!$D:$D,B237)</f>
        <v>13.6</v>
      </c>
      <c r="K237" s="9" t="str">
        <f>IF(G237="","",IF(G237&lt;Premissas!$C$8,"&lt; 1,00",IF(G237&lt;Premissas!$C$9,"1,00 – 1,19",IF(G237&lt;Premissas!$C$10,"1,20 – 1,39",IF(G237&lt;Premissas!$C$11,"1,40 – 1,59",IF(G237&lt;Premissas!$C$12,"1,60 – 1,99","≥ 2,00"))))))</f>
        <v>≥ 2,00</v>
      </c>
      <c r="L237" s="12">
        <f>IF(G237="","",MIN(Premissas!$C$17,IF(G237&lt;Premissas!$C$8,Premissas!$E$7,IF(G237&lt;Premissas!$C$9,Premissas!$E$8,IF(G237&lt;Premissas!$C$10,Premissas!$E$9,IF(G237&lt;Premissas!$C$11,Premissas!$E$10,IF(G237&lt;Premissas!$C$12,Premissas!$E$11,Premissas!$E$12)))))))</f>
        <v>750</v>
      </c>
      <c r="M237" s="13">
        <f>IF(OR(L237="",L237=0),0,L237/Premissas!$C$16)</f>
        <v>28.846153846153847</v>
      </c>
      <c r="N237" s="9" t="str">
        <f>IF(L237&gt;=Premissas!$C$17,"SIM","NÃO")</f>
        <v>SIM</v>
      </c>
    </row>
    <row r="238" spans="1:14" ht="15" customHeight="1">
      <c r="A238" s="9">
        <v>7</v>
      </c>
      <c r="B238" s="9" t="s">
        <v>390</v>
      </c>
      <c r="C238" s="9" t="s">
        <v>391</v>
      </c>
      <c r="D238" s="9">
        <v>409</v>
      </c>
      <c r="E238" s="9" t="s">
        <v>18</v>
      </c>
      <c r="F238" s="9">
        <f>COUNTIFS(Detalhe_Registro!$A:$A,A238,Detalhe_Registro!$D:$D,B238)</f>
        <v>1</v>
      </c>
      <c r="G238" s="11">
        <v>1.4583330000000001</v>
      </c>
      <c r="H238" s="11">
        <v>1.4583330000000001</v>
      </c>
      <c r="I238" s="10">
        <f>SUMIFS(Detalhe_Registro!$F:$F,Detalhe_Registro!$A:$A,A238,Detalhe_Registro!$D:$D,B238)</f>
        <v>150</v>
      </c>
      <c r="J238" s="11">
        <f>SUMIFS(Detalhe_Registro!$G:$G,Detalhe_Registro!$A:$A,A238,Detalhe_Registro!$D:$D,B238)</f>
        <v>4.3</v>
      </c>
      <c r="K238" s="9" t="str">
        <f>IF(G238="","",IF(G238&lt;Premissas!$C$8,"&lt; 1,00",IF(G238&lt;Premissas!$C$9,"1,00 – 1,19",IF(G238&lt;Premissas!$C$10,"1,20 – 1,39",IF(G238&lt;Premissas!$C$11,"1,40 – 1,59",IF(G238&lt;Premissas!$C$12,"1,60 – 1,99","≥ 2,00"))))))</f>
        <v>1,40 – 1,59</v>
      </c>
      <c r="L238" s="12">
        <f>IF(G238="","",MIN(Premissas!$C$17,IF(G238&lt;Premissas!$C$8,Premissas!$E$7,IF(G238&lt;Premissas!$C$9,Premissas!$E$8,IF(G238&lt;Premissas!$C$10,Premissas!$E$9,IF(G238&lt;Premissas!$C$11,Premissas!$E$10,IF(G238&lt;Premissas!$C$12,Premissas!$E$11,Premissas!$E$12)))))))</f>
        <v>350</v>
      </c>
      <c r="M238" s="13">
        <f>IF(OR(L238="",L238=0),0,L238/Premissas!$C$16)</f>
        <v>13.461538461538462</v>
      </c>
      <c r="N238" s="9" t="str">
        <f>IF(L238&gt;=Premissas!$C$17,"SIM","NÃO")</f>
        <v>NÃO</v>
      </c>
    </row>
    <row r="239" spans="1:14" ht="15" customHeight="1">
      <c r="A239" s="9">
        <v>7</v>
      </c>
      <c r="B239" s="9" t="s">
        <v>394</v>
      </c>
      <c r="C239" s="9" t="s">
        <v>395</v>
      </c>
      <c r="D239" s="9">
        <v>409</v>
      </c>
      <c r="E239" s="9" t="s">
        <v>20</v>
      </c>
      <c r="F239" s="9">
        <f>COUNTIFS(Detalhe_Registro!$A:$A,A239,Detalhe_Registro!$D:$D,B239)</f>
        <v>1</v>
      </c>
      <c r="G239" s="11">
        <v>0.40909099999999998</v>
      </c>
      <c r="H239" s="11">
        <v>0.40909099999999998</v>
      </c>
      <c r="I239" s="10">
        <f>SUMIFS(Detalhe_Registro!$F:$F,Detalhe_Registro!$A:$A,A239,Detalhe_Registro!$D:$D,B239)</f>
        <v>27</v>
      </c>
      <c r="J239" s="11">
        <f>SUMIFS(Detalhe_Registro!$G:$G,Detalhe_Registro!$A:$A,A239,Detalhe_Registro!$D:$D,B239)</f>
        <v>3.11</v>
      </c>
      <c r="K239" s="9" t="str">
        <f>IF(G239="","",IF(G239&lt;Premissas!$C$8,"&lt; 1,00",IF(G239&lt;Premissas!$C$9,"1,00 – 1,19",IF(G239&lt;Premissas!$C$10,"1,20 – 1,39",IF(G239&lt;Premissas!$C$11,"1,40 – 1,59",IF(G239&lt;Premissas!$C$12,"1,60 – 1,99","≥ 2,00"))))))</f>
        <v>&lt; 1,00</v>
      </c>
      <c r="L239" s="12">
        <f>IF(G239="","",MIN(Premissas!$C$17,IF(G239&lt;Premissas!$C$8,Premissas!$E$7,IF(G239&lt;Premissas!$C$9,Premissas!$E$8,IF(G239&lt;Premissas!$C$10,Premissas!$E$9,IF(G239&lt;Premissas!$C$11,Premissas!$E$10,IF(G239&lt;Premissas!$C$12,Premissas!$E$11,Premissas!$E$12)))))))</f>
        <v>0</v>
      </c>
      <c r="M239" s="13">
        <f>IF(OR(L239="",L239=0),0,L239/Premissas!$C$16)</f>
        <v>0</v>
      </c>
      <c r="N239" s="9" t="str">
        <f>IF(L239&gt;=Premissas!$C$17,"SIM","NÃO")</f>
        <v>NÃO</v>
      </c>
    </row>
    <row r="240" spans="1:14" ht="15" customHeight="1">
      <c r="A240" s="9">
        <v>7</v>
      </c>
      <c r="B240" s="9" t="s">
        <v>230</v>
      </c>
      <c r="C240" s="9" t="s">
        <v>231</v>
      </c>
      <c r="D240" s="9">
        <v>409</v>
      </c>
      <c r="E240" s="9" t="s">
        <v>20</v>
      </c>
      <c r="F240" s="9">
        <f>COUNTIFS(Detalhe_Registro!$A:$A,A240,Detalhe_Registro!$D:$D,B240)</f>
        <v>1</v>
      </c>
      <c r="G240" s="11">
        <v>2.3636360000000001</v>
      </c>
      <c r="H240" s="11">
        <v>2.3636360000000001</v>
      </c>
      <c r="I240" s="10">
        <f>SUMIFS(Detalhe_Registro!$F:$F,Detalhe_Registro!$A:$A,A240,Detalhe_Registro!$D:$D,B240)</f>
        <v>51</v>
      </c>
      <c r="J240" s="11">
        <f>SUMIFS(Detalhe_Registro!$G:$G,Detalhe_Registro!$A:$A,A240,Detalhe_Registro!$D:$D,B240)</f>
        <v>0.98</v>
      </c>
      <c r="K240" s="9" t="str">
        <f>IF(G240="","",IF(G240&lt;Premissas!$C$8,"&lt; 1,00",IF(G240&lt;Premissas!$C$9,"1,00 – 1,19",IF(G240&lt;Premissas!$C$10,"1,20 – 1,39",IF(G240&lt;Premissas!$C$11,"1,40 – 1,59",IF(G240&lt;Premissas!$C$12,"1,60 – 1,99","≥ 2,00"))))))</f>
        <v>≥ 2,00</v>
      </c>
      <c r="L240" s="12">
        <f>IF(G240="","",MIN(Premissas!$C$17,IF(G240&lt;Premissas!$C$8,Premissas!$E$7,IF(G240&lt;Premissas!$C$9,Premissas!$E$8,IF(G240&lt;Premissas!$C$10,Premissas!$E$9,IF(G240&lt;Premissas!$C$11,Premissas!$E$10,IF(G240&lt;Premissas!$C$12,Premissas!$E$11,Premissas!$E$12)))))))</f>
        <v>750</v>
      </c>
      <c r="M240" s="13">
        <f>IF(OR(L240="",L240=0),0,L240/Premissas!$C$16)</f>
        <v>28.846153846153847</v>
      </c>
      <c r="N240" s="9" t="str">
        <f>IF(L240&gt;=Premissas!$C$17,"SIM","NÃO")</f>
        <v>SIM</v>
      </c>
    </row>
    <row r="241" spans="1:14" ht="15" customHeight="1">
      <c r="A241" s="9">
        <v>7</v>
      </c>
      <c r="B241" s="9" t="s">
        <v>252</v>
      </c>
      <c r="C241" s="9" t="s">
        <v>253</v>
      </c>
      <c r="D241" s="9">
        <v>409</v>
      </c>
      <c r="E241" s="9" t="s">
        <v>20</v>
      </c>
      <c r="F241" s="9">
        <f>COUNTIFS(Detalhe_Registro!$A:$A,A241,Detalhe_Registro!$D:$D,B241)</f>
        <v>1</v>
      </c>
      <c r="G241" s="11">
        <v>0.63636400000000004</v>
      </c>
      <c r="H241" s="11">
        <v>0.63636400000000004</v>
      </c>
      <c r="I241" s="10">
        <f>SUMIFS(Detalhe_Registro!$F:$F,Detalhe_Registro!$A:$A,A241,Detalhe_Registro!$D:$D,B241)</f>
        <v>9</v>
      </c>
      <c r="J241" s="11">
        <f>SUMIFS(Detalhe_Registro!$G:$G,Detalhe_Registro!$A:$A,A241,Detalhe_Registro!$D:$D,B241)</f>
        <v>0.65</v>
      </c>
      <c r="K241" s="9" t="str">
        <f>IF(G241="","",IF(G241&lt;Premissas!$C$8,"&lt; 1,00",IF(G241&lt;Premissas!$C$9,"1,00 – 1,19",IF(G241&lt;Premissas!$C$10,"1,20 – 1,39",IF(G241&lt;Premissas!$C$11,"1,40 – 1,59",IF(G241&lt;Premissas!$C$12,"1,60 – 1,99","≥ 2,00"))))))</f>
        <v>&lt; 1,00</v>
      </c>
      <c r="L241" s="12">
        <f>IF(G241="","",MIN(Premissas!$C$17,IF(G241&lt;Premissas!$C$8,Premissas!$E$7,IF(G241&lt;Premissas!$C$9,Premissas!$E$8,IF(G241&lt;Premissas!$C$10,Premissas!$E$9,IF(G241&lt;Premissas!$C$11,Premissas!$E$10,IF(G241&lt;Premissas!$C$12,Premissas!$E$11,Premissas!$E$12)))))))</f>
        <v>0</v>
      </c>
      <c r="M241" s="13">
        <f>IF(OR(L241="",L241=0),0,L241/Premissas!$C$16)</f>
        <v>0</v>
      </c>
      <c r="N241" s="9" t="str">
        <f>IF(L241&gt;=Premissas!$C$17,"SIM","NÃO")</f>
        <v>NÃO</v>
      </c>
    </row>
    <row r="242" spans="1:14" ht="15" customHeight="1">
      <c r="A242" s="9">
        <v>7</v>
      </c>
      <c r="B242" s="9" t="s">
        <v>340</v>
      </c>
      <c r="C242" s="9" t="s">
        <v>341</v>
      </c>
      <c r="D242" s="9">
        <v>409</v>
      </c>
      <c r="E242" s="9" t="s">
        <v>20</v>
      </c>
      <c r="F242" s="9">
        <f>COUNTIFS(Detalhe_Registro!$A:$A,A242,Detalhe_Registro!$D:$D,B242)</f>
        <v>1</v>
      </c>
      <c r="G242" s="11">
        <v>0.227273</v>
      </c>
      <c r="H242" s="11">
        <v>0.227273</v>
      </c>
      <c r="I242" s="10">
        <f>SUMIFS(Detalhe_Registro!$F:$F,Detalhe_Registro!$A:$A,A242,Detalhe_Registro!$D:$D,B242)</f>
        <v>4</v>
      </c>
      <c r="J242" s="11">
        <f>SUMIFS(Detalhe_Registro!$G:$G,Detalhe_Registro!$A:$A,A242,Detalhe_Registro!$D:$D,B242)</f>
        <v>0.83</v>
      </c>
      <c r="K242" s="9" t="str">
        <f>IF(G242="","",IF(G242&lt;Premissas!$C$8,"&lt; 1,00",IF(G242&lt;Premissas!$C$9,"1,00 – 1,19",IF(G242&lt;Premissas!$C$10,"1,20 – 1,39",IF(G242&lt;Premissas!$C$11,"1,40 – 1,59",IF(G242&lt;Premissas!$C$12,"1,60 – 1,99","≥ 2,00"))))))</f>
        <v>&lt; 1,00</v>
      </c>
      <c r="L242" s="12">
        <f>IF(G242="","",MIN(Premissas!$C$17,IF(G242&lt;Premissas!$C$8,Premissas!$E$7,IF(G242&lt;Premissas!$C$9,Premissas!$E$8,IF(G242&lt;Premissas!$C$10,Premissas!$E$9,IF(G242&lt;Premissas!$C$11,Premissas!$E$10,IF(G242&lt;Premissas!$C$12,Premissas!$E$11,Premissas!$E$12)))))))</f>
        <v>0</v>
      </c>
      <c r="M242" s="13">
        <f>IF(OR(L242="",L242=0),0,L242/Premissas!$C$16)</f>
        <v>0</v>
      </c>
      <c r="N242" s="9" t="str">
        <f>IF(L242&gt;=Premissas!$C$17,"SIM","NÃO")</f>
        <v>NÃO</v>
      </c>
    </row>
    <row r="243" spans="1:14" ht="15" customHeight="1">
      <c r="A243" s="9">
        <v>7</v>
      </c>
      <c r="B243" s="9" t="s">
        <v>462</v>
      </c>
      <c r="C243" s="9" t="s">
        <v>463</v>
      </c>
      <c r="D243" s="9">
        <v>409</v>
      </c>
      <c r="E243" s="9" t="s">
        <v>18</v>
      </c>
      <c r="F243" s="9">
        <f>COUNTIFS(Detalhe_Registro!$A:$A,A243,Detalhe_Registro!$D:$D,B243)</f>
        <v>1</v>
      </c>
      <c r="G243" s="11">
        <v>1.0416669999999999</v>
      </c>
      <c r="H243" s="11">
        <v>1.0416669999999999</v>
      </c>
      <c r="I243" s="10">
        <f>SUMIFS(Detalhe_Registro!$F:$F,Detalhe_Registro!$A:$A,A243,Detalhe_Registro!$D:$D,B243)</f>
        <v>98</v>
      </c>
      <c r="J243" s="11">
        <f>SUMIFS(Detalhe_Registro!$G:$G,Detalhe_Registro!$A:$A,A243,Detalhe_Registro!$D:$D,B243)</f>
        <v>3.95</v>
      </c>
      <c r="K243" s="9" t="str">
        <f>IF(G243="","",IF(G243&lt;Premissas!$C$8,"&lt; 1,00",IF(G243&lt;Premissas!$C$9,"1,00 – 1,19",IF(G243&lt;Premissas!$C$10,"1,20 – 1,39",IF(G243&lt;Premissas!$C$11,"1,40 – 1,59",IF(G243&lt;Premissas!$C$12,"1,60 – 1,99","≥ 2,00"))))))</f>
        <v>1,00 – 1,19</v>
      </c>
      <c r="L243" s="12">
        <f>IF(G243="","",MIN(Premissas!$C$17,IF(G243&lt;Premissas!$C$8,Premissas!$E$7,IF(G243&lt;Premissas!$C$9,Premissas!$E$8,IF(G243&lt;Premissas!$C$10,Premissas!$E$9,IF(G243&lt;Premissas!$C$11,Premissas!$E$10,IF(G243&lt;Premissas!$C$12,Premissas!$E$11,Premissas!$E$12)))))))</f>
        <v>100</v>
      </c>
      <c r="M243" s="13">
        <f>IF(OR(L243="",L243=0),0,L243/Premissas!$C$16)</f>
        <v>3.8461538461538463</v>
      </c>
      <c r="N243" s="9" t="str">
        <f>IF(L243&gt;=Premissas!$C$17,"SIM","NÃO")</f>
        <v>NÃO</v>
      </c>
    </row>
    <row r="244" spans="1:14" ht="15" customHeight="1">
      <c r="A244" s="9">
        <v>7</v>
      </c>
      <c r="B244" s="9" t="s">
        <v>160</v>
      </c>
      <c r="C244" s="9" t="s">
        <v>161</v>
      </c>
      <c r="D244" s="9">
        <v>409</v>
      </c>
      <c r="E244" s="9" t="s">
        <v>21</v>
      </c>
      <c r="F244" s="9">
        <f>COUNTIFS(Detalhe_Registro!$A:$A,A244,Detalhe_Registro!$D:$D,B244)</f>
        <v>1</v>
      </c>
      <c r="G244" s="11">
        <v>2.16</v>
      </c>
      <c r="H244" s="11">
        <v>2.16</v>
      </c>
      <c r="I244" s="10">
        <f>SUMIFS(Detalhe_Registro!$F:$F,Detalhe_Registro!$A:$A,A244,Detalhe_Registro!$D:$D,B244)</f>
        <v>3099</v>
      </c>
      <c r="J244" s="11">
        <f>SUMIFS(Detalhe_Registro!$G:$G,Detalhe_Registro!$A:$A,A244,Detalhe_Registro!$D:$D,B244)</f>
        <v>57.09</v>
      </c>
      <c r="K244" s="9" t="str">
        <f>IF(G244="","",IF(G244&lt;Premissas!$C$8,"&lt; 1,00",IF(G244&lt;Premissas!$C$9,"1,00 – 1,19",IF(G244&lt;Premissas!$C$10,"1,20 – 1,39",IF(G244&lt;Premissas!$C$11,"1,40 – 1,59",IF(G244&lt;Premissas!$C$12,"1,60 – 1,99","≥ 2,00"))))))</f>
        <v>≥ 2,00</v>
      </c>
      <c r="L244" s="12">
        <f>IF(G244="","",MIN(Premissas!$C$17,IF(G244&lt;Premissas!$C$8,Premissas!$E$7,IF(G244&lt;Premissas!$C$9,Premissas!$E$8,IF(G244&lt;Premissas!$C$10,Premissas!$E$9,IF(G244&lt;Premissas!$C$11,Premissas!$E$10,IF(G244&lt;Premissas!$C$12,Premissas!$E$11,Premissas!$E$12)))))))</f>
        <v>750</v>
      </c>
      <c r="M244" s="13">
        <f>IF(OR(L244="",L244=0),0,L244/Premissas!$C$16)</f>
        <v>28.846153846153847</v>
      </c>
      <c r="N244" s="9" t="str">
        <f>IF(L244&gt;=Premissas!$C$17,"SIM","NÃO")</f>
        <v>SIM</v>
      </c>
    </row>
    <row r="245" spans="1:14" ht="15" customHeight="1">
      <c r="A245" s="9">
        <v>7</v>
      </c>
      <c r="B245" s="9" t="s">
        <v>76</v>
      </c>
      <c r="C245" s="9" t="s">
        <v>77</v>
      </c>
      <c r="D245" s="9">
        <v>409</v>
      </c>
      <c r="E245" s="9" t="s">
        <v>4852</v>
      </c>
      <c r="F245" s="9">
        <f>COUNTIFS(Detalhe_Registro!$A:$A,A245,Detalhe_Registro!$D:$D,B245)</f>
        <v>2</v>
      </c>
      <c r="G245" s="11">
        <v>2.2400000000000002</v>
      </c>
      <c r="H245" s="11">
        <v>1.5518179999999999</v>
      </c>
      <c r="I245" s="10">
        <f>SUMIFS(Detalhe_Registro!$F:$F,Detalhe_Registro!$A:$A,A245,Detalhe_Registro!$D:$D,B245)</f>
        <v>2648</v>
      </c>
      <c r="J245" s="11">
        <f>SUMIFS(Detalhe_Registro!$G:$G,Detalhe_Registro!$A:$A,A245,Detalhe_Registro!$D:$D,B245)</f>
        <v>60.349999999999994</v>
      </c>
      <c r="K245" s="9" t="str">
        <f>IF(G245="","",IF(G245&lt;Premissas!$C$8,"&lt; 1,00",IF(G245&lt;Premissas!$C$9,"1,00 – 1,19",IF(G245&lt;Premissas!$C$10,"1,20 – 1,39",IF(G245&lt;Premissas!$C$11,"1,40 – 1,59",IF(G245&lt;Premissas!$C$12,"1,60 – 1,99","≥ 2,00"))))))</f>
        <v>≥ 2,00</v>
      </c>
      <c r="L245" s="12">
        <f>IF(G245="","",MIN(Premissas!$C$17,IF(G245&lt;Premissas!$C$8,Premissas!$E$7,IF(G245&lt;Premissas!$C$9,Premissas!$E$8,IF(G245&lt;Premissas!$C$10,Premissas!$E$9,IF(G245&lt;Premissas!$C$11,Premissas!$E$10,IF(G245&lt;Premissas!$C$12,Premissas!$E$11,Premissas!$E$12)))))))</f>
        <v>750</v>
      </c>
      <c r="M245" s="13">
        <f>IF(OR(L245="",L245=0),0,L245/Premissas!$C$16)</f>
        <v>28.846153846153847</v>
      </c>
      <c r="N245" s="9" t="str">
        <f>IF(L245&gt;=Premissas!$C$17,"SIM","NÃO")</f>
        <v>SIM</v>
      </c>
    </row>
    <row r="246" spans="1:14" ht="15" customHeight="1">
      <c r="A246" s="9">
        <v>7</v>
      </c>
      <c r="B246" s="9" t="s">
        <v>218</v>
      </c>
      <c r="C246" s="9" t="s">
        <v>219</v>
      </c>
      <c r="D246" s="9">
        <v>409</v>
      </c>
      <c r="E246" s="9" t="s">
        <v>20</v>
      </c>
      <c r="F246" s="9">
        <f>COUNTIFS(Detalhe_Registro!$A:$A,A246,Detalhe_Registro!$D:$D,B246)</f>
        <v>1</v>
      </c>
      <c r="G246" s="11">
        <v>0.54545500000000002</v>
      </c>
      <c r="H246" s="11">
        <v>0.54545500000000002</v>
      </c>
      <c r="I246" s="10">
        <f>SUMIFS(Detalhe_Registro!$F:$F,Detalhe_Registro!$A:$A,A246,Detalhe_Registro!$D:$D,B246)</f>
        <v>399</v>
      </c>
      <c r="J246" s="11">
        <f>SUMIFS(Detalhe_Registro!$G:$G,Detalhe_Registro!$A:$A,A246,Detalhe_Registro!$D:$D,B246)</f>
        <v>33.79</v>
      </c>
      <c r="K246" s="9" t="str">
        <f>IF(G246="","",IF(G246&lt;Premissas!$C$8,"&lt; 1,00",IF(G246&lt;Premissas!$C$9,"1,00 – 1,19",IF(G246&lt;Premissas!$C$10,"1,20 – 1,39",IF(G246&lt;Premissas!$C$11,"1,40 – 1,59",IF(G246&lt;Premissas!$C$12,"1,60 – 1,99","≥ 2,00"))))))</f>
        <v>&lt; 1,00</v>
      </c>
      <c r="L246" s="12">
        <f>IF(G246="","",MIN(Premissas!$C$17,IF(G246&lt;Premissas!$C$8,Premissas!$E$7,IF(G246&lt;Premissas!$C$9,Premissas!$E$8,IF(G246&lt;Premissas!$C$10,Premissas!$E$9,IF(G246&lt;Premissas!$C$11,Premissas!$E$10,IF(G246&lt;Premissas!$C$12,Premissas!$E$11,Premissas!$E$12)))))))</f>
        <v>0</v>
      </c>
      <c r="M246" s="13">
        <f>IF(OR(L246="",L246=0),0,L246/Premissas!$C$16)</f>
        <v>0</v>
      </c>
      <c r="N246" s="9" t="str">
        <f>IF(L246&gt;=Premissas!$C$17,"SIM","NÃO")</f>
        <v>NÃO</v>
      </c>
    </row>
    <row r="247" spans="1:14" ht="15" customHeight="1">
      <c r="A247" s="9">
        <v>7</v>
      </c>
      <c r="B247" s="9" t="s">
        <v>66</v>
      </c>
      <c r="C247" s="9" t="s">
        <v>67</v>
      </c>
      <c r="D247" s="9">
        <v>409</v>
      </c>
      <c r="E247" s="9" t="s">
        <v>21</v>
      </c>
      <c r="F247" s="9">
        <f>COUNTIFS(Detalhe_Registro!$A:$A,A247,Detalhe_Registro!$D:$D,B247)</f>
        <v>1</v>
      </c>
      <c r="G247" s="11">
        <v>2.2000000000000002</v>
      </c>
      <c r="H247" s="11">
        <v>2.2000000000000002</v>
      </c>
      <c r="I247" s="10">
        <f>SUMIFS(Detalhe_Registro!$F:$F,Detalhe_Registro!$A:$A,A247,Detalhe_Registro!$D:$D,B247)</f>
        <v>2386</v>
      </c>
      <c r="J247" s="11">
        <f>SUMIFS(Detalhe_Registro!$G:$G,Detalhe_Registro!$A:$A,A247,Detalhe_Registro!$D:$D,B247)</f>
        <v>43.63</v>
      </c>
      <c r="K247" s="9" t="str">
        <f>IF(G247="","",IF(G247&lt;Premissas!$C$8,"&lt; 1,00",IF(G247&lt;Premissas!$C$9,"1,00 – 1,19",IF(G247&lt;Premissas!$C$10,"1,20 – 1,39",IF(G247&lt;Premissas!$C$11,"1,40 – 1,59",IF(G247&lt;Premissas!$C$12,"1,60 – 1,99","≥ 2,00"))))))</f>
        <v>≥ 2,00</v>
      </c>
      <c r="L247" s="12">
        <f>IF(G247="","",MIN(Premissas!$C$17,IF(G247&lt;Premissas!$C$8,Premissas!$E$7,IF(G247&lt;Premissas!$C$9,Premissas!$E$8,IF(G247&lt;Premissas!$C$10,Premissas!$E$9,IF(G247&lt;Premissas!$C$11,Premissas!$E$10,IF(G247&lt;Premissas!$C$12,Premissas!$E$11,Premissas!$E$12)))))))</f>
        <v>750</v>
      </c>
      <c r="M247" s="13">
        <f>IF(OR(L247="",L247=0),0,L247/Premissas!$C$16)</f>
        <v>28.846153846153847</v>
      </c>
      <c r="N247" s="9" t="str">
        <f>IF(L247&gt;=Premissas!$C$17,"SIM","NÃO")</f>
        <v>SIM</v>
      </c>
    </row>
    <row r="248" spans="1:14" ht="15" customHeight="1">
      <c r="A248" s="9">
        <v>7</v>
      </c>
      <c r="B248" s="9" t="s">
        <v>150</v>
      </c>
      <c r="C248" s="9" t="s">
        <v>151</v>
      </c>
      <c r="D248" s="9">
        <v>409</v>
      </c>
      <c r="E248" s="9" t="s">
        <v>20</v>
      </c>
      <c r="F248" s="9">
        <f>COUNTIFS(Detalhe_Registro!$A:$A,A248,Detalhe_Registro!$D:$D,B248)</f>
        <v>1</v>
      </c>
      <c r="G248" s="11">
        <v>0.18181800000000001</v>
      </c>
      <c r="H248" s="11">
        <v>0.18181800000000001</v>
      </c>
      <c r="I248" s="10">
        <f>SUMIFS(Detalhe_Registro!$F:$F,Detalhe_Registro!$A:$A,A248,Detalhe_Registro!$D:$D,B248)</f>
        <v>5</v>
      </c>
      <c r="J248" s="11">
        <f>SUMIFS(Detalhe_Registro!$G:$G,Detalhe_Registro!$A:$A,A248,Detalhe_Registro!$D:$D,B248)</f>
        <v>1.1299999999999999</v>
      </c>
      <c r="K248" s="9" t="str">
        <f>IF(G248="","",IF(G248&lt;Premissas!$C$8,"&lt; 1,00",IF(G248&lt;Premissas!$C$9,"1,00 – 1,19",IF(G248&lt;Premissas!$C$10,"1,20 – 1,39",IF(G248&lt;Premissas!$C$11,"1,40 – 1,59",IF(G248&lt;Premissas!$C$12,"1,60 – 1,99","≥ 2,00"))))))</f>
        <v>&lt; 1,00</v>
      </c>
      <c r="L248" s="12">
        <f>IF(G248="","",MIN(Premissas!$C$17,IF(G248&lt;Premissas!$C$8,Premissas!$E$7,IF(G248&lt;Premissas!$C$9,Premissas!$E$8,IF(G248&lt;Premissas!$C$10,Premissas!$E$9,IF(G248&lt;Premissas!$C$11,Premissas!$E$10,IF(G248&lt;Premissas!$C$12,Premissas!$E$11,Premissas!$E$12)))))))</f>
        <v>0</v>
      </c>
      <c r="M248" s="13">
        <f>IF(OR(L248="",L248=0),0,L248/Premissas!$C$16)</f>
        <v>0</v>
      </c>
      <c r="N248" s="9" t="str">
        <f>IF(L248&gt;=Premissas!$C$17,"SIM","NÃO")</f>
        <v>NÃO</v>
      </c>
    </row>
    <row r="249" spans="1:14" ht="15" customHeight="1">
      <c r="A249" s="9">
        <v>7</v>
      </c>
      <c r="B249" s="9" t="s">
        <v>196</v>
      </c>
      <c r="C249" s="9" t="s">
        <v>197</v>
      </c>
      <c r="D249" s="9">
        <v>409</v>
      </c>
      <c r="E249" s="9" t="s">
        <v>4855</v>
      </c>
      <c r="F249" s="9">
        <f>COUNTIFS(Detalhe_Registro!$A:$A,A249,Detalhe_Registro!$D:$D,B249)</f>
        <v>3</v>
      </c>
      <c r="G249" s="11">
        <v>1.875</v>
      </c>
      <c r="H249" s="11">
        <v>1.6559090000000001</v>
      </c>
      <c r="I249" s="10">
        <f>SUMIFS(Detalhe_Registro!$F:$F,Detalhe_Registro!$A:$A,A249,Detalhe_Registro!$D:$D,B249)</f>
        <v>153</v>
      </c>
      <c r="J249" s="11">
        <f>SUMIFS(Detalhe_Registro!$G:$G,Detalhe_Registro!$A:$A,A249,Detalhe_Registro!$D:$D,B249)</f>
        <v>3.8699999999999997</v>
      </c>
      <c r="K249" s="9" t="str">
        <f>IF(G249="","",IF(G249&lt;Premissas!$C$8,"&lt; 1,00",IF(G249&lt;Premissas!$C$9,"1,00 – 1,19",IF(G249&lt;Premissas!$C$10,"1,20 – 1,39",IF(G249&lt;Premissas!$C$11,"1,40 – 1,59",IF(G249&lt;Premissas!$C$12,"1,60 – 1,99","≥ 2,00"))))))</f>
        <v>1,60 – 1,99</v>
      </c>
      <c r="L249" s="12">
        <f>IF(G249="","",MIN(Premissas!$C$17,IF(G249&lt;Premissas!$C$8,Premissas!$E$7,IF(G249&lt;Premissas!$C$9,Premissas!$E$8,IF(G249&lt;Premissas!$C$10,Premissas!$E$9,IF(G249&lt;Premissas!$C$11,Premissas!$E$10,IF(G249&lt;Premissas!$C$12,Premissas!$E$11,Premissas!$E$12)))))))</f>
        <v>500</v>
      </c>
      <c r="M249" s="13">
        <f>IF(OR(L249="",L249=0),0,L249/Premissas!$C$16)</f>
        <v>19.23076923076923</v>
      </c>
      <c r="N249" s="9" t="str">
        <f>IF(L249&gt;=Premissas!$C$17,"SIM","NÃO")</f>
        <v>NÃO</v>
      </c>
    </row>
    <row r="250" spans="1:14" ht="15" customHeight="1">
      <c r="A250" s="9">
        <v>7</v>
      </c>
      <c r="B250" s="9" t="s">
        <v>464</v>
      </c>
      <c r="C250" s="9" t="s">
        <v>465</v>
      </c>
      <c r="D250" s="9">
        <v>409</v>
      </c>
      <c r="E250" s="9" t="s">
        <v>4852</v>
      </c>
      <c r="F250" s="9">
        <f>COUNTIFS(Detalhe_Registro!$A:$A,A250,Detalhe_Registro!$D:$D,B250)</f>
        <v>2</v>
      </c>
      <c r="G250" s="11">
        <v>3.7272729999999998</v>
      </c>
      <c r="H250" s="11">
        <v>3.1236359999999999</v>
      </c>
      <c r="I250" s="10">
        <f>SUMIFS(Detalhe_Registro!$F:$F,Detalhe_Registro!$A:$A,A250,Detalhe_Registro!$D:$D,B250)</f>
        <v>1636</v>
      </c>
      <c r="J250" s="11">
        <f>SUMIFS(Detalhe_Registro!$G:$G,Detalhe_Registro!$A:$A,A250,Detalhe_Registro!$D:$D,B250)</f>
        <v>26.099999999999998</v>
      </c>
      <c r="K250" s="9" t="str">
        <f>IF(G250="","",IF(G250&lt;Premissas!$C$8,"&lt; 1,00",IF(G250&lt;Premissas!$C$9,"1,00 – 1,19",IF(G250&lt;Premissas!$C$10,"1,20 – 1,39",IF(G250&lt;Premissas!$C$11,"1,40 – 1,59",IF(G250&lt;Premissas!$C$12,"1,60 – 1,99","≥ 2,00"))))))</f>
        <v>≥ 2,00</v>
      </c>
      <c r="L250" s="12">
        <f>IF(G250="","",MIN(Premissas!$C$17,IF(G250&lt;Premissas!$C$8,Premissas!$E$7,IF(G250&lt;Premissas!$C$9,Premissas!$E$8,IF(G250&lt;Premissas!$C$10,Premissas!$E$9,IF(G250&lt;Premissas!$C$11,Premissas!$E$10,IF(G250&lt;Premissas!$C$12,Premissas!$E$11,Premissas!$E$12)))))))</f>
        <v>750</v>
      </c>
      <c r="M250" s="13">
        <f>IF(OR(L250="",L250=0),0,L250/Premissas!$C$16)</f>
        <v>28.846153846153847</v>
      </c>
      <c r="N250" s="9" t="str">
        <f>IF(L250&gt;=Premissas!$C$17,"SIM","NÃO")</f>
        <v>SIM</v>
      </c>
    </row>
    <row r="251" spans="1:14" ht="15" customHeight="1">
      <c r="A251" s="9">
        <v>7</v>
      </c>
      <c r="B251" s="9" t="s">
        <v>238</v>
      </c>
      <c r="C251" s="9" t="s">
        <v>239</v>
      </c>
      <c r="D251" s="9">
        <v>409</v>
      </c>
      <c r="E251" s="9" t="s">
        <v>4852</v>
      </c>
      <c r="F251" s="9">
        <f>COUNTIFS(Detalhe_Registro!$A:$A,A251,Detalhe_Registro!$D:$D,B251)</f>
        <v>2</v>
      </c>
      <c r="G251" s="11">
        <v>3.52</v>
      </c>
      <c r="H251" s="11">
        <v>2.5554549999999998</v>
      </c>
      <c r="I251" s="10">
        <f>SUMIFS(Detalhe_Registro!$F:$F,Detalhe_Registro!$A:$A,A251,Detalhe_Registro!$D:$D,B251)</f>
        <v>655</v>
      </c>
      <c r="J251" s="11">
        <f>SUMIFS(Detalhe_Registro!$G:$G,Detalhe_Registro!$A:$A,A251,Detalhe_Registro!$D:$D,B251)</f>
        <v>7.64</v>
      </c>
      <c r="K251" s="9" t="str">
        <f>IF(G251="","",IF(G251&lt;Premissas!$C$8,"&lt; 1,00",IF(G251&lt;Premissas!$C$9,"1,00 – 1,19",IF(G251&lt;Premissas!$C$10,"1,20 – 1,39",IF(G251&lt;Premissas!$C$11,"1,40 – 1,59",IF(G251&lt;Premissas!$C$12,"1,60 – 1,99","≥ 2,00"))))))</f>
        <v>≥ 2,00</v>
      </c>
      <c r="L251" s="12">
        <f>IF(G251="","",MIN(Premissas!$C$17,IF(G251&lt;Premissas!$C$8,Premissas!$E$7,IF(G251&lt;Premissas!$C$9,Premissas!$E$8,IF(G251&lt;Premissas!$C$10,Premissas!$E$9,IF(G251&lt;Premissas!$C$11,Premissas!$E$10,IF(G251&lt;Premissas!$C$12,Premissas!$E$11,Premissas!$E$12)))))))</f>
        <v>750</v>
      </c>
      <c r="M251" s="13">
        <f>IF(OR(L251="",L251=0),0,L251/Premissas!$C$16)</f>
        <v>28.846153846153847</v>
      </c>
      <c r="N251" s="9" t="str">
        <f>IF(L251&gt;=Premissas!$C$17,"SIM","NÃO")</f>
        <v>SIM</v>
      </c>
    </row>
    <row r="252" spans="1:14" ht="15" customHeight="1">
      <c r="A252" s="9">
        <v>7</v>
      </c>
      <c r="B252" s="9" t="s">
        <v>226</v>
      </c>
      <c r="C252" s="9" t="s">
        <v>227</v>
      </c>
      <c r="D252" s="9">
        <v>409</v>
      </c>
      <c r="E252" s="9" t="s">
        <v>4854</v>
      </c>
      <c r="F252" s="9">
        <f>COUNTIFS(Detalhe_Registro!$A:$A,A252,Detalhe_Registro!$D:$D,B252)</f>
        <v>2</v>
      </c>
      <c r="G252" s="11">
        <v>4.5454549999999996</v>
      </c>
      <c r="H252" s="11">
        <v>3.3352270000000002</v>
      </c>
      <c r="I252" s="10">
        <f>SUMIFS(Detalhe_Registro!$F:$F,Detalhe_Registro!$A:$A,A252,Detalhe_Registro!$D:$D,B252)</f>
        <v>1083</v>
      </c>
      <c r="J252" s="11">
        <f>SUMIFS(Detalhe_Registro!$G:$G,Detalhe_Registro!$A:$A,A252,Detalhe_Registro!$D:$D,B252)</f>
        <v>21.220000000000002</v>
      </c>
      <c r="K252" s="9" t="str">
        <f>IF(G252="","",IF(G252&lt;Premissas!$C$8,"&lt; 1,00",IF(G252&lt;Premissas!$C$9,"1,00 – 1,19",IF(G252&lt;Premissas!$C$10,"1,20 – 1,39",IF(G252&lt;Premissas!$C$11,"1,40 – 1,59",IF(G252&lt;Premissas!$C$12,"1,60 – 1,99","≥ 2,00"))))))</f>
        <v>≥ 2,00</v>
      </c>
      <c r="L252" s="12">
        <f>IF(G252="","",MIN(Premissas!$C$17,IF(G252&lt;Premissas!$C$8,Premissas!$E$7,IF(G252&lt;Premissas!$C$9,Premissas!$E$8,IF(G252&lt;Premissas!$C$10,Premissas!$E$9,IF(G252&lt;Premissas!$C$11,Premissas!$E$10,IF(G252&lt;Premissas!$C$12,Premissas!$E$11,Premissas!$E$12)))))))</f>
        <v>750</v>
      </c>
      <c r="M252" s="13">
        <f>IF(OR(L252="",L252=0),0,L252/Premissas!$C$16)</f>
        <v>28.846153846153847</v>
      </c>
      <c r="N252" s="9" t="str">
        <f>IF(L252&gt;=Premissas!$C$17,"SIM","NÃO")</f>
        <v>SIM</v>
      </c>
    </row>
    <row r="253" spans="1:14" ht="15" customHeight="1">
      <c r="A253" s="9">
        <v>7</v>
      </c>
      <c r="B253" s="9" t="s">
        <v>386</v>
      </c>
      <c r="C253" s="9" t="s">
        <v>387</v>
      </c>
      <c r="D253" s="9">
        <v>409</v>
      </c>
      <c r="E253" s="9" t="s">
        <v>18</v>
      </c>
      <c r="F253" s="9">
        <f>COUNTIFS(Detalhe_Registro!$A:$A,A253,Detalhe_Registro!$D:$D,B253)</f>
        <v>1</v>
      </c>
      <c r="G253" s="11">
        <v>1.375</v>
      </c>
      <c r="H253" s="11">
        <v>1.375</v>
      </c>
      <c r="I253" s="10">
        <f>SUMIFS(Detalhe_Registro!$F:$F,Detalhe_Registro!$A:$A,A253,Detalhe_Registro!$D:$D,B253)</f>
        <v>284</v>
      </c>
      <c r="J253" s="11">
        <f>SUMIFS(Detalhe_Registro!$G:$G,Detalhe_Registro!$A:$A,A253,Detalhe_Registro!$D:$D,B253)</f>
        <v>8.65</v>
      </c>
      <c r="K253" s="9" t="str">
        <f>IF(G253="","",IF(G253&lt;Premissas!$C$8,"&lt; 1,00",IF(G253&lt;Premissas!$C$9,"1,00 – 1,19",IF(G253&lt;Premissas!$C$10,"1,20 – 1,39",IF(G253&lt;Premissas!$C$11,"1,40 – 1,59",IF(G253&lt;Premissas!$C$12,"1,60 – 1,99","≥ 2,00"))))))</f>
        <v>1,20 – 1,39</v>
      </c>
      <c r="L253" s="12">
        <f>IF(G253="","",MIN(Premissas!$C$17,IF(G253&lt;Premissas!$C$8,Premissas!$E$7,IF(G253&lt;Premissas!$C$9,Premissas!$E$8,IF(G253&lt;Premissas!$C$10,Premissas!$E$9,IF(G253&lt;Premissas!$C$11,Premissas!$E$10,IF(G253&lt;Premissas!$C$12,Premissas!$E$11,Premissas!$E$12)))))))</f>
        <v>200</v>
      </c>
      <c r="M253" s="13">
        <f>IF(OR(L253="",L253=0),0,L253/Premissas!$C$16)</f>
        <v>7.6923076923076925</v>
      </c>
      <c r="N253" s="9" t="str">
        <f>IF(L253&gt;=Premissas!$C$17,"SIM","NÃO")</f>
        <v>NÃO</v>
      </c>
    </row>
    <row r="254" spans="1:14" ht="15" customHeight="1">
      <c r="A254" s="9">
        <v>7</v>
      </c>
      <c r="B254" s="9" t="s">
        <v>240</v>
      </c>
      <c r="C254" s="9" t="s">
        <v>241</v>
      </c>
      <c r="D254" s="9">
        <v>409</v>
      </c>
      <c r="E254" s="9" t="s">
        <v>20</v>
      </c>
      <c r="F254" s="9">
        <f>COUNTIFS(Detalhe_Registro!$A:$A,A254,Detalhe_Registro!$D:$D,B254)</f>
        <v>1</v>
      </c>
      <c r="G254" s="11">
        <v>1.454545</v>
      </c>
      <c r="H254" s="11">
        <v>1.454545</v>
      </c>
      <c r="I254" s="10">
        <f>SUMIFS(Detalhe_Registro!$F:$F,Detalhe_Registro!$A:$A,A254,Detalhe_Registro!$D:$D,B254)</f>
        <v>208</v>
      </c>
      <c r="J254" s="11">
        <f>SUMIFS(Detalhe_Registro!$G:$G,Detalhe_Registro!$A:$A,A254,Detalhe_Registro!$D:$D,B254)</f>
        <v>6.54</v>
      </c>
      <c r="K254" s="9" t="str">
        <f>IF(G254="","",IF(G254&lt;Premissas!$C$8,"&lt; 1,00",IF(G254&lt;Premissas!$C$9,"1,00 – 1,19",IF(G254&lt;Premissas!$C$10,"1,20 – 1,39",IF(G254&lt;Premissas!$C$11,"1,40 – 1,59",IF(G254&lt;Premissas!$C$12,"1,60 – 1,99","≥ 2,00"))))))</f>
        <v>1,40 – 1,59</v>
      </c>
      <c r="L254" s="12">
        <f>IF(G254="","",MIN(Premissas!$C$17,IF(G254&lt;Premissas!$C$8,Premissas!$E$7,IF(G254&lt;Premissas!$C$9,Premissas!$E$8,IF(G254&lt;Premissas!$C$10,Premissas!$E$9,IF(G254&lt;Premissas!$C$11,Premissas!$E$10,IF(G254&lt;Premissas!$C$12,Premissas!$E$11,Premissas!$E$12)))))))</f>
        <v>350</v>
      </c>
      <c r="M254" s="13">
        <f>IF(OR(L254="",L254=0),0,L254/Premissas!$C$16)</f>
        <v>13.461538461538462</v>
      </c>
      <c r="N254" s="9" t="str">
        <f>IF(L254&gt;=Premissas!$C$17,"SIM","NÃO")</f>
        <v>NÃO</v>
      </c>
    </row>
    <row r="255" spans="1:14" ht="15" customHeight="1">
      <c r="A255" s="9">
        <v>7</v>
      </c>
      <c r="B255" s="9" t="s">
        <v>156</v>
      </c>
      <c r="C255" s="9" t="s">
        <v>157</v>
      </c>
      <c r="D255" s="9">
        <v>409</v>
      </c>
      <c r="E255" s="9" t="s">
        <v>20</v>
      </c>
      <c r="F255" s="9">
        <f>COUNTIFS(Detalhe_Registro!$A:$A,A255,Detalhe_Registro!$D:$D,B255)</f>
        <v>1</v>
      </c>
      <c r="G255" s="11">
        <v>0.5</v>
      </c>
      <c r="H255" s="11">
        <v>0.5</v>
      </c>
      <c r="I255" s="10">
        <f>SUMIFS(Detalhe_Registro!$F:$F,Detalhe_Registro!$A:$A,A255,Detalhe_Registro!$D:$D,B255)</f>
        <v>123</v>
      </c>
      <c r="J255" s="11">
        <f>SUMIFS(Detalhe_Registro!$G:$G,Detalhe_Registro!$A:$A,A255,Detalhe_Registro!$D:$D,B255)</f>
        <v>11.05</v>
      </c>
      <c r="K255" s="9" t="str">
        <f>IF(G255="","",IF(G255&lt;Premissas!$C$8,"&lt; 1,00",IF(G255&lt;Premissas!$C$9,"1,00 – 1,19",IF(G255&lt;Premissas!$C$10,"1,20 – 1,39",IF(G255&lt;Premissas!$C$11,"1,40 – 1,59",IF(G255&lt;Premissas!$C$12,"1,60 – 1,99","≥ 2,00"))))))</f>
        <v>&lt; 1,00</v>
      </c>
      <c r="L255" s="12">
        <f>IF(G255="","",MIN(Premissas!$C$17,IF(G255&lt;Premissas!$C$8,Premissas!$E$7,IF(G255&lt;Premissas!$C$9,Premissas!$E$8,IF(G255&lt;Premissas!$C$10,Premissas!$E$9,IF(G255&lt;Premissas!$C$11,Premissas!$E$10,IF(G255&lt;Premissas!$C$12,Premissas!$E$11,Premissas!$E$12)))))))</f>
        <v>0</v>
      </c>
      <c r="M255" s="13">
        <f>IF(OR(L255="",L255=0),0,L255/Premissas!$C$16)</f>
        <v>0</v>
      </c>
      <c r="N255" s="9" t="str">
        <f>IF(L255&gt;=Premissas!$C$17,"SIM","NÃO")</f>
        <v>NÃO</v>
      </c>
    </row>
    <row r="256" spans="1:14" ht="15" customHeight="1">
      <c r="A256" s="9">
        <v>7</v>
      </c>
      <c r="B256" s="9" t="s">
        <v>190</v>
      </c>
      <c r="C256" s="9" t="s">
        <v>191</v>
      </c>
      <c r="D256" s="9">
        <v>409</v>
      </c>
      <c r="E256" s="9" t="s">
        <v>4852</v>
      </c>
      <c r="F256" s="9">
        <f>COUNTIFS(Detalhe_Registro!$A:$A,A256,Detalhe_Registro!$D:$D,B256)</f>
        <v>2</v>
      </c>
      <c r="G256" s="11">
        <v>0.31818200000000002</v>
      </c>
      <c r="H256" s="11">
        <v>0.21909100000000001</v>
      </c>
      <c r="I256" s="10">
        <f>SUMIFS(Detalhe_Registro!$F:$F,Detalhe_Registro!$A:$A,A256,Detalhe_Registro!$D:$D,B256)</f>
        <v>447</v>
      </c>
      <c r="J256" s="11">
        <f>SUMIFS(Detalhe_Registro!$G:$G,Detalhe_Registro!$A:$A,A256,Detalhe_Registro!$D:$D,B256)</f>
        <v>80</v>
      </c>
      <c r="K256" s="9" t="str">
        <f>IF(G256="","",IF(G256&lt;Premissas!$C$8,"&lt; 1,00",IF(G256&lt;Premissas!$C$9,"1,00 – 1,19",IF(G256&lt;Premissas!$C$10,"1,20 – 1,39",IF(G256&lt;Premissas!$C$11,"1,40 – 1,59",IF(G256&lt;Premissas!$C$12,"1,60 – 1,99","≥ 2,00"))))))</f>
        <v>&lt; 1,00</v>
      </c>
      <c r="L256" s="12">
        <f>IF(G256="","",MIN(Premissas!$C$17,IF(G256&lt;Premissas!$C$8,Premissas!$E$7,IF(G256&lt;Premissas!$C$9,Premissas!$E$8,IF(G256&lt;Premissas!$C$10,Premissas!$E$9,IF(G256&lt;Premissas!$C$11,Premissas!$E$10,IF(G256&lt;Premissas!$C$12,Premissas!$E$11,Premissas!$E$12)))))))</f>
        <v>0</v>
      </c>
      <c r="M256" s="13">
        <f>IF(OR(L256="",L256=0),0,L256/Premissas!$C$16)</f>
        <v>0</v>
      </c>
      <c r="N256" s="9" t="str">
        <f>IF(L256&gt;=Premissas!$C$17,"SIM","NÃO")</f>
        <v>NÃO</v>
      </c>
    </row>
    <row r="257" spans="1:14" ht="15" customHeight="1">
      <c r="A257" s="9">
        <v>7</v>
      </c>
      <c r="B257" s="9" t="s">
        <v>180</v>
      </c>
      <c r="C257" s="9" t="s">
        <v>181</v>
      </c>
      <c r="D257" s="9">
        <v>409</v>
      </c>
      <c r="E257" s="9" t="s">
        <v>21</v>
      </c>
      <c r="F257" s="9">
        <f>COUNTIFS(Detalhe_Registro!$A:$A,A257,Detalhe_Registro!$D:$D,B257)</f>
        <v>1</v>
      </c>
      <c r="G257" s="11">
        <v>1.76</v>
      </c>
      <c r="H257" s="11">
        <v>1.76</v>
      </c>
      <c r="I257" s="10">
        <f>SUMIFS(Detalhe_Registro!$F:$F,Detalhe_Registro!$A:$A,A257,Detalhe_Registro!$D:$D,B257)</f>
        <v>1780</v>
      </c>
      <c r="J257" s="11">
        <f>SUMIFS(Detalhe_Registro!$G:$G,Detalhe_Registro!$A:$A,A257,Detalhe_Registro!$D:$D,B257)</f>
        <v>40.840000000000003</v>
      </c>
      <c r="K257" s="9" t="str">
        <f>IF(G257="","",IF(G257&lt;Premissas!$C$8,"&lt; 1,00",IF(G257&lt;Premissas!$C$9,"1,00 – 1,19",IF(G257&lt;Premissas!$C$10,"1,20 – 1,39",IF(G257&lt;Premissas!$C$11,"1,40 – 1,59",IF(G257&lt;Premissas!$C$12,"1,60 – 1,99","≥ 2,00"))))))</f>
        <v>1,60 – 1,99</v>
      </c>
      <c r="L257" s="12">
        <f>IF(G257="","",MIN(Premissas!$C$17,IF(G257&lt;Premissas!$C$8,Premissas!$E$7,IF(G257&lt;Premissas!$C$9,Premissas!$E$8,IF(G257&lt;Premissas!$C$10,Premissas!$E$9,IF(G257&lt;Premissas!$C$11,Premissas!$E$10,IF(G257&lt;Premissas!$C$12,Premissas!$E$11,Premissas!$E$12)))))))</f>
        <v>500</v>
      </c>
      <c r="M257" s="13">
        <f>IF(OR(L257="",L257=0),0,L257/Premissas!$C$16)</f>
        <v>19.23076923076923</v>
      </c>
      <c r="N257" s="9" t="str">
        <f>IF(L257&gt;=Premissas!$C$17,"SIM","NÃO")</f>
        <v>NÃO</v>
      </c>
    </row>
    <row r="258" spans="1:14" ht="15" customHeight="1">
      <c r="A258" s="9">
        <v>7</v>
      </c>
      <c r="B258" s="9" t="s">
        <v>198</v>
      </c>
      <c r="C258" s="9" t="s">
        <v>199</v>
      </c>
      <c r="D258" s="9">
        <v>409</v>
      </c>
      <c r="E258" s="9" t="s">
        <v>4852</v>
      </c>
      <c r="F258" s="9">
        <f>COUNTIFS(Detalhe_Registro!$A:$A,A258,Detalhe_Registro!$D:$D,B258)</f>
        <v>2</v>
      </c>
      <c r="G258" s="11">
        <v>4.7272730000000003</v>
      </c>
      <c r="H258" s="11">
        <v>3.3636360000000001</v>
      </c>
      <c r="I258" s="10">
        <f>SUMIFS(Detalhe_Registro!$F:$F,Detalhe_Registro!$A:$A,A258,Detalhe_Registro!$D:$D,B258)</f>
        <v>691</v>
      </c>
      <c r="J258" s="11">
        <f>SUMIFS(Detalhe_Registro!$G:$G,Detalhe_Registro!$A:$A,A258,Detalhe_Registro!$D:$D,B258)</f>
        <v>13.33</v>
      </c>
      <c r="K258" s="9" t="str">
        <f>IF(G258="","",IF(G258&lt;Premissas!$C$8,"&lt; 1,00",IF(G258&lt;Premissas!$C$9,"1,00 – 1,19",IF(G258&lt;Premissas!$C$10,"1,20 – 1,39",IF(G258&lt;Premissas!$C$11,"1,40 – 1,59",IF(G258&lt;Premissas!$C$12,"1,60 – 1,99","≥ 2,00"))))))</f>
        <v>≥ 2,00</v>
      </c>
      <c r="L258" s="12">
        <f>IF(G258="","",MIN(Premissas!$C$17,IF(G258&lt;Premissas!$C$8,Premissas!$E$7,IF(G258&lt;Premissas!$C$9,Premissas!$E$8,IF(G258&lt;Premissas!$C$10,Premissas!$E$9,IF(G258&lt;Premissas!$C$11,Premissas!$E$10,IF(G258&lt;Premissas!$C$12,Premissas!$E$11,Premissas!$E$12)))))))</f>
        <v>750</v>
      </c>
      <c r="M258" s="13">
        <f>IF(OR(L258="",L258=0),0,L258/Premissas!$C$16)</f>
        <v>28.846153846153847</v>
      </c>
      <c r="N258" s="9" t="str">
        <f>IF(L258&gt;=Premissas!$C$17,"SIM","NÃO")</f>
        <v>SIM</v>
      </c>
    </row>
    <row r="259" spans="1:14" ht="15" customHeight="1">
      <c r="A259" s="9">
        <v>7</v>
      </c>
      <c r="B259" s="9" t="s">
        <v>276</v>
      </c>
      <c r="C259" s="9" t="s">
        <v>277</v>
      </c>
      <c r="D259" s="9">
        <v>409</v>
      </c>
      <c r="E259" s="9" t="s">
        <v>21</v>
      </c>
      <c r="F259" s="9">
        <f>COUNTIFS(Detalhe_Registro!$A:$A,A259,Detalhe_Registro!$D:$D,B259)</f>
        <v>1</v>
      </c>
      <c r="G259" s="11">
        <v>1.4</v>
      </c>
      <c r="H259" s="11">
        <v>1.4</v>
      </c>
      <c r="I259" s="10">
        <f>SUMIFS(Detalhe_Registro!$F:$F,Detalhe_Registro!$A:$A,A259,Detalhe_Registro!$D:$D,B259)</f>
        <v>1198</v>
      </c>
      <c r="J259" s="11">
        <f>SUMIFS(Detalhe_Registro!$G:$G,Detalhe_Registro!$A:$A,A259,Detalhe_Registro!$D:$D,B259)</f>
        <v>34.590000000000003</v>
      </c>
      <c r="K259" s="9" t="str">
        <f>IF(G259="","",IF(G259&lt;Premissas!$C$8,"&lt; 1,00",IF(G259&lt;Premissas!$C$9,"1,00 – 1,19",IF(G259&lt;Premissas!$C$10,"1,20 – 1,39",IF(G259&lt;Premissas!$C$11,"1,40 – 1,59",IF(G259&lt;Premissas!$C$12,"1,60 – 1,99","≥ 2,00"))))))</f>
        <v>1,40 – 1,59</v>
      </c>
      <c r="L259" s="12">
        <f>IF(G259="","",MIN(Premissas!$C$17,IF(G259&lt;Premissas!$C$8,Premissas!$E$7,IF(G259&lt;Premissas!$C$9,Premissas!$E$8,IF(G259&lt;Premissas!$C$10,Premissas!$E$9,IF(G259&lt;Premissas!$C$11,Premissas!$E$10,IF(G259&lt;Premissas!$C$12,Premissas!$E$11,Premissas!$E$12)))))))</f>
        <v>350</v>
      </c>
      <c r="M259" s="13">
        <f>IF(OR(L259="",L259=0),0,L259/Premissas!$C$16)</f>
        <v>13.461538461538462</v>
      </c>
      <c r="N259" s="9" t="str">
        <f>IF(L259&gt;=Premissas!$C$17,"SIM","NÃO")</f>
        <v>NÃO</v>
      </c>
    </row>
    <row r="260" spans="1:14" ht="15" customHeight="1">
      <c r="A260" s="9">
        <v>7</v>
      </c>
      <c r="B260" s="9" t="s">
        <v>246</v>
      </c>
      <c r="C260" s="9" t="s">
        <v>247</v>
      </c>
      <c r="D260" s="9">
        <v>409</v>
      </c>
      <c r="E260" s="9" t="s">
        <v>20</v>
      </c>
      <c r="F260" s="9">
        <f>COUNTIFS(Detalhe_Registro!$A:$A,A260,Detalhe_Registro!$D:$D,B260)</f>
        <v>1</v>
      </c>
      <c r="G260" s="11">
        <v>2.454545</v>
      </c>
      <c r="H260" s="11">
        <v>2.454545</v>
      </c>
      <c r="I260" s="10">
        <f>SUMIFS(Detalhe_Registro!$F:$F,Detalhe_Registro!$A:$A,A260,Detalhe_Registro!$D:$D,B260)</f>
        <v>25</v>
      </c>
      <c r="J260" s="11">
        <f>SUMIFS(Detalhe_Registro!$G:$G,Detalhe_Registro!$A:$A,A260,Detalhe_Registro!$D:$D,B260)</f>
        <v>0.46</v>
      </c>
      <c r="K260" s="9" t="str">
        <f>IF(G260="","",IF(G260&lt;Premissas!$C$8,"&lt; 1,00",IF(G260&lt;Premissas!$C$9,"1,00 – 1,19",IF(G260&lt;Premissas!$C$10,"1,20 – 1,39",IF(G260&lt;Premissas!$C$11,"1,40 – 1,59",IF(G260&lt;Premissas!$C$12,"1,60 – 1,99","≥ 2,00"))))))</f>
        <v>≥ 2,00</v>
      </c>
      <c r="L260" s="12">
        <f>IF(G260="","",MIN(Premissas!$C$17,IF(G260&lt;Premissas!$C$8,Premissas!$E$7,IF(G260&lt;Premissas!$C$9,Premissas!$E$8,IF(G260&lt;Premissas!$C$10,Premissas!$E$9,IF(G260&lt;Premissas!$C$11,Premissas!$E$10,IF(G260&lt;Premissas!$C$12,Premissas!$E$11,Premissas!$E$12)))))))</f>
        <v>750</v>
      </c>
      <c r="M260" s="13">
        <f>IF(OR(L260="",L260=0),0,L260/Premissas!$C$16)</f>
        <v>28.846153846153847</v>
      </c>
      <c r="N260" s="9" t="str">
        <f>IF(L260&gt;=Premissas!$C$17,"SIM","NÃO")</f>
        <v>SIM</v>
      </c>
    </row>
    <row r="261" spans="1:14" ht="15" customHeight="1">
      <c r="A261" s="9">
        <v>7</v>
      </c>
      <c r="B261" s="9" t="s">
        <v>320</v>
      </c>
      <c r="C261" s="9" t="s">
        <v>321</v>
      </c>
      <c r="D261" s="9">
        <v>409</v>
      </c>
      <c r="E261" s="9" t="s">
        <v>21</v>
      </c>
      <c r="F261" s="9">
        <f>COUNTIFS(Detalhe_Registro!$A:$A,A261,Detalhe_Registro!$D:$D,B261)</f>
        <v>1</v>
      </c>
      <c r="G261" s="11">
        <v>1.28</v>
      </c>
      <c r="H261" s="11">
        <v>1.28</v>
      </c>
      <c r="I261" s="10">
        <f>SUMIFS(Detalhe_Registro!$F:$F,Detalhe_Registro!$A:$A,A261,Detalhe_Registro!$D:$D,B261)</f>
        <v>1885</v>
      </c>
      <c r="J261" s="11">
        <f>SUMIFS(Detalhe_Registro!$G:$G,Detalhe_Registro!$A:$A,A261,Detalhe_Registro!$D:$D,B261)</f>
        <v>58.3</v>
      </c>
      <c r="K261" s="9" t="str">
        <f>IF(G261="","",IF(G261&lt;Premissas!$C$8,"&lt; 1,00",IF(G261&lt;Premissas!$C$9,"1,00 – 1,19",IF(G261&lt;Premissas!$C$10,"1,20 – 1,39",IF(G261&lt;Premissas!$C$11,"1,40 – 1,59",IF(G261&lt;Premissas!$C$12,"1,60 – 1,99","≥ 2,00"))))))</f>
        <v>1,20 – 1,39</v>
      </c>
      <c r="L261" s="12">
        <f>IF(G261="","",MIN(Premissas!$C$17,IF(G261&lt;Premissas!$C$8,Premissas!$E$7,IF(G261&lt;Premissas!$C$9,Premissas!$E$8,IF(G261&lt;Premissas!$C$10,Premissas!$E$9,IF(G261&lt;Premissas!$C$11,Premissas!$E$10,IF(G261&lt;Premissas!$C$12,Premissas!$E$11,Premissas!$E$12)))))))</f>
        <v>200</v>
      </c>
      <c r="M261" s="13">
        <f>IF(OR(L261="",L261=0),0,L261/Premissas!$C$16)</f>
        <v>7.6923076923076925</v>
      </c>
      <c r="N261" s="9" t="str">
        <f>IF(L261&gt;=Premissas!$C$17,"SIM","NÃO")</f>
        <v>NÃO</v>
      </c>
    </row>
    <row r="262" spans="1:14" ht="15" customHeight="1">
      <c r="A262" s="9">
        <v>7</v>
      </c>
      <c r="B262" s="9" t="s">
        <v>350</v>
      </c>
      <c r="C262" s="9" t="s">
        <v>351</v>
      </c>
      <c r="D262" s="9">
        <v>409</v>
      </c>
      <c r="E262" s="9" t="s">
        <v>20</v>
      </c>
      <c r="F262" s="9">
        <f>COUNTIFS(Detalhe_Registro!$A:$A,A262,Detalhe_Registro!$D:$D,B262)</f>
        <v>1</v>
      </c>
      <c r="G262" s="11">
        <v>0.68181800000000004</v>
      </c>
      <c r="H262" s="11">
        <v>0.68181800000000004</v>
      </c>
      <c r="I262" s="10">
        <f>SUMIFS(Detalhe_Registro!$F:$F,Detalhe_Registro!$A:$A,A262,Detalhe_Registro!$D:$D,B262)</f>
        <v>90</v>
      </c>
      <c r="J262" s="11">
        <f>SUMIFS(Detalhe_Registro!$G:$G,Detalhe_Registro!$A:$A,A262,Detalhe_Registro!$D:$D,B262)</f>
        <v>5.93</v>
      </c>
      <c r="K262" s="9" t="str">
        <f>IF(G262="","",IF(G262&lt;Premissas!$C$8,"&lt; 1,00",IF(G262&lt;Premissas!$C$9,"1,00 – 1,19",IF(G262&lt;Premissas!$C$10,"1,20 – 1,39",IF(G262&lt;Premissas!$C$11,"1,40 – 1,59",IF(G262&lt;Premissas!$C$12,"1,60 – 1,99","≥ 2,00"))))))</f>
        <v>&lt; 1,00</v>
      </c>
      <c r="L262" s="12">
        <f>IF(G262="","",MIN(Premissas!$C$17,IF(G262&lt;Premissas!$C$8,Premissas!$E$7,IF(G262&lt;Premissas!$C$9,Premissas!$E$8,IF(G262&lt;Premissas!$C$10,Premissas!$E$9,IF(G262&lt;Premissas!$C$11,Premissas!$E$10,IF(G262&lt;Premissas!$C$12,Premissas!$E$11,Premissas!$E$12)))))))</f>
        <v>0</v>
      </c>
      <c r="M262" s="13">
        <f>IF(OR(L262="",L262=0),0,L262/Premissas!$C$16)</f>
        <v>0</v>
      </c>
      <c r="N262" s="9" t="str">
        <f>IF(L262&gt;=Premissas!$C$17,"SIM","NÃO")</f>
        <v>NÃO</v>
      </c>
    </row>
    <row r="263" spans="1:14" ht="15" customHeight="1">
      <c r="A263" s="9">
        <v>7</v>
      </c>
      <c r="B263" s="9" t="s">
        <v>134</v>
      </c>
      <c r="C263" s="9" t="s">
        <v>135</v>
      </c>
      <c r="D263" s="9">
        <v>409</v>
      </c>
      <c r="E263" s="9" t="s">
        <v>20</v>
      </c>
      <c r="F263" s="9">
        <f>COUNTIFS(Detalhe_Registro!$A:$A,A263,Detalhe_Registro!$D:$D,B263)</f>
        <v>1</v>
      </c>
      <c r="G263" s="11">
        <v>1</v>
      </c>
      <c r="H263" s="11">
        <v>1</v>
      </c>
      <c r="I263" s="10">
        <f>SUMIFS(Detalhe_Registro!$F:$F,Detalhe_Registro!$A:$A,A263,Detalhe_Registro!$D:$D,B263)</f>
        <v>433</v>
      </c>
      <c r="J263" s="11">
        <f>SUMIFS(Detalhe_Registro!$G:$G,Detalhe_Registro!$A:$A,A263,Detalhe_Registro!$D:$D,B263)</f>
        <v>19.809999999999999</v>
      </c>
      <c r="K263" s="9" t="str">
        <f>IF(G263="","",IF(G263&lt;Premissas!$C$8,"&lt; 1,00",IF(G263&lt;Premissas!$C$9,"1,00 – 1,19",IF(G263&lt;Premissas!$C$10,"1,20 – 1,39",IF(G263&lt;Premissas!$C$11,"1,40 – 1,59",IF(G263&lt;Premissas!$C$12,"1,60 – 1,99","≥ 2,00"))))))</f>
        <v>1,00 – 1,19</v>
      </c>
      <c r="L263" s="12">
        <f>IF(G263="","",MIN(Premissas!$C$17,IF(G263&lt;Premissas!$C$8,Premissas!$E$7,IF(G263&lt;Premissas!$C$9,Premissas!$E$8,IF(G263&lt;Premissas!$C$10,Premissas!$E$9,IF(G263&lt;Premissas!$C$11,Premissas!$E$10,IF(G263&lt;Premissas!$C$12,Premissas!$E$11,Premissas!$E$12)))))))</f>
        <v>100</v>
      </c>
      <c r="M263" s="13">
        <f>IF(OR(L263="",L263=0),0,L263/Premissas!$C$16)</f>
        <v>3.8461538461538463</v>
      </c>
      <c r="N263" s="9" t="str">
        <f>IF(L263&gt;=Premissas!$C$17,"SIM","NÃO")</f>
        <v>NÃO</v>
      </c>
    </row>
    <row r="264" spans="1:14" ht="15" customHeight="1">
      <c r="A264" s="9">
        <v>7</v>
      </c>
      <c r="B264" s="9" t="s">
        <v>170</v>
      </c>
      <c r="C264" s="9" t="s">
        <v>171</v>
      </c>
      <c r="D264" s="9">
        <v>409</v>
      </c>
      <c r="E264" s="9" t="s">
        <v>21</v>
      </c>
      <c r="F264" s="9">
        <f>COUNTIFS(Detalhe_Registro!$A:$A,A264,Detalhe_Registro!$D:$D,B264)</f>
        <v>1</v>
      </c>
      <c r="G264" s="11">
        <v>1.28</v>
      </c>
      <c r="H264" s="11">
        <v>1.28</v>
      </c>
      <c r="I264" s="10">
        <f>SUMIFS(Detalhe_Registro!$F:$F,Detalhe_Registro!$A:$A,A264,Detalhe_Registro!$D:$D,B264)</f>
        <v>2731</v>
      </c>
      <c r="J264" s="11">
        <f>SUMIFS(Detalhe_Registro!$G:$G,Detalhe_Registro!$A:$A,A264,Detalhe_Registro!$D:$D,B264)</f>
        <v>84.56</v>
      </c>
      <c r="K264" s="9" t="str">
        <f>IF(G264="","",IF(G264&lt;Premissas!$C$8,"&lt; 1,00",IF(G264&lt;Premissas!$C$9,"1,00 – 1,19",IF(G264&lt;Premissas!$C$10,"1,20 – 1,39",IF(G264&lt;Premissas!$C$11,"1,40 – 1,59",IF(G264&lt;Premissas!$C$12,"1,60 – 1,99","≥ 2,00"))))))</f>
        <v>1,20 – 1,39</v>
      </c>
      <c r="L264" s="12">
        <f>IF(G264="","",MIN(Premissas!$C$17,IF(G264&lt;Premissas!$C$8,Premissas!$E$7,IF(G264&lt;Premissas!$C$9,Premissas!$E$8,IF(G264&lt;Premissas!$C$10,Premissas!$E$9,IF(G264&lt;Premissas!$C$11,Premissas!$E$10,IF(G264&lt;Premissas!$C$12,Premissas!$E$11,Premissas!$E$12)))))))</f>
        <v>200</v>
      </c>
      <c r="M264" s="13">
        <f>IF(OR(L264="",L264=0),0,L264/Premissas!$C$16)</f>
        <v>7.6923076923076925</v>
      </c>
      <c r="N264" s="9" t="str">
        <f>IF(L264&gt;=Premissas!$C$17,"SIM","NÃO")</f>
        <v>NÃO</v>
      </c>
    </row>
    <row r="265" spans="1:14" ht="15" customHeight="1">
      <c r="A265" s="9">
        <v>7</v>
      </c>
      <c r="B265" s="9" t="s">
        <v>474</v>
      </c>
      <c r="C265" s="9" t="s">
        <v>475</v>
      </c>
      <c r="D265" s="9">
        <v>409</v>
      </c>
      <c r="E265" s="9" t="s">
        <v>4852</v>
      </c>
      <c r="F265" s="9">
        <f>COUNTIFS(Detalhe_Registro!$A:$A,A265,Detalhe_Registro!$D:$D,B265)</f>
        <v>2</v>
      </c>
      <c r="G265" s="11">
        <v>5.28</v>
      </c>
      <c r="H265" s="11">
        <v>3.230909</v>
      </c>
      <c r="I265" s="10">
        <f>SUMIFS(Detalhe_Registro!$F:$F,Detalhe_Registro!$A:$A,A265,Detalhe_Registro!$D:$D,B265)</f>
        <v>244</v>
      </c>
      <c r="J265" s="11">
        <f>SUMIFS(Detalhe_Registro!$G:$G,Detalhe_Registro!$A:$A,A265,Detalhe_Registro!$D:$D,B265)</f>
        <v>7.5500000000000007</v>
      </c>
      <c r="K265" s="9" t="str">
        <f>IF(G265="","",IF(G265&lt;Premissas!$C$8,"&lt; 1,00",IF(G265&lt;Premissas!$C$9,"1,00 – 1,19",IF(G265&lt;Premissas!$C$10,"1,20 – 1,39",IF(G265&lt;Premissas!$C$11,"1,40 – 1,59",IF(G265&lt;Premissas!$C$12,"1,60 – 1,99","≥ 2,00"))))))</f>
        <v>≥ 2,00</v>
      </c>
      <c r="L265" s="12">
        <f>IF(G265="","",MIN(Premissas!$C$17,IF(G265&lt;Premissas!$C$8,Premissas!$E$7,IF(G265&lt;Premissas!$C$9,Premissas!$E$8,IF(G265&lt;Premissas!$C$10,Premissas!$E$9,IF(G265&lt;Premissas!$C$11,Premissas!$E$10,IF(G265&lt;Premissas!$C$12,Premissas!$E$11,Premissas!$E$12)))))))</f>
        <v>750</v>
      </c>
      <c r="M265" s="13">
        <f>IF(OR(L265="",L265=0),0,L265/Premissas!$C$16)</f>
        <v>28.846153846153847</v>
      </c>
      <c r="N265" s="9" t="str">
        <f>IF(L265&gt;=Premissas!$C$17,"SIM","NÃO")</f>
        <v>SIM</v>
      </c>
    </row>
    <row r="266" spans="1:14" ht="15" customHeight="1">
      <c r="A266" s="9">
        <v>7</v>
      </c>
      <c r="B266" s="9" t="s">
        <v>348</v>
      </c>
      <c r="C266" s="9" t="s">
        <v>349</v>
      </c>
      <c r="D266" s="9">
        <v>409</v>
      </c>
      <c r="E266" s="9" t="s">
        <v>20</v>
      </c>
      <c r="F266" s="9">
        <f>COUNTIFS(Detalhe_Registro!$A:$A,A266,Detalhe_Registro!$D:$D,B266)</f>
        <v>1</v>
      </c>
      <c r="G266" s="11">
        <v>1.318182</v>
      </c>
      <c r="H266" s="11">
        <v>1.318182</v>
      </c>
      <c r="I266" s="10">
        <f>SUMIFS(Detalhe_Registro!$F:$F,Detalhe_Registro!$A:$A,A266,Detalhe_Registro!$D:$D,B266)</f>
        <v>20</v>
      </c>
      <c r="J266" s="11">
        <f>SUMIFS(Detalhe_Registro!$G:$G,Detalhe_Registro!$A:$A,A266,Detalhe_Registro!$D:$D,B266)</f>
        <v>0.7</v>
      </c>
      <c r="K266" s="9" t="str">
        <f>IF(G266="","",IF(G266&lt;Premissas!$C$8,"&lt; 1,00",IF(G266&lt;Premissas!$C$9,"1,00 – 1,19",IF(G266&lt;Premissas!$C$10,"1,20 – 1,39",IF(G266&lt;Premissas!$C$11,"1,40 – 1,59",IF(G266&lt;Premissas!$C$12,"1,60 – 1,99","≥ 2,00"))))))</f>
        <v>1,20 – 1,39</v>
      </c>
      <c r="L266" s="12">
        <f>IF(G266="","",MIN(Premissas!$C$17,IF(G266&lt;Premissas!$C$8,Premissas!$E$7,IF(G266&lt;Premissas!$C$9,Premissas!$E$8,IF(G266&lt;Premissas!$C$10,Premissas!$E$9,IF(G266&lt;Premissas!$C$11,Premissas!$E$10,IF(G266&lt;Premissas!$C$12,Premissas!$E$11,Premissas!$E$12)))))))</f>
        <v>200</v>
      </c>
      <c r="M266" s="13">
        <f>IF(OR(L266="",L266=0),0,L266/Premissas!$C$16)</f>
        <v>7.6923076923076925</v>
      </c>
      <c r="N266" s="9" t="str">
        <f>IF(L266&gt;=Premissas!$C$17,"SIM","NÃO")</f>
        <v>NÃO</v>
      </c>
    </row>
    <row r="267" spans="1:14" ht="15" customHeight="1">
      <c r="A267" s="9">
        <v>7</v>
      </c>
      <c r="B267" s="9" t="s">
        <v>154</v>
      </c>
      <c r="C267" s="9" t="s">
        <v>155</v>
      </c>
      <c r="D267" s="9">
        <v>409</v>
      </c>
      <c r="E267" s="9" t="s">
        <v>21</v>
      </c>
      <c r="F267" s="9">
        <f>COUNTIFS(Detalhe_Registro!$A:$A,A267,Detalhe_Registro!$D:$D,B267)</f>
        <v>1</v>
      </c>
      <c r="G267" s="11">
        <v>1.04</v>
      </c>
      <c r="H267" s="11">
        <v>1.04</v>
      </c>
      <c r="I267" s="10">
        <f>SUMIFS(Detalhe_Registro!$F:$F,Detalhe_Registro!$A:$A,A267,Detalhe_Registro!$D:$D,B267)</f>
        <v>1445</v>
      </c>
      <c r="J267" s="11">
        <f>SUMIFS(Detalhe_Registro!$G:$G,Detalhe_Registro!$A:$A,A267,Detalhe_Registro!$D:$D,B267)</f>
        <v>55.05</v>
      </c>
      <c r="K267" s="9" t="str">
        <f>IF(G267="","",IF(G267&lt;Premissas!$C$8,"&lt; 1,00",IF(G267&lt;Premissas!$C$9,"1,00 – 1,19",IF(G267&lt;Premissas!$C$10,"1,20 – 1,39",IF(G267&lt;Premissas!$C$11,"1,40 – 1,59",IF(G267&lt;Premissas!$C$12,"1,60 – 1,99","≥ 2,00"))))))</f>
        <v>1,00 – 1,19</v>
      </c>
      <c r="L267" s="12">
        <f>IF(G267="","",MIN(Premissas!$C$17,IF(G267&lt;Premissas!$C$8,Premissas!$E$7,IF(G267&lt;Premissas!$C$9,Premissas!$E$8,IF(G267&lt;Premissas!$C$10,Premissas!$E$9,IF(G267&lt;Premissas!$C$11,Premissas!$E$10,IF(G267&lt;Premissas!$C$12,Premissas!$E$11,Premissas!$E$12)))))))</f>
        <v>100</v>
      </c>
      <c r="M267" s="13">
        <f>IF(OR(L267="",L267=0),0,L267/Premissas!$C$16)</f>
        <v>3.8461538461538463</v>
      </c>
      <c r="N267" s="9" t="str">
        <f>IF(L267&gt;=Premissas!$C$17,"SIM","NÃO")</f>
        <v>NÃO</v>
      </c>
    </row>
    <row r="268" spans="1:14" ht="15" customHeight="1">
      <c r="A268" s="9">
        <v>7</v>
      </c>
      <c r="B268" s="9" t="s">
        <v>92</v>
      </c>
      <c r="C268" s="9" t="s">
        <v>93</v>
      </c>
      <c r="D268" s="9">
        <v>409</v>
      </c>
      <c r="E268" s="9" t="s">
        <v>4855</v>
      </c>
      <c r="F268" s="9">
        <f>COUNTIFS(Detalhe_Registro!$A:$A,A268,Detalhe_Registro!$D:$D,B268)</f>
        <v>3</v>
      </c>
      <c r="G268" s="11">
        <v>2.2916669999999999</v>
      </c>
      <c r="H268" s="11">
        <v>1.2408589999999999</v>
      </c>
      <c r="I268" s="10">
        <f>SUMIFS(Detalhe_Registro!$F:$F,Detalhe_Registro!$A:$A,A268,Detalhe_Registro!$D:$D,B268)</f>
        <v>1425</v>
      </c>
      <c r="J268" s="11">
        <f>SUMIFS(Detalhe_Registro!$G:$G,Detalhe_Registro!$A:$A,A268,Detalhe_Registro!$D:$D,B268)</f>
        <v>71.05</v>
      </c>
      <c r="K268" s="9" t="str">
        <f>IF(G268="","",IF(G268&lt;Premissas!$C$8,"&lt; 1,00",IF(G268&lt;Premissas!$C$9,"1,00 – 1,19",IF(G268&lt;Premissas!$C$10,"1,20 – 1,39",IF(G268&lt;Premissas!$C$11,"1,40 – 1,59",IF(G268&lt;Premissas!$C$12,"1,60 – 1,99","≥ 2,00"))))))</f>
        <v>≥ 2,00</v>
      </c>
      <c r="L268" s="12">
        <f>IF(G268="","",MIN(Premissas!$C$17,IF(G268&lt;Premissas!$C$8,Premissas!$E$7,IF(G268&lt;Premissas!$C$9,Premissas!$E$8,IF(G268&lt;Premissas!$C$10,Premissas!$E$9,IF(G268&lt;Premissas!$C$11,Premissas!$E$10,IF(G268&lt;Premissas!$C$12,Premissas!$E$11,Premissas!$E$12)))))))</f>
        <v>750</v>
      </c>
      <c r="M268" s="13">
        <f>IF(OR(L268="",L268=0),0,L268/Premissas!$C$16)</f>
        <v>28.846153846153847</v>
      </c>
      <c r="N268" s="9" t="str">
        <f>IF(L268&gt;=Premissas!$C$17,"SIM","NÃO")</f>
        <v>SIM</v>
      </c>
    </row>
    <row r="269" spans="1:14" ht="15" customHeight="1">
      <c r="A269" s="9">
        <v>7</v>
      </c>
      <c r="B269" s="9" t="s">
        <v>110</v>
      </c>
      <c r="C269" s="9" t="s">
        <v>111</v>
      </c>
      <c r="D269" s="9">
        <v>409</v>
      </c>
      <c r="E269" s="9" t="s">
        <v>20</v>
      </c>
      <c r="F269" s="9">
        <f>COUNTIFS(Detalhe_Registro!$A:$A,A269,Detalhe_Registro!$D:$D,B269)</f>
        <v>1</v>
      </c>
      <c r="G269" s="11">
        <v>1</v>
      </c>
      <c r="H269" s="11">
        <v>1</v>
      </c>
      <c r="I269" s="10">
        <f>SUMIFS(Detalhe_Registro!$F:$F,Detalhe_Registro!$A:$A,A269,Detalhe_Registro!$D:$D,B269)</f>
        <v>22</v>
      </c>
      <c r="J269" s="11">
        <f>SUMIFS(Detalhe_Registro!$G:$G,Detalhe_Registro!$A:$A,A269,Detalhe_Registro!$D:$D,B269)</f>
        <v>0.98</v>
      </c>
      <c r="K269" s="9" t="str">
        <f>IF(G269="","",IF(G269&lt;Premissas!$C$8,"&lt; 1,00",IF(G269&lt;Premissas!$C$9,"1,00 – 1,19",IF(G269&lt;Premissas!$C$10,"1,20 – 1,39",IF(G269&lt;Premissas!$C$11,"1,40 – 1,59",IF(G269&lt;Premissas!$C$12,"1,60 – 1,99","≥ 2,00"))))))</f>
        <v>1,00 – 1,19</v>
      </c>
      <c r="L269" s="12">
        <f>IF(G269="","",MIN(Premissas!$C$17,IF(G269&lt;Premissas!$C$8,Premissas!$E$7,IF(G269&lt;Premissas!$C$9,Premissas!$E$8,IF(G269&lt;Premissas!$C$10,Premissas!$E$9,IF(G269&lt;Premissas!$C$11,Premissas!$E$10,IF(G269&lt;Premissas!$C$12,Premissas!$E$11,Premissas!$E$12)))))))</f>
        <v>100</v>
      </c>
      <c r="M269" s="13">
        <f>IF(OR(L269="",L269=0),0,L269/Premissas!$C$16)</f>
        <v>3.8461538461538463</v>
      </c>
      <c r="N269" s="9" t="str">
        <f>IF(L269&gt;=Premissas!$C$17,"SIM","NÃO")</f>
        <v>NÃO</v>
      </c>
    </row>
    <row r="270" spans="1:14" ht="15" customHeight="1">
      <c r="A270" s="9">
        <v>7</v>
      </c>
      <c r="B270" s="9" t="s">
        <v>49</v>
      </c>
      <c r="C270" s="9" t="s">
        <v>50</v>
      </c>
      <c r="D270" s="9">
        <v>409</v>
      </c>
      <c r="E270" s="9" t="s">
        <v>19</v>
      </c>
      <c r="F270" s="9">
        <f>COUNTIFS(Detalhe_Registro!$A:$A,A270,Detalhe_Registro!$D:$D,B270)</f>
        <v>1</v>
      </c>
      <c r="G270" s="11">
        <v>2</v>
      </c>
      <c r="H270" s="11">
        <v>2</v>
      </c>
      <c r="I270" s="10">
        <f>SUMIFS(Detalhe_Registro!$F:$F,Detalhe_Registro!$A:$A,A270,Detalhe_Registro!$D:$D,B270)</f>
        <v>1518</v>
      </c>
      <c r="J270" s="11">
        <f>SUMIFS(Detalhe_Registro!$G:$G,Detalhe_Registro!$A:$A,A270,Detalhe_Registro!$D:$D,B270)</f>
        <v>30.47</v>
      </c>
      <c r="K270" s="9" t="str">
        <f>IF(G270="","",IF(G270&lt;Premissas!$C$8,"&lt; 1,00",IF(G270&lt;Premissas!$C$9,"1,00 – 1,19",IF(G270&lt;Premissas!$C$10,"1,20 – 1,39",IF(G270&lt;Premissas!$C$11,"1,40 – 1,59",IF(G270&lt;Premissas!$C$12,"1,60 – 1,99","≥ 2,00"))))))</f>
        <v>≥ 2,00</v>
      </c>
      <c r="L270" s="12">
        <f>IF(G270="","",MIN(Premissas!$C$17,IF(G270&lt;Premissas!$C$8,Premissas!$E$7,IF(G270&lt;Premissas!$C$9,Premissas!$E$8,IF(G270&lt;Premissas!$C$10,Premissas!$E$9,IF(G270&lt;Premissas!$C$11,Premissas!$E$10,IF(G270&lt;Premissas!$C$12,Premissas!$E$11,Premissas!$E$12)))))))</f>
        <v>750</v>
      </c>
      <c r="M270" s="13">
        <f>IF(OR(L270="",L270=0),0,L270/Premissas!$C$16)</f>
        <v>28.846153846153847</v>
      </c>
      <c r="N270" s="9" t="str">
        <f>IF(L270&gt;=Premissas!$C$17,"SIM","NÃO")</f>
        <v>SIM</v>
      </c>
    </row>
    <row r="271" spans="1:14" ht="15" customHeight="1">
      <c r="A271" s="9">
        <v>7</v>
      </c>
      <c r="B271" s="9" t="s">
        <v>72</v>
      </c>
      <c r="C271" s="9" t="s">
        <v>73</v>
      </c>
      <c r="D271" s="9">
        <v>409</v>
      </c>
      <c r="E271" s="9" t="s">
        <v>21</v>
      </c>
      <c r="F271" s="9">
        <f>COUNTIFS(Detalhe_Registro!$A:$A,A271,Detalhe_Registro!$D:$D,B271)</f>
        <v>1</v>
      </c>
      <c r="G271" s="11">
        <v>1.64</v>
      </c>
      <c r="H271" s="11">
        <v>1.64</v>
      </c>
      <c r="I271" s="10">
        <f>SUMIFS(Detalhe_Registro!$F:$F,Detalhe_Registro!$A:$A,A271,Detalhe_Registro!$D:$D,B271)</f>
        <v>1886</v>
      </c>
      <c r="J271" s="11">
        <f>SUMIFS(Detalhe_Registro!$G:$G,Detalhe_Registro!$A:$A,A271,Detalhe_Registro!$D:$D,B271)</f>
        <v>46.25</v>
      </c>
      <c r="K271" s="9" t="str">
        <f>IF(G271="","",IF(G271&lt;Premissas!$C$8,"&lt; 1,00",IF(G271&lt;Premissas!$C$9,"1,00 – 1,19",IF(G271&lt;Premissas!$C$10,"1,20 – 1,39",IF(G271&lt;Premissas!$C$11,"1,40 – 1,59",IF(G271&lt;Premissas!$C$12,"1,60 – 1,99","≥ 2,00"))))))</f>
        <v>1,60 – 1,99</v>
      </c>
      <c r="L271" s="12">
        <f>IF(G271="","",MIN(Premissas!$C$17,IF(G271&lt;Premissas!$C$8,Premissas!$E$7,IF(G271&lt;Premissas!$C$9,Premissas!$E$8,IF(G271&lt;Premissas!$C$10,Premissas!$E$9,IF(G271&lt;Premissas!$C$11,Premissas!$E$10,IF(G271&lt;Premissas!$C$12,Premissas!$E$11,Premissas!$E$12)))))))</f>
        <v>500</v>
      </c>
      <c r="M271" s="13">
        <f>IF(OR(L271="",L271=0),0,L271/Premissas!$C$16)</f>
        <v>19.23076923076923</v>
      </c>
      <c r="N271" s="9" t="str">
        <f>IF(L271&gt;=Premissas!$C$17,"SIM","NÃO")</f>
        <v>NÃO</v>
      </c>
    </row>
    <row r="272" spans="1:14" ht="15" customHeight="1">
      <c r="A272" s="9">
        <v>7</v>
      </c>
      <c r="B272" s="9" t="s">
        <v>312</v>
      </c>
      <c r="C272" s="9" t="s">
        <v>313</v>
      </c>
      <c r="D272" s="9">
        <v>409</v>
      </c>
      <c r="E272" s="9" t="s">
        <v>20</v>
      </c>
      <c r="F272" s="9">
        <f>COUNTIFS(Detalhe_Registro!$A:$A,A272,Detalhe_Registro!$D:$D,B272)</f>
        <v>1</v>
      </c>
      <c r="G272" s="11">
        <v>0.95454499999999998</v>
      </c>
      <c r="H272" s="11">
        <v>0.95454499999999998</v>
      </c>
      <c r="I272" s="10">
        <f>SUMIFS(Detalhe_Registro!$F:$F,Detalhe_Registro!$A:$A,A272,Detalhe_Registro!$D:$D,B272)</f>
        <v>119</v>
      </c>
      <c r="J272" s="11">
        <f>SUMIFS(Detalhe_Registro!$G:$G,Detalhe_Registro!$A:$A,A272,Detalhe_Registro!$D:$D,B272)</f>
        <v>5.8</v>
      </c>
      <c r="K272" s="9" t="str">
        <f>IF(G272="","",IF(G272&lt;Premissas!$C$8,"&lt; 1,00",IF(G272&lt;Premissas!$C$9,"1,00 – 1,19",IF(G272&lt;Premissas!$C$10,"1,20 – 1,39",IF(G272&lt;Premissas!$C$11,"1,40 – 1,59",IF(G272&lt;Premissas!$C$12,"1,60 – 1,99","≥ 2,00"))))))</f>
        <v>&lt; 1,00</v>
      </c>
      <c r="L272" s="12">
        <f>IF(G272="","",MIN(Premissas!$C$17,IF(G272&lt;Premissas!$C$8,Premissas!$E$7,IF(G272&lt;Premissas!$C$9,Premissas!$E$8,IF(G272&lt;Premissas!$C$10,Premissas!$E$9,IF(G272&lt;Premissas!$C$11,Premissas!$E$10,IF(G272&lt;Premissas!$C$12,Premissas!$E$11,Premissas!$E$12)))))))</f>
        <v>0</v>
      </c>
      <c r="M272" s="13">
        <f>IF(OR(L272="",L272=0),0,L272/Premissas!$C$16)</f>
        <v>0</v>
      </c>
      <c r="N272" s="9" t="str">
        <f>IF(L272&gt;=Premissas!$C$17,"SIM","NÃO")</f>
        <v>NÃO</v>
      </c>
    </row>
    <row r="273" spans="1:14" ht="15" customHeight="1">
      <c r="A273" s="9">
        <v>7</v>
      </c>
      <c r="B273" s="9" t="s">
        <v>374</v>
      </c>
      <c r="C273" s="9" t="s">
        <v>375</v>
      </c>
      <c r="D273" s="9">
        <v>409</v>
      </c>
      <c r="E273" s="9" t="s">
        <v>20</v>
      </c>
      <c r="F273" s="9">
        <f>COUNTIFS(Detalhe_Registro!$A:$A,A273,Detalhe_Registro!$D:$D,B273)</f>
        <v>1</v>
      </c>
      <c r="G273" s="11">
        <v>0.63636400000000004</v>
      </c>
      <c r="H273" s="11">
        <v>0.63636400000000004</v>
      </c>
      <c r="I273" s="10">
        <f>SUMIFS(Detalhe_Registro!$F:$F,Detalhe_Registro!$A:$A,A273,Detalhe_Registro!$D:$D,B273)</f>
        <v>36</v>
      </c>
      <c r="J273" s="11">
        <f>SUMIFS(Detalhe_Registro!$G:$G,Detalhe_Registro!$A:$A,A273,Detalhe_Registro!$D:$D,B273)</f>
        <v>2.5299999999999998</v>
      </c>
      <c r="K273" s="9" t="str">
        <f>IF(G273="","",IF(G273&lt;Premissas!$C$8,"&lt; 1,00",IF(G273&lt;Premissas!$C$9,"1,00 – 1,19",IF(G273&lt;Premissas!$C$10,"1,20 – 1,39",IF(G273&lt;Premissas!$C$11,"1,40 – 1,59",IF(G273&lt;Premissas!$C$12,"1,60 – 1,99","≥ 2,00"))))))</f>
        <v>&lt; 1,00</v>
      </c>
      <c r="L273" s="12">
        <f>IF(G273="","",MIN(Premissas!$C$17,IF(G273&lt;Premissas!$C$8,Premissas!$E$7,IF(G273&lt;Premissas!$C$9,Premissas!$E$8,IF(G273&lt;Premissas!$C$10,Premissas!$E$9,IF(G273&lt;Premissas!$C$11,Premissas!$E$10,IF(G273&lt;Premissas!$C$12,Premissas!$E$11,Premissas!$E$12)))))))</f>
        <v>0</v>
      </c>
      <c r="M273" s="13">
        <f>IF(OR(L273="",L273=0),0,L273/Premissas!$C$16)</f>
        <v>0</v>
      </c>
      <c r="N273" s="9" t="str">
        <f>IF(L273&gt;=Premissas!$C$17,"SIM","NÃO")</f>
        <v>NÃO</v>
      </c>
    </row>
    <row r="274" spans="1:14" ht="15" customHeight="1">
      <c r="A274" s="9">
        <v>7</v>
      </c>
      <c r="B274" s="9" t="s">
        <v>454</v>
      </c>
      <c r="C274" s="9" t="s">
        <v>455</v>
      </c>
      <c r="D274" s="9">
        <v>409</v>
      </c>
      <c r="E274" s="9" t="s">
        <v>21</v>
      </c>
      <c r="F274" s="9">
        <f>COUNTIFS(Detalhe_Registro!$A:$A,A274,Detalhe_Registro!$D:$D,B274)</f>
        <v>1</v>
      </c>
      <c r="G274" s="11">
        <v>1.36</v>
      </c>
      <c r="H274" s="11">
        <v>1.36</v>
      </c>
      <c r="I274" s="10">
        <f>SUMIFS(Detalhe_Registro!$F:$F,Detalhe_Registro!$A:$A,A274,Detalhe_Registro!$D:$D,B274)</f>
        <v>1170</v>
      </c>
      <c r="J274" s="11">
        <f>SUMIFS(Detalhe_Registro!$G:$G,Detalhe_Registro!$A:$A,A274,Detalhe_Registro!$D:$D,B274)</f>
        <v>34.75</v>
      </c>
      <c r="K274" s="9" t="str">
        <f>IF(G274="","",IF(G274&lt;Premissas!$C$8,"&lt; 1,00",IF(G274&lt;Premissas!$C$9,"1,00 – 1,19",IF(G274&lt;Premissas!$C$10,"1,20 – 1,39",IF(G274&lt;Premissas!$C$11,"1,40 – 1,59",IF(G274&lt;Premissas!$C$12,"1,60 – 1,99","≥ 2,00"))))))</f>
        <v>1,20 – 1,39</v>
      </c>
      <c r="L274" s="12">
        <f>IF(G274="","",MIN(Premissas!$C$17,IF(G274&lt;Premissas!$C$8,Premissas!$E$7,IF(G274&lt;Premissas!$C$9,Premissas!$E$8,IF(G274&lt;Premissas!$C$10,Premissas!$E$9,IF(G274&lt;Premissas!$C$11,Premissas!$E$10,IF(G274&lt;Premissas!$C$12,Premissas!$E$11,Premissas!$E$12)))))))</f>
        <v>200</v>
      </c>
      <c r="M274" s="13">
        <f>IF(OR(L274="",L274=0),0,L274/Premissas!$C$16)</f>
        <v>7.6923076923076925</v>
      </c>
      <c r="N274" s="9" t="str">
        <f>IF(L274&gt;=Premissas!$C$17,"SIM","NÃO")</f>
        <v>NÃO</v>
      </c>
    </row>
    <row r="275" spans="1:14" ht="15" customHeight="1">
      <c r="A275" s="9">
        <v>7</v>
      </c>
      <c r="B275" s="9" t="s">
        <v>466</v>
      </c>
      <c r="C275" s="9" t="s">
        <v>467</v>
      </c>
      <c r="D275" s="9">
        <v>409</v>
      </c>
      <c r="E275" s="9" t="s">
        <v>4852</v>
      </c>
      <c r="F275" s="9">
        <f>COUNTIFS(Detalhe_Registro!$A:$A,A275,Detalhe_Registro!$D:$D,B275)</f>
        <v>2</v>
      </c>
      <c r="G275" s="11">
        <v>0.86363599999999996</v>
      </c>
      <c r="H275" s="11">
        <v>0.47181800000000002</v>
      </c>
      <c r="I275" s="10">
        <f>SUMIFS(Detalhe_Registro!$F:$F,Detalhe_Registro!$A:$A,A275,Detalhe_Registro!$D:$D,B275)</f>
        <v>17</v>
      </c>
      <c r="J275" s="11">
        <f>SUMIFS(Detalhe_Registro!$G:$G,Detalhe_Registro!$A:$A,A275,Detalhe_Registro!$D:$D,B275)</f>
        <v>2.38</v>
      </c>
      <c r="K275" s="9" t="str">
        <f>IF(G275="","",IF(G275&lt;Premissas!$C$8,"&lt; 1,00",IF(G275&lt;Premissas!$C$9,"1,00 – 1,19",IF(G275&lt;Premissas!$C$10,"1,20 – 1,39",IF(G275&lt;Premissas!$C$11,"1,40 – 1,59",IF(G275&lt;Premissas!$C$12,"1,60 – 1,99","≥ 2,00"))))))</f>
        <v>&lt; 1,00</v>
      </c>
      <c r="L275" s="12">
        <f>IF(G275="","",MIN(Premissas!$C$17,IF(G275&lt;Premissas!$C$8,Premissas!$E$7,IF(G275&lt;Premissas!$C$9,Premissas!$E$8,IF(G275&lt;Premissas!$C$10,Premissas!$E$9,IF(G275&lt;Premissas!$C$11,Premissas!$E$10,IF(G275&lt;Premissas!$C$12,Premissas!$E$11,Premissas!$E$12)))))))</f>
        <v>0</v>
      </c>
      <c r="M275" s="13">
        <f>IF(OR(L275="",L275=0),0,L275/Premissas!$C$16)</f>
        <v>0</v>
      </c>
      <c r="N275" s="9" t="str">
        <f>IF(L275&gt;=Premissas!$C$17,"SIM","NÃO")</f>
        <v>NÃO</v>
      </c>
    </row>
    <row r="276" spans="1:14" ht="15" customHeight="1">
      <c r="A276" s="9">
        <v>7</v>
      </c>
      <c r="B276" s="9" t="s">
        <v>258</v>
      </c>
      <c r="C276" s="9" t="s">
        <v>259</v>
      </c>
      <c r="D276" s="9">
        <v>409</v>
      </c>
      <c r="E276" s="9" t="s">
        <v>4852</v>
      </c>
      <c r="F276" s="9">
        <f>COUNTIFS(Detalhe_Registro!$A:$A,A276,Detalhe_Registro!$D:$D,B276)</f>
        <v>2</v>
      </c>
      <c r="G276" s="11">
        <v>1.32</v>
      </c>
      <c r="H276" s="11">
        <v>0.75090900000000005</v>
      </c>
      <c r="I276" s="10">
        <f>SUMIFS(Detalhe_Registro!$F:$F,Detalhe_Registro!$A:$A,A276,Detalhe_Registro!$D:$D,B276)</f>
        <v>18</v>
      </c>
      <c r="J276" s="11">
        <f>SUMIFS(Detalhe_Registro!$G:$G,Detalhe_Registro!$A:$A,A276,Detalhe_Registro!$D:$D,B276)</f>
        <v>3.65</v>
      </c>
      <c r="K276" s="9" t="str">
        <f>IF(G276="","",IF(G276&lt;Premissas!$C$8,"&lt; 1,00",IF(G276&lt;Premissas!$C$9,"1,00 – 1,19",IF(G276&lt;Premissas!$C$10,"1,20 – 1,39",IF(G276&lt;Premissas!$C$11,"1,40 – 1,59",IF(G276&lt;Premissas!$C$12,"1,60 – 1,99","≥ 2,00"))))))</f>
        <v>1,20 – 1,39</v>
      </c>
      <c r="L276" s="12">
        <f>IF(G276="","",MIN(Premissas!$C$17,IF(G276&lt;Premissas!$C$8,Premissas!$E$7,IF(G276&lt;Premissas!$C$9,Premissas!$E$8,IF(G276&lt;Premissas!$C$10,Premissas!$E$9,IF(G276&lt;Premissas!$C$11,Premissas!$E$10,IF(G276&lt;Premissas!$C$12,Premissas!$E$11,Premissas!$E$12)))))))</f>
        <v>200</v>
      </c>
      <c r="M276" s="13">
        <f>IF(OR(L276="",L276=0),0,L276/Premissas!$C$16)</f>
        <v>7.6923076923076925</v>
      </c>
      <c r="N276" s="9" t="str">
        <f>IF(L276&gt;=Premissas!$C$17,"SIM","NÃO")</f>
        <v>NÃO</v>
      </c>
    </row>
    <row r="277" spans="1:14" ht="15" customHeight="1">
      <c r="A277" s="9">
        <v>7</v>
      </c>
      <c r="B277" s="9" t="s">
        <v>200</v>
      </c>
      <c r="C277" s="9" t="s">
        <v>201</v>
      </c>
      <c r="D277" s="9">
        <v>409</v>
      </c>
      <c r="E277" s="9" t="s">
        <v>20</v>
      </c>
      <c r="F277" s="9">
        <f>COUNTIFS(Detalhe_Registro!$A:$A,A277,Detalhe_Registro!$D:$D,B277)</f>
        <v>1</v>
      </c>
      <c r="G277" s="11">
        <v>1</v>
      </c>
      <c r="H277" s="11">
        <v>1</v>
      </c>
      <c r="I277" s="10">
        <f>SUMIFS(Detalhe_Registro!$F:$F,Detalhe_Registro!$A:$A,A277,Detalhe_Registro!$D:$D,B277)</f>
        <v>13</v>
      </c>
      <c r="J277" s="11">
        <f>SUMIFS(Detalhe_Registro!$G:$G,Detalhe_Registro!$A:$A,A277,Detalhe_Registro!$D:$D,B277)</f>
        <v>0.6</v>
      </c>
      <c r="K277" s="9" t="str">
        <f>IF(G277="","",IF(G277&lt;Premissas!$C$8,"&lt; 1,00",IF(G277&lt;Premissas!$C$9,"1,00 – 1,19",IF(G277&lt;Premissas!$C$10,"1,20 – 1,39",IF(G277&lt;Premissas!$C$11,"1,40 – 1,59",IF(G277&lt;Premissas!$C$12,"1,60 – 1,99","≥ 2,00"))))))</f>
        <v>1,00 – 1,19</v>
      </c>
      <c r="L277" s="12">
        <f>IF(G277="","",MIN(Premissas!$C$17,IF(G277&lt;Premissas!$C$8,Premissas!$E$7,IF(G277&lt;Premissas!$C$9,Premissas!$E$8,IF(G277&lt;Premissas!$C$10,Premissas!$E$9,IF(G277&lt;Premissas!$C$11,Premissas!$E$10,IF(G277&lt;Premissas!$C$12,Premissas!$E$11,Premissas!$E$12)))))))</f>
        <v>100</v>
      </c>
      <c r="M277" s="13">
        <f>IF(OR(L277="",L277=0),0,L277/Premissas!$C$16)</f>
        <v>3.8461538461538463</v>
      </c>
      <c r="N277" s="9" t="str">
        <f>IF(L277&gt;=Premissas!$C$17,"SIM","NÃO")</f>
        <v>NÃO</v>
      </c>
    </row>
    <row r="278" spans="1:14" ht="15" customHeight="1">
      <c r="A278" s="9">
        <v>7</v>
      </c>
      <c r="B278" s="9" t="s">
        <v>140</v>
      </c>
      <c r="C278" s="9" t="s">
        <v>141</v>
      </c>
      <c r="D278" s="9">
        <v>409</v>
      </c>
      <c r="E278" s="9" t="s">
        <v>20</v>
      </c>
      <c r="F278" s="9">
        <f>COUNTIFS(Detalhe_Registro!$A:$A,A278,Detalhe_Registro!$D:$D,B278)</f>
        <v>1</v>
      </c>
      <c r="G278" s="11">
        <v>0.272727</v>
      </c>
      <c r="H278" s="11">
        <v>0.272727</v>
      </c>
      <c r="I278" s="10">
        <f>SUMIFS(Detalhe_Registro!$F:$F,Detalhe_Registro!$A:$A,A278,Detalhe_Registro!$D:$D,B278)</f>
        <v>59</v>
      </c>
      <c r="J278" s="11">
        <f>SUMIFS(Detalhe_Registro!$G:$G,Detalhe_Registro!$A:$A,A278,Detalhe_Registro!$D:$D,B278)</f>
        <v>10.67</v>
      </c>
      <c r="K278" s="9" t="str">
        <f>IF(G278="","",IF(G278&lt;Premissas!$C$8,"&lt; 1,00",IF(G278&lt;Premissas!$C$9,"1,00 – 1,19",IF(G278&lt;Premissas!$C$10,"1,20 – 1,39",IF(G278&lt;Premissas!$C$11,"1,40 – 1,59",IF(G278&lt;Premissas!$C$12,"1,60 – 1,99","≥ 2,00"))))))</f>
        <v>&lt; 1,00</v>
      </c>
      <c r="L278" s="12">
        <f>IF(G278="","",MIN(Premissas!$C$17,IF(G278&lt;Premissas!$C$8,Premissas!$E$7,IF(G278&lt;Premissas!$C$9,Premissas!$E$8,IF(G278&lt;Premissas!$C$10,Premissas!$E$9,IF(G278&lt;Premissas!$C$11,Premissas!$E$10,IF(G278&lt;Premissas!$C$12,Premissas!$E$11,Premissas!$E$12)))))))</f>
        <v>0</v>
      </c>
      <c r="M278" s="13">
        <f>IF(OR(L278="",L278=0),0,L278/Premissas!$C$16)</f>
        <v>0</v>
      </c>
      <c r="N278" s="9" t="str">
        <f>IF(L278&gt;=Premissas!$C$17,"SIM","NÃO")</f>
        <v>NÃO</v>
      </c>
    </row>
    <row r="279" spans="1:14" ht="15" customHeight="1">
      <c r="A279" s="9">
        <v>7</v>
      </c>
      <c r="B279" s="9" t="s">
        <v>222</v>
      </c>
      <c r="C279" s="9" t="s">
        <v>223</v>
      </c>
      <c r="D279" s="9">
        <v>409</v>
      </c>
      <c r="E279" s="9" t="s">
        <v>20</v>
      </c>
      <c r="F279" s="9">
        <f>COUNTIFS(Detalhe_Registro!$A:$A,A279,Detalhe_Registro!$D:$D,B279)</f>
        <v>1</v>
      </c>
      <c r="G279" s="11">
        <v>1.4090910000000001</v>
      </c>
      <c r="H279" s="11">
        <v>1.4090910000000001</v>
      </c>
      <c r="I279" s="10">
        <f>SUMIFS(Detalhe_Registro!$F:$F,Detalhe_Registro!$A:$A,A279,Detalhe_Registro!$D:$D,B279)</f>
        <v>509</v>
      </c>
      <c r="J279" s="11">
        <f>SUMIFS(Detalhe_Registro!$G:$G,Detalhe_Registro!$A:$A,A279,Detalhe_Registro!$D:$D,B279)</f>
        <v>16.329999999999998</v>
      </c>
      <c r="K279" s="9" t="str">
        <f>IF(G279="","",IF(G279&lt;Premissas!$C$8,"&lt; 1,00",IF(G279&lt;Premissas!$C$9,"1,00 – 1,19",IF(G279&lt;Premissas!$C$10,"1,20 – 1,39",IF(G279&lt;Premissas!$C$11,"1,40 – 1,59",IF(G279&lt;Premissas!$C$12,"1,60 – 1,99","≥ 2,00"))))))</f>
        <v>1,40 – 1,59</v>
      </c>
      <c r="L279" s="12">
        <f>IF(G279="","",MIN(Premissas!$C$17,IF(G279&lt;Premissas!$C$8,Premissas!$E$7,IF(G279&lt;Premissas!$C$9,Premissas!$E$8,IF(G279&lt;Premissas!$C$10,Premissas!$E$9,IF(G279&lt;Premissas!$C$11,Premissas!$E$10,IF(G279&lt;Premissas!$C$12,Premissas!$E$11,Premissas!$E$12)))))))</f>
        <v>350</v>
      </c>
      <c r="M279" s="13">
        <f>IF(OR(L279="",L279=0),0,L279/Premissas!$C$16)</f>
        <v>13.461538461538462</v>
      </c>
      <c r="N279" s="9" t="str">
        <f>IF(L279&gt;=Premissas!$C$17,"SIM","NÃO")</f>
        <v>NÃO</v>
      </c>
    </row>
    <row r="280" spans="1:14" ht="15" customHeight="1">
      <c r="A280" s="9">
        <v>7</v>
      </c>
      <c r="B280" s="9" t="s">
        <v>460</v>
      </c>
      <c r="C280" s="9" t="s">
        <v>461</v>
      </c>
      <c r="D280" s="9">
        <v>409</v>
      </c>
      <c r="E280" s="9" t="s">
        <v>18</v>
      </c>
      <c r="F280" s="9">
        <f>COUNTIFS(Detalhe_Registro!$A:$A,A280,Detalhe_Registro!$D:$D,B280)</f>
        <v>1</v>
      </c>
      <c r="G280" s="11">
        <v>1.4166669999999999</v>
      </c>
      <c r="H280" s="11">
        <v>1.4166669999999999</v>
      </c>
      <c r="I280" s="10">
        <f>SUMIFS(Detalhe_Registro!$F:$F,Detalhe_Registro!$A:$A,A280,Detalhe_Registro!$D:$D,B280)</f>
        <v>93</v>
      </c>
      <c r="J280" s="11">
        <f>SUMIFS(Detalhe_Registro!$G:$G,Detalhe_Registro!$A:$A,A280,Detalhe_Registro!$D:$D,B280)</f>
        <v>2.75</v>
      </c>
      <c r="K280" s="9" t="str">
        <f>IF(G280="","",IF(G280&lt;Premissas!$C$8,"&lt; 1,00",IF(G280&lt;Premissas!$C$9,"1,00 – 1,19",IF(G280&lt;Premissas!$C$10,"1,20 – 1,39",IF(G280&lt;Premissas!$C$11,"1,40 – 1,59",IF(G280&lt;Premissas!$C$12,"1,60 – 1,99","≥ 2,00"))))))</f>
        <v>1,40 – 1,59</v>
      </c>
      <c r="L280" s="12">
        <f>IF(G280="","",MIN(Premissas!$C$17,IF(G280&lt;Premissas!$C$8,Premissas!$E$7,IF(G280&lt;Premissas!$C$9,Premissas!$E$8,IF(G280&lt;Premissas!$C$10,Premissas!$E$9,IF(G280&lt;Premissas!$C$11,Premissas!$E$10,IF(G280&lt;Premissas!$C$12,Premissas!$E$11,Premissas!$E$12)))))))</f>
        <v>350</v>
      </c>
      <c r="M280" s="13">
        <f>IF(OR(L280="",L280=0),0,L280/Premissas!$C$16)</f>
        <v>13.461538461538462</v>
      </c>
      <c r="N280" s="9" t="str">
        <f>IF(L280&gt;=Premissas!$C$17,"SIM","NÃO")</f>
        <v>NÃO</v>
      </c>
    </row>
    <row r="281" spans="1:14" ht="15" customHeight="1">
      <c r="A281" s="9">
        <v>7</v>
      </c>
      <c r="B281" s="9" t="s">
        <v>54</v>
      </c>
      <c r="C281" s="9" t="s">
        <v>55</v>
      </c>
      <c r="D281" s="9">
        <v>409</v>
      </c>
      <c r="E281" s="9" t="s">
        <v>20</v>
      </c>
      <c r="F281" s="9">
        <f>COUNTIFS(Detalhe_Registro!$A:$A,A281,Detalhe_Registro!$D:$D,B281)</f>
        <v>1</v>
      </c>
      <c r="G281" s="11">
        <v>0.81818199999999996</v>
      </c>
      <c r="H281" s="11">
        <v>0.81818199999999996</v>
      </c>
      <c r="I281" s="10">
        <f>SUMIFS(Detalhe_Registro!$F:$F,Detalhe_Registro!$A:$A,A281,Detalhe_Registro!$D:$D,B281)</f>
        <v>124</v>
      </c>
      <c r="J281" s="11">
        <f>SUMIFS(Detalhe_Registro!$G:$G,Detalhe_Registro!$A:$A,A281,Detalhe_Registro!$D:$D,B281)</f>
        <v>7.08</v>
      </c>
      <c r="K281" s="9" t="str">
        <f>IF(G281="","",IF(G281&lt;Premissas!$C$8,"&lt; 1,00",IF(G281&lt;Premissas!$C$9,"1,00 – 1,19",IF(G281&lt;Premissas!$C$10,"1,20 – 1,39",IF(G281&lt;Premissas!$C$11,"1,40 – 1,59",IF(G281&lt;Premissas!$C$12,"1,60 – 1,99","≥ 2,00"))))))</f>
        <v>&lt; 1,00</v>
      </c>
      <c r="L281" s="12">
        <f>IF(G281="","",MIN(Premissas!$C$17,IF(G281&lt;Premissas!$C$8,Premissas!$E$7,IF(G281&lt;Premissas!$C$9,Premissas!$E$8,IF(G281&lt;Premissas!$C$10,Premissas!$E$9,IF(G281&lt;Premissas!$C$11,Premissas!$E$10,IF(G281&lt;Premissas!$C$12,Premissas!$E$11,Premissas!$E$12)))))))</f>
        <v>0</v>
      </c>
      <c r="M281" s="13">
        <f>IF(OR(L281="",L281=0),0,L281/Premissas!$C$16)</f>
        <v>0</v>
      </c>
      <c r="N281" s="9" t="str">
        <f>IF(L281&gt;=Premissas!$C$17,"SIM","NÃO")</f>
        <v>NÃO</v>
      </c>
    </row>
    <row r="282" spans="1:14" ht="15" customHeight="1">
      <c r="A282" s="9">
        <v>7</v>
      </c>
      <c r="B282" s="9" t="s">
        <v>356</v>
      </c>
      <c r="C282" s="9" t="s">
        <v>357</v>
      </c>
      <c r="D282" s="9">
        <v>409</v>
      </c>
      <c r="E282" s="9" t="s">
        <v>20</v>
      </c>
      <c r="F282" s="9">
        <f>COUNTIFS(Detalhe_Registro!$A:$A,A282,Detalhe_Registro!$D:$D,B282)</f>
        <v>1</v>
      </c>
      <c r="G282" s="11">
        <v>1.1363639999999999</v>
      </c>
      <c r="H282" s="11">
        <v>1.1363639999999999</v>
      </c>
      <c r="I282" s="10">
        <f>SUMIFS(Detalhe_Registro!$F:$F,Detalhe_Registro!$A:$A,A282,Detalhe_Registro!$D:$D,B282)</f>
        <v>90</v>
      </c>
      <c r="J282" s="11">
        <f>SUMIFS(Detalhe_Registro!$G:$G,Detalhe_Registro!$A:$A,A282,Detalhe_Registro!$D:$D,B282)</f>
        <v>3.62</v>
      </c>
      <c r="K282" s="9" t="str">
        <f>IF(G282="","",IF(G282&lt;Premissas!$C$8,"&lt; 1,00",IF(G282&lt;Premissas!$C$9,"1,00 – 1,19",IF(G282&lt;Premissas!$C$10,"1,20 – 1,39",IF(G282&lt;Premissas!$C$11,"1,40 – 1,59",IF(G282&lt;Premissas!$C$12,"1,60 – 1,99","≥ 2,00"))))))</f>
        <v>1,00 – 1,19</v>
      </c>
      <c r="L282" s="12">
        <f>IF(G282="","",MIN(Premissas!$C$17,IF(G282&lt;Premissas!$C$8,Premissas!$E$7,IF(G282&lt;Premissas!$C$9,Premissas!$E$8,IF(G282&lt;Premissas!$C$10,Premissas!$E$9,IF(G282&lt;Premissas!$C$11,Premissas!$E$10,IF(G282&lt;Premissas!$C$12,Premissas!$E$11,Premissas!$E$12)))))))</f>
        <v>100</v>
      </c>
      <c r="M282" s="13">
        <f>IF(OR(L282="",L282=0),0,L282/Premissas!$C$16)</f>
        <v>3.8461538461538463</v>
      </c>
      <c r="N282" s="9" t="str">
        <f>IF(L282&gt;=Premissas!$C$17,"SIM","NÃO")</f>
        <v>NÃO</v>
      </c>
    </row>
    <row r="283" spans="1:14" ht="15" customHeight="1">
      <c r="A283" s="9">
        <v>7</v>
      </c>
      <c r="B283" s="9" t="s">
        <v>142</v>
      </c>
      <c r="C283" s="9" t="s">
        <v>143</v>
      </c>
      <c r="D283" s="9">
        <v>409</v>
      </c>
      <c r="E283" s="9" t="s">
        <v>4852</v>
      </c>
      <c r="F283" s="9">
        <f>COUNTIFS(Detalhe_Registro!$A:$A,A283,Detalhe_Registro!$D:$D,B283)</f>
        <v>2</v>
      </c>
      <c r="G283" s="11">
        <v>2.2000000000000002</v>
      </c>
      <c r="H283" s="11">
        <v>1.5318179999999999</v>
      </c>
      <c r="I283" s="10">
        <f>SUMIFS(Detalhe_Registro!$F:$F,Detalhe_Registro!$A:$A,A283,Detalhe_Registro!$D:$D,B283)</f>
        <v>1013</v>
      </c>
      <c r="J283" s="11">
        <f>SUMIFS(Detalhe_Registro!$G:$G,Detalhe_Registro!$A:$A,A283,Detalhe_Registro!$D:$D,B283)</f>
        <v>18.96</v>
      </c>
      <c r="K283" s="9" t="str">
        <f>IF(G283="","",IF(G283&lt;Premissas!$C$8,"&lt; 1,00",IF(G283&lt;Premissas!$C$9,"1,00 – 1,19",IF(G283&lt;Premissas!$C$10,"1,20 – 1,39",IF(G283&lt;Premissas!$C$11,"1,40 – 1,59",IF(G283&lt;Premissas!$C$12,"1,60 – 1,99","≥ 2,00"))))))</f>
        <v>≥ 2,00</v>
      </c>
      <c r="L283" s="12">
        <f>IF(G283="","",MIN(Premissas!$C$17,IF(G283&lt;Premissas!$C$8,Premissas!$E$7,IF(G283&lt;Premissas!$C$9,Premissas!$E$8,IF(G283&lt;Premissas!$C$10,Premissas!$E$9,IF(G283&lt;Premissas!$C$11,Premissas!$E$10,IF(G283&lt;Premissas!$C$12,Premissas!$E$11,Premissas!$E$12)))))))</f>
        <v>750</v>
      </c>
      <c r="M283" s="13">
        <f>IF(OR(L283="",L283=0),0,L283/Premissas!$C$16)</f>
        <v>28.846153846153847</v>
      </c>
      <c r="N283" s="9" t="str">
        <f>IF(L283&gt;=Premissas!$C$17,"SIM","NÃO")</f>
        <v>SIM</v>
      </c>
    </row>
    <row r="284" spans="1:14" ht="15" customHeight="1">
      <c r="A284" s="9">
        <v>7</v>
      </c>
      <c r="B284" s="9" t="s">
        <v>412</v>
      </c>
      <c r="C284" s="9" t="s">
        <v>413</v>
      </c>
      <c r="D284" s="9">
        <v>409</v>
      </c>
      <c r="E284" s="9" t="s">
        <v>19</v>
      </c>
      <c r="F284" s="9">
        <f>COUNTIFS(Detalhe_Registro!$A:$A,A284,Detalhe_Registro!$D:$D,B284)</f>
        <v>1</v>
      </c>
      <c r="G284" s="11">
        <v>1.1599999999999999</v>
      </c>
      <c r="H284" s="11">
        <v>1.1599999999999999</v>
      </c>
      <c r="I284" s="10">
        <f>SUMIFS(Detalhe_Registro!$F:$F,Detalhe_Registro!$A:$A,A284,Detalhe_Registro!$D:$D,B284)</f>
        <v>197</v>
      </c>
      <c r="J284" s="11">
        <f>SUMIFS(Detalhe_Registro!$G:$G,Detalhe_Registro!$A:$A,A284,Detalhe_Registro!$D:$D,B284)</f>
        <v>6.68</v>
      </c>
      <c r="K284" s="9" t="str">
        <f>IF(G284="","",IF(G284&lt;Premissas!$C$8,"&lt; 1,00",IF(G284&lt;Premissas!$C$9,"1,00 – 1,19",IF(G284&lt;Premissas!$C$10,"1,20 – 1,39",IF(G284&lt;Premissas!$C$11,"1,40 – 1,59",IF(G284&lt;Premissas!$C$12,"1,60 – 1,99","≥ 2,00"))))))</f>
        <v>1,00 – 1,19</v>
      </c>
      <c r="L284" s="12">
        <f>IF(G284="","",MIN(Premissas!$C$17,IF(G284&lt;Premissas!$C$8,Premissas!$E$7,IF(G284&lt;Premissas!$C$9,Premissas!$E$8,IF(G284&lt;Premissas!$C$10,Premissas!$E$9,IF(G284&lt;Premissas!$C$11,Premissas!$E$10,IF(G284&lt;Premissas!$C$12,Premissas!$E$11,Premissas!$E$12)))))))</f>
        <v>100</v>
      </c>
      <c r="M284" s="13">
        <f>IF(OR(L284="",L284=0),0,L284/Premissas!$C$16)</f>
        <v>3.8461538461538463</v>
      </c>
      <c r="N284" s="9" t="str">
        <f>IF(L284&gt;=Premissas!$C$17,"SIM","NÃO")</f>
        <v>NÃO</v>
      </c>
    </row>
    <row r="285" spans="1:14" ht="15" customHeight="1">
      <c r="A285" s="9">
        <v>7</v>
      </c>
      <c r="B285" s="9" t="s">
        <v>70</v>
      </c>
      <c r="C285" s="9" t="s">
        <v>71</v>
      </c>
      <c r="D285" s="9">
        <v>409</v>
      </c>
      <c r="E285" s="9" t="s">
        <v>21</v>
      </c>
      <c r="F285" s="9">
        <f>COUNTIFS(Detalhe_Registro!$A:$A,A285,Detalhe_Registro!$D:$D,B285)</f>
        <v>1</v>
      </c>
      <c r="G285" s="11">
        <v>1.28</v>
      </c>
      <c r="H285" s="11">
        <v>1.28</v>
      </c>
      <c r="I285" s="10">
        <f>SUMIFS(Detalhe_Registro!$F:$F,Detalhe_Registro!$A:$A,A285,Detalhe_Registro!$D:$D,B285)</f>
        <v>1860</v>
      </c>
      <c r="J285" s="11">
        <f>SUMIFS(Detalhe_Registro!$G:$G,Detalhe_Registro!$A:$A,A285,Detalhe_Registro!$D:$D,B285)</f>
        <v>57.56</v>
      </c>
      <c r="K285" s="9" t="str">
        <f>IF(G285="","",IF(G285&lt;Premissas!$C$8,"&lt; 1,00",IF(G285&lt;Premissas!$C$9,"1,00 – 1,19",IF(G285&lt;Premissas!$C$10,"1,20 – 1,39",IF(G285&lt;Premissas!$C$11,"1,40 – 1,59",IF(G285&lt;Premissas!$C$12,"1,60 – 1,99","≥ 2,00"))))))</f>
        <v>1,20 – 1,39</v>
      </c>
      <c r="L285" s="12">
        <f>IF(G285="","",MIN(Premissas!$C$17,IF(G285&lt;Premissas!$C$8,Premissas!$E$7,IF(G285&lt;Premissas!$C$9,Premissas!$E$8,IF(G285&lt;Premissas!$C$10,Premissas!$E$9,IF(G285&lt;Premissas!$C$11,Premissas!$E$10,IF(G285&lt;Premissas!$C$12,Premissas!$E$11,Premissas!$E$12)))))))</f>
        <v>200</v>
      </c>
      <c r="M285" s="13">
        <f>IF(OR(L285="",L285=0),0,L285/Premissas!$C$16)</f>
        <v>7.6923076923076925</v>
      </c>
      <c r="N285" s="9" t="str">
        <f>IF(L285&gt;=Premissas!$C$17,"SIM","NÃO")</f>
        <v>NÃO</v>
      </c>
    </row>
    <row r="286" spans="1:14" ht="15" customHeight="1">
      <c r="A286" s="9">
        <v>7</v>
      </c>
      <c r="B286" s="9" t="s">
        <v>384</v>
      </c>
      <c r="C286" s="9" t="s">
        <v>385</v>
      </c>
      <c r="D286" s="9">
        <v>409</v>
      </c>
      <c r="E286" s="9" t="s">
        <v>20</v>
      </c>
      <c r="F286" s="9">
        <f>COUNTIFS(Detalhe_Registro!$A:$A,A286,Detalhe_Registro!$D:$D,B286)</f>
        <v>1</v>
      </c>
      <c r="G286" s="11">
        <v>1.045455</v>
      </c>
      <c r="H286" s="11">
        <v>1.045455</v>
      </c>
      <c r="I286" s="10">
        <f>SUMIFS(Detalhe_Registro!$F:$F,Detalhe_Registro!$A:$A,A286,Detalhe_Registro!$D:$D,B286)</f>
        <v>9</v>
      </c>
      <c r="J286" s="11">
        <f>SUMIFS(Detalhe_Registro!$G:$G,Detalhe_Registro!$A:$A,A286,Detalhe_Registro!$D:$D,B286)</f>
        <v>0.39</v>
      </c>
      <c r="K286" s="9" t="str">
        <f>IF(G286="","",IF(G286&lt;Premissas!$C$8,"&lt; 1,00",IF(G286&lt;Premissas!$C$9,"1,00 – 1,19",IF(G286&lt;Premissas!$C$10,"1,20 – 1,39",IF(G286&lt;Premissas!$C$11,"1,40 – 1,59",IF(G286&lt;Premissas!$C$12,"1,60 – 1,99","≥ 2,00"))))))</f>
        <v>1,00 – 1,19</v>
      </c>
      <c r="L286" s="12">
        <f>IF(G286="","",MIN(Premissas!$C$17,IF(G286&lt;Premissas!$C$8,Premissas!$E$7,IF(G286&lt;Premissas!$C$9,Premissas!$E$8,IF(G286&lt;Premissas!$C$10,Premissas!$E$9,IF(G286&lt;Premissas!$C$11,Premissas!$E$10,IF(G286&lt;Premissas!$C$12,Premissas!$E$11,Premissas!$E$12)))))))</f>
        <v>100</v>
      </c>
      <c r="M286" s="13">
        <f>IF(OR(L286="",L286=0),0,L286/Premissas!$C$16)</f>
        <v>3.8461538461538463</v>
      </c>
      <c r="N286" s="9" t="str">
        <f>IF(L286&gt;=Premissas!$C$17,"SIM","NÃO")</f>
        <v>NÃO</v>
      </c>
    </row>
    <row r="287" spans="1:14" ht="15" customHeight="1">
      <c r="A287" s="9">
        <v>7</v>
      </c>
      <c r="B287" s="9" t="s">
        <v>428</v>
      </c>
      <c r="C287" s="9" t="s">
        <v>429</v>
      </c>
      <c r="D287" s="9">
        <v>409</v>
      </c>
      <c r="E287" s="9" t="s">
        <v>19</v>
      </c>
      <c r="F287" s="9">
        <f>COUNTIFS(Detalhe_Registro!$A:$A,A287,Detalhe_Registro!$D:$D,B287)</f>
        <v>1</v>
      </c>
      <c r="G287" s="11">
        <v>0.88</v>
      </c>
      <c r="H287" s="11">
        <v>0.88</v>
      </c>
      <c r="I287" s="10">
        <f>SUMIFS(Detalhe_Registro!$F:$F,Detalhe_Registro!$A:$A,A287,Detalhe_Registro!$D:$D,B287)</f>
        <v>325</v>
      </c>
      <c r="J287" s="11">
        <f>SUMIFS(Detalhe_Registro!$G:$G,Detalhe_Registro!$A:$A,A287,Detalhe_Registro!$D:$D,B287)</f>
        <v>14.48</v>
      </c>
      <c r="K287" s="9" t="str">
        <f>IF(G287="","",IF(G287&lt;Premissas!$C$8,"&lt; 1,00",IF(G287&lt;Premissas!$C$9,"1,00 – 1,19",IF(G287&lt;Premissas!$C$10,"1,20 – 1,39",IF(G287&lt;Premissas!$C$11,"1,40 – 1,59",IF(G287&lt;Premissas!$C$12,"1,60 – 1,99","≥ 2,00"))))))</f>
        <v>&lt; 1,00</v>
      </c>
      <c r="L287" s="12">
        <f>IF(G287="","",MIN(Premissas!$C$17,IF(G287&lt;Premissas!$C$8,Premissas!$E$7,IF(G287&lt;Premissas!$C$9,Premissas!$E$8,IF(G287&lt;Premissas!$C$10,Premissas!$E$9,IF(G287&lt;Premissas!$C$11,Premissas!$E$10,IF(G287&lt;Premissas!$C$12,Premissas!$E$11,Premissas!$E$12)))))))</f>
        <v>0</v>
      </c>
      <c r="M287" s="13">
        <f>IF(OR(L287="",L287=0),0,L287/Premissas!$C$16)</f>
        <v>0</v>
      </c>
      <c r="N287" s="9" t="str">
        <f>IF(L287&gt;=Premissas!$C$17,"SIM","NÃO")</f>
        <v>NÃO</v>
      </c>
    </row>
    <row r="288" spans="1:14" ht="15" customHeight="1">
      <c r="A288" s="9">
        <v>7</v>
      </c>
      <c r="B288" s="9" t="s">
        <v>124</v>
      </c>
      <c r="C288" s="9" t="s">
        <v>125</v>
      </c>
      <c r="D288" s="9">
        <v>409</v>
      </c>
      <c r="E288" s="9" t="s">
        <v>21</v>
      </c>
      <c r="F288" s="9">
        <f>COUNTIFS(Detalhe_Registro!$A:$A,A288,Detalhe_Registro!$D:$D,B288)</f>
        <v>1</v>
      </c>
      <c r="G288" s="11">
        <v>1</v>
      </c>
      <c r="H288" s="11">
        <v>1</v>
      </c>
      <c r="I288" s="10">
        <f>SUMIFS(Detalhe_Registro!$F:$F,Detalhe_Registro!$A:$A,A288,Detalhe_Registro!$D:$D,B288)</f>
        <v>71</v>
      </c>
      <c r="J288" s="11">
        <f>SUMIFS(Detalhe_Registro!$G:$G,Detalhe_Registro!$A:$A,A288,Detalhe_Registro!$D:$D,B288)</f>
        <v>2.84</v>
      </c>
      <c r="K288" s="9" t="str">
        <f>IF(G288="","",IF(G288&lt;Premissas!$C$8,"&lt; 1,00",IF(G288&lt;Premissas!$C$9,"1,00 – 1,19",IF(G288&lt;Premissas!$C$10,"1,20 – 1,39",IF(G288&lt;Premissas!$C$11,"1,40 – 1,59",IF(G288&lt;Premissas!$C$12,"1,60 – 1,99","≥ 2,00"))))))</f>
        <v>1,00 – 1,19</v>
      </c>
      <c r="L288" s="12">
        <f>IF(G288="","",MIN(Premissas!$C$17,IF(G288&lt;Premissas!$C$8,Premissas!$E$7,IF(G288&lt;Premissas!$C$9,Premissas!$E$8,IF(G288&lt;Premissas!$C$10,Premissas!$E$9,IF(G288&lt;Premissas!$C$11,Premissas!$E$10,IF(G288&lt;Premissas!$C$12,Premissas!$E$11,Premissas!$E$12)))))))</f>
        <v>100</v>
      </c>
      <c r="M288" s="13">
        <f>IF(OR(L288="",L288=0),0,L288/Premissas!$C$16)</f>
        <v>3.8461538461538463</v>
      </c>
      <c r="N288" s="9" t="str">
        <f>IF(L288&gt;=Premissas!$C$17,"SIM","NÃO")</f>
        <v>NÃO</v>
      </c>
    </row>
    <row r="289" spans="1:14" ht="15" customHeight="1">
      <c r="A289" s="9">
        <v>7</v>
      </c>
      <c r="B289" s="9" t="s">
        <v>470</v>
      </c>
      <c r="C289" s="9" t="s">
        <v>471</v>
      </c>
      <c r="D289" s="9">
        <v>409</v>
      </c>
      <c r="E289" s="9" t="s">
        <v>18</v>
      </c>
      <c r="F289" s="9">
        <f>COUNTIFS(Detalhe_Registro!$A:$A,A289,Detalhe_Registro!$D:$D,B289)</f>
        <v>1</v>
      </c>
      <c r="G289" s="11">
        <v>3.5</v>
      </c>
      <c r="H289" s="11">
        <v>3.5</v>
      </c>
      <c r="I289" s="10">
        <f>SUMIFS(Detalhe_Registro!$F:$F,Detalhe_Registro!$A:$A,A289,Detalhe_Registro!$D:$D,B289)</f>
        <v>507</v>
      </c>
      <c r="J289" s="11">
        <f>SUMIFS(Detalhe_Registro!$G:$G,Detalhe_Registro!$A:$A,A289,Detalhe_Registro!$D:$D,B289)</f>
        <v>6.05</v>
      </c>
      <c r="K289" s="9" t="str">
        <f>IF(G289="","",IF(G289&lt;Premissas!$C$8,"&lt; 1,00",IF(G289&lt;Premissas!$C$9,"1,00 – 1,19",IF(G289&lt;Premissas!$C$10,"1,20 – 1,39",IF(G289&lt;Premissas!$C$11,"1,40 – 1,59",IF(G289&lt;Premissas!$C$12,"1,60 – 1,99","≥ 2,00"))))))</f>
        <v>≥ 2,00</v>
      </c>
      <c r="L289" s="12">
        <f>IF(G289="","",MIN(Premissas!$C$17,IF(G289&lt;Premissas!$C$8,Premissas!$E$7,IF(G289&lt;Premissas!$C$9,Premissas!$E$8,IF(G289&lt;Premissas!$C$10,Premissas!$E$9,IF(G289&lt;Premissas!$C$11,Premissas!$E$10,IF(G289&lt;Premissas!$C$12,Premissas!$E$11,Premissas!$E$12)))))))</f>
        <v>750</v>
      </c>
      <c r="M289" s="13">
        <f>IF(OR(L289="",L289=0),0,L289/Premissas!$C$16)</f>
        <v>28.846153846153847</v>
      </c>
      <c r="N289" s="9" t="str">
        <f>IF(L289&gt;=Premissas!$C$17,"SIM","NÃO")</f>
        <v>SIM</v>
      </c>
    </row>
    <row r="290" spans="1:14" ht="15" customHeight="1">
      <c r="A290" s="9">
        <v>7</v>
      </c>
      <c r="B290" s="9" t="s">
        <v>182</v>
      </c>
      <c r="C290" s="9" t="s">
        <v>183</v>
      </c>
      <c r="D290" s="9">
        <v>409</v>
      </c>
      <c r="E290" s="9" t="s">
        <v>4852</v>
      </c>
      <c r="F290" s="9">
        <f>COUNTIFS(Detalhe_Registro!$A:$A,A290,Detalhe_Registro!$D:$D,B290)</f>
        <v>2</v>
      </c>
      <c r="G290" s="11">
        <v>1.84</v>
      </c>
      <c r="H290" s="11">
        <v>1.7381819999999999</v>
      </c>
      <c r="I290" s="10">
        <f>SUMIFS(Detalhe_Registro!$F:$F,Detalhe_Registro!$A:$A,A290,Detalhe_Registro!$D:$D,B290)</f>
        <v>1350</v>
      </c>
      <c r="J290" s="11">
        <f>SUMIFS(Detalhe_Registro!$G:$G,Detalhe_Registro!$A:$A,A290,Detalhe_Registro!$D:$D,B290)</f>
        <v>30.02</v>
      </c>
      <c r="K290" s="9" t="str">
        <f>IF(G290="","",IF(G290&lt;Premissas!$C$8,"&lt; 1,00",IF(G290&lt;Premissas!$C$9,"1,00 – 1,19",IF(G290&lt;Premissas!$C$10,"1,20 – 1,39",IF(G290&lt;Premissas!$C$11,"1,40 – 1,59",IF(G290&lt;Premissas!$C$12,"1,60 – 1,99","≥ 2,00"))))))</f>
        <v>1,60 – 1,99</v>
      </c>
      <c r="L290" s="12">
        <f>IF(G290="","",MIN(Premissas!$C$17,IF(G290&lt;Premissas!$C$8,Premissas!$E$7,IF(G290&lt;Premissas!$C$9,Premissas!$E$8,IF(G290&lt;Premissas!$C$10,Premissas!$E$9,IF(G290&lt;Premissas!$C$11,Premissas!$E$10,IF(G290&lt;Premissas!$C$12,Premissas!$E$11,Premissas!$E$12)))))))</f>
        <v>500</v>
      </c>
      <c r="M290" s="13">
        <f>IF(OR(L290="",L290=0),0,L290/Premissas!$C$16)</f>
        <v>19.23076923076923</v>
      </c>
      <c r="N290" s="9" t="str">
        <f>IF(L290&gt;=Premissas!$C$17,"SIM","NÃO")</f>
        <v>NÃO</v>
      </c>
    </row>
    <row r="291" spans="1:14" ht="15" customHeight="1">
      <c r="A291" s="9">
        <v>7</v>
      </c>
      <c r="B291" s="9" t="s">
        <v>46</v>
      </c>
      <c r="C291" s="9" t="s">
        <v>47</v>
      </c>
      <c r="D291" s="9">
        <v>409</v>
      </c>
      <c r="E291" s="9" t="s">
        <v>21</v>
      </c>
      <c r="F291" s="9">
        <f>COUNTIFS(Detalhe_Registro!$A:$A,A291,Detalhe_Registro!$D:$D,B291)</f>
        <v>1</v>
      </c>
      <c r="G291" s="11">
        <v>1.44</v>
      </c>
      <c r="H291" s="11">
        <v>1.44</v>
      </c>
      <c r="I291" s="10">
        <f>SUMIFS(Detalhe_Registro!$F:$F,Detalhe_Registro!$A:$A,A291,Detalhe_Registro!$D:$D,B291)</f>
        <v>2377</v>
      </c>
      <c r="J291" s="11">
        <f>SUMIFS(Detalhe_Registro!$G:$G,Detalhe_Registro!$A:$A,A291,Detalhe_Registro!$D:$D,B291)</f>
        <v>66.81</v>
      </c>
      <c r="K291" s="9" t="str">
        <f>IF(G291="","",IF(G291&lt;Premissas!$C$8,"&lt; 1,00",IF(G291&lt;Premissas!$C$9,"1,00 – 1,19",IF(G291&lt;Premissas!$C$10,"1,20 – 1,39",IF(G291&lt;Premissas!$C$11,"1,40 – 1,59",IF(G291&lt;Premissas!$C$12,"1,60 – 1,99","≥ 2,00"))))))</f>
        <v>1,40 – 1,59</v>
      </c>
      <c r="L291" s="12">
        <f>IF(G291="","",MIN(Premissas!$C$17,IF(G291&lt;Premissas!$C$8,Premissas!$E$7,IF(G291&lt;Premissas!$C$9,Premissas!$E$8,IF(G291&lt;Premissas!$C$10,Premissas!$E$9,IF(G291&lt;Premissas!$C$11,Premissas!$E$10,IF(G291&lt;Premissas!$C$12,Premissas!$E$11,Premissas!$E$12)))))))</f>
        <v>350</v>
      </c>
      <c r="M291" s="13">
        <f>IF(OR(L291="",L291=0),0,L291/Premissas!$C$16)</f>
        <v>13.461538461538462</v>
      </c>
      <c r="N291" s="9" t="str">
        <f>IF(L291&gt;=Premissas!$C$17,"SIM","NÃO")</f>
        <v>NÃO</v>
      </c>
    </row>
    <row r="292" spans="1:14" ht="15" customHeight="1">
      <c r="A292" s="9">
        <v>7</v>
      </c>
      <c r="B292" s="9" t="s">
        <v>114</v>
      </c>
      <c r="C292" s="9" t="s">
        <v>115</v>
      </c>
      <c r="D292" s="9">
        <v>409</v>
      </c>
      <c r="E292" s="9" t="s">
        <v>21</v>
      </c>
      <c r="F292" s="9">
        <f>COUNTIFS(Detalhe_Registro!$A:$A,A292,Detalhe_Registro!$D:$D,B292)</f>
        <v>1</v>
      </c>
      <c r="G292" s="11">
        <v>1.44</v>
      </c>
      <c r="H292" s="11">
        <v>1.44</v>
      </c>
      <c r="I292" s="10">
        <f>SUMIFS(Detalhe_Registro!$F:$F,Detalhe_Registro!$A:$A,A292,Detalhe_Registro!$D:$D,B292)</f>
        <v>2469</v>
      </c>
      <c r="J292" s="11">
        <f>SUMIFS(Detalhe_Registro!$G:$G,Detalhe_Registro!$A:$A,A292,Detalhe_Registro!$D:$D,B292)</f>
        <v>68.23</v>
      </c>
      <c r="K292" s="9" t="str">
        <f>IF(G292="","",IF(G292&lt;Premissas!$C$8,"&lt; 1,00",IF(G292&lt;Premissas!$C$9,"1,00 – 1,19",IF(G292&lt;Premissas!$C$10,"1,20 – 1,39",IF(G292&lt;Premissas!$C$11,"1,40 – 1,59",IF(G292&lt;Premissas!$C$12,"1,60 – 1,99","≥ 2,00"))))))</f>
        <v>1,40 – 1,59</v>
      </c>
      <c r="L292" s="12">
        <f>IF(G292="","",MIN(Premissas!$C$17,IF(G292&lt;Premissas!$C$8,Premissas!$E$7,IF(G292&lt;Premissas!$C$9,Premissas!$E$8,IF(G292&lt;Premissas!$C$10,Premissas!$E$9,IF(G292&lt;Premissas!$C$11,Premissas!$E$10,IF(G292&lt;Premissas!$C$12,Premissas!$E$11,Premissas!$E$12)))))))</f>
        <v>350</v>
      </c>
      <c r="M292" s="13">
        <f>IF(OR(L292="",L292=0),0,L292/Premissas!$C$16)</f>
        <v>13.461538461538462</v>
      </c>
      <c r="N292" s="9" t="str">
        <f>IF(L292&gt;=Premissas!$C$17,"SIM","NÃO")</f>
        <v>NÃO</v>
      </c>
    </row>
    <row r="293" spans="1:14" ht="15" customHeight="1">
      <c r="A293" s="9">
        <v>7</v>
      </c>
      <c r="B293" s="9" t="s">
        <v>186</v>
      </c>
      <c r="C293" s="9" t="s">
        <v>187</v>
      </c>
      <c r="D293" s="9">
        <v>409</v>
      </c>
      <c r="E293" s="9" t="s">
        <v>18</v>
      </c>
      <c r="F293" s="9">
        <f>COUNTIFS(Detalhe_Registro!$A:$A,A293,Detalhe_Registro!$D:$D,B293)</f>
        <v>1</v>
      </c>
      <c r="G293" s="11">
        <v>1.7083330000000001</v>
      </c>
      <c r="H293" s="11">
        <v>1.7083330000000001</v>
      </c>
      <c r="I293" s="10">
        <f>SUMIFS(Detalhe_Registro!$F:$F,Detalhe_Registro!$A:$A,A293,Detalhe_Registro!$D:$D,B293)</f>
        <v>234</v>
      </c>
      <c r="J293" s="11">
        <f>SUMIFS(Detalhe_Registro!$G:$G,Detalhe_Registro!$A:$A,A293,Detalhe_Registro!$D:$D,B293)</f>
        <v>5.74</v>
      </c>
      <c r="K293" s="9" t="str">
        <f>IF(G293="","",IF(G293&lt;Premissas!$C$8,"&lt; 1,00",IF(G293&lt;Premissas!$C$9,"1,00 – 1,19",IF(G293&lt;Premissas!$C$10,"1,20 – 1,39",IF(G293&lt;Premissas!$C$11,"1,40 – 1,59",IF(G293&lt;Premissas!$C$12,"1,60 – 1,99","≥ 2,00"))))))</f>
        <v>1,60 – 1,99</v>
      </c>
      <c r="L293" s="12">
        <f>IF(G293="","",MIN(Premissas!$C$17,IF(G293&lt;Premissas!$C$8,Premissas!$E$7,IF(G293&lt;Premissas!$C$9,Premissas!$E$8,IF(G293&lt;Premissas!$C$10,Premissas!$E$9,IF(G293&lt;Premissas!$C$11,Premissas!$E$10,IF(G293&lt;Premissas!$C$12,Premissas!$E$11,Premissas!$E$12)))))))</f>
        <v>500</v>
      </c>
      <c r="M293" s="13">
        <f>IF(OR(L293="",L293=0),0,L293/Premissas!$C$16)</f>
        <v>19.23076923076923</v>
      </c>
      <c r="N293" s="9" t="str">
        <f>IF(L293&gt;=Premissas!$C$17,"SIM","NÃO")</f>
        <v>NÃO</v>
      </c>
    </row>
    <row r="294" spans="1:14" ht="15" customHeight="1">
      <c r="A294" s="9">
        <v>7</v>
      </c>
      <c r="B294" s="9" t="s">
        <v>164</v>
      </c>
      <c r="C294" s="9" t="s">
        <v>165</v>
      </c>
      <c r="D294" s="9">
        <v>409</v>
      </c>
      <c r="E294" s="9" t="s">
        <v>18</v>
      </c>
      <c r="F294" s="9">
        <f>COUNTIFS(Detalhe_Registro!$A:$A,A294,Detalhe_Registro!$D:$D,B294)</f>
        <v>1</v>
      </c>
      <c r="G294" s="11">
        <v>2.375</v>
      </c>
      <c r="H294" s="11">
        <v>2.375</v>
      </c>
      <c r="I294" s="10">
        <f>SUMIFS(Detalhe_Registro!$F:$F,Detalhe_Registro!$A:$A,A294,Detalhe_Registro!$D:$D,B294)</f>
        <v>376</v>
      </c>
      <c r="J294" s="11">
        <f>SUMIFS(Detalhe_Registro!$G:$G,Detalhe_Registro!$A:$A,A294,Detalhe_Registro!$D:$D,B294)</f>
        <v>6.62</v>
      </c>
      <c r="K294" s="9" t="str">
        <f>IF(G294="","",IF(G294&lt;Premissas!$C$8,"&lt; 1,00",IF(G294&lt;Premissas!$C$9,"1,00 – 1,19",IF(G294&lt;Premissas!$C$10,"1,20 – 1,39",IF(G294&lt;Premissas!$C$11,"1,40 – 1,59",IF(G294&lt;Premissas!$C$12,"1,60 – 1,99","≥ 2,00"))))))</f>
        <v>≥ 2,00</v>
      </c>
      <c r="L294" s="12">
        <f>IF(G294="","",MIN(Premissas!$C$17,IF(G294&lt;Premissas!$C$8,Premissas!$E$7,IF(G294&lt;Premissas!$C$9,Premissas!$E$8,IF(G294&lt;Premissas!$C$10,Premissas!$E$9,IF(G294&lt;Premissas!$C$11,Premissas!$E$10,IF(G294&lt;Premissas!$C$12,Premissas!$E$11,Premissas!$E$12)))))))</f>
        <v>750</v>
      </c>
      <c r="M294" s="13">
        <f>IF(OR(L294="",L294=0),0,L294/Premissas!$C$16)</f>
        <v>28.846153846153847</v>
      </c>
      <c r="N294" s="9" t="str">
        <f>IF(L294&gt;=Premissas!$C$17,"SIM","NÃO")</f>
        <v>SIM</v>
      </c>
    </row>
    <row r="295" spans="1:14" ht="15" customHeight="1">
      <c r="A295" s="9">
        <v>7</v>
      </c>
      <c r="B295" s="9" t="s">
        <v>344</v>
      </c>
      <c r="C295" s="9" t="s">
        <v>345</v>
      </c>
      <c r="D295" s="9">
        <v>409</v>
      </c>
      <c r="E295" s="9" t="s">
        <v>20</v>
      </c>
      <c r="F295" s="9">
        <f>COUNTIFS(Detalhe_Registro!$A:$A,A295,Detalhe_Registro!$D:$D,B295)</f>
        <v>1</v>
      </c>
      <c r="G295" s="11">
        <v>1.318182</v>
      </c>
      <c r="H295" s="11">
        <v>1.318182</v>
      </c>
      <c r="I295" s="10">
        <f>SUMIFS(Detalhe_Registro!$F:$F,Detalhe_Registro!$A:$A,A295,Detalhe_Registro!$D:$D,B295)</f>
        <v>1105</v>
      </c>
      <c r="J295" s="11">
        <f>SUMIFS(Detalhe_Registro!$G:$G,Detalhe_Registro!$A:$A,A295,Detalhe_Registro!$D:$D,B295)</f>
        <v>37.700000000000003</v>
      </c>
      <c r="K295" s="9" t="str">
        <f>IF(G295="","",IF(G295&lt;Premissas!$C$8,"&lt; 1,00",IF(G295&lt;Premissas!$C$9,"1,00 – 1,19",IF(G295&lt;Premissas!$C$10,"1,20 – 1,39",IF(G295&lt;Premissas!$C$11,"1,40 – 1,59",IF(G295&lt;Premissas!$C$12,"1,60 – 1,99","≥ 2,00"))))))</f>
        <v>1,20 – 1,39</v>
      </c>
      <c r="L295" s="12">
        <f>IF(G295="","",MIN(Premissas!$C$17,IF(G295&lt;Premissas!$C$8,Premissas!$E$7,IF(G295&lt;Premissas!$C$9,Premissas!$E$8,IF(G295&lt;Premissas!$C$10,Premissas!$E$9,IF(G295&lt;Premissas!$C$11,Premissas!$E$10,IF(G295&lt;Premissas!$C$12,Premissas!$E$11,Premissas!$E$12)))))))</f>
        <v>200</v>
      </c>
      <c r="M295" s="13">
        <f>IF(OR(L295="",L295=0),0,L295/Premissas!$C$16)</f>
        <v>7.6923076923076925</v>
      </c>
      <c r="N295" s="9" t="str">
        <f>IF(L295&gt;=Premissas!$C$17,"SIM","NÃO")</f>
        <v>NÃO</v>
      </c>
    </row>
    <row r="296" spans="1:14" ht="15" customHeight="1">
      <c r="A296" s="9">
        <v>7</v>
      </c>
      <c r="B296" s="9" t="s">
        <v>152</v>
      </c>
      <c r="C296" s="9" t="s">
        <v>153</v>
      </c>
      <c r="D296" s="9">
        <v>409</v>
      </c>
      <c r="E296" s="9" t="s">
        <v>18</v>
      </c>
      <c r="F296" s="9">
        <f>COUNTIFS(Detalhe_Registro!$A:$A,A296,Detalhe_Registro!$D:$D,B296)</f>
        <v>1</v>
      </c>
      <c r="G296" s="11">
        <v>2.2083330000000001</v>
      </c>
      <c r="H296" s="11">
        <v>2.2083330000000001</v>
      </c>
      <c r="I296" s="10">
        <f>SUMIFS(Detalhe_Registro!$F:$F,Detalhe_Registro!$A:$A,A296,Detalhe_Registro!$D:$D,B296)</f>
        <v>359</v>
      </c>
      <c r="J296" s="11">
        <f>SUMIFS(Detalhe_Registro!$G:$G,Detalhe_Registro!$A:$A,A296,Detalhe_Registro!$D:$D,B296)</f>
        <v>6.72</v>
      </c>
      <c r="K296" s="9" t="str">
        <f>IF(G296="","",IF(G296&lt;Premissas!$C$8,"&lt; 1,00",IF(G296&lt;Premissas!$C$9,"1,00 – 1,19",IF(G296&lt;Premissas!$C$10,"1,20 – 1,39",IF(G296&lt;Premissas!$C$11,"1,40 – 1,59",IF(G296&lt;Premissas!$C$12,"1,60 – 1,99","≥ 2,00"))))))</f>
        <v>≥ 2,00</v>
      </c>
      <c r="L296" s="12">
        <f>IF(G296="","",MIN(Premissas!$C$17,IF(G296&lt;Premissas!$C$8,Premissas!$E$7,IF(G296&lt;Premissas!$C$9,Premissas!$E$8,IF(G296&lt;Premissas!$C$10,Premissas!$E$9,IF(G296&lt;Premissas!$C$11,Premissas!$E$10,IF(G296&lt;Premissas!$C$12,Premissas!$E$11,Premissas!$E$12)))))))</f>
        <v>750</v>
      </c>
      <c r="M296" s="13">
        <f>IF(OR(L296="",L296=0),0,L296/Premissas!$C$16)</f>
        <v>28.846153846153847</v>
      </c>
      <c r="N296" s="9" t="str">
        <f>IF(L296&gt;=Premissas!$C$17,"SIM","NÃO")</f>
        <v>SIM</v>
      </c>
    </row>
    <row r="297" spans="1:14" ht="15" customHeight="1">
      <c r="A297" s="9">
        <v>7</v>
      </c>
      <c r="B297" s="9" t="s">
        <v>64</v>
      </c>
      <c r="C297" s="9" t="s">
        <v>65</v>
      </c>
      <c r="D297" s="9">
        <v>409</v>
      </c>
      <c r="E297" s="9" t="s">
        <v>21</v>
      </c>
      <c r="F297" s="9">
        <f>COUNTIFS(Detalhe_Registro!$A:$A,A297,Detalhe_Registro!$D:$D,B297)</f>
        <v>1</v>
      </c>
      <c r="G297" s="11">
        <v>1.1599999999999999</v>
      </c>
      <c r="H297" s="11">
        <v>1.1599999999999999</v>
      </c>
      <c r="I297" s="10">
        <f>SUMIFS(Detalhe_Registro!$F:$F,Detalhe_Registro!$A:$A,A297,Detalhe_Registro!$D:$D,B297)</f>
        <v>1507</v>
      </c>
      <c r="J297" s="11">
        <f>SUMIFS(Detalhe_Registro!$G:$G,Detalhe_Registro!$A:$A,A297,Detalhe_Registro!$D:$D,B297)</f>
        <v>52.63</v>
      </c>
      <c r="K297" s="9" t="str">
        <f>IF(G297="","",IF(G297&lt;Premissas!$C$8,"&lt; 1,00",IF(G297&lt;Premissas!$C$9,"1,00 – 1,19",IF(G297&lt;Premissas!$C$10,"1,20 – 1,39",IF(G297&lt;Premissas!$C$11,"1,40 – 1,59",IF(G297&lt;Premissas!$C$12,"1,60 – 1,99","≥ 2,00"))))))</f>
        <v>1,00 – 1,19</v>
      </c>
      <c r="L297" s="12">
        <f>IF(G297="","",MIN(Premissas!$C$17,IF(G297&lt;Premissas!$C$8,Premissas!$E$7,IF(G297&lt;Premissas!$C$9,Premissas!$E$8,IF(G297&lt;Premissas!$C$10,Premissas!$E$9,IF(G297&lt;Premissas!$C$11,Premissas!$E$10,IF(G297&lt;Premissas!$C$12,Premissas!$E$11,Premissas!$E$12)))))))</f>
        <v>100</v>
      </c>
      <c r="M297" s="13">
        <f>IF(OR(L297="",L297=0),0,L297/Premissas!$C$16)</f>
        <v>3.8461538461538463</v>
      </c>
      <c r="N297" s="9" t="str">
        <f>IF(L297&gt;=Premissas!$C$17,"SIM","NÃO")</f>
        <v>NÃO</v>
      </c>
    </row>
    <row r="298" spans="1:14" ht="15" customHeight="1">
      <c r="A298" s="9">
        <v>7</v>
      </c>
      <c r="B298" s="9" t="s">
        <v>284</v>
      </c>
      <c r="C298" s="9" t="s">
        <v>285</v>
      </c>
      <c r="D298" s="9">
        <v>409</v>
      </c>
      <c r="E298" s="9" t="s">
        <v>4854</v>
      </c>
      <c r="F298" s="9">
        <f>COUNTIFS(Detalhe_Registro!$A:$A,A298,Detalhe_Registro!$D:$D,B298)</f>
        <v>2</v>
      </c>
      <c r="G298" s="11">
        <v>0.70833299999999999</v>
      </c>
      <c r="H298" s="11">
        <v>0.67234799999999995</v>
      </c>
      <c r="I298" s="10">
        <f>SUMIFS(Detalhe_Registro!$F:$F,Detalhe_Registro!$A:$A,A298,Detalhe_Registro!$D:$D,B298)</f>
        <v>85</v>
      </c>
      <c r="J298" s="11">
        <f>SUMIFS(Detalhe_Registro!$G:$G,Detalhe_Registro!$A:$A,A298,Detalhe_Registro!$D:$D,B298)</f>
        <v>5.87</v>
      </c>
      <c r="K298" s="9" t="str">
        <f>IF(G298="","",IF(G298&lt;Premissas!$C$8,"&lt; 1,00",IF(G298&lt;Premissas!$C$9,"1,00 – 1,19",IF(G298&lt;Premissas!$C$10,"1,20 – 1,39",IF(G298&lt;Premissas!$C$11,"1,40 – 1,59",IF(G298&lt;Premissas!$C$12,"1,60 – 1,99","≥ 2,00"))))))</f>
        <v>&lt; 1,00</v>
      </c>
      <c r="L298" s="12">
        <f>IF(G298="","",MIN(Premissas!$C$17,IF(G298&lt;Premissas!$C$8,Premissas!$E$7,IF(G298&lt;Premissas!$C$9,Premissas!$E$8,IF(G298&lt;Premissas!$C$10,Premissas!$E$9,IF(G298&lt;Premissas!$C$11,Premissas!$E$10,IF(G298&lt;Premissas!$C$12,Premissas!$E$11,Premissas!$E$12)))))))</f>
        <v>0</v>
      </c>
      <c r="M298" s="13">
        <f>IF(OR(L298="",L298=0),0,L298/Premissas!$C$16)</f>
        <v>0</v>
      </c>
      <c r="N298" s="9" t="str">
        <f>IF(L298&gt;=Premissas!$C$17,"SIM","NÃO")</f>
        <v>NÃO</v>
      </c>
    </row>
    <row r="299" spans="1:14" ht="15" customHeight="1">
      <c r="A299" s="9">
        <v>7</v>
      </c>
      <c r="B299" s="9" t="s">
        <v>282</v>
      </c>
      <c r="C299" s="9" t="s">
        <v>283</v>
      </c>
      <c r="D299" s="9">
        <v>409</v>
      </c>
      <c r="E299" s="9" t="s">
        <v>18</v>
      </c>
      <c r="F299" s="9">
        <f>COUNTIFS(Detalhe_Registro!$A:$A,A299,Detalhe_Registro!$D:$D,B299)</f>
        <v>1</v>
      </c>
      <c r="G299" s="11">
        <v>1.875</v>
      </c>
      <c r="H299" s="11">
        <v>1.875</v>
      </c>
      <c r="I299" s="10">
        <f>SUMIFS(Detalhe_Registro!$F:$F,Detalhe_Registro!$A:$A,A299,Detalhe_Registro!$D:$D,B299)</f>
        <v>9</v>
      </c>
      <c r="J299" s="11">
        <f>SUMIFS(Detalhe_Registro!$G:$G,Detalhe_Registro!$A:$A,A299,Detalhe_Registro!$D:$D,B299)</f>
        <v>0.2</v>
      </c>
      <c r="K299" s="9" t="str">
        <f>IF(G299="","",IF(G299&lt;Premissas!$C$8,"&lt; 1,00",IF(G299&lt;Premissas!$C$9,"1,00 – 1,19",IF(G299&lt;Premissas!$C$10,"1,20 – 1,39",IF(G299&lt;Premissas!$C$11,"1,40 – 1,59",IF(G299&lt;Premissas!$C$12,"1,60 – 1,99","≥ 2,00"))))))</f>
        <v>1,60 – 1,99</v>
      </c>
      <c r="L299" s="12">
        <f>IF(G299="","",MIN(Premissas!$C$17,IF(G299&lt;Premissas!$C$8,Premissas!$E$7,IF(G299&lt;Premissas!$C$9,Premissas!$E$8,IF(G299&lt;Premissas!$C$10,Premissas!$E$9,IF(G299&lt;Premissas!$C$11,Premissas!$E$10,IF(G299&lt;Premissas!$C$12,Premissas!$E$11,Premissas!$E$12)))))))</f>
        <v>500</v>
      </c>
      <c r="M299" s="13">
        <f>IF(OR(L299="",L299=0),0,L299/Premissas!$C$16)</f>
        <v>19.23076923076923</v>
      </c>
      <c r="N299" s="9" t="str">
        <f>IF(L299&gt;=Premissas!$C$17,"SIM","NÃO")</f>
        <v>NÃO</v>
      </c>
    </row>
    <row r="300" spans="1:14" ht="15" customHeight="1">
      <c r="A300" s="9">
        <v>7</v>
      </c>
      <c r="B300" s="9" t="s">
        <v>118</v>
      </c>
      <c r="C300" s="9" t="s">
        <v>119</v>
      </c>
      <c r="D300" s="9">
        <v>409</v>
      </c>
      <c r="E300" s="9" t="s">
        <v>18</v>
      </c>
      <c r="F300" s="9">
        <f>COUNTIFS(Detalhe_Registro!$A:$A,A300,Detalhe_Registro!$D:$D,B300)</f>
        <v>1</v>
      </c>
      <c r="G300" s="11">
        <v>2.6666669999999999</v>
      </c>
      <c r="H300" s="11">
        <v>2.6666669999999999</v>
      </c>
      <c r="I300" s="10">
        <f>SUMIFS(Detalhe_Registro!$F:$F,Detalhe_Registro!$A:$A,A300,Detalhe_Registro!$D:$D,B300)</f>
        <v>889</v>
      </c>
      <c r="J300" s="11">
        <f>SUMIFS(Detalhe_Registro!$G:$G,Detalhe_Registro!$A:$A,A300,Detalhe_Registro!$D:$D,B300)</f>
        <v>13.99</v>
      </c>
      <c r="K300" s="9" t="str">
        <f>IF(G300="","",IF(G300&lt;Premissas!$C$8,"&lt; 1,00",IF(G300&lt;Premissas!$C$9,"1,00 – 1,19",IF(G300&lt;Premissas!$C$10,"1,20 – 1,39",IF(G300&lt;Premissas!$C$11,"1,40 – 1,59",IF(G300&lt;Premissas!$C$12,"1,60 – 1,99","≥ 2,00"))))))</f>
        <v>≥ 2,00</v>
      </c>
      <c r="L300" s="12">
        <f>IF(G300="","",MIN(Premissas!$C$17,IF(G300&lt;Premissas!$C$8,Premissas!$E$7,IF(G300&lt;Premissas!$C$9,Premissas!$E$8,IF(G300&lt;Premissas!$C$10,Premissas!$E$9,IF(G300&lt;Premissas!$C$11,Premissas!$E$10,IF(G300&lt;Premissas!$C$12,Premissas!$E$11,Premissas!$E$12)))))))</f>
        <v>750</v>
      </c>
      <c r="M300" s="13">
        <f>IF(OR(L300="",L300=0),0,L300/Premissas!$C$16)</f>
        <v>28.846153846153847</v>
      </c>
      <c r="N300" s="9" t="str">
        <f>IF(L300&gt;=Premissas!$C$17,"SIM","NÃO")</f>
        <v>SIM</v>
      </c>
    </row>
    <row r="301" spans="1:14" ht="15" customHeight="1">
      <c r="A301" s="9">
        <v>7</v>
      </c>
      <c r="B301" s="9" t="s">
        <v>80</v>
      </c>
      <c r="C301" s="9" t="s">
        <v>81</v>
      </c>
      <c r="D301" s="9">
        <v>409</v>
      </c>
      <c r="E301" s="9" t="s">
        <v>4852</v>
      </c>
      <c r="F301" s="9">
        <f>COUNTIFS(Detalhe_Registro!$A:$A,A301,Detalhe_Registro!$D:$D,B301)</f>
        <v>2</v>
      </c>
      <c r="G301" s="11">
        <v>2.2000000000000002</v>
      </c>
      <c r="H301" s="11">
        <v>1.622727</v>
      </c>
      <c r="I301" s="10">
        <f>SUMIFS(Detalhe_Registro!$F:$F,Detalhe_Registro!$A:$A,A301,Detalhe_Registro!$D:$D,B301)</f>
        <v>1998</v>
      </c>
      <c r="J301" s="11">
        <f>SUMIFS(Detalhe_Registro!$G:$G,Detalhe_Registro!$A:$A,A301,Detalhe_Registro!$D:$D,B301)</f>
        <v>41.72</v>
      </c>
      <c r="K301" s="9" t="str">
        <f>IF(G301="","",IF(G301&lt;Premissas!$C$8,"&lt; 1,00",IF(G301&lt;Premissas!$C$9,"1,00 – 1,19",IF(G301&lt;Premissas!$C$10,"1,20 – 1,39",IF(G301&lt;Premissas!$C$11,"1,40 – 1,59",IF(G301&lt;Premissas!$C$12,"1,60 – 1,99","≥ 2,00"))))))</f>
        <v>≥ 2,00</v>
      </c>
      <c r="L301" s="12">
        <f>IF(G301="","",MIN(Premissas!$C$17,IF(G301&lt;Premissas!$C$8,Premissas!$E$7,IF(G301&lt;Premissas!$C$9,Premissas!$E$8,IF(G301&lt;Premissas!$C$10,Premissas!$E$9,IF(G301&lt;Premissas!$C$11,Premissas!$E$10,IF(G301&lt;Premissas!$C$12,Premissas!$E$11,Premissas!$E$12)))))))</f>
        <v>750</v>
      </c>
      <c r="M301" s="13">
        <f>IF(OR(L301="",L301=0),0,L301/Premissas!$C$16)</f>
        <v>28.846153846153847</v>
      </c>
      <c r="N301" s="9" t="str">
        <f>IF(L301&gt;=Premissas!$C$17,"SIM","NÃO")</f>
        <v>SIM</v>
      </c>
    </row>
    <row r="302" spans="1:14" ht="15" customHeight="1">
      <c r="A302" s="9">
        <v>7</v>
      </c>
      <c r="B302" s="9" t="s">
        <v>166</v>
      </c>
      <c r="C302" s="9" t="s">
        <v>167</v>
      </c>
      <c r="D302" s="9">
        <v>409</v>
      </c>
      <c r="E302" s="9" t="s">
        <v>21</v>
      </c>
      <c r="F302" s="9">
        <f>COUNTIFS(Detalhe_Registro!$A:$A,A302,Detalhe_Registro!$D:$D,B302)</f>
        <v>1</v>
      </c>
      <c r="G302" s="11">
        <v>1.24</v>
      </c>
      <c r="H302" s="11">
        <v>1.24</v>
      </c>
      <c r="I302" s="10">
        <f>SUMIFS(Detalhe_Registro!$F:$F,Detalhe_Registro!$A:$A,A302,Detalhe_Registro!$D:$D,B302)</f>
        <v>2171</v>
      </c>
      <c r="J302" s="11">
        <f>SUMIFS(Detalhe_Registro!$G:$G,Detalhe_Registro!$A:$A,A302,Detalhe_Registro!$D:$D,B302)</f>
        <v>70.430000000000007</v>
      </c>
      <c r="K302" s="9" t="str">
        <f>IF(G302="","",IF(G302&lt;Premissas!$C$8,"&lt; 1,00",IF(G302&lt;Premissas!$C$9,"1,00 – 1,19",IF(G302&lt;Premissas!$C$10,"1,20 – 1,39",IF(G302&lt;Premissas!$C$11,"1,40 – 1,59",IF(G302&lt;Premissas!$C$12,"1,60 – 1,99","≥ 2,00"))))))</f>
        <v>1,20 – 1,39</v>
      </c>
      <c r="L302" s="12">
        <f>IF(G302="","",MIN(Premissas!$C$17,IF(G302&lt;Premissas!$C$8,Premissas!$E$7,IF(G302&lt;Premissas!$C$9,Premissas!$E$8,IF(G302&lt;Premissas!$C$10,Premissas!$E$9,IF(G302&lt;Premissas!$C$11,Premissas!$E$10,IF(G302&lt;Premissas!$C$12,Premissas!$E$11,Premissas!$E$12)))))))</f>
        <v>200</v>
      </c>
      <c r="M302" s="13">
        <f>IF(OR(L302="",L302=0),0,L302/Premissas!$C$16)</f>
        <v>7.6923076923076925</v>
      </c>
      <c r="N302" s="9" t="str">
        <f>IF(L302&gt;=Premissas!$C$17,"SIM","NÃO")</f>
        <v>NÃO</v>
      </c>
    </row>
    <row r="303" spans="1:14" ht="15" customHeight="1">
      <c r="A303" s="9">
        <v>7</v>
      </c>
      <c r="B303" s="9" t="s">
        <v>138</v>
      </c>
      <c r="C303" s="9" t="s">
        <v>139</v>
      </c>
      <c r="D303" s="9">
        <v>409</v>
      </c>
      <c r="E303" s="9" t="s">
        <v>4852</v>
      </c>
      <c r="F303" s="9">
        <f>COUNTIFS(Detalhe_Registro!$A:$A,A303,Detalhe_Registro!$D:$D,B303)</f>
        <v>2</v>
      </c>
      <c r="G303" s="11">
        <v>2.08</v>
      </c>
      <c r="H303" s="11">
        <v>1.6536360000000001</v>
      </c>
      <c r="I303" s="10">
        <f>SUMIFS(Detalhe_Registro!$F:$F,Detalhe_Registro!$A:$A,A303,Detalhe_Registro!$D:$D,B303)</f>
        <v>1815</v>
      </c>
      <c r="J303" s="11">
        <f>SUMIFS(Detalhe_Registro!$G:$G,Detalhe_Registro!$A:$A,A303,Detalhe_Registro!$D:$D,B303)</f>
        <v>46.92</v>
      </c>
      <c r="K303" s="9" t="str">
        <f>IF(G303="","",IF(G303&lt;Premissas!$C$8,"&lt; 1,00",IF(G303&lt;Premissas!$C$9,"1,00 – 1,19",IF(G303&lt;Premissas!$C$10,"1,20 – 1,39",IF(G303&lt;Premissas!$C$11,"1,40 – 1,59",IF(G303&lt;Premissas!$C$12,"1,60 – 1,99","≥ 2,00"))))))</f>
        <v>≥ 2,00</v>
      </c>
      <c r="L303" s="12">
        <f>IF(G303="","",MIN(Premissas!$C$17,IF(G303&lt;Premissas!$C$8,Premissas!$E$7,IF(G303&lt;Premissas!$C$9,Premissas!$E$8,IF(G303&lt;Premissas!$C$10,Premissas!$E$9,IF(G303&lt;Premissas!$C$11,Premissas!$E$10,IF(G303&lt;Premissas!$C$12,Premissas!$E$11,Premissas!$E$12)))))))</f>
        <v>750</v>
      </c>
      <c r="M303" s="13">
        <f>IF(OR(L303="",L303=0),0,L303/Premissas!$C$16)</f>
        <v>28.846153846153847</v>
      </c>
      <c r="N303" s="9" t="str">
        <f>IF(L303&gt;=Premissas!$C$17,"SIM","NÃO")</f>
        <v>SIM</v>
      </c>
    </row>
    <row r="304" spans="1:14" ht="15" customHeight="1">
      <c r="A304" s="9">
        <v>7</v>
      </c>
      <c r="B304" s="9" t="s">
        <v>90</v>
      </c>
      <c r="C304" s="9" t="s">
        <v>91</v>
      </c>
      <c r="D304" s="9">
        <v>409</v>
      </c>
      <c r="E304" s="9" t="s">
        <v>21</v>
      </c>
      <c r="F304" s="9">
        <f>COUNTIFS(Detalhe_Registro!$A:$A,A304,Detalhe_Registro!$D:$D,B304)</f>
        <v>1</v>
      </c>
      <c r="G304" s="11">
        <v>1.1200000000000001</v>
      </c>
      <c r="H304" s="11">
        <v>1.1200000000000001</v>
      </c>
      <c r="I304" s="10">
        <f>SUMIFS(Detalhe_Registro!$F:$F,Detalhe_Registro!$A:$A,A304,Detalhe_Registro!$D:$D,B304)</f>
        <v>1884</v>
      </c>
      <c r="J304" s="11">
        <f>SUMIFS(Detalhe_Registro!$G:$G,Detalhe_Registro!$A:$A,A304,Detalhe_Registro!$D:$D,B304)</f>
        <v>68.16</v>
      </c>
      <c r="K304" s="9" t="str">
        <f>IF(G304="","",IF(G304&lt;Premissas!$C$8,"&lt; 1,00",IF(G304&lt;Premissas!$C$9,"1,00 – 1,19",IF(G304&lt;Premissas!$C$10,"1,20 – 1,39",IF(G304&lt;Premissas!$C$11,"1,40 – 1,59",IF(G304&lt;Premissas!$C$12,"1,60 – 1,99","≥ 2,00"))))))</f>
        <v>1,00 – 1,19</v>
      </c>
      <c r="L304" s="12">
        <f>IF(G304="","",MIN(Premissas!$C$17,IF(G304&lt;Premissas!$C$8,Premissas!$E$7,IF(G304&lt;Premissas!$C$9,Premissas!$E$8,IF(G304&lt;Premissas!$C$10,Premissas!$E$9,IF(G304&lt;Premissas!$C$11,Premissas!$E$10,IF(G304&lt;Premissas!$C$12,Premissas!$E$11,Premissas!$E$12)))))))</f>
        <v>100</v>
      </c>
      <c r="M304" s="13">
        <f>IF(OR(L304="",L304=0),0,L304/Premissas!$C$16)</f>
        <v>3.8461538461538463</v>
      </c>
      <c r="N304" s="9" t="str">
        <f>IF(L304&gt;=Premissas!$C$17,"SIM","NÃO")</f>
        <v>NÃO</v>
      </c>
    </row>
    <row r="305" spans="1:14" ht="15" customHeight="1">
      <c r="A305" s="9">
        <v>7</v>
      </c>
      <c r="B305" s="9" t="s">
        <v>358</v>
      </c>
      <c r="C305" s="9" t="s">
        <v>359</v>
      </c>
      <c r="D305" s="9">
        <v>409</v>
      </c>
      <c r="E305" s="9" t="s">
        <v>20</v>
      </c>
      <c r="F305" s="9">
        <f>COUNTIFS(Detalhe_Registro!$A:$A,A305,Detalhe_Registro!$D:$D,B305)</f>
        <v>1</v>
      </c>
      <c r="G305" s="11">
        <v>0.77272700000000005</v>
      </c>
      <c r="H305" s="11">
        <v>0.77272700000000005</v>
      </c>
      <c r="I305" s="10">
        <f>SUMIFS(Detalhe_Registro!$F:$F,Detalhe_Registro!$A:$A,A305,Detalhe_Registro!$D:$D,B305)</f>
        <v>18</v>
      </c>
      <c r="J305" s="11">
        <f>SUMIFS(Detalhe_Registro!$G:$G,Detalhe_Registro!$A:$A,A305,Detalhe_Registro!$D:$D,B305)</f>
        <v>1.07</v>
      </c>
      <c r="K305" s="9" t="str">
        <f>IF(G305="","",IF(G305&lt;Premissas!$C$8,"&lt; 1,00",IF(G305&lt;Premissas!$C$9,"1,00 – 1,19",IF(G305&lt;Premissas!$C$10,"1,20 – 1,39",IF(G305&lt;Premissas!$C$11,"1,40 – 1,59",IF(G305&lt;Premissas!$C$12,"1,60 – 1,99","≥ 2,00"))))))</f>
        <v>&lt; 1,00</v>
      </c>
      <c r="L305" s="12">
        <f>IF(G305="","",MIN(Premissas!$C$17,IF(G305&lt;Premissas!$C$8,Premissas!$E$7,IF(G305&lt;Premissas!$C$9,Premissas!$E$8,IF(G305&lt;Premissas!$C$10,Premissas!$E$9,IF(G305&lt;Premissas!$C$11,Premissas!$E$10,IF(G305&lt;Premissas!$C$12,Premissas!$E$11,Premissas!$E$12)))))))</f>
        <v>0</v>
      </c>
      <c r="M305" s="13">
        <f>IF(OR(L305="",L305=0),0,L305/Premissas!$C$16)</f>
        <v>0</v>
      </c>
      <c r="N305" s="9" t="str">
        <f>IF(L305&gt;=Premissas!$C$17,"SIM","NÃO")</f>
        <v>NÃO</v>
      </c>
    </row>
    <row r="306" spans="1:14" ht="15" customHeight="1">
      <c r="A306" s="9">
        <v>7</v>
      </c>
      <c r="B306" s="9" t="s">
        <v>232</v>
      </c>
      <c r="C306" s="9" t="s">
        <v>233</v>
      </c>
      <c r="D306" s="9">
        <v>409</v>
      </c>
      <c r="E306" s="9" t="s">
        <v>4852</v>
      </c>
      <c r="F306" s="9">
        <f>COUNTIFS(Detalhe_Registro!$A:$A,A306,Detalhe_Registro!$D:$D,B306)</f>
        <v>2</v>
      </c>
      <c r="G306" s="11">
        <v>2.9090910000000001</v>
      </c>
      <c r="H306" s="11">
        <v>2.5945450000000001</v>
      </c>
      <c r="I306" s="10">
        <f>SUMIFS(Detalhe_Registro!$F:$F,Detalhe_Registro!$A:$A,A306,Detalhe_Registro!$D:$D,B306)</f>
        <v>161</v>
      </c>
      <c r="J306" s="11">
        <f>SUMIFS(Detalhe_Registro!$G:$G,Detalhe_Registro!$A:$A,A306,Detalhe_Registro!$D:$D,B306)</f>
        <v>2.54</v>
      </c>
      <c r="K306" s="9" t="str">
        <f>IF(G306="","",IF(G306&lt;Premissas!$C$8,"&lt; 1,00",IF(G306&lt;Premissas!$C$9,"1,00 – 1,19",IF(G306&lt;Premissas!$C$10,"1,20 – 1,39",IF(G306&lt;Premissas!$C$11,"1,40 – 1,59",IF(G306&lt;Premissas!$C$12,"1,60 – 1,99","≥ 2,00"))))))</f>
        <v>≥ 2,00</v>
      </c>
      <c r="L306" s="12">
        <f>IF(G306="","",MIN(Premissas!$C$17,IF(G306&lt;Premissas!$C$8,Premissas!$E$7,IF(G306&lt;Premissas!$C$9,Premissas!$E$8,IF(G306&lt;Premissas!$C$10,Premissas!$E$9,IF(G306&lt;Premissas!$C$11,Premissas!$E$10,IF(G306&lt;Premissas!$C$12,Premissas!$E$11,Premissas!$E$12)))))))</f>
        <v>750</v>
      </c>
      <c r="M306" s="13">
        <f>IF(OR(L306="",L306=0),0,L306/Premissas!$C$16)</f>
        <v>28.846153846153847</v>
      </c>
      <c r="N306" s="9" t="str">
        <f>IF(L306&gt;=Premissas!$C$17,"SIM","NÃO")</f>
        <v>SIM</v>
      </c>
    </row>
    <row r="307" spans="1:14" ht="15" customHeight="1">
      <c r="A307" s="9">
        <v>7</v>
      </c>
      <c r="B307" s="9" t="s">
        <v>424</v>
      </c>
      <c r="C307" s="9" t="s">
        <v>425</v>
      </c>
      <c r="D307" s="9">
        <v>409</v>
      </c>
      <c r="E307" s="9" t="s">
        <v>18</v>
      </c>
      <c r="F307" s="9">
        <f>COUNTIFS(Detalhe_Registro!$A:$A,A307,Detalhe_Registro!$D:$D,B307)</f>
        <v>1</v>
      </c>
      <c r="G307" s="11">
        <v>2.25</v>
      </c>
      <c r="H307" s="11">
        <v>2.25</v>
      </c>
      <c r="I307" s="10">
        <f>SUMIFS(Detalhe_Registro!$F:$F,Detalhe_Registro!$A:$A,A307,Detalhe_Registro!$D:$D,B307)</f>
        <v>612</v>
      </c>
      <c r="J307" s="11">
        <f>SUMIFS(Detalhe_Registro!$G:$G,Detalhe_Registro!$A:$A,A307,Detalhe_Registro!$D:$D,B307)</f>
        <v>11.39</v>
      </c>
      <c r="K307" s="9" t="str">
        <f>IF(G307="","",IF(G307&lt;Premissas!$C$8,"&lt; 1,00",IF(G307&lt;Premissas!$C$9,"1,00 – 1,19",IF(G307&lt;Premissas!$C$10,"1,20 – 1,39",IF(G307&lt;Premissas!$C$11,"1,40 – 1,59",IF(G307&lt;Premissas!$C$12,"1,60 – 1,99","≥ 2,00"))))))</f>
        <v>≥ 2,00</v>
      </c>
      <c r="L307" s="12">
        <f>IF(G307="","",MIN(Premissas!$C$17,IF(G307&lt;Premissas!$C$8,Premissas!$E$7,IF(G307&lt;Premissas!$C$9,Premissas!$E$8,IF(G307&lt;Premissas!$C$10,Premissas!$E$9,IF(G307&lt;Premissas!$C$11,Premissas!$E$10,IF(G307&lt;Premissas!$C$12,Premissas!$E$11,Premissas!$E$12)))))))</f>
        <v>750</v>
      </c>
      <c r="M307" s="13">
        <f>IF(OR(L307="",L307=0),0,L307/Premissas!$C$16)</f>
        <v>28.846153846153847</v>
      </c>
      <c r="N307" s="9" t="str">
        <f>IF(L307&gt;=Premissas!$C$17,"SIM","NÃO")</f>
        <v>SIM</v>
      </c>
    </row>
    <row r="308" spans="1:14" ht="15" customHeight="1">
      <c r="A308" s="9">
        <v>7</v>
      </c>
      <c r="B308" s="9" t="s">
        <v>68</v>
      </c>
      <c r="C308" s="9" t="s">
        <v>69</v>
      </c>
      <c r="D308" s="9">
        <v>409</v>
      </c>
      <c r="E308" s="9" t="s">
        <v>18</v>
      </c>
      <c r="F308" s="9">
        <f>COUNTIFS(Detalhe_Registro!$A:$A,A308,Detalhe_Registro!$D:$D,B308)</f>
        <v>1</v>
      </c>
      <c r="G308" s="11">
        <v>2.3333330000000001</v>
      </c>
      <c r="H308" s="11">
        <v>2.3333330000000001</v>
      </c>
      <c r="I308" s="10">
        <f>SUMIFS(Detalhe_Registro!$F:$F,Detalhe_Registro!$A:$A,A308,Detalhe_Registro!$D:$D,B308)</f>
        <v>458</v>
      </c>
      <c r="J308" s="11">
        <f>SUMIFS(Detalhe_Registro!$G:$G,Detalhe_Registro!$A:$A,A308,Detalhe_Registro!$D:$D,B308)</f>
        <v>8.16</v>
      </c>
      <c r="K308" s="9" t="str">
        <f>IF(G308="","",IF(G308&lt;Premissas!$C$8,"&lt; 1,00",IF(G308&lt;Premissas!$C$9,"1,00 – 1,19",IF(G308&lt;Premissas!$C$10,"1,20 – 1,39",IF(G308&lt;Premissas!$C$11,"1,40 – 1,59",IF(G308&lt;Premissas!$C$12,"1,60 – 1,99","≥ 2,00"))))))</f>
        <v>≥ 2,00</v>
      </c>
      <c r="L308" s="12">
        <f>IF(G308="","",MIN(Premissas!$C$17,IF(G308&lt;Premissas!$C$8,Premissas!$E$7,IF(G308&lt;Premissas!$C$9,Premissas!$E$8,IF(G308&lt;Premissas!$C$10,Premissas!$E$9,IF(G308&lt;Premissas!$C$11,Premissas!$E$10,IF(G308&lt;Premissas!$C$12,Premissas!$E$11,Premissas!$E$12)))))))</f>
        <v>750</v>
      </c>
      <c r="M308" s="13">
        <f>IF(OR(L308="",L308=0),0,L308/Premissas!$C$16)</f>
        <v>28.846153846153847</v>
      </c>
      <c r="N308" s="9" t="str">
        <f>IF(L308&gt;=Premissas!$C$17,"SIM","NÃO")</f>
        <v>SIM</v>
      </c>
    </row>
    <row r="309" spans="1:14" ht="15" customHeight="1">
      <c r="A309" s="9">
        <v>7</v>
      </c>
      <c r="B309" s="9" t="s">
        <v>104</v>
      </c>
      <c r="C309" s="9" t="s">
        <v>105</v>
      </c>
      <c r="D309" s="9">
        <v>409</v>
      </c>
      <c r="E309" s="9" t="s">
        <v>21</v>
      </c>
      <c r="F309" s="9">
        <f>COUNTIFS(Detalhe_Registro!$A:$A,A309,Detalhe_Registro!$D:$D,B309)</f>
        <v>1</v>
      </c>
      <c r="G309" s="11">
        <v>1.44</v>
      </c>
      <c r="H309" s="11">
        <v>1.44</v>
      </c>
      <c r="I309" s="10">
        <f>SUMIFS(Detalhe_Registro!$F:$F,Detalhe_Registro!$A:$A,A309,Detalhe_Registro!$D:$D,B309)</f>
        <v>1911</v>
      </c>
      <c r="J309" s="11">
        <f>SUMIFS(Detalhe_Registro!$G:$G,Detalhe_Registro!$A:$A,A309,Detalhe_Registro!$D:$D,B309)</f>
        <v>53.72</v>
      </c>
      <c r="K309" s="9" t="str">
        <f>IF(G309="","",IF(G309&lt;Premissas!$C$8,"&lt; 1,00",IF(G309&lt;Premissas!$C$9,"1,00 – 1,19",IF(G309&lt;Premissas!$C$10,"1,20 – 1,39",IF(G309&lt;Premissas!$C$11,"1,40 – 1,59",IF(G309&lt;Premissas!$C$12,"1,60 – 1,99","≥ 2,00"))))))</f>
        <v>1,40 – 1,59</v>
      </c>
      <c r="L309" s="12">
        <f>IF(G309="","",MIN(Premissas!$C$17,IF(G309&lt;Premissas!$C$8,Premissas!$E$7,IF(G309&lt;Premissas!$C$9,Premissas!$E$8,IF(G309&lt;Premissas!$C$10,Premissas!$E$9,IF(G309&lt;Premissas!$C$11,Premissas!$E$10,IF(G309&lt;Premissas!$C$12,Premissas!$E$11,Premissas!$E$12)))))))</f>
        <v>350</v>
      </c>
      <c r="M309" s="13">
        <f>IF(OR(L309="",L309=0),0,L309/Premissas!$C$16)</f>
        <v>13.461538461538462</v>
      </c>
      <c r="N309" s="9" t="str">
        <f>IF(L309&gt;=Premissas!$C$17,"SIM","NÃO")</f>
        <v>NÃO</v>
      </c>
    </row>
    <row r="310" spans="1:14" ht="15" customHeight="1">
      <c r="A310" s="9">
        <v>7</v>
      </c>
      <c r="B310" s="9" t="s">
        <v>112</v>
      </c>
      <c r="C310" s="9" t="s">
        <v>113</v>
      </c>
      <c r="D310" s="9">
        <v>409</v>
      </c>
      <c r="E310" s="9" t="s">
        <v>4852</v>
      </c>
      <c r="F310" s="9">
        <f>COUNTIFS(Detalhe_Registro!$A:$A,A310,Detalhe_Registro!$D:$D,B310)</f>
        <v>2</v>
      </c>
      <c r="G310" s="11">
        <v>3</v>
      </c>
      <c r="H310" s="11">
        <v>2.3636360000000001</v>
      </c>
      <c r="I310" s="10">
        <f>SUMIFS(Detalhe_Registro!$F:$F,Detalhe_Registro!$A:$A,A310,Detalhe_Registro!$D:$D,B310)</f>
        <v>2825</v>
      </c>
      <c r="J310" s="11">
        <f>SUMIFS(Detalhe_Registro!$G:$G,Detalhe_Registro!$A:$A,A310,Detalhe_Registro!$D:$D,B310)</f>
        <v>42.099999999999994</v>
      </c>
      <c r="K310" s="9" t="str">
        <f>IF(G310="","",IF(G310&lt;Premissas!$C$8,"&lt; 1,00",IF(G310&lt;Premissas!$C$9,"1,00 – 1,19",IF(G310&lt;Premissas!$C$10,"1,20 – 1,39",IF(G310&lt;Premissas!$C$11,"1,40 – 1,59",IF(G310&lt;Premissas!$C$12,"1,60 – 1,99","≥ 2,00"))))))</f>
        <v>≥ 2,00</v>
      </c>
      <c r="L310" s="12">
        <f>IF(G310="","",MIN(Premissas!$C$17,IF(G310&lt;Premissas!$C$8,Premissas!$E$7,IF(G310&lt;Premissas!$C$9,Premissas!$E$8,IF(G310&lt;Premissas!$C$10,Premissas!$E$9,IF(G310&lt;Premissas!$C$11,Premissas!$E$10,IF(G310&lt;Premissas!$C$12,Premissas!$E$11,Premissas!$E$12)))))))</f>
        <v>750</v>
      </c>
      <c r="M310" s="13">
        <f>IF(OR(L310="",L310=0),0,L310/Premissas!$C$16)</f>
        <v>28.846153846153847</v>
      </c>
      <c r="N310" s="9" t="str">
        <f>IF(L310&gt;=Premissas!$C$17,"SIM","NÃO")</f>
        <v>SIM</v>
      </c>
    </row>
    <row r="311" spans="1:14" ht="15" customHeight="1">
      <c r="A311" s="9">
        <v>7</v>
      </c>
      <c r="B311" s="9" t="s">
        <v>208</v>
      </c>
      <c r="C311" s="9" t="s">
        <v>209</v>
      </c>
      <c r="D311" s="9">
        <v>409</v>
      </c>
      <c r="E311" s="9" t="s">
        <v>4852</v>
      </c>
      <c r="F311" s="9">
        <f>COUNTIFS(Detalhe_Registro!$A:$A,A311,Detalhe_Registro!$D:$D,B311)</f>
        <v>2</v>
      </c>
      <c r="G311" s="11">
        <v>8.32</v>
      </c>
      <c r="H311" s="11">
        <v>4.8645449999999997</v>
      </c>
      <c r="I311" s="10">
        <f>SUMIFS(Detalhe_Registro!$F:$F,Detalhe_Registro!$A:$A,A311,Detalhe_Registro!$D:$D,B311)</f>
        <v>131</v>
      </c>
      <c r="J311" s="11">
        <f>SUMIFS(Detalhe_Registro!$G:$G,Detalhe_Registro!$A:$A,A311,Detalhe_Registro!$D:$D,B311)</f>
        <v>1.9500000000000002</v>
      </c>
      <c r="K311" s="9" t="str">
        <f>IF(G311="","",IF(G311&lt;Premissas!$C$8,"&lt; 1,00",IF(G311&lt;Premissas!$C$9,"1,00 – 1,19",IF(G311&lt;Premissas!$C$10,"1,20 – 1,39",IF(G311&lt;Premissas!$C$11,"1,40 – 1,59",IF(G311&lt;Premissas!$C$12,"1,60 – 1,99","≥ 2,00"))))))</f>
        <v>≥ 2,00</v>
      </c>
      <c r="L311" s="12">
        <f>IF(G311="","",MIN(Premissas!$C$17,IF(G311&lt;Premissas!$C$8,Premissas!$E$7,IF(G311&lt;Premissas!$C$9,Premissas!$E$8,IF(G311&lt;Premissas!$C$10,Premissas!$E$9,IF(G311&lt;Premissas!$C$11,Premissas!$E$10,IF(G311&lt;Premissas!$C$12,Premissas!$E$11,Premissas!$E$12)))))))</f>
        <v>750</v>
      </c>
      <c r="M311" s="13">
        <f>IF(OR(L311="",L311=0),0,L311/Premissas!$C$16)</f>
        <v>28.846153846153847</v>
      </c>
      <c r="N311" s="9" t="str">
        <f>IF(L311&gt;=Premissas!$C$17,"SIM","NÃO")</f>
        <v>SIM</v>
      </c>
    </row>
    <row r="312" spans="1:14" ht="15" customHeight="1">
      <c r="A312" s="9">
        <v>7</v>
      </c>
      <c r="B312" s="9" t="s">
        <v>126</v>
      </c>
      <c r="C312" s="9" t="s">
        <v>127</v>
      </c>
      <c r="D312" s="9">
        <v>409</v>
      </c>
      <c r="E312" s="9" t="s">
        <v>4855</v>
      </c>
      <c r="F312" s="9">
        <f>COUNTIFS(Detalhe_Registro!$A:$A,A312,Detalhe_Registro!$D:$D,B312)</f>
        <v>3</v>
      </c>
      <c r="G312" s="11">
        <v>1.8636360000000001</v>
      </c>
      <c r="H312" s="11">
        <v>1.1695450000000001</v>
      </c>
      <c r="I312" s="10">
        <f>SUMIFS(Detalhe_Registro!$F:$F,Detalhe_Registro!$A:$A,A312,Detalhe_Registro!$D:$D,B312)</f>
        <v>542</v>
      </c>
      <c r="J312" s="11">
        <f>SUMIFS(Detalhe_Registro!$G:$G,Detalhe_Registro!$A:$A,A312,Detalhe_Registro!$D:$D,B312)</f>
        <v>15.58</v>
      </c>
      <c r="K312" s="9" t="str">
        <f>IF(G312="","",IF(G312&lt;Premissas!$C$8,"&lt; 1,00",IF(G312&lt;Premissas!$C$9,"1,00 – 1,19",IF(G312&lt;Premissas!$C$10,"1,20 – 1,39",IF(G312&lt;Premissas!$C$11,"1,40 – 1,59",IF(G312&lt;Premissas!$C$12,"1,60 – 1,99","≥ 2,00"))))))</f>
        <v>1,60 – 1,99</v>
      </c>
      <c r="L312" s="12">
        <f>IF(G312="","",MIN(Premissas!$C$17,IF(G312&lt;Premissas!$C$8,Premissas!$E$7,IF(G312&lt;Premissas!$C$9,Premissas!$E$8,IF(G312&lt;Premissas!$C$10,Premissas!$E$9,IF(G312&lt;Premissas!$C$11,Premissas!$E$10,IF(G312&lt;Premissas!$C$12,Premissas!$E$11,Premissas!$E$12)))))))</f>
        <v>500</v>
      </c>
      <c r="M312" s="13">
        <f>IF(OR(L312="",L312=0),0,L312/Premissas!$C$16)</f>
        <v>19.23076923076923</v>
      </c>
      <c r="N312" s="9" t="str">
        <f>IF(L312&gt;=Premissas!$C$17,"SIM","NÃO")</f>
        <v>NÃO</v>
      </c>
    </row>
    <row r="313" spans="1:14" ht="15" customHeight="1">
      <c r="A313" s="9">
        <v>7</v>
      </c>
      <c r="B313" s="9" t="s">
        <v>82</v>
      </c>
      <c r="C313" s="9" t="s">
        <v>83</v>
      </c>
      <c r="D313" s="9">
        <v>409</v>
      </c>
      <c r="E313" s="9" t="s">
        <v>18</v>
      </c>
      <c r="F313" s="9">
        <f>COUNTIFS(Detalhe_Registro!$A:$A,A313,Detalhe_Registro!$D:$D,B313)</f>
        <v>1</v>
      </c>
      <c r="G313" s="11">
        <v>2.25</v>
      </c>
      <c r="H313" s="11">
        <v>2.25</v>
      </c>
      <c r="I313" s="10">
        <f>SUMIFS(Detalhe_Registro!$F:$F,Detalhe_Registro!$A:$A,A313,Detalhe_Registro!$D:$D,B313)</f>
        <v>1036</v>
      </c>
      <c r="J313" s="11">
        <f>SUMIFS(Detalhe_Registro!$G:$G,Detalhe_Registro!$A:$A,A313,Detalhe_Registro!$D:$D,B313)</f>
        <v>19.16</v>
      </c>
      <c r="K313" s="9" t="str">
        <f>IF(G313="","",IF(G313&lt;Premissas!$C$8,"&lt; 1,00",IF(G313&lt;Premissas!$C$9,"1,00 – 1,19",IF(G313&lt;Premissas!$C$10,"1,20 – 1,39",IF(G313&lt;Premissas!$C$11,"1,40 – 1,59",IF(G313&lt;Premissas!$C$12,"1,60 – 1,99","≥ 2,00"))))))</f>
        <v>≥ 2,00</v>
      </c>
      <c r="L313" s="12">
        <f>IF(G313="","",MIN(Premissas!$C$17,IF(G313&lt;Premissas!$C$8,Premissas!$E$7,IF(G313&lt;Premissas!$C$9,Premissas!$E$8,IF(G313&lt;Premissas!$C$10,Premissas!$E$9,IF(G313&lt;Premissas!$C$11,Premissas!$E$10,IF(G313&lt;Premissas!$C$12,Premissas!$E$11,Premissas!$E$12)))))))</f>
        <v>750</v>
      </c>
      <c r="M313" s="13">
        <f>IF(OR(L313="",L313=0),0,L313/Premissas!$C$16)</f>
        <v>28.846153846153847</v>
      </c>
      <c r="N313" s="9" t="str">
        <f>IF(L313&gt;=Premissas!$C$17,"SIM","NÃO")</f>
        <v>SIM</v>
      </c>
    </row>
    <row r="314" spans="1:14" ht="15" customHeight="1">
      <c r="A314" s="9">
        <v>7</v>
      </c>
      <c r="B314" s="9" t="s">
        <v>472</v>
      </c>
      <c r="C314" s="9" t="s">
        <v>473</v>
      </c>
      <c r="D314" s="9">
        <v>409</v>
      </c>
      <c r="E314" s="9" t="s">
        <v>18</v>
      </c>
      <c r="F314" s="9">
        <f>COUNTIFS(Detalhe_Registro!$A:$A,A314,Detalhe_Registro!$D:$D,B314)</f>
        <v>1</v>
      </c>
      <c r="G314" s="11">
        <v>4.375</v>
      </c>
      <c r="H314" s="11">
        <v>4.375</v>
      </c>
      <c r="I314" s="10">
        <f>SUMIFS(Detalhe_Registro!$F:$F,Detalhe_Registro!$A:$A,A314,Detalhe_Registro!$D:$D,B314)</f>
        <v>758</v>
      </c>
      <c r="J314" s="11">
        <f>SUMIFS(Detalhe_Registro!$G:$G,Detalhe_Registro!$A:$A,A314,Detalhe_Registro!$D:$D,B314)</f>
        <v>7.22</v>
      </c>
      <c r="K314" s="9" t="str">
        <f>IF(G314="","",IF(G314&lt;Premissas!$C$8,"&lt; 1,00",IF(G314&lt;Premissas!$C$9,"1,00 – 1,19",IF(G314&lt;Premissas!$C$10,"1,20 – 1,39",IF(G314&lt;Premissas!$C$11,"1,40 – 1,59",IF(G314&lt;Premissas!$C$12,"1,60 – 1,99","≥ 2,00"))))))</f>
        <v>≥ 2,00</v>
      </c>
      <c r="L314" s="12">
        <f>IF(G314="","",MIN(Premissas!$C$17,IF(G314&lt;Premissas!$C$8,Premissas!$E$7,IF(G314&lt;Premissas!$C$9,Premissas!$E$8,IF(G314&lt;Premissas!$C$10,Premissas!$E$9,IF(G314&lt;Premissas!$C$11,Premissas!$E$10,IF(G314&lt;Premissas!$C$12,Premissas!$E$11,Premissas!$E$12)))))))</f>
        <v>750</v>
      </c>
      <c r="M314" s="13">
        <f>IF(OR(L314="",L314=0),0,L314/Premissas!$C$16)</f>
        <v>28.846153846153847</v>
      </c>
      <c r="N314" s="9" t="str">
        <f>IF(L314&gt;=Premissas!$C$17,"SIM","NÃO")</f>
        <v>SIM</v>
      </c>
    </row>
    <row r="315" spans="1:14" ht="15" customHeight="1">
      <c r="A315" s="9">
        <v>7</v>
      </c>
      <c r="B315" s="9" t="s">
        <v>248</v>
      </c>
      <c r="C315" s="9" t="s">
        <v>249</v>
      </c>
      <c r="D315" s="9">
        <v>409</v>
      </c>
      <c r="E315" s="9" t="s">
        <v>20</v>
      </c>
      <c r="F315" s="9">
        <f>COUNTIFS(Detalhe_Registro!$A:$A,A315,Detalhe_Registro!$D:$D,B315)</f>
        <v>1</v>
      </c>
      <c r="G315" s="11">
        <v>1.5909089999999999</v>
      </c>
      <c r="H315" s="11">
        <v>1.5909089999999999</v>
      </c>
      <c r="I315" s="10">
        <f>SUMIFS(Detalhe_Registro!$F:$F,Detalhe_Registro!$A:$A,A315,Detalhe_Registro!$D:$D,B315)</f>
        <v>20</v>
      </c>
      <c r="J315" s="11">
        <f>SUMIFS(Detalhe_Registro!$G:$G,Detalhe_Registro!$A:$A,A315,Detalhe_Registro!$D:$D,B315)</f>
        <v>0.56999999999999995</v>
      </c>
      <c r="K315" s="9" t="str">
        <f>IF(G315="","",IF(G315&lt;Premissas!$C$8,"&lt; 1,00",IF(G315&lt;Premissas!$C$9,"1,00 – 1,19",IF(G315&lt;Premissas!$C$10,"1,20 – 1,39",IF(G315&lt;Premissas!$C$11,"1,40 – 1,59",IF(G315&lt;Premissas!$C$12,"1,60 – 1,99","≥ 2,00"))))))</f>
        <v>1,40 – 1,59</v>
      </c>
      <c r="L315" s="12">
        <f>IF(G315="","",MIN(Premissas!$C$17,IF(G315&lt;Premissas!$C$8,Premissas!$E$7,IF(G315&lt;Premissas!$C$9,Premissas!$E$8,IF(G315&lt;Premissas!$C$10,Premissas!$E$9,IF(G315&lt;Premissas!$C$11,Premissas!$E$10,IF(G315&lt;Premissas!$C$12,Premissas!$E$11,Premissas!$E$12)))))))</f>
        <v>350</v>
      </c>
      <c r="M315" s="13">
        <f>IF(OR(L315="",L315=0),0,L315/Premissas!$C$16)</f>
        <v>13.461538461538462</v>
      </c>
      <c r="N315" s="9" t="str">
        <f>IF(L315&gt;=Premissas!$C$17,"SIM","NÃO")</f>
        <v>NÃO</v>
      </c>
    </row>
    <row r="316" spans="1:14" ht="15" customHeight="1">
      <c r="A316" s="9">
        <v>7</v>
      </c>
      <c r="B316" s="9" t="s">
        <v>220</v>
      </c>
      <c r="C316" s="9" t="s">
        <v>221</v>
      </c>
      <c r="D316" s="9">
        <v>409</v>
      </c>
      <c r="E316" s="9" t="s">
        <v>18</v>
      </c>
      <c r="F316" s="9">
        <f>COUNTIFS(Detalhe_Registro!$A:$A,A316,Detalhe_Registro!$D:$D,B316)</f>
        <v>1</v>
      </c>
      <c r="G316" s="11">
        <v>1.875</v>
      </c>
      <c r="H316" s="11">
        <v>1.875</v>
      </c>
      <c r="I316" s="10">
        <f>SUMIFS(Detalhe_Registro!$F:$F,Detalhe_Registro!$A:$A,A316,Detalhe_Registro!$D:$D,B316)</f>
        <v>192</v>
      </c>
      <c r="J316" s="11">
        <f>SUMIFS(Detalhe_Registro!$G:$G,Detalhe_Registro!$A:$A,A316,Detalhe_Registro!$D:$D,B316)</f>
        <v>4.25</v>
      </c>
      <c r="K316" s="9" t="str">
        <f>IF(G316="","",IF(G316&lt;Premissas!$C$8,"&lt; 1,00",IF(G316&lt;Premissas!$C$9,"1,00 – 1,19",IF(G316&lt;Premissas!$C$10,"1,20 – 1,39",IF(G316&lt;Premissas!$C$11,"1,40 – 1,59",IF(G316&lt;Premissas!$C$12,"1,60 – 1,99","≥ 2,00"))))))</f>
        <v>1,60 – 1,99</v>
      </c>
      <c r="L316" s="12">
        <f>IF(G316="","",MIN(Premissas!$C$17,IF(G316&lt;Premissas!$C$8,Premissas!$E$7,IF(G316&lt;Premissas!$C$9,Premissas!$E$8,IF(G316&lt;Premissas!$C$10,Premissas!$E$9,IF(G316&lt;Premissas!$C$11,Premissas!$E$10,IF(G316&lt;Premissas!$C$12,Premissas!$E$11,Premissas!$E$12)))))))</f>
        <v>500</v>
      </c>
      <c r="M316" s="13">
        <f>IF(OR(L316="",L316=0),0,L316/Premissas!$C$16)</f>
        <v>19.23076923076923</v>
      </c>
      <c r="N316" s="9" t="str">
        <f>IF(L316&gt;=Premissas!$C$17,"SIM","NÃO")</f>
        <v>NÃO</v>
      </c>
    </row>
    <row r="317" spans="1:14" ht="15" customHeight="1">
      <c r="A317" s="9">
        <v>7</v>
      </c>
      <c r="B317" s="9" t="s">
        <v>194</v>
      </c>
      <c r="C317" s="9" t="s">
        <v>195</v>
      </c>
      <c r="D317" s="9">
        <v>409</v>
      </c>
      <c r="E317" s="9" t="s">
        <v>4854</v>
      </c>
      <c r="F317" s="9">
        <f>COUNTIFS(Detalhe_Registro!$A:$A,A317,Detalhe_Registro!$D:$D,B317)</f>
        <v>2</v>
      </c>
      <c r="G317" s="11">
        <v>2.8636360000000001</v>
      </c>
      <c r="H317" s="11">
        <v>2.4109850000000002</v>
      </c>
      <c r="I317" s="10">
        <f>SUMIFS(Detalhe_Registro!$F:$F,Detalhe_Registro!$A:$A,A317,Detalhe_Registro!$D:$D,B317)</f>
        <v>861</v>
      </c>
      <c r="J317" s="11">
        <f>SUMIFS(Detalhe_Registro!$G:$G,Detalhe_Registro!$A:$A,A317,Detalhe_Registro!$D:$D,B317)</f>
        <v>18.149999999999999</v>
      </c>
      <c r="K317" s="9" t="str">
        <f>IF(G317="","",IF(G317&lt;Premissas!$C$8,"&lt; 1,00",IF(G317&lt;Premissas!$C$9,"1,00 – 1,19",IF(G317&lt;Premissas!$C$10,"1,20 – 1,39",IF(G317&lt;Premissas!$C$11,"1,40 – 1,59",IF(G317&lt;Premissas!$C$12,"1,60 – 1,99","≥ 2,00"))))))</f>
        <v>≥ 2,00</v>
      </c>
      <c r="L317" s="12">
        <f>IF(G317="","",MIN(Premissas!$C$17,IF(G317&lt;Premissas!$C$8,Premissas!$E$7,IF(G317&lt;Premissas!$C$9,Premissas!$E$8,IF(G317&lt;Premissas!$C$10,Premissas!$E$9,IF(G317&lt;Premissas!$C$11,Premissas!$E$10,IF(G317&lt;Premissas!$C$12,Premissas!$E$11,Premissas!$E$12)))))))</f>
        <v>750</v>
      </c>
      <c r="M317" s="13">
        <f>IF(OR(L317="",L317=0),0,L317/Premissas!$C$16)</f>
        <v>28.846153846153847</v>
      </c>
      <c r="N317" s="9" t="str">
        <f>IF(L317&gt;=Premissas!$C$17,"SIM","NÃO")</f>
        <v>SIM</v>
      </c>
    </row>
    <row r="318" spans="1:14" ht="15" customHeight="1">
      <c r="A318" s="9">
        <v>7</v>
      </c>
      <c r="B318" s="9" t="s">
        <v>146</v>
      </c>
      <c r="C318" s="9" t="s">
        <v>147</v>
      </c>
      <c r="D318" s="9">
        <v>409</v>
      </c>
      <c r="E318" s="9" t="s">
        <v>21</v>
      </c>
      <c r="F318" s="9">
        <f>COUNTIFS(Detalhe_Registro!$A:$A,A318,Detalhe_Registro!$D:$D,B318)</f>
        <v>1</v>
      </c>
      <c r="G318" s="11">
        <v>1.48</v>
      </c>
      <c r="H318" s="11">
        <v>1.48</v>
      </c>
      <c r="I318" s="10">
        <f>SUMIFS(Detalhe_Registro!$F:$F,Detalhe_Registro!$A:$A,A318,Detalhe_Registro!$D:$D,B318)</f>
        <v>3240</v>
      </c>
      <c r="J318" s="11">
        <f>SUMIFS(Detalhe_Registro!$G:$G,Detalhe_Registro!$A:$A,A318,Detalhe_Registro!$D:$D,B318)</f>
        <v>87.56</v>
      </c>
      <c r="K318" s="9" t="str">
        <f>IF(G318="","",IF(G318&lt;Premissas!$C$8,"&lt; 1,00",IF(G318&lt;Premissas!$C$9,"1,00 – 1,19",IF(G318&lt;Premissas!$C$10,"1,20 – 1,39",IF(G318&lt;Premissas!$C$11,"1,40 – 1,59",IF(G318&lt;Premissas!$C$12,"1,60 – 1,99","≥ 2,00"))))))</f>
        <v>1,40 – 1,59</v>
      </c>
      <c r="L318" s="12">
        <f>IF(G318="","",MIN(Premissas!$C$17,IF(G318&lt;Premissas!$C$8,Premissas!$E$7,IF(G318&lt;Premissas!$C$9,Premissas!$E$8,IF(G318&lt;Premissas!$C$10,Premissas!$E$9,IF(G318&lt;Premissas!$C$11,Premissas!$E$10,IF(G318&lt;Premissas!$C$12,Premissas!$E$11,Premissas!$E$12)))))))</f>
        <v>350</v>
      </c>
      <c r="M318" s="13">
        <f>IF(OR(L318="",L318=0),0,L318/Premissas!$C$16)</f>
        <v>13.461538461538462</v>
      </c>
      <c r="N318" s="9" t="str">
        <f>IF(L318&gt;=Premissas!$C$17,"SIM","NÃO")</f>
        <v>NÃO</v>
      </c>
    </row>
    <row r="319" spans="1:14" ht="15" customHeight="1">
      <c r="A319" s="9">
        <v>7</v>
      </c>
      <c r="B319" s="9" t="s">
        <v>234</v>
      </c>
      <c r="C319" s="9" t="s">
        <v>235</v>
      </c>
      <c r="D319" s="9">
        <v>409</v>
      </c>
      <c r="E319" s="9" t="s">
        <v>20</v>
      </c>
      <c r="F319" s="9">
        <f>COUNTIFS(Detalhe_Registro!$A:$A,A319,Detalhe_Registro!$D:$D,B319)</f>
        <v>1</v>
      </c>
      <c r="G319" s="11">
        <v>1</v>
      </c>
      <c r="H319" s="11">
        <v>1</v>
      </c>
      <c r="I319" s="10">
        <f>SUMIFS(Detalhe_Registro!$F:$F,Detalhe_Registro!$A:$A,A319,Detalhe_Registro!$D:$D,B319)</f>
        <v>160</v>
      </c>
      <c r="J319" s="11">
        <f>SUMIFS(Detalhe_Registro!$G:$G,Detalhe_Registro!$A:$A,A319,Detalhe_Registro!$D:$D,B319)</f>
        <v>7.23</v>
      </c>
      <c r="K319" s="9" t="str">
        <f>IF(G319="","",IF(G319&lt;Premissas!$C$8,"&lt; 1,00",IF(G319&lt;Premissas!$C$9,"1,00 – 1,19",IF(G319&lt;Premissas!$C$10,"1,20 – 1,39",IF(G319&lt;Premissas!$C$11,"1,40 – 1,59",IF(G319&lt;Premissas!$C$12,"1,60 – 1,99","≥ 2,00"))))))</f>
        <v>1,00 – 1,19</v>
      </c>
      <c r="L319" s="12">
        <f>IF(G319="","",MIN(Premissas!$C$17,IF(G319&lt;Premissas!$C$8,Premissas!$E$7,IF(G319&lt;Premissas!$C$9,Premissas!$E$8,IF(G319&lt;Premissas!$C$10,Premissas!$E$9,IF(G319&lt;Premissas!$C$11,Premissas!$E$10,IF(G319&lt;Premissas!$C$12,Premissas!$E$11,Premissas!$E$12)))))))</f>
        <v>100</v>
      </c>
      <c r="M319" s="13">
        <f>IF(OR(L319="",L319=0),0,L319/Premissas!$C$16)</f>
        <v>3.8461538461538463</v>
      </c>
      <c r="N319" s="9" t="str">
        <f>IF(L319&gt;=Premissas!$C$17,"SIM","NÃO")</f>
        <v>NÃO</v>
      </c>
    </row>
    <row r="320" spans="1:14" ht="15" customHeight="1">
      <c r="A320" s="9">
        <v>7</v>
      </c>
      <c r="B320" s="9" t="s">
        <v>214</v>
      </c>
      <c r="C320" s="9" t="s">
        <v>215</v>
      </c>
      <c r="D320" s="9">
        <v>409</v>
      </c>
      <c r="E320" s="9" t="s">
        <v>4854</v>
      </c>
      <c r="F320" s="9">
        <f>COUNTIFS(Detalhe_Registro!$A:$A,A320,Detalhe_Registro!$D:$D,B320)</f>
        <v>2</v>
      </c>
      <c r="G320" s="11">
        <v>2.2083330000000001</v>
      </c>
      <c r="H320" s="11">
        <v>1.195076</v>
      </c>
      <c r="I320" s="10">
        <f>SUMIFS(Detalhe_Registro!$F:$F,Detalhe_Registro!$A:$A,A320,Detalhe_Registro!$D:$D,B320)</f>
        <v>172</v>
      </c>
      <c r="J320" s="11">
        <f>SUMIFS(Detalhe_Registro!$G:$G,Detalhe_Registro!$A:$A,A320,Detalhe_Registro!$D:$D,B320)</f>
        <v>12.29</v>
      </c>
      <c r="K320" s="9" t="str">
        <f>IF(G320="","",IF(G320&lt;Premissas!$C$8,"&lt; 1,00",IF(G320&lt;Premissas!$C$9,"1,00 – 1,19",IF(G320&lt;Premissas!$C$10,"1,20 – 1,39",IF(G320&lt;Premissas!$C$11,"1,40 – 1,59",IF(G320&lt;Premissas!$C$12,"1,60 – 1,99","≥ 2,00"))))))</f>
        <v>≥ 2,00</v>
      </c>
      <c r="L320" s="12">
        <f>IF(G320="","",MIN(Premissas!$C$17,IF(G320&lt;Premissas!$C$8,Premissas!$E$7,IF(G320&lt;Premissas!$C$9,Premissas!$E$8,IF(G320&lt;Premissas!$C$10,Premissas!$E$9,IF(G320&lt;Premissas!$C$11,Premissas!$E$10,IF(G320&lt;Premissas!$C$12,Premissas!$E$11,Premissas!$E$12)))))))</f>
        <v>750</v>
      </c>
      <c r="M320" s="13">
        <f>IF(OR(L320="",L320=0),0,L320/Premissas!$C$16)</f>
        <v>28.846153846153847</v>
      </c>
      <c r="N320" s="9" t="str">
        <f>IF(L320&gt;=Premissas!$C$17,"SIM","NÃO")</f>
        <v>SIM</v>
      </c>
    </row>
    <row r="321" spans="1:14" ht="15" customHeight="1">
      <c r="A321" s="9">
        <v>7</v>
      </c>
      <c r="B321" s="9" t="s">
        <v>1389</v>
      </c>
      <c r="C321" s="9" t="s">
        <v>1390</v>
      </c>
      <c r="D321" s="9">
        <v>7801</v>
      </c>
      <c r="E321" s="9" t="s">
        <v>4852</v>
      </c>
      <c r="F321" s="9">
        <f>COUNTIFS(Detalhe_Registro!$A:$A,A321,Detalhe_Registro!$D:$D,B321)</f>
        <v>2</v>
      </c>
      <c r="G321" s="11">
        <v>1.5882350000000001</v>
      </c>
      <c r="H321" s="11">
        <v>1.0128680000000001</v>
      </c>
      <c r="I321" s="10">
        <f>SUMIFS(Detalhe_Registro!$F:$F,Detalhe_Registro!$A:$A,A321,Detalhe_Registro!$D:$D,B321)</f>
        <v>5326</v>
      </c>
      <c r="J321" s="11">
        <f>SUMIFS(Detalhe_Registro!$G:$G,Detalhe_Registro!$A:$A,A321,Detalhe_Registro!$D:$D,B321)</f>
        <v>215.47</v>
      </c>
      <c r="K321" s="9" t="str">
        <f>IF(G321="","",IF(G321&lt;Premissas!$C$8,"&lt; 1,00",IF(G321&lt;Premissas!$C$9,"1,00 – 1,19",IF(G321&lt;Premissas!$C$10,"1,20 – 1,39",IF(G321&lt;Premissas!$C$11,"1,40 – 1,59",IF(G321&lt;Premissas!$C$12,"1,60 – 1,99","≥ 2,00"))))))</f>
        <v>1,40 – 1,59</v>
      </c>
      <c r="L321" s="12">
        <f>IF(G321="","",MIN(Premissas!$C$17,IF(G321&lt;Premissas!$C$8,Premissas!$E$7,IF(G321&lt;Premissas!$C$9,Premissas!$E$8,IF(G321&lt;Premissas!$C$10,Premissas!$E$9,IF(G321&lt;Premissas!$C$11,Premissas!$E$10,IF(G321&lt;Premissas!$C$12,Premissas!$E$11,Premissas!$E$12)))))))</f>
        <v>350</v>
      </c>
      <c r="M321" s="13">
        <f>IF(OR(L321="",L321=0),0,L321/Premissas!$C$16)</f>
        <v>13.461538461538462</v>
      </c>
      <c r="N321" s="9" t="str">
        <f>IF(L321&gt;=Premissas!$C$17,"SIM","NÃO")</f>
        <v>NÃO</v>
      </c>
    </row>
    <row r="322" spans="1:14" ht="15" customHeight="1">
      <c r="A322" s="9">
        <v>7</v>
      </c>
      <c r="B322" s="9" t="s">
        <v>2149</v>
      </c>
      <c r="C322" s="9" t="s">
        <v>2150</v>
      </c>
      <c r="D322" s="9">
        <v>7801</v>
      </c>
      <c r="E322" s="9" t="s">
        <v>4852</v>
      </c>
      <c r="F322" s="9">
        <f>COUNTIFS(Detalhe_Registro!$A:$A,A322,Detalhe_Registro!$D:$D,B322)</f>
        <v>2</v>
      </c>
      <c r="G322" s="11">
        <v>0.94117600000000001</v>
      </c>
      <c r="H322" s="11">
        <v>0.87683800000000001</v>
      </c>
      <c r="I322" s="10">
        <f>SUMIFS(Detalhe_Registro!$F:$F,Detalhe_Registro!$A:$A,A322,Detalhe_Registro!$D:$D,B322)</f>
        <v>2186</v>
      </c>
      <c r="J322" s="11">
        <f>SUMIFS(Detalhe_Registro!$G:$G,Detalhe_Registro!$A:$A,A322,Detalhe_Registro!$D:$D,B322)</f>
        <v>146.31</v>
      </c>
      <c r="K322" s="9" t="str">
        <f>IF(G322="","",IF(G322&lt;Premissas!$C$8,"&lt; 1,00",IF(G322&lt;Premissas!$C$9,"1,00 – 1,19",IF(G322&lt;Premissas!$C$10,"1,20 – 1,39",IF(G322&lt;Premissas!$C$11,"1,40 – 1,59",IF(G322&lt;Premissas!$C$12,"1,60 – 1,99","≥ 2,00"))))))</f>
        <v>&lt; 1,00</v>
      </c>
      <c r="L322" s="12">
        <f>IF(G322="","",MIN(Premissas!$C$17,IF(G322&lt;Premissas!$C$8,Premissas!$E$7,IF(G322&lt;Premissas!$C$9,Premissas!$E$8,IF(G322&lt;Premissas!$C$10,Premissas!$E$9,IF(G322&lt;Premissas!$C$11,Premissas!$E$10,IF(G322&lt;Premissas!$C$12,Premissas!$E$11,Premissas!$E$12)))))))</f>
        <v>0</v>
      </c>
      <c r="M322" s="13">
        <f>IF(OR(L322="",L322=0),0,L322/Premissas!$C$16)</f>
        <v>0</v>
      </c>
      <c r="N322" s="9" t="str">
        <f>IF(L322&gt;=Premissas!$C$17,"SIM","NÃO")</f>
        <v>NÃO</v>
      </c>
    </row>
    <row r="323" spans="1:14" ht="15" customHeight="1">
      <c r="A323" s="9">
        <v>7</v>
      </c>
      <c r="B323" s="9" t="s">
        <v>1831</v>
      </c>
      <c r="C323" s="9" t="s">
        <v>1832</v>
      </c>
      <c r="D323" s="9">
        <v>7801</v>
      </c>
      <c r="E323" s="9" t="s">
        <v>20</v>
      </c>
      <c r="F323" s="9">
        <f>COUNTIFS(Detalhe_Registro!$A:$A,A323,Detalhe_Registro!$D:$D,B323)</f>
        <v>1</v>
      </c>
      <c r="G323" s="11">
        <v>1</v>
      </c>
      <c r="H323" s="11">
        <v>1</v>
      </c>
      <c r="I323" s="10">
        <f>SUMIFS(Detalhe_Registro!$F:$F,Detalhe_Registro!$A:$A,A323,Detalhe_Registro!$D:$D,B323)</f>
        <v>181</v>
      </c>
      <c r="J323" s="11">
        <f>SUMIFS(Detalhe_Registro!$G:$G,Detalhe_Registro!$A:$A,A323,Detalhe_Registro!$D:$D,B323)</f>
        <v>11.56</v>
      </c>
      <c r="K323" s="9" t="str">
        <f>IF(G323="","",IF(G323&lt;Premissas!$C$8,"&lt; 1,00",IF(G323&lt;Premissas!$C$9,"1,00 – 1,19",IF(G323&lt;Premissas!$C$10,"1,20 – 1,39",IF(G323&lt;Premissas!$C$11,"1,40 – 1,59",IF(G323&lt;Premissas!$C$12,"1,60 – 1,99","≥ 2,00"))))))</f>
        <v>1,00 – 1,19</v>
      </c>
      <c r="L323" s="12">
        <f>IF(G323="","",MIN(Premissas!$C$17,IF(G323&lt;Premissas!$C$8,Premissas!$E$7,IF(G323&lt;Premissas!$C$9,Premissas!$E$8,IF(G323&lt;Premissas!$C$10,Premissas!$E$9,IF(G323&lt;Premissas!$C$11,Premissas!$E$10,IF(G323&lt;Premissas!$C$12,Premissas!$E$11,Premissas!$E$12)))))))</f>
        <v>100</v>
      </c>
      <c r="M323" s="13">
        <f>IF(OR(L323="",L323=0),0,L323/Premissas!$C$16)</f>
        <v>3.8461538461538463</v>
      </c>
      <c r="N323" s="9" t="str">
        <f>IF(L323&gt;=Premissas!$C$17,"SIM","NÃO")</f>
        <v>NÃO</v>
      </c>
    </row>
    <row r="324" spans="1:14" ht="15" customHeight="1">
      <c r="A324" s="9">
        <v>7</v>
      </c>
      <c r="B324" s="9" t="s">
        <v>1659</v>
      </c>
      <c r="C324" s="9" t="s">
        <v>1660</v>
      </c>
      <c r="D324" s="9">
        <v>7801</v>
      </c>
      <c r="E324" s="9" t="s">
        <v>18</v>
      </c>
      <c r="F324" s="9">
        <f>COUNTIFS(Detalhe_Registro!$A:$A,A324,Detalhe_Registro!$D:$D,B324)</f>
        <v>1</v>
      </c>
      <c r="G324" s="11">
        <v>0.31818200000000002</v>
      </c>
      <c r="H324" s="11">
        <v>0.31818200000000002</v>
      </c>
      <c r="I324" s="10">
        <f>SUMIFS(Detalhe_Registro!$F:$F,Detalhe_Registro!$A:$A,A324,Detalhe_Registro!$D:$D,B324)</f>
        <v>236</v>
      </c>
      <c r="J324" s="11">
        <f>SUMIFS(Detalhe_Registro!$G:$G,Detalhe_Registro!$A:$A,A324,Detalhe_Registro!$D:$D,B324)</f>
        <v>33.11</v>
      </c>
      <c r="K324" s="9" t="str">
        <f>IF(G324="","",IF(G324&lt;Premissas!$C$8,"&lt; 1,00",IF(G324&lt;Premissas!$C$9,"1,00 – 1,19",IF(G324&lt;Premissas!$C$10,"1,20 – 1,39",IF(G324&lt;Premissas!$C$11,"1,40 – 1,59",IF(G324&lt;Premissas!$C$12,"1,60 – 1,99","≥ 2,00"))))))</f>
        <v>&lt; 1,00</v>
      </c>
      <c r="L324" s="12">
        <f>IF(G324="","",MIN(Premissas!$C$17,IF(G324&lt;Premissas!$C$8,Premissas!$E$7,IF(G324&lt;Premissas!$C$9,Premissas!$E$8,IF(G324&lt;Premissas!$C$10,Premissas!$E$9,IF(G324&lt;Premissas!$C$11,Premissas!$E$10,IF(G324&lt;Premissas!$C$12,Premissas!$E$11,Premissas!$E$12)))))))</f>
        <v>0</v>
      </c>
      <c r="M324" s="13">
        <f>IF(OR(L324="",L324=0),0,L324/Premissas!$C$16)</f>
        <v>0</v>
      </c>
      <c r="N324" s="9" t="str">
        <f>IF(L324&gt;=Premissas!$C$17,"SIM","NÃO")</f>
        <v>NÃO</v>
      </c>
    </row>
    <row r="325" spans="1:14" ht="15" customHeight="1">
      <c r="A325" s="9">
        <v>7</v>
      </c>
      <c r="B325" s="9" t="s">
        <v>1625</v>
      </c>
      <c r="C325" s="9" t="s">
        <v>1626</v>
      </c>
      <c r="D325" s="9">
        <v>7801</v>
      </c>
      <c r="E325" s="9" t="s">
        <v>20</v>
      </c>
      <c r="F325" s="9">
        <f>COUNTIFS(Detalhe_Registro!$A:$A,A325,Detalhe_Registro!$D:$D,B325)</f>
        <v>1</v>
      </c>
      <c r="G325" s="11">
        <v>6.25E-2</v>
      </c>
      <c r="H325" s="11">
        <v>6.25E-2</v>
      </c>
      <c r="I325" s="10">
        <f>SUMIFS(Detalhe_Registro!$F:$F,Detalhe_Registro!$A:$A,A325,Detalhe_Registro!$D:$D,B325)</f>
        <v>35</v>
      </c>
      <c r="J325" s="11">
        <f>SUMIFS(Detalhe_Registro!$G:$G,Detalhe_Registro!$A:$A,A325,Detalhe_Registro!$D:$D,B325)</f>
        <v>31.41</v>
      </c>
      <c r="K325" s="9" t="str">
        <f>IF(G325="","",IF(G325&lt;Premissas!$C$8,"&lt; 1,00",IF(G325&lt;Premissas!$C$9,"1,00 – 1,19",IF(G325&lt;Premissas!$C$10,"1,20 – 1,39",IF(G325&lt;Premissas!$C$11,"1,40 – 1,59",IF(G325&lt;Premissas!$C$12,"1,60 – 1,99","≥ 2,00"))))))</f>
        <v>&lt; 1,00</v>
      </c>
      <c r="L325" s="12">
        <f>IF(G325="","",MIN(Premissas!$C$17,IF(G325&lt;Premissas!$C$8,Premissas!$E$7,IF(G325&lt;Premissas!$C$9,Premissas!$E$8,IF(G325&lt;Premissas!$C$10,Premissas!$E$9,IF(G325&lt;Premissas!$C$11,Premissas!$E$10,IF(G325&lt;Premissas!$C$12,Premissas!$E$11,Premissas!$E$12)))))))</f>
        <v>0</v>
      </c>
      <c r="M325" s="13">
        <f>IF(OR(L325="",L325=0),0,L325/Premissas!$C$16)</f>
        <v>0</v>
      </c>
      <c r="N325" s="9" t="str">
        <f>IF(L325&gt;=Premissas!$C$17,"SIM","NÃO")</f>
        <v>NÃO</v>
      </c>
    </row>
    <row r="326" spans="1:14" ht="15" customHeight="1">
      <c r="A326" s="9">
        <v>7</v>
      </c>
      <c r="B326" s="9" t="s">
        <v>1725</v>
      </c>
      <c r="C326" s="9" t="s">
        <v>1726</v>
      </c>
      <c r="D326" s="9">
        <v>7801</v>
      </c>
      <c r="E326" s="9" t="s">
        <v>20</v>
      </c>
      <c r="F326" s="9">
        <f>COUNTIFS(Detalhe_Registro!$A:$A,A326,Detalhe_Registro!$D:$D,B326)</f>
        <v>1</v>
      </c>
      <c r="G326" s="11">
        <v>0.125</v>
      </c>
      <c r="H326" s="11">
        <v>0.125</v>
      </c>
      <c r="I326" s="10">
        <f>SUMIFS(Detalhe_Registro!$F:$F,Detalhe_Registro!$A:$A,A326,Detalhe_Registro!$D:$D,B326)</f>
        <v>75</v>
      </c>
      <c r="J326" s="11">
        <f>SUMIFS(Detalhe_Registro!$G:$G,Detalhe_Registro!$A:$A,A326,Detalhe_Registro!$D:$D,B326)</f>
        <v>31.82</v>
      </c>
      <c r="K326" s="9" t="str">
        <f>IF(G326="","",IF(G326&lt;Premissas!$C$8,"&lt; 1,00",IF(G326&lt;Premissas!$C$9,"1,00 – 1,19",IF(G326&lt;Premissas!$C$10,"1,20 – 1,39",IF(G326&lt;Premissas!$C$11,"1,40 – 1,59",IF(G326&lt;Premissas!$C$12,"1,60 – 1,99","≥ 2,00"))))))</f>
        <v>&lt; 1,00</v>
      </c>
      <c r="L326" s="12">
        <f>IF(G326="","",MIN(Premissas!$C$17,IF(G326&lt;Premissas!$C$8,Premissas!$E$7,IF(G326&lt;Premissas!$C$9,Premissas!$E$8,IF(G326&lt;Premissas!$C$10,Premissas!$E$9,IF(G326&lt;Premissas!$C$11,Premissas!$E$10,IF(G326&lt;Premissas!$C$12,Premissas!$E$11,Premissas!$E$12)))))))</f>
        <v>0</v>
      </c>
      <c r="M326" s="13">
        <f>IF(OR(L326="",L326=0),0,L326/Premissas!$C$16)</f>
        <v>0</v>
      </c>
      <c r="N326" s="9" t="str">
        <f>IF(L326&gt;=Premissas!$C$17,"SIM","NÃO")</f>
        <v>NÃO</v>
      </c>
    </row>
    <row r="327" spans="1:14" ht="15" customHeight="1">
      <c r="A327" s="9">
        <v>7</v>
      </c>
      <c r="B327" s="9" t="s">
        <v>1249</v>
      </c>
      <c r="C327" s="9" t="s">
        <v>1250</v>
      </c>
      <c r="D327" s="9">
        <v>7801</v>
      </c>
      <c r="E327" s="9" t="s">
        <v>21</v>
      </c>
      <c r="F327" s="9">
        <f>COUNTIFS(Detalhe_Registro!$A:$A,A327,Detalhe_Registro!$D:$D,B327)</f>
        <v>1</v>
      </c>
      <c r="G327" s="11">
        <v>0.4</v>
      </c>
      <c r="H327" s="11">
        <v>0.4</v>
      </c>
      <c r="I327" s="10">
        <f>SUMIFS(Detalhe_Registro!$F:$F,Detalhe_Registro!$A:$A,A327,Detalhe_Registro!$D:$D,B327)</f>
        <v>1429</v>
      </c>
      <c r="J327" s="11">
        <f>SUMIFS(Detalhe_Registro!$G:$G,Detalhe_Registro!$A:$A,A327,Detalhe_Registro!$D:$D,B327)</f>
        <v>170.18</v>
      </c>
      <c r="K327" s="9" t="str">
        <f>IF(G327="","",IF(G327&lt;Premissas!$C$8,"&lt; 1,00",IF(G327&lt;Premissas!$C$9,"1,00 – 1,19",IF(G327&lt;Premissas!$C$10,"1,20 – 1,39",IF(G327&lt;Premissas!$C$11,"1,40 – 1,59",IF(G327&lt;Premissas!$C$12,"1,60 – 1,99","≥ 2,00"))))))</f>
        <v>&lt; 1,00</v>
      </c>
      <c r="L327" s="12">
        <f>IF(G327="","",MIN(Premissas!$C$17,IF(G327&lt;Premissas!$C$8,Premissas!$E$7,IF(G327&lt;Premissas!$C$9,Premissas!$E$8,IF(G327&lt;Premissas!$C$10,Premissas!$E$9,IF(G327&lt;Premissas!$C$11,Premissas!$E$10,IF(G327&lt;Premissas!$C$12,Premissas!$E$11,Premissas!$E$12)))))))</f>
        <v>0</v>
      </c>
      <c r="M327" s="13">
        <f>IF(OR(L327="",L327=0),0,L327/Premissas!$C$16)</f>
        <v>0</v>
      </c>
      <c r="N327" s="9" t="str">
        <f>IF(L327&gt;=Premissas!$C$17,"SIM","NÃO")</f>
        <v>NÃO</v>
      </c>
    </row>
    <row r="328" spans="1:14" ht="15" customHeight="1">
      <c r="A328" s="9">
        <v>7</v>
      </c>
      <c r="B328" s="9" t="s">
        <v>1629</v>
      </c>
      <c r="C328" s="9" t="s">
        <v>1630</v>
      </c>
      <c r="D328" s="9">
        <v>7801</v>
      </c>
      <c r="E328" s="9" t="s">
        <v>20</v>
      </c>
      <c r="F328" s="9">
        <f>COUNTIFS(Detalhe_Registro!$A:$A,A328,Detalhe_Registro!$D:$D,B328)</f>
        <v>1</v>
      </c>
      <c r="G328" s="11">
        <v>0.75</v>
      </c>
      <c r="H328" s="11">
        <v>0.75</v>
      </c>
      <c r="I328" s="10">
        <f>SUMIFS(Detalhe_Registro!$F:$F,Detalhe_Registro!$A:$A,A328,Detalhe_Registro!$D:$D,B328)</f>
        <v>1775</v>
      </c>
      <c r="J328" s="11">
        <f>SUMIFS(Detalhe_Registro!$G:$G,Detalhe_Registro!$A:$A,A328,Detalhe_Registro!$D:$D,B328)</f>
        <v>151.09</v>
      </c>
      <c r="K328" s="9" t="str">
        <f>IF(G328="","",IF(G328&lt;Premissas!$C$8,"&lt; 1,00",IF(G328&lt;Premissas!$C$9,"1,00 – 1,19",IF(G328&lt;Premissas!$C$10,"1,20 – 1,39",IF(G328&lt;Premissas!$C$11,"1,40 – 1,59",IF(G328&lt;Premissas!$C$12,"1,60 – 1,99","≥ 2,00"))))))</f>
        <v>&lt; 1,00</v>
      </c>
      <c r="L328" s="12">
        <f>IF(G328="","",MIN(Premissas!$C$17,IF(G328&lt;Premissas!$C$8,Premissas!$E$7,IF(G328&lt;Premissas!$C$9,Premissas!$E$8,IF(G328&lt;Premissas!$C$10,Premissas!$E$9,IF(G328&lt;Premissas!$C$11,Premissas!$E$10,IF(G328&lt;Premissas!$C$12,Premissas!$E$11,Premissas!$E$12)))))))</f>
        <v>0</v>
      </c>
      <c r="M328" s="13">
        <f>IF(OR(L328="",L328=0),0,L328/Premissas!$C$16)</f>
        <v>0</v>
      </c>
      <c r="N328" s="9" t="str">
        <f>IF(L328&gt;=Premissas!$C$17,"SIM","NÃO")</f>
        <v>NÃO</v>
      </c>
    </row>
    <row r="329" spans="1:14" ht="15" customHeight="1">
      <c r="A329" s="9">
        <v>7</v>
      </c>
      <c r="B329" s="9" t="s">
        <v>1529</v>
      </c>
      <c r="C329" s="9" t="s">
        <v>1530</v>
      </c>
      <c r="D329" s="9">
        <v>7801</v>
      </c>
      <c r="E329" s="9" t="s">
        <v>20</v>
      </c>
      <c r="F329" s="9">
        <f>COUNTIFS(Detalhe_Registro!$A:$A,A329,Detalhe_Registro!$D:$D,B329)</f>
        <v>1</v>
      </c>
      <c r="G329" s="11">
        <v>0.8125</v>
      </c>
      <c r="H329" s="11">
        <v>0.8125</v>
      </c>
      <c r="I329" s="10">
        <f>SUMIFS(Detalhe_Registro!$F:$F,Detalhe_Registro!$A:$A,A329,Detalhe_Registro!$D:$D,B329)</f>
        <v>1552</v>
      </c>
      <c r="J329" s="11">
        <f>SUMIFS(Detalhe_Registro!$G:$G,Detalhe_Registro!$A:$A,A329,Detalhe_Registro!$D:$D,B329)</f>
        <v>115.7</v>
      </c>
      <c r="K329" s="9" t="str">
        <f>IF(G329="","",IF(G329&lt;Premissas!$C$8,"&lt; 1,00",IF(G329&lt;Premissas!$C$9,"1,00 – 1,19",IF(G329&lt;Premissas!$C$10,"1,20 – 1,39",IF(G329&lt;Premissas!$C$11,"1,40 – 1,59",IF(G329&lt;Premissas!$C$12,"1,60 – 1,99","≥ 2,00"))))))</f>
        <v>&lt; 1,00</v>
      </c>
      <c r="L329" s="12">
        <f>IF(G329="","",MIN(Premissas!$C$17,IF(G329&lt;Premissas!$C$8,Premissas!$E$7,IF(G329&lt;Premissas!$C$9,Premissas!$E$8,IF(G329&lt;Premissas!$C$10,Premissas!$E$9,IF(G329&lt;Premissas!$C$11,Premissas!$E$10,IF(G329&lt;Premissas!$C$12,Premissas!$E$11,Premissas!$E$12)))))))</f>
        <v>0</v>
      </c>
      <c r="M329" s="13">
        <f>IF(OR(L329="",L329=0),0,L329/Premissas!$C$16)</f>
        <v>0</v>
      </c>
      <c r="N329" s="9" t="str">
        <f>IF(L329&gt;=Premissas!$C$17,"SIM","NÃO")</f>
        <v>NÃO</v>
      </c>
    </row>
    <row r="330" spans="1:14" ht="15" customHeight="1">
      <c r="A330" s="9">
        <v>7</v>
      </c>
      <c r="B330" s="9" t="s">
        <v>1259</v>
      </c>
      <c r="C330" s="9" t="s">
        <v>1260</v>
      </c>
      <c r="D330" s="9">
        <v>7801</v>
      </c>
      <c r="E330" s="9" t="s">
        <v>21</v>
      </c>
      <c r="F330" s="9">
        <f>COUNTIFS(Detalhe_Registro!$A:$A,A330,Detalhe_Registro!$D:$D,B330)</f>
        <v>1</v>
      </c>
      <c r="G330" s="11">
        <v>0.3</v>
      </c>
      <c r="H330" s="11">
        <v>0.3</v>
      </c>
      <c r="I330" s="10">
        <f>SUMIFS(Detalhe_Registro!$F:$F,Detalhe_Registro!$A:$A,A330,Detalhe_Registro!$D:$D,B330)</f>
        <v>203</v>
      </c>
      <c r="J330" s="11">
        <f>SUMIFS(Detalhe_Registro!$G:$G,Detalhe_Registro!$A:$A,A330,Detalhe_Registro!$D:$D,B330)</f>
        <v>32.07</v>
      </c>
      <c r="K330" s="9" t="str">
        <f>IF(G330="","",IF(G330&lt;Premissas!$C$8,"&lt; 1,00",IF(G330&lt;Premissas!$C$9,"1,00 – 1,19",IF(G330&lt;Premissas!$C$10,"1,20 – 1,39",IF(G330&lt;Premissas!$C$11,"1,40 – 1,59",IF(G330&lt;Premissas!$C$12,"1,60 – 1,99","≥ 2,00"))))))</f>
        <v>&lt; 1,00</v>
      </c>
      <c r="L330" s="12">
        <f>IF(G330="","",MIN(Premissas!$C$17,IF(G330&lt;Premissas!$C$8,Premissas!$E$7,IF(G330&lt;Premissas!$C$9,Premissas!$E$8,IF(G330&lt;Premissas!$C$10,Premissas!$E$9,IF(G330&lt;Premissas!$C$11,Premissas!$E$10,IF(G330&lt;Premissas!$C$12,Premissas!$E$11,Premissas!$E$12)))))))</f>
        <v>0</v>
      </c>
      <c r="M330" s="13">
        <f>IF(OR(L330="",L330=0),0,L330/Premissas!$C$16)</f>
        <v>0</v>
      </c>
      <c r="N330" s="9" t="str">
        <f>IF(L330&gt;=Premissas!$C$17,"SIM","NÃO")</f>
        <v>NÃO</v>
      </c>
    </row>
    <row r="331" spans="1:14" ht="15" customHeight="1">
      <c r="A331" s="9">
        <v>7</v>
      </c>
      <c r="B331" s="9" t="s">
        <v>1609</v>
      </c>
      <c r="C331" s="9" t="s">
        <v>1610</v>
      </c>
      <c r="D331" s="9">
        <v>7801</v>
      </c>
      <c r="E331" s="9" t="s">
        <v>20</v>
      </c>
      <c r="F331" s="9">
        <f>COUNTIFS(Detalhe_Registro!$A:$A,A331,Detalhe_Registro!$D:$D,B331)</f>
        <v>1</v>
      </c>
      <c r="G331" s="11">
        <v>1.8125</v>
      </c>
      <c r="H331" s="11">
        <v>1.8125</v>
      </c>
      <c r="I331" s="10">
        <f>SUMIFS(Detalhe_Registro!$F:$F,Detalhe_Registro!$A:$A,A331,Detalhe_Registro!$D:$D,B331)</f>
        <v>3260</v>
      </c>
      <c r="J331" s="11">
        <f>SUMIFS(Detalhe_Registro!$G:$G,Detalhe_Registro!$A:$A,A331,Detalhe_Registro!$D:$D,B331)</f>
        <v>112.06</v>
      </c>
      <c r="K331" s="9" t="str">
        <f>IF(G331="","",IF(G331&lt;Premissas!$C$8,"&lt; 1,00",IF(G331&lt;Premissas!$C$9,"1,00 – 1,19",IF(G331&lt;Premissas!$C$10,"1,20 – 1,39",IF(G331&lt;Premissas!$C$11,"1,40 – 1,59",IF(G331&lt;Premissas!$C$12,"1,60 – 1,99","≥ 2,00"))))))</f>
        <v>1,60 – 1,99</v>
      </c>
      <c r="L331" s="12">
        <f>IF(G331="","",MIN(Premissas!$C$17,IF(G331&lt;Premissas!$C$8,Premissas!$E$7,IF(G331&lt;Premissas!$C$9,Premissas!$E$8,IF(G331&lt;Premissas!$C$10,Premissas!$E$9,IF(G331&lt;Premissas!$C$11,Premissas!$E$10,IF(G331&lt;Premissas!$C$12,Premissas!$E$11,Premissas!$E$12)))))))</f>
        <v>500</v>
      </c>
      <c r="M331" s="13">
        <f>IF(OR(L331="",L331=0),0,L331/Premissas!$C$16)</f>
        <v>19.23076923076923</v>
      </c>
      <c r="N331" s="9" t="str">
        <f>IF(L331&gt;=Premissas!$C$17,"SIM","NÃO")</f>
        <v>NÃO</v>
      </c>
    </row>
    <row r="332" spans="1:14" ht="15" customHeight="1">
      <c r="A332" s="9">
        <v>7</v>
      </c>
      <c r="B332" s="9" t="s">
        <v>1369</v>
      </c>
      <c r="C332" s="9" t="s">
        <v>1370</v>
      </c>
      <c r="D332" s="9">
        <v>7801</v>
      </c>
      <c r="E332" s="9" t="s">
        <v>4855</v>
      </c>
      <c r="F332" s="9">
        <f>COUNTIFS(Detalhe_Registro!$A:$A,A332,Detalhe_Registro!$D:$D,B332)</f>
        <v>3</v>
      </c>
      <c r="G332" s="11">
        <v>1.5909089999999999</v>
      </c>
      <c r="H332" s="11">
        <v>0.83545000000000003</v>
      </c>
      <c r="I332" s="10">
        <f>SUMIFS(Detalhe_Registro!$F:$F,Detalhe_Registro!$A:$A,A332,Detalhe_Registro!$D:$D,B332)</f>
        <v>637</v>
      </c>
      <c r="J332" s="11">
        <f>SUMIFS(Detalhe_Registro!$G:$G,Detalhe_Registro!$A:$A,A332,Detalhe_Registro!$D:$D,B332)</f>
        <v>74.739999999999995</v>
      </c>
      <c r="K332" s="9" t="str">
        <f>IF(G332="","",IF(G332&lt;Premissas!$C$8,"&lt; 1,00",IF(G332&lt;Premissas!$C$9,"1,00 – 1,19",IF(G332&lt;Premissas!$C$10,"1,20 – 1,39",IF(G332&lt;Premissas!$C$11,"1,40 – 1,59",IF(G332&lt;Premissas!$C$12,"1,60 – 1,99","≥ 2,00"))))))</f>
        <v>1,40 – 1,59</v>
      </c>
      <c r="L332" s="12">
        <f>IF(G332="","",MIN(Premissas!$C$17,IF(G332&lt;Premissas!$C$8,Premissas!$E$7,IF(G332&lt;Premissas!$C$9,Premissas!$E$8,IF(G332&lt;Premissas!$C$10,Premissas!$E$9,IF(G332&lt;Premissas!$C$11,Premissas!$E$10,IF(G332&lt;Premissas!$C$12,Premissas!$E$11,Premissas!$E$12)))))))</f>
        <v>350</v>
      </c>
      <c r="M332" s="13">
        <f>IF(OR(L332="",L332=0),0,L332/Premissas!$C$16)</f>
        <v>13.461538461538462</v>
      </c>
      <c r="N332" s="9" t="str">
        <f>IF(L332&gt;=Premissas!$C$17,"SIM","NÃO")</f>
        <v>NÃO</v>
      </c>
    </row>
    <row r="333" spans="1:14" ht="15" customHeight="1">
      <c r="A333" s="9">
        <v>7</v>
      </c>
      <c r="B333" s="9" t="s">
        <v>2183</v>
      </c>
      <c r="C333" s="9" t="s">
        <v>2184</v>
      </c>
      <c r="D333" s="9">
        <v>7801</v>
      </c>
      <c r="E333" s="9" t="s">
        <v>21</v>
      </c>
      <c r="F333" s="9">
        <f>COUNTIFS(Detalhe_Registro!$A:$A,A333,Detalhe_Registro!$D:$D,B333)</f>
        <v>1</v>
      </c>
      <c r="G333" s="11">
        <v>0.4</v>
      </c>
      <c r="H333" s="11">
        <v>0.4</v>
      </c>
      <c r="I333" s="10">
        <f>SUMIFS(Detalhe_Registro!$F:$F,Detalhe_Registro!$A:$A,A333,Detalhe_Registro!$D:$D,B333)</f>
        <v>1343</v>
      </c>
      <c r="J333" s="11">
        <f>SUMIFS(Detalhe_Registro!$G:$G,Detalhe_Registro!$A:$A,A333,Detalhe_Registro!$D:$D,B333)</f>
        <v>167.92</v>
      </c>
      <c r="K333" s="9" t="str">
        <f>IF(G333="","",IF(G333&lt;Premissas!$C$8,"&lt; 1,00",IF(G333&lt;Premissas!$C$9,"1,00 – 1,19",IF(G333&lt;Premissas!$C$10,"1,20 – 1,39",IF(G333&lt;Premissas!$C$11,"1,40 – 1,59",IF(G333&lt;Premissas!$C$12,"1,60 – 1,99","≥ 2,00"))))))</f>
        <v>&lt; 1,00</v>
      </c>
      <c r="L333" s="12">
        <f>IF(G333="","",MIN(Premissas!$C$17,IF(G333&lt;Premissas!$C$8,Premissas!$E$7,IF(G333&lt;Premissas!$C$9,Premissas!$E$8,IF(G333&lt;Premissas!$C$10,Premissas!$E$9,IF(G333&lt;Premissas!$C$11,Premissas!$E$10,IF(G333&lt;Premissas!$C$12,Premissas!$E$11,Premissas!$E$12)))))))</f>
        <v>0</v>
      </c>
      <c r="M333" s="13">
        <f>IF(OR(L333="",L333=0),0,L333/Premissas!$C$16)</f>
        <v>0</v>
      </c>
      <c r="N333" s="9" t="str">
        <f>IF(L333&gt;=Premissas!$C$17,"SIM","NÃO")</f>
        <v>NÃO</v>
      </c>
    </row>
    <row r="334" spans="1:14" ht="15" customHeight="1">
      <c r="A334" s="9">
        <v>7</v>
      </c>
      <c r="B334" s="9" t="s">
        <v>1709</v>
      </c>
      <c r="C334" s="9" t="s">
        <v>1710</v>
      </c>
      <c r="D334" s="9">
        <v>7801</v>
      </c>
      <c r="E334" s="9" t="s">
        <v>18</v>
      </c>
      <c r="F334" s="9">
        <f>COUNTIFS(Detalhe_Registro!$A:$A,A334,Detalhe_Registro!$D:$D,B334)</f>
        <v>1</v>
      </c>
      <c r="G334" s="11">
        <v>0.18181800000000001</v>
      </c>
      <c r="H334" s="11">
        <v>0.18181800000000001</v>
      </c>
      <c r="I334" s="10">
        <f>SUMIFS(Detalhe_Registro!$F:$F,Detalhe_Registro!$A:$A,A334,Detalhe_Registro!$D:$D,B334)</f>
        <v>217</v>
      </c>
      <c r="J334" s="11">
        <f>SUMIFS(Detalhe_Registro!$G:$G,Detalhe_Registro!$A:$A,A334,Detalhe_Registro!$D:$D,B334)</f>
        <v>50.87</v>
      </c>
      <c r="K334" s="9" t="str">
        <f>IF(G334="","",IF(G334&lt;Premissas!$C$8,"&lt; 1,00",IF(G334&lt;Premissas!$C$9,"1,00 – 1,19",IF(G334&lt;Premissas!$C$10,"1,20 – 1,39",IF(G334&lt;Premissas!$C$11,"1,40 – 1,59",IF(G334&lt;Premissas!$C$12,"1,60 – 1,99","≥ 2,00"))))))</f>
        <v>&lt; 1,00</v>
      </c>
      <c r="L334" s="12">
        <f>IF(G334="","",MIN(Premissas!$C$17,IF(G334&lt;Premissas!$C$8,Premissas!$E$7,IF(G334&lt;Premissas!$C$9,Premissas!$E$8,IF(G334&lt;Premissas!$C$10,Premissas!$E$9,IF(G334&lt;Premissas!$C$11,Premissas!$E$10,IF(G334&lt;Premissas!$C$12,Premissas!$E$11,Premissas!$E$12)))))))</f>
        <v>0</v>
      </c>
      <c r="M334" s="13">
        <f>IF(OR(L334="",L334=0),0,L334/Premissas!$C$16)</f>
        <v>0</v>
      </c>
      <c r="N334" s="9" t="str">
        <f>IF(L334&gt;=Premissas!$C$17,"SIM","NÃO")</f>
        <v>NÃO</v>
      </c>
    </row>
    <row r="335" spans="1:14" ht="15" customHeight="1">
      <c r="A335" s="9">
        <v>7</v>
      </c>
      <c r="B335" s="9" t="s">
        <v>1333</v>
      </c>
      <c r="C335" s="9" t="s">
        <v>1334</v>
      </c>
      <c r="D335" s="9">
        <v>7801</v>
      </c>
      <c r="E335" s="9" t="s">
        <v>20</v>
      </c>
      <c r="F335" s="9">
        <f>COUNTIFS(Detalhe_Registro!$A:$A,A335,Detalhe_Registro!$D:$D,B335)</f>
        <v>1</v>
      </c>
      <c r="G335" s="11">
        <v>0.75</v>
      </c>
      <c r="H335" s="11">
        <v>0.75</v>
      </c>
      <c r="I335" s="10">
        <f>SUMIFS(Detalhe_Registro!$F:$F,Detalhe_Registro!$A:$A,A335,Detalhe_Registro!$D:$D,B335)</f>
        <v>1551</v>
      </c>
      <c r="J335" s="11">
        <f>SUMIFS(Detalhe_Registro!$G:$G,Detalhe_Registro!$A:$A,A335,Detalhe_Registro!$D:$D,B335)</f>
        <v>133.1</v>
      </c>
      <c r="K335" s="9" t="str">
        <f>IF(G335="","",IF(G335&lt;Premissas!$C$8,"&lt; 1,00",IF(G335&lt;Premissas!$C$9,"1,00 – 1,19",IF(G335&lt;Premissas!$C$10,"1,20 – 1,39",IF(G335&lt;Premissas!$C$11,"1,40 – 1,59",IF(G335&lt;Premissas!$C$12,"1,60 – 1,99","≥ 2,00"))))))</f>
        <v>&lt; 1,00</v>
      </c>
      <c r="L335" s="12">
        <f>IF(G335="","",MIN(Premissas!$C$17,IF(G335&lt;Premissas!$C$8,Premissas!$E$7,IF(G335&lt;Premissas!$C$9,Premissas!$E$8,IF(G335&lt;Premissas!$C$10,Premissas!$E$9,IF(G335&lt;Premissas!$C$11,Premissas!$E$10,IF(G335&lt;Premissas!$C$12,Premissas!$E$11,Premissas!$E$12)))))))</f>
        <v>0</v>
      </c>
      <c r="M335" s="13">
        <f>IF(OR(L335="",L335=0),0,L335/Premissas!$C$16)</f>
        <v>0</v>
      </c>
      <c r="N335" s="9" t="str">
        <f>IF(L335&gt;=Premissas!$C$17,"SIM","NÃO")</f>
        <v>NÃO</v>
      </c>
    </row>
    <row r="336" spans="1:14" ht="15" customHeight="1">
      <c r="A336" s="9">
        <v>7</v>
      </c>
      <c r="B336" s="9" t="s">
        <v>1437</v>
      </c>
      <c r="C336" s="9" t="s">
        <v>1438</v>
      </c>
      <c r="D336" s="9">
        <v>7801</v>
      </c>
      <c r="E336" s="9" t="s">
        <v>4854</v>
      </c>
      <c r="F336" s="9">
        <f>COUNTIFS(Detalhe_Registro!$A:$A,A336,Detalhe_Registro!$D:$D,B336)</f>
        <v>2</v>
      </c>
      <c r="G336" s="11">
        <v>1</v>
      </c>
      <c r="H336" s="11">
        <v>0.53125</v>
      </c>
      <c r="I336" s="10">
        <f>SUMIFS(Detalhe_Registro!$F:$F,Detalhe_Registro!$A:$A,A336,Detalhe_Registro!$D:$D,B336)</f>
        <v>813</v>
      </c>
      <c r="J336" s="11">
        <f>SUMIFS(Detalhe_Registro!$G:$G,Detalhe_Registro!$A:$A,A336,Detalhe_Registro!$D:$D,B336)</f>
        <v>68.449999999999989</v>
      </c>
      <c r="K336" s="9" t="str">
        <f>IF(G336="","",IF(G336&lt;Premissas!$C$8,"&lt; 1,00",IF(G336&lt;Premissas!$C$9,"1,00 – 1,19",IF(G336&lt;Premissas!$C$10,"1,20 – 1,39",IF(G336&lt;Premissas!$C$11,"1,40 – 1,59",IF(G336&lt;Premissas!$C$12,"1,60 – 1,99","≥ 2,00"))))))</f>
        <v>1,00 – 1,19</v>
      </c>
      <c r="L336" s="12">
        <f>IF(G336="","",MIN(Premissas!$C$17,IF(G336&lt;Premissas!$C$8,Premissas!$E$7,IF(G336&lt;Premissas!$C$9,Premissas!$E$8,IF(G336&lt;Premissas!$C$10,Premissas!$E$9,IF(G336&lt;Premissas!$C$11,Premissas!$E$10,IF(G336&lt;Premissas!$C$12,Premissas!$E$11,Premissas!$E$12)))))))</f>
        <v>100</v>
      </c>
      <c r="M336" s="13">
        <f>IF(OR(L336="",L336=0),0,L336/Premissas!$C$16)</f>
        <v>3.8461538461538463</v>
      </c>
      <c r="N336" s="9" t="str">
        <f>IF(L336&gt;=Premissas!$C$17,"SIM","NÃO")</f>
        <v>NÃO</v>
      </c>
    </row>
    <row r="337" spans="1:14" ht="15" customHeight="1">
      <c r="A337" s="9">
        <v>7</v>
      </c>
      <c r="B337" s="9" t="s">
        <v>1695</v>
      </c>
      <c r="C337" s="9" t="s">
        <v>1696</v>
      </c>
      <c r="D337" s="9">
        <v>7801</v>
      </c>
      <c r="E337" s="9" t="s">
        <v>20</v>
      </c>
      <c r="F337" s="9">
        <f>COUNTIFS(Detalhe_Registro!$A:$A,A337,Detalhe_Registro!$D:$D,B337)</f>
        <v>1</v>
      </c>
      <c r="G337" s="11">
        <v>0.75</v>
      </c>
      <c r="H337" s="11">
        <v>0.75</v>
      </c>
      <c r="I337" s="10">
        <f>SUMIFS(Detalhe_Registro!$F:$F,Detalhe_Registro!$A:$A,A337,Detalhe_Registro!$D:$D,B337)</f>
        <v>71</v>
      </c>
      <c r="J337" s="11">
        <f>SUMIFS(Detalhe_Registro!$G:$G,Detalhe_Registro!$A:$A,A337,Detalhe_Registro!$D:$D,B337)</f>
        <v>5.79</v>
      </c>
      <c r="K337" s="9" t="str">
        <f>IF(G337="","",IF(G337&lt;Premissas!$C$8,"&lt; 1,00",IF(G337&lt;Premissas!$C$9,"1,00 – 1,19",IF(G337&lt;Premissas!$C$10,"1,20 – 1,39",IF(G337&lt;Premissas!$C$11,"1,40 – 1,59",IF(G337&lt;Premissas!$C$12,"1,60 – 1,99","≥ 2,00"))))))</f>
        <v>&lt; 1,00</v>
      </c>
      <c r="L337" s="12">
        <f>IF(G337="","",MIN(Premissas!$C$17,IF(G337&lt;Premissas!$C$8,Premissas!$E$7,IF(G337&lt;Premissas!$C$9,Premissas!$E$8,IF(G337&lt;Premissas!$C$10,Premissas!$E$9,IF(G337&lt;Premissas!$C$11,Premissas!$E$10,IF(G337&lt;Premissas!$C$12,Premissas!$E$11,Premissas!$E$12)))))))</f>
        <v>0</v>
      </c>
      <c r="M337" s="13">
        <f>IF(OR(L337="",L337=0),0,L337/Premissas!$C$16)</f>
        <v>0</v>
      </c>
      <c r="N337" s="9" t="str">
        <f>IF(L337&gt;=Premissas!$C$17,"SIM","NÃO")</f>
        <v>NÃO</v>
      </c>
    </row>
    <row r="338" spans="1:14" ht="15" customHeight="1">
      <c r="A338" s="9">
        <v>7</v>
      </c>
      <c r="B338" s="9" t="s">
        <v>1519</v>
      </c>
      <c r="C338" s="9" t="s">
        <v>1520</v>
      </c>
      <c r="D338" s="9">
        <v>7801</v>
      </c>
      <c r="E338" s="9" t="s">
        <v>18</v>
      </c>
      <c r="F338" s="9">
        <f>COUNTIFS(Detalhe_Registro!$A:$A,A338,Detalhe_Registro!$D:$D,B338)</f>
        <v>1</v>
      </c>
      <c r="G338" s="11">
        <v>0.31818200000000002</v>
      </c>
      <c r="H338" s="11">
        <v>0.31818200000000002</v>
      </c>
      <c r="I338" s="10">
        <f>SUMIFS(Detalhe_Registro!$F:$F,Detalhe_Registro!$A:$A,A338,Detalhe_Registro!$D:$D,B338)</f>
        <v>373</v>
      </c>
      <c r="J338" s="11">
        <f>SUMIFS(Detalhe_Registro!$G:$G,Detalhe_Registro!$A:$A,A338,Detalhe_Registro!$D:$D,B338)</f>
        <v>53.5</v>
      </c>
      <c r="K338" s="9" t="str">
        <f>IF(G338="","",IF(G338&lt;Premissas!$C$8,"&lt; 1,00",IF(G338&lt;Premissas!$C$9,"1,00 – 1,19",IF(G338&lt;Premissas!$C$10,"1,20 – 1,39",IF(G338&lt;Premissas!$C$11,"1,40 – 1,59",IF(G338&lt;Premissas!$C$12,"1,60 – 1,99","≥ 2,00"))))))</f>
        <v>&lt; 1,00</v>
      </c>
      <c r="L338" s="12">
        <f>IF(G338="","",MIN(Premissas!$C$17,IF(G338&lt;Premissas!$C$8,Premissas!$E$7,IF(G338&lt;Premissas!$C$9,Premissas!$E$8,IF(G338&lt;Premissas!$C$10,Premissas!$E$9,IF(G338&lt;Premissas!$C$11,Premissas!$E$10,IF(G338&lt;Premissas!$C$12,Premissas!$E$11,Premissas!$E$12)))))))</f>
        <v>0</v>
      </c>
      <c r="M338" s="13">
        <f>IF(OR(L338="",L338=0),0,L338/Premissas!$C$16)</f>
        <v>0</v>
      </c>
      <c r="N338" s="9" t="str">
        <f>IF(L338&gt;=Premissas!$C$17,"SIM","NÃO")</f>
        <v>NÃO</v>
      </c>
    </row>
    <row r="339" spans="1:14" ht="15" customHeight="1">
      <c r="A339" s="9">
        <v>7</v>
      </c>
      <c r="B339" s="9" t="s">
        <v>1441</v>
      </c>
      <c r="C339" s="9" t="s">
        <v>1442</v>
      </c>
      <c r="D339" s="9">
        <v>7801</v>
      </c>
      <c r="E339" s="9" t="s">
        <v>18</v>
      </c>
      <c r="F339" s="9">
        <f>COUNTIFS(Detalhe_Registro!$A:$A,A339,Detalhe_Registro!$D:$D,B339)</f>
        <v>1</v>
      </c>
      <c r="G339" s="11">
        <v>0.31818200000000002</v>
      </c>
      <c r="H339" s="11">
        <v>0.31818200000000002</v>
      </c>
      <c r="I339" s="10">
        <f>SUMIFS(Detalhe_Registro!$F:$F,Detalhe_Registro!$A:$A,A339,Detalhe_Registro!$D:$D,B339)</f>
        <v>66</v>
      </c>
      <c r="J339" s="11">
        <f>SUMIFS(Detalhe_Registro!$G:$G,Detalhe_Registro!$A:$A,A339,Detalhe_Registro!$D:$D,B339)</f>
        <v>9.39</v>
      </c>
      <c r="K339" s="9" t="str">
        <f>IF(G339="","",IF(G339&lt;Premissas!$C$8,"&lt; 1,00",IF(G339&lt;Premissas!$C$9,"1,00 – 1,19",IF(G339&lt;Premissas!$C$10,"1,20 – 1,39",IF(G339&lt;Premissas!$C$11,"1,40 – 1,59",IF(G339&lt;Premissas!$C$12,"1,60 – 1,99","≥ 2,00"))))))</f>
        <v>&lt; 1,00</v>
      </c>
      <c r="L339" s="12">
        <f>IF(G339="","",MIN(Premissas!$C$17,IF(G339&lt;Premissas!$C$8,Premissas!$E$7,IF(G339&lt;Premissas!$C$9,Premissas!$E$8,IF(G339&lt;Premissas!$C$10,Premissas!$E$9,IF(G339&lt;Premissas!$C$11,Premissas!$E$10,IF(G339&lt;Premissas!$C$12,Premissas!$E$11,Premissas!$E$12)))))))</f>
        <v>0</v>
      </c>
      <c r="M339" s="13">
        <f>IF(OR(L339="",L339=0),0,L339/Premissas!$C$16)</f>
        <v>0</v>
      </c>
      <c r="N339" s="9" t="str">
        <f>IF(L339&gt;=Premissas!$C$17,"SIM","NÃO")</f>
        <v>NÃO</v>
      </c>
    </row>
    <row r="340" spans="1:14" ht="15" customHeight="1">
      <c r="A340" s="9">
        <v>7</v>
      </c>
      <c r="B340" s="9" t="s">
        <v>2185</v>
      </c>
      <c r="C340" s="9" t="s">
        <v>2186</v>
      </c>
      <c r="D340" s="9">
        <v>7801</v>
      </c>
      <c r="E340" s="9" t="s">
        <v>19</v>
      </c>
      <c r="F340" s="9">
        <f>COUNTIFS(Detalhe_Registro!$A:$A,A340,Detalhe_Registro!$D:$D,B340)</f>
        <v>1</v>
      </c>
      <c r="G340" s="11">
        <v>1.2941180000000001</v>
      </c>
      <c r="H340" s="11">
        <v>1.2941180000000001</v>
      </c>
      <c r="I340" s="10">
        <f>SUMIFS(Detalhe_Registro!$F:$F,Detalhe_Registro!$A:$A,A340,Detalhe_Registro!$D:$D,B340)</f>
        <v>2459</v>
      </c>
      <c r="J340" s="11">
        <f>SUMIFS(Detalhe_Registro!$G:$G,Detalhe_Registro!$A:$A,A340,Detalhe_Registro!$D:$D,B340)</f>
        <v>112.68</v>
      </c>
      <c r="K340" s="9" t="str">
        <f>IF(G340="","",IF(G340&lt;Premissas!$C$8,"&lt; 1,00",IF(G340&lt;Premissas!$C$9,"1,00 – 1,19",IF(G340&lt;Premissas!$C$10,"1,20 – 1,39",IF(G340&lt;Premissas!$C$11,"1,40 – 1,59",IF(G340&lt;Premissas!$C$12,"1,60 – 1,99","≥ 2,00"))))))</f>
        <v>1,20 – 1,39</v>
      </c>
      <c r="L340" s="12">
        <f>IF(G340="","",MIN(Premissas!$C$17,IF(G340&lt;Premissas!$C$8,Premissas!$E$7,IF(G340&lt;Premissas!$C$9,Premissas!$E$8,IF(G340&lt;Premissas!$C$10,Premissas!$E$9,IF(G340&lt;Premissas!$C$11,Premissas!$E$10,IF(G340&lt;Premissas!$C$12,Premissas!$E$11,Premissas!$E$12)))))))</f>
        <v>200</v>
      </c>
      <c r="M340" s="13">
        <f>IF(OR(L340="",L340=0),0,L340/Premissas!$C$16)</f>
        <v>7.6923076923076925</v>
      </c>
      <c r="N340" s="9" t="str">
        <f>IF(L340&gt;=Premissas!$C$17,"SIM","NÃO")</f>
        <v>NÃO</v>
      </c>
    </row>
    <row r="341" spans="1:14" ht="15" customHeight="1">
      <c r="A341" s="9">
        <v>7</v>
      </c>
      <c r="B341" s="9" t="s">
        <v>1515</v>
      </c>
      <c r="C341" s="9" t="s">
        <v>1516</v>
      </c>
      <c r="D341" s="9">
        <v>7801</v>
      </c>
      <c r="E341" s="9" t="s">
        <v>19</v>
      </c>
      <c r="F341" s="9">
        <f>COUNTIFS(Detalhe_Registro!$A:$A,A341,Detalhe_Registro!$D:$D,B341)</f>
        <v>1</v>
      </c>
      <c r="G341" s="11">
        <v>2</v>
      </c>
      <c r="H341" s="11">
        <v>2</v>
      </c>
      <c r="I341" s="10">
        <f>SUMIFS(Detalhe_Registro!$F:$F,Detalhe_Registro!$A:$A,A341,Detalhe_Registro!$D:$D,B341)</f>
        <v>135</v>
      </c>
      <c r="J341" s="11">
        <f>SUMIFS(Detalhe_Registro!$G:$G,Detalhe_Registro!$A:$A,A341,Detalhe_Registro!$D:$D,B341)</f>
        <v>3.93</v>
      </c>
      <c r="K341" s="9" t="str">
        <f>IF(G341="","",IF(G341&lt;Premissas!$C$8,"&lt; 1,00",IF(G341&lt;Premissas!$C$9,"1,00 – 1,19",IF(G341&lt;Premissas!$C$10,"1,20 – 1,39",IF(G341&lt;Premissas!$C$11,"1,40 – 1,59",IF(G341&lt;Premissas!$C$12,"1,60 – 1,99","≥ 2,00"))))))</f>
        <v>≥ 2,00</v>
      </c>
      <c r="L341" s="12">
        <f>IF(G341="","",MIN(Premissas!$C$17,IF(G341&lt;Premissas!$C$8,Premissas!$E$7,IF(G341&lt;Premissas!$C$9,Premissas!$E$8,IF(G341&lt;Premissas!$C$10,Premissas!$E$9,IF(G341&lt;Premissas!$C$11,Premissas!$E$10,IF(G341&lt;Premissas!$C$12,Premissas!$E$11,Premissas!$E$12)))))))</f>
        <v>750</v>
      </c>
      <c r="M341" s="13">
        <f>IF(OR(L341="",L341=0),0,L341/Premissas!$C$16)</f>
        <v>28.846153846153847</v>
      </c>
      <c r="N341" s="9" t="str">
        <f>IF(L341&gt;=Premissas!$C$17,"SIM","NÃO")</f>
        <v>SIM</v>
      </c>
    </row>
    <row r="342" spans="1:14" ht="15" customHeight="1">
      <c r="A342" s="9">
        <v>7</v>
      </c>
      <c r="B342" s="9" t="s">
        <v>1311</v>
      </c>
      <c r="C342" s="9" t="s">
        <v>1312</v>
      </c>
      <c r="D342" s="9">
        <v>7801</v>
      </c>
      <c r="E342" s="9" t="s">
        <v>21</v>
      </c>
      <c r="F342" s="9">
        <f>COUNTIFS(Detalhe_Registro!$A:$A,A342,Detalhe_Registro!$D:$D,B342)</f>
        <v>1</v>
      </c>
      <c r="G342" s="11">
        <v>0.6</v>
      </c>
      <c r="H342" s="11">
        <v>0.6</v>
      </c>
      <c r="I342" s="10">
        <f>SUMIFS(Detalhe_Registro!$F:$F,Detalhe_Registro!$A:$A,A342,Detalhe_Registro!$D:$D,B342)</f>
        <v>1773</v>
      </c>
      <c r="J342" s="11">
        <f>SUMIFS(Detalhe_Registro!$G:$G,Detalhe_Registro!$A:$A,A342,Detalhe_Registro!$D:$D,B342)</f>
        <v>144.66999999999999</v>
      </c>
      <c r="K342" s="9" t="str">
        <f>IF(G342="","",IF(G342&lt;Premissas!$C$8,"&lt; 1,00",IF(G342&lt;Premissas!$C$9,"1,00 – 1,19",IF(G342&lt;Premissas!$C$10,"1,20 – 1,39",IF(G342&lt;Premissas!$C$11,"1,40 – 1,59",IF(G342&lt;Premissas!$C$12,"1,60 – 1,99","≥ 2,00"))))))</f>
        <v>&lt; 1,00</v>
      </c>
      <c r="L342" s="12">
        <f>IF(G342="","",MIN(Premissas!$C$17,IF(G342&lt;Premissas!$C$8,Premissas!$E$7,IF(G342&lt;Premissas!$C$9,Premissas!$E$8,IF(G342&lt;Premissas!$C$10,Premissas!$E$9,IF(G342&lt;Premissas!$C$11,Premissas!$E$10,IF(G342&lt;Premissas!$C$12,Premissas!$E$11,Premissas!$E$12)))))))</f>
        <v>0</v>
      </c>
      <c r="M342" s="13">
        <f>IF(OR(L342="",L342=0),0,L342/Premissas!$C$16)</f>
        <v>0</v>
      </c>
      <c r="N342" s="9" t="str">
        <f>IF(L342&gt;=Premissas!$C$17,"SIM","NÃO")</f>
        <v>NÃO</v>
      </c>
    </row>
    <row r="343" spans="1:14" ht="15" customHeight="1">
      <c r="A343" s="9">
        <v>7</v>
      </c>
      <c r="B343" s="9" t="s">
        <v>1213</v>
      </c>
      <c r="C343" s="9" t="s">
        <v>1214</v>
      </c>
      <c r="D343" s="9">
        <v>7801</v>
      </c>
      <c r="E343" s="9" t="s">
        <v>4852</v>
      </c>
      <c r="F343" s="9">
        <f>COUNTIFS(Detalhe_Registro!$A:$A,A343,Detalhe_Registro!$D:$D,B343)</f>
        <v>2</v>
      </c>
      <c r="G343" s="11">
        <v>6.25E-2</v>
      </c>
      <c r="H343" s="11">
        <v>6.0662000000000001E-2</v>
      </c>
      <c r="I343" s="10">
        <f>SUMIFS(Detalhe_Registro!$F:$F,Detalhe_Registro!$A:$A,A343,Detalhe_Registro!$D:$D,B343)</f>
        <v>24</v>
      </c>
      <c r="J343" s="11">
        <f>SUMIFS(Detalhe_Registro!$G:$G,Detalhe_Registro!$A:$A,A343,Detalhe_Registro!$D:$D,B343)</f>
        <v>32.29</v>
      </c>
      <c r="K343" s="9" t="str">
        <f>IF(G343="","",IF(G343&lt;Premissas!$C$8,"&lt; 1,00",IF(G343&lt;Premissas!$C$9,"1,00 – 1,19",IF(G343&lt;Premissas!$C$10,"1,20 – 1,39",IF(G343&lt;Premissas!$C$11,"1,40 – 1,59",IF(G343&lt;Premissas!$C$12,"1,60 – 1,99","≥ 2,00"))))))</f>
        <v>&lt; 1,00</v>
      </c>
      <c r="L343" s="12">
        <f>IF(G343="","",MIN(Premissas!$C$17,IF(G343&lt;Premissas!$C$8,Premissas!$E$7,IF(G343&lt;Premissas!$C$9,Premissas!$E$8,IF(G343&lt;Premissas!$C$10,Premissas!$E$9,IF(G343&lt;Premissas!$C$11,Premissas!$E$10,IF(G343&lt;Premissas!$C$12,Premissas!$E$11,Premissas!$E$12)))))))</f>
        <v>0</v>
      </c>
      <c r="M343" s="13">
        <f>IF(OR(L343="",L343=0),0,L343/Premissas!$C$16)</f>
        <v>0</v>
      </c>
      <c r="N343" s="9" t="str">
        <f>IF(L343&gt;=Premissas!$C$17,"SIM","NÃO")</f>
        <v>NÃO</v>
      </c>
    </row>
    <row r="344" spans="1:14" ht="15" customHeight="1">
      <c r="A344" s="9">
        <v>7</v>
      </c>
      <c r="B344" s="9" t="s">
        <v>2151</v>
      </c>
      <c r="C344" s="9" t="s">
        <v>2152</v>
      </c>
      <c r="D344" s="9">
        <v>7801</v>
      </c>
      <c r="E344" s="9" t="s">
        <v>18</v>
      </c>
      <c r="F344" s="9">
        <f>COUNTIFS(Detalhe_Registro!$A:$A,A344,Detalhe_Registro!$D:$D,B344)</f>
        <v>1</v>
      </c>
      <c r="G344" s="11">
        <v>0.59090900000000002</v>
      </c>
      <c r="H344" s="11">
        <v>0.59090900000000002</v>
      </c>
      <c r="I344" s="10">
        <f>SUMIFS(Detalhe_Registro!$F:$F,Detalhe_Registro!$A:$A,A344,Detalhe_Registro!$D:$D,B344)</f>
        <v>131</v>
      </c>
      <c r="J344" s="11">
        <f>SUMIFS(Detalhe_Registro!$G:$G,Detalhe_Registro!$A:$A,A344,Detalhe_Registro!$D:$D,B344)</f>
        <v>9.92</v>
      </c>
      <c r="K344" s="9" t="str">
        <f>IF(G344="","",IF(G344&lt;Premissas!$C$8,"&lt; 1,00",IF(G344&lt;Premissas!$C$9,"1,00 – 1,19",IF(G344&lt;Premissas!$C$10,"1,20 – 1,39",IF(G344&lt;Premissas!$C$11,"1,40 – 1,59",IF(G344&lt;Premissas!$C$12,"1,60 – 1,99","≥ 2,00"))))))</f>
        <v>&lt; 1,00</v>
      </c>
      <c r="L344" s="12">
        <f>IF(G344="","",MIN(Premissas!$C$17,IF(G344&lt;Premissas!$C$8,Premissas!$E$7,IF(G344&lt;Premissas!$C$9,Premissas!$E$8,IF(G344&lt;Premissas!$C$10,Premissas!$E$9,IF(G344&lt;Premissas!$C$11,Premissas!$E$10,IF(G344&lt;Premissas!$C$12,Premissas!$E$11,Premissas!$E$12)))))))</f>
        <v>0</v>
      </c>
      <c r="M344" s="13">
        <f>IF(OR(L344="",L344=0),0,L344/Premissas!$C$16)</f>
        <v>0</v>
      </c>
      <c r="N344" s="9" t="str">
        <f>IF(L344&gt;=Premissas!$C$17,"SIM","NÃO")</f>
        <v>NÃO</v>
      </c>
    </row>
    <row r="345" spans="1:14" ht="15" customHeight="1">
      <c r="A345" s="9">
        <v>7</v>
      </c>
      <c r="B345" s="9" t="s">
        <v>1727</v>
      </c>
      <c r="C345" s="9" t="s">
        <v>1728</v>
      </c>
      <c r="D345" s="9">
        <v>7801</v>
      </c>
      <c r="E345" s="9" t="s">
        <v>20</v>
      </c>
      <c r="F345" s="9">
        <f>COUNTIFS(Detalhe_Registro!$A:$A,A345,Detalhe_Registro!$D:$D,B345)</f>
        <v>1</v>
      </c>
      <c r="G345" s="11">
        <v>0.625</v>
      </c>
      <c r="H345" s="11">
        <v>0.625</v>
      </c>
      <c r="I345" s="10">
        <f>SUMIFS(Detalhe_Registro!$F:$F,Detalhe_Registro!$A:$A,A345,Detalhe_Registro!$D:$D,B345)</f>
        <v>452</v>
      </c>
      <c r="J345" s="11">
        <f>SUMIFS(Detalhe_Registro!$G:$G,Detalhe_Registro!$A:$A,A345,Detalhe_Registro!$D:$D,B345)</f>
        <v>43.55</v>
      </c>
      <c r="K345" s="9" t="str">
        <f>IF(G345="","",IF(G345&lt;Premissas!$C$8,"&lt; 1,00",IF(G345&lt;Premissas!$C$9,"1,00 – 1,19",IF(G345&lt;Premissas!$C$10,"1,20 – 1,39",IF(G345&lt;Premissas!$C$11,"1,40 – 1,59",IF(G345&lt;Premissas!$C$12,"1,60 – 1,99","≥ 2,00"))))))</f>
        <v>&lt; 1,00</v>
      </c>
      <c r="L345" s="12">
        <f>IF(G345="","",MIN(Premissas!$C$17,IF(G345&lt;Premissas!$C$8,Premissas!$E$7,IF(G345&lt;Premissas!$C$9,Premissas!$E$8,IF(G345&lt;Premissas!$C$10,Premissas!$E$9,IF(G345&lt;Premissas!$C$11,Premissas!$E$10,IF(G345&lt;Premissas!$C$12,Premissas!$E$11,Premissas!$E$12)))))))</f>
        <v>0</v>
      </c>
      <c r="M345" s="13">
        <f>IF(OR(L345="",L345=0),0,L345/Premissas!$C$16)</f>
        <v>0</v>
      </c>
      <c r="N345" s="9" t="str">
        <f>IF(L345&gt;=Premissas!$C$17,"SIM","NÃO")</f>
        <v>NÃO</v>
      </c>
    </row>
    <row r="346" spans="1:14" ht="15" customHeight="1">
      <c r="A346" s="9">
        <v>7</v>
      </c>
      <c r="B346" s="9" t="s">
        <v>1491</v>
      </c>
      <c r="C346" s="9" t="s">
        <v>1492</v>
      </c>
      <c r="D346" s="9">
        <v>7801</v>
      </c>
      <c r="E346" s="9" t="s">
        <v>18</v>
      </c>
      <c r="F346" s="9">
        <f>COUNTIFS(Detalhe_Registro!$A:$A,A346,Detalhe_Registro!$D:$D,B346)</f>
        <v>1</v>
      </c>
      <c r="G346" s="11">
        <v>0.40909099999999998</v>
      </c>
      <c r="H346" s="11">
        <v>0.40909099999999998</v>
      </c>
      <c r="I346" s="10">
        <f>SUMIFS(Detalhe_Registro!$F:$F,Detalhe_Registro!$A:$A,A346,Detalhe_Registro!$D:$D,B346)</f>
        <v>60</v>
      </c>
      <c r="J346" s="11">
        <f>SUMIFS(Detalhe_Registro!$G:$G,Detalhe_Registro!$A:$A,A346,Detalhe_Registro!$D:$D,B346)</f>
        <v>6.74</v>
      </c>
      <c r="K346" s="9" t="str">
        <f>IF(G346="","",IF(G346&lt;Premissas!$C$8,"&lt; 1,00",IF(G346&lt;Premissas!$C$9,"1,00 – 1,19",IF(G346&lt;Premissas!$C$10,"1,20 – 1,39",IF(G346&lt;Premissas!$C$11,"1,40 – 1,59",IF(G346&lt;Premissas!$C$12,"1,60 – 1,99","≥ 2,00"))))))</f>
        <v>&lt; 1,00</v>
      </c>
      <c r="L346" s="12">
        <f>IF(G346="","",MIN(Premissas!$C$17,IF(G346&lt;Premissas!$C$8,Premissas!$E$7,IF(G346&lt;Premissas!$C$9,Premissas!$E$8,IF(G346&lt;Premissas!$C$10,Premissas!$E$9,IF(G346&lt;Premissas!$C$11,Premissas!$E$10,IF(G346&lt;Premissas!$C$12,Premissas!$E$11,Premissas!$E$12)))))))</f>
        <v>0</v>
      </c>
      <c r="M346" s="13">
        <f>IF(OR(L346="",L346=0),0,L346/Premissas!$C$16)</f>
        <v>0</v>
      </c>
      <c r="N346" s="9" t="str">
        <f>IF(L346&gt;=Premissas!$C$17,"SIM","NÃO")</f>
        <v>NÃO</v>
      </c>
    </row>
    <row r="347" spans="1:14" ht="15" customHeight="1">
      <c r="A347" s="9">
        <v>7</v>
      </c>
      <c r="B347" s="9" t="s">
        <v>1289</v>
      </c>
      <c r="C347" s="9" t="s">
        <v>1290</v>
      </c>
      <c r="D347" s="9">
        <v>7801</v>
      </c>
      <c r="E347" s="9" t="s">
        <v>21</v>
      </c>
      <c r="F347" s="9">
        <f>COUNTIFS(Detalhe_Registro!$A:$A,A347,Detalhe_Registro!$D:$D,B347)</f>
        <v>1</v>
      </c>
      <c r="G347" s="11">
        <v>0.45</v>
      </c>
      <c r="H347" s="11">
        <v>0.45</v>
      </c>
      <c r="I347" s="10">
        <f>SUMIFS(Detalhe_Registro!$F:$F,Detalhe_Registro!$A:$A,A347,Detalhe_Registro!$D:$D,B347)</f>
        <v>1364</v>
      </c>
      <c r="J347" s="11">
        <f>SUMIFS(Detalhe_Registro!$G:$G,Detalhe_Registro!$A:$A,A347,Detalhe_Registro!$D:$D,B347)</f>
        <v>146.54</v>
      </c>
      <c r="K347" s="9" t="str">
        <f>IF(G347="","",IF(G347&lt;Premissas!$C$8,"&lt; 1,00",IF(G347&lt;Premissas!$C$9,"1,00 – 1,19",IF(G347&lt;Premissas!$C$10,"1,20 – 1,39",IF(G347&lt;Premissas!$C$11,"1,40 – 1,59",IF(G347&lt;Premissas!$C$12,"1,60 – 1,99","≥ 2,00"))))))</f>
        <v>&lt; 1,00</v>
      </c>
      <c r="L347" s="12">
        <f>IF(G347="","",MIN(Premissas!$C$17,IF(G347&lt;Premissas!$C$8,Premissas!$E$7,IF(G347&lt;Premissas!$C$9,Premissas!$E$8,IF(G347&lt;Premissas!$C$10,Premissas!$E$9,IF(G347&lt;Premissas!$C$11,Premissas!$E$10,IF(G347&lt;Premissas!$C$12,Premissas!$E$11,Premissas!$E$12)))))))</f>
        <v>0</v>
      </c>
      <c r="M347" s="13">
        <f>IF(OR(L347="",L347=0),0,L347/Premissas!$C$16)</f>
        <v>0</v>
      </c>
      <c r="N347" s="9" t="str">
        <f>IF(L347&gt;=Premissas!$C$17,"SIM","NÃO")</f>
        <v>NÃO</v>
      </c>
    </row>
    <row r="348" spans="1:14" ht="15" customHeight="1">
      <c r="A348" s="9">
        <v>7</v>
      </c>
      <c r="B348" s="9" t="s">
        <v>1527</v>
      </c>
      <c r="C348" s="9" t="s">
        <v>1528</v>
      </c>
      <c r="D348" s="9">
        <v>7801</v>
      </c>
      <c r="E348" s="9" t="s">
        <v>4852</v>
      </c>
      <c r="F348" s="9">
        <f>COUNTIFS(Detalhe_Registro!$A:$A,A348,Detalhe_Registro!$D:$D,B348)</f>
        <v>2</v>
      </c>
      <c r="G348" s="11">
        <v>0.94117600000000001</v>
      </c>
      <c r="H348" s="11">
        <v>0.75183800000000001</v>
      </c>
      <c r="I348" s="10">
        <f>SUMIFS(Detalhe_Registro!$F:$F,Detalhe_Registro!$A:$A,A348,Detalhe_Registro!$D:$D,B348)</f>
        <v>2307</v>
      </c>
      <c r="J348" s="11">
        <f>SUMIFS(Detalhe_Registro!$G:$G,Detalhe_Registro!$A:$A,A348,Detalhe_Registro!$D:$D,B348)</f>
        <v>153.01999999999998</v>
      </c>
      <c r="K348" s="9" t="str">
        <f>IF(G348="","",IF(G348&lt;Premissas!$C$8,"&lt; 1,00",IF(G348&lt;Premissas!$C$9,"1,00 – 1,19",IF(G348&lt;Premissas!$C$10,"1,20 – 1,39",IF(G348&lt;Premissas!$C$11,"1,40 – 1,59",IF(G348&lt;Premissas!$C$12,"1,60 – 1,99","≥ 2,00"))))))</f>
        <v>&lt; 1,00</v>
      </c>
      <c r="L348" s="12">
        <f>IF(G348="","",MIN(Premissas!$C$17,IF(G348&lt;Premissas!$C$8,Premissas!$E$7,IF(G348&lt;Premissas!$C$9,Premissas!$E$8,IF(G348&lt;Premissas!$C$10,Premissas!$E$9,IF(G348&lt;Premissas!$C$11,Premissas!$E$10,IF(G348&lt;Premissas!$C$12,Premissas!$E$11,Premissas!$E$12)))))))</f>
        <v>0</v>
      </c>
      <c r="M348" s="13">
        <f>IF(OR(L348="",L348=0),0,L348/Premissas!$C$16)</f>
        <v>0</v>
      </c>
      <c r="N348" s="9" t="str">
        <f>IF(L348&gt;=Premissas!$C$17,"SIM","NÃO")</f>
        <v>NÃO</v>
      </c>
    </row>
    <row r="349" spans="1:14" ht="15" customHeight="1">
      <c r="A349" s="9">
        <v>7</v>
      </c>
      <c r="B349" s="9" t="s">
        <v>1397</v>
      </c>
      <c r="C349" s="9" t="s">
        <v>1398</v>
      </c>
      <c r="D349" s="9">
        <v>7801</v>
      </c>
      <c r="E349" s="9" t="s">
        <v>4853</v>
      </c>
      <c r="F349" s="9">
        <f>COUNTIFS(Detalhe_Registro!$A:$A,A349,Detalhe_Registro!$D:$D,B349)</f>
        <v>2</v>
      </c>
      <c r="G349" s="11">
        <v>0.235294</v>
      </c>
      <c r="H349" s="11">
        <v>0.18582899999999999</v>
      </c>
      <c r="I349" s="10">
        <f>SUMIFS(Detalhe_Registro!$F:$F,Detalhe_Registro!$A:$A,A349,Detalhe_Registro!$D:$D,B349)</f>
        <v>12</v>
      </c>
      <c r="J349" s="11">
        <f>SUMIFS(Detalhe_Registro!$G:$G,Detalhe_Registro!$A:$A,A349,Detalhe_Registro!$D:$D,B349)</f>
        <v>3.45</v>
      </c>
      <c r="K349" s="9" t="str">
        <f>IF(G349="","",IF(G349&lt;Premissas!$C$8,"&lt; 1,00",IF(G349&lt;Premissas!$C$9,"1,00 – 1,19",IF(G349&lt;Premissas!$C$10,"1,20 – 1,39",IF(G349&lt;Premissas!$C$11,"1,40 – 1,59",IF(G349&lt;Premissas!$C$12,"1,60 – 1,99","≥ 2,00"))))))</f>
        <v>&lt; 1,00</v>
      </c>
      <c r="L349" s="12">
        <f>IF(G349="","",MIN(Premissas!$C$17,IF(G349&lt;Premissas!$C$8,Premissas!$E$7,IF(G349&lt;Premissas!$C$9,Premissas!$E$8,IF(G349&lt;Premissas!$C$10,Premissas!$E$9,IF(G349&lt;Premissas!$C$11,Premissas!$E$10,IF(G349&lt;Premissas!$C$12,Premissas!$E$11,Premissas!$E$12)))))))</f>
        <v>0</v>
      </c>
      <c r="M349" s="13">
        <f>IF(OR(L349="",L349=0),0,L349/Premissas!$C$16)</f>
        <v>0</v>
      </c>
      <c r="N349" s="9" t="str">
        <f>IF(L349&gt;=Premissas!$C$17,"SIM","NÃO")</f>
        <v>NÃO</v>
      </c>
    </row>
    <row r="350" spans="1:14" ht="15" customHeight="1">
      <c r="A350" s="9">
        <v>7</v>
      </c>
      <c r="B350" s="9" t="s">
        <v>1303</v>
      </c>
      <c r="C350" s="9" t="s">
        <v>1304</v>
      </c>
      <c r="D350" s="9">
        <v>7801</v>
      </c>
      <c r="E350" s="9" t="s">
        <v>21</v>
      </c>
      <c r="F350" s="9">
        <f>COUNTIFS(Detalhe_Registro!$A:$A,A350,Detalhe_Registro!$D:$D,B350)</f>
        <v>1</v>
      </c>
      <c r="G350" s="11">
        <v>0.5</v>
      </c>
      <c r="H350" s="11">
        <v>0.5</v>
      </c>
      <c r="I350" s="10">
        <f>SUMIFS(Detalhe_Registro!$F:$F,Detalhe_Registro!$A:$A,A350,Detalhe_Registro!$D:$D,B350)</f>
        <v>1937</v>
      </c>
      <c r="J350" s="11">
        <f>SUMIFS(Detalhe_Registro!$G:$G,Detalhe_Registro!$A:$A,A350,Detalhe_Registro!$D:$D,B350)</f>
        <v>196.52</v>
      </c>
      <c r="K350" s="9" t="str">
        <f>IF(G350="","",IF(G350&lt;Premissas!$C$8,"&lt; 1,00",IF(G350&lt;Premissas!$C$9,"1,00 – 1,19",IF(G350&lt;Premissas!$C$10,"1,20 – 1,39",IF(G350&lt;Premissas!$C$11,"1,40 – 1,59",IF(G350&lt;Premissas!$C$12,"1,60 – 1,99","≥ 2,00"))))))</f>
        <v>&lt; 1,00</v>
      </c>
      <c r="L350" s="12">
        <f>IF(G350="","",MIN(Premissas!$C$17,IF(G350&lt;Premissas!$C$8,Premissas!$E$7,IF(G350&lt;Premissas!$C$9,Premissas!$E$8,IF(G350&lt;Premissas!$C$10,Premissas!$E$9,IF(G350&lt;Premissas!$C$11,Premissas!$E$10,IF(G350&lt;Premissas!$C$12,Premissas!$E$11,Premissas!$E$12)))))))</f>
        <v>0</v>
      </c>
      <c r="M350" s="13">
        <f>IF(OR(L350="",L350=0),0,L350/Premissas!$C$16)</f>
        <v>0</v>
      </c>
      <c r="N350" s="9" t="str">
        <f>IF(L350&gt;=Premissas!$C$17,"SIM","NÃO")</f>
        <v>NÃO</v>
      </c>
    </row>
    <row r="351" spans="1:14" ht="15" customHeight="1">
      <c r="A351" s="9">
        <v>7</v>
      </c>
      <c r="B351" s="9" t="s">
        <v>1665</v>
      </c>
      <c r="C351" s="9" t="s">
        <v>1666</v>
      </c>
      <c r="D351" s="9">
        <v>7801</v>
      </c>
      <c r="E351" s="9" t="s">
        <v>18</v>
      </c>
      <c r="F351" s="9">
        <f>COUNTIFS(Detalhe_Registro!$A:$A,A351,Detalhe_Registro!$D:$D,B351)</f>
        <v>1</v>
      </c>
      <c r="G351" s="11">
        <v>1.181818</v>
      </c>
      <c r="H351" s="11">
        <v>1.181818</v>
      </c>
      <c r="I351" s="10">
        <f>SUMIFS(Detalhe_Registro!$F:$F,Detalhe_Registro!$A:$A,A351,Detalhe_Registro!$D:$D,B351)</f>
        <v>2104</v>
      </c>
      <c r="J351" s="11">
        <f>SUMIFS(Detalhe_Registro!$G:$G,Detalhe_Registro!$A:$A,A351,Detalhe_Registro!$D:$D,B351)</f>
        <v>80.84</v>
      </c>
      <c r="K351" s="9" t="str">
        <f>IF(G351="","",IF(G351&lt;Premissas!$C$8,"&lt; 1,00",IF(G351&lt;Premissas!$C$9,"1,00 – 1,19",IF(G351&lt;Premissas!$C$10,"1,20 – 1,39",IF(G351&lt;Premissas!$C$11,"1,40 – 1,59",IF(G351&lt;Premissas!$C$12,"1,60 – 1,99","≥ 2,00"))))))</f>
        <v>1,00 – 1,19</v>
      </c>
      <c r="L351" s="12">
        <f>IF(G351="","",MIN(Premissas!$C$17,IF(G351&lt;Premissas!$C$8,Premissas!$E$7,IF(G351&lt;Premissas!$C$9,Premissas!$E$8,IF(G351&lt;Premissas!$C$10,Premissas!$E$9,IF(G351&lt;Premissas!$C$11,Premissas!$E$10,IF(G351&lt;Premissas!$C$12,Premissas!$E$11,Premissas!$E$12)))))))</f>
        <v>100</v>
      </c>
      <c r="M351" s="13">
        <f>IF(OR(L351="",L351=0),0,L351/Premissas!$C$16)</f>
        <v>3.8461538461538463</v>
      </c>
      <c r="N351" s="9" t="str">
        <f>IF(L351&gt;=Premissas!$C$17,"SIM","NÃO")</f>
        <v>NÃO</v>
      </c>
    </row>
    <row r="352" spans="1:14" ht="15" customHeight="1">
      <c r="A352" s="9">
        <v>7</v>
      </c>
      <c r="B352" s="9" t="s">
        <v>1423</v>
      </c>
      <c r="C352" s="9" t="s">
        <v>1424</v>
      </c>
      <c r="D352" s="9">
        <v>7801</v>
      </c>
      <c r="E352" s="9" t="s">
        <v>21</v>
      </c>
      <c r="F352" s="9">
        <f>COUNTIFS(Detalhe_Registro!$A:$A,A352,Detalhe_Registro!$D:$D,B352)</f>
        <v>1</v>
      </c>
      <c r="G352" s="11">
        <v>0.3</v>
      </c>
      <c r="H352" s="11">
        <v>0.3</v>
      </c>
      <c r="I352" s="10">
        <f>SUMIFS(Detalhe_Registro!$F:$F,Detalhe_Registro!$A:$A,A352,Detalhe_Registro!$D:$D,B352)</f>
        <v>1053</v>
      </c>
      <c r="J352" s="11">
        <f>SUMIFS(Detalhe_Registro!$G:$G,Detalhe_Registro!$A:$A,A352,Detalhe_Registro!$D:$D,B352)</f>
        <v>190.75</v>
      </c>
      <c r="K352" s="9" t="str">
        <f>IF(G352="","",IF(G352&lt;Premissas!$C$8,"&lt; 1,00",IF(G352&lt;Premissas!$C$9,"1,00 – 1,19",IF(G352&lt;Premissas!$C$10,"1,20 – 1,39",IF(G352&lt;Premissas!$C$11,"1,40 – 1,59",IF(G352&lt;Premissas!$C$12,"1,60 – 1,99","≥ 2,00"))))))</f>
        <v>&lt; 1,00</v>
      </c>
      <c r="L352" s="12">
        <f>IF(G352="","",MIN(Premissas!$C$17,IF(G352&lt;Premissas!$C$8,Premissas!$E$7,IF(G352&lt;Premissas!$C$9,Premissas!$E$8,IF(G352&lt;Premissas!$C$10,Premissas!$E$9,IF(G352&lt;Premissas!$C$11,Premissas!$E$10,IF(G352&lt;Premissas!$C$12,Premissas!$E$11,Premissas!$E$12)))))))</f>
        <v>0</v>
      </c>
      <c r="M352" s="13">
        <f>IF(OR(L352="",L352=0),0,L352/Premissas!$C$16)</f>
        <v>0</v>
      </c>
      <c r="N352" s="9" t="str">
        <f>IF(L352&gt;=Premissas!$C$17,"SIM","NÃO")</f>
        <v>NÃO</v>
      </c>
    </row>
    <row r="353" spans="1:14" ht="15" customHeight="1">
      <c r="A353" s="9">
        <v>7</v>
      </c>
      <c r="B353" s="9" t="s">
        <v>1283</v>
      </c>
      <c r="C353" s="9" t="s">
        <v>1284</v>
      </c>
      <c r="D353" s="9">
        <v>7801</v>
      </c>
      <c r="E353" s="9" t="s">
        <v>4858</v>
      </c>
      <c r="F353" s="9">
        <f>COUNTIFS(Detalhe_Registro!$A:$A,A353,Detalhe_Registro!$D:$D,B353)</f>
        <v>2</v>
      </c>
      <c r="G353" s="11">
        <v>1.7647060000000001</v>
      </c>
      <c r="H353" s="11">
        <v>1.2573529999999999</v>
      </c>
      <c r="I353" s="10">
        <f>SUMIFS(Detalhe_Registro!$F:$F,Detalhe_Registro!$A:$A,A353,Detalhe_Registro!$D:$D,B353)</f>
        <v>1752</v>
      </c>
      <c r="J353" s="11">
        <f>SUMIFS(Detalhe_Registro!$G:$G,Detalhe_Registro!$A:$A,A353,Detalhe_Registro!$D:$D,B353)</f>
        <v>112.11</v>
      </c>
      <c r="K353" s="9" t="str">
        <f>IF(G353="","",IF(G353&lt;Premissas!$C$8,"&lt; 1,00",IF(G353&lt;Premissas!$C$9,"1,00 – 1,19",IF(G353&lt;Premissas!$C$10,"1,20 – 1,39",IF(G353&lt;Premissas!$C$11,"1,40 – 1,59",IF(G353&lt;Premissas!$C$12,"1,60 – 1,99","≥ 2,00"))))))</f>
        <v>1,60 – 1,99</v>
      </c>
      <c r="L353" s="12">
        <f>IF(G353="","",MIN(Premissas!$C$17,IF(G353&lt;Premissas!$C$8,Premissas!$E$7,IF(G353&lt;Premissas!$C$9,Premissas!$E$8,IF(G353&lt;Premissas!$C$10,Premissas!$E$9,IF(G353&lt;Premissas!$C$11,Premissas!$E$10,IF(G353&lt;Premissas!$C$12,Premissas!$E$11,Premissas!$E$12)))))))</f>
        <v>500</v>
      </c>
      <c r="M353" s="13">
        <f>IF(OR(L353="",L353=0),0,L353/Premissas!$C$16)</f>
        <v>19.23076923076923</v>
      </c>
      <c r="N353" s="9" t="str">
        <f>IF(L353&gt;=Premissas!$C$17,"SIM","NÃO")</f>
        <v>NÃO</v>
      </c>
    </row>
    <row r="354" spans="1:14" ht="15" customHeight="1">
      <c r="A354" s="9">
        <v>7</v>
      </c>
      <c r="B354" s="9" t="s">
        <v>1253</v>
      </c>
      <c r="C354" s="9" t="s">
        <v>1254</v>
      </c>
      <c r="D354" s="9">
        <v>7801</v>
      </c>
      <c r="E354" s="9" t="s">
        <v>19</v>
      </c>
      <c r="F354" s="9">
        <f>COUNTIFS(Detalhe_Registro!$A:$A,A354,Detalhe_Registro!$D:$D,B354)</f>
        <v>1</v>
      </c>
      <c r="G354" s="11">
        <v>0.52941199999999999</v>
      </c>
      <c r="H354" s="11">
        <v>0.52941199999999999</v>
      </c>
      <c r="I354" s="10">
        <f>SUMIFS(Detalhe_Registro!$F:$F,Detalhe_Registro!$A:$A,A354,Detalhe_Registro!$D:$D,B354)</f>
        <v>585</v>
      </c>
      <c r="J354" s="11">
        <f>SUMIFS(Detalhe_Registro!$G:$G,Detalhe_Registro!$A:$A,A354,Detalhe_Registro!$D:$D,B354)</f>
        <v>63.42</v>
      </c>
      <c r="K354" s="9" t="str">
        <f>IF(G354="","",IF(G354&lt;Premissas!$C$8,"&lt; 1,00",IF(G354&lt;Premissas!$C$9,"1,00 – 1,19",IF(G354&lt;Premissas!$C$10,"1,20 – 1,39",IF(G354&lt;Premissas!$C$11,"1,40 – 1,59",IF(G354&lt;Premissas!$C$12,"1,60 – 1,99","≥ 2,00"))))))</f>
        <v>&lt; 1,00</v>
      </c>
      <c r="L354" s="12">
        <f>IF(G354="","",MIN(Premissas!$C$17,IF(G354&lt;Premissas!$C$8,Premissas!$E$7,IF(G354&lt;Premissas!$C$9,Premissas!$E$8,IF(G354&lt;Premissas!$C$10,Premissas!$E$9,IF(G354&lt;Premissas!$C$11,Premissas!$E$10,IF(G354&lt;Premissas!$C$12,Premissas!$E$11,Premissas!$E$12)))))))</f>
        <v>0</v>
      </c>
      <c r="M354" s="13">
        <f>IF(OR(L354="",L354=0),0,L354/Premissas!$C$16)</f>
        <v>0</v>
      </c>
      <c r="N354" s="9" t="str">
        <f>IF(L354&gt;=Premissas!$C$17,"SIM","NÃO")</f>
        <v>NÃO</v>
      </c>
    </row>
    <row r="355" spans="1:14" ht="15" customHeight="1">
      <c r="A355" s="9">
        <v>7</v>
      </c>
      <c r="B355" s="9" t="s">
        <v>1269</v>
      </c>
      <c r="C355" s="9" t="s">
        <v>1270</v>
      </c>
      <c r="D355" s="9">
        <v>7801</v>
      </c>
      <c r="E355" s="9" t="s">
        <v>21</v>
      </c>
      <c r="F355" s="9">
        <f>COUNTIFS(Detalhe_Registro!$A:$A,A355,Detalhe_Registro!$D:$D,B355)</f>
        <v>1</v>
      </c>
      <c r="G355" s="11">
        <v>0.4</v>
      </c>
      <c r="H355" s="11">
        <v>0.4</v>
      </c>
      <c r="I355" s="10">
        <f>SUMIFS(Detalhe_Registro!$F:$F,Detalhe_Registro!$A:$A,A355,Detalhe_Registro!$D:$D,B355)</f>
        <v>1486</v>
      </c>
      <c r="J355" s="11">
        <f>SUMIFS(Detalhe_Registro!$G:$G,Detalhe_Registro!$A:$A,A355,Detalhe_Registro!$D:$D,B355)</f>
        <v>181.68</v>
      </c>
      <c r="K355" s="9" t="str">
        <f>IF(G355="","",IF(G355&lt;Premissas!$C$8,"&lt; 1,00",IF(G355&lt;Premissas!$C$9,"1,00 – 1,19",IF(G355&lt;Premissas!$C$10,"1,20 – 1,39",IF(G355&lt;Premissas!$C$11,"1,40 – 1,59",IF(G355&lt;Premissas!$C$12,"1,60 – 1,99","≥ 2,00"))))))</f>
        <v>&lt; 1,00</v>
      </c>
      <c r="L355" s="12">
        <f>IF(G355="","",MIN(Premissas!$C$17,IF(G355&lt;Premissas!$C$8,Premissas!$E$7,IF(G355&lt;Premissas!$C$9,Premissas!$E$8,IF(G355&lt;Premissas!$C$10,Premissas!$E$9,IF(G355&lt;Premissas!$C$11,Premissas!$E$10,IF(G355&lt;Premissas!$C$12,Premissas!$E$11,Premissas!$E$12)))))))</f>
        <v>0</v>
      </c>
      <c r="M355" s="13">
        <f>IF(OR(L355="",L355=0),0,L355/Premissas!$C$16)</f>
        <v>0</v>
      </c>
      <c r="N355" s="9" t="str">
        <f>IF(L355&gt;=Premissas!$C$17,"SIM","NÃO")</f>
        <v>NÃO</v>
      </c>
    </row>
    <row r="356" spans="1:14" ht="15" customHeight="1">
      <c r="A356" s="9">
        <v>7</v>
      </c>
      <c r="B356" s="9" t="s">
        <v>1367</v>
      </c>
      <c r="C356" s="9" t="s">
        <v>1368</v>
      </c>
      <c r="D356" s="9">
        <v>7801</v>
      </c>
      <c r="E356" s="9" t="s">
        <v>4852</v>
      </c>
      <c r="F356" s="9">
        <f>COUNTIFS(Detalhe_Registro!$A:$A,A356,Detalhe_Registro!$D:$D,B356)</f>
        <v>2</v>
      </c>
      <c r="G356" s="11">
        <v>1.2352939999999999</v>
      </c>
      <c r="H356" s="11">
        <v>1.0863970000000001</v>
      </c>
      <c r="I356" s="10">
        <f>SUMIFS(Detalhe_Registro!$F:$F,Detalhe_Registro!$A:$A,A356,Detalhe_Registro!$D:$D,B356)</f>
        <v>671</v>
      </c>
      <c r="J356" s="11">
        <f>SUMIFS(Detalhe_Registro!$G:$G,Detalhe_Registro!$A:$A,A356,Detalhe_Registro!$D:$D,B356)</f>
        <v>35.270000000000003</v>
      </c>
      <c r="K356" s="9" t="str">
        <f>IF(G356="","",IF(G356&lt;Premissas!$C$8,"&lt; 1,00",IF(G356&lt;Premissas!$C$9,"1,00 – 1,19",IF(G356&lt;Premissas!$C$10,"1,20 – 1,39",IF(G356&lt;Premissas!$C$11,"1,40 – 1,59",IF(G356&lt;Premissas!$C$12,"1,60 – 1,99","≥ 2,00"))))))</f>
        <v>1,20 – 1,39</v>
      </c>
      <c r="L356" s="12">
        <f>IF(G356="","",MIN(Premissas!$C$17,IF(G356&lt;Premissas!$C$8,Premissas!$E$7,IF(G356&lt;Premissas!$C$9,Premissas!$E$8,IF(G356&lt;Premissas!$C$10,Premissas!$E$9,IF(G356&lt;Premissas!$C$11,Premissas!$E$10,IF(G356&lt;Premissas!$C$12,Premissas!$E$11,Premissas!$E$12)))))))</f>
        <v>200</v>
      </c>
      <c r="M356" s="13">
        <f>IF(OR(L356="",L356=0),0,L356/Premissas!$C$16)</f>
        <v>7.6923076923076925</v>
      </c>
      <c r="N356" s="9" t="str">
        <f>IF(L356&gt;=Premissas!$C$17,"SIM","NÃO")</f>
        <v>NÃO</v>
      </c>
    </row>
    <row r="357" spans="1:14" ht="15" customHeight="1">
      <c r="A357" s="9">
        <v>7</v>
      </c>
      <c r="B357" s="9" t="s">
        <v>1721</v>
      </c>
      <c r="C357" s="9" t="s">
        <v>1722</v>
      </c>
      <c r="D357" s="9">
        <v>7801</v>
      </c>
      <c r="E357" s="9" t="s">
        <v>4852</v>
      </c>
      <c r="F357" s="9">
        <f>COUNTIFS(Detalhe_Registro!$A:$A,A357,Detalhe_Registro!$D:$D,B357)</f>
        <v>2</v>
      </c>
      <c r="G357" s="11">
        <v>1</v>
      </c>
      <c r="H357" s="11">
        <v>0.75</v>
      </c>
      <c r="I357" s="10">
        <f>SUMIFS(Detalhe_Registro!$F:$F,Detalhe_Registro!$A:$A,A357,Detalhe_Registro!$D:$D,B357)</f>
        <v>2690</v>
      </c>
      <c r="J357" s="11">
        <f>SUMIFS(Detalhe_Registro!$G:$G,Detalhe_Registro!$A:$A,A357,Detalhe_Registro!$D:$D,B357)</f>
        <v>165.24</v>
      </c>
      <c r="K357" s="9" t="str">
        <f>IF(G357="","",IF(G357&lt;Premissas!$C$8,"&lt; 1,00",IF(G357&lt;Premissas!$C$9,"1,00 – 1,19",IF(G357&lt;Premissas!$C$10,"1,20 – 1,39",IF(G357&lt;Premissas!$C$11,"1,40 – 1,59",IF(G357&lt;Premissas!$C$12,"1,60 – 1,99","≥ 2,00"))))))</f>
        <v>1,00 – 1,19</v>
      </c>
      <c r="L357" s="12">
        <f>IF(G357="","",MIN(Premissas!$C$17,IF(G357&lt;Premissas!$C$8,Premissas!$E$7,IF(G357&lt;Premissas!$C$9,Premissas!$E$8,IF(G357&lt;Premissas!$C$10,Premissas!$E$9,IF(G357&lt;Premissas!$C$11,Premissas!$E$10,IF(G357&lt;Premissas!$C$12,Premissas!$E$11,Premissas!$E$12)))))))</f>
        <v>100</v>
      </c>
      <c r="M357" s="13">
        <f>IF(OR(L357="",L357=0),0,L357/Premissas!$C$16)</f>
        <v>3.8461538461538463</v>
      </c>
      <c r="N357" s="9" t="str">
        <f>IF(L357&gt;=Premissas!$C$17,"SIM","NÃO")</f>
        <v>NÃO</v>
      </c>
    </row>
    <row r="358" spans="1:14" ht="15" customHeight="1">
      <c r="A358" s="9">
        <v>7</v>
      </c>
      <c r="B358" s="9" t="s">
        <v>2153</v>
      </c>
      <c r="C358" s="9" t="s">
        <v>2154</v>
      </c>
      <c r="D358" s="9">
        <v>7801</v>
      </c>
      <c r="E358" s="9" t="s">
        <v>21</v>
      </c>
      <c r="F358" s="9">
        <f>COUNTIFS(Detalhe_Registro!$A:$A,A358,Detalhe_Registro!$D:$D,B358)</f>
        <v>1</v>
      </c>
      <c r="G358" s="11">
        <v>0.55000000000000004</v>
      </c>
      <c r="H358" s="11">
        <v>0.55000000000000004</v>
      </c>
      <c r="I358" s="10">
        <f>SUMIFS(Detalhe_Registro!$F:$F,Detalhe_Registro!$A:$A,A358,Detalhe_Registro!$D:$D,B358)</f>
        <v>1276</v>
      </c>
      <c r="J358" s="11">
        <f>SUMIFS(Detalhe_Registro!$G:$G,Detalhe_Registro!$A:$A,A358,Detalhe_Registro!$D:$D,B358)</f>
        <v>118.48</v>
      </c>
      <c r="K358" s="9" t="str">
        <f>IF(G358="","",IF(G358&lt;Premissas!$C$8,"&lt; 1,00",IF(G358&lt;Premissas!$C$9,"1,00 – 1,19",IF(G358&lt;Premissas!$C$10,"1,20 – 1,39",IF(G358&lt;Premissas!$C$11,"1,40 – 1,59",IF(G358&lt;Premissas!$C$12,"1,60 – 1,99","≥ 2,00"))))))</f>
        <v>&lt; 1,00</v>
      </c>
      <c r="L358" s="12">
        <f>IF(G358="","",MIN(Premissas!$C$17,IF(G358&lt;Premissas!$C$8,Premissas!$E$7,IF(G358&lt;Premissas!$C$9,Premissas!$E$8,IF(G358&lt;Premissas!$C$10,Premissas!$E$9,IF(G358&lt;Premissas!$C$11,Premissas!$E$10,IF(G358&lt;Premissas!$C$12,Premissas!$E$11,Premissas!$E$12)))))))</f>
        <v>0</v>
      </c>
      <c r="M358" s="13">
        <f>IF(OR(L358="",L358=0),0,L358/Premissas!$C$16)</f>
        <v>0</v>
      </c>
      <c r="N358" s="9" t="str">
        <f>IF(L358&gt;=Premissas!$C$17,"SIM","NÃO")</f>
        <v>NÃO</v>
      </c>
    </row>
    <row r="359" spans="1:14" ht="15" customHeight="1">
      <c r="A359" s="9">
        <v>7</v>
      </c>
      <c r="B359" s="9" t="s">
        <v>1575</v>
      </c>
      <c r="C359" s="9" t="s">
        <v>1576</v>
      </c>
      <c r="D359" s="9">
        <v>7801</v>
      </c>
      <c r="E359" s="9" t="s">
        <v>18</v>
      </c>
      <c r="F359" s="9">
        <f>COUNTIFS(Detalhe_Registro!$A:$A,A359,Detalhe_Registro!$D:$D,B359)</f>
        <v>1</v>
      </c>
      <c r="G359" s="11">
        <v>0.95454499999999998</v>
      </c>
      <c r="H359" s="11">
        <v>0.95454499999999998</v>
      </c>
      <c r="I359" s="10">
        <f>SUMIFS(Detalhe_Registro!$F:$F,Detalhe_Registro!$A:$A,A359,Detalhe_Registro!$D:$D,B359)</f>
        <v>1058</v>
      </c>
      <c r="J359" s="11">
        <f>SUMIFS(Detalhe_Registro!$G:$G,Detalhe_Registro!$A:$A,A359,Detalhe_Registro!$D:$D,B359)</f>
        <v>50.19</v>
      </c>
      <c r="K359" s="9" t="str">
        <f>IF(G359="","",IF(G359&lt;Premissas!$C$8,"&lt; 1,00",IF(G359&lt;Premissas!$C$9,"1,00 – 1,19",IF(G359&lt;Premissas!$C$10,"1,20 – 1,39",IF(G359&lt;Premissas!$C$11,"1,40 – 1,59",IF(G359&lt;Premissas!$C$12,"1,60 – 1,99","≥ 2,00"))))))</f>
        <v>&lt; 1,00</v>
      </c>
      <c r="L359" s="12">
        <f>IF(G359="","",MIN(Premissas!$C$17,IF(G359&lt;Premissas!$C$8,Premissas!$E$7,IF(G359&lt;Premissas!$C$9,Premissas!$E$8,IF(G359&lt;Premissas!$C$10,Premissas!$E$9,IF(G359&lt;Premissas!$C$11,Premissas!$E$10,IF(G359&lt;Premissas!$C$12,Premissas!$E$11,Premissas!$E$12)))))))</f>
        <v>0</v>
      </c>
      <c r="M359" s="13">
        <f>IF(OR(L359="",L359=0),0,L359/Premissas!$C$16)</f>
        <v>0</v>
      </c>
      <c r="N359" s="9" t="str">
        <f>IF(L359&gt;=Premissas!$C$17,"SIM","NÃO")</f>
        <v>NÃO</v>
      </c>
    </row>
    <row r="360" spans="1:14" ht="15" customHeight="1">
      <c r="A360" s="9">
        <v>7</v>
      </c>
      <c r="B360" s="9" t="s">
        <v>1503</v>
      </c>
      <c r="C360" s="9" t="s">
        <v>1504</v>
      </c>
      <c r="D360" s="9">
        <v>7801</v>
      </c>
      <c r="E360" s="9" t="s">
        <v>18</v>
      </c>
      <c r="F360" s="9">
        <f>COUNTIFS(Detalhe_Registro!$A:$A,A360,Detalhe_Registro!$D:$D,B360)</f>
        <v>1</v>
      </c>
      <c r="G360" s="11">
        <v>1.2727269999999999</v>
      </c>
      <c r="H360" s="11">
        <v>1.2727269999999999</v>
      </c>
      <c r="I360" s="10">
        <f>SUMIFS(Detalhe_Registro!$F:$F,Detalhe_Registro!$A:$A,A360,Detalhe_Registro!$D:$D,B360)</f>
        <v>1656</v>
      </c>
      <c r="J360" s="11">
        <f>SUMIFS(Detalhe_Registro!$G:$G,Detalhe_Registro!$A:$A,A360,Detalhe_Registro!$D:$D,B360)</f>
        <v>59.31</v>
      </c>
      <c r="K360" s="9" t="str">
        <f>IF(G360="","",IF(G360&lt;Premissas!$C$8,"&lt; 1,00",IF(G360&lt;Premissas!$C$9,"1,00 – 1,19",IF(G360&lt;Premissas!$C$10,"1,20 – 1,39",IF(G360&lt;Premissas!$C$11,"1,40 – 1,59",IF(G360&lt;Premissas!$C$12,"1,60 – 1,99","≥ 2,00"))))))</f>
        <v>1,20 – 1,39</v>
      </c>
      <c r="L360" s="12">
        <f>IF(G360="","",MIN(Premissas!$C$17,IF(G360&lt;Premissas!$C$8,Premissas!$E$7,IF(G360&lt;Premissas!$C$9,Premissas!$E$8,IF(G360&lt;Premissas!$C$10,Premissas!$E$9,IF(G360&lt;Premissas!$C$11,Premissas!$E$10,IF(G360&lt;Premissas!$C$12,Premissas!$E$11,Premissas!$E$12)))))))</f>
        <v>200</v>
      </c>
      <c r="M360" s="13">
        <f>IF(OR(L360="",L360=0),0,L360/Premissas!$C$16)</f>
        <v>7.6923076923076925</v>
      </c>
      <c r="N360" s="9" t="str">
        <f>IF(L360&gt;=Premissas!$C$17,"SIM","NÃO")</f>
        <v>NÃO</v>
      </c>
    </row>
    <row r="361" spans="1:14" ht="15" customHeight="1">
      <c r="A361" s="9">
        <v>7</v>
      </c>
      <c r="B361" s="9" t="s">
        <v>2171</v>
      </c>
      <c r="C361" s="9" t="s">
        <v>2172</v>
      </c>
      <c r="D361" s="9">
        <v>7801</v>
      </c>
      <c r="E361" s="9" t="s">
        <v>4852</v>
      </c>
      <c r="F361" s="9">
        <f>COUNTIFS(Detalhe_Registro!$A:$A,A361,Detalhe_Registro!$D:$D,B361)</f>
        <v>2</v>
      </c>
      <c r="G361" s="11">
        <v>0.94117600000000001</v>
      </c>
      <c r="H361" s="11">
        <v>0.65808800000000001</v>
      </c>
      <c r="I361" s="10">
        <f>SUMIFS(Detalhe_Registro!$F:$F,Detalhe_Registro!$A:$A,A361,Detalhe_Registro!$D:$D,B361)</f>
        <v>2676</v>
      </c>
      <c r="J361" s="11">
        <f>SUMIFS(Detalhe_Registro!$G:$G,Detalhe_Registro!$A:$A,A361,Detalhe_Registro!$D:$D,B361)</f>
        <v>169.77</v>
      </c>
      <c r="K361" s="9" t="str">
        <f>IF(G361="","",IF(G361&lt;Premissas!$C$8,"&lt; 1,00",IF(G361&lt;Premissas!$C$9,"1,00 – 1,19",IF(G361&lt;Premissas!$C$10,"1,20 – 1,39",IF(G361&lt;Premissas!$C$11,"1,40 – 1,59",IF(G361&lt;Premissas!$C$12,"1,60 – 1,99","≥ 2,00"))))))</f>
        <v>&lt; 1,00</v>
      </c>
      <c r="L361" s="12">
        <f>IF(G361="","",MIN(Premissas!$C$17,IF(G361&lt;Premissas!$C$8,Premissas!$E$7,IF(G361&lt;Premissas!$C$9,Premissas!$E$8,IF(G361&lt;Premissas!$C$10,Premissas!$E$9,IF(G361&lt;Premissas!$C$11,Premissas!$E$10,IF(G361&lt;Premissas!$C$12,Premissas!$E$11,Premissas!$E$12)))))))</f>
        <v>0</v>
      </c>
      <c r="M361" s="13">
        <f>IF(OR(L361="",L361=0),0,L361/Premissas!$C$16)</f>
        <v>0</v>
      </c>
      <c r="N361" s="9" t="str">
        <f>IF(L361&gt;=Premissas!$C$17,"SIM","NÃO")</f>
        <v>NÃO</v>
      </c>
    </row>
    <row r="362" spans="1:14" ht="15" customHeight="1">
      <c r="A362" s="9">
        <v>7</v>
      </c>
      <c r="B362" s="9" t="s">
        <v>1373</v>
      </c>
      <c r="C362" s="9" t="s">
        <v>1374</v>
      </c>
      <c r="D362" s="9">
        <v>7801</v>
      </c>
      <c r="E362" s="9" t="s">
        <v>21</v>
      </c>
      <c r="F362" s="9">
        <f>COUNTIFS(Detalhe_Registro!$A:$A,A362,Detalhe_Registro!$D:$D,B362)</f>
        <v>1</v>
      </c>
      <c r="G362" s="11">
        <v>0.7</v>
      </c>
      <c r="H362" s="11">
        <v>0.7</v>
      </c>
      <c r="I362" s="10">
        <f>SUMIFS(Detalhe_Registro!$F:$F,Detalhe_Registro!$A:$A,A362,Detalhe_Registro!$D:$D,B362)</f>
        <v>1248</v>
      </c>
      <c r="J362" s="11">
        <f>SUMIFS(Detalhe_Registro!$G:$G,Detalhe_Registro!$A:$A,A362,Detalhe_Registro!$D:$D,B362)</f>
        <v>87.51</v>
      </c>
      <c r="K362" s="9" t="str">
        <f>IF(G362="","",IF(G362&lt;Premissas!$C$8,"&lt; 1,00",IF(G362&lt;Premissas!$C$9,"1,00 – 1,19",IF(G362&lt;Premissas!$C$10,"1,20 – 1,39",IF(G362&lt;Premissas!$C$11,"1,40 – 1,59",IF(G362&lt;Premissas!$C$12,"1,60 – 1,99","≥ 2,00"))))))</f>
        <v>&lt; 1,00</v>
      </c>
      <c r="L362" s="12">
        <f>IF(G362="","",MIN(Premissas!$C$17,IF(G362&lt;Premissas!$C$8,Premissas!$E$7,IF(G362&lt;Premissas!$C$9,Premissas!$E$8,IF(G362&lt;Premissas!$C$10,Premissas!$E$9,IF(G362&lt;Premissas!$C$11,Premissas!$E$10,IF(G362&lt;Premissas!$C$12,Premissas!$E$11,Premissas!$E$12)))))))</f>
        <v>0</v>
      </c>
      <c r="M362" s="13">
        <f>IF(OR(L362="",L362=0),0,L362/Premissas!$C$16)</f>
        <v>0</v>
      </c>
      <c r="N362" s="9" t="str">
        <f>IF(L362&gt;=Premissas!$C$17,"SIM","NÃO")</f>
        <v>NÃO</v>
      </c>
    </row>
    <row r="363" spans="1:14" ht="15" customHeight="1">
      <c r="A363" s="9">
        <v>7</v>
      </c>
      <c r="B363" s="9" t="s">
        <v>1673</v>
      </c>
      <c r="C363" s="9" t="s">
        <v>1674</v>
      </c>
      <c r="D363" s="9">
        <v>7801</v>
      </c>
      <c r="E363" s="9" t="s">
        <v>20</v>
      </c>
      <c r="F363" s="9">
        <f>COUNTIFS(Detalhe_Registro!$A:$A,A363,Detalhe_Registro!$D:$D,B363)</f>
        <v>1</v>
      </c>
      <c r="G363" s="11">
        <v>6.25E-2</v>
      </c>
      <c r="H363" s="11">
        <v>6.25E-2</v>
      </c>
      <c r="I363" s="10">
        <f>SUMIFS(Detalhe_Registro!$F:$F,Detalhe_Registro!$A:$A,A363,Detalhe_Registro!$D:$D,B363)</f>
        <v>2</v>
      </c>
      <c r="J363" s="11">
        <f>SUMIFS(Detalhe_Registro!$G:$G,Detalhe_Registro!$A:$A,A363,Detalhe_Registro!$D:$D,B363)</f>
        <v>3.05</v>
      </c>
      <c r="K363" s="9" t="str">
        <f>IF(G363="","",IF(G363&lt;Premissas!$C$8,"&lt; 1,00",IF(G363&lt;Premissas!$C$9,"1,00 – 1,19",IF(G363&lt;Premissas!$C$10,"1,20 – 1,39",IF(G363&lt;Premissas!$C$11,"1,40 – 1,59",IF(G363&lt;Premissas!$C$12,"1,60 – 1,99","≥ 2,00"))))))</f>
        <v>&lt; 1,00</v>
      </c>
      <c r="L363" s="12">
        <f>IF(G363="","",MIN(Premissas!$C$17,IF(G363&lt;Premissas!$C$8,Premissas!$E$7,IF(G363&lt;Premissas!$C$9,Premissas!$E$8,IF(G363&lt;Premissas!$C$10,Premissas!$E$9,IF(G363&lt;Premissas!$C$11,Premissas!$E$10,IF(G363&lt;Premissas!$C$12,Premissas!$E$11,Premissas!$E$12)))))))</f>
        <v>0</v>
      </c>
      <c r="M363" s="13">
        <f>IF(OR(L363="",L363=0),0,L363/Premissas!$C$16)</f>
        <v>0</v>
      </c>
      <c r="N363" s="9" t="str">
        <f>IF(L363&gt;=Premissas!$C$17,"SIM","NÃO")</f>
        <v>NÃO</v>
      </c>
    </row>
    <row r="364" spans="1:14" ht="15" customHeight="1">
      <c r="A364" s="9">
        <v>7</v>
      </c>
      <c r="B364" s="9" t="s">
        <v>1387</v>
      </c>
      <c r="C364" s="9" t="s">
        <v>1388</v>
      </c>
      <c r="D364" s="9">
        <v>7801</v>
      </c>
      <c r="E364" s="9" t="s">
        <v>21</v>
      </c>
      <c r="F364" s="9">
        <f>COUNTIFS(Detalhe_Registro!$A:$A,A364,Detalhe_Registro!$D:$D,B364)</f>
        <v>1</v>
      </c>
      <c r="G364" s="11">
        <v>0.15</v>
      </c>
      <c r="H364" s="11">
        <v>0.15</v>
      </c>
      <c r="I364" s="10">
        <f>SUMIFS(Detalhe_Registro!$F:$F,Detalhe_Registro!$A:$A,A364,Detalhe_Registro!$D:$D,B364)</f>
        <v>224</v>
      </c>
      <c r="J364" s="11">
        <f>SUMIFS(Detalhe_Registro!$G:$G,Detalhe_Registro!$A:$A,A364,Detalhe_Registro!$D:$D,B364)</f>
        <v>79.040000000000006</v>
      </c>
      <c r="K364" s="9" t="str">
        <f>IF(G364="","",IF(G364&lt;Premissas!$C$8,"&lt; 1,00",IF(G364&lt;Premissas!$C$9,"1,00 – 1,19",IF(G364&lt;Premissas!$C$10,"1,20 – 1,39",IF(G364&lt;Premissas!$C$11,"1,40 – 1,59",IF(G364&lt;Premissas!$C$12,"1,60 – 1,99","≥ 2,00"))))))</f>
        <v>&lt; 1,00</v>
      </c>
      <c r="L364" s="12">
        <f>IF(G364="","",MIN(Premissas!$C$17,IF(G364&lt;Premissas!$C$8,Premissas!$E$7,IF(G364&lt;Premissas!$C$9,Premissas!$E$8,IF(G364&lt;Premissas!$C$10,Premissas!$E$9,IF(G364&lt;Premissas!$C$11,Premissas!$E$10,IF(G364&lt;Premissas!$C$12,Premissas!$E$11,Premissas!$E$12)))))))</f>
        <v>0</v>
      </c>
      <c r="M364" s="13">
        <f>IF(OR(L364="",L364=0),0,L364/Premissas!$C$16)</f>
        <v>0</v>
      </c>
      <c r="N364" s="9" t="str">
        <f>IF(L364&gt;=Premissas!$C$17,"SIM","NÃO")</f>
        <v>NÃO</v>
      </c>
    </row>
    <row r="365" spans="1:14" ht="15" customHeight="1">
      <c r="A365" s="9">
        <v>7</v>
      </c>
      <c r="B365" s="9" t="s">
        <v>1525</v>
      </c>
      <c r="C365" s="9" t="s">
        <v>1526</v>
      </c>
      <c r="D365" s="9">
        <v>7801</v>
      </c>
      <c r="E365" s="9" t="s">
        <v>20</v>
      </c>
      <c r="F365" s="9">
        <f>COUNTIFS(Detalhe_Registro!$A:$A,A365,Detalhe_Registro!$D:$D,B365)</f>
        <v>1</v>
      </c>
      <c r="G365" s="11">
        <v>6.25E-2</v>
      </c>
      <c r="H365" s="11">
        <v>6.25E-2</v>
      </c>
      <c r="I365" s="10">
        <f>SUMIFS(Detalhe_Registro!$F:$F,Detalhe_Registro!$A:$A,A365,Detalhe_Registro!$D:$D,B365)</f>
        <v>8</v>
      </c>
      <c r="J365" s="11">
        <f>SUMIFS(Detalhe_Registro!$G:$G,Detalhe_Registro!$A:$A,A365,Detalhe_Registro!$D:$D,B365)</f>
        <v>6.75</v>
      </c>
      <c r="K365" s="9" t="str">
        <f>IF(G365="","",IF(G365&lt;Premissas!$C$8,"&lt; 1,00",IF(G365&lt;Premissas!$C$9,"1,00 – 1,19",IF(G365&lt;Premissas!$C$10,"1,20 – 1,39",IF(G365&lt;Premissas!$C$11,"1,40 – 1,59",IF(G365&lt;Premissas!$C$12,"1,60 – 1,99","≥ 2,00"))))))</f>
        <v>&lt; 1,00</v>
      </c>
      <c r="L365" s="12">
        <f>IF(G365="","",MIN(Premissas!$C$17,IF(G365&lt;Premissas!$C$8,Premissas!$E$7,IF(G365&lt;Premissas!$C$9,Premissas!$E$8,IF(G365&lt;Premissas!$C$10,Premissas!$E$9,IF(G365&lt;Premissas!$C$11,Premissas!$E$10,IF(G365&lt;Premissas!$C$12,Premissas!$E$11,Premissas!$E$12)))))))</f>
        <v>0</v>
      </c>
      <c r="M365" s="13">
        <f>IF(OR(L365="",L365=0),0,L365/Premissas!$C$16)</f>
        <v>0</v>
      </c>
      <c r="N365" s="9" t="str">
        <f>IF(L365&gt;=Premissas!$C$17,"SIM","NÃO")</f>
        <v>NÃO</v>
      </c>
    </row>
    <row r="366" spans="1:14" ht="15" customHeight="1">
      <c r="A366" s="9">
        <v>7</v>
      </c>
      <c r="B366" s="9" t="s">
        <v>2147</v>
      </c>
      <c r="C366" s="9" t="s">
        <v>2148</v>
      </c>
      <c r="D366" s="9">
        <v>7801</v>
      </c>
      <c r="E366" s="9" t="s">
        <v>20</v>
      </c>
      <c r="F366" s="9">
        <f>COUNTIFS(Detalhe_Registro!$A:$A,A366,Detalhe_Registro!$D:$D,B366)</f>
        <v>1</v>
      </c>
      <c r="G366" s="11">
        <v>0.25</v>
      </c>
      <c r="H366" s="11">
        <v>0.25</v>
      </c>
      <c r="I366" s="10">
        <f>SUMIFS(Detalhe_Registro!$F:$F,Detalhe_Registro!$A:$A,A366,Detalhe_Registro!$D:$D,B366)</f>
        <v>179</v>
      </c>
      <c r="J366" s="11">
        <f>SUMIFS(Detalhe_Registro!$G:$G,Detalhe_Registro!$A:$A,A366,Detalhe_Registro!$D:$D,B366)</f>
        <v>40.119999999999997</v>
      </c>
      <c r="K366" s="9" t="str">
        <f>IF(G366="","",IF(G366&lt;Premissas!$C$8,"&lt; 1,00",IF(G366&lt;Premissas!$C$9,"1,00 – 1,19",IF(G366&lt;Premissas!$C$10,"1,20 – 1,39",IF(G366&lt;Premissas!$C$11,"1,40 – 1,59",IF(G366&lt;Premissas!$C$12,"1,60 – 1,99","≥ 2,00"))))))</f>
        <v>&lt; 1,00</v>
      </c>
      <c r="L366" s="12">
        <f>IF(G366="","",MIN(Premissas!$C$17,IF(G366&lt;Premissas!$C$8,Premissas!$E$7,IF(G366&lt;Premissas!$C$9,Premissas!$E$8,IF(G366&lt;Premissas!$C$10,Premissas!$E$9,IF(G366&lt;Premissas!$C$11,Premissas!$E$10,IF(G366&lt;Premissas!$C$12,Premissas!$E$11,Premissas!$E$12)))))))</f>
        <v>0</v>
      </c>
      <c r="M366" s="13">
        <f>IF(OR(L366="",L366=0),0,L366/Premissas!$C$16)</f>
        <v>0</v>
      </c>
      <c r="N366" s="9" t="str">
        <f>IF(L366&gt;=Premissas!$C$17,"SIM","NÃO")</f>
        <v>NÃO</v>
      </c>
    </row>
    <row r="367" spans="1:14" ht="15" customHeight="1">
      <c r="A367" s="9">
        <v>7</v>
      </c>
      <c r="B367" s="9" t="s">
        <v>2161</v>
      </c>
      <c r="C367" s="9" t="s">
        <v>2162</v>
      </c>
      <c r="D367" s="9">
        <v>7801</v>
      </c>
      <c r="E367" s="9" t="s">
        <v>21</v>
      </c>
      <c r="F367" s="9">
        <f>COUNTIFS(Detalhe_Registro!$A:$A,A367,Detalhe_Registro!$D:$D,B367)</f>
        <v>1</v>
      </c>
      <c r="G367" s="11">
        <v>0.2</v>
      </c>
      <c r="H367" s="11">
        <v>0.2</v>
      </c>
      <c r="I367" s="10">
        <f>SUMIFS(Detalhe_Registro!$F:$F,Detalhe_Registro!$A:$A,A367,Detalhe_Registro!$D:$D,B367)</f>
        <v>673</v>
      </c>
      <c r="J367" s="11">
        <f>SUMIFS(Detalhe_Registro!$G:$G,Detalhe_Registro!$A:$A,A367,Detalhe_Registro!$D:$D,B367)</f>
        <v>186.3</v>
      </c>
      <c r="K367" s="9" t="str">
        <f>IF(G367="","",IF(G367&lt;Premissas!$C$8,"&lt; 1,00",IF(G367&lt;Premissas!$C$9,"1,00 – 1,19",IF(G367&lt;Premissas!$C$10,"1,20 – 1,39",IF(G367&lt;Premissas!$C$11,"1,40 – 1,59",IF(G367&lt;Premissas!$C$12,"1,60 – 1,99","≥ 2,00"))))))</f>
        <v>&lt; 1,00</v>
      </c>
      <c r="L367" s="12">
        <f>IF(G367="","",MIN(Premissas!$C$17,IF(G367&lt;Premissas!$C$8,Premissas!$E$7,IF(G367&lt;Premissas!$C$9,Premissas!$E$8,IF(G367&lt;Premissas!$C$10,Premissas!$E$9,IF(G367&lt;Premissas!$C$11,Premissas!$E$10,IF(G367&lt;Premissas!$C$12,Premissas!$E$11,Premissas!$E$12)))))))</f>
        <v>0</v>
      </c>
      <c r="M367" s="13">
        <f>IF(OR(L367="",L367=0),0,L367/Premissas!$C$16)</f>
        <v>0</v>
      </c>
      <c r="N367" s="9" t="str">
        <f>IF(L367&gt;=Premissas!$C$17,"SIM","NÃO")</f>
        <v>NÃO</v>
      </c>
    </row>
    <row r="368" spans="1:14" ht="15" customHeight="1">
      <c r="A368" s="9">
        <v>7</v>
      </c>
      <c r="B368" s="9" t="s">
        <v>1453</v>
      </c>
      <c r="C368" s="9" t="s">
        <v>1454</v>
      </c>
      <c r="D368" s="9">
        <v>7801</v>
      </c>
      <c r="E368" s="9" t="s">
        <v>18</v>
      </c>
      <c r="F368" s="9">
        <f>COUNTIFS(Detalhe_Registro!$A:$A,A368,Detalhe_Registro!$D:$D,B368)</f>
        <v>1</v>
      </c>
      <c r="G368" s="11">
        <v>1.4090910000000001</v>
      </c>
      <c r="H368" s="11">
        <v>1.4090910000000001</v>
      </c>
      <c r="I368" s="10">
        <f>SUMIFS(Detalhe_Registro!$F:$F,Detalhe_Registro!$A:$A,A368,Detalhe_Registro!$D:$D,B368)</f>
        <v>183</v>
      </c>
      <c r="J368" s="11">
        <f>SUMIFS(Detalhe_Registro!$G:$G,Detalhe_Registro!$A:$A,A368,Detalhe_Registro!$D:$D,B368)</f>
        <v>5.93</v>
      </c>
      <c r="K368" s="9" t="str">
        <f>IF(G368="","",IF(G368&lt;Premissas!$C$8,"&lt; 1,00",IF(G368&lt;Premissas!$C$9,"1,00 – 1,19",IF(G368&lt;Premissas!$C$10,"1,20 – 1,39",IF(G368&lt;Premissas!$C$11,"1,40 – 1,59",IF(G368&lt;Premissas!$C$12,"1,60 – 1,99","≥ 2,00"))))))</f>
        <v>1,40 – 1,59</v>
      </c>
      <c r="L368" s="12">
        <f>IF(G368="","",MIN(Premissas!$C$17,IF(G368&lt;Premissas!$C$8,Premissas!$E$7,IF(G368&lt;Premissas!$C$9,Premissas!$E$8,IF(G368&lt;Premissas!$C$10,Premissas!$E$9,IF(G368&lt;Premissas!$C$11,Premissas!$E$10,IF(G368&lt;Premissas!$C$12,Premissas!$E$11,Premissas!$E$12)))))))</f>
        <v>350</v>
      </c>
      <c r="M368" s="13">
        <f>IF(OR(L368="",L368=0),0,L368/Premissas!$C$16)</f>
        <v>13.461538461538462</v>
      </c>
      <c r="N368" s="9" t="str">
        <f>IF(L368&gt;=Premissas!$C$17,"SIM","NÃO")</f>
        <v>NÃO</v>
      </c>
    </row>
    <row r="369" spans="1:14" ht="15" customHeight="1">
      <c r="A369" s="9">
        <v>7</v>
      </c>
      <c r="B369" s="9" t="s">
        <v>1451</v>
      </c>
      <c r="C369" s="9" t="s">
        <v>1452</v>
      </c>
      <c r="D369" s="9">
        <v>7801</v>
      </c>
      <c r="E369" s="9" t="s">
        <v>20</v>
      </c>
      <c r="F369" s="9">
        <f>COUNTIFS(Detalhe_Registro!$A:$A,A369,Detalhe_Registro!$D:$D,B369)</f>
        <v>1</v>
      </c>
      <c r="G369" s="11">
        <v>0.3125</v>
      </c>
      <c r="H369" s="11">
        <v>0.3125</v>
      </c>
      <c r="I369" s="10">
        <f>SUMIFS(Detalhe_Registro!$F:$F,Detalhe_Registro!$A:$A,A369,Detalhe_Registro!$D:$D,B369)</f>
        <v>258</v>
      </c>
      <c r="J369" s="11">
        <f>SUMIFS(Detalhe_Registro!$G:$G,Detalhe_Registro!$A:$A,A369,Detalhe_Registro!$D:$D,B369)</f>
        <v>52.37</v>
      </c>
      <c r="K369" s="9" t="str">
        <f>IF(G369="","",IF(G369&lt;Premissas!$C$8,"&lt; 1,00",IF(G369&lt;Premissas!$C$9,"1,00 – 1,19",IF(G369&lt;Premissas!$C$10,"1,20 – 1,39",IF(G369&lt;Premissas!$C$11,"1,40 – 1,59",IF(G369&lt;Premissas!$C$12,"1,60 – 1,99","≥ 2,00"))))))</f>
        <v>&lt; 1,00</v>
      </c>
      <c r="L369" s="12">
        <f>IF(G369="","",MIN(Premissas!$C$17,IF(G369&lt;Premissas!$C$8,Premissas!$E$7,IF(G369&lt;Premissas!$C$9,Premissas!$E$8,IF(G369&lt;Premissas!$C$10,Premissas!$E$9,IF(G369&lt;Premissas!$C$11,Premissas!$E$10,IF(G369&lt;Premissas!$C$12,Premissas!$E$11,Premissas!$E$12)))))))</f>
        <v>0</v>
      </c>
      <c r="M369" s="13">
        <f>IF(OR(L369="",L369=0),0,L369/Premissas!$C$16)</f>
        <v>0</v>
      </c>
      <c r="N369" s="9" t="str">
        <f>IF(L369&gt;=Premissas!$C$17,"SIM","NÃO")</f>
        <v>NÃO</v>
      </c>
    </row>
    <row r="370" spans="1:14" ht="15" customHeight="1">
      <c r="A370" s="9">
        <v>7</v>
      </c>
      <c r="B370" s="9" t="s">
        <v>1855</v>
      </c>
      <c r="C370" s="9" t="s">
        <v>1856</v>
      </c>
      <c r="D370" s="9">
        <v>7801</v>
      </c>
      <c r="E370" s="9" t="s">
        <v>20</v>
      </c>
      <c r="F370" s="9">
        <f>COUNTIFS(Detalhe_Registro!$A:$A,A370,Detalhe_Registro!$D:$D,B370)</f>
        <v>1</v>
      </c>
      <c r="G370" s="11">
        <v>0.625</v>
      </c>
      <c r="H370" s="11">
        <v>0.625</v>
      </c>
      <c r="I370" s="10">
        <f>SUMIFS(Detalhe_Registro!$F:$F,Detalhe_Registro!$A:$A,A370,Detalhe_Registro!$D:$D,B370)</f>
        <v>463</v>
      </c>
      <c r="J370" s="11">
        <f>SUMIFS(Detalhe_Registro!$G:$G,Detalhe_Registro!$A:$A,A370,Detalhe_Registro!$D:$D,B370)</f>
        <v>48.59</v>
      </c>
      <c r="K370" s="9" t="str">
        <f>IF(G370="","",IF(G370&lt;Premissas!$C$8,"&lt; 1,00",IF(G370&lt;Premissas!$C$9,"1,00 – 1,19",IF(G370&lt;Premissas!$C$10,"1,20 – 1,39",IF(G370&lt;Premissas!$C$11,"1,40 – 1,59",IF(G370&lt;Premissas!$C$12,"1,60 – 1,99","≥ 2,00"))))))</f>
        <v>&lt; 1,00</v>
      </c>
      <c r="L370" s="12">
        <f>IF(G370="","",MIN(Premissas!$C$17,IF(G370&lt;Premissas!$C$8,Premissas!$E$7,IF(G370&lt;Premissas!$C$9,Premissas!$E$8,IF(G370&lt;Premissas!$C$10,Premissas!$E$9,IF(G370&lt;Premissas!$C$11,Premissas!$E$10,IF(G370&lt;Premissas!$C$12,Premissas!$E$11,Premissas!$E$12)))))))</f>
        <v>0</v>
      </c>
      <c r="M370" s="13">
        <f>IF(OR(L370="",L370=0),0,L370/Premissas!$C$16)</f>
        <v>0</v>
      </c>
      <c r="N370" s="9" t="str">
        <f>IF(L370&gt;=Premissas!$C$17,"SIM","NÃO")</f>
        <v>NÃO</v>
      </c>
    </row>
    <row r="371" spans="1:14" ht="15" customHeight="1">
      <c r="A371" s="9">
        <v>7</v>
      </c>
      <c r="B371" s="9" t="s">
        <v>1707</v>
      </c>
      <c r="C371" s="9" t="s">
        <v>1708</v>
      </c>
      <c r="D371" s="9">
        <v>7801</v>
      </c>
      <c r="E371" s="9" t="s">
        <v>20</v>
      </c>
      <c r="F371" s="9">
        <f>COUNTIFS(Detalhe_Registro!$A:$A,A371,Detalhe_Registro!$D:$D,B371)</f>
        <v>1</v>
      </c>
      <c r="G371" s="11">
        <v>1</v>
      </c>
      <c r="H371" s="11">
        <v>1</v>
      </c>
      <c r="I371" s="10">
        <f>SUMIFS(Detalhe_Registro!$F:$F,Detalhe_Registro!$A:$A,A371,Detalhe_Registro!$D:$D,B371)</f>
        <v>1915</v>
      </c>
      <c r="J371" s="11">
        <f>SUMIFS(Detalhe_Registro!$G:$G,Detalhe_Registro!$A:$A,A371,Detalhe_Registro!$D:$D,B371)</f>
        <v>118.96</v>
      </c>
      <c r="K371" s="9" t="str">
        <f>IF(G371="","",IF(G371&lt;Premissas!$C$8,"&lt; 1,00",IF(G371&lt;Premissas!$C$9,"1,00 – 1,19",IF(G371&lt;Premissas!$C$10,"1,20 – 1,39",IF(G371&lt;Premissas!$C$11,"1,40 – 1,59",IF(G371&lt;Premissas!$C$12,"1,60 – 1,99","≥ 2,00"))))))</f>
        <v>1,00 – 1,19</v>
      </c>
      <c r="L371" s="12">
        <f>IF(G371="","",MIN(Premissas!$C$17,IF(G371&lt;Premissas!$C$8,Premissas!$E$7,IF(G371&lt;Premissas!$C$9,Premissas!$E$8,IF(G371&lt;Premissas!$C$10,Premissas!$E$9,IF(G371&lt;Premissas!$C$11,Premissas!$E$10,IF(G371&lt;Premissas!$C$12,Premissas!$E$11,Premissas!$E$12)))))))</f>
        <v>100</v>
      </c>
      <c r="M371" s="13">
        <f>IF(OR(L371="",L371=0),0,L371/Premissas!$C$16)</f>
        <v>3.8461538461538463</v>
      </c>
      <c r="N371" s="9" t="str">
        <f>IF(L371&gt;=Premissas!$C$17,"SIM","NÃO")</f>
        <v>NÃO</v>
      </c>
    </row>
    <row r="372" spans="1:14" ht="15" customHeight="1">
      <c r="A372" s="9">
        <v>7</v>
      </c>
      <c r="B372" s="9" t="s">
        <v>1325</v>
      </c>
      <c r="C372" s="9" t="s">
        <v>1326</v>
      </c>
      <c r="D372" s="9">
        <v>7801</v>
      </c>
      <c r="E372" s="9" t="s">
        <v>21</v>
      </c>
      <c r="F372" s="9">
        <f>COUNTIFS(Detalhe_Registro!$A:$A,A372,Detalhe_Registro!$D:$D,B372)</f>
        <v>1</v>
      </c>
      <c r="G372" s="11">
        <v>0.4</v>
      </c>
      <c r="H372" s="11">
        <v>0.4</v>
      </c>
      <c r="I372" s="10">
        <f>SUMIFS(Detalhe_Registro!$F:$F,Detalhe_Registro!$A:$A,A372,Detalhe_Registro!$D:$D,B372)</f>
        <v>943</v>
      </c>
      <c r="J372" s="11">
        <f>SUMIFS(Detalhe_Registro!$G:$G,Detalhe_Registro!$A:$A,A372,Detalhe_Registro!$D:$D,B372)</f>
        <v>121.97</v>
      </c>
      <c r="K372" s="9" t="str">
        <f>IF(G372="","",IF(G372&lt;Premissas!$C$8,"&lt; 1,00",IF(G372&lt;Premissas!$C$9,"1,00 – 1,19",IF(G372&lt;Premissas!$C$10,"1,20 – 1,39",IF(G372&lt;Premissas!$C$11,"1,40 – 1,59",IF(G372&lt;Premissas!$C$12,"1,60 – 1,99","≥ 2,00"))))))</f>
        <v>&lt; 1,00</v>
      </c>
      <c r="L372" s="12">
        <f>IF(G372="","",MIN(Premissas!$C$17,IF(G372&lt;Premissas!$C$8,Premissas!$E$7,IF(G372&lt;Premissas!$C$9,Premissas!$E$8,IF(G372&lt;Premissas!$C$10,Premissas!$E$9,IF(G372&lt;Premissas!$C$11,Premissas!$E$10,IF(G372&lt;Premissas!$C$12,Premissas!$E$11,Premissas!$E$12)))))))</f>
        <v>0</v>
      </c>
      <c r="M372" s="13">
        <f>IF(OR(L372="",L372=0),0,L372/Premissas!$C$16)</f>
        <v>0</v>
      </c>
      <c r="N372" s="9" t="str">
        <f>IF(L372&gt;=Premissas!$C$17,"SIM","NÃO")</f>
        <v>NÃO</v>
      </c>
    </row>
    <row r="373" spans="1:14" ht="15" customHeight="1">
      <c r="A373" s="9">
        <v>7</v>
      </c>
      <c r="B373" s="9" t="s">
        <v>1809</v>
      </c>
      <c r="C373" s="9" t="s">
        <v>1810</v>
      </c>
      <c r="D373" s="9">
        <v>7801</v>
      </c>
      <c r="E373" s="9" t="s">
        <v>20</v>
      </c>
      <c r="F373" s="9">
        <f>COUNTIFS(Detalhe_Registro!$A:$A,A373,Detalhe_Registro!$D:$D,B373)</f>
        <v>1</v>
      </c>
      <c r="G373" s="11">
        <v>0.75</v>
      </c>
      <c r="H373" s="11">
        <v>0.75</v>
      </c>
      <c r="I373" s="10">
        <f>SUMIFS(Detalhe_Registro!$F:$F,Detalhe_Registro!$A:$A,A373,Detalhe_Registro!$D:$D,B373)</f>
        <v>1251</v>
      </c>
      <c r="J373" s="11">
        <f>SUMIFS(Detalhe_Registro!$G:$G,Detalhe_Registro!$A:$A,A373,Detalhe_Registro!$D:$D,B373)</f>
        <v>103.23</v>
      </c>
      <c r="K373" s="9" t="str">
        <f>IF(G373="","",IF(G373&lt;Premissas!$C$8,"&lt; 1,00",IF(G373&lt;Premissas!$C$9,"1,00 – 1,19",IF(G373&lt;Premissas!$C$10,"1,20 – 1,39",IF(G373&lt;Premissas!$C$11,"1,40 – 1,59",IF(G373&lt;Premissas!$C$12,"1,60 – 1,99","≥ 2,00"))))))</f>
        <v>&lt; 1,00</v>
      </c>
      <c r="L373" s="12">
        <f>IF(G373="","",MIN(Premissas!$C$17,IF(G373&lt;Premissas!$C$8,Premissas!$E$7,IF(G373&lt;Premissas!$C$9,Premissas!$E$8,IF(G373&lt;Premissas!$C$10,Premissas!$E$9,IF(G373&lt;Premissas!$C$11,Premissas!$E$10,IF(G373&lt;Premissas!$C$12,Premissas!$E$11,Premissas!$E$12)))))))</f>
        <v>0</v>
      </c>
      <c r="M373" s="13">
        <f>IF(OR(L373="",L373=0),0,L373/Premissas!$C$16)</f>
        <v>0</v>
      </c>
      <c r="N373" s="9" t="str">
        <f>IF(L373&gt;=Premissas!$C$17,"SIM","NÃO")</f>
        <v>NÃO</v>
      </c>
    </row>
    <row r="374" spans="1:14" ht="15" customHeight="1">
      <c r="A374" s="9">
        <v>7</v>
      </c>
      <c r="B374" s="9" t="s">
        <v>1235</v>
      </c>
      <c r="C374" s="9" t="s">
        <v>1236</v>
      </c>
      <c r="D374" s="9">
        <v>7801</v>
      </c>
      <c r="E374" s="9" t="s">
        <v>21</v>
      </c>
      <c r="F374" s="9">
        <f>COUNTIFS(Detalhe_Registro!$A:$A,A374,Detalhe_Registro!$D:$D,B374)</f>
        <v>1</v>
      </c>
      <c r="G374" s="11">
        <v>0.5</v>
      </c>
      <c r="H374" s="11">
        <v>0.5</v>
      </c>
      <c r="I374" s="10">
        <f>SUMIFS(Detalhe_Registro!$F:$F,Detalhe_Registro!$A:$A,A374,Detalhe_Registro!$D:$D,B374)</f>
        <v>1788</v>
      </c>
      <c r="J374" s="11">
        <f>SUMIFS(Detalhe_Registro!$G:$G,Detalhe_Registro!$A:$A,A374,Detalhe_Registro!$D:$D,B374)</f>
        <v>175.69</v>
      </c>
      <c r="K374" s="9" t="str">
        <f>IF(G374="","",IF(G374&lt;Premissas!$C$8,"&lt; 1,00",IF(G374&lt;Premissas!$C$9,"1,00 – 1,19",IF(G374&lt;Premissas!$C$10,"1,20 – 1,39",IF(G374&lt;Premissas!$C$11,"1,40 – 1,59",IF(G374&lt;Premissas!$C$12,"1,60 – 1,99","≥ 2,00"))))))</f>
        <v>&lt; 1,00</v>
      </c>
      <c r="L374" s="12">
        <f>IF(G374="","",MIN(Premissas!$C$17,IF(G374&lt;Premissas!$C$8,Premissas!$E$7,IF(G374&lt;Premissas!$C$9,Premissas!$E$8,IF(G374&lt;Premissas!$C$10,Premissas!$E$9,IF(G374&lt;Premissas!$C$11,Premissas!$E$10,IF(G374&lt;Premissas!$C$12,Premissas!$E$11,Premissas!$E$12)))))))</f>
        <v>0</v>
      </c>
      <c r="M374" s="13">
        <f>IF(OR(L374="",L374=0),0,L374/Premissas!$C$16)</f>
        <v>0</v>
      </c>
      <c r="N374" s="9" t="str">
        <f>IF(L374&gt;=Premissas!$C$17,"SIM","NÃO")</f>
        <v>NÃO</v>
      </c>
    </row>
    <row r="375" spans="1:14" ht="15" customHeight="1">
      <c r="A375" s="9">
        <v>7</v>
      </c>
      <c r="B375" s="9" t="s">
        <v>1507</v>
      </c>
      <c r="C375" s="9" t="s">
        <v>1508</v>
      </c>
      <c r="D375" s="9">
        <v>7801</v>
      </c>
      <c r="E375" s="9" t="s">
        <v>20</v>
      </c>
      <c r="F375" s="9">
        <f>COUNTIFS(Detalhe_Registro!$A:$A,A375,Detalhe_Registro!$D:$D,B375)</f>
        <v>1</v>
      </c>
      <c r="G375" s="11">
        <v>0.625</v>
      </c>
      <c r="H375" s="11">
        <v>0.625</v>
      </c>
      <c r="I375" s="10">
        <f>SUMIFS(Detalhe_Registro!$F:$F,Detalhe_Registro!$A:$A,A375,Detalhe_Registro!$D:$D,B375)</f>
        <v>1156</v>
      </c>
      <c r="J375" s="11">
        <f>SUMIFS(Detalhe_Registro!$G:$G,Detalhe_Registro!$A:$A,A375,Detalhe_Registro!$D:$D,B375)</f>
        <v>110.84</v>
      </c>
      <c r="K375" s="9" t="str">
        <f>IF(G375="","",IF(G375&lt;Premissas!$C$8,"&lt; 1,00",IF(G375&lt;Premissas!$C$9,"1,00 – 1,19",IF(G375&lt;Premissas!$C$10,"1,20 – 1,39",IF(G375&lt;Premissas!$C$11,"1,40 – 1,59",IF(G375&lt;Premissas!$C$12,"1,60 – 1,99","≥ 2,00"))))))</f>
        <v>&lt; 1,00</v>
      </c>
      <c r="L375" s="12">
        <f>IF(G375="","",MIN(Premissas!$C$17,IF(G375&lt;Premissas!$C$8,Premissas!$E$7,IF(G375&lt;Premissas!$C$9,Premissas!$E$8,IF(G375&lt;Premissas!$C$10,Premissas!$E$9,IF(G375&lt;Premissas!$C$11,Premissas!$E$10,IF(G375&lt;Premissas!$C$12,Premissas!$E$11,Premissas!$E$12)))))))</f>
        <v>0</v>
      </c>
      <c r="M375" s="13">
        <f>IF(OR(L375="",L375=0),0,L375/Premissas!$C$16)</f>
        <v>0</v>
      </c>
      <c r="N375" s="9" t="str">
        <f>IF(L375&gt;=Premissas!$C$17,"SIM","NÃO")</f>
        <v>NÃO</v>
      </c>
    </row>
    <row r="376" spans="1:14" ht="15" customHeight="1">
      <c r="A376" s="9">
        <v>7</v>
      </c>
      <c r="B376" s="9" t="s">
        <v>1431</v>
      </c>
      <c r="C376" s="9" t="s">
        <v>1432</v>
      </c>
      <c r="D376" s="9">
        <v>7801</v>
      </c>
      <c r="E376" s="9" t="s">
        <v>21</v>
      </c>
      <c r="F376" s="9">
        <f>COUNTIFS(Detalhe_Registro!$A:$A,A376,Detalhe_Registro!$D:$D,B376)</f>
        <v>1</v>
      </c>
      <c r="G376" s="11">
        <v>2.8</v>
      </c>
      <c r="H376" s="11">
        <v>2.8</v>
      </c>
      <c r="I376" s="10">
        <f>SUMIFS(Detalhe_Registro!$F:$F,Detalhe_Registro!$A:$A,A376,Detalhe_Registro!$D:$D,B376)</f>
        <v>5330</v>
      </c>
      <c r="J376" s="11">
        <f>SUMIFS(Detalhe_Registro!$G:$G,Detalhe_Registro!$A:$A,A376,Detalhe_Registro!$D:$D,B376)</f>
        <v>94.73</v>
      </c>
      <c r="K376" s="9" t="str">
        <f>IF(G376="","",IF(G376&lt;Premissas!$C$8,"&lt; 1,00",IF(G376&lt;Premissas!$C$9,"1,00 – 1,19",IF(G376&lt;Premissas!$C$10,"1,20 – 1,39",IF(G376&lt;Premissas!$C$11,"1,40 – 1,59",IF(G376&lt;Premissas!$C$12,"1,60 – 1,99","≥ 2,00"))))))</f>
        <v>≥ 2,00</v>
      </c>
      <c r="L376" s="12">
        <f>IF(G376="","",MIN(Premissas!$C$17,IF(G376&lt;Premissas!$C$8,Premissas!$E$7,IF(G376&lt;Premissas!$C$9,Premissas!$E$8,IF(G376&lt;Premissas!$C$10,Premissas!$E$9,IF(G376&lt;Premissas!$C$11,Premissas!$E$10,IF(G376&lt;Premissas!$C$12,Premissas!$E$11,Premissas!$E$12)))))))</f>
        <v>750</v>
      </c>
      <c r="M376" s="13">
        <f>IF(OR(L376="",L376=0),0,L376/Premissas!$C$16)</f>
        <v>28.846153846153847</v>
      </c>
      <c r="N376" s="9" t="str">
        <f>IF(L376&gt;=Premissas!$C$17,"SIM","NÃO")</f>
        <v>SIM</v>
      </c>
    </row>
    <row r="377" spans="1:14" ht="15" customHeight="1">
      <c r="A377" s="9">
        <v>7</v>
      </c>
      <c r="B377" s="9" t="s">
        <v>1265</v>
      </c>
      <c r="C377" s="9" t="s">
        <v>1266</v>
      </c>
      <c r="D377" s="9">
        <v>7801</v>
      </c>
      <c r="E377" s="9" t="s">
        <v>18</v>
      </c>
      <c r="F377" s="9">
        <f>COUNTIFS(Detalhe_Registro!$A:$A,A377,Detalhe_Registro!$D:$D,B377)</f>
        <v>1</v>
      </c>
      <c r="G377" s="11">
        <v>0.18181800000000001</v>
      </c>
      <c r="H377" s="11">
        <v>0.18181800000000001</v>
      </c>
      <c r="I377" s="10">
        <f>SUMIFS(Detalhe_Registro!$F:$F,Detalhe_Registro!$A:$A,A377,Detalhe_Registro!$D:$D,B377)</f>
        <v>121</v>
      </c>
      <c r="J377" s="11">
        <f>SUMIFS(Detalhe_Registro!$G:$G,Detalhe_Registro!$A:$A,A377,Detalhe_Registro!$D:$D,B377)</f>
        <v>27.93</v>
      </c>
      <c r="K377" s="9" t="str">
        <f>IF(G377="","",IF(G377&lt;Premissas!$C$8,"&lt; 1,00",IF(G377&lt;Premissas!$C$9,"1,00 – 1,19",IF(G377&lt;Premissas!$C$10,"1,20 – 1,39",IF(G377&lt;Premissas!$C$11,"1,40 – 1,59",IF(G377&lt;Premissas!$C$12,"1,60 – 1,99","≥ 2,00"))))))</f>
        <v>&lt; 1,00</v>
      </c>
      <c r="L377" s="12">
        <f>IF(G377="","",MIN(Premissas!$C$17,IF(G377&lt;Premissas!$C$8,Premissas!$E$7,IF(G377&lt;Premissas!$C$9,Premissas!$E$8,IF(G377&lt;Premissas!$C$10,Premissas!$E$9,IF(G377&lt;Premissas!$C$11,Premissas!$E$10,IF(G377&lt;Premissas!$C$12,Premissas!$E$11,Premissas!$E$12)))))))</f>
        <v>0</v>
      </c>
      <c r="M377" s="13">
        <f>IF(OR(L377="",L377=0),0,L377/Premissas!$C$16)</f>
        <v>0</v>
      </c>
      <c r="N377" s="9" t="str">
        <f>IF(L377&gt;=Premissas!$C$17,"SIM","NÃO")</f>
        <v>NÃO</v>
      </c>
    </row>
    <row r="378" spans="1:14" ht="15" customHeight="1">
      <c r="A378" s="9">
        <v>7</v>
      </c>
      <c r="B378" s="9" t="s">
        <v>1399</v>
      </c>
      <c r="C378" s="9" t="s">
        <v>1400</v>
      </c>
      <c r="D378" s="9">
        <v>7801</v>
      </c>
      <c r="E378" s="9" t="s">
        <v>18</v>
      </c>
      <c r="F378" s="9">
        <f>COUNTIFS(Detalhe_Registro!$A:$A,A378,Detalhe_Registro!$D:$D,B378)</f>
        <v>1</v>
      </c>
      <c r="G378" s="11">
        <v>0.54545500000000002</v>
      </c>
      <c r="H378" s="11">
        <v>0.54545500000000002</v>
      </c>
      <c r="I378" s="10">
        <f>SUMIFS(Detalhe_Registro!$F:$F,Detalhe_Registro!$A:$A,A378,Detalhe_Registro!$D:$D,B378)</f>
        <v>320</v>
      </c>
      <c r="J378" s="11">
        <f>SUMIFS(Detalhe_Registro!$G:$G,Detalhe_Registro!$A:$A,A378,Detalhe_Registro!$D:$D,B378)</f>
        <v>26.19</v>
      </c>
      <c r="K378" s="9" t="str">
        <f>IF(G378="","",IF(G378&lt;Premissas!$C$8,"&lt; 1,00",IF(G378&lt;Premissas!$C$9,"1,00 – 1,19",IF(G378&lt;Premissas!$C$10,"1,20 – 1,39",IF(G378&lt;Premissas!$C$11,"1,40 – 1,59",IF(G378&lt;Premissas!$C$12,"1,60 – 1,99","≥ 2,00"))))))</f>
        <v>&lt; 1,00</v>
      </c>
      <c r="L378" s="12">
        <f>IF(G378="","",MIN(Premissas!$C$17,IF(G378&lt;Premissas!$C$8,Premissas!$E$7,IF(G378&lt;Premissas!$C$9,Premissas!$E$8,IF(G378&lt;Premissas!$C$10,Premissas!$E$9,IF(G378&lt;Premissas!$C$11,Premissas!$E$10,IF(G378&lt;Premissas!$C$12,Premissas!$E$11,Premissas!$E$12)))))))</f>
        <v>0</v>
      </c>
      <c r="M378" s="13">
        <f>IF(OR(L378="",L378=0),0,L378/Premissas!$C$16)</f>
        <v>0</v>
      </c>
      <c r="N378" s="9" t="str">
        <f>IF(L378&gt;=Premissas!$C$17,"SIM","NÃO")</f>
        <v>NÃO</v>
      </c>
    </row>
    <row r="379" spans="1:14" ht="15" customHeight="1">
      <c r="A379" s="9">
        <v>7</v>
      </c>
      <c r="B379" s="9" t="s">
        <v>1255</v>
      </c>
      <c r="C379" s="9" t="s">
        <v>1256</v>
      </c>
      <c r="D379" s="9">
        <v>7801</v>
      </c>
      <c r="E379" s="9" t="s">
        <v>21</v>
      </c>
      <c r="F379" s="9">
        <f>COUNTIFS(Detalhe_Registro!$A:$A,A379,Detalhe_Registro!$D:$D,B379)</f>
        <v>1</v>
      </c>
      <c r="G379" s="11">
        <v>0.5</v>
      </c>
      <c r="H379" s="11">
        <v>0.5</v>
      </c>
      <c r="I379" s="10">
        <f>SUMIFS(Detalhe_Registro!$F:$F,Detalhe_Registro!$A:$A,A379,Detalhe_Registro!$D:$D,B379)</f>
        <v>1922</v>
      </c>
      <c r="J379" s="11">
        <f>SUMIFS(Detalhe_Registro!$G:$G,Detalhe_Registro!$A:$A,A379,Detalhe_Registro!$D:$D,B379)</f>
        <v>200.83</v>
      </c>
      <c r="K379" s="9" t="str">
        <f>IF(G379="","",IF(G379&lt;Premissas!$C$8,"&lt; 1,00",IF(G379&lt;Premissas!$C$9,"1,00 – 1,19",IF(G379&lt;Premissas!$C$10,"1,20 – 1,39",IF(G379&lt;Premissas!$C$11,"1,40 – 1,59",IF(G379&lt;Premissas!$C$12,"1,60 – 1,99","≥ 2,00"))))))</f>
        <v>&lt; 1,00</v>
      </c>
      <c r="L379" s="12">
        <f>IF(G379="","",MIN(Premissas!$C$17,IF(G379&lt;Premissas!$C$8,Premissas!$E$7,IF(G379&lt;Premissas!$C$9,Premissas!$E$8,IF(G379&lt;Premissas!$C$10,Premissas!$E$9,IF(G379&lt;Premissas!$C$11,Premissas!$E$10,IF(G379&lt;Premissas!$C$12,Premissas!$E$11,Premissas!$E$12)))))))</f>
        <v>0</v>
      </c>
      <c r="M379" s="13">
        <f>IF(OR(L379="",L379=0),0,L379/Premissas!$C$16)</f>
        <v>0</v>
      </c>
      <c r="N379" s="9" t="str">
        <f>IF(L379&gt;=Premissas!$C$17,"SIM","NÃO")</f>
        <v>NÃO</v>
      </c>
    </row>
    <row r="380" spans="1:14" ht="15" customHeight="1">
      <c r="A380" s="9">
        <v>7</v>
      </c>
      <c r="B380" s="9" t="s">
        <v>1419</v>
      </c>
      <c r="C380" s="9" t="s">
        <v>1420</v>
      </c>
      <c r="D380" s="9">
        <v>7801</v>
      </c>
      <c r="E380" s="9" t="s">
        <v>21</v>
      </c>
      <c r="F380" s="9">
        <f>COUNTIFS(Detalhe_Registro!$A:$A,A380,Detalhe_Registro!$D:$D,B380)</f>
        <v>1</v>
      </c>
      <c r="G380" s="11">
        <v>0.6</v>
      </c>
      <c r="H380" s="11">
        <v>0.6</v>
      </c>
      <c r="I380" s="10">
        <f>SUMIFS(Detalhe_Registro!$F:$F,Detalhe_Registro!$A:$A,A380,Detalhe_Registro!$D:$D,B380)</f>
        <v>2324</v>
      </c>
      <c r="J380" s="11">
        <f>SUMIFS(Detalhe_Registro!$G:$G,Detalhe_Registro!$A:$A,A380,Detalhe_Registro!$D:$D,B380)</f>
        <v>193.01</v>
      </c>
      <c r="K380" s="9" t="str">
        <f>IF(G380="","",IF(G380&lt;Premissas!$C$8,"&lt; 1,00",IF(G380&lt;Premissas!$C$9,"1,00 – 1,19",IF(G380&lt;Premissas!$C$10,"1,20 – 1,39",IF(G380&lt;Premissas!$C$11,"1,40 – 1,59",IF(G380&lt;Premissas!$C$12,"1,60 – 1,99","≥ 2,00"))))))</f>
        <v>&lt; 1,00</v>
      </c>
      <c r="L380" s="12">
        <f>IF(G380="","",MIN(Premissas!$C$17,IF(G380&lt;Premissas!$C$8,Premissas!$E$7,IF(G380&lt;Premissas!$C$9,Premissas!$E$8,IF(G380&lt;Premissas!$C$10,Premissas!$E$9,IF(G380&lt;Premissas!$C$11,Premissas!$E$10,IF(G380&lt;Premissas!$C$12,Premissas!$E$11,Premissas!$E$12)))))))</f>
        <v>0</v>
      </c>
      <c r="M380" s="13">
        <f>IF(OR(L380="",L380=0),0,L380/Premissas!$C$16)</f>
        <v>0</v>
      </c>
      <c r="N380" s="9" t="str">
        <f>IF(L380&gt;=Premissas!$C$17,"SIM","NÃO")</f>
        <v>NÃO</v>
      </c>
    </row>
    <row r="381" spans="1:14" ht="15" customHeight="1">
      <c r="A381" s="9">
        <v>7</v>
      </c>
      <c r="B381" s="9" t="s">
        <v>1271</v>
      </c>
      <c r="C381" s="9" t="s">
        <v>1272</v>
      </c>
      <c r="D381" s="9">
        <v>7801</v>
      </c>
      <c r="E381" s="9" t="s">
        <v>21</v>
      </c>
      <c r="F381" s="9">
        <f>COUNTIFS(Detalhe_Registro!$A:$A,A381,Detalhe_Registro!$D:$D,B381)</f>
        <v>1</v>
      </c>
      <c r="G381" s="11">
        <v>0.75</v>
      </c>
      <c r="H381" s="11">
        <v>0.75</v>
      </c>
      <c r="I381" s="10">
        <f>SUMIFS(Detalhe_Registro!$F:$F,Detalhe_Registro!$A:$A,A381,Detalhe_Registro!$D:$D,B381)</f>
        <v>2548</v>
      </c>
      <c r="J381" s="11">
        <f>SUMIFS(Detalhe_Registro!$G:$G,Detalhe_Registro!$A:$A,A381,Detalhe_Registro!$D:$D,B381)</f>
        <v>165.39</v>
      </c>
      <c r="K381" s="9" t="str">
        <f>IF(G381="","",IF(G381&lt;Premissas!$C$8,"&lt; 1,00",IF(G381&lt;Premissas!$C$9,"1,00 – 1,19",IF(G381&lt;Premissas!$C$10,"1,20 – 1,39",IF(G381&lt;Premissas!$C$11,"1,40 – 1,59",IF(G381&lt;Premissas!$C$12,"1,60 – 1,99","≥ 2,00"))))))</f>
        <v>&lt; 1,00</v>
      </c>
      <c r="L381" s="12">
        <f>IF(G381="","",MIN(Premissas!$C$17,IF(G381&lt;Premissas!$C$8,Premissas!$E$7,IF(G381&lt;Premissas!$C$9,Premissas!$E$8,IF(G381&lt;Premissas!$C$10,Premissas!$E$9,IF(G381&lt;Premissas!$C$11,Premissas!$E$10,IF(G381&lt;Premissas!$C$12,Premissas!$E$11,Premissas!$E$12)))))))</f>
        <v>0</v>
      </c>
      <c r="M381" s="13">
        <f>IF(OR(L381="",L381=0),0,L381/Premissas!$C$16)</f>
        <v>0</v>
      </c>
      <c r="N381" s="9" t="str">
        <f>IF(L381&gt;=Premissas!$C$17,"SIM","NÃO")</f>
        <v>NÃO</v>
      </c>
    </row>
    <row r="382" spans="1:14" ht="15" customHeight="1">
      <c r="A382" s="9">
        <v>7</v>
      </c>
      <c r="B382" s="9" t="s">
        <v>1475</v>
      </c>
      <c r="C382" s="9" t="s">
        <v>1476</v>
      </c>
      <c r="D382" s="9">
        <v>7801</v>
      </c>
      <c r="E382" s="9" t="s">
        <v>20</v>
      </c>
      <c r="F382" s="9">
        <f>COUNTIFS(Detalhe_Registro!$A:$A,A382,Detalhe_Registro!$D:$D,B382)</f>
        <v>1</v>
      </c>
      <c r="G382" s="11">
        <v>0.75</v>
      </c>
      <c r="H382" s="11">
        <v>0.75</v>
      </c>
      <c r="I382" s="10">
        <f>SUMIFS(Detalhe_Registro!$F:$F,Detalhe_Registro!$A:$A,A382,Detalhe_Registro!$D:$D,B382)</f>
        <v>401</v>
      </c>
      <c r="J382" s="11">
        <f>SUMIFS(Detalhe_Registro!$G:$G,Detalhe_Registro!$A:$A,A382,Detalhe_Registro!$D:$D,B382)</f>
        <v>33.22</v>
      </c>
      <c r="K382" s="9" t="str">
        <f>IF(G382="","",IF(G382&lt;Premissas!$C$8,"&lt; 1,00",IF(G382&lt;Premissas!$C$9,"1,00 – 1,19",IF(G382&lt;Premissas!$C$10,"1,20 – 1,39",IF(G382&lt;Premissas!$C$11,"1,40 – 1,59",IF(G382&lt;Premissas!$C$12,"1,60 – 1,99","≥ 2,00"))))))</f>
        <v>&lt; 1,00</v>
      </c>
      <c r="L382" s="12">
        <f>IF(G382="","",MIN(Premissas!$C$17,IF(G382&lt;Premissas!$C$8,Premissas!$E$7,IF(G382&lt;Premissas!$C$9,Premissas!$E$8,IF(G382&lt;Premissas!$C$10,Premissas!$E$9,IF(G382&lt;Premissas!$C$11,Premissas!$E$10,IF(G382&lt;Premissas!$C$12,Premissas!$E$11,Premissas!$E$12)))))))</f>
        <v>0</v>
      </c>
      <c r="M382" s="13">
        <f>IF(OR(L382="",L382=0),0,L382/Premissas!$C$16)</f>
        <v>0</v>
      </c>
      <c r="N382" s="9" t="str">
        <f>IF(L382&gt;=Premissas!$C$17,"SIM","NÃO")</f>
        <v>NÃO</v>
      </c>
    </row>
    <row r="383" spans="1:14" ht="15" customHeight="1">
      <c r="A383" s="9">
        <v>7</v>
      </c>
      <c r="B383" s="9" t="s">
        <v>1393</v>
      </c>
      <c r="C383" s="9" t="s">
        <v>1394</v>
      </c>
      <c r="D383" s="9">
        <v>7801</v>
      </c>
      <c r="E383" s="9" t="s">
        <v>21</v>
      </c>
      <c r="F383" s="9">
        <f>COUNTIFS(Detalhe_Registro!$A:$A,A383,Detalhe_Registro!$D:$D,B383)</f>
        <v>1</v>
      </c>
      <c r="G383" s="11">
        <v>0.4</v>
      </c>
      <c r="H383" s="11">
        <v>0.4</v>
      </c>
      <c r="I383" s="10">
        <f>SUMIFS(Detalhe_Registro!$F:$F,Detalhe_Registro!$A:$A,A383,Detalhe_Registro!$D:$D,B383)</f>
        <v>721</v>
      </c>
      <c r="J383" s="11">
        <f>SUMIFS(Detalhe_Registro!$G:$G,Detalhe_Registro!$A:$A,A383,Detalhe_Registro!$D:$D,B383)</f>
        <v>88.52</v>
      </c>
      <c r="K383" s="9" t="str">
        <f>IF(G383="","",IF(G383&lt;Premissas!$C$8,"&lt; 1,00",IF(G383&lt;Premissas!$C$9,"1,00 – 1,19",IF(G383&lt;Premissas!$C$10,"1,20 – 1,39",IF(G383&lt;Premissas!$C$11,"1,40 – 1,59",IF(G383&lt;Premissas!$C$12,"1,60 – 1,99","≥ 2,00"))))))</f>
        <v>&lt; 1,00</v>
      </c>
      <c r="L383" s="12">
        <f>IF(G383="","",MIN(Premissas!$C$17,IF(G383&lt;Premissas!$C$8,Premissas!$E$7,IF(G383&lt;Premissas!$C$9,Premissas!$E$8,IF(G383&lt;Premissas!$C$10,Premissas!$E$9,IF(G383&lt;Premissas!$C$11,Premissas!$E$10,IF(G383&lt;Premissas!$C$12,Premissas!$E$11,Premissas!$E$12)))))))</f>
        <v>0</v>
      </c>
      <c r="M383" s="13">
        <f>IF(OR(L383="",L383=0),0,L383/Premissas!$C$16)</f>
        <v>0</v>
      </c>
      <c r="N383" s="9" t="str">
        <f>IF(L383&gt;=Premissas!$C$17,"SIM","NÃO")</f>
        <v>NÃO</v>
      </c>
    </row>
    <row r="384" spans="1:14" ht="15" customHeight="1">
      <c r="A384" s="9">
        <v>7</v>
      </c>
      <c r="B384" s="9" t="s">
        <v>1329</v>
      </c>
      <c r="C384" s="9" t="s">
        <v>1330</v>
      </c>
      <c r="D384" s="9">
        <v>7801</v>
      </c>
      <c r="E384" s="9" t="s">
        <v>21</v>
      </c>
      <c r="F384" s="9">
        <f>COUNTIFS(Detalhe_Registro!$A:$A,A384,Detalhe_Registro!$D:$D,B384)</f>
        <v>1</v>
      </c>
      <c r="G384" s="11">
        <v>0.55000000000000004</v>
      </c>
      <c r="H384" s="11">
        <v>0.55000000000000004</v>
      </c>
      <c r="I384" s="10">
        <f>SUMIFS(Detalhe_Registro!$F:$F,Detalhe_Registro!$A:$A,A384,Detalhe_Registro!$D:$D,B384)</f>
        <v>1727</v>
      </c>
      <c r="J384" s="11">
        <f>SUMIFS(Detalhe_Registro!$G:$G,Detalhe_Registro!$A:$A,A384,Detalhe_Registro!$D:$D,B384)</f>
        <v>164.02</v>
      </c>
      <c r="K384" s="9" t="str">
        <f>IF(G384="","",IF(G384&lt;Premissas!$C$8,"&lt; 1,00",IF(G384&lt;Premissas!$C$9,"1,00 – 1,19",IF(G384&lt;Premissas!$C$10,"1,20 – 1,39",IF(G384&lt;Premissas!$C$11,"1,40 – 1,59",IF(G384&lt;Premissas!$C$12,"1,60 – 1,99","≥ 2,00"))))))</f>
        <v>&lt; 1,00</v>
      </c>
      <c r="L384" s="12">
        <f>IF(G384="","",MIN(Premissas!$C$17,IF(G384&lt;Premissas!$C$8,Premissas!$E$7,IF(G384&lt;Premissas!$C$9,Premissas!$E$8,IF(G384&lt;Premissas!$C$10,Premissas!$E$9,IF(G384&lt;Premissas!$C$11,Premissas!$E$10,IF(G384&lt;Premissas!$C$12,Premissas!$E$11,Premissas!$E$12)))))))</f>
        <v>0</v>
      </c>
      <c r="M384" s="13">
        <f>IF(OR(L384="",L384=0),0,L384/Premissas!$C$16)</f>
        <v>0</v>
      </c>
      <c r="N384" s="9" t="str">
        <f>IF(L384&gt;=Premissas!$C$17,"SIM","NÃO")</f>
        <v>NÃO</v>
      </c>
    </row>
    <row r="385" spans="1:14" ht="15" customHeight="1">
      <c r="A385" s="9">
        <v>7</v>
      </c>
      <c r="B385" s="9" t="s">
        <v>1347</v>
      </c>
      <c r="C385" s="9" t="s">
        <v>1348</v>
      </c>
      <c r="D385" s="9">
        <v>7801</v>
      </c>
      <c r="E385" s="9" t="s">
        <v>21</v>
      </c>
      <c r="F385" s="9">
        <f>COUNTIFS(Detalhe_Registro!$A:$A,A385,Detalhe_Registro!$D:$D,B385)</f>
        <v>1</v>
      </c>
      <c r="G385" s="11">
        <v>0.4</v>
      </c>
      <c r="H385" s="11">
        <v>0.4</v>
      </c>
      <c r="I385" s="10">
        <f>SUMIFS(Detalhe_Registro!$F:$F,Detalhe_Registro!$A:$A,A385,Detalhe_Registro!$D:$D,B385)</f>
        <v>1249</v>
      </c>
      <c r="J385" s="11">
        <f>SUMIFS(Detalhe_Registro!$G:$G,Detalhe_Registro!$A:$A,A385,Detalhe_Registro!$D:$D,B385)</f>
        <v>156.36000000000001</v>
      </c>
      <c r="K385" s="9" t="str">
        <f>IF(G385="","",IF(G385&lt;Premissas!$C$8,"&lt; 1,00",IF(G385&lt;Premissas!$C$9,"1,00 – 1,19",IF(G385&lt;Premissas!$C$10,"1,20 – 1,39",IF(G385&lt;Premissas!$C$11,"1,40 – 1,59",IF(G385&lt;Premissas!$C$12,"1,60 – 1,99","≥ 2,00"))))))</f>
        <v>&lt; 1,00</v>
      </c>
      <c r="L385" s="12">
        <f>IF(G385="","",MIN(Premissas!$C$17,IF(G385&lt;Premissas!$C$8,Premissas!$E$7,IF(G385&lt;Premissas!$C$9,Premissas!$E$8,IF(G385&lt;Premissas!$C$10,Premissas!$E$9,IF(G385&lt;Premissas!$C$11,Premissas!$E$10,IF(G385&lt;Premissas!$C$12,Premissas!$E$11,Premissas!$E$12)))))))</f>
        <v>0</v>
      </c>
      <c r="M385" s="13">
        <f>IF(OR(L385="",L385=0),0,L385/Premissas!$C$16)</f>
        <v>0</v>
      </c>
      <c r="N385" s="9" t="str">
        <f>IF(L385&gt;=Premissas!$C$17,"SIM","NÃO")</f>
        <v>NÃO</v>
      </c>
    </row>
    <row r="386" spans="1:14" ht="15" customHeight="1">
      <c r="A386" s="9">
        <v>7</v>
      </c>
      <c r="B386" s="9" t="s">
        <v>1523</v>
      </c>
      <c r="C386" s="9" t="s">
        <v>1524</v>
      </c>
      <c r="D386" s="9">
        <v>7801</v>
      </c>
      <c r="E386" s="9" t="s">
        <v>20</v>
      </c>
      <c r="F386" s="9">
        <f>COUNTIFS(Detalhe_Registro!$A:$A,A386,Detalhe_Registro!$D:$D,B386)</f>
        <v>1</v>
      </c>
      <c r="G386" s="11">
        <v>0.6875</v>
      </c>
      <c r="H386" s="11">
        <v>0.6875</v>
      </c>
      <c r="I386" s="10">
        <f>SUMIFS(Detalhe_Registro!$F:$F,Detalhe_Registro!$A:$A,A386,Detalhe_Registro!$D:$D,B386)</f>
        <v>385</v>
      </c>
      <c r="J386" s="11">
        <f>SUMIFS(Detalhe_Registro!$G:$G,Detalhe_Registro!$A:$A,A386,Detalhe_Registro!$D:$D,B386)</f>
        <v>35.78</v>
      </c>
      <c r="K386" s="9" t="str">
        <f>IF(G386="","",IF(G386&lt;Premissas!$C$8,"&lt; 1,00",IF(G386&lt;Premissas!$C$9,"1,00 – 1,19",IF(G386&lt;Premissas!$C$10,"1,20 – 1,39",IF(G386&lt;Premissas!$C$11,"1,40 – 1,59",IF(G386&lt;Premissas!$C$12,"1,60 – 1,99","≥ 2,00"))))))</f>
        <v>&lt; 1,00</v>
      </c>
      <c r="L386" s="12">
        <f>IF(G386="","",MIN(Premissas!$C$17,IF(G386&lt;Premissas!$C$8,Premissas!$E$7,IF(G386&lt;Premissas!$C$9,Premissas!$E$8,IF(G386&lt;Premissas!$C$10,Premissas!$E$9,IF(G386&lt;Premissas!$C$11,Premissas!$E$10,IF(G386&lt;Premissas!$C$12,Premissas!$E$11,Premissas!$E$12)))))))</f>
        <v>0</v>
      </c>
      <c r="M386" s="13">
        <f>IF(OR(L386="",L386=0),0,L386/Premissas!$C$16)</f>
        <v>0</v>
      </c>
      <c r="N386" s="9" t="str">
        <f>IF(L386&gt;=Premissas!$C$17,"SIM","NÃO")</f>
        <v>NÃO</v>
      </c>
    </row>
    <row r="387" spans="1:14" ht="15" customHeight="1">
      <c r="A387" s="9">
        <v>7</v>
      </c>
      <c r="B387" s="9" t="s">
        <v>1275</v>
      </c>
      <c r="C387" s="9" t="s">
        <v>1276</v>
      </c>
      <c r="D387" s="9">
        <v>7801</v>
      </c>
      <c r="E387" s="9" t="s">
        <v>19</v>
      </c>
      <c r="F387" s="9">
        <f>COUNTIFS(Detalhe_Registro!$A:$A,A387,Detalhe_Registro!$D:$D,B387)</f>
        <v>1</v>
      </c>
      <c r="G387" s="11">
        <v>1.2941180000000001</v>
      </c>
      <c r="H387" s="11">
        <v>1.2941180000000001</v>
      </c>
      <c r="I387" s="10">
        <f>SUMIFS(Detalhe_Registro!$F:$F,Detalhe_Registro!$A:$A,A387,Detalhe_Registro!$D:$D,B387)</f>
        <v>3502</v>
      </c>
      <c r="J387" s="11">
        <f>SUMIFS(Detalhe_Registro!$G:$G,Detalhe_Registro!$A:$A,A387,Detalhe_Registro!$D:$D,B387)</f>
        <v>157.74</v>
      </c>
      <c r="K387" s="9" t="str">
        <f>IF(G387="","",IF(G387&lt;Premissas!$C$8,"&lt; 1,00",IF(G387&lt;Premissas!$C$9,"1,00 – 1,19",IF(G387&lt;Premissas!$C$10,"1,20 – 1,39",IF(G387&lt;Premissas!$C$11,"1,40 – 1,59",IF(G387&lt;Premissas!$C$12,"1,60 – 1,99","≥ 2,00"))))))</f>
        <v>1,20 – 1,39</v>
      </c>
      <c r="L387" s="12">
        <f>IF(G387="","",MIN(Premissas!$C$17,IF(G387&lt;Premissas!$C$8,Premissas!$E$7,IF(G387&lt;Premissas!$C$9,Premissas!$E$8,IF(G387&lt;Premissas!$C$10,Premissas!$E$9,IF(G387&lt;Premissas!$C$11,Premissas!$E$10,IF(G387&lt;Premissas!$C$12,Premissas!$E$11,Premissas!$E$12)))))))</f>
        <v>200</v>
      </c>
      <c r="M387" s="13">
        <f>IF(OR(L387="",L387=0),0,L387/Premissas!$C$16)</f>
        <v>7.6923076923076925</v>
      </c>
      <c r="N387" s="9" t="str">
        <f>IF(L387&gt;=Premissas!$C$17,"SIM","NÃO")</f>
        <v>NÃO</v>
      </c>
    </row>
    <row r="388" spans="1:14" ht="15" customHeight="1">
      <c r="A388" s="9">
        <v>7</v>
      </c>
      <c r="B388" s="9" t="s">
        <v>1391</v>
      </c>
      <c r="C388" s="9" t="s">
        <v>1392</v>
      </c>
      <c r="D388" s="9">
        <v>7801</v>
      </c>
      <c r="E388" s="9" t="s">
        <v>18</v>
      </c>
      <c r="F388" s="9">
        <f>COUNTIFS(Detalhe_Registro!$A:$A,A388,Detalhe_Registro!$D:$D,B388)</f>
        <v>1</v>
      </c>
      <c r="G388" s="11">
        <v>0.54545500000000002</v>
      </c>
      <c r="H388" s="11">
        <v>0.54545500000000002</v>
      </c>
      <c r="I388" s="10">
        <f>SUMIFS(Detalhe_Registro!$F:$F,Detalhe_Registro!$A:$A,A388,Detalhe_Registro!$D:$D,B388)</f>
        <v>446</v>
      </c>
      <c r="J388" s="11">
        <f>SUMIFS(Detalhe_Registro!$G:$G,Detalhe_Registro!$A:$A,A388,Detalhe_Registro!$D:$D,B388)</f>
        <v>36.18</v>
      </c>
      <c r="K388" s="9" t="str">
        <f>IF(G388="","",IF(G388&lt;Premissas!$C$8,"&lt; 1,00",IF(G388&lt;Premissas!$C$9,"1,00 – 1,19",IF(G388&lt;Premissas!$C$10,"1,20 – 1,39",IF(G388&lt;Premissas!$C$11,"1,40 – 1,59",IF(G388&lt;Premissas!$C$12,"1,60 – 1,99","≥ 2,00"))))))</f>
        <v>&lt; 1,00</v>
      </c>
      <c r="L388" s="12">
        <f>IF(G388="","",MIN(Premissas!$C$17,IF(G388&lt;Premissas!$C$8,Premissas!$E$7,IF(G388&lt;Premissas!$C$9,Premissas!$E$8,IF(G388&lt;Premissas!$C$10,Premissas!$E$9,IF(G388&lt;Premissas!$C$11,Premissas!$E$10,IF(G388&lt;Premissas!$C$12,Premissas!$E$11,Premissas!$E$12)))))))</f>
        <v>0</v>
      </c>
      <c r="M388" s="13">
        <f>IF(OR(L388="",L388=0),0,L388/Premissas!$C$16)</f>
        <v>0</v>
      </c>
      <c r="N388" s="9" t="str">
        <f>IF(L388&gt;=Premissas!$C$17,"SIM","NÃO")</f>
        <v>NÃO</v>
      </c>
    </row>
    <row r="389" spans="1:14" ht="15" customHeight="1">
      <c r="A389" s="9">
        <v>7</v>
      </c>
      <c r="B389" s="9" t="s">
        <v>1549</v>
      </c>
      <c r="C389" s="9" t="s">
        <v>1550</v>
      </c>
      <c r="D389" s="9">
        <v>7801</v>
      </c>
      <c r="E389" s="9" t="s">
        <v>18</v>
      </c>
      <c r="F389" s="9">
        <f>COUNTIFS(Detalhe_Registro!$A:$A,A389,Detalhe_Registro!$D:$D,B389)</f>
        <v>1</v>
      </c>
      <c r="G389" s="11">
        <v>1.3636360000000001</v>
      </c>
      <c r="H389" s="11">
        <v>1.3636360000000001</v>
      </c>
      <c r="I389" s="10">
        <f>SUMIFS(Detalhe_Registro!$F:$F,Detalhe_Registro!$A:$A,A389,Detalhe_Registro!$D:$D,B389)</f>
        <v>1375</v>
      </c>
      <c r="J389" s="11">
        <f>SUMIFS(Detalhe_Registro!$G:$G,Detalhe_Registro!$A:$A,A389,Detalhe_Registro!$D:$D,B389)</f>
        <v>46.43</v>
      </c>
      <c r="K389" s="9" t="str">
        <f>IF(G389="","",IF(G389&lt;Premissas!$C$8,"&lt; 1,00",IF(G389&lt;Premissas!$C$9,"1,00 – 1,19",IF(G389&lt;Premissas!$C$10,"1,20 – 1,39",IF(G389&lt;Premissas!$C$11,"1,40 – 1,59",IF(G389&lt;Premissas!$C$12,"1,60 – 1,99","≥ 2,00"))))))</f>
        <v>1,20 – 1,39</v>
      </c>
      <c r="L389" s="12">
        <f>IF(G389="","",MIN(Premissas!$C$17,IF(G389&lt;Premissas!$C$8,Premissas!$E$7,IF(G389&lt;Premissas!$C$9,Premissas!$E$8,IF(G389&lt;Premissas!$C$10,Premissas!$E$9,IF(G389&lt;Premissas!$C$11,Premissas!$E$10,IF(G389&lt;Premissas!$C$12,Premissas!$E$11,Premissas!$E$12)))))))</f>
        <v>200</v>
      </c>
      <c r="M389" s="13">
        <f>IF(OR(L389="",L389=0),0,L389/Premissas!$C$16)</f>
        <v>7.6923076923076925</v>
      </c>
      <c r="N389" s="9" t="str">
        <f>IF(L389&gt;=Premissas!$C$17,"SIM","NÃO")</f>
        <v>NÃO</v>
      </c>
    </row>
    <row r="390" spans="1:14" ht="15" customHeight="1">
      <c r="A390" s="9">
        <v>7</v>
      </c>
      <c r="B390" s="9" t="s">
        <v>1917</v>
      </c>
      <c r="C390" s="9" t="s">
        <v>1918</v>
      </c>
      <c r="D390" s="9">
        <v>7801</v>
      </c>
      <c r="E390" s="9" t="s">
        <v>18</v>
      </c>
      <c r="F390" s="9">
        <f>COUNTIFS(Detalhe_Registro!$A:$A,A390,Detalhe_Registro!$D:$D,B390)</f>
        <v>1</v>
      </c>
      <c r="G390" s="11">
        <v>0.68181800000000004</v>
      </c>
      <c r="H390" s="11">
        <v>0.68181800000000004</v>
      </c>
      <c r="I390" s="10">
        <f>SUMIFS(Detalhe_Registro!$F:$F,Detalhe_Registro!$A:$A,A390,Detalhe_Registro!$D:$D,B390)</f>
        <v>568</v>
      </c>
      <c r="J390" s="11">
        <f>SUMIFS(Detalhe_Registro!$G:$G,Detalhe_Registro!$A:$A,A390,Detalhe_Registro!$D:$D,B390)</f>
        <v>37.130000000000003</v>
      </c>
      <c r="K390" s="9" t="str">
        <f>IF(G390="","",IF(G390&lt;Premissas!$C$8,"&lt; 1,00",IF(G390&lt;Premissas!$C$9,"1,00 – 1,19",IF(G390&lt;Premissas!$C$10,"1,20 – 1,39",IF(G390&lt;Premissas!$C$11,"1,40 – 1,59",IF(G390&lt;Premissas!$C$12,"1,60 – 1,99","≥ 2,00"))))))</f>
        <v>&lt; 1,00</v>
      </c>
      <c r="L390" s="12">
        <f>IF(G390="","",MIN(Premissas!$C$17,IF(G390&lt;Premissas!$C$8,Premissas!$E$7,IF(G390&lt;Premissas!$C$9,Premissas!$E$8,IF(G390&lt;Premissas!$C$10,Premissas!$E$9,IF(G390&lt;Premissas!$C$11,Premissas!$E$10,IF(G390&lt;Premissas!$C$12,Premissas!$E$11,Premissas!$E$12)))))))</f>
        <v>0</v>
      </c>
      <c r="M390" s="13">
        <f>IF(OR(L390="",L390=0),0,L390/Premissas!$C$16)</f>
        <v>0</v>
      </c>
      <c r="N390" s="9" t="str">
        <f>IF(L390&gt;=Premissas!$C$17,"SIM","NÃO")</f>
        <v>NÃO</v>
      </c>
    </row>
    <row r="391" spans="1:14" ht="15" customHeight="1">
      <c r="A391" s="9">
        <v>7</v>
      </c>
      <c r="B391" s="9" t="s">
        <v>1317</v>
      </c>
      <c r="C391" s="9" t="s">
        <v>1318</v>
      </c>
      <c r="D391" s="9">
        <v>7801</v>
      </c>
      <c r="E391" s="9" t="s">
        <v>18</v>
      </c>
      <c r="F391" s="9">
        <f>COUNTIFS(Detalhe_Registro!$A:$A,A391,Detalhe_Registro!$D:$D,B391)</f>
        <v>1</v>
      </c>
      <c r="G391" s="11">
        <v>1.1363639999999999</v>
      </c>
      <c r="H391" s="11">
        <v>1.1363639999999999</v>
      </c>
      <c r="I391" s="10">
        <f>SUMIFS(Detalhe_Registro!$F:$F,Detalhe_Registro!$A:$A,A391,Detalhe_Registro!$D:$D,B391)</f>
        <v>140</v>
      </c>
      <c r="J391" s="11">
        <f>SUMIFS(Detalhe_Registro!$G:$G,Detalhe_Registro!$A:$A,A391,Detalhe_Registro!$D:$D,B391)</f>
        <v>5.5</v>
      </c>
      <c r="K391" s="9" t="str">
        <f>IF(G391="","",IF(G391&lt;Premissas!$C$8,"&lt; 1,00",IF(G391&lt;Premissas!$C$9,"1,00 – 1,19",IF(G391&lt;Premissas!$C$10,"1,20 – 1,39",IF(G391&lt;Premissas!$C$11,"1,40 – 1,59",IF(G391&lt;Premissas!$C$12,"1,60 – 1,99","≥ 2,00"))))))</f>
        <v>1,00 – 1,19</v>
      </c>
      <c r="L391" s="12">
        <f>IF(G391="","",MIN(Premissas!$C$17,IF(G391&lt;Premissas!$C$8,Premissas!$E$7,IF(G391&lt;Premissas!$C$9,Premissas!$E$8,IF(G391&lt;Premissas!$C$10,Premissas!$E$9,IF(G391&lt;Premissas!$C$11,Premissas!$E$10,IF(G391&lt;Premissas!$C$12,Premissas!$E$11,Premissas!$E$12)))))))</f>
        <v>100</v>
      </c>
      <c r="M391" s="13">
        <f>IF(OR(L391="",L391=0),0,L391/Premissas!$C$16)</f>
        <v>3.8461538461538463</v>
      </c>
      <c r="N391" s="9" t="str">
        <f>IF(L391&gt;=Premissas!$C$17,"SIM","NÃO")</f>
        <v>NÃO</v>
      </c>
    </row>
    <row r="392" spans="1:14" ht="15" customHeight="1">
      <c r="A392" s="9">
        <v>7</v>
      </c>
      <c r="B392" s="9" t="s">
        <v>1735</v>
      </c>
      <c r="C392" s="9" t="s">
        <v>1736</v>
      </c>
      <c r="D392" s="9">
        <v>7801</v>
      </c>
      <c r="E392" s="9" t="s">
        <v>20</v>
      </c>
      <c r="F392" s="9">
        <f>COUNTIFS(Detalhe_Registro!$A:$A,A392,Detalhe_Registro!$D:$D,B392)</f>
        <v>1</v>
      </c>
      <c r="G392" s="11">
        <v>0.875</v>
      </c>
      <c r="H392" s="11">
        <v>0.875</v>
      </c>
      <c r="I392" s="10">
        <f>SUMIFS(Detalhe_Registro!$F:$F,Detalhe_Registro!$A:$A,A392,Detalhe_Registro!$D:$D,B392)</f>
        <v>1136</v>
      </c>
      <c r="J392" s="11">
        <f>SUMIFS(Detalhe_Registro!$G:$G,Detalhe_Registro!$A:$A,A392,Detalhe_Registro!$D:$D,B392)</f>
        <v>79.3</v>
      </c>
      <c r="K392" s="9" t="str">
        <f>IF(G392="","",IF(G392&lt;Premissas!$C$8,"&lt; 1,00",IF(G392&lt;Premissas!$C$9,"1,00 – 1,19",IF(G392&lt;Premissas!$C$10,"1,20 – 1,39",IF(G392&lt;Premissas!$C$11,"1,40 – 1,59",IF(G392&lt;Premissas!$C$12,"1,60 – 1,99","≥ 2,00"))))))</f>
        <v>&lt; 1,00</v>
      </c>
      <c r="L392" s="12">
        <f>IF(G392="","",MIN(Premissas!$C$17,IF(G392&lt;Premissas!$C$8,Premissas!$E$7,IF(G392&lt;Premissas!$C$9,Premissas!$E$8,IF(G392&lt;Premissas!$C$10,Premissas!$E$9,IF(G392&lt;Premissas!$C$11,Premissas!$E$10,IF(G392&lt;Premissas!$C$12,Premissas!$E$11,Premissas!$E$12)))))))</f>
        <v>0</v>
      </c>
      <c r="M392" s="13">
        <f>IF(OR(L392="",L392=0),0,L392/Premissas!$C$16)</f>
        <v>0</v>
      </c>
      <c r="N392" s="9" t="str">
        <f>IF(L392&gt;=Premissas!$C$17,"SIM","NÃO")</f>
        <v>NÃO</v>
      </c>
    </row>
    <row r="393" spans="1:14" ht="15" customHeight="1">
      <c r="A393" s="9">
        <v>7</v>
      </c>
      <c r="B393" s="9" t="s">
        <v>1911</v>
      </c>
      <c r="C393" s="9" t="s">
        <v>1912</v>
      </c>
      <c r="D393" s="9">
        <v>7801</v>
      </c>
      <c r="E393" s="9" t="s">
        <v>20</v>
      </c>
      <c r="F393" s="9">
        <f>COUNTIFS(Detalhe_Registro!$A:$A,A393,Detalhe_Registro!$D:$D,B393)</f>
        <v>1</v>
      </c>
      <c r="G393" s="11">
        <v>0.1875</v>
      </c>
      <c r="H393" s="11">
        <v>0.1875</v>
      </c>
      <c r="I393" s="10">
        <f>SUMIFS(Detalhe_Registro!$F:$F,Detalhe_Registro!$A:$A,A393,Detalhe_Registro!$D:$D,B393)</f>
        <v>9</v>
      </c>
      <c r="J393" s="11">
        <f>SUMIFS(Detalhe_Registro!$G:$G,Detalhe_Registro!$A:$A,A393,Detalhe_Registro!$D:$D,B393)</f>
        <v>3.36</v>
      </c>
      <c r="K393" s="9" t="str">
        <f>IF(G393="","",IF(G393&lt;Premissas!$C$8,"&lt; 1,00",IF(G393&lt;Premissas!$C$9,"1,00 – 1,19",IF(G393&lt;Premissas!$C$10,"1,20 – 1,39",IF(G393&lt;Premissas!$C$11,"1,40 – 1,59",IF(G393&lt;Premissas!$C$12,"1,60 – 1,99","≥ 2,00"))))))</f>
        <v>&lt; 1,00</v>
      </c>
      <c r="L393" s="12">
        <f>IF(G393="","",MIN(Premissas!$C$17,IF(G393&lt;Premissas!$C$8,Premissas!$E$7,IF(G393&lt;Premissas!$C$9,Premissas!$E$8,IF(G393&lt;Premissas!$C$10,Premissas!$E$9,IF(G393&lt;Premissas!$C$11,Premissas!$E$10,IF(G393&lt;Premissas!$C$12,Premissas!$E$11,Premissas!$E$12)))))))</f>
        <v>0</v>
      </c>
      <c r="M393" s="13">
        <f>IF(OR(L393="",L393=0),0,L393/Premissas!$C$16)</f>
        <v>0</v>
      </c>
      <c r="N393" s="9" t="str">
        <f>IF(L393&gt;=Premissas!$C$17,"SIM","NÃO")</f>
        <v>NÃO</v>
      </c>
    </row>
    <row r="394" spans="1:14" ht="15" customHeight="1">
      <c r="A394" s="9">
        <v>7</v>
      </c>
      <c r="B394" s="9" t="s">
        <v>1405</v>
      </c>
      <c r="C394" s="9" t="s">
        <v>1406</v>
      </c>
      <c r="D394" s="9">
        <v>7801</v>
      </c>
      <c r="E394" s="9" t="s">
        <v>4856</v>
      </c>
      <c r="F394" s="9">
        <f>COUNTIFS(Detalhe_Registro!$A:$A,A394,Detalhe_Registro!$D:$D,B394)</f>
        <v>2</v>
      </c>
      <c r="G394" s="11">
        <v>0.40909099999999998</v>
      </c>
      <c r="H394" s="11">
        <v>0.354545</v>
      </c>
      <c r="I394" s="10">
        <f>SUMIFS(Detalhe_Registro!$F:$F,Detalhe_Registro!$A:$A,A394,Detalhe_Registro!$D:$D,B394)</f>
        <v>705</v>
      </c>
      <c r="J394" s="11">
        <f>SUMIFS(Detalhe_Registro!$G:$G,Detalhe_Registro!$A:$A,A394,Detalhe_Registro!$D:$D,B394)</f>
        <v>110.89</v>
      </c>
      <c r="K394" s="9" t="str">
        <f>IF(G394="","",IF(G394&lt;Premissas!$C$8,"&lt; 1,00",IF(G394&lt;Premissas!$C$9,"1,00 – 1,19",IF(G394&lt;Premissas!$C$10,"1,20 – 1,39",IF(G394&lt;Premissas!$C$11,"1,40 – 1,59",IF(G394&lt;Premissas!$C$12,"1,60 – 1,99","≥ 2,00"))))))</f>
        <v>&lt; 1,00</v>
      </c>
      <c r="L394" s="12">
        <f>IF(G394="","",MIN(Premissas!$C$17,IF(G394&lt;Premissas!$C$8,Premissas!$E$7,IF(G394&lt;Premissas!$C$9,Premissas!$E$8,IF(G394&lt;Premissas!$C$10,Premissas!$E$9,IF(G394&lt;Premissas!$C$11,Premissas!$E$10,IF(G394&lt;Premissas!$C$12,Premissas!$E$11,Premissas!$E$12)))))))</f>
        <v>0</v>
      </c>
      <c r="M394" s="13">
        <f>IF(OR(L394="",L394=0),0,L394/Premissas!$C$16)</f>
        <v>0</v>
      </c>
      <c r="N394" s="9" t="str">
        <f>IF(L394&gt;=Premissas!$C$17,"SIM","NÃO")</f>
        <v>NÃO</v>
      </c>
    </row>
    <row r="395" spans="1:14" ht="15" customHeight="1">
      <c r="A395" s="9">
        <v>7</v>
      </c>
      <c r="B395" s="9" t="s">
        <v>1591</v>
      </c>
      <c r="C395" s="9" t="s">
        <v>1592</v>
      </c>
      <c r="D395" s="9">
        <v>7801</v>
      </c>
      <c r="E395" s="9" t="s">
        <v>20</v>
      </c>
      <c r="F395" s="9">
        <f>COUNTIFS(Detalhe_Registro!$A:$A,A395,Detalhe_Registro!$D:$D,B395)</f>
        <v>1</v>
      </c>
      <c r="G395" s="11">
        <v>0.375</v>
      </c>
      <c r="H395" s="11">
        <v>0.375</v>
      </c>
      <c r="I395" s="10">
        <f>SUMIFS(Detalhe_Registro!$F:$F,Detalhe_Registro!$A:$A,A395,Detalhe_Registro!$D:$D,B395)</f>
        <v>123</v>
      </c>
      <c r="J395" s="11">
        <f>SUMIFS(Detalhe_Registro!$G:$G,Detalhe_Registro!$A:$A,A395,Detalhe_Registro!$D:$D,B395)</f>
        <v>19.75</v>
      </c>
      <c r="K395" s="9" t="str">
        <f>IF(G395="","",IF(G395&lt;Premissas!$C$8,"&lt; 1,00",IF(G395&lt;Premissas!$C$9,"1,00 – 1,19",IF(G395&lt;Premissas!$C$10,"1,20 – 1,39",IF(G395&lt;Premissas!$C$11,"1,40 – 1,59",IF(G395&lt;Premissas!$C$12,"1,60 – 1,99","≥ 2,00"))))))</f>
        <v>&lt; 1,00</v>
      </c>
      <c r="L395" s="12">
        <f>IF(G395="","",MIN(Premissas!$C$17,IF(G395&lt;Premissas!$C$8,Premissas!$E$7,IF(G395&lt;Premissas!$C$9,Premissas!$E$8,IF(G395&lt;Premissas!$C$10,Premissas!$E$9,IF(G395&lt;Premissas!$C$11,Premissas!$E$10,IF(G395&lt;Premissas!$C$12,Premissas!$E$11,Premissas!$E$12)))))))</f>
        <v>0</v>
      </c>
      <c r="M395" s="13">
        <f>IF(OR(L395="",L395=0),0,L395/Premissas!$C$16)</f>
        <v>0</v>
      </c>
      <c r="N395" s="9" t="str">
        <f>IF(L395&gt;=Premissas!$C$17,"SIM","NÃO")</f>
        <v>NÃO</v>
      </c>
    </row>
    <row r="396" spans="1:14" ht="15" customHeight="1">
      <c r="A396" s="9">
        <v>7</v>
      </c>
      <c r="B396" s="9" t="s">
        <v>1829</v>
      </c>
      <c r="C396" s="9" t="s">
        <v>1830</v>
      </c>
      <c r="D396" s="9">
        <v>7801</v>
      </c>
      <c r="E396" s="9" t="s">
        <v>18</v>
      </c>
      <c r="F396" s="9">
        <f>COUNTIFS(Detalhe_Registro!$A:$A,A396,Detalhe_Registro!$D:$D,B396)</f>
        <v>1</v>
      </c>
      <c r="G396" s="11">
        <v>0.36363600000000001</v>
      </c>
      <c r="H396" s="11">
        <v>0.36363600000000001</v>
      </c>
      <c r="I396" s="10">
        <f>SUMIFS(Detalhe_Registro!$F:$F,Detalhe_Registro!$A:$A,A396,Detalhe_Registro!$D:$D,B396)</f>
        <v>858</v>
      </c>
      <c r="J396" s="11">
        <f>SUMIFS(Detalhe_Registro!$G:$G,Detalhe_Registro!$A:$A,A396,Detalhe_Registro!$D:$D,B396)</f>
        <v>111.5</v>
      </c>
      <c r="K396" s="9" t="str">
        <f>IF(G396="","",IF(G396&lt;Premissas!$C$8,"&lt; 1,00",IF(G396&lt;Premissas!$C$9,"1,00 – 1,19",IF(G396&lt;Premissas!$C$10,"1,20 – 1,39",IF(G396&lt;Premissas!$C$11,"1,40 – 1,59",IF(G396&lt;Premissas!$C$12,"1,60 – 1,99","≥ 2,00"))))))</f>
        <v>&lt; 1,00</v>
      </c>
      <c r="L396" s="12">
        <f>IF(G396="","",MIN(Premissas!$C$17,IF(G396&lt;Premissas!$C$8,Premissas!$E$7,IF(G396&lt;Premissas!$C$9,Premissas!$E$8,IF(G396&lt;Premissas!$C$10,Premissas!$E$9,IF(G396&lt;Premissas!$C$11,Premissas!$E$10,IF(G396&lt;Premissas!$C$12,Premissas!$E$11,Premissas!$E$12)))))))</f>
        <v>0</v>
      </c>
      <c r="M396" s="13">
        <f>IF(OR(L396="",L396=0),0,L396/Premissas!$C$16)</f>
        <v>0</v>
      </c>
      <c r="N396" s="9" t="str">
        <f>IF(L396&gt;=Premissas!$C$17,"SIM","NÃO")</f>
        <v>NÃO</v>
      </c>
    </row>
    <row r="397" spans="1:14" ht="15" customHeight="1">
      <c r="A397" s="9">
        <v>7</v>
      </c>
      <c r="B397" s="9" t="s">
        <v>1635</v>
      </c>
      <c r="C397" s="9" t="s">
        <v>1636</v>
      </c>
      <c r="D397" s="9">
        <v>7801</v>
      </c>
      <c r="E397" s="9" t="s">
        <v>18</v>
      </c>
      <c r="F397" s="9">
        <f>COUNTIFS(Detalhe_Registro!$A:$A,A397,Detalhe_Registro!$D:$D,B397)</f>
        <v>1</v>
      </c>
      <c r="G397" s="11">
        <v>0.68181800000000004</v>
      </c>
      <c r="H397" s="11">
        <v>0.68181800000000004</v>
      </c>
      <c r="I397" s="10">
        <f>SUMIFS(Detalhe_Registro!$F:$F,Detalhe_Registro!$A:$A,A397,Detalhe_Registro!$D:$D,B397)</f>
        <v>1362</v>
      </c>
      <c r="J397" s="11">
        <f>SUMIFS(Detalhe_Registro!$G:$G,Detalhe_Registro!$A:$A,A397,Detalhe_Registro!$D:$D,B397)</f>
        <v>92.1</v>
      </c>
      <c r="K397" s="9" t="str">
        <f>IF(G397="","",IF(G397&lt;Premissas!$C$8,"&lt; 1,00",IF(G397&lt;Premissas!$C$9,"1,00 – 1,19",IF(G397&lt;Premissas!$C$10,"1,20 – 1,39",IF(G397&lt;Premissas!$C$11,"1,40 – 1,59",IF(G397&lt;Premissas!$C$12,"1,60 – 1,99","≥ 2,00"))))))</f>
        <v>&lt; 1,00</v>
      </c>
      <c r="L397" s="12">
        <f>IF(G397="","",MIN(Premissas!$C$17,IF(G397&lt;Premissas!$C$8,Premissas!$E$7,IF(G397&lt;Premissas!$C$9,Premissas!$E$8,IF(G397&lt;Premissas!$C$10,Premissas!$E$9,IF(G397&lt;Premissas!$C$11,Premissas!$E$10,IF(G397&lt;Premissas!$C$12,Premissas!$E$11,Premissas!$E$12)))))))</f>
        <v>0</v>
      </c>
      <c r="M397" s="13">
        <f>IF(OR(L397="",L397=0),0,L397/Premissas!$C$16)</f>
        <v>0</v>
      </c>
      <c r="N397" s="9" t="str">
        <f>IF(L397&gt;=Premissas!$C$17,"SIM","NÃO")</f>
        <v>NÃO</v>
      </c>
    </row>
    <row r="398" spans="1:14" ht="15" customHeight="1">
      <c r="A398" s="9">
        <v>7</v>
      </c>
      <c r="B398" s="9" t="s">
        <v>1457</v>
      </c>
      <c r="C398" s="9" t="s">
        <v>1458</v>
      </c>
      <c r="D398" s="9">
        <v>7801</v>
      </c>
      <c r="E398" s="9" t="s">
        <v>21</v>
      </c>
      <c r="F398" s="9">
        <f>COUNTIFS(Detalhe_Registro!$A:$A,A398,Detalhe_Registro!$D:$D,B398)</f>
        <v>1</v>
      </c>
      <c r="G398" s="11">
        <v>0.25</v>
      </c>
      <c r="H398" s="11">
        <v>0.25</v>
      </c>
      <c r="I398" s="10">
        <f>SUMIFS(Detalhe_Registro!$F:$F,Detalhe_Registro!$A:$A,A398,Detalhe_Registro!$D:$D,B398)</f>
        <v>681</v>
      </c>
      <c r="J398" s="11">
        <f>SUMIFS(Detalhe_Registro!$G:$G,Detalhe_Registro!$A:$A,A398,Detalhe_Registro!$D:$D,B398)</f>
        <v>130.77000000000001</v>
      </c>
      <c r="K398" s="9" t="str">
        <f>IF(G398="","",IF(G398&lt;Premissas!$C$8,"&lt; 1,00",IF(G398&lt;Premissas!$C$9,"1,00 – 1,19",IF(G398&lt;Premissas!$C$10,"1,20 – 1,39",IF(G398&lt;Premissas!$C$11,"1,40 – 1,59",IF(G398&lt;Premissas!$C$12,"1,60 – 1,99","≥ 2,00"))))))</f>
        <v>&lt; 1,00</v>
      </c>
      <c r="L398" s="12">
        <f>IF(G398="","",MIN(Premissas!$C$17,IF(G398&lt;Premissas!$C$8,Premissas!$E$7,IF(G398&lt;Premissas!$C$9,Premissas!$E$8,IF(G398&lt;Premissas!$C$10,Premissas!$E$9,IF(G398&lt;Premissas!$C$11,Premissas!$E$10,IF(G398&lt;Premissas!$C$12,Premissas!$E$11,Premissas!$E$12)))))))</f>
        <v>0</v>
      </c>
      <c r="M398" s="13">
        <f>IF(OR(L398="",L398=0),0,L398/Premissas!$C$16)</f>
        <v>0</v>
      </c>
      <c r="N398" s="9" t="str">
        <f>IF(L398&gt;=Premissas!$C$17,"SIM","NÃO")</f>
        <v>NÃO</v>
      </c>
    </row>
    <row r="399" spans="1:14" ht="15" customHeight="1">
      <c r="A399" s="9">
        <v>7</v>
      </c>
      <c r="B399" s="9" t="s">
        <v>1477</v>
      </c>
      <c r="C399" s="9" t="s">
        <v>1478</v>
      </c>
      <c r="D399" s="9">
        <v>7801</v>
      </c>
      <c r="E399" s="9" t="s">
        <v>4854</v>
      </c>
      <c r="F399" s="9">
        <f>COUNTIFS(Detalhe_Registro!$A:$A,A399,Detalhe_Registro!$D:$D,B399)</f>
        <v>2</v>
      </c>
      <c r="G399" s="11">
        <v>0.8125</v>
      </c>
      <c r="H399" s="11">
        <v>0.61079499999999998</v>
      </c>
      <c r="I399" s="10">
        <f>SUMIFS(Detalhe_Registro!$F:$F,Detalhe_Registro!$A:$A,A399,Detalhe_Registro!$D:$D,B399)</f>
        <v>1131</v>
      </c>
      <c r="J399" s="11">
        <f>SUMIFS(Detalhe_Registro!$G:$G,Detalhe_Registro!$A:$A,A399,Detalhe_Registro!$D:$D,B399)</f>
        <v>98.15</v>
      </c>
      <c r="K399" s="9" t="str">
        <f>IF(G399="","",IF(G399&lt;Premissas!$C$8,"&lt; 1,00",IF(G399&lt;Premissas!$C$9,"1,00 – 1,19",IF(G399&lt;Premissas!$C$10,"1,20 – 1,39",IF(G399&lt;Premissas!$C$11,"1,40 – 1,59",IF(G399&lt;Premissas!$C$12,"1,60 – 1,99","≥ 2,00"))))))</f>
        <v>&lt; 1,00</v>
      </c>
      <c r="L399" s="12">
        <f>IF(G399="","",MIN(Premissas!$C$17,IF(G399&lt;Premissas!$C$8,Premissas!$E$7,IF(G399&lt;Premissas!$C$9,Premissas!$E$8,IF(G399&lt;Premissas!$C$10,Premissas!$E$9,IF(G399&lt;Premissas!$C$11,Premissas!$E$10,IF(G399&lt;Premissas!$C$12,Premissas!$E$11,Premissas!$E$12)))))))</f>
        <v>0</v>
      </c>
      <c r="M399" s="13">
        <f>IF(OR(L399="",L399=0),0,L399/Premissas!$C$16)</f>
        <v>0</v>
      </c>
      <c r="N399" s="9" t="str">
        <f>IF(L399&gt;=Premissas!$C$17,"SIM","NÃO")</f>
        <v>NÃO</v>
      </c>
    </row>
    <row r="400" spans="1:14" ht="15" customHeight="1">
      <c r="A400" s="9">
        <v>7</v>
      </c>
      <c r="B400" s="9" t="s">
        <v>1377</v>
      </c>
      <c r="C400" s="9" t="s">
        <v>1378</v>
      </c>
      <c r="D400" s="9">
        <v>7801</v>
      </c>
      <c r="E400" s="9" t="s">
        <v>21</v>
      </c>
      <c r="F400" s="9">
        <f>COUNTIFS(Detalhe_Registro!$A:$A,A400,Detalhe_Registro!$D:$D,B400)</f>
        <v>1</v>
      </c>
      <c r="G400" s="11">
        <v>0.3</v>
      </c>
      <c r="H400" s="11">
        <v>0.3</v>
      </c>
      <c r="I400" s="10">
        <f>SUMIFS(Detalhe_Registro!$F:$F,Detalhe_Registro!$A:$A,A400,Detalhe_Registro!$D:$D,B400)</f>
        <v>1144</v>
      </c>
      <c r="J400" s="11">
        <f>SUMIFS(Detalhe_Registro!$G:$G,Detalhe_Registro!$A:$A,A400,Detalhe_Registro!$D:$D,B400)</f>
        <v>190.6</v>
      </c>
      <c r="K400" s="9" t="str">
        <f>IF(G400="","",IF(G400&lt;Premissas!$C$8,"&lt; 1,00",IF(G400&lt;Premissas!$C$9,"1,00 – 1,19",IF(G400&lt;Premissas!$C$10,"1,20 – 1,39",IF(G400&lt;Premissas!$C$11,"1,40 – 1,59",IF(G400&lt;Premissas!$C$12,"1,60 – 1,99","≥ 2,00"))))))</f>
        <v>&lt; 1,00</v>
      </c>
      <c r="L400" s="12">
        <f>IF(G400="","",MIN(Premissas!$C$17,IF(G400&lt;Premissas!$C$8,Premissas!$E$7,IF(G400&lt;Premissas!$C$9,Premissas!$E$8,IF(G400&lt;Premissas!$C$10,Premissas!$E$9,IF(G400&lt;Premissas!$C$11,Premissas!$E$10,IF(G400&lt;Premissas!$C$12,Premissas!$E$11,Premissas!$E$12)))))))</f>
        <v>0</v>
      </c>
      <c r="M400" s="13">
        <f>IF(OR(L400="",L400=0),0,L400/Premissas!$C$16)</f>
        <v>0</v>
      </c>
      <c r="N400" s="9" t="str">
        <f>IF(L400&gt;=Premissas!$C$17,"SIM","NÃO")</f>
        <v>NÃO</v>
      </c>
    </row>
    <row r="401" spans="1:14" ht="15" customHeight="1">
      <c r="A401" s="9">
        <v>7</v>
      </c>
      <c r="B401" s="9" t="s">
        <v>1219</v>
      </c>
      <c r="C401" s="9" t="s">
        <v>1220</v>
      </c>
      <c r="D401" s="9">
        <v>7801</v>
      </c>
      <c r="E401" s="9" t="s">
        <v>21</v>
      </c>
      <c r="F401" s="9">
        <f>COUNTIFS(Detalhe_Registro!$A:$A,A401,Detalhe_Registro!$D:$D,B401)</f>
        <v>1</v>
      </c>
      <c r="G401" s="11">
        <v>0.4</v>
      </c>
      <c r="H401" s="11">
        <v>0.4</v>
      </c>
      <c r="I401" s="10">
        <f>SUMIFS(Detalhe_Registro!$F:$F,Detalhe_Registro!$A:$A,A401,Detalhe_Registro!$D:$D,B401)</f>
        <v>1661</v>
      </c>
      <c r="J401" s="11">
        <f>SUMIFS(Detalhe_Registro!$G:$G,Detalhe_Registro!$A:$A,A401,Detalhe_Registro!$D:$D,B401)</f>
        <v>216.22</v>
      </c>
      <c r="K401" s="9" t="str">
        <f>IF(G401="","",IF(G401&lt;Premissas!$C$8,"&lt; 1,00",IF(G401&lt;Premissas!$C$9,"1,00 – 1,19",IF(G401&lt;Premissas!$C$10,"1,20 – 1,39",IF(G401&lt;Premissas!$C$11,"1,40 – 1,59",IF(G401&lt;Premissas!$C$12,"1,60 – 1,99","≥ 2,00"))))))</f>
        <v>&lt; 1,00</v>
      </c>
      <c r="L401" s="12">
        <f>IF(G401="","",MIN(Premissas!$C$17,IF(G401&lt;Premissas!$C$8,Premissas!$E$7,IF(G401&lt;Premissas!$C$9,Premissas!$E$8,IF(G401&lt;Premissas!$C$10,Premissas!$E$9,IF(G401&lt;Premissas!$C$11,Premissas!$E$10,IF(G401&lt;Premissas!$C$12,Premissas!$E$11,Premissas!$E$12)))))))</f>
        <v>0</v>
      </c>
      <c r="M401" s="13">
        <f>IF(OR(L401="",L401=0),0,L401/Premissas!$C$16)</f>
        <v>0</v>
      </c>
      <c r="N401" s="9" t="str">
        <f>IF(L401&gt;=Premissas!$C$17,"SIM","NÃO")</f>
        <v>NÃO</v>
      </c>
    </row>
    <row r="402" spans="1:14" ht="15" customHeight="1">
      <c r="A402" s="9">
        <v>7</v>
      </c>
      <c r="B402" s="9" t="s">
        <v>1371</v>
      </c>
      <c r="C402" s="9" t="s">
        <v>1372</v>
      </c>
      <c r="D402" s="9">
        <v>7801</v>
      </c>
      <c r="E402" s="9" t="s">
        <v>21</v>
      </c>
      <c r="F402" s="9">
        <f>COUNTIFS(Detalhe_Registro!$A:$A,A402,Detalhe_Registro!$D:$D,B402)</f>
        <v>1</v>
      </c>
      <c r="G402" s="11">
        <v>0.55000000000000004</v>
      </c>
      <c r="H402" s="11">
        <v>0.55000000000000004</v>
      </c>
      <c r="I402" s="10">
        <f>SUMIFS(Detalhe_Registro!$F:$F,Detalhe_Registro!$A:$A,A402,Detalhe_Registro!$D:$D,B402)</f>
        <v>1789</v>
      </c>
      <c r="J402" s="11">
        <f>SUMIFS(Detalhe_Registro!$G:$G,Detalhe_Registro!$A:$A,A402,Detalhe_Registro!$D:$D,B402)</f>
        <v>170.37</v>
      </c>
      <c r="K402" s="9" t="str">
        <f>IF(G402="","",IF(G402&lt;Premissas!$C$8,"&lt; 1,00",IF(G402&lt;Premissas!$C$9,"1,00 – 1,19",IF(G402&lt;Premissas!$C$10,"1,20 – 1,39",IF(G402&lt;Premissas!$C$11,"1,40 – 1,59",IF(G402&lt;Premissas!$C$12,"1,60 – 1,99","≥ 2,00"))))))</f>
        <v>&lt; 1,00</v>
      </c>
      <c r="L402" s="12">
        <f>IF(G402="","",MIN(Premissas!$C$17,IF(G402&lt;Premissas!$C$8,Premissas!$E$7,IF(G402&lt;Premissas!$C$9,Premissas!$E$8,IF(G402&lt;Premissas!$C$10,Premissas!$E$9,IF(G402&lt;Premissas!$C$11,Premissas!$E$10,IF(G402&lt;Premissas!$C$12,Premissas!$E$11,Premissas!$E$12)))))))</f>
        <v>0</v>
      </c>
      <c r="M402" s="13">
        <f>IF(OR(L402="",L402=0),0,L402/Premissas!$C$16)</f>
        <v>0</v>
      </c>
      <c r="N402" s="9" t="str">
        <f>IF(L402&gt;=Premissas!$C$17,"SIM","NÃO")</f>
        <v>NÃO</v>
      </c>
    </row>
    <row r="403" spans="1:14" ht="15" customHeight="1">
      <c r="A403" s="9">
        <v>7</v>
      </c>
      <c r="B403" s="9" t="s">
        <v>1645</v>
      </c>
      <c r="C403" s="9" t="s">
        <v>1646</v>
      </c>
      <c r="D403" s="9">
        <v>7801</v>
      </c>
      <c r="E403" s="9" t="s">
        <v>20</v>
      </c>
      <c r="F403" s="9">
        <f>COUNTIFS(Detalhe_Registro!$A:$A,A403,Detalhe_Registro!$D:$D,B403)</f>
        <v>1</v>
      </c>
      <c r="G403" s="11">
        <v>1.25</v>
      </c>
      <c r="H403" s="11">
        <v>1.25</v>
      </c>
      <c r="I403" s="10">
        <f>SUMIFS(Detalhe_Registro!$F:$F,Detalhe_Registro!$A:$A,A403,Detalhe_Registro!$D:$D,B403)</f>
        <v>1856</v>
      </c>
      <c r="J403" s="11">
        <f>SUMIFS(Detalhe_Registro!$G:$G,Detalhe_Registro!$A:$A,A403,Detalhe_Registro!$D:$D,B403)</f>
        <v>93.51</v>
      </c>
      <c r="K403" s="9" t="str">
        <f>IF(G403="","",IF(G403&lt;Premissas!$C$8,"&lt; 1,00",IF(G403&lt;Premissas!$C$9,"1,00 – 1,19",IF(G403&lt;Premissas!$C$10,"1,20 – 1,39",IF(G403&lt;Premissas!$C$11,"1,40 – 1,59",IF(G403&lt;Premissas!$C$12,"1,60 – 1,99","≥ 2,00"))))))</f>
        <v>1,20 – 1,39</v>
      </c>
      <c r="L403" s="12">
        <f>IF(G403="","",MIN(Premissas!$C$17,IF(G403&lt;Premissas!$C$8,Premissas!$E$7,IF(G403&lt;Premissas!$C$9,Premissas!$E$8,IF(G403&lt;Premissas!$C$10,Premissas!$E$9,IF(G403&lt;Premissas!$C$11,Premissas!$E$10,IF(G403&lt;Premissas!$C$12,Premissas!$E$11,Premissas!$E$12)))))))</f>
        <v>200</v>
      </c>
      <c r="M403" s="13">
        <f>IF(OR(L403="",L403=0),0,L403/Premissas!$C$16)</f>
        <v>7.6923076923076925</v>
      </c>
      <c r="N403" s="9" t="str">
        <f>IF(L403&gt;=Premissas!$C$17,"SIM","NÃO")</f>
        <v>NÃO</v>
      </c>
    </row>
    <row r="404" spans="1:14" ht="15" customHeight="1">
      <c r="A404" s="9">
        <v>7</v>
      </c>
      <c r="B404" s="9" t="s">
        <v>1563</v>
      </c>
      <c r="C404" s="9" t="s">
        <v>1564</v>
      </c>
      <c r="D404" s="9">
        <v>7801</v>
      </c>
      <c r="E404" s="9" t="s">
        <v>18</v>
      </c>
      <c r="F404" s="9">
        <f>COUNTIFS(Detalhe_Registro!$A:$A,A404,Detalhe_Registro!$D:$D,B404)</f>
        <v>1</v>
      </c>
      <c r="G404" s="11">
        <v>0.5</v>
      </c>
      <c r="H404" s="11">
        <v>0.5</v>
      </c>
      <c r="I404" s="10">
        <f>SUMIFS(Detalhe_Registro!$F:$F,Detalhe_Registro!$A:$A,A404,Detalhe_Registro!$D:$D,B404)</f>
        <v>233</v>
      </c>
      <c r="J404" s="11">
        <f>SUMIFS(Detalhe_Registro!$G:$G,Detalhe_Registro!$A:$A,A404,Detalhe_Registro!$D:$D,B404)</f>
        <v>22.03</v>
      </c>
      <c r="K404" s="9" t="str">
        <f>IF(G404="","",IF(G404&lt;Premissas!$C$8,"&lt; 1,00",IF(G404&lt;Premissas!$C$9,"1,00 – 1,19",IF(G404&lt;Premissas!$C$10,"1,20 – 1,39",IF(G404&lt;Premissas!$C$11,"1,40 – 1,59",IF(G404&lt;Premissas!$C$12,"1,60 – 1,99","≥ 2,00"))))))</f>
        <v>&lt; 1,00</v>
      </c>
      <c r="L404" s="12">
        <f>IF(G404="","",MIN(Premissas!$C$17,IF(G404&lt;Premissas!$C$8,Premissas!$E$7,IF(G404&lt;Premissas!$C$9,Premissas!$E$8,IF(G404&lt;Premissas!$C$10,Premissas!$E$9,IF(G404&lt;Premissas!$C$11,Premissas!$E$10,IF(G404&lt;Premissas!$C$12,Premissas!$E$11,Premissas!$E$12)))))))</f>
        <v>0</v>
      </c>
      <c r="M404" s="13">
        <f>IF(OR(L404="",L404=0),0,L404/Premissas!$C$16)</f>
        <v>0</v>
      </c>
      <c r="N404" s="9" t="str">
        <f>IF(L404&gt;=Premissas!$C$17,"SIM","NÃO")</f>
        <v>NÃO</v>
      </c>
    </row>
    <row r="405" spans="1:14" ht="15" customHeight="1">
      <c r="A405" s="9">
        <v>7</v>
      </c>
      <c r="B405" s="9" t="s">
        <v>1351</v>
      </c>
      <c r="C405" s="9" t="s">
        <v>1352</v>
      </c>
      <c r="D405" s="9">
        <v>7801</v>
      </c>
      <c r="E405" s="9" t="s">
        <v>18</v>
      </c>
      <c r="F405" s="9">
        <f>COUNTIFS(Detalhe_Registro!$A:$A,A405,Detalhe_Registro!$D:$D,B405)</f>
        <v>1</v>
      </c>
      <c r="G405" s="11">
        <v>1.454545</v>
      </c>
      <c r="H405" s="11">
        <v>1.454545</v>
      </c>
      <c r="I405" s="10">
        <f>SUMIFS(Detalhe_Registro!$F:$F,Detalhe_Registro!$A:$A,A405,Detalhe_Registro!$D:$D,B405)</f>
        <v>110</v>
      </c>
      <c r="J405" s="11">
        <f>SUMIFS(Detalhe_Registro!$G:$G,Detalhe_Registro!$A:$A,A405,Detalhe_Registro!$D:$D,B405)</f>
        <v>3.46</v>
      </c>
      <c r="K405" s="9" t="str">
        <f>IF(G405="","",IF(G405&lt;Premissas!$C$8,"&lt; 1,00",IF(G405&lt;Premissas!$C$9,"1,00 – 1,19",IF(G405&lt;Premissas!$C$10,"1,20 – 1,39",IF(G405&lt;Premissas!$C$11,"1,40 – 1,59",IF(G405&lt;Premissas!$C$12,"1,60 – 1,99","≥ 2,00"))))))</f>
        <v>1,40 – 1,59</v>
      </c>
      <c r="L405" s="12">
        <f>IF(G405="","",MIN(Premissas!$C$17,IF(G405&lt;Premissas!$C$8,Premissas!$E$7,IF(G405&lt;Premissas!$C$9,Premissas!$E$8,IF(G405&lt;Premissas!$C$10,Premissas!$E$9,IF(G405&lt;Premissas!$C$11,Premissas!$E$10,IF(G405&lt;Premissas!$C$12,Premissas!$E$11,Premissas!$E$12)))))))</f>
        <v>350</v>
      </c>
      <c r="M405" s="13">
        <f>IF(OR(L405="",L405=0),0,L405/Premissas!$C$16)</f>
        <v>13.461538461538462</v>
      </c>
      <c r="N405" s="9" t="str">
        <f>IF(L405&gt;=Premissas!$C$17,"SIM","NÃO")</f>
        <v>NÃO</v>
      </c>
    </row>
    <row r="406" spans="1:14" ht="15" customHeight="1">
      <c r="A406" s="9">
        <v>7</v>
      </c>
      <c r="B406" s="9" t="s">
        <v>1801</v>
      </c>
      <c r="C406" s="9" t="s">
        <v>1802</v>
      </c>
      <c r="D406" s="9">
        <v>7801</v>
      </c>
      <c r="E406" s="9" t="s">
        <v>21</v>
      </c>
      <c r="F406" s="9">
        <f>COUNTIFS(Detalhe_Registro!$A:$A,A406,Detalhe_Registro!$D:$D,B406)</f>
        <v>1</v>
      </c>
      <c r="G406" s="11">
        <v>0.4</v>
      </c>
      <c r="H406" s="11">
        <v>0.4</v>
      </c>
      <c r="I406" s="10">
        <f>SUMIFS(Detalhe_Registro!$F:$F,Detalhe_Registro!$A:$A,A406,Detalhe_Registro!$D:$D,B406)</f>
        <v>1481</v>
      </c>
      <c r="J406" s="11">
        <f>SUMIFS(Detalhe_Registro!$G:$G,Detalhe_Registro!$A:$A,A406,Detalhe_Registro!$D:$D,B406)</f>
        <v>193.75</v>
      </c>
      <c r="K406" s="9" t="str">
        <f>IF(G406="","",IF(G406&lt;Premissas!$C$8,"&lt; 1,00",IF(G406&lt;Premissas!$C$9,"1,00 – 1,19",IF(G406&lt;Premissas!$C$10,"1,20 – 1,39",IF(G406&lt;Premissas!$C$11,"1,40 – 1,59",IF(G406&lt;Premissas!$C$12,"1,60 – 1,99","≥ 2,00"))))))</f>
        <v>&lt; 1,00</v>
      </c>
      <c r="L406" s="12">
        <f>IF(G406="","",MIN(Premissas!$C$17,IF(G406&lt;Premissas!$C$8,Premissas!$E$7,IF(G406&lt;Premissas!$C$9,Premissas!$E$8,IF(G406&lt;Premissas!$C$10,Premissas!$E$9,IF(G406&lt;Premissas!$C$11,Premissas!$E$10,IF(G406&lt;Premissas!$C$12,Premissas!$E$11,Premissas!$E$12)))))))</f>
        <v>0</v>
      </c>
      <c r="M406" s="13">
        <f>IF(OR(L406="",L406=0),0,L406/Premissas!$C$16)</f>
        <v>0</v>
      </c>
      <c r="N406" s="9" t="str">
        <f>IF(L406&gt;=Premissas!$C$17,"SIM","NÃO")</f>
        <v>NÃO</v>
      </c>
    </row>
    <row r="407" spans="1:14" ht="15" customHeight="1">
      <c r="A407" s="9">
        <v>7</v>
      </c>
      <c r="B407" s="9" t="s">
        <v>1315</v>
      </c>
      <c r="C407" s="9" t="s">
        <v>1316</v>
      </c>
      <c r="D407" s="9">
        <v>7801</v>
      </c>
      <c r="E407" s="9" t="s">
        <v>21</v>
      </c>
      <c r="F407" s="9">
        <f>COUNTIFS(Detalhe_Registro!$A:$A,A407,Detalhe_Registro!$D:$D,B407)</f>
        <v>1</v>
      </c>
      <c r="G407" s="11">
        <v>0.5</v>
      </c>
      <c r="H407" s="11">
        <v>0.5</v>
      </c>
      <c r="I407" s="10">
        <f>SUMIFS(Detalhe_Registro!$F:$F,Detalhe_Registro!$A:$A,A407,Detalhe_Registro!$D:$D,B407)</f>
        <v>1450</v>
      </c>
      <c r="J407" s="11">
        <f>SUMIFS(Detalhe_Registro!$G:$G,Detalhe_Registro!$A:$A,A407,Detalhe_Registro!$D:$D,B407)</f>
        <v>150.99</v>
      </c>
      <c r="K407" s="9" t="str">
        <f>IF(G407="","",IF(G407&lt;Premissas!$C$8,"&lt; 1,00",IF(G407&lt;Premissas!$C$9,"1,00 – 1,19",IF(G407&lt;Premissas!$C$10,"1,20 – 1,39",IF(G407&lt;Premissas!$C$11,"1,40 – 1,59",IF(G407&lt;Premissas!$C$12,"1,60 – 1,99","≥ 2,00"))))))</f>
        <v>&lt; 1,00</v>
      </c>
      <c r="L407" s="12">
        <f>IF(G407="","",MIN(Premissas!$C$17,IF(G407&lt;Premissas!$C$8,Premissas!$E$7,IF(G407&lt;Premissas!$C$9,Premissas!$E$8,IF(G407&lt;Premissas!$C$10,Premissas!$E$9,IF(G407&lt;Premissas!$C$11,Premissas!$E$10,IF(G407&lt;Premissas!$C$12,Premissas!$E$11,Premissas!$E$12)))))))</f>
        <v>0</v>
      </c>
      <c r="M407" s="13">
        <f>IF(OR(L407="",L407=0),0,L407/Premissas!$C$16)</f>
        <v>0</v>
      </c>
      <c r="N407" s="9" t="str">
        <f>IF(L407&gt;=Premissas!$C$17,"SIM","NÃO")</f>
        <v>NÃO</v>
      </c>
    </row>
    <row r="408" spans="1:14" ht="15" customHeight="1">
      <c r="A408" s="9">
        <v>7</v>
      </c>
      <c r="B408" s="9" t="s">
        <v>1239</v>
      </c>
      <c r="C408" s="9" t="s">
        <v>1240</v>
      </c>
      <c r="D408" s="9">
        <v>7801</v>
      </c>
      <c r="E408" s="9" t="s">
        <v>21</v>
      </c>
      <c r="F408" s="9">
        <f>COUNTIFS(Detalhe_Registro!$A:$A,A408,Detalhe_Registro!$D:$D,B408)</f>
        <v>1</v>
      </c>
      <c r="G408" s="11">
        <v>0.55000000000000004</v>
      </c>
      <c r="H408" s="11">
        <v>0.55000000000000004</v>
      </c>
      <c r="I408" s="10">
        <f>SUMIFS(Detalhe_Registro!$F:$F,Detalhe_Registro!$A:$A,A408,Detalhe_Registro!$D:$D,B408)</f>
        <v>1984</v>
      </c>
      <c r="J408" s="11">
        <f>SUMIFS(Detalhe_Registro!$G:$G,Detalhe_Registro!$A:$A,A408,Detalhe_Registro!$D:$D,B408)</f>
        <v>188.94</v>
      </c>
      <c r="K408" s="9" t="str">
        <f>IF(G408="","",IF(G408&lt;Premissas!$C$8,"&lt; 1,00",IF(G408&lt;Premissas!$C$9,"1,00 – 1,19",IF(G408&lt;Premissas!$C$10,"1,20 – 1,39",IF(G408&lt;Premissas!$C$11,"1,40 – 1,59",IF(G408&lt;Premissas!$C$12,"1,60 – 1,99","≥ 2,00"))))))</f>
        <v>&lt; 1,00</v>
      </c>
      <c r="L408" s="12">
        <f>IF(G408="","",MIN(Premissas!$C$17,IF(G408&lt;Premissas!$C$8,Premissas!$E$7,IF(G408&lt;Premissas!$C$9,Premissas!$E$8,IF(G408&lt;Premissas!$C$10,Premissas!$E$9,IF(G408&lt;Premissas!$C$11,Premissas!$E$10,IF(G408&lt;Premissas!$C$12,Premissas!$E$11,Premissas!$E$12)))))))</f>
        <v>0</v>
      </c>
      <c r="M408" s="13">
        <f>IF(OR(L408="",L408=0),0,L408/Premissas!$C$16)</f>
        <v>0</v>
      </c>
      <c r="N408" s="9" t="str">
        <f>IF(L408&gt;=Premissas!$C$17,"SIM","NÃO")</f>
        <v>NÃO</v>
      </c>
    </row>
    <row r="409" spans="1:14" ht="15" customHeight="1">
      <c r="A409" s="9">
        <v>7</v>
      </c>
      <c r="B409" s="9" t="s">
        <v>1729</v>
      </c>
      <c r="C409" s="9" t="s">
        <v>1730</v>
      </c>
      <c r="D409" s="9">
        <v>7801</v>
      </c>
      <c r="E409" s="9" t="s">
        <v>18</v>
      </c>
      <c r="F409" s="9">
        <f>COUNTIFS(Detalhe_Registro!$A:$A,A409,Detalhe_Registro!$D:$D,B409)</f>
        <v>1</v>
      </c>
      <c r="G409" s="11">
        <v>0.40909099999999998</v>
      </c>
      <c r="H409" s="11">
        <v>0.40909099999999998</v>
      </c>
      <c r="I409" s="10">
        <f>SUMIFS(Detalhe_Registro!$F:$F,Detalhe_Registro!$A:$A,A409,Detalhe_Registro!$D:$D,B409)</f>
        <v>235</v>
      </c>
      <c r="J409" s="11">
        <f>SUMIFS(Detalhe_Registro!$G:$G,Detalhe_Registro!$A:$A,A409,Detalhe_Registro!$D:$D,B409)</f>
        <v>27.18</v>
      </c>
      <c r="K409" s="9" t="str">
        <f>IF(G409="","",IF(G409&lt;Premissas!$C$8,"&lt; 1,00",IF(G409&lt;Premissas!$C$9,"1,00 – 1,19",IF(G409&lt;Premissas!$C$10,"1,20 – 1,39",IF(G409&lt;Premissas!$C$11,"1,40 – 1,59",IF(G409&lt;Premissas!$C$12,"1,60 – 1,99","≥ 2,00"))))))</f>
        <v>&lt; 1,00</v>
      </c>
      <c r="L409" s="12">
        <f>IF(G409="","",MIN(Premissas!$C$17,IF(G409&lt;Premissas!$C$8,Premissas!$E$7,IF(G409&lt;Premissas!$C$9,Premissas!$E$8,IF(G409&lt;Premissas!$C$10,Premissas!$E$9,IF(G409&lt;Premissas!$C$11,Premissas!$E$10,IF(G409&lt;Premissas!$C$12,Premissas!$E$11,Premissas!$E$12)))))))</f>
        <v>0</v>
      </c>
      <c r="M409" s="13">
        <f>IF(OR(L409="",L409=0),0,L409/Premissas!$C$16)</f>
        <v>0</v>
      </c>
      <c r="N409" s="9" t="str">
        <f>IF(L409&gt;=Premissas!$C$17,"SIM","NÃO")</f>
        <v>NÃO</v>
      </c>
    </row>
    <row r="410" spans="1:14" ht="15" customHeight="1">
      <c r="A410" s="9">
        <v>7</v>
      </c>
      <c r="B410" s="9" t="s">
        <v>2155</v>
      </c>
      <c r="C410" s="9" t="s">
        <v>2156</v>
      </c>
      <c r="D410" s="9">
        <v>7801</v>
      </c>
      <c r="E410" s="9" t="s">
        <v>21</v>
      </c>
      <c r="F410" s="9">
        <f>COUNTIFS(Detalhe_Registro!$A:$A,A410,Detalhe_Registro!$D:$D,B410)</f>
        <v>1</v>
      </c>
      <c r="G410" s="11">
        <v>0.65</v>
      </c>
      <c r="H410" s="11">
        <v>0.65</v>
      </c>
      <c r="I410" s="10">
        <f>SUMIFS(Detalhe_Registro!$F:$F,Detalhe_Registro!$A:$A,A410,Detalhe_Registro!$D:$D,B410)</f>
        <v>2196</v>
      </c>
      <c r="J410" s="11">
        <f>SUMIFS(Detalhe_Registro!$G:$G,Detalhe_Registro!$A:$A,A410,Detalhe_Registro!$D:$D,B410)</f>
        <v>165.26</v>
      </c>
      <c r="K410" s="9" t="str">
        <f>IF(G410="","",IF(G410&lt;Premissas!$C$8,"&lt; 1,00",IF(G410&lt;Premissas!$C$9,"1,00 – 1,19",IF(G410&lt;Premissas!$C$10,"1,20 – 1,39",IF(G410&lt;Premissas!$C$11,"1,40 – 1,59",IF(G410&lt;Premissas!$C$12,"1,60 – 1,99","≥ 2,00"))))))</f>
        <v>&lt; 1,00</v>
      </c>
      <c r="L410" s="12">
        <f>IF(G410="","",MIN(Premissas!$C$17,IF(G410&lt;Premissas!$C$8,Premissas!$E$7,IF(G410&lt;Premissas!$C$9,Premissas!$E$8,IF(G410&lt;Premissas!$C$10,Premissas!$E$9,IF(G410&lt;Premissas!$C$11,Premissas!$E$10,IF(G410&lt;Premissas!$C$12,Premissas!$E$11,Premissas!$E$12)))))))</f>
        <v>0</v>
      </c>
      <c r="M410" s="13">
        <f>IF(OR(L410="",L410=0),0,L410/Premissas!$C$16)</f>
        <v>0</v>
      </c>
      <c r="N410" s="9" t="str">
        <f>IF(L410&gt;=Premissas!$C$17,"SIM","NÃO")</f>
        <v>NÃO</v>
      </c>
    </row>
    <row r="411" spans="1:14" ht="15" customHeight="1">
      <c r="A411" s="9">
        <v>7</v>
      </c>
      <c r="B411" s="9" t="s">
        <v>1559</v>
      </c>
      <c r="C411" s="9" t="s">
        <v>1560</v>
      </c>
      <c r="D411" s="9">
        <v>7801</v>
      </c>
      <c r="E411" s="9" t="s">
        <v>21</v>
      </c>
      <c r="F411" s="9">
        <f>COUNTIFS(Detalhe_Registro!$A:$A,A411,Detalhe_Registro!$D:$D,B411)</f>
        <v>1</v>
      </c>
      <c r="G411" s="11">
        <v>0.55000000000000004</v>
      </c>
      <c r="H411" s="11">
        <v>0.55000000000000004</v>
      </c>
      <c r="I411" s="10">
        <f>SUMIFS(Detalhe_Registro!$F:$F,Detalhe_Registro!$A:$A,A411,Detalhe_Registro!$D:$D,B411)</f>
        <v>1864</v>
      </c>
      <c r="J411" s="11">
        <f>SUMIFS(Detalhe_Registro!$G:$G,Detalhe_Registro!$A:$A,A411,Detalhe_Registro!$D:$D,B411)</f>
        <v>165.78</v>
      </c>
      <c r="K411" s="9" t="str">
        <f>IF(G411="","",IF(G411&lt;Premissas!$C$8,"&lt; 1,00",IF(G411&lt;Premissas!$C$9,"1,00 – 1,19",IF(G411&lt;Premissas!$C$10,"1,20 – 1,39",IF(G411&lt;Premissas!$C$11,"1,40 – 1,59",IF(G411&lt;Premissas!$C$12,"1,60 – 1,99","≥ 2,00"))))))</f>
        <v>&lt; 1,00</v>
      </c>
      <c r="L411" s="12">
        <f>IF(G411="","",MIN(Premissas!$C$17,IF(G411&lt;Premissas!$C$8,Premissas!$E$7,IF(G411&lt;Premissas!$C$9,Premissas!$E$8,IF(G411&lt;Premissas!$C$10,Premissas!$E$9,IF(G411&lt;Premissas!$C$11,Premissas!$E$10,IF(G411&lt;Premissas!$C$12,Premissas!$E$11,Premissas!$E$12)))))))</f>
        <v>0</v>
      </c>
      <c r="M411" s="13">
        <f>IF(OR(L411="",L411=0),0,L411/Premissas!$C$16)</f>
        <v>0</v>
      </c>
      <c r="N411" s="9" t="str">
        <f>IF(L411&gt;=Premissas!$C$17,"SIM","NÃO")</f>
        <v>NÃO</v>
      </c>
    </row>
    <row r="412" spans="1:14" ht="15" customHeight="1">
      <c r="A412" s="9">
        <v>7</v>
      </c>
      <c r="B412" s="9" t="s">
        <v>1569</v>
      </c>
      <c r="C412" s="9" t="s">
        <v>1570</v>
      </c>
      <c r="D412" s="9">
        <v>7801</v>
      </c>
      <c r="E412" s="9" t="s">
        <v>4855</v>
      </c>
      <c r="F412" s="9">
        <f>COUNTIFS(Detalhe_Registro!$A:$A,A412,Detalhe_Registro!$D:$D,B412)</f>
        <v>3</v>
      </c>
      <c r="G412" s="11">
        <v>1.058824</v>
      </c>
      <c r="H412" s="11">
        <v>0.87188100000000002</v>
      </c>
      <c r="I412" s="10">
        <f>SUMIFS(Detalhe_Registro!$F:$F,Detalhe_Registro!$A:$A,A412,Detalhe_Registro!$D:$D,B412)</f>
        <v>608</v>
      </c>
      <c r="J412" s="11">
        <f>SUMIFS(Detalhe_Registro!$G:$G,Detalhe_Registro!$A:$A,A412,Detalhe_Registro!$D:$D,B412)</f>
        <v>37.32</v>
      </c>
      <c r="K412" s="9" t="str">
        <f>IF(G412="","",IF(G412&lt;Premissas!$C$8,"&lt; 1,00",IF(G412&lt;Premissas!$C$9,"1,00 – 1,19",IF(G412&lt;Premissas!$C$10,"1,20 – 1,39",IF(G412&lt;Premissas!$C$11,"1,40 – 1,59",IF(G412&lt;Premissas!$C$12,"1,60 – 1,99","≥ 2,00"))))))</f>
        <v>1,00 – 1,19</v>
      </c>
      <c r="L412" s="12">
        <f>IF(G412="","",MIN(Premissas!$C$17,IF(G412&lt;Premissas!$C$8,Premissas!$E$7,IF(G412&lt;Premissas!$C$9,Premissas!$E$8,IF(G412&lt;Premissas!$C$10,Premissas!$E$9,IF(G412&lt;Premissas!$C$11,Premissas!$E$10,IF(G412&lt;Premissas!$C$12,Premissas!$E$11,Premissas!$E$12)))))))</f>
        <v>100</v>
      </c>
      <c r="M412" s="13">
        <f>IF(OR(L412="",L412=0),0,L412/Premissas!$C$16)</f>
        <v>3.8461538461538463</v>
      </c>
      <c r="N412" s="9" t="str">
        <f>IF(L412&gt;=Premissas!$C$17,"SIM","NÃO")</f>
        <v>NÃO</v>
      </c>
    </row>
    <row r="413" spans="1:14" ht="15" customHeight="1">
      <c r="A413" s="9">
        <v>7</v>
      </c>
      <c r="B413" s="9" t="s">
        <v>1553</v>
      </c>
      <c r="C413" s="9" t="s">
        <v>1554</v>
      </c>
      <c r="D413" s="9">
        <v>7801</v>
      </c>
      <c r="E413" s="9" t="s">
        <v>19</v>
      </c>
      <c r="F413" s="9">
        <f>COUNTIFS(Detalhe_Registro!$A:$A,A413,Detalhe_Registro!$D:$D,B413)</f>
        <v>1</v>
      </c>
      <c r="G413" s="11">
        <v>0.88235300000000005</v>
      </c>
      <c r="H413" s="11">
        <v>0.88235300000000005</v>
      </c>
      <c r="I413" s="10">
        <f>SUMIFS(Detalhe_Registro!$F:$F,Detalhe_Registro!$A:$A,A413,Detalhe_Registro!$D:$D,B413)</f>
        <v>1225</v>
      </c>
      <c r="J413" s="11">
        <f>SUMIFS(Detalhe_Registro!$G:$G,Detalhe_Registro!$A:$A,A413,Detalhe_Registro!$D:$D,B413)</f>
        <v>79.459999999999994</v>
      </c>
      <c r="K413" s="9" t="str">
        <f>IF(G413="","",IF(G413&lt;Premissas!$C$8,"&lt; 1,00",IF(G413&lt;Premissas!$C$9,"1,00 – 1,19",IF(G413&lt;Premissas!$C$10,"1,20 – 1,39",IF(G413&lt;Premissas!$C$11,"1,40 – 1,59",IF(G413&lt;Premissas!$C$12,"1,60 – 1,99","≥ 2,00"))))))</f>
        <v>&lt; 1,00</v>
      </c>
      <c r="L413" s="12">
        <f>IF(G413="","",MIN(Premissas!$C$17,IF(G413&lt;Premissas!$C$8,Premissas!$E$7,IF(G413&lt;Premissas!$C$9,Premissas!$E$8,IF(G413&lt;Premissas!$C$10,Premissas!$E$9,IF(G413&lt;Premissas!$C$11,Premissas!$E$10,IF(G413&lt;Premissas!$C$12,Premissas!$E$11,Premissas!$E$12)))))))</f>
        <v>0</v>
      </c>
      <c r="M413" s="13">
        <f>IF(OR(L413="",L413=0),0,L413/Premissas!$C$16)</f>
        <v>0</v>
      </c>
      <c r="N413" s="9" t="str">
        <f>IF(L413&gt;=Premissas!$C$17,"SIM","NÃO")</f>
        <v>NÃO</v>
      </c>
    </row>
    <row r="414" spans="1:14" ht="15" customHeight="1">
      <c r="A414" s="9">
        <v>7</v>
      </c>
      <c r="B414" s="9" t="s">
        <v>1827</v>
      </c>
      <c r="C414" s="9" t="s">
        <v>1828</v>
      </c>
      <c r="D414" s="9">
        <v>7801</v>
      </c>
      <c r="E414" s="9" t="s">
        <v>18</v>
      </c>
      <c r="F414" s="9">
        <f>COUNTIFS(Detalhe_Registro!$A:$A,A414,Detalhe_Registro!$D:$D,B414)</f>
        <v>1</v>
      </c>
      <c r="G414" s="11">
        <v>2.6363639999999999</v>
      </c>
      <c r="H414" s="11">
        <v>2.6363639999999999</v>
      </c>
      <c r="I414" s="10">
        <f>SUMIFS(Detalhe_Registro!$F:$F,Detalhe_Registro!$A:$A,A414,Detalhe_Registro!$D:$D,B414)</f>
        <v>18</v>
      </c>
      <c r="J414" s="11">
        <f>SUMIFS(Detalhe_Registro!$G:$G,Detalhe_Registro!$A:$A,A414,Detalhe_Registro!$D:$D,B414)</f>
        <v>0.31</v>
      </c>
      <c r="K414" s="9" t="str">
        <f>IF(G414="","",IF(G414&lt;Premissas!$C$8,"&lt; 1,00",IF(G414&lt;Premissas!$C$9,"1,00 – 1,19",IF(G414&lt;Premissas!$C$10,"1,20 – 1,39",IF(G414&lt;Premissas!$C$11,"1,40 – 1,59",IF(G414&lt;Premissas!$C$12,"1,60 – 1,99","≥ 2,00"))))))</f>
        <v>≥ 2,00</v>
      </c>
      <c r="L414" s="12">
        <f>IF(G414="","",MIN(Premissas!$C$17,IF(G414&lt;Premissas!$C$8,Premissas!$E$7,IF(G414&lt;Premissas!$C$9,Premissas!$E$8,IF(G414&lt;Premissas!$C$10,Premissas!$E$9,IF(G414&lt;Premissas!$C$11,Premissas!$E$10,IF(G414&lt;Premissas!$C$12,Premissas!$E$11,Premissas!$E$12)))))))</f>
        <v>750</v>
      </c>
      <c r="M414" s="13">
        <f>IF(OR(L414="",L414=0),0,L414/Premissas!$C$16)</f>
        <v>28.846153846153847</v>
      </c>
      <c r="N414" s="9" t="str">
        <f>IF(L414&gt;=Premissas!$C$17,"SIM","NÃO")</f>
        <v>SIM</v>
      </c>
    </row>
    <row r="415" spans="1:14" ht="15" customHeight="1">
      <c r="A415" s="9">
        <v>7</v>
      </c>
      <c r="B415" s="9" t="s">
        <v>1717</v>
      </c>
      <c r="C415" s="9" t="s">
        <v>1718</v>
      </c>
      <c r="D415" s="9">
        <v>7801</v>
      </c>
      <c r="E415" s="9" t="s">
        <v>18</v>
      </c>
      <c r="F415" s="9">
        <f>COUNTIFS(Detalhe_Registro!$A:$A,A415,Detalhe_Registro!$D:$D,B415)</f>
        <v>1</v>
      </c>
      <c r="G415" s="11">
        <v>0.40909099999999998</v>
      </c>
      <c r="H415" s="11">
        <v>0.40909099999999998</v>
      </c>
      <c r="I415" s="10">
        <f>SUMIFS(Detalhe_Registro!$F:$F,Detalhe_Registro!$A:$A,A415,Detalhe_Registro!$D:$D,B415)</f>
        <v>519</v>
      </c>
      <c r="J415" s="11">
        <f>SUMIFS(Detalhe_Registro!$G:$G,Detalhe_Registro!$A:$A,A415,Detalhe_Registro!$D:$D,B415)</f>
        <v>60.19</v>
      </c>
      <c r="K415" s="9" t="str">
        <f>IF(G415="","",IF(G415&lt;Premissas!$C$8,"&lt; 1,00",IF(G415&lt;Premissas!$C$9,"1,00 – 1,19",IF(G415&lt;Premissas!$C$10,"1,20 – 1,39",IF(G415&lt;Premissas!$C$11,"1,40 – 1,59",IF(G415&lt;Premissas!$C$12,"1,60 – 1,99","≥ 2,00"))))))</f>
        <v>&lt; 1,00</v>
      </c>
      <c r="L415" s="12">
        <f>IF(G415="","",MIN(Premissas!$C$17,IF(G415&lt;Premissas!$C$8,Premissas!$E$7,IF(G415&lt;Premissas!$C$9,Premissas!$E$8,IF(G415&lt;Premissas!$C$10,Premissas!$E$9,IF(G415&lt;Premissas!$C$11,Premissas!$E$10,IF(G415&lt;Premissas!$C$12,Premissas!$E$11,Premissas!$E$12)))))))</f>
        <v>0</v>
      </c>
      <c r="M415" s="13">
        <f>IF(OR(L415="",L415=0),0,L415/Premissas!$C$16)</f>
        <v>0</v>
      </c>
      <c r="N415" s="9" t="str">
        <f>IF(L415&gt;=Premissas!$C$17,"SIM","NÃO")</f>
        <v>NÃO</v>
      </c>
    </row>
    <row r="416" spans="1:14" ht="15" customHeight="1">
      <c r="A416" s="9">
        <v>7</v>
      </c>
      <c r="B416" s="9" t="s">
        <v>1375</v>
      </c>
      <c r="C416" s="9" t="s">
        <v>1376</v>
      </c>
      <c r="D416" s="9">
        <v>7801</v>
      </c>
      <c r="E416" s="9" t="s">
        <v>4852</v>
      </c>
      <c r="F416" s="9">
        <f>COUNTIFS(Detalhe_Registro!$A:$A,A416,Detalhe_Registro!$D:$D,B416)</f>
        <v>2</v>
      </c>
      <c r="G416" s="11">
        <v>0.82352899999999996</v>
      </c>
      <c r="H416" s="11">
        <v>0.50551500000000005</v>
      </c>
      <c r="I416" s="10">
        <f>SUMIFS(Detalhe_Registro!$F:$F,Detalhe_Registro!$A:$A,A416,Detalhe_Registro!$D:$D,B416)</f>
        <v>2381</v>
      </c>
      <c r="J416" s="11">
        <f>SUMIFS(Detalhe_Registro!$G:$G,Detalhe_Registro!$A:$A,A416,Detalhe_Registro!$D:$D,B416)</f>
        <v>174.60000000000002</v>
      </c>
      <c r="K416" s="9" t="str">
        <f>IF(G416="","",IF(G416&lt;Premissas!$C$8,"&lt; 1,00",IF(G416&lt;Premissas!$C$9,"1,00 – 1,19",IF(G416&lt;Premissas!$C$10,"1,20 – 1,39",IF(G416&lt;Premissas!$C$11,"1,40 – 1,59",IF(G416&lt;Premissas!$C$12,"1,60 – 1,99","≥ 2,00"))))))</f>
        <v>&lt; 1,00</v>
      </c>
      <c r="L416" s="12">
        <f>IF(G416="","",MIN(Premissas!$C$17,IF(G416&lt;Premissas!$C$8,Premissas!$E$7,IF(G416&lt;Premissas!$C$9,Premissas!$E$8,IF(G416&lt;Premissas!$C$10,Premissas!$E$9,IF(G416&lt;Premissas!$C$11,Premissas!$E$10,IF(G416&lt;Premissas!$C$12,Premissas!$E$11,Premissas!$E$12)))))))</f>
        <v>0</v>
      </c>
      <c r="M416" s="13">
        <f>IF(OR(L416="",L416=0),0,L416/Premissas!$C$16)</f>
        <v>0</v>
      </c>
      <c r="N416" s="9" t="str">
        <f>IF(L416&gt;=Premissas!$C$17,"SIM","NÃO")</f>
        <v>NÃO</v>
      </c>
    </row>
    <row r="417" spans="1:14" ht="15" customHeight="1">
      <c r="A417" s="9">
        <v>7</v>
      </c>
      <c r="B417" s="9" t="s">
        <v>1263</v>
      </c>
      <c r="C417" s="9" t="s">
        <v>1264</v>
      </c>
      <c r="D417" s="9">
        <v>7801</v>
      </c>
      <c r="E417" s="9" t="s">
        <v>4855</v>
      </c>
      <c r="F417" s="9">
        <f>COUNTIFS(Detalhe_Registro!$A:$A,A417,Detalhe_Registro!$D:$D,B417)</f>
        <v>3</v>
      </c>
      <c r="G417" s="11">
        <v>0.52941199999999999</v>
      </c>
      <c r="H417" s="11">
        <v>0.375334</v>
      </c>
      <c r="I417" s="10">
        <f>SUMIFS(Detalhe_Registro!$F:$F,Detalhe_Registro!$A:$A,A417,Detalhe_Registro!$D:$D,B417)</f>
        <v>624</v>
      </c>
      <c r="J417" s="11">
        <f>SUMIFS(Detalhe_Registro!$G:$G,Detalhe_Registro!$A:$A,A417,Detalhe_Registro!$D:$D,B417)</f>
        <v>70.09</v>
      </c>
      <c r="K417" s="9" t="str">
        <f>IF(G417="","",IF(G417&lt;Premissas!$C$8,"&lt; 1,00",IF(G417&lt;Premissas!$C$9,"1,00 – 1,19",IF(G417&lt;Premissas!$C$10,"1,20 – 1,39",IF(G417&lt;Premissas!$C$11,"1,40 – 1,59",IF(G417&lt;Premissas!$C$12,"1,60 – 1,99","≥ 2,00"))))))</f>
        <v>&lt; 1,00</v>
      </c>
      <c r="L417" s="12">
        <f>IF(G417="","",MIN(Premissas!$C$17,IF(G417&lt;Premissas!$C$8,Premissas!$E$7,IF(G417&lt;Premissas!$C$9,Premissas!$E$8,IF(G417&lt;Premissas!$C$10,Premissas!$E$9,IF(G417&lt;Premissas!$C$11,Premissas!$E$10,IF(G417&lt;Premissas!$C$12,Premissas!$E$11,Premissas!$E$12)))))))</f>
        <v>0</v>
      </c>
      <c r="M417" s="13">
        <f>IF(OR(L417="",L417=0),0,L417/Premissas!$C$16)</f>
        <v>0</v>
      </c>
      <c r="N417" s="9" t="str">
        <f>IF(L417&gt;=Premissas!$C$17,"SIM","NÃO")</f>
        <v>NÃO</v>
      </c>
    </row>
    <row r="418" spans="1:14" ht="15" customHeight="1">
      <c r="A418" s="9">
        <v>7</v>
      </c>
      <c r="B418" s="9" t="s">
        <v>2179</v>
      </c>
      <c r="C418" s="9" t="s">
        <v>2180</v>
      </c>
      <c r="D418" s="9">
        <v>7801</v>
      </c>
      <c r="E418" s="9" t="s">
        <v>21</v>
      </c>
      <c r="F418" s="9">
        <f>COUNTIFS(Detalhe_Registro!$A:$A,A418,Detalhe_Registro!$D:$D,B418)</f>
        <v>1</v>
      </c>
      <c r="G418" s="11">
        <v>0.3</v>
      </c>
      <c r="H418" s="11">
        <v>0.3</v>
      </c>
      <c r="I418" s="10">
        <f>SUMIFS(Detalhe_Registro!$F:$F,Detalhe_Registro!$A:$A,A418,Detalhe_Registro!$D:$D,B418)</f>
        <v>924</v>
      </c>
      <c r="J418" s="11">
        <f>SUMIFS(Detalhe_Registro!$G:$G,Detalhe_Registro!$A:$A,A418,Detalhe_Registro!$D:$D,B418)</f>
        <v>150.63</v>
      </c>
      <c r="K418" s="9" t="str">
        <f>IF(G418="","",IF(G418&lt;Premissas!$C$8,"&lt; 1,00",IF(G418&lt;Premissas!$C$9,"1,00 – 1,19",IF(G418&lt;Premissas!$C$10,"1,20 – 1,39",IF(G418&lt;Premissas!$C$11,"1,40 – 1,59",IF(G418&lt;Premissas!$C$12,"1,60 – 1,99","≥ 2,00"))))))</f>
        <v>&lt; 1,00</v>
      </c>
      <c r="L418" s="12">
        <f>IF(G418="","",MIN(Premissas!$C$17,IF(G418&lt;Premissas!$C$8,Premissas!$E$7,IF(G418&lt;Premissas!$C$9,Premissas!$E$8,IF(G418&lt;Premissas!$C$10,Premissas!$E$9,IF(G418&lt;Premissas!$C$11,Premissas!$E$10,IF(G418&lt;Premissas!$C$12,Premissas!$E$11,Premissas!$E$12)))))))</f>
        <v>0</v>
      </c>
      <c r="M418" s="13">
        <f>IF(OR(L418="",L418=0),0,L418/Premissas!$C$16)</f>
        <v>0</v>
      </c>
      <c r="N418" s="9" t="str">
        <f>IF(L418&gt;=Premissas!$C$17,"SIM","NÃO")</f>
        <v>NÃO</v>
      </c>
    </row>
    <row r="419" spans="1:14" ht="15" customHeight="1">
      <c r="A419" s="9">
        <v>7</v>
      </c>
      <c r="B419" s="9" t="s">
        <v>1643</v>
      </c>
      <c r="C419" s="9" t="s">
        <v>1644</v>
      </c>
      <c r="D419" s="9">
        <v>7801</v>
      </c>
      <c r="E419" s="9" t="s">
        <v>20</v>
      </c>
      <c r="F419" s="9">
        <f>COUNTIFS(Detalhe_Registro!$A:$A,A419,Detalhe_Registro!$D:$D,B419)</f>
        <v>1</v>
      </c>
      <c r="G419" s="11">
        <v>0.125</v>
      </c>
      <c r="H419" s="11">
        <v>0.125</v>
      </c>
      <c r="I419" s="10">
        <f>SUMIFS(Detalhe_Registro!$F:$F,Detalhe_Registro!$A:$A,A419,Detalhe_Registro!$D:$D,B419)</f>
        <v>74</v>
      </c>
      <c r="J419" s="11">
        <f>SUMIFS(Detalhe_Registro!$G:$G,Detalhe_Registro!$A:$A,A419,Detalhe_Registro!$D:$D,B419)</f>
        <v>29.75</v>
      </c>
      <c r="K419" s="9" t="str">
        <f>IF(G419="","",IF(G419&lt;Premissas!$C$8,"&lt; 1,00",IF(G419&lt;Premissas!$C$9,"1,00 – 1,19",IF(G419&lt;Premissas!$C$10,"1,20 – 1,39",IF(G419&lt;Premissas!$C$11,"1,40 – 1,59",IF(G419&lt;Premissas!$C$12,"1,60 – 1,99","≥ 2,00"))))))</f>
        <v>&lt; 1,00</v>
      </c>
      <c r="L419" s="12">
        <f>IF(G419="","",MIN(Premissas!$C$17,IF(G419&lt;Premissas!$C$8,Premissas!$E$7,IF(G419&lt;Premissas!$C$9,Premissas!$E$8,IF(G419&lt;Premissas!$C$10,Premissas!$E$9,IF(G419&lt;Premissas!$C$11,Premissas!$E$10,IF(G419&lt;Premissas!$C$12,Premissas!$E$11,Premissas!$E$12)))))))</f>
        <v>0</v>
      </c>
      <c r="M419" s="13">
        <f>IF(OR(L419="",L419=0),0,L419/Premissas!$C$16)</f>
        <v>0</v>
      </c>
      <c r="N419" s="9" t="str">
        <f>IF(L419&gt;=Premissas!$C$17,"SIM","NÃO")</f>
        <v>NÃO</v>
      </c>
    </row>
    <row r="420" spans="1:14" ht="15" customHeight="1">
      <c r="A420" s="9">
        <v>7</v>
      </c>
      <c r="B420" s="9" t="s">
        <v>1463</v>
      </c>
      <c r="C420" s="9" t="s">
        <v>1464</v>
      </c>
      <c r="D420" s="9">
        <v>7801</v>
      </c>
      <c r="E420" s="9" t="s">
        <v>18</v>
      </c>
      <c r="F420" s="9">
        <f>COUNTIFS(Detalhe_Registro!$A:$A,A420,Detalhe_Registro!$D:$D,B420)</f>
        <v>1</v>
      </c>
      <c r="G420" s="11">
        <v>0.227273</v>
      </c>
      <c r="H420" s="11">
        <v>0.227273</v>
      </c>
      <c r="I420" s="10">
        <f>SUMIFS(Detalhe_Registro!$F:$F,Detalhe_Registro!$A:$A,A420,Detalhe_Registro!$D:$D,B420)</f>
        <v>220</v>
      </c>
      <c r="J420" s="11">
        <f>SUMIFS(Detalhe_Registro!$G:$G,Detalhe_Registro!$A:$A,A420,Detalhe_Registro!$D:$D,B420)</f>
        <v>46.37</v>
      </c>
      <c r="K420" s="9" t="str">
        <f>IF(G420="","",IF(G420&lt;Premissas!$C$8,"&lt; 1,00",IF(G420&lt;Premissas!$C$9,"1,00 – 1,19",IF(G420&lt;Premissas!$C$10,"1,20 – 1,39",IF(G420&lt;Premissas!$C$11,"1,40 – 1,59",IF(G420&lt;Premissas!$C$12,"1,60 – 1,99","≥ 2,00"))))))</f>
        <v>&lt; 1,00</v>
      </c>
      <c r="L420" s="12">
        <f>IF(G420="","",MIN(Premissas!$C$17,IF(G420&lt;Premissas!$C$8,Premissas!$E$7,IF(G420&lt;Premissas!$C$9,Premissas!$E$8,IF(G420&lt;Premissas!$C$10,Premissas!$E$9,IF(G420&lt;Premissas!$C$11,Premissas!$E$10,IF(G420&lt;Premissas!$C$12,Premissas!$E$11,Premissas!$E$12)))))))</f>
        <v>0</v>
      </c>
      <c r="M420" s="13">
        <f>IF(OR(L420="",L420=0),0,L420/Premissas!$C$16)</f>
        <v>0</v>
      </c>
      <c r="N420" s="9" t="str">
        <f>IF(L420&gt;=Premissas!$C$17,"SIM","NÃO")</f>
        <v>NÃO</v>
      </c>
    </row>
    <row r="421" spans="1:14" ht="15" customHeight="1">
      <c r="A421" s="9">
        <v>7</v>
      </c>
      <c r="B421" s="9" t="s">
        <v>1473</v>
      </c>
      <c r="C421" s="9" t="s">
        <v>1474</v>
      </c>
      <c r="D421" s="9">
        <v>7801</v>
      </c>
      <c r="E421" s="9" t="s">
        <v>4853</v>
      </c>
      <c r="F421" s="9">
        <f>COUNTIFS(Detalhe_Registro!$A:$A,A421,Detalhe_Registro!$D:$D,B421)</f>
        <v>2</v>
      </c>
      <c r="G421" s="11">
        <v>1</v>
      </c>
      <c r="H421" s="11">
        <v>0.93181800000000004</v>
      </c>
      <c r="I421" s="10">
        <f>SUMIFS(Detalhe_Registro!$F:$F,Detalhe_Registro!$A:$A,A421,Detalhe_Registro!$D:$D,B421)</f>
        <v>135</v>
      </c>
      <c r="J421" s="11">
        <f>SUMIFS(Detalhe_Registro!$G:$G,Detalhe_Registro!$A:$A,A421,Detalhe_Registro!$D:$D,B421)</f>
        <v>7.6499999999999995</v>
      </c>
      <c r="K421" s="9" t="str">
        <f>IF(G421="","",IF(G421&lt;Premissas!$C$8,"&lt; 1,00",IF(G421&lt;Premissas!$C$9,"1,00 – 1,19",IF(G421&lt;Premissas!$C$10,"1,20 – 1,39",IF(G421&lt;Premissas!$C$11,"1,40 – 1,59",IF(G421&lt;Premissas!$C$12,"1,60 – 1,99","≥ 2,00"))))))</f>
        <v>1,00 – 1,19</v>
      </c>
      <c r="L421" s="12">
        <f>IF(G421="","",MIN(Premissas!$C$17,IF(G421&lt;Premissas!$C$8,Premissas!$E$7,IF(G421&lt;Premissas!$C$9,Premissas!$E$8,IF(G421&lt;Premissas!$C$10,Premissas!$E$9,IF(G421&lt;Premissas!$C$11,Premissas!$E$10,IF(G421&lt;Premissas!$C$12,Premissas!$E$11,Premissas!$E$12)))))))</f>
        <v>100</v>
      </c>
      <c r="M421" s="13">
        <f>IF(OR(L421="",L421=0),0,L421/Premissas!$C$16)</f>
        <v>3.8461538461538463</v>
      </c>
      <c r="N421" s="9" t="str">
        <f>IF(L421&gt;=Premissas!$C$17,"SIM","NÃO")</f>
        <v>NÃO</v>
      </c>
    </row>
    <row r="422" spans="1:14" ht="15" customHeight="1">
      <c r="A422" s="9">
        <v>7</v>
      </c>
      <c r="B422" s="9" t="s">
        <v>1711</v>
      </c>
      <c r="C422" s="9" t="s">
        <v>1712</v>
      </c>
      <c r="D422" s="9">
        <v>7801</v>
      </c>
      <c r="E422" s="9" t="s">
        <v>18</v>
      </c>
      <c r="F422" s="9">
        <f>COUNTIFS(Detalhe_Registro!$A:$A,A422,Detalhe_Registro!$D:$D,B422)</f>
        <v>1</v>
      </c>
      <c r="G422" s="11">
        <v>0.36363600000000001</v>
      </c>
      <c r="H422" s="11">
        <v>0.36363600000000001</v>
      </c>
      <c r="I422" s="10">
        <f>SUMIFS(Detalhe_Registro!$F:$F,Detalhe_Registro!$A:$A,A422,Detalhe_Registro!$D:$D,B422)</f>
        <v>253</v>
      </c>
      <c r="J422" s="11">
        <f>SUMIFS(Detalhe_Registro!$G:$G,Detalhe_Registro!$A:$A,A422,Detalhe_Registro!$D:$D,B422)</f>
        <v>31.57</v>
      </c>
      <c r="K422" s="9" t="str">
        <f>IF(G422="","",IF(G422&lt;Premissas!$C$8,"&lt; 1,00",IF(G422&lt;Premissas!$C$9,"1,00 – 1,19",IF(G422&lt;Premissas!$C$10,"1,20 – 1,39",IF(G422&lt;Premissas!$C$11,"1,40 – 1,59",IF(G422&lt;Premissas!$C$12,"1,60 – 1,99","≥ 2,00"))))))</f>
        <v>&lt; 1,00</v>
      </c>
      <c r="L422" s="12">
        <f>IF(G422="","",MIN(Premissas!$C$17,IF(G422&lt;Premissas!$C$8,Premissas!$E$7,IF(G422&lt;Premissas!$C$9,Premissas!$E$8,IF(G422&lt;Premissas!$C$10,Premissas!$E$9,IF(G422&lt;Premissas!$C$11,Premissas!$E$10,IF(G422&lt;Premissas!$C$12,Premissas!$E$11,Premissas!$E$12)))))))</f>
        <v>0</v>
      </c>
      <c r="M422" s="13">
        <f>IF(OR(L422="",L422=0),0,L422/Premissas!$C$16)</f>
        <v>0</v>
      </c>
      <c r="N422" s="9" t="str">
        <f>IF(L422&gt;=Premissas!$C$17,"SIM","NÃO")</f>
        <v>NÃO</v>
      </c>
    </row>
    <row r="423" spans="1:14" ht="15" customHeight="1">
      <c r="A423" s="9">
        <v>7</v>
      </c>
      <c r="B423" s="9" t="s">
        <v>2169</v>
      </c>
      <c r="C423" s="9" t="s">
        <v>2170</v>
      </c>
      <c r="D423" s="9">
        <v>7801</v>
      </c>
      <c r="E423" s="9" t="s">
        <v>4852</v>
      </c>
      <c r="F423" s="9">
        <f>COUNTIFS(Detalhe_Registro!$A:$A,A423,Detalhe_Registro!$D:$D,B423)</f>
        <v>2</v>
      </c>
      <c r="G423" s="11">
        <v>0.88235300000000005</v>
      </c>
      <c r="H423" s="11">
        <v>0.62867600000000001</v>
      </c>
      <c r="I423" s="10">
        <f>SUMIFS(Detalhe_Registro!$F:$F,Detalhe_Registro!$A:$A,A423,Detalhe_Registro!$D:$D,B423)</f>
        <v>2652</v>
      </c>
      <c r="J423" s="11">
        <f>SUMIFS(Detalhe_Registro!$G:$G,Detalhe_Registro!$A:$A,A423,Detalhe_Registro!$D:$D,B423)</f>
        <v>183.66</v>
      </c>
      <c r="K423" s="9" t="str">
        <f>IF(G423="","",IF(G423&lt;Premissas!$C$8,"&lt; 1,00",IF(G423&lt;Premissas!$C$9,"1,00 – 1,19",IF(G423&lt;Premissas!$C$10,"1,20 – 1,39",IF(G423&lt;Premissas!$C$11,"1,40 – 1,59",IF(G423&lt;Premissas!$C$12,"1,60 – 1,99","≥ 2,00"))))))</f>
        <v>&lt; 1,00</v>
      </c>
      <c r="L423" s="12">
        <f>IF(G423="","",MIN(Premissas!$C$17,IF(G423&lt;Premissas!$C$8,Premissas!$E$7,IF(G423&lt;Premissas!$C$9,Premissas!$E$8,IF(G423&lt;Premissas!$C$10,Premissas!$E$9,IF(G423&lt;Premissas!$C$11,Premissas!$E$10,IF(G423&lt;Premissas!$C$12,Premissas!$E$11,Premissas!$E$12)))))))</f>
        <v>0</v>
      </c>
      <c r="M423" s="13">
        <f>IF(OR(L423="",L423=0),0,L423/Premissas!$C$16)</f>
        <v>0</v>
      </c>
      <c r="N423" s="9" t="str">
        <f>IF(L423&gt;=Premissas!$C$17,"SIM","NÃO")</f>
        <v>NÃO</v>
      </c>
    </row>
    <row r="424" spans="1:14" ht="15" customHeight="1">
      <c r="A424" s="9">
        <v>7</v>
      </c>
      <c r="B424" s="9" t="s">
        <v>1267</v>
      </c>
      <c r="C424" s="9" t="s">
        <v>1268</v>
      </c>
      <c r="D424" s="9">
        <v>7801</v>
      </c>
      <c r="E424" s="9" t="s">
        <v>21</v>
      </c>
      <c r="F424" s="9">
        <f>COUNTIFS(Detalhe_Registro!$A:$A,A424,Detalhe_Registro!$D:$D,B424)</f>
        <v>1</v>
      </c>
      <c r="G424" s="11">
        <v>0.75</v>
      </c>
      <c r="H424" s="11">
        <v>0.75</v>
      </c>
      <c r="I424" s="10">
        <f>SUMIFS(Detalhe_Registro!$F:$F,Detalhe_Registro!$A:$A,A424,Detalhe_Registro!$D:$D,B424)</f>
        <v>2779</v>
      </c>
      <c r="J424" s="11">
        <f>SUMIFS(Detalhe_Registro!$G:$G,Detalhe_Registro!$A:$A,A424,Detalhe_Registro!$D:$D,B424)</f>
        <v>191.07</v>
      </c>
      <c r="K424" s="9" t="str">
        <f>IF(G424="","",IF(G424&lt;Premissas!$C$8,"&lt; 1,00",IF(G424&lt;Premissas!$C$9,"1,00 – 1,19",IF(G424&lt;Premissas!$C$10,"1,20 – 1,39",IF(G424&lt;Premissas!$C$11,"1,40 – 1,59",IF(G424&lt;Premissas!$C$12,"1,60 – 1,99","≥ 2,00"))))))</f>
        <v>&lt; 1,00</v>
      </c>
      <c r="L424" s="12">
        <f>IF(G424="","",MIN(Premissas!$C$17,IF(G424&lt;Premissas!$C$8,Premissas!$E$7,IF(G424&lt;Premissas!$C$9,Premissas!$E$8,IF(G424&lt;Premissas!$C$10,Premissas!$E$9,IF(G424&lt;Premissas!$C$11,Premissas!$E$10,IF(G424&lt;Premissas!$C$12,Premissas!$E$11,Premissas!$E$12)))))))</f>
        <v>0</v>
      </c>
      <c r="M424" s="13">
        <f>IF(OR(L424="",L424=0),0,L424/Premissas!$C$16)</f>
        <v>0</v>
      </c>
      <c r="N424" s="9" t="str">
        <f>IF(L424&gt;=Premissas!$C$17,"SIM","NÃO")</f>
        <v>NÃO</v>
      </c>
    </row>
    <row r="425" spans="1:14" ht="15" customHeight="1">
      <c r="A425" s="9">
        <v>7</v>
      </c>
      <c r="B425" s="9" t="s">
        <v>1813</v>
      </c>
      <c r="C425" s="9" t="s">
        <v>1814</v>
      </c>
      <c r="D425" s="9">
        <v>7801</v>
      </c>
      <c r="E425" s="9" t="s">
        <v>18</v>
      </c>
      <c r="F425" s="9">
        <f>COUNTIFS(Detalhe_Registro!$A:$A,A425,Detalhe_Registro!$D:$D,B425)</f>
        <v>1</v>
      </c>
      <c r="G425" s="11">
        <v>0.90909099999999998</v>
      </c>
      <c r="H425" s="11">
        <v>0.90909099999999998</v>
      </c>
      <c r="I425" s="10">
        <f>SUMIFS(Detalhe_Registro!$F:$F,Detalhe_Registro!$A:$A,A425,Detalhe_Registro!$D:$D,B425)</f>
        <v>410</v>
      </c>
      <c r="J425" s="11">
        <f>SUMIFS(Detalhe_Registro!$G:$G,Detalhe_Registro!$A:$A,A425,Detalhe_Registro!$D:$D,B425)</f>
        <v>20.48</v>
      </c>
      <c r="K425" s="9" t="str">
        <f>IF(G425="","",IF(G425&lt;Premissas!$C$8,"&lt; 1,00",IF(G425&lt;Premissas!$C$9,"1,00 – 1,19",IF(G425&lt;Premissas!$C$10,"1,20 – 1,39",IF(G425&lt;Premissas!$C$11,"1,40 – 1,59",IF(G425&lt;Premissas!$C$12,"1,60 – 1,99","≥ 2,00"))))))</f>
        <v>&lt; 1,00</v>
      </c>
      <c r="L425" s="12">
        <f>IF(G425="","",MIN(Premissas!$C$17,IF(G425&lt;Premissas!$C$8,Premissas!$E$7,IF(G425&lt;Premissas!$C$9,Premissas!$E$8,IF(G425&lt;Premissas!$C$10,Premissas!$E$9,IF(G425&lt;Premissas!$C$11,Premissas!$E$10,IF(G425&lt;Premissas!$C$12,Premissas!$E$11,Premissas!$E$12)))))))</f>
        <v>0</v>
      </c>
      <c r="M425" s="13">
        <f>IF(OR(L425="",L425=0),0,L425/Premissas!$C$16)</f>
        <v>0</v>
      </c>
      <c r="N425" s="9" t="str">
        <f>IF(L425&gt;=Premissas!$C$17,"SIM","NÃO")</f>
        <v>NÃO</v>
      </c>
    </row>
    <row r="426" spans="1:14" ht="15" customHeight="1">
      <c r="A426" s="9">
        <v>7</v>
      </c>
      <c r="B426" s="9" t="s">
        <v>1233</v>
      </c>
      <c r="C426" s="9" t="s">
        <v>1234</v>
      </c>
      <c r="D426" s="9">
        <v>7801</v>
      </c>
      <c r="E426" s="9" t="s">
        <v>19</v>
      </c>
      <c r="F426" s="9">
        <f>COUNTIFS(Detalhe_Registro!$A:$A,A426,Detalhe_Registro!$D:$D,B426)</f>
        <v>1</v>
      </c>
      <c r="G426" s="11">
        <v>1.176471</v>
      </c>
      <c r="H426" s="11">
        <v>1.176471</v>
      </c>
      <c r="I426" s="10">
        <f>SUMIFS(Detalhe_Registro!$F:$F,Detalhe_Registro!$A:$A,A426,Detalhe_Registro!$D:$D,B426)</f>
        <v>2105</v>
      </c>
      <c r="J426" s="11">
        <f>SUMIFS(Detalhe_Registro!$G:$G,Detalhe_Registro!$A:$A,A426,Detalhe_Registro!$D:$D,B426)</f>
        <v>103.36</v>
      </c>
      <c r="K426" s="9" t="str">
        <f>IF(G426="","",IF(G426&lt;Premissas!$C$8,"&lt; 1,00",IF(G426&lt;Premissas!$C$9,"1,00 – 1,19",IF(G426&lt;Premissas!$C$10,"1,20 – 1,39",IF(G426&lt;Premissas!$C$11,"1,40 – 1,59",IF(G426&lt;Premissas!$C$12,"1,60 – 1,99","≥ 2,00"))))))</f>
        <v>1,00 – 1,19</v>
      </c>
      <c r="L426" s="12">
        <f>IF(G426="","",MIN(Premissas!$C$17,IF(G426&lt;Premissas!$C$8,Premissas!$E$7,IF(G426&lt;Premissas!$C$9,Premissas!$E$8,IF(G426&lt;Premissas!$C$10,Premissas!$E$9,IF(G426&lt;Premissas!$C$11,Premissas!$E$10,IF(G426&lt;Premissas!$C$12,Premissas!$E$11,Premissas!$E$12)))))))</f>
        <v>100</v>
      </c>
      <c r="M426" s="13">
        <f>IF(OR(L426="",L426=0),0,L426/Premissas!$C$16)</f>
        <v>3.8461538461538463</v>
      </c>
      <c r="N426" s="9" t="str">
        <f>IF(L426&gt;=Premissas!$C$17,"SIM","NÃO")</f>
        <v>NÃO</v>
      </c>
    </row>
    <row r="427" spans="1:14" ht="15" customHeight="1">
      <c r="A427" s="9">
        <v>7</v>
      </c>
      <c r="B427" s="9" t="s">
        <v>1471</v>
      </c>
      <c r="C427" s="9" t="s">
        <v>1472</v>
      </c>
      <c r="D427" s="9">
        <v>7801</v>
      </c>
      <c r="E427" s="9" t="s">
        <v>21</v>
      </c>
      <c r="F427" s="9">
        <f>COUNTIFS(Detalhe_Registro!$A:$A,A427,Detalhe_Registro!$D:$D,B427)</f>
        <v>1</v>
      </c>
      <c r="G427" s="11">
        <v>1.2</v>
      </c>
      <c r="H427" s="11">
        <v>1.2</v>
      </c>
      <c r="I427" s="10">
        <f>SUMIFS(Detalhe_Registro!$F:$F,Detalhe_Registro!$A:$A,A427,Detalhe_Registro!$D:$D,B427)</f>
        <v>3700</v>
      </c>
      <c r="J427" s="11">
        <f>SUMIFS(Detalhe_Registro!$G:$G,Detalhe_Registro!$A:$A,A427,Detalhe_Registro!$D:$D,B427)</f>
        <v>153.22999999999999</v>
      </c>
      <c r="K427" s="9" t="str">
        <f>IF(G427="","",IF(G427&lt;Premissas!$C$8,"&lt; 1,00",IF(G427&lt;Premissas!$C$9,"1,00 – 1,19",IF(G427&lt;Premissas!$C$10,"1,20 – 1,39",IF(G427&lt;Premissas!$C$11,"1,40 – 1,59",IF(G427&lt;Premissas!$C$12,"1,60 – 1,99","≥ 2,00"))))))</f>
        <v>1,20 – 1,39</v>
      </c>
      <c r="L427" s="12">
        <f>IF(G427="","",MIN(Premissas!$C$17,IF(G427&lt;Premissas!$C$8,Premissas!$E$7,IF(G427&lt;Premissas!$C$9,Premissas!$E$8,IF(G427&lt;Premissas!$C$10,Premissas!$E$9,IF(G427&lt;Premissas!$C$11,Premissas!$E$10,IF(G427&lt;Premissas!$C$12,Premissas!$E$11,Premissas!$E$12)))))))</f>
        <v>200</v>
      </c>
      <c r="M427" s="13">
        <f>IF(OR(L427="",L427=0),0,L427/Premissas!$C$16)</f>
        <v>7.6923076923076925</v>
      </c>
      <c r="N427" s="9" t="str">
        <f>IF(L427&gt;=Premissas!$C$17,"SIM","NÃO")</f>
        <v>NÃO</v>
      </c>
    </row>
    <row r="428" spans="1:14" ht="15" customHeight="1">
      <c r="A428" s="9">
        <v>7</v>
      </c>
      <c r="B428" s="9" t="s">
        <v>2165</v>
      </c>
      <c r="C428" s="9" t="s">
        <v>2166</v>
      </c>
      <c r="D428" s="9">
        <v>7801</v>
      </c>
      <c r="E428" s="9" t="s">
        <v>18</v>
      </c>
      <c r="F428" s="9">
        <f>COUNTIFS(Detalhe_Registro!$A:$A,A428,Detalhe_Registro!$D:$D,B428)</f>
        <v>1</v>
      </c>
      <c r="G428" s="11">
        <v>0.5</v>
      </c>
      <c r="H428" s="11">
        <v>0.5</v>
      </c>
      <c r="I428" s="10">
        <f>SUMIFS(Detalhe_Registro!$F:$F,Detalhe_Registro!$A:$A,A428,Detalhe_Registro!$D:$D,B428)</f>
        <v>52</v>
      </c>
      <c r="J428" s="11">
        <f>SUMIFS(Detalhe_Registro!$G:$G,Detalhe_Registro!$A:$A,A428,Detalhe_Registro!$D:$D,B428)</f>
        <v>4.5599999999999996</v>
      </c>
      <c r="K428" s="9" t="str">
        <f>IF(G428="","",IF(G428&lt;Premissas!$C$8,"&lt; 1,00",IF(G428&lt;Premissas!$C$9,"1,00 – 1,19",IF(G428&lt;Premissas!$C$10,"1,20 – 1,39",IF(G428&lt;Premissas!$C$11,"1,40 – 1,59",IF(G428&lt;Premissas!$C$12,"1,60 – 1,99","≥ 2,00"))))))</f>
        <v>&lt; 1,00</v>
      </c>
      <c r="L428" s="12">
        <f>IF(G428="","",MIN(Premissas!$C$17,IF(G428&lt;Premissas!$C$8,Premissas!$E$7,IF(G428&lt;Premissas!$C$9,Premissas!$E$8,IF(G428&lt;Premissas!$C$10,Premissas!$E$9,IF(G428&lt;Premissas!$C$11,Premissas!$E$10,IF(G428&lt;Premissas!$C$12,Premissas!$E$11,Premissas!$E$12)))))))</f>
        <v>0</v>
      </c>
      <c r="M428" s="13">
        <f>IF(OR(L428="",L428=0),0,L428/Premissas!$C$16)</f>
        <v>0</v>
      </c>
      <c r="N428" s="9" t="str">
        <f>IF(L428&gt;=Premissas!$C$17,"SIM","NÃO")</f>
        <v>NÃO</v>
      </c>
    </row>
    <row r="429" spans="1:14" ht="15" customHeight="1">
      <c r="A429" s="9">
        <v>7</v>
      </c>
      <c r="B429" s="9" t="s">
        <v>1741</v>
      </c>
      <c r="C429" s="9" t="s">
        <v>1742</v>
      </c>
      <c r="D429" s="9">
        <v>7801</v>
      </c>
      <c r="E429" s="9" t="s">
        <v>20</v>
      </c>
      <c r="F429" s="9">
        <f>COUNTIFS(Detalhe_Registro!$A:$A,A429,Detalhe_Registro!$D:$D,B429)</f>
        <v>1</v>
      </c>
      <c r="G429" s="11">
        <v>1</v>
      </c>
      <c r="H429" s="11">
        <v>1</v>
      </c>
      <c r="I429" s="10">
        <f>SUMIFS(Detalhe_Registro!$F:$F,Detalhe_Registro!$A:$A,A429,Detalhe_Registro!$D:$D,B429)</f>
        <v>2067</v>
      </c>
      <c r="J429" s="11">
        <f>SUMIFS(Detalhe_Registro!$G:$G,Detalhe_Registro!$A:$A,A429,Detalhe_Registro!$D:$D,B429)</f>
        <v>128.9</v>
      </c>
      <c r="K429" s="9" t="str">
        <f>IF(G429="","",IF(G429&lt;Premissas!$C$8,"&lt; 1,00",IF(G429&lt;Premissas!$C$9,"1,00 – 1,19",IF(G429&lt;Premissas!$C$10,"1,20 – 1,39",IF(G429&lt;Premissas!$C$11,"1,40 – 1,59",IF(G429&lt;Premissas!$C$12,"1,60 – 1,99","≥ 2,00"))))))</f>
        <v>1,00 – 1,19</v>
      </c>
      <c r="L429" s="12">
        <f>IF(G429="","",MIN(Premissas!$C$17,IF(G429&lt;Premissas!$C$8,Premissas!$E$7,IF(G429&lt;Premissas!$C$9,Premissas!$E$8,IF(G429&lt;Premissas!$C$10,Premissas!$E$9,IF(G429&lt;Premissas!$C$11,Premissas!$E$10,IF(G429&lt;Premissas!$C$12,Premissas!$E$11,Premissas!$E$12)))))))</f>
        <v>100</v>
      </c>
      <c r="M429" s="13">
        <f>IF(OR(L429="",L429=0),0,L429/Premissas!$C$16)</f>
        <v>3.8461538461538463</v>
      </c>
      <c r="N429" s="9" t="str">
        <f>IF(L429&gt;=Premissas!$C$17,"SIM","NÃO")</f>
        <v>NÃO</v>
      </c>
    </row>
    <row r="430" spans="1:14" ht="15" customHeight="1">
      <c r="A430" s="9">
        <v>7</v>
      </c>
      <c r="B430" s="9" t="s">
        <v>1257</v>
      </c>
      <c r="C430" s="9" t="s">
        <v>1258</v>
      </c>
      <c r="D430" s="9">
        <v>7801</v>
      </c>
      <c r="E430" s="9" t="s">
        <v>21</v>
      </c>
      <c r="F430" s="9">
        <f>COUNTIFS(Detalhe_Registro!$A:$A,A430,Detalhe_Registro!$D:$D,B430)</f>
        <v>1</v>
      </c>
      <c r="G430" s="11">
        <v>0.55000000000000004</v>
      </c>
      <c r="H430" s="11">
        <v>0.55000000000000004</v>
      </c>
      <c r="I430" s="10">
        <f>SUMIFS(Detalhe_Registro!$F:$F,Detalhe_Registro!$A:$A,A430,Detalhe_Registro!$D:$D,B430)</f>
        <v>1755</v>
      </c>
      <c r="J430" s="11">
        <f>SUMIFS(Detalhe_Registro!$G:$G,Detalhe_Registro!$A:$A,A430,Detalhe_Registro!$D:$D,B430)</f>
        <v>160.01</v>
      </c>
      <c r="K430" s="9" t="str">
        <f>IF(G430="","",IF(G430&lt;Premissas!$C$8,"&lt; 1,00",IF(G430&lt;Premissas!$C$9,"1,00 – 1,19",IF(G430&lt;Premissas!$C$10,"1,20 – 1,39",IF(G430&lt;Premissas!$C$11,"1,40 – 1,59",IF(G430&lt;Premissas!$C$12,"1,60 – 1,99","≥ 2,00"))))))</f>
        <v>&lt; 1,00</v>
      </c>
      <c r="L430" s="12">
        <f>IF(G430="","",MIN(Premissas!$C$17,IF(G430&lt;Premissas!$C$8,Premissas!$E$7,IF(G430&lt;Premissas!$C$9,Premissas!$E$8,IF(G430&lt;Premissas!$C$10,Premissas!$E$9,IF(G430&lt;Premissas!$C$11,Premissas!$E$10,IF(G430&lt;Premissas!$C$12,Premissas!$E$11,Premissas!$E$12)))))))</f>
        <v>0</v>
      </c>
      <c r="M430" s="13">
        <f>IF(OR(L430="",L430=0),0,L430/Premissas!$C$16)</f>
        <v>0</v>
      </c>
      <c r="N430" s="9" t="str">
        <f>IF(L430&gt;=Premissas!$C$17,"SIM","NÃO")</f>
        <v>NÃO</v>
      </c>
    </row>
    <row r="431" spans="1:14" ht="15" customHeight="1">
      <c r="A431" s="9">
        <v>7</v>
      </c>
      <c r="B431" s="9" t="s">
        <v>1579</v>
      </c>
      <c r="C431" s="9" t="s">
        <v>1580</v>
      </c>
      <c r="D431" s="9">
        <v>7801</v>
      </c>
      <c r="E431" s="9" t="s">
        <v>18</v>
      </c>
      <c r="F431" s="9">
        <f>COUNTIFS(Detalhe_Registro!$A:$A,A431,Detalhe_Registro!$D:$D,B431)</f>
        <v>1</v>
      </c>
      <c r="G431" s="11">
        <v>0.18181800000000001</v>
      </c>
      <c r="H431" s="11">
        <v>0.18181800000000001</v>
      </c>
      <c r="I431" s="10">
        <f>SUMIFS(Detalhe_Registro!$F:$F,Detalhe_Registro!$A:$A,A431,Detalhe_Registro!$D:$D,B431)</f>
        <v>84</v>
      </c>
      <c r="J431" s="11">
        <f>SUMIFS(Detalhe_Registro!$G:$G,Detalhe_Registro!$A:$A,A431,Detalhe_Registro!$D:$D,B431)</f>
        <v>22.38</v>
      </c>
      <c r="K431" s="9" t="str">
        <f>IF(G431="","",IF(G431&lt;Premissas!$C$8,"&lt; 1,00",IF(G431&lt;Premissas!$C$9,"1,00 – 1,19",IF(G431&lt;Premissas!$C$10,"1,20 – 1,39",IF(G431&lt;Premissas!$C$11,"1,40 – 1,59",IF(G431&lt;Premissas!$C$12,"1,60 – 1,99","≥ 2,00"))))))</f>
        <v>&lt; 1,00</v>
      </c>
      <c r="L431" s="12">
        <f>IF(G431="","",MIN(Premissas!$C$17,IF(G431&lt;Premissas!$C$8,Premissas!$E$7,IF(G431&lt;Premissas!$C$9,Premissas!$E$8,IF(G431&lt;Premissas!$C$10,Premissas!$E$9,IF(G431&lt;Premissas!$C$11,Premissas!$E$10,IF(G431&lt;Premissas!$C$12,Premissas!$E$11,Premissas!$E$12)))))))</f>
        <v>0</v>
      </c>
      <c r="M431" s="13">
        <f>IF(OR(L431="",L431=0),0,L431/Premissas!$C$16)</f>
        <v>0</v>
      </c>
      <c r="N431" s="9" t="str">
        <f>IF(L431&gt;=Premissas!$C$17,"SIM","NÃO")</f>
        <v>NÃO</v>
      </c>
    </row>
    <row r="432" spans="1:14" ht="15" customHeight="1">
      <c r="A432" s="9">
        <v>7</v>
      </c>
      <c r="B432" s="9" t="s">
        <v>1621</v>
      </c>
      <c r="C432" s="9" t="s">
        <v>1622</v>
      </c>
      <c r="D432" s="9">
        <v>7801</v>
      </c>
      <c r="E432" s="9" t="s">
        <v>18</v>
      </c>
      <c r="F432" s="9">
        <f>COUNTIFS(Detalhe_Registro!$A:$A,A432,Detalhe_Registro!$D:$D,B432)</f>
        <v>1</v>
      </c>
      <c r="G432" s="11">
        <v>0.54545500000000002</v>
      </c>
      <c r="H432" s="11">
        <v>0.54545500000000002</v>
      </c>
      <c r="I432" s="10">
        <f>SUMIFS(Detalhe_Registro!$F:$F,Detalhe_Registro!$A:$A,A432,Detalhe_Registro!$D:$D,B432)</f>
        <v>988</v>
      </c>
      <c r="J432" s="11">
        <f>SUMIFS(Detalhe_Registro!$G:$G,Detalhe_Registro!$A:$A,A432,Detalhe_Registro!$D:$D,B432)</f>
        <v>80.56</v>
      </c>
      <c r="K432" s="9" t="str">
        <f>IF(G432="","",IF(G432&lt;Premissas!$C$8,"&lt; 1,00",IF(G432&lt;Premissas!$C$9,"1,00 – 1,19",IF(G432&lt;Premissas!$C$10,"1,20 – 1,39",IF(G432&lt;Premissas!$C$11,"1,40 – 1,59",IF(G432&lt;Premissas!$C$12,"1,60 – 1,99","≥ 2,00"))))))</f>
        <v>&lt; 1,00</v>
      </c>
      <c r="L432" s="12">
        <f>IF(G432="","",MIN(Premissas!$C$17,IF(G432&lt;Premissas!$C$8,Premissas!$E$7,IF(G432&lt;Premissas!$C$9,Premissas!$E$8,IF(G432&lt;Premissas!$C$10,Premissas!$E$9,IF(G432&lt;Premissas!$C$11,Premissas!$E$10,IF(G432&lt;Premissas!$C$12,Premissas!$E$11,Premissas!$E$12)))))))</f>
        <v>0</v>
      </c>
      <c r="M432" s="13">
        <f>IF(OR(L432="",L432=0),0,L432/Premissas!$C$16)</f>
        <v>0</v>
      </c>
      <c r="N432" s="9" t="str">
        <f>IF(L432&gt;=Premissas!$C$17,"SIM","NÃO")</f>
        <v>NÃO</v>
      </c>
    </row>
    <row r="433" spans="1:14" ht="15" customHeight="1">
      <c r="A433" s="9">
        <v>7</v>
      </c>
      <c r="B433" s="9" t="s">
        <v>1483</v>
      </c>
      <c r="C433" s="9" t="s">
        <v>1484</v>
      </c>
      <c r="D433" s="9">
        <v>7801</v>
      </c>
      <c r="E433" s="9" t="s">
        <v>4852</v>
      </c>
      <c r="F433" s="9">
        <f>COUNTIFS(Detalhe_Registro!$A:$A,A433,Detalhe_Registro!$D:$D,B433)</f>
        <v>2</v>
      </c>
      <c r="G433" s="11">
        <v>6.25E-2</v>
      </c>
      <c r="H433" s="11">
        <v>6.0662000000000001E-2</v>
      </c>
      <c r="I433" s="10">
        <f>SUMIFS(Detalhe_Registro!$F:$F,Detalhe_Registro!$A:$A,A433,Detalhe_Registro!$D:$D,B433)</f>
        <v>19</v>
      </c>
      <c r="J433" s="11">
        <f>SUMIFS(Detalhe_Registro!$G:$G,Detalhe_Registro!$A:$A,A433,Detalhe_Registro!$D:$D,B433)</f>
        <v>21.67</v>
      </c>
      <c r="K433" s="9" t="str">
        <f>IF(G433="","",IF(G433&lt;Premissas!$C$8,"&lt; 1,00",IF(G433&lt;Premissas!$C$9,"1,00 – 1,19",IF(G433&lt;Premissas!$C$10,"1,20 – 1,39",IF(G433&lt;Premissas!$C$11,"1,40 – 1,59",IF(G433&lt;Premissas!$C$12,"1,60 – 1,99","≥ 2,00"))))))</f>
        <v>&lt; 1,00</v>
      </c>
      <c r="L433" s="12">
        <f>IF(G433="","",MIN(Premissas!$C$17,IF(G433&lt;Premissas!$C$8,Premissas!$E$7,IF(G433&lt;Premissas!$C$9,Premissas!$E$8,IF(G433&lt;Premissas!$C$10,Premissas!$E$9,IF(G433&lt;Premissas!$C$11,Premissas!$E$10,IF(G433&lt;Premissas!$C$12,Premissas!$E$11,Premissas!$E$12)))))))</f>
        <v>0</v>
      </c>
      <c r="M433" s="13">
        <f>IF(OR(L433="",L433=0),0,L433/Premissas!$C$16)</f>
        <v>0</v>
      </c>
      <c r="N433" s="9" t="str">
        <f>IF(L433&gt;=Premissas!$C$17,"SIM","NÃO")</f>
        <v>NÃO</v>
      </c>
    </row>
    <row r="434" spans="1:14" ht="15" customHeight="1">
      <c r="A434" s="9">
        <v>7</v>
      </c>
      <c r="B434" s="9" t="s">
        <v>1301</v>
      </c>
      <c r="C434" s="9" t="s">
        <v>1302</v>
      </c>
      <c r="D434" s="9">
        <v>7801</v>
      </c>
      <c r="E434" s="9" t="s">
        <v>21</v>
      </c>
      <c r="F434" s="9">
        <f>COUNTIFS(Detalhe_Registro!$A:$A,A434,Detalhe_Registro!$D:$D,B434)</f>
        <v>1</v>
      </c>
      <c r="G434" s="11">
        <v>0.3</v>
      </c>
      <c r="H434" s="11">
        <v>0.3</v>
      </c>
      <c r="I434" s="10">
        <f>SUMIFS(Detalhe_Registro!$F:$F,Detalhe_Registro!$A:$A,A434,Detalhe_Registro!$D:$D,B434)</f>
        <v>986</v>
      </c>
      <c r="J434" s="11">
        <f>SUMIFS(Detalhe_Registro!$G:$G,Detalhe_Registro!$A:$A,A434,Detalhe_Registro!$D:$D,B434)</f>
        <v>177.41</v>
      </c>
      <c r="K434" s="9" t="str">
        <f>IF(G434="","",IF(G434&lt;Premissas!$C$8,"&lt; 1,00",IF(G434&lt;Premissas!$C$9,"1,00 – 1,19",IF(G434&lt;Premissas!$C$10,"1,20 – 1,39",IF(G434&lt;Premissas!$C$11,"1,40 – 1,59",IF(G434&lt;Premissas!$C$12,"1,60 – 1,99","≥ 2,00"))))))</f>
        <v>&lt; 1,00</v>
      </c>
      <c r="L434" s="12">
        <f>IF(G434="","",MIN(Premissas!$C$17,IF(G434&lt;Premissas!$C$8,Premissas!$E$7,IF(G434&lt;Premissas!$C$9,Premissas!$E$8,IF(G434&lt;Premissas!$C$10,Premissas!$E$9,IF(G434&lt;Premissas!$C$11,Premissas!$E$10,IF(G434&lt;Premissas!$C$12,Premissas!$E$11,Premissas!$E$12)))))))</f>
        <v>0</v>
      </c>
      <c r="M434" s="13">
        <f>IF(OR(L434="",L434=0),0,L434/Premissas!$C$16)</f>
        <v>0</v>
      </c>
      <c r="N434" s="9" t="str">
        <f>IF(L434&gt;=Premissas!$C$17,"SIM","NÃO")</f>
        <v>NÃO</v>
      </c>
    </row>
    <row r="435" spans="1:14" ht="15" customHeight="1">
      <c r="A435" s="9">
        <v>7</v>
      </c>
      <c r="B435" s="9" t="s">
        <v>1339</v>
      </c>
      <c r="C435" s="9" t="s">
        <v>1340</v>
      </c>
      <c r="D435" s="9">
        <v>7801</v>
      </c>
      <c r="E435" s="9" t="s">
        <v>21</v>
      </c>
      <c r="F435" s="9">
        <f>COUNTIFS(Detalhe_Registro!$A:$A,A435,Detalhe_Registro!$D:$D,B435)</f>
        <v>1</v>
      </c>
      <c r="G435" s="11">
        <v>0.45</v>
      </c>
      <c r="H435" s="11">
        <v>0.45</v>
      </c>
      <c r="I435" s="10">
        <f>SUMIFS(Detalhe_Registro!$F:$F,Detalhe_Registro!$A:$A,A435,Detalhe_Registro!$D:$D,B435)</f>
        <v>394</v>
      </c>
      <c r="J435" s="11">
        <f>SUMIFS(Detalhe_Registro!$G:$G,Detalhe_Registro!$A:$A,A435,Detalhe_Registro!$D:$D,B435)</f>
        <v>45.78</v>
      </c>
      <c r="K435" s="9" t="str">
        <f>IF(G435="","",IF(G435&lt;Premissas!$C$8,"&lt; 1,00",IF(G435&lt;Premissas!$C$9,"1,00 – 1,19",IF(G435&lt;Premissas!$C$10,"1,20 – 1,39",IF(G435&lt;Premissas!$C$11,"1,40 – 1,59",IF(G435&lt;Premissas!$C$12,"1,60 – 1,99","≥ 2,00"))))))</f>
        <v>&lt; 1,00</v>
      </c>
      <c r="L435" s="12">
        <f>IF(G435="","",MIN(Premissas!$C$17,IF(G435&lt;Premissas!$C$8,Premissas!$E$7,IF(G435&lt;Premissas!$C$9,Premissas!$E$8,IF(G435&lt;Premissas!$C$10,Premissas!$E$9,IF(G435&lt;Premissas!$C$11,Premissas!$E$10,IF(G435&lt;Premissas!$C$12,Premissas!$E$11,Premissas!$E$12)))))))</f>
        <v>0</v>
      </c>
      <c r="M435" s="13">
        <f>IF(OR(L435="",L435=0),0,L435/Premissas!$C$16)</f>
        <v>0</v>
      </c>
      <c r="N435" s="9" t="str">
        <f>IF(L435&gt;=Premissas!$C$17,"SIM","NÃO")</f>
        <v>NÃO</v>
      </c>
    </row>
    <row r="436" spans="1:14" ht="15" customHeight="1">
      <c r="A436" s="9">
        <v>7</v>
      </c>
      <c r="B436" s="9" t="s">
        <v>1749</v>
      </c>
      <c r="C436" s="9" t="s">
        <v>1750</v>
      </c>
      <c r="D436" s="9">
        <v>7801</v>
      </c>
      <c r="E436" s="9" t="s">
        <v>19</v>
      </c>
      <c r="F436" s="9">
        <f>COUNTIFS(Detalhe_Registro!$A:$A,A436,Detalhe_Registro!$D:$D,B436)</f>
        <v>1</v>
      </c>
      <c r="G436" s="11">
        <v>0.117647</v>
      </c>
      <c r="H436" s="11">
        <v>0.117647</v>
      </c>
      <c r="I436" s="10">
        <f>SUMIFS(Detalhe_Registro!$F:$F,Detalhe_Registro!$A:$A,A436,Detalhe_Registro!$D:$D,B436)</f>
        <v>14</v>
      </c>
      <c r="J436" s="11">
        <f>SUMIFS(Detalhe_Registro!$G:$G,Detalhe_Registro!$A:$A,A436,Detalhe_Registro!$D:$D,B436)</f>
        <v>5.75</v>
      </c>
      <c r="K436" s="9" t="str">
        <f>IF(G436="","",IF(G436&lt;Premissas!$C$8,"&lt; 1,00",IF(G436&lt;Premissas!$C$9,"1,00 – 1,19",IF(G436&lt;Premissas!$C$10,"1,20 – 1,39",IF(G436&lt;Premissas!$C$11,"1,40 – 1,59",IF(G436&lt;Premissas!$C$12,"1,60 – 1,99","≥ 2,00"))))))</f>
        <v>&lt; 1,00</v>
      </c>
      <c r="L436" s="12">
        <f>IF(G436="","",MIN(Premissas!$C$17,IF(G436&lt;Premissas!$C$8,Premissas!$E$7,IF(G436&lt;Premissas!$C$9,Premissas!$E$8,IF(G436&lt;Premissas!$C$10,Premissas!$E$9,IF(G436&lt;Premissas!$C$11,Premissas!$E$10,IF(G436&lt;Premissas!$C$12,Premissas!$E$11,Premissas!$E$12)))))))</f>
        <v>0</v>
      </c>
      <c r="M436" s="13">
        <f>IF(OR(L436="",L436=0),0,L436/Premissas!$C$16)</f>
        <v>0</v>
      </c>
      <c r="N436" s="9" t="str">
        <f>IF(L436&gt;=Premissas!$C$17,"SIM","NÃO")</f>
        <v>NÃO</v>
      </c>
    </row>
    <row r="437" spans="1:14" ht="15" customHeight="1">
      <c r="A437" s="9">
        <v>7</v>
      </c>
      <c r="B437" s="9" t="s">
        <v>1539</v>
      </c>
      <c r="C437" s="9" t="s">
        <v>1540</v>
      </c>
      <c r="D437" s="9">
        <v>7801</v>
      </c>
      <c r="E437" s="9" t="s">
        <v>18</v>
      </c>
      <c r="F437" s="9">
        <f>COUNTIFS(Detalhe_Registro!$A:$A,A437,Detalhe_Registro!$D:$D,B437)</f>
        <v>1</v>
      </c>
      <c r="G437" s="11">
        <v>0.31818200000000002</v>
      </c>
      <c r="H437" s="11">
        <v>0.31818200000000002</v>
      </c>
      <c r="I437" s="10">
        <f>SUMIFS(Detalhe_Registro!$F:$F,Detalhe_Registro!$A:$A,A437,Detalhe_Registro!$D:$D,B437)</f>
        <v>176</v>
      </c>
      <c r="J437" s="11">
        <f>SUMIFS(Detalhe_Registro!$G:$G,Detalhe_Registro!$A:$A,A437,Detalhe_Registro!$D:$D,B437)</f>
        <v>23.54</v>
      </c>
      <c r="K437" s="9" t="str">
        <f>IF(G437="","",IF(G437&lt;Premissas!$C$8,"&lt; 1,00",IF(G437&lt;Premissas!$C$9,"1,00 – 1,19",IF(G437&lt;Premissas!$C$10,"1,20 – 1,39",IF(G437&lt;Premissas!$C$11,"1,40 – 1,59",IF(G437&lt;Premissas!$C$12,"1,60 – 1,99","≥ 2,00"))))))</f>
        <v>&lt; 1,00</v>
      </c>
      <c r="L437" s="12">
        <f>IF(G437="","",MIN(Premissas!$C$17,IF(G437&lt;Premissas!$C$8,Premissas!$E$7,IF(G437&lt;Premissas!$C$9,Premissas!$E$8,IF(G437&lt;Premissas!$C$10,Premissas!$E$9,IF(G437&lt;Premissas!$C$11,Premissas!$E$10,IF(G437&lt;Premissas!$C$12,Premissas!$E$11,Premissas!$E$12)))))))</f>
        <v>0</v>
      </c>
      <c r="M437" s="13">
        <f>IF(OR(L437="",L437=0),0,L437/Premissas!$C$16)</f>
        <v>0</v>
      </c>
      <c r="N437" s="9" t="str">
        <f>IF(L437&gt;=Premissas!$C$17,"SIM","NÃO")</f>
        <v>NÃO</v>
      </c>
    </row>
    <row r="438" spans="1:14" ht="15" customHeight="1">
      <c r="A438" s="9">
        <v>7</v>
      </c>
      <c r="B438" s="9" t="s">
        <v>1493</v>
      </c>
      <c r="C438" s="9" t="s">
        <v>1494</v>
      </c>
      <c r="D438" s="9">
        <v>7801</v>
      </c>
      <c r="E438" s="9" t="s">
        <v>18</v>
      </c>
      <c r="F438" s="9">
        <f>COUNTIFS(Detalhe_Registro!$A:$A,A438,Detalhe_Registro!$D:$D,B438)</f>
        <v>1</v>
      </c>
      <c r="G438" s="11">
        <v>0.81818199999999996</v>
      </c>
      <c r="H438" s="11">
        <v>0.81818199999999996</v>
      </c>
      <c r="I438" s="10">
        <f>SUMIFS(Detalhe_Registro!$F:$F,Detalhe_Registro!$A:$A,A438,Detalhe_Registro!$D:$D,B438)</f>
        <v>2137</v>
      </c>
      <c r="J438" s="11">
        <f>SUMIFS(Detalhe_Registro!$G:$G,Detalhe_Registro!$A:$A,A438,Detalhe_Registro!$D:$D,B438)</f>
        <v>116.49</v>
      </c>
      <c r="K438" s="9" t="str">
        <f>IF(G438="","",IF(G438&lt;Premissas!$C$8,"&lt; 1,00",IF(G438&lt;Premissas!$C$9,"1,00 – 1,19",IF(G438&lt;Premissas!$C$10,"1,20 – 1,39",IF(G438&lt;Premissas!$C$11,"1,40 – 1,59",IF(G438&lt;Premissas!$C$12,"1,60 – 1,99","≥ 2,00"))))))</f>
        <v>&lt; 1,00</v>
      </c>
      <c r="L438" s="12">
        <f>IF(G438="","",MIN(Premissas!$C$17,IF(G438&lt;Premissas!$C$8,Premissas!$E$7,IF(G438&lt;Premissas!$C$9,Premissas!$E$8,IF(G438&lt;Premissas!$C$10,Premissas!$E$9,IF(G438&lt;Premissas!$C$11,Premissas!$E$10,IF(G438&lt;Premissas!$C$12,Premissas!$E$11,Premissas!$E$12)))))))</f>
        <v>0</v>
      </c>
      <c r="M438" s="13">
        <f>IF(OR(L438="",L438=0),0,L438/Premissas!$C$16)</f>
        <v>0</v>
      </c>
      <c r="N438" s="9" t="str">
        <f>IF(L438&gt;=Premissas!$C$17,"SIM","NÃO")</f>
        <v>NÃO</v>
      </c>
    </row>
    <row r="439" spans="1:14" ht="15" customHeight="1">
      <c r="A439" s="9">
        <v>7</v>
      </c>
      <c r="B439" s="9" t="s">
        <v>1747</v>
      </c>
      <c r="C439" s="9" t="s">
        <v>1748</v>
      </c>
      <c r="D439" s="9">
        <v>7801</v>
      </c>
      <c r="E439" s="9" t="s">
        <v>18</v>
      </c>
      <c r="F439" s="9">
        <f>COUNTIFS(Detalhe_Registro!$A:$A,A439,Detalhe_Registro!$D:$D,B439)</f>
        <v>1</v>
      </c>
      <c r="G439" s="11">
        <v>0.45454499999999998</v>
      </c>
      <c r="H439" s="11">
        <v>0.45454499999999998</v>
      </c>
      <c r="I439" s="10">
        <f>SUMIFS(Detalhe_Registro!$F:$F,Detalhe_Registro!$A:$A,A439,Detalhe_Registro!$D:$D,B439)</f>
        <v>203</v>
      </c>
      <c r="J439" s="11">
        <f>SUMIFS(Detalhe_Registro!$G:$G,Detalhe_Registro!$A:$A,A439,Detalhe_Registro!$D:$D,B439)</f>
        <v>20.079999999999998</v>
      </c>
      <c r="K439" s="9" t="str">
        <f>IF(G439="","",IF(G439&lt;Premissas!$C$8,"&lt; 1,00",IF(G439&lt;Premissas!$C$9,"1,00 – 1,19",IF(G439&lt;Premissas!$C$10,"1,20 – 1,39",IF(G439&lt;Premissas!$C$11,"1,40 – 1,59",IF(G439&lt;Premissas!$C$12,"1,60 – 1,99","≥ 2,00"))))))</f>
        <v>&lt; 1,00</v>
      </c>
      <c r="L439" s="12">
        <f>IF(G439="","",MIN(Premissas!$C$17,IF(G439&lt;Premissas!$C$8,Premissas!$E$7,IF(G439&lt;Premissas!$C$9,Premissas!$E$8,IF(G439&lt;Premissas!$C$10,Premissas!$E$9,IF(G439&lt;Premissas!$C$11,Premissas!$E$10,IF(G439&lt;Premissas!$C$12,Premissas!$E$11,Premissas!$E$12)))))))</f>
        <v>0</v>
      </c>
      <c r="M439" s="13">
        <f>IF(OR(L439="",L439=0),0,L439/Premissas!$C$16)</f>
        <v>0</v>
      </c>
      <c r="N439" s="9" t="str">
        <f>IF(L439&gt;=Premissas!$C$17,"SIM","NÃO")</f>
        <v>NÃO</v>
      </c>
    </row>
    <row r="440" spans="1:14" ht="15" customHeight="1">
      <c r="A440" s="9">
        <v>7</v>
      </c>
      <c r="B440" s="9" t="s">
        <v>1505</v>
      </c>
      <c r="C440" s="9" t="s">
        <v>1506</v>
      </c>
      <c r="D440" s="9">
        <v>7801</v>
      </c>
      <c r="E440" s="9" t="s">
        <v>4852</v>
      </c>
      <c r="F440" s="9">
        <f>COUNTIFS(Detalhe_Registro!$A:$A,A440,Detalhe_Registro!$D:$D,B440)</f>
        <v>2</v>
      </c>
      <c r="G440" s="11">
        <v>0.764706</v>
      </c>
      <c r="H440" s="11">
        <v>0.60110300000000005</v>
      </c>
      <c r="I440" s="10">
        <f>SUMIFS(Detalhe_Registro!$F:$F,Detalhe_Registro!$A:$A,A440,Detalhe_Registro!$D:$D,B440)</f>
        <v>1971</v>
      </c>
      <c r="J440" s="11">
        <f>SUMIFS(Detalhe_Registro!$G:$G,Detalhe_Registro!$A:$A,A440,Detalhe_Registro!$D:$D,B440)</f>
        <v>171.43</v>
      </c>
      <c r="K440" s="9" t="str">
        <f>IF(G440="","",IF(G440&lt;Premissas!$C$8,"&lt; 1,00",IF(G440&lt;Premissas!$C$9,"1,00 – 1,19",IF(G440&lt;Premissas!$C$10,"1,20 – 1,39",IF(G440&lt;Premissas!$C$11,"1,40 – 1,59",IF(G440&lt;Premissas!$C$12,"1,60 – 1,99","≥ 2,00"))))))</f>
        <v>&lt; 1,00</v>
      </c>
      <c r="L440" s="12">
        <f>IF(G440="","",MIN(Premissas!$C$17,IF(G440&lt;Premissas!$C$8,Premissas!$E$7,IF(G440&lt;Premissas!$C$9,Premissas!$E$8,IF(G440&lt;Premissas!$C$10,Premissas!$E$9,IF(G440&lt;Premissas!$C$11,Premissas!$E$10,IF(G440&lt;Premissas!$C$12,Premissas!$E$11,Premissas!$E$12)))))))</f>
        <v>0</v>
      </c>
      <c r="M440" s="13">
        <f>IF(OR(L440="",L440=0),0,L440/Premissas!$C$16)</f>
        <v>0</v>
      </c>
      <c r="N440" s="9" t="str">
        <f>IF(L440&gt;=Premissas!$C$17,"SIM","NÃO")</f>
        <v>NÃO</v>
      </c>
    </row>
    <row r="441" spans="1:14" ht="15" customHeight="1">
      <c r="A441" s="9">
        <v>7</v>
      </c>
      <c r="B441" s="9" t="s">
        <v>1875</v>
      </c>
      <c r="C441" s="9" t="s">
        <v>1876</v>
      </c>
      <c r="D441" s="9">
        <v>7801</v>
      </c>
      <c r="E441" s="9" t="s">
        <v>4853</v>
      </c>
      <c r="F441" s="9">
        <f>COUNTIFS(Detalhe_Registro!$A:$A,A441,Detalhe_Registro!$D:$D,B441)</f>
        <v>2</v>
      </c>
      <c r="G441" s="11">
        <v>22.727273</v>
      </c>
      <c r="H441" s="11">
        <v>12.863636</v>
      </c>
      <c r="I441" s="10">
        <f>SUMIFS(Detalhe_Registro!$F:$F,Detalhe_Registro!$A:$A,A441,Detalhe_Registro!$D:$D,B441)</f>
        <v>1846</v>
      </c>
      <c r="J441" s="11">
        <f>SUMIFS(Detalhe_Registro!$G:$G,Detalhe_Registro!$A:$A,A441,Detalhe_Registro!$D:$D,B441)</f>
        <v>36.22</v>
      </c>
      <c r="K441" s="9" t="str">
        <f>IF(G441="","",IF(G441&lt;Premissas!$C$8,"&lt; 1,00",IF(G441&lt;Premissas!$C$9,"1,00 – 1,19",IF(G441&lt;Premissas!$C$10,"1,20 – 1,39",IF(G441&lt;Premissas!$C$11,"1,40 – 1,59",IF(G441&lt;Premissas!$C$12,"1,60 – 1,99","≥ 2,00"))))))</f>
        <v>≥ 2,00</v>
      </c>
      <c r="L441" s="12">
        <f>IF(G441="","",MIN(Premissas!$C$17,IF(G441&lt;Premissas!$C$8,Premissas!$E$7,IF(G441&lt;Premissas!$C$9,Premissas!$E$8,IF(G441&lt;Premissas!$C$10,Premissas!$E$9,IF(G441&lt;Premissas!$C$11,Premissas!$E$10,IF(G441&lt;Premissas!$C$12,Premissas!$E$11,Premissas!$E$12)))))))</f>
        <v>750</v>
      </c>
      <c r="M441" s="13">
        <f>IF(OR(L441="",L441=0),0,L441/Premissas!$C$16)</f>
        <v>28.846153846153847</v>
      </c>
      <c r="N441" s="9" t="str">
        <f>IF(L441&gt;=Premissas!$C$17,"SIM","NÃO")</f>
        <v>SIM</v>
      </c>
    </row>
    <row r="442" spans="1:14" ht="15" customHeight="1">
      <c r="A442" s="9">
        <v>7</v>
      </c>
      <c r="B442" s="9" t="s">
        <v>1541</v>
      </c>
      <c r="C442" s="9" t="s">
        <v>1542</v>
      </c>
      <c r="D442" s="9">
        <v>7801</v>
      </c>
      <c r="E442" s="9" t="s">
        <v>4854</v>
      </c>
      <c r="F442" s="9">
        <f>COUNTIFS(Detalhe_Registro!$A:$A,A442,Detalhe_Registro!$D:$D,B442)</f>
        <v>2</v>
      </c>
      <c r="G442" s="11">
        <v>0.1875</v>
      </c>
      <c r="H442" s="11">
        <v>0.16193199999999999</v>
      </c>
      <c r="I442" s="10">
        <f>SUMIFS(Detalhe_Registro!$F:$F,Detalhe_Registro!$A:$A,A442,Detalhe_Registro!$D:$D,B442)</f>
        <v>85</v>
      </c>
      <c r="J442" s="11">
        <f>SUMIFS(Detalhe_Registro!$G:$G,Detalhe_Registro!$A:$A,A442,Detalhe_Registro!$D:$D,B442)</f>
        <v>25.01</v>
      </c>
      <c r="K442" s="9" t="str">
        <f>IF(G442="","",IF(G442&lt;Premissas!$C$8,"&lt; 1,00",IF(G442&lt;Premissas!$C$9,"1,00 – 1,19",IF(G442&lt;Premissas!$C$10,"1,20 – 1,39",IF(G442&lt;Premissas!$C$11,"1,40 – 1,59",IF(G442&lt;Premissas!$C$12,"1,60 – 1,99","≥ 2,00"))))))</f>
        <v>&lt; 1,00</v>
      </c>
      <c r="L442" s="12">
        <f>IF(G442="","",MIN(Premissas!$C$17,IF(G442&lt;Premissas!$C$8,Premissas!$E$7,IF(G442&lt;Premissas!$C$9,Premissas!$E$8,IF(G442&lt;Premissas!$C$10,Premissas!$E$9,IF(G442&lt;Premissas!$C$11,Premissas!$E$10,IF(G442&lt;Premissas!$C$12,Premissas!$E$11,Premissas!$E$12)))))))</f>
        <v>0</v>
      </c>
      <c r="M442" s="13">
        <f>IF(OR(L442="",L442=0),0,L442/Premissas!$C$16)</f>
        <v>0</v>
      </c>
      <c r="N442" s="9" t="str">
        <f>IF(L442&gt;=Premissas!$C$17,"SIM","NÃO")</f>
        <v>NÃO</v>
      </c>
    </row>
    <row r="443" spans="1:14" ht="15" customHeight="1">
      <c r="A443" s="9">
        <v>7</v>
      </c>
      <c r="B443" s="9" t="s">
        <v>1421</v>
      </c>
      <c r="C443" s="9" t="s">
        <v>1422</v>
      </c>
      <c r="D443" s="9">
        <v>7801</v>
      </c>
      <c r="E443" s="9" t="s">
        <v>4853</v>
      </c>
      <c r="F443" s="9">
        <f>COUNTIFS(Detalhe_Registro!$A:$A,A443,Detalhe_Registro!$D:$D,B443)</f>
        <v>2</v>
      </c>
      <c r="G443" s="11">
        <v>9.5882349999999992</v>
      </c>
      <c r="H443" s="11">
        <v>5.3168449999999998</v>
      </c>
      <c r="I443" s="10">
        <f>SUMIFS(Detalhe_Registro!$F:$F,Detalhe_Registro!$A:$A,A443,Detalhe_Registro!$D:$D,B443)</f>
        <v>2434</v>
      </c>
      <c r="J443" s="11">
        <f>SUMIFS(Detalhe_Registro!$G:$G,Detalhe_Registro!$A:$A,A443,Detalhe_Registro!$D:$D,B443)</f>
        <v>104.78999999999999</v>
      </c>
      <c r="K443" s="9" t="str">
        <f>IF(G443="","",IF(G443&lt;Premissas!$C$8,"&lt; 1,00",IF(G443&lt;Premissas!$C$9,"1,00 – 1,19",IF(G443&lt;Premissas!$C$10,"1,20 – 1,39",IF(G443&lt;Premissas!$C$11,"1,40 – 1,59",IF(G443&lt;Premissas!$C$12,"1,60 – 1,99","≥ 2,00"))))))</f>
        <v>≥ 2,00</v>
      </c>
      <c r="L443" s="12">
        <f>IF(G443="","",MIN(Premissas!$C$17,IF(G443&lt;Premissas!$C$8,Premissas!$E$7,IF(G443&lt;Premissas!$C$9,Premissas!$E$8,IF(G443&lt;Premissas!$C$10,Premissas!$E$9,IF(G443&lt;Premissas!$C$11,Premissas!$E$10,IF(G443&lt;Premissas!$C$12,Premissas!$E$11,Premissas!$E$12)))))))</f>
        <v>750</v>
      </c>
      <c r="M443" s="13">
        <f>IF(OR(L443="",L443=0),0,L443/Premissas!$C$16)</f>
        <v>28.846153846153847</v>
      </c>
      <c r="N443" s="9" t="str">
        <f>IF(L443&gt;=Premissas!$C$17,"SIM","NÃO")</f>
        <v>SIM</v>
      </c>
    </row>
    <row r="444" spans="1:14" ht="15" customHeight="1">
      <c r="A444" s="9">
        <v>7</v>
      </c>
      <c r="B444" s="9" t="s">
        <v>1211</v>
      </c>
      <c r="C444" s="9" t="s">
        <v>1212</v>
      </c>
      <c r="D444" s="9">
        <v>7801</v>
      </c>
      <c r="E444" s="9" t="s">
        <v>19</v>
      </c>
      <c r="F444" s="9">
        <f>COUNTIFS(Detalhe_Registro!$A:$A,A444,Detalhe_Registro!$D:$D,B444)</f>
        <v>1</v>
      </c>
      <c r="G444" s="11">
        <v>1.058824</v>
      </c>
      <c r="H444" s="11">
        <v>1.058824</v>
      </c>
      <c r="I444" s="10">
        <f>SUMIFS(Detalhe_Registro!$F:$F,Detalhe_Registro!$A:$A,A444,Detalhe_Registro!$D:$D,B444)</f>
        <v>1365</v>
      </c>
      <c r="J444" s="11">
        <f>SUMIFS(Detalhe_Registro!$G:$G,Detalhe_Registro!$A:$A,A444,Detalhe_Registro!$D:$D,B444)</f>
        <v>74.040000000000006</v>
      </c>
      <c r="K444" s="9" t="str">
        <f>IF(G444="","",IF(G444&lt;Premissas!$C$8,"&lt; 1,00",IF(G444&lt;Premissas!$C$9,"1,00 – 1,19",IF(G444&lt;Premissas!$C$10,"1,20 – 1,39",IF(G444&lt;Premissas!$C$11,"1,40 – 1,59",IF(G444&lt;Premissas!$C$12,"1,60 – 1,99","≥ 2,00"))))))</f>
        <v>1,00 – 1,19</v>
      </c>
      <c r="L444" s="12">
        <f>IF(G444="","",MIN(Premissas!$C$17,IF(G444&lt;Premissas!$C$8,Premissas!$E$7,IF(G444&lt;Premissas!$C$9,Premissas!$E$8,IF(G444&lt;Premissas!$C$10,Premissas!$E$9,IF(G444&lt;Premissas!$C$11,Premissas!$E$10,IF(G444&lt;Premissas!$C$12,Premissas!$E$11,Premissas!$E$12)))))))</f>
        <v>100</v>
      </c>
      <c r="M444" s="13">
        <f>IF(OR(L444="",L444=0),0,L444/Premissas!$C$16)</f>
        <v>3.8461538461538463</v>
      </c>
      <c r="N444" s="9" t="str">
        <f>IF(L444&gt;=Premissas!$C$17,"SIM","NÃO")</f>
        <v>NÃO</v>
      </c>
    </row>
    <row r="445" spans="1:14" ht="15" customHeight="1">
      <c r="A445" s="9">
        <v>7</v>
      </c>
      <c r="B445" s="9" t="s">
        <v>1765</v>
      </c>
      <c r="C445" s="9" t="s">
        <v>1766</v>
      </c>
      <c r="D445" s="9">
        <v>7801</v>
      </c>
      <c r="E445" s="9" t="s">
        <v>20</v>
      </c>
      <c r="F445" s="9">
        <f>COUNTIFS(Detalhe_Registro!$A:$A,A445,Detalhe_Registro!$D:$D,B445)</f>
        <v>1</v>
      </c>
      <c r="G445" s="11">
        <v>0.625</v>
      </c>
      <c r="H445" s="11">
        <v>0.625</v>
      </c>
      <c r="I445" s="10">
        <f>SUMIFS(Detalhe_Registro!$F:$F,Detalhe_Registro!$A:$A,A445,Detalhe_Registro!$D:$D,B445)</f>
        <v>348</v>
      </c>
      <c r="J445" s="11">
        <f>SUMIFS(Detalhe_Registro!$G:$G,Detalhe_Registro!$A:$A,A445,Detalhe_Registro!$D:$D,B445)</f>
        <v>34.18</v>
      </c>
      <c r="K445" s="9" t="str">
        <f>IF(G445="","",IF(G445&lt;Premissas!$C$8,"&lt; 1,00",IF(G445&lt;Premissas!$C$9,"1,00 – 1,19",IF(G445&lt;Premissas!$C$10,"1,20 – 1,39",IF(G445&lt;Premissas!$C$11,"1,40 – 1,59",IF(G445&lt;Premissas!$C$12,"1,60 – 1,99","≥ 2,00"))))))</f>
        <v>&lt; 1,00</v>
      </c>
      <c r="L445" s="12">
        <f>IF(G445="","",MIN(Premissas!$C$17,IF(G445&lt;Premissas!$C$8,Premissas!$E$7,IF(G445&lt;Premissas!$C$9,Premissas!$E$8,IF(G445&lt;Premissas!$C$10,Premissas!$E$9,IF(G445&lt;Premissas!$C$11,Premissas!$E$10,IF(G445&lt;Premissas!$C$12,Premissas!$E$11,Premissas!$E$12)))))))</f>
        <v>0</v>
      </c>
      <c r="M445" s="13">
        <f>IF(OR(L445="",L445=0),0,L445/Premissas!$C$16)</f>
        <v>0</v>
      </c>
      <c r="N445" s="9" t="str">
        <f>IF(L445&gt;=Premissas!$C$17,"SIM","NÃO")</f>
        <v>NÃO</v>
      </c>
    </row>
    <row r="446" spans="1:14" ht="15" customHeight="1">
      <c r="A446" s="9">
        <v>7</v>
      </c>
      <c r="B446" s="9" t="s">
        <v>1201</v>
      </c>
      <c r="C446" s="9" t="s">
        <v>1202</v>
      </c>
      <c r="D446" s="9">
        <v>7801</v>
      </c>
      <c r="E446" s="9" t="s">
        <v>4852</v>
      </c>
      <c r="F446" s="9">
        <f>COUNTIFS(Detalhe_Registro!$A:$A,A446,Detalhe_Registro!$D:$D,B446)</f>
        <v>2</v>
      </c>
      <c r="G446" s="11">
        <v>1</v>
      </c>
      <c r="H446" s="11">
        <v>0.71875</v>
      </c>
      <c r="I446" s="10">
        <f>SUMIFS(Detalhe_Registro!$F:$F,Detalhe_Registro!$A:$A,A446,Detalhe_Registro!$D:$D,B446)</f>
        <v>2591</v>
      </c>
      <c r="J446" s="11">
        <f>SUMIFS(Detalhe_Registro!$G:$G,Detalhe_Registro!$A:$A,A446,Detalhe_Registro!$D:$D,B446)</f>
        <v>149.78</v>
      </c>
      <c r="K446" s="9" t="str">
        <f>IF(G446="","",IF(G446&lt;Premissas!$C$8,"&lt; 1,00",IF(G446&lt;Premissas!$C$9,"1,00 – 1,19",IF(G446&lt;Premissas!$C$10,"1,20 – 1,39",IF(G446&lt;Premissas!$C$11,"1,40 – 1,59",IF(G446&lt;Premissas!$C$12,"1,60 – 1,99","≥ 2,00"))))))</f>
        <v>1,00 – 1,19</v>
      </c>
      <c r="L446" s="12">
        <f>IF(G446="","",MIN(Premissas!$C$17,IF(G446&lt;Premissas!$C$8,Premissas!$E$7,IF(G446&lt;Premissas!$C$9,Premissas!$E$8,IF(G446&lt;Premissas!$C$10,Premissas!$E$9,IF(G446&lt;Premissas!$C$11,Premissas!$E$10,IF(G446&lt;Premissas!$C$12,Premissas!$E$11,Premissas!$E$12)))))))</f>
        <v>100</v>
      </c>
      <c r="M446" s="13">
        <f>IF(OR(L446="",L446=0),0,L446/Premissas!$C$16)</f>
        <v>3.8461538461538463</v>
      </c>
      <c r="N446" s="9" t="str">
        <f>IF(L446&gt;=Premissas!$C$17,"SIM","NÃO")</f>
        <v>NÃO</v>
      </c>
    </row>
    <row r="447" spans="1:14" ht="15" customHeight="1">
      <c r="A447" s="9">
        <v>7</v>
      </c>
      <c r="B447" s="9" t="s">
        <v>1639</v>
      </c>
      <c r="C447" s="9" t="s">
        <v>1640</v>
      </c>
      <c r="D447" s="9">
        <v>7801</v>
      </c>
      <c r="E447" s="9" t="s">
        <v>20</v>
      </c>
      <c r="F447" s="9">
        <f>COUNTIFS(Detalhe_Registro!$A:$A,A447,Detalhe_Registro!$D:$D,B447)</f>
        <v>1</v>
      </c>
      <c r="G447" s="11">
        <v>0.125</v>
      </c>
      <c r="H447" s="11">
        <v>0.125</v>
      </c>
      <c r="I447" s="10">
        <f>SUMIFS(Detalhe_Registro!$F:$F,Detalhe_Registro!$A:$A,A447,Detalhe_Registro!$D:$D,B447)</f>
        <v>91</v>
      </c>
      <c r="J447" s="11">
        <f>SUMIFS(Detalhe_Registro!$G:$G,Detalhe_Registro!$A:$A,A447,Detalhe_Registro!$D:$D,B447)</f>
        <v>47.06</v>
      </c>
      <c r="K447" s="9" t="str">
        <f>IF(G447="","",IF(G447&lt;Premissas!$C$8,"&lt; 1,00",IF(G447&lt;Premissas!$C$9,"1,00 – 1,19",IF(G447&lt;Premissas!$C$10,"1,20 – 1,39",IF(G447&lt;Premissas!$C$11,"1,40 – 1,59",IF(G447&lt;Premissas!$C$12,"1,60 – 1,99","≥ 2,00"))))))</f>
        <v>&lt; 1,00</v>
      </c>
      <c r="L447" s="12">
        <f>IF(G447="","",MIN(Premissas!$C$17,IF(G447&lt;Premissas!$C$8,Premissas!$E$7,IF(G447&lt;Premissas!$C$9,Premissas!$E$8,IF(G447&lt;Premissas!$C$10,Premissas!$E$9,IF(G447&lt;Premissas!$C$11,Premissas!$E$10,IF(G447&lt;Premissas!$C$12,Premissas!$E$11,Premissas!$E$12)))))))</f>
        <v>0</v>
      </c>
      <c r="M447" s="13">
        <f>IF(OR(L447="",L447=0),0,L447/Premissas!$C$16)</f>
        <v>0</v>
      </c>
      <c r="N447" s="9" t="str">
        <f>IF(L447&gt;=Premissas!$C$17,"SIM","NÃO")</f>
        <v>NÃO</v>
      </c>
    </row>
    <row r="448" spans="1:14" ht="15" customHeight="1">
      <c r="A448" s="9">
        <v>7</v>
      </c>
      <c r="B448" s="9" t="s">
        <v>2181</v>
      </c>
      <c r="C448" s="9" t="s">
        <v>2182</v>
      </c>
      <c r="D448" s="9">
        <v>7801</v>
      </c>
      <c r="E448" s="9" t="s">
        <v>21</v>
      </c>
      <c r="F448" s="9">
        <f>COUNTIFS(Detalhe_Registro!$A:$A,A448,Detalhe_Registro!$D:$D,B448)</f>
        <v>1</v>
      </c>
      <c r="G448" s="11">
        <v>0.35</v>
      </c>
      <c r="H448" s="11">
        <v>0.35</v>
      </c>
      <c r="I448" s="10">
        <f>SUMIFS(Detalhe_Registro!$F:$F,Detalhe_Registro!$A:$A,A448,Detalhe_Registro!$D:$D,B448)</f>
        <v>1107</v>
      </c>
      <c r="J448" s="11">
        <f>SUMIFS(Detalhe_Registro!$G:$G,Detalhe_Registro!$A:$A,A448,Detalhe_Registro!$D:$D,B448)</f>
        <v>169.74</v>
      </c>
      <c r="K448" s="9" t="str">
        <f>IF(G448="","",IF(G448&lt;Premissas!$C$8,"&lt; 1,00",IF(G448&lt;Premissas!$C$9,"1,00 – 1,19",IF(G448&lt;Premissas!$C$10,"1,20 – 1,39",IF(G448&lt;Premissas!$C$11,"1,40 – 1,59",IF(G448&lt;Premissas!$C$12,"1,60 – 1,99","≥ 2,00"))))))</f>
        <v>&lt; 1,00</v>
      </c>
      <c r="L448" s="12">
        <f>IF(G448="","",MIN(Premissas!$C$17,IF(G448&lt;Premissas!$C$8,Premissas!$E$7,IF(G448&lt;Premissas!$C$9,Premissas!$E$8,IF(G448&lt;Premissas!$C$10,Premissas!$E$9,IF(G448&lt;Premissas!$C$11,Premissas!$E$10,IF(G448&lt;Premissas!$C$12,Premissas!$E$11,Premissas!$E$12)))))))</f>
        <v>0</v>
      </c>
      <c r="M448" s="13">
        <f>IF(OR(L448="",L448=0),0,L448/Premissas!$C$16)</f>
        <v>0</v>
      </c>
      <c r="N448" s="9" t="str">
        <f>IF(L448&gt;=Premissas!$C$17,"SIM","NÃO")</f>
        <v>NÃO</v>
      </c>
    </row>
    <row r="449" spans="1:14" ht="15" customHeight="1">
      <c r="A449" s="9">
        <v>7</v>
      </c>
      <c r="B449" s="9" t="s">
        <v>1247</v>
      </c>
      <c r="C449" s="9" t="s">
        <v>1248</v>
      </c>
      <c r="D449" s="9">
        <v>7801</v>
      </c>
      <c r="E449" s="9" t="s">
        <v>4854</v>
      </c>
      <c r="F449" s="9">
        <f>COUNTIFS(Detalhe_Registro!$A:$A,A449,Detalhe_Registro!$D:$D,B449)</f>
        <v>2</v>
      </c>
      <c r="G449" s="11">
        <v>0.36363600000000001</v>
      </c>
      <c r="H449" s="11">
        <v>0.24431800000000001</v>
      </c>
      <c r="I449" s="10">
        <f>SUMIFS(Detalhe_Registro!$F:$F,Detalhe_Registro!$A:$A,A449,Detalhe_Registro!$D:$D,B449)</f>
        <v>409</v>
      </c>
      <c r="J449" s="11">
        <f>SUMIFS(Detalhe_Registro!$G:$G,Detalhe_Registro!$A:$A,A449,Detalhe_Registro!$D:$D,B449)</f>
        <v>59.98</v>
      </c>
      <c r="K449" s="9" t="str">
        <f>IF(G449="","",IF(G449&lt;Premissas!$C$8,"&lt; 1,00",IF(G449&lt;Premissas!$C$9,"1,00 – 1,19",IF(G449&lt;Premissas!$C$10,"1,20 – 1,39",IF(G449&lt;Premissas!$C$11,"1,40 – 1,59",IF(G449&lt;Premissas!$C$12,"1,60 – 1,99","≥ 2,00"))))))</f>
        <v>&lt; 1,00</v>
      </c>
      <c r="L449" s="12">
        <f>IF(G449="","",MIN(Premissas!$C$17,IF(G449&lt;Premissas!$C$8,Premissas!$E$7,IF(G449&lt;Premissas!$C$9,Premissas!$E$8,IF(G449&lt;Premissas!$C$10,Premissas!$E$9,IF(G449&lt;Premissas!$C$11,Premissas!$E$10,IF(G449&lt;Premissas!$C$12,Premissas!$E$11,Premissas!$E$12)))))))</f>
        <v>0</v>
      </c>
      <c r="M449" s="13">
        <f>IF(OR(L449="",L449=0),0,L449/Premissas!$C$16)</f>
        <v>0</v>
      </c>
      <c r="N449" s="9" t="str">
        <f>IF(L449&gt;=Premissas!$C$17,"SIM","NÃO")</f>
        <v>NÃO</v>
      </c>
    </row>
    <row r="450" spans="1:14" ht="15" customHeight="1">
      <c r="A450" s="9">
        <v>7</v>
      </c>
      <c r="B450" s="9" t="s">
        <v>1223</v>
      </c>
      <c r="C450" s="9" t="s">
        <v>1224</v>
      </c>
      <c r="D450" s="9">
        <v>7801</v>
      </c>
      <c r="E450" s="9" t="s">
        <v>21</v>
      </c>
      <c r="F450" s="9">
        <f>COUNTIFS(Detalhe_Registro!$A:$A,A450,Detalhe_Registro!$D:$D,B450)</f>
        <v>1</v>
      </c>
      <c r="G450" s="11">
        <v>0.65</v>
      </c>
      <c r="H450" s="11">
        <v>0.65</v>
      </c>
      <c r="I450" s="10">
        <f>SUMIFS(Detalhe_Registro!$F:$F,Detalhe_Registro!$A:$A,A450,Detalhe_Registro!$D:$D,B450)</f>
        <v>85</v>
      </c>
      <c r="J450" s="11">
        <f>SUMIFS(Detalhe_Registro!$G:$G,Detalhe_Registro!$A:$A,A450,Detalhe_Registro!$D:$D,B450)</f>
        <v>6.55</v>
      </c>
      <c r="K450" s="9" t="str">
        <f>IF(G450="","",IF(G450&lt;Premissas!$C$8,"&lt; 1,00",IF(G450&lt;Premissas!$C$9,"1,00 – 1,19",IF(G450&lt;Premissas!$C$10,"1,20 – 1,39",IF(G450&lt;Premissas!$C$11,"1,40 – 1,59",IF(G450&lt;Premissas!$C$12,"1,60 – 1,99","≥ 2,00"))))))</f>
        <v>&lt; 1,00</v>
      </c>
      <c r="L450" s="12">
        <f>IF(G450="","",MIN(Premissas!$C$17,IF(G450&lt;Premissas!$C$8,Premissas!$E$7,IF(G450&lt;Premissas!$C$9,Premissas!$E$8,IF(G450&lt;Premissas!$C$10,Premissas!$E$9,IF(G450&lt;Premissas!$C$11,Premissas!$E$10,IF(G450&lt;Premissas!$C$12,Premissas!$E$11,Premissas!$E$12)))))))</f>
        <v>0</v>
      </c>
      <c r="M450" s="13">
        <f>IF(OR(L450="",L450=0),0,L450/Premissas!$C$16)</f>
        <v>0</v>
      </c>
      <c r="N450" s="9" t="str">
        <f>IF(L450&gt;=Premissas!$C$17,"SIM","NÃO")</f>
        <v>NÃO</v>
      </c>
    </row>
    <row r="451" spans="1:14" ht="15" customHeight="1">
      <c r="A451" s="9">
        <v>7</v>
      </c>
      <c r="B451" s="9" t="s">
        <v>1205</v>
      </c>
      <c r="C451" s="9" t="s">
        <v>1206</v>
      </c>
      <c r="D451" s="9">
        <v>7801</v>
      </c>
      <c r="E451" s="9" t="s">
        <v>21</v>
      </c>
      <c r="F451" s="9">
        <f>COUNTIFS(Detalhe_Registro!$A:$A,A451,Detalhe_Registro!$D:$D,B451)</f>
        <v>1</v>
      </c>
      <c r="G451" s="11">
        <v>0.35</v>
      </c>
      <c r="H451" s="11">
        <v>0.35</v>
      </c>
      <c r="I451" s="10">
        <f>SUMIFS(Detalhe_Registro!$F:$F,Detalhe_Registro!$A:$A,A451,Detalhe_Registro!$D:$D,B451)</f>
        <v>1409</v>
      </c>
      <c r="J451" s="11">
        <f>SUMIFS(Detalhe_Registro!$G:$G,Detalhe_Registro!$A:$A,A451,Detalhe_Registro!$D:$D,B451)</f>
        <v>192.73</v>
      </c>
      <c r="K451" s="9" t="str">
        <f>IF(G451="","",IF(G451&lt;Premissas!$C$8,"&lt; 1,00",IF(G451&lt;Premissas!$C$9,"1,00 – 1,19",IF(G451&lt;Premissas!$C$10,"1,20 – 1,39",IF(G451&lt;Premissas!$C$11,"1,40 – 1,59",IF(G451&lt;Premissas!$C$12,"1,60 – 1,99","≥ 2,00"))))))</f>
        <v>&lt; 1,00</v>
      </c>
      <c r="L451" s="12">
        <f>IF(G451="","",MIN(Premissas!$C$17,IF(G451&lt;Premissas!$C$8,Premissas!$E$7,IF(G451&lt;Premissas!$C$9,Premissas!$E$8,IF(G451&lt;Premissas!$C$10,Premissas!$E$9,IF(G451&lt;Premissas!$C$11,Premissas!$E$10,IF(G451&lt;Premissas!$C$12,Premissas!$E$11,Premissas!$E$12)))))))</f>
        <v>0</v>
      </c>
      <c r="M451" s="13">
        <f>IF(OR(L451="",L451=0),0,L451/Premissas!$C$16)</f>
        <v>0</v>
      </c>
      <c r="N451" s="9" t="str">
        <f>IF(L451&gt;=Premissas!$C$17,"SIM","NÃO")</f>
        <v>NÃO</v>
      </c>
    </row>
    <row r="452" spans="1:14" ht="15" customHeight="1">
      <c r="A452" s="9">
        <v>7</v>
      </c>
      <c r="B452" s="9" t="s">
        <v>1495</v>
      </c>
      <c r="C452" s="9" t="s">
        <v>1496</v>
      </c>
      <c r="D452" s="9">
        <v>7801</v>
      </c>
      <c r="E452" s="9" t="s">
        <v>20</v>
      </c>
      <c r="F452" s="9">
        <f>COUNTIFS(Detalhe_Registro!$A:$A,A452,Detalhe_Registro!$D:$D,B452)</f>
        <v>1</v>
      </c>
      <c r="G452" s="11">
        <v>1.1875</v>
      </c>
      <c r="H452" s="11">
        <v>1.1875</v>
      </c>
      <c r="I452" s="10">
        <f>SUMIFS(Detalhe_Registro!$F:$F,Detalhe_Registro!$A:$A,A452,Detalhe_Registro!$D:$D,B452)</f>
        <v>379</v>
      </c>
      <c r="J452" s="11">
        <f>SUMIFS(Detalhe_Registro!$G:$G,Detalhe_Registro!$A:$A,A452,Detalhe_Registro!$D:$D,B452)</f>
        <v>19.7</v>
      </c>
      <c r="K452" s="9" t="str">
        <f>IF(G452="","",IF(G452&lt;Premissas!$C$8,"&lt; 1,00",IF(G452&lt;Premissas!$C$9,"1,00 – 1,19",IF(G452&lt;Premissas!$C$10,"1,20 – 1,39",IF(G452&lt;Premissas!$C$11,"1,40 – 1,59",IF(G452&lt;Premissas!$C$12,"1,60 – 1,99","≥ 2,00"))))))</f>
        <v>1,00 – 1,19</v>
      </c>
      <c r="L452" s="12">
        <f>IF(G452="","",MIN(Premissas!$C$17,IF(G452&lt;Premissas!$C$8,Premissas!$E$7,IF(G452&lt;Premissas!$C$9,Premissas!$E$8,IF(G452&lt;Premissas!$C$10,Premissas!$E$9,IF(G452&lt;Premissas!$C$11,Premissas!$E$10,IF(G452&lt;Premissas!$C$12,Premissas!$E$11,Premissas!$E$12)))))))</f>
        <v>100</v>
      </c>
      <c r="M452" s="13">
        <f>IF(OR(L452="",L452=0),0,L452/Premissas!$C$16)</f>
        <v>3.8461538461538463</v>
      </c>
      <c r="N452" s="9" t="str">
        <f>IF(L452&gt;=Premissas!$C$17,"SIM","NÃO")</f>
        <v>NÃO</v>
      </c>
    </row>
    <row r="453" spans="1:14" ht="15" customHeight="1">
      <c r="A453" s="9">
        <v>7</v>
      </c>
      <c r="B453" s="9" t="s">
        <v>1395</v>
      </c>
      <c r="C453" s="9" t="s">
        <v>1396</v>
      </c>
      <c r="D453" s="9">
        <v>7801</v>
      </c>
      <c r="E453" s="9" t="s">
        <v>21</v>
      </c>
      <c r="F453" s="9">
        <f>COUNTIFS(Detalhe_Registro!$A:$A,A453,Detalhe_Registro!$D:$D,B453)</f>
        <v>1</v>
      </c>
      <c r="G453" s="11">
        <v>0.35</v>
      </c>
      <c r="H453" s="11">
        <v>0.35</v>
      </c>
      <c r="I453" s="10">
        <f>SUMIFS(Detalhe_Registro!$F:$F,Detalhe_Registro!$A:$A,A453,Detalhe_Registro!$D:$D,B453)</f>
        <v>1170</v>
      </c>
      <c r="J453" s="11">
        <f>SUMIFS(Detalhe_Registro!$G:$G,Detalhe_Registro!$A:$A,A453,Detalhe_Registro!$D:$D,B453)</f>
        <v>167.29</v>
      </c>
      <c r="K453" s="9" t="str">
        <f>IF(G453="","",IF(G453&lt;Premissas!$C$8,"&lt; 1,00",IF(G453&lt;Premissas!$C$9,"1,00 – 1,19",IF(G453&lt;Premissas!$C$10,"1,20 – 1,39",IF(G453&lt;Premissas!$C$11,"1,40 – 1,59",IF(G453&lt;Premissas!$C$12,"1,60 – 1,99","≥ 2,00"))))))</f>
        <v>&lt; 1,00</v>
      </c>
      <c r="L453" s="12">
        <f>IF(G453="","",MIN(Premissas!$C$17,IF(G453&lt;Premissas!$C$8,Premissas!$E$7,IF(G453&lt;Premissas!$C$9,Premissas!$E$8,IF(G453&lt;Premissas!$C$10,Premissas!$E$9,IF(G453&lt;Premissas!$C$11,Premissas!$E$10,IF(G453&lt;Premissas!$C$12,Premissas!$E$11,Premissas!$E$12)))))))</f>
        <v>0</v>
      </c>
      <c r="M453" s="13">
        <f>IF(OR(L453="",L453=0),0,L453/Premissas!$C$16)</f>
        <v>0</v>
      </c>
      <c r="N453" s="9" t="str">
        <f>IF(L453&gt;=Premissas!$C$17,"SIM","NÃO")</f>
        <v>NÃO</v>
      </c>
    </row>
    <row r="454" spans="1:14" ht="15" customHeight="1">
      <c r="A454" s="9">
        <v>7</v>
      </c>
      <c r="B454" s="9" t="s">
        <v>1905</v>
      </c>
      <c r="C454" s="9" t="s">
        <v>1906</v>
      </c>
      <c r="D454" s="9">
        <v>7801</v>
      </c>
      <c r="E454" s="9" t="s">
        <v>18</v>
      </c>
      <c r="F454" s="9">
        <f>COUNTIFS(Detalhe_Registro!$A:$A,A454,Detalhe_Registro!$D:$D,B454)</f>
        <v>1</v>
      </c>
      <c r="G454" s="11">
        <v>1.045455</v>
      </c>
      <c r="H454" s="11">
        <v>1.045455</v>
      </c>
      <c r="I454" s="10">
        <f>SUMIFS(Detalhe_Registro!$F:$F,Detalhe_Registro!$A:$A,A454,Detalhe_Registro!$D:$D,B454)</f>
        <v>94</v>
      </c>
      <c r="J454" s="11">
        <f>SUMIFS(Detalhe_Registro!$G:$G,Detalhe_Registro!$A:$A,A454,Detalhe_Registro!$D:$D,B454)</f>
        <v>4.1399999999999997</v>
      </c>
      <c r="K454" s="9" t="str">
        <f>IF(G454="","",IF(G454&lt;Premissas!$C$8,"&lt; 1,00",IF(G454&lt;Premissas!$C$9,"1,00 – 1,19",IF(G454&lt;Premissas!$C$10,"1,20 – 1,39",IF(G454&lt;Premissas!$C$11,"1,40 – 1,59",IF(G454&lt;Premissas!$C$12,"1,60 – 1,99","≥ 2,00"))))))</f>
        <v>1,00 – 1,19</v>
      </c>
      <c r="L454" s="12">
        <f>IF(G454="","",MIN(Premissas!$C$17,IF(G454&lt;Premissas!$C$8,Premissas!$E$7,IF(G454&lt;Premissas!$C$9,Premissas!$E$8,IF(G454&lt;Premissas!$C$10,Premissas!$E$9,IF(G454&lt;Premissas!$C$11,Premissas!$E$10,IF(G454&lt;Premissas!$C$12,Premissas!$E$11,Premissas!$E$12)))))))</f>
        <v>100</v>
      </c>
      <c r="M454" s="13">
        <f>IF(OR(L454="",L454=0),0,L454/Premissas!$C$16)</f>
        <v>3.8461538461538463</v>
      </c>
      <c r="N454" s="9" t="str">
        <f>IF(L454&gt;=Premissas!$C$17,"SIM","NÃO")</f>
        <v>NÃO</v>
      </c>
    </row>
    <row r="455" spans="1:14" ht="15" customHeight="1">
      <c r="A455" s="9">
        <v>7</v>
      </c>
      <c r="B455" s="9" t="s">
        <v>1261</v>
      </c>
      <c r="C455" s="9" t="s">
        <v>1262</v>
      </c>
      <c r="D455" s="9">
        <v>7801</v>
      </c>
      <c r="E455" s="9" t="s">
        <v>21</v>
      </c>
      <c r="F455" s="9">
        <f>COUNTIFS(Detalhe_Registro!$A:$A,A455,Detalhe_Registro!$D:$D,B455)</f>
        <v>1</v>
      </c>
      <c r="G455" s="11">
        <v>0.45</v>
      </c>
      <c r="H455" s="11">
        <v>0.45</v>
      </c>
      <c r="I455" s="10">
        <f>SUMIFS(Detalhe_Registro!$F:$F,Detalhe_Registro!$A:$A,A455,Detalhe_Registro!$D:$D,B455)</f>
        <v>1669</v>
      </c>
      <c r="J455" s="11">
        <f>SUMIFS(Detalhe_Registro!$G:$G,Detalhe_Registro!$A:$A,A455,Detalhe_Registro!$D:$D,B455)</f>
        <v>192.44</v>
      </c>
      <c r="K455" s="9" t="str">
        <f>IF(G455="","",IF(G455&lt;Premissas!$C$8,"&lt; 1,00",IF(G455&lt;Premissas!$C$9,"1,00 – 1,19",IF(G455&lt;Premissas!$C$10,"1,20 – 1,39",IF(G455&lt;Premissas!$C$11,"1,40 – 1,59",IF(G455&lt;Premissas!$C$12,"1,60 – 1,99","≥ 2,00"))))))</f>
        <v>&lt; 1,00</v>
      </c>
      <c r="L455" s="12">
        <f>IF(G455="","",MIN(Premissas!$C$17,IF(G455&lt;Premissas!$C$8,Premissas!$E$7,IF(G455&lt;Premissas!$C$9,Premissas!$E$8,IF(G455&lt;Premissas!$C$10,Premissas!$E$9,IF(G455&lt;Premissas!$C$11,Premissas!$E$10,IF(G455&lt;Premissas!$C$12,Premissas!$E$11,Premissas!$E$12)))))))</f>
        <v>0</v>
      </c>
      <c r="M455" s="13">
        <f>IF(OR(L455="",L455=0),0,L455/Premissas!$C$16)</f>
        <v>0</v>
      </c>
      <c r="N455" s="9" t="str">
        <f>IF(L455&gt;=Premissas!$C$17,"SIM","NÃO")</f>
        <v>NÃO</v>
      </c>
    </row>
    <row r="456" spans="1:14" ht="15" customHeight="1">
      <c r="A456" s="9">
        <v>7</v>
      </c>
      <c r="B456" s="9" t="s">
        <v>1319</v>
      </c>
      <c r="C456" s="9" t="s">
        <v>1320</v>
      </c>
      <c r="D456" s="9">
        <v>7801</v>
      </c>
      <c r="E456" s="9" t="s">
        <v>21</v>
      </c>
      <c r="F456" s="9">
        <f>COUNTIFS(Detalhe_Registro!$A:$A,A456,Detalhe_Registro!$D:$D,B456)</f>
        <v>1</v>
      </c>
      <c r="G456" s="11">
        <v>1.4</v>
      </c>
      <c r="H456" s="11">
        <v>1.4</v>
      </c>
      <c r="I456" s="10">
        <f>SUMIFS(Detalhe_Registro!$F:$F,Detalhe_Registro!$A:$A,A456,Detalhe_Registro!$D:$D,B456)</f>
        <v>2898</v>
      </c>
      <c r="J456" s="11">
        <f>SUMIFS(Detalhe_Registro!$G:$G,Detalhe_Registro!$A:$A,A456,Detalhe_Registro!$D:$D,B456)</f>
        <v>103.15</v>
      </c>
      <c r="K456" s="9" t="str">
        <f>IF(G456="","",IF(G456&lt;Premissas!$C$8,"&lt; 1,00",IF(G456&lt;Premissas!$C$9,"1,00 – 1,19",IF(G456&lt;Premissas!$C$10,"1,20 – 1,39",IF(G456&lt;Premissas!$C$11,"1,40 – 1,59",IF(G456&lt;Premissas!$C$12,"1,60 – 1,99","≥ 2,00"))))))</f>
        <v>1,40 – 1,59</v>
      </c>
      <c r="L456" s="12">
        <f>IF(G456="","",MIN(Premissas!$C$17,IF(G456&lt;Premissas!$C$8,Premissas!$E$7,IF(G456&lt;Premissas!$C$9,Premissas!$E$8,IF(G456&lt;Premissas!$C$10,Premissas!$E$9,IF(G456&lt;Premissas!$C$11,Premissas!$E$10,IF(G456&lt;Premissas!$C$12,Premissas!$E$11,Premissas!$E$12)))))))</f>
        <v>350</v>
      </c>
      <c r="M456" s="13">
        <f>IF(OR(L456="",L456=0),0,L456/Premissas!$C$16)</f>
        <v>13.461538461538462</v>
      </c>
      <c r="N456" s="9" t="str">
        <f>IF(L456&gt;=Premissas!$C$17,"SIM","NÃO")</f>
        <v>NÃO</v>
      </c>
    </row>
    <row r="457" spans="1:14" ht="15" customHeight="1">
      <c r="A457" s="9">
        <v>7</v>
      </c>
      <c r="B457" s="9" t="s">
        <v>1361</v>
      </c>
      <c r="C457" s="9" t="s">
        <v>1362</v>
      </c>
      <c r="D457" s="9">
        <v>7801</v>
      </c>
      <c r="E457" s="9" t="s">
        <v>20</v>
      </c>
      <c r="F457" s="9">
        <f>COUNTIFS(Detalhe_Registro!$A:$A,A457,Detalhe_Registro!$D:$D,B457)</f>
        <v>1</v>
      </c>
      <c r="G457" s="11">
        <v>1.25</v>
      </c>
      <c r="H457" s="11">
        <v>1.25</v>
      </c>
      <c r="I457" s="10">
        <f>SUMIFS(Detalhe_Registro!$F:$F,Detalhe_Registro!$A:$A,A457,Detalhe_Registro!$D:$D,B457)</f>
        <v>2524</v>
      </c>
      <c r="J457" s="11">
        <f>SUMIFS(Detalhe_Registro!$G:$G,Detalhe_Registro!$A:$A,A457,Detalhe_Registro!$D:$D,B457)</f>
        <v>128.58000000000001</v>
      </c>
      <c r="K457" s="9" t="str">
        <f>IF(G457="","",IF(G457&lt;Premissas!$C$8,"&lt; 1,00",IF(G457&lt;Premissas!$C$9,"1,00 – 1,19",IF(G457&lt;Premissas!$C$10,"1,20 – 1,39",IF(G457&lt;Premissas!$C$11,"1,40 – 1,59",IF(G457&lt;Premissas!$C$12,"1,60 – 1,99","≥ 2,00"))))))</f>
        <v>1,20 – 1,39</v>
      </c>
      <c r="L457" s="12">
        <f>IF(G457="","",MIN(Premissas!$C$17,IF(G457&lt;Premissas!$C$8,Premissas!$E$7,IF(G457&lt;Premissas!$C$9,Premissas!$E$8,IF(G457&lt;Premissas!$C$10,Premissas!$E$9,IF(G457&lt;Premissas!$C$11,Premissas!$E$10,IF(G457&lt;Premissas!$C$12,Premissas!$E$11,Premissas!$E$12)))))))</f>
        <v>200</v>
      </c>
      <c r="M457" s="13">
        <f>IF(OR(L457="",L457=0),0,L457/Premissas!$C$16)</f>
        <v>7.6923076923076925</v>
      </c>
      <c r="N457" s="9" t="str">
        <f>IF(L457&gt;=Premissas!$C$17,"SIM","NÃO")</f>
        <v>NÃO</v>
      </c>
    </row>
    <row r="458" spans="1:14" ht="15" customHeight="1">
      <c r="A458" s="9">
        <v>7</v>
      </c>
      <c r="B458" s="9" t="s">
        <v>1365</v>
      </c>
      <c r="C458" s="9" t="s">
        <v>1366</v>
      </c>
      <c r="D458" s="9">
        <v>7801</v>
      </c>
      <c r="E458" s="9" t="s">
        <v>21</v>
      </c>
      <c r="F458" s="9">
        <f>COUNTIFS(Detalhe_Registro!$A:$A,A458,Detalhe_Registro!$D:$D,B458)</f>
        <v>1</v>
      </c>
      <c r="G458" s="11">
        <v>0.7</v>
      </c>
      <c r="H458" s="11">
        <v>0.7</v>
      </c>
      <c r="I458" s="10">
        <f>SUMIFS(Detalhe_Registro!$F:$F,Detalhe_Registro!$A:$A,A458,Detalhe_Registro!$D:$D,B458)</f>
        <v>1765</v>
      </c>
      <c r="J458" s="11">
        <f>SUMIFS(Detalhe_Registro!$G:$G,Detalhe_Registro!$A:$A,A458,Detalhe_Registro!$D:$D,B458)</f>
        <v>123.37</v>
      </c>
      <c r="K458" s="9" t="str">
        <f>IF(G458="","",IF(G458&lt;Premissas!$C$8,"&lt; 1,00",IF(G458&lt;Premissas!$C$9,"1,00 – 1,19",IF(G458&lt;Premissas!$C$10,"1,20 – 1,39",IF(G458&lt;Premissas!$C$11,"1,40 – 1,59",IF(G458&lt;Premissas!$C$12,"1,60 – 1,99","≥ 2,00"))))))</f>
        <v>&lt; 1,00</v>
      </c>
      <c r="L458" s="12">
        <f>IF(G458="","",MIN(Premissas!$C$17,IF(G458&lt;Premissas!$C$8,Premissas!$E$7,IF(G458&lt;Premissas!$C$9,Premissas!$E$8,IF(G458&lt;Premissas!$C$10,Premissas!$E$9,IF(G458&lt;Premissas!$C$11,Premissas!$E$10,IF(G458&lt;Premissas!$C$12,Premissas!$E$11,Premissas!$E$12)))))))</f>
        <v>0</v>
      </c>
      <c r="M458" s="13">
        <f>IF(OR(L458="",L458=0),0,L458/Premissas!$C$16)</f>
        <v>0</v>
      </c>
      <c r="N458" s="9" t="str">
        <f>IF(L458&gt;=Premissas!$C$17,"SIM","NÃO")</f>
        <v>NÃO</v>
      </c>
    </row>
    <row r="459" spans="1:14" ht="15" customHeight="1">
      <c r="A459" s="9">
        <v>7</v>
      </c>
      <c r="B459" s="9" t="s">
        <v>1535</v>
      </c>
      <c r="C459" s="9" t="s">
        <v>1536</v>
      </c>
      <c r="D459" s="9">
        <v>7801</v>
      </c>
      <c r="E459" s="9" t="s">
        <v>18</v>
      </c>
      <c r="F459" s="9">
        <f>COUNTIFS(Detalhe_Registro!$A:$A,A459,Detalhe_Registro!$D:$D,B459)</f>
        <v>1</v>
      </c>
      <c r="G459" s="11">
        <v>0.36363600000000001</v>
      </c>
      <c r="H459" s="11">
        <v>0.36363600000000001</v>
      </c>
      <c r="I459" s="10">
        <f>SUMIFS(Detalhe_Registro!$F:$F,Detalhe_Registro!$A:$A,A459,Detalhe_Registro!$D:$D,B459)</f>
        <v>1046</v>
      </c>
      <c r="J459" s="11">
        <f>SUMIFS(Detalhe_Registro!$G:$G,Detalhe_Registro!$A:$A,A459,Detalhe_Registro!$D:$D,B459)</f>
        <v>126.87</v>
      </c>
      <c r="K459" s="9" t="str">
        <f>IF(G459="","",IF(G459&lt;Premissas!$C$8,"&lt; 1,00",IF(G459&lt;Premissas!$C$9,"1,00 – 1,19",IF(G459&lt;Premissas!$C$10,"1,20 – 1,39",IF(G459&lt;Premissas!$C$11,"1,40 – 1,59",IF(G459&lt;Premissas!$C$12,"1,60 – 1,99","≥ 2,00"))))))</f>
        <v>&lt; 1,00</v>
      </c>
      <c r="L459" s="12">
        <f>IF(G459="","",MIN(Premissas!$C$17,IF(G459&lt;Premissas!$C$8,Premissas!$E$7,IF(G459&lt;Premissas!$C$9,Premissas!$E$8,IF(G459&lt;Premissas!$C$10,Premissas!$E$9,IF(G459&lt;Premissas!$C$11,Premissas!$E$10,IF(G459&lt;Premissas!$C$12,Premissas!$E$11,Premissas!$E$12)))))))</f>
        <v>0</v>
      </c>
      <c r="M459" s="13">
        <f>IF(OR(L459="",L459=0),0,L459/Premissas!$C$16)</f>
        <v>0</v>
      </c>
      <c r="N459" s="9" t="str">
        <f>IF(L459&gt;=Premissas!$C$17,"SIM","NÃO")</f>
        <v>NÃO</v>
      </c>
    </row>
    <row r="460" spans="1:14" ht="15" customHeight="1">
      <c r="A460" s="9">
        <v>7</v>
      </c>
      <c r="B460" s="9" t="s">
        <v>1545</v>
      </c>
      <c r="C460" s="9" t="s">
        <v>1546</v>
      </c>
      <c r="D460" s="9">
        <v>7801</v>
      </c>
      <c r="E460" s="9" t="s">
        <v>20</v>
      </c>
      <c r="F460" s="9">
        <f>COUNTIFS(Detalhe_Registro!$A:$A,A460,Detalhe_Registro!$D:$D,B460)</f>
        <v>1</v>
      </c>
      <c r="G460" s="11">
        <v>0.125</v>
      </c>
      <c r="H460" s="11">
        <v>0.125</v>
      </c>
      <c r="I460" s="10">
        <f>SUMIFS(Detalhe_Registro!$F:$F,Detalhe_Registro!$A:$A,A460,Detalhe_Registro!$D:$D,B460)</f>
        <v>12</v>
      </c>
      <c r="J460" s="11">
        <f>SUMIFS(Detalhe_Registro!$G:$G,Detalhe_Registro!$A:$A,A460,Detalhe_Registro!$D:$D,B460)</f>
        <v>5.33</v>
      </c>
      <c r="K460" s="9" t="str">
        <f>IF(G460="","",IF(G460&lt;Premissas!$C$8,"&lt; 1,00",IF(G460&lt;Premissas!$C$9,"1,00 – 1,19",IF(G460&lt;Premissas!$C$10,"1,20 – 1,39",IF(G460&lt;Premissas!$C$11,"1,40 – 1,59",IF(G460&lt;Premissas!$C$12,"1,60 – 1,99","≥ 2,00"))))))</f>
        <v>&lt; 1,00</v>
      </c>
      <c r="L460" s="12">
        <f>IF(G460="","",MIN(Premissas!$C$17,IF(G460&lt;Premissas!$C$8,Premissas!$E$7,IF(G460&lt;Premissas!$C$9,Premissas!$E$8,IF(G460&lt;Premissas!$C$10,Premissas!$E$9,IF(G460&lt;Premissas!$C$11,Premissas!$E$10,IF(G460&lt;Premissas!$C$12,Premissas!$E$11,Premissas!$E$12)))))))</f>
        <v>0</v>
      </c>
      <c r="M460" s="13">
        <f>IF(OR(L460="",L460=0),0,L460/Premissas!$C$16)</f>
        <v>0</v>
      </c>
      <c r="N460" s="9" t="str">
        <f>IF(L460&gt;=Premissas!$C$17,"SIM","NÃO")</f>
        <v>NÃO</v>
      </c>
    </row>
    <row r="461" spans="1:14" ht="15" customHeight="1">
      <c r="A461" s="9">
        <v>7</v>
      </c>
      <c r="B461" s="9" t="s">
        <v>1627</v>
      </c>
      <c r="C461" s="9" t="s">
        <v>1628</v>
      </c>
      <c r="D461" s="9">
        <v>7801</v>
      </c>
      <c r="E461" s="9" t="s">
        <v>20</v>
      </c>
      <c r="F461" s="9">
        <f>COUNTIFS(Detalhe_Registro!$A:$A,A461,Detalhe_Registro!$D:$D,B461)</f>
        <v>1</v>
      </c>
      <c r="G461" s="11">
        <v>0.8125</v>
      </c>
      <c r="H461" s="11">
        <v>0.8125</v>
      </c>
      <c r="I461" s="10">
        <f>SUMIFS(Detalhe_Registro!$F:$F,Detalhe_Registro!$A:$A,A461,Detalhe_Registro!$D:$D,B461)</f>
        <v>668</v>
      </c>
      <c r="J461" s="11">
        <f>SUMIFS(Detalhe_Registro!$G:$G,Detalhe_Registro!$A:$A,A461,Detalhe_Registro!$D:$D,B461)</f>
        <v>49.56</v>
      </c>
      <c r="K461" s="9" t="str">
        <f>IF(G461="","",IF(G461&lt;Premissas!$C$8,"&lt; 1,00",IF(G461&lt;Premissas!$C$9,"1,00 – 1,19",IF(G461&lt;Premissas!$C$10,"1,20 – 1,39",IF(G461&lt;Premissas!$C$11,"1,40 – 1,59",IF(G461&lt;Premissas!$C$12,"1,60 – 1,99","≥ 2,00"))))))</f>
        <v>&lt; 1,00</v>
      </c>
      <c r="L461" s="12">
        <f>IF(G461="","",MIN(Premissas!$C$17,IF(G461&lt;Premissas!$C$8,Premissas!$E$7,IF(G461&lt;Premissas!$C$9,Premissas!$E$8,IF(G461&lt;Premissas!$C$10,Premissas!$E$9,IF(G461&lt;Premissas!$C$11,Premissas!$E$10,IF(G461&lt;Premissas!$C$12,Premissas!$E$11,Premissas!$E$12)))))))</f>
        <v>0</v>
      </c>
      <c r="M461" s="13">
        <f>IF(OR(L461="",L461=0),0,L461/Premissas!$C$16)</f>
        <v>0</v>
      </c>
      <c r="N461" s="9" t="str">
        <f>IF(L461&gt;=Premissas!$C$17,"SIM","NÃO")</f>
        <v>NÃO</v>
      </c>
    </row>
    <row r="462" spans="1:14" ht="15" customHeight="1">
      <c r="A462" s="9">
        <v>7</v>
      </c>
      <c r="B462" s="9" t="s">
        <v>1281</v>
      </c>
      <c r="C462" s="9" t="s">
        <v>1282</v>
      </c>
      <c r="D462" s="9">
        <v>7801</v>
      </c>
      <c r="E462" s="9" t="s">
        <v>21</v>
      </c>
      <c r="F462" s="9">
        <f>COUNTIFS(Detalhe_Registro!$A:$A,A462,Detalhe_Registro!$D:$D,B462)</f>
        <v>1</v>
      </c>
      <c r="G462" s="11">
        <v>0.5</v>
      </c>
      <c r="H462" s="11">
        <v>0.5</v>
      </c>
      <c r="I462" s="10">
        <f>SUMIFS(Detalhe_Registro!$F:$F,Detalhe_Registro!$A:$A,A462,Detalhe_Registro!$D:$D,B462)</f>
        <v>278</v>
      </c>
      <c r="J462" s="11">
        <f>SUMIFS(Detalhe_Registro!$G:$G,Detalhe_Registro!$A:$A,A462,Detalhe_Registro!$D:$D,B462)</f>
        <v>28.23</v>
      </c>
      <c r="K462" s="9" t="str">
        <f>IF(G462="","",IF(G462&lt;Premissas!$C$8,"&lt; 1,00",IF(G462&lt;Premissas!$C$9,"1,00 – 1,19",IF(G462&lt;Premissas!$C$10,"1,20 – 1,39",IF(G462&lt;Premissas!$C$11,"1,40 – 1,59",IF(G462&lt;Premissas!$C$12,"1,60 – 1,99","≥ 2,00"))))))</f>
        <v>&lt; 1,00</v>
      </c>
      <c r="L462" s="12">
        <f>IF(G462="","",MIN(Premissas!$C$17,IF(G462&lt;Premissas!$C$8,Premissas!$E$7,IF(G462&lt;Premissas!$C$9,Premissas!$E$8,IF(G462&lt;Premissas!$C$10,Premissas!$E$9,IF(G462&lt;Premissas!$C$11,Premissas!$E$10,IF(G462&lt;Premissas!$C$12,Premissas!$E$11,Premissas!$E$12)))))))</f>
        <v>0</v>
      </c>
      <c r="M462" s="13">
        <f>IF(OR(L462="",L462=0),0,L462/Premissas!$C$16)</f>
        <v>0</v>
      </c>
      <c r="N462" s="9" t="str">
        <f>IF(L462&gt;=Premissas!$C$17,"SIM","NÃO")</f>
        <v>NÃO</v>
      </c>
    </row>
    <row r="463" spans="1:14" ht="15" customHeight="1">
      <c r="A463" s="9">
        <v>7</v>
      </c>
      <c r="B463" s="9" t="s">
        <v>1469</v>
      </c>
      <c r="C463" s="9" t="s">
        <v>1470</v>
      </c>
      <c r="D463" s="9">
        <v>7801</v>
      </c>
      <c r="E463" s="9" t="s">
        <v>18</v>
      </c>
      <c r="F463" s="9">
        <f>COUNTIFS(Detalhe_Registro!$A:$A,A463,Detalhe_Registro!$D:$D,B463)</f>
        <v>1</v>
      </c>
      <c r="G463" s="11">
        <v>0.36363600000000001</v>
      </c>
      <c r="H463" s="11">
        <v>0.36363600000000001</v>
      </c>
      <c r="I463" s="10">
        <f>SUMIFS(Detalhe_Registro!$F:$F,Detalhe_Registro!$A:$A,A463,Detalhe_Registro!$D:$D,B463)</f>
        <v>298</v>
      </c>
      <c r="J463" s="11">
        <f>SUMIFS(Detalhe_Registro!$G:$G,Detalhe_Registro!$A:$A,A463,Detalhe_Registro!$D:$D,B463)</f>
        <v>36.71</v>
      </c>
      <c r="K463" s="9" t="str">
        <f>IF(G463="","",IF(G463&lt;Premissas!$C$8,"&lt; 1,00",IF(G463&lt;Premissas!$C$9,"1,00 – 1,19",IF(G463&lt;Premissas!$C$10,"1,20 – 1,39",IF(G463&lt;Premissas!$C$11,"1,40 – 1,59",IF(G463&lt;Premissas!$C$12,"1,60 – 1,99","≥ 2,00"))))))</f>
        <v>&lt; 1,00</v>
      </c>
      <c r="L463" s="12">
        <f>IF(G463="","",MIN(Premissas!$C$17,IF(G463&lt;Premissas!$C$8,Premissas!$E$7,IF(G463&lt;Premissas!$C$9,Premissas!$E$8,IF(G463&lt;Premissas!$C$10,Premissas!$E$9,IF(G463&lt;Premissas!$C$11,Premissas!$E$10,IF(G463&lt;Premissas!$C$12,Premissas!$E$11,Premissas!$E$12)))))))</f>
        <v>0</v>
      </c>
      <c r="M463" s="13">
        <f>IF(OR(L463="",L463=0),0,L463/Premissas!$C$16)</f>
        <v>0</v>
      </c>
      <c r="N463" s="9" t="str">
        <f>IF(L463&gt;=Premissas!$C$17,"SIM","NÃO")</f>
        <v>NÃO</v>
      </c>
    </row>
    <row r="464" spans="1:14" ht="15" customHeight="1">
      <c r="A464" s="9">
        <v>7</v>
      </c>
      <c r="B464" s="9" t="s">
        <v>1323</v>
      </c>
      <c r="C464" s="9" t="s">
        <v>1324</v>
      </c>
      <c r="D464" s="9">
        <v>7801</v>
      </c>
      <c r="E464" s="9" t="s">
        <v>18</v>
      </c>
      <c r="F464" s="9">
        <f>COUNTIFS(Detalhe_Registro!$A:$A,A464,Detalhe_Registro!$D:$D,B464)</f>
        <v>1</v>
      </c>
      <c r="G464" s="11">
        <v>1</v>
      </c>
      <c r="H464" s="11">
        <v>1</v>
      </c>
      <c r="I464" s="10">
        <f>SUMIFS(Detalhe_Registro!$F:$F,Detalhe_Registro!$A:$A,A464,Detalhe_Registro!$D:$D,B464)</f>
        <v>533</v>
      </c>
      <c r="J464" s="11">
        <f>SUMIFS(Detalhe_Registro!$G:$G,Detalhe_Registro!$A:$A,A464,Detalhe_Registro!$D:$D,B464)</f>
        <v>23.93</v>
      </c>
      <c r="K464" s="9" t="str">
        <f>IF(G464="","",IF(G464&lt;Premissas!$C$8,"&lt; 1,00",IF(G464&lt;Premissas!$C$9,"1,00 – 1,19",IF(G464&lt;Premissas!$C$10,"1,20 – 1,39",IF(G464&lt;Premissas!$C$11,"1,40 – 1,59",IF(G464&lt;Premissas!$C$12,"1,60 – 1,99","≥ 2,00"))))))</f>
        <v>1,00 – 1,19</v>
      </c>
      <c r="L464" s="12">
        <f>IF(G464="","",MIN(Premissas!$C$17,IF(G464&lt;Premissas!$C$8,Premissas!$E$7,IF(G464&lt;Premissas!$C$9,Premissas!$E$8,IF(G464&lt;Premissas!$C$10,Premissas!$E$9,IF(G464&lt;Premissas!$C$11,Premissas!$E$10,IF(G464&lt;Premissas!$C$12,Premissas!$E$11,Premissas!$E$12)))))))</f>
        <v>100</v>
      </c>
      <c r="M464" s="13">
        <f>IF(OR(L464="",L464=0),0,L464/Premissas!$C$16)</f>
        <v>3.8461538461538463</v>
      </c>
      <c r="N464" s="9" t="str">
        <f>IF(L464&gt;=Premissas!$C$17,"SIM","NÃO")</f>
        <v>NÃO</v>
      </c>
    </row>
    <row r="465" spans="1:14" ht="15" customHeight="1">
      <c r="A465" s="9">
        <v>7</v>
      </c>
      <c r="B465" s="9" t="s">
        <v>1415</v>
      </c>
      <c r="C465" s="9" t="s">
        <v>1416</v>
      </c>
      <c r="D465" s="9">
        <v>7801</v>
      </c>
      <c r="E465" s="9" t="s">
        <v>18</v>
      </c>
      <c r="F465" s="9">
        <f>COUNTIFS(Detalhe_Registro!$A:$A,A465,Detalhe_Registro!$D:$D,B465)</f>
        <v>1</v>
      </c>
      <c r="G465" s="11">
        <v>0.5</v>
      </c>
      <c r="H465" s="11">
        <v>0.5</v>
      </c>
      <c r="I465" s="10">
        <f>SUMIFS(Detalhe_Registro!$F:$F,Detalhe_Registro!$A:$A,A465,Detalhe_Registro!$D:$D,B465)</f>
        <v>323</v>
      </c>
      <c r="J465" s="11">
        <f>SUMIFS(Detalhe_Registro!$G:$G,Detalhe_Registro!$A:$A,A465,Detalhe_Registro!$D:$D,B465)</f>
        <v>29.12</v>
      </c>
      <c r="K465" s="9" t="str">
        <f>IF(G465="","",IF(G465&lt;Premissas!$C$8,"&lt; 1,00",IF(G465&lt;Premissas!$C$9,"1,00 – 1,19",IF(G465&lt;Premissas!$C$10,"1,20 – 1,39",IF(G465&lt;Premissas!$C$11,"1,40 – 1,59",IF(G465&lt;Premissas!$C$12,"1,60 – 1,99","≥ 2,00"))))))</f>
        <v>&lt; 1,00</v>
      </c>
      <c r="L465" s="12">
        <f>IF(G465="","",MIN(Premissas!$C$17,IF(G465&lt;Premissas!$C$8,Premissas!$E$7,IF(G465&lt;Premissas!$C$9,Premissas!$E$8,IF(G465&lt;Premissas!$C$10,Premissas!$E$9,IF(G465&lt;Premissas!$C$11,Premissas!$E$10,IF(G465&lt;Premissas!$C$12,Premissas!$E$11,Premissas!$E$12)))))))</f>
        <v>0</v>
      </c>
      <c r="M465" s="13">
        <f>IF(OR(L465="",L465=0),0,L465/Premissas!$C$16)</f>
        <v>0</v>
      </c>
      <c r="N465" s="9" t="str">
        <f>IF(L465&gt;=Premissas!$C$17,"SIM","NÃO")</f>
        <v>NÃO</v>
      </c>
    </row>
    <row r="466" spans="1:14" ht="15" customHeight="1">
      <c r="A466" s="9">
        <v>7</v>
      </c>
      <c r="B466" s="9" t="s">
        <v>1297</v>
      </c>
      <c r="C466" s="9" t="s">
        <v>1298</v>
      </c>
      <c r="D466" s="9">
        <v>7801</v>
      </c>
      <c r="E466" s="9" t="s">
        <v>21</v>
      </c>
      <c r="F466" s="9">
        <f>COUNTIFS(Detalhe_Registro!$A:$A,A466,Detalhe_Registro!$D:$D,B466)</f>
        <v>1</v>
      </c>
      <c r="G466" s="11">
        <v>0.65</v>
      </c>
      <c r="H466" s="11">
        <v>0.65</v>
      </c>
      <c r="I466" s="10">
        <f>SUMIFS(Detalhe_Registro!$F:$F,Detalhe_Registro!$A:$A,A466,Detalhe_Registro!$D:$D,B466)</f>
        <v>2318</v>
      </c>
      <c r="J466" s="11">
        <f>SUMIFS(Detalhe_Registro!$G:$G,Detalhe_Registro!$A:$A,A466,Detalhe_Registro!$D:$D,B466)</f>
        <v>173.49</v>
      </c>
      <c r="K466" s="9" t="str">
        <f>IF(G466="","",IF(G466&lt;Premissas!$C$8,"&lt; 1,00",IF(G466&lt;Premissas!$C$9,"1,00 – 1,19",IF(G466&lt;Premissas!$C$10,"1,20 – 1,39",IF(G466&lt;Premissas!$C$11,"1,40 – 1,59",IF(G466&lt;Premissas!$C$12,"1,60 – 1,99","≥ 2,00"))))))</f>
        <v>&lt; 1,00</v>
      </c>
      <c r="L466" s="12">
        <f>IF(G466="","",MIN(Premissas!$C$17,IF(G466&lt;Premissas!$C$8,Premissas!$E$7,IF(G466&lt;Premissas!$C$9,Premissas!$E$8,IF(G466&lt;Premissas!$C$10,Premissas!$E$9,IF(G466&lt;Premissas!$C$11,Premissas!$E$10,IF(G466&lt;Premissas!$C$12,Premissas!$E$11,Premissas!$E$12)))))))</f>
        <v>0</v>
      </c>
      <c r="M466" s="13">
        <f>IF(OR(L466="",L466=0),0,L466/Premissas!$C$16)</f>
        <v>0</v>
      </c>
      <c r="N466" s="9" t="str">
        <f>IF(L466&gt;=Premissas!$C$17,"SIM","NÃO")</f>
        <v>NÃO</v>
      </c>
    </row>
    <row r="467" spans="1:14" ht="15" customHeight="1">
      <c r="A467" s="9">
        <v>7</v>
      </c>
      <c r="B467" s="9" t="s">
        <v>1231</v>
      </c>
      <c r="C467" s="9" t="s">
        <v>1232</v>
      </c>
      <c r="D467" s="9">
        <v>7801</v>
      </c>
      <c r="E467" s="9" t="s">
        <v>21</v>
      </c>
      <c r="F467" s="9">
        <f>COUNTIFS(Detalhe_Registro!$A:$A,A467,Detalhe_Registro!$D:$D,B467)</f>
        <v>1</v>
      </c>
      <c r="G467" s="11">
        <v>1.1499999999999999</v>
      </c>
      <c r="H467" s="11">
        <v>1.1499999999999999</v>
      </c>
      <c r="I467" s="10">
        <f>SUMIFS(Detalhe_Registro!$F:$F,Detalhe_Registro!$A:$A,A467,Detalhe_Registro!$D:$D,B467)</f>
        <v>4857</v>
      </c>
      <c r="J467" s="11">
        <f>SUMIFS(Detalhe_Registro!$G:$G,Detalhe_Registro!$A:$A,A467,Detalhe_Registro!$D:$D,B467)</f>
        <v>209.67</v>
      </c>
      <c r="K467" s="9" t="str">
        <f>IF(G467="","",IF(G467&lt;Premissas!$C$8,"&lt; 1,00",IF(G467&lt;Premissas!$C$9,"1,00 – 1,19",IF(G467&lt;Premissas!$C$10,"1,20 – 1,39",IF(G467&lt;Premissas!$C$11,"1,40 – 1,59",IF(G467&lt;Premissas!$C$12,"1,60 – 1,99","≥ 2,00"))))))</f>
        <v>1,00 – 1,19</v>
      </c>
      <c r="L467" s="12">
        <f>IF(G467="","",MIN(Premissas!$C$17,IF(G467&lt;Premissas!$C$8,Premissas!$E$7,IF(G467&lt;Premissas!$C$9,Premissas!$E$8,IF(G467&lt;Premissas!$C$10,Premissas!$E$9,IF(G467&lt;Premissas!$C$11,Premissas!$E$10,IF(G467&lt;Premissas!$C$12,Premissas!$E$11,Premissas!$E$12)))))))</f>
        <v>100</v>
      </c>
      <c r="M467" s="13">
        <f>IF(OR(L467="",L467=0),0,L467/Premissas!$C$16)</f>
        <v>3.8461538461538463</v>
      </c>
      <c r="N467" s="9" t="str">
        <f>IF(L467&gt;=Premissas!$C$17,"SIM","NÃO")</f>
        <v>NÃO</v>
      </c>
    </row>
    <row r="468" spans="1:14" ht="15" customHeight="1">
      <c r="A468" s="9">
        <v>7</v>
      </c>
      <c r="B468" s="9" t="s">
        <v>1611</v>
      </c>
      <c r="C468" s="9" t="s">
        <v>1612</v>
      </c>
      <c r="D468" s="9">
        <v>7801</v>
      </c>
      <c r="E468" s="9" t="s">
        <v>20</v>
      </c>
      <c r="F468" s="9">
        <f>COUNTIFS(Detalhe_Registro!$A:$A,A468,Detalhe_Registro!$D:$D,B468)</f>
        <v>1</v>
      </c>
      <c r="G468" s="11">
        <v>0.5625</v>
      </c>
      <c r="H468" s="11">
        <v>0.5625</v>
      </c>
      <c r="I468" s="10">
        <f>SUMIFS(Detalhe_Registro!$F:$F,Detalhe_Registro!$A:$A,A468,Detalhe_Registro!$D:$D,B468)</f>
        <v>325</v>
      </c>
      <c r="J468" s="11">
        <f>SUMIFS(Detalhe_Registro!$G:$G,Detalhe_Registro!$A:$A,A468,Detalhe_Registro!$D:$D,B468)</f>
        <v>35.380000000000003</v>
      </c>
      <c r="K468" s="9" t="str">
        <f>IF(G468="","",IF(G468&lt;Premissas!$C$8,"&lt; 1,00",IF(G468&lt;Premissas!$C$9,"1,00 – 1,19",IF(G468&lt;Premissas!$C$10,"1,20 – 1,39",IF(G468&lt;Premissas!$C$11,"1,40 – 1,59",IF(G468&lt;Premissas!$C$12,"1,60 – 1,99","≥ 2,00"))))))</f>
        <v>&lt; 1,00</v>
      </c>
      <c r="L468" s="12">
        <f>IF(G468="","",MIN(Premissas!$C$17,IF(G468&lt;Premissas!$C$8,Premissas!$E$7,IF(G468&lt;Premissas!$C$9,Premissas!$E$8,IF(G468&lt;Premissas!$C$10,Premissas!$E$9,IF(G468&lt;Premissas!$C$11,Premissas!$E$10,IF(G468&lt;Premissas!$C$12,Premissas!$E$11,Premissas!$E$12)))))))</f>
        <v>0</v>
      </c>
      <c r="M468" s="13">
        <f>IF(OR(L468="",L468=0),0,L468/Premissas!$C$16)</f>
        <v>0</v>
      </c>
      <c r="N468" s="9" t="str">
        <f>IF(L468&gt;=Premissas!$C$17,"SIM","NÃO")</f>
        <v>NÃO</v>
      </c>
    </row>
    <row r="469" spans="1:14" ht="15" customHeight="1">
      <c r="A469" s="9">
        <v>7</v>
      </c>
      <c r="B469" s="9" t="s">
        <v>2175</v>
      </c>
      <c r="C469" s="9" t="s">
        <v>2176</v>
      </c>
      <c r="D469" s="9">
        <v>7801</v>
      </c>
      <c r="E469" s="9" t="s">
        <v>18</v>
      </c>
      <c r="F469" s="9">
        <f>COUNTIFS(Detalhe_Registro!$A:$A,A469,Detalhe_Registro!$D:$D,B469)</f>
        <v>1</v>
      </c>
      <c r="G469" s="11">
        <v>0.63636400000000004</v>
      </c>
      <c r="H469" s="11">
        <v>0.63636400000000004</v>
      </c>
      <c r="I469" s="10">
        <f>SUMIFS(Detalhe_Registro!$F:$F,Detalhe_Registro!$A:$A,A469,Detalhe_Registro!$D:$D,B469)</f>
        <v>60</v>
      </c>
      <c r="J469" s="11">
        <f>SUMIFS(Detalhe_Registro!$G:$G,Detalhe_Registro!$A:$A,A469,Detalhe_Registro!$D:$D,B469)</f>
        <v>4.17</v>
      </c>
      <c r="K469" s="9" t="str">
        <f>IF(G469="","",IF(G469&lt;Premissas!$C$8,"&lt; 1,00",IF(G469&lt;Premissas!$C$9,"1,00 – 1,19",IF(G469&lt;Premissas!$C$10,"1,20 – 1,39",IF(G469&lt;Premissas!$C$11,"1,40 – 1,59",IF(G469&lt;Premissas!$C$12,"1,60 – 1,99","≥ 2,00"))))))</f>
        <v>&lt; 1,00</v>
      </c>
      <c r="L469" s="12">
        <f>IF(G469="","",MIN(Premissas!$C$17,IF(G469&lt;Premissas!$C$8,Premissas!$E$7,IF(G469&lt;Premissas!$C$9,Premissas!$E$8,IF(G469&lt;Premissas!$C$10,Premissas!$E$9,IF(G469&lt;Premissas!$C$11,Premissas!$E$10,IF(G469&lt;Premissas!$C$12,Premissas!$E$11,Premissas!$E$12)))))))</f>
        <v>0</v>
      </c>
      <c r="M469" s="13">
        <f>IF(OR(L469="",L469=0),0,L469/Premissas!$C$16)</f>
        <v>0</v>
      </c>
      <c r="N469" s="9" t="str">
        <f>IF(L469&gt;=Premissas!$C$17,"SIM","NÃO")</f>
        <v>NÃO</v>
      </c>
    </row>
    <row r="470" spans="1:14" ht="15" customHeight="1">
      <c r="A470" s="9">
        <v>7</v>
      </c>
      <c r="B470" s="9" t="s">
        <v>1615</v>
      </c>
      <c r="C470" s="9" t="s">
        <v>1616</v>
      </c>
      <c r="D470" s="9">
        <v>7801</v>
      </c>
      <c r="E470" s="9" t="s">
        <v>20</v>
      </c>
      <c r="F470" s="9">
        <f>COUNTIFS(Detalhe_Registro!$A:$A,A470,Detalhe_Registro!$D:$D,B470)</f>
        <v>1</v>
      </c>
      <c r="G470" s="11">
        <v>0.9375</v>
      </c>
      <c r="H470" s="11">
        <v>0.9375</v>
      </c>
      <c r="I470" s="10">
        <f>SUMIFS(Detalhe_Registro!$F:$F,Detalhe_Registro!$A:$A,A470,Detalhe_Registro!$D:$D,B470)</f>
        <v>1822</v>
      </c>
      <c r="J470" s="11">
        <f>SUMIFS(Detalhe_Registro!$G:$G,Detalhe_Registro!$A:$A,A470,Detalhe_Registro!$D:$D,B470)</f>
        <v>121.72</v>
      </c>
      <c r="K470" s="9" t="str">
        <f>IF(G470="","",IF(G470&lt;Premissas!$C$8,"&lt; 1,00",IF(G470&lt;Premissas!$C$9,"1,00 – 1,19",IF(G470&lt;Premissas!$C$10,"1,20 – 1,39",IF(G470&lt;Premissas!$C$11,"1,40 – 1,59",IF(G470&lt;Premissas!$C$12,"1,60 – 1,99","≥ 2,00"))))))</f>
        <v>&lt; 1,00</v>
      </c>
      <c r="L470" s="12">
        <f>IF(G470="","",MIN(Premissas!$C$17,IF(G470&lt;Premissas!$C$8,Premissas!$E$7,IF(G470&lt;Premissas!$C$9,Premissas!$E$8,IF(G470&lt;Premissas!$C$10,Premissas!$E$9,IF(G470&lt;Premissas!$C$11,Premissas!$E$10,IF(G470&lt;Premissas!$C$12,Premissas!$E$11,Premissas!$E$12)))))))</f>
        <v>0</v>
      </c>
      <c r="M470" s="13">
        <f>IF(OR(L470="",L470=0),0,L470/Premissas!$C$16)</f>
        <v>0</v>
      </c>
      <c r="N470" s="9" t="str">
        <f>IF(L470&gt;=Premissas!$C$17,"SIM","NÃO")</f>
        <v>NÃO</v>
      </c>
    </row>
    <row r="471" spans="1:14" ht="15" customHeight="1">
      <c r="A471" s="9">
        <v>7</v>
      </c>
      <c r="B471" s="9" t="s">
        <v>1355</v>
      </c>
      <c r="C471" s="9" t="s">
        <v>1356</v>
      </c>
      <c r="D471" s="9">
        <v>7801</v>
      </c>
      <c r="E471" s="9" t="s">
        <v>19</v>
      </c>
      <c r="F471" s="9">
        <f>COUNTIFS(Detalhe_Registro!$A:$A,A471,Detalhe_Registro!$D:$D,B471)</f>
        <v>1</v>
      </c>
      <c r="G471" s="11">
        <v>1.3529409999999999</v>
      </c>
      <c r="H471" s="11">
        <v>1.3529409999999999</v>
      </c>
      <c r="I471" s="10">
        <f>SUMIFS(Detalhe_Registro!$F:$F,Detalhe_Registro!$A:$A,A471,Detalhe_Registro!$D:$D,B471)</f>
        <v>3674</v>
      </c>
      <c r="J471" s="11">
        <f>SUMIFS(Detalhe_Registro!$G:$G,Detalhe_Registro!$A:$A,A471,Detalhe_Registro!$D:$D,B471)</f>
        <v>160.16</v>
      </c>
      <c r="K471" s="9" t="str">
        <f>IF(G471="","",IF(G471&lt;Premissas!$C$8,"&lt; 1,00",IF(G471&lt;Premissas!$C$9,"1,00 – 1,19",IF(G471&lt;Premissas!$C$10,"1,20 – 1,39",IF(G471&lt;Premissas!$C$11,"1,40 – 1,59",IF(G471&lt;Premissas!$C$12,"1,60 – 1,99","≥ 2,00"))))))</f>
        <v>1,20 – 1,39</v>
      </c>
      <c r="L471" s="12">
        <f>IF(G471="","",MIN(Premissas!$C$17,IF(G471&lt;Premissas!$C$8,Premissas!$E$7,IF(G471&lt;Premissas!$C$9,Premissas!$E$8,IF(G471&lt;Premissas!$C$10,Premissas!$E$9,IF(G471&lt;Premissas!$C$11,Premissas!$E$10,IF(G471&lt;Premissas!$C$12,Premissas!$E$11,Premissas!$E$12)))))))</f>
        <v>200</v>
      </c>
      <c r="M471" s="13">
        <f>IF(OR(L471="",L471=0),0,L471/Premissas!$C$16)</f>
        <v>7.6923076923076925</v>
      </c>
      <c r="N471" s="9" t="str">
        <f>IF(L471&gt;=Premissas!$C$17,"SIM","NÃO")</f>
        <v>NÃO</v>
      </c>
    </row>
    <row r="472" spans="1:14" ht="15" customHeight="1">
      <c r="A472" s="9">
        <v>7</v>
      </c>
      <c r="B472" s="9" t="s">
        <v>1571</v>
      </c>
      <c r="C472" s="9" t="s">
        <v>1572</v>
      </c>
      <c r="D472" s="9">
        <v>7801</v>
      </c>
      <c r="E472" s="9" t="s">
        <v>18</v>
      </c>
      <c r="F472" s="9">
        <f>COUNTIFS(Detalhe_Registro!$A:$A,A472,Detalhe_Registro!$D:$D,B472)</f>
        <v>1</v>
      </c>
      <c r="G472" s="11">
        <v>1</v>
      </c>
      <c r="H472" s="11">
        <v>1</v>
      </c>
      <c r="I472" s="10">
        <f>SUMIFS(Detalhe_Registro!$F:$F,Detalhe_Registro!$A:$A,A472,Detalhe_Registro!$D:$D,B472)</f>
        <v>906</v>
      </c>
      <c r="J472" s="11">
        <f>SUMIFS(Detalhe_Registro!$G:$G,Detalhe_Registro!$A:$A,A472,Detalhe_Registro!$D:$D,B472)</f>
        <v>41.98</v>
      </c>
      <c r="K472" s="9" t="str">
        <f>IF(G472="","",IF(G472&lt;Premissas!$C$8,"&lt; 1,00",IF(G472&lt;Premissas!$C$9,"1,00 – 1,19",IF(G472&lt;Premissas!$C$10,"1,20 – 1,39",IF(G472&lt;Premissas!$C$11,"1,40 – 1,59",IF(G472&lt;Premissas!$C$12,"1,60 – 1,99","≥ 2,00"))))))</f>
        <v>1,00 – 1,19</v>
      </c>
      <c r="L472" s="12">
        <f>IF(G472="","",MIN(Premissas!$C$17,IF(G472&lt;Premissas!$C$8,Premissas!$E$7,IF(G472&lt;Premissas!$C$9,Premissas!$E$8,IF(G472&lt;Premissas!$C$10,Premissas!$E$9,IF(G472&lt;Premissas!$C$11,Premissas!$E$10,IF(G472&lt;Premissas!$C$12,Premissas!$E$11,Premissas!$E$12)))))))</f>
        <v>100</v>
      </c>
      <c r="M472" s="13">
        <f>IF(OR(L472="",L472=0),0,L472/Premissas!$C$16)</f>
        <v>3.8461538461538463</v>
      </c>
      <c r="N472" s="9" t="str">
        <f>IF(L472&gt;=Premissas!$C$17,"SIM","NÃO")</f>
        <v>NÃO</v>
      </c>
    </row>
    <row r="473" spans="1:14" ht="15" customHeight="1">
      <c r="A473" s="9">
        <v>7</v>
      </c>
      <c r="B473" s="9" t="s">
        <v>1603</v>
      </c>
      <c r="C473" s="9" t="s">
        <v>1604</v>
      </c>
      <c r="D473" s="9">
        <v>7801</v>
      </c>
      <c r="E473" s="9" t="s">
        <v>21</v>
      </c>
      <c r="F473" s="9">
        <f>COUNTIFS(Detalhe_Registro!$A:$A,A473,Detalhe_Registro!$D:$D,B473)</f>
        <v>1</v>
      </c>
      <c r="G473" s="11">
        <v>0.3</v>
      </c>
      <c r="H473" s="11">
        <v>0.3</v>
      </c>
      <c r="I473" s="10">
        <f>SUMIFS(Detalhe_Registro!$F:$F,Detalhe_Registro!$A:$A,A473,Detalhe_Registro!$D:$D,B473)</f>
        <v>978</v>
      </c>
      <c r="J473" s="11">
        <f>SUMIFS(Detalhe_Registro!$G:$G,Detalhe_Registro!$A:$A,A473,Detalhe_Registro!$D:$D,B473)</f>
        <v>167.1</v>
      </c>
      <c r="K473" s="9" t="str">
        <f>IF(G473="","",IF(G473&lt;Premissas!$C$8,"&lt; 1,00",IF(G473&lt;Premissas!$C$9,"1,00 – 1,19",IF(G473&lt;Premissas!$C$10,"1,20 – 1,39",IF(G473&lt;Premissas!$C$11,"1,40 – 1,59",IF(G473&lt;Premissas!$C$12,"1,60 – 1,99","≥ 2,00"))))))</f>
        <v>&lt; 1,00</v>
      </c>
      <c r="L473" s="12">
        <f>IF(G473="","",MIN(Premissas!$C$17,IF(G473&lt;Premissas!$C$8,Premissas!$E$7,IF(G473&lt;Premissas!$C$9,Premissas!$E$8,IF(G473&lt;Premissas!$C$10,Premissas!$E$9,IF(G473&lt;Premissas!$C$11,Premissas!$E$10,IF(G473&lt;Premissas!$C$12,Premissas!$E$11,Premissas!$E$12)))))))</f>
        <v>0</v>
      </c>
      <c r="M473" s="13">
        <f>IF(OR(L473="",L473=0),0,L473/Premissas!$C$16)</f>
        <v>0</v>
      </c>
      <c r="N473" s="9" t="str">
        <f>IF(L473&gt;=Premissas!$C$17,"SIM","NÃO")</f>
        <v>NÃO</v>
      </c>
    </row>
    <row r="474" spans="1:14" ht="15" customHeight="1">
      <c r="A474" s="9">
        <v>7</v>
      </c>
      <c r="B474" s="9" t="s">
        <v>1547</v>
      </c>
      <c r="C474" s="9" t="s">
        <v>1548</v>
      </c>
      <c r="D474" s="9">
        <v>7801</v>
      </c>
      <c r="E474" s="9" t="s">
        <v>4853</v>
      </c>
      <c r="F474" s="9">
        <f>COUNTIFS(Detalhe_Registro!$A:$A,A474,Detalhe_Registro!$D:$D,B474)</f>
        <v>2</v>
      </c>
      <c r="G474" s="11">
        <v>0.272727</v>
      </c>
      <c r="H474" s="11">
        <v>0.16577500000000001</v>
      </c>
      <c r="I474" s="10">
        <f>SUMIFS(Detalhe_Registro!$F:$F,Detalhe_Registro!$A:$A,A474,Detalhe_Registro!$D:$D,B474)</f>
        <v>35</v>
      </c>
      <c r="J474" s="11">
        <f>SUMIFS(Detalhe_Registro!$G:$G,Detalhe_Registro!$A:$A,A474,Detalhe_Registro!$D:$D,B474)</f>
        <v>8.08</v>
      </c>
      <c r="K474" s="9" t="str">
        <f>IF(G474="","",IF(G474&lt;Premissas!$C$8,"&lt; 1,00",IF(G474&lt;Premissas!$C$9,"1,00 – 1,19",IF(G474&lt;Premissas!$C$10,"1,20 – 1,39",IF(G474&lt;Premissas!$C$11,"1,40 – 1,59",IF(G474&lt;Premissas!$C$12,"1,60 – 1,99","≥ 2,00"))))))</f>
        <v>&lt; 1,00</v>
      </c>
      <c r="L474" s="12">
        <f>IF(G474="","",MIN(Premissas!$C$17,IF(G474&lt;Premissas!$C$8,Premissas!$E$7,IF(G474&lt;Premissas!$C$9,Premissas!$E$8,IF(G474&lt;Premissas!$C$10,Premissas!$E$9,IF(G474&lt;Premissas!$C$11,Premissas!$E$10,IF(G474&lt;Premissas!$C$12,Premissas!$E$11,Premissas!$E$12)))))))</f>
        <v>0</v>
      </c>
      <c r="M474" s="13">
        <f>IF(OR(L474="",L474=0),0,L474/Premissas!$C$16)</f>
        <v>0</v>
      </c>
      <c r="N474" s="9" t="str">
        <f>IF(L474&gt;=Premissas!$C$17,"SIM","NÃO")</f>
        <v>NÃO</v>
      </c>
    </row>
    <row r="475" spans="1:14" ht="15" customHeight="1">
      <c r="A475" s="9">
        <v>7</v>
      </c>
      <c r="B475" s="9" t="s">
        <v>2061</v>
      </c>
      <c r="C475" s="9" t="s">
        <v>2062</v>
      </c>
      <c r="D475" s="9">
        <v>7801</v>
      </c>
      <c r="E475" s="9" t="s">
        <v>20</v>
      </c>
      <c r="F475" s="9">
        <f>COUNTIFS(Detalhe_Registro!$A:$A,A475,Detalhe_Registro!$D:$D,B475)</f>
        <v>1</v>
      </c>
      <c r="G475" s="11">
        <v>0.875</v>
      </c>
      <c r="H475" s="11">
        <v>0.875</v>
      </c>
      <c r="I475" s="10">
        <f>SUMIFS(Detalhe_Registro!$F:$F,Detalhe_Registro!$A:$A,A475,Detalhe_Registro!$D:$D,B475)</f>
        <v>64</v>
      </c>
      <c r="J475" s="11">
        <f>SUMIFS(Detalhe_Registro!$G:$G,Detalhe_Registro!$A:$A,A475,Detalhe_Registro!$D:$D,B475)</f>
        <v>4.6500000000000004</v>
      </c>
      <c r="K475" s="9" t="str">
        <f>IF(G475="","",IF(G475&lt;Premissas!$C$8,"&lt; 1,00",IF(G475&lt;Premissas!$C$9,"1,00 – 1,19",IF(G475&lt;Premissas!$C$10,"1,20 – 1,39",IF(G475&lt;Premissas!$C$11,"1,40 – 1,59",IF(G475&lt;Premissas!$C$12,"1,60 – 1,99","≥ 2,00"))))))</f>
        <v>&lt; 1,00</v>
      </c>
      <c r="L475" s="12">
        <f>IF(G475="","",MIN(Premissas!$C$17,IF(G475&lt;Premissas!$C$8,Premissas!$E$7,IF(G475&lt;Premissas!$C$9,Premissas!$E$8,IF(G475&lt;Premissas!$C$10,Premissas!$E$9,IF(G475&lt;Premissas!$C$11,Premissas!$E$10,IF(G475&lt;Premissas!$C$12,Premissas!$E$11,Premissas!$E$12)))))))</f>
        <v>0</v>
      </c>
      <c r="M475" s="13">
        <f>IF(OR(L475="",L475=0),0,L475/Premissas!$C$16)</f>
        <v>0</v>
      </c>
      <c r="N475" s="9" t="str">
        <f>IF(L475&gt;=Premissas!$C$17,"SIM","NÃO")</f>
        <v>NÃO</v>
      </c>
    </row>
    <row r="476" spans="1:14" ht="15" customHeight="1">
      <c r="A476" s="9">
        <v>7</v>
      </c>
      <c r="B476" s="9" t="s">
        <v>1565</v>
      </c>
      <c r="C476" s="9" t="s">
        <v>1566</v>
      </c>
      <c r="D476" s="9">
        <v>7801</v>
      </c>
      <c r="E476" s="9" t="s">
        <v>18</v>
      </c>
      <c r="F476" s="9">
        <f>COUNTIFS(Detalhe_Registro!$A:$A,A476,Detalhe_Registro!$D:$D,B476)</f>
        <v>1</v>
      </c>
      <c r="G476" s="11">
        <v>1.318182</v>
      </c>
      <c r="H476" s="11">
        <v>1.318182</v>
      </c>
      <c r="I476" s="10">
        <f>SUMIFS(Detalhe_Registro!$F:$F,Detalhe_Registro!$A:$A,A476,Detalhe_Registro!$D:$D,B476)</f>
        <v>549</v>
      </c>
      <c r="J476" s="11">
        <f>SUMIFS(Detalhe_Registro!$G:$G,Detalhe_Registro!$A:$A,A476,Detalhe_Registro!$D:$D,B476)</f>
        <v>18.82</v>
      </c>
      <c r="K476" s="9" t="str">
        <f>IF(G476="","",IF(G476&lt;Premissas!$C$8,"&lt; 1,00",IF(G476&lt;Premissas!$C$9,"1,00 – 1,19",IF(G476&lt;Premissas!$C$10,"1,20 – 1,39",IF(G476&lt;Premissas!$C$11,"1,40 – 1,59",IF(G476&lt;Premissas!$C$12,"1,60 – 1,99","≥ 2,00"))))))</f>
        <v>1,20 – 1,39</v>
      </c>
      <c r="L476" s="12">
        <f>IF(G476="","",MIN(Premissas!$C$17,IF(G476&lt;Premissas!$C$8,Premissas!$E$7,IF(G476&lt;Premissas!$C$9,Premissas!$E$8,IF(G476&lt;Premissas!$C$10,Premissas!$E$9,IF(G476&lt;Premissas!$C$11,Premissas!$E$10,IF(G476&lt;Premissas!$C$12,Premissas!$E$11,Premissas!$E$12)))))))</f>
        <v>200</v>
      </c>
      <c r="M476" s="13">
        <f>IF(OR(L476="",L476=0),0,L476/Premissas!$C$16)</f>
        <v>7.6923076923076925</v>
      </c>
      <c r="N476" s="9" t="str">
        <f>IF(L476&gt;=Premissas!$C$17,"SIM","NÃO")</f>
        <v>NÃO</v>
      </c>
    </row>
    <row r="477" spans="1:14" ht="15" customHeight="1">
      <c r="A477" s="9">
        <v>7</v>
      </c>
      <c r="B477" s="9" t="s">
        <v>1779</v>
      </c>
      <c r="C477" s="9" t="s">
        <v>1780</v>
      </c>
      <c r="D477" s="9">
        <v>7801</v>
      </c>
      <c r="E477" s="9" t="s">
        <v>18</v>
      </c>
      <c r="F477" s="9">
        <f>COUNTIFS(Detalhe_Registro!$A:$A,A477,Detalhe_Registro!$D:$D,B477)</f>
        <v>1</v>
      </c>
      <c r="G477" s="11">
        <v>0.45454499999999998</v>
      </c>
      <c r="H477" s="11">
        <v>0.45454499999999998</v>
      </c>
      <c r="I477" s="10">
        <f>SUMIFS(Detalhe_Registro!$F:$F,Detalhe_Registro!$A:$A,A477,Detalhe_Registro!$D:$D,B477)</f>
        <v>61</v>
      </c>
      <c r="J477" s="11">
        <f>SUMIFS(Detalhe_Registro!$G:$G,Detalhe_Registro!$A:$A,A477,Detalhe_Registro!$D:$D,B477)</f>
        <v>5.81</v>
      </c>
      <c r="K477" s="9" t="str">
        <f>IF(G477="","",IF(G477&lt;Premissas!$C$8,"&lt; 1,00",IF(G477&lt;Premissas!$C$9,"1,00 – 1,19",IF(G477&lt;Premissas!$C$10,"1,20 – 1,39",IF(G477&lt;Premissas!$C$11,"1,40 – 1,59",IF(G477&lt;Premissas!$C$12,"1,60 – 1,99","≥ 2,00"))))))</f>
        <v>&lt; 1,00</v>
      </c>
      <c r="L477" s="12">
        <f>IF(G477="","",MIN(Premissas!$C$17,IF(G477&lt;Premissas!$C$8,Premissas!$E$7,IF(G477&lt;Premissas!$C$9,Premissas!$E$8,IF(G477&lt;Premissas!$C$10,Premissas!$E$9,IF(G477&lt;Premissas!$C$11,Premissas!$E$10,IF(G477&lt;Premissas!$C$12,Premissas!$E$11,Premissas!$E$12)))))))</f>
        <v>0</v>
      </c>
      <c r="M477" s="13">
        <f>IF(OR(L477="",L477=0),0,L477/Premissas!$C$16)</f>
        <v>0</v>
      </c>
      <c r="N477" s="9" t="str">
        <f>IF(L477&gt;=Premissas!$C$17,"SIM","NÃO")</f>
        <v>NÃO</v>
      </c>
    </row>
    <row r="478" spans="1:14" ht="15" customHeight="1">
      <c r="A478" s="9">
        <v>7</v>
      </c>
      <c r="B478" s="9" t="s">
        <v>1337</v>
      </c>
      <c r="C478" s="9" t="s">
        <v>1338</v>
      </c>
      <c r="D478" s="9">
        <v>7801</v>
      </c>
      <c r="E478" s="9" t="s">
        <v>20</v>
      </c>
      <c r="F478" s="9">
        <f>COUNTIFS(Detalhe_Registro!$A:$A,A478,Detalhe_Registro!$D:$D,B478)</f>
        <v>1</v>
      </c>
      <c r="G478" s="11">
        <v>0.5625</v>
      </c>
      <c r="H478" s="11">
        <v>0.5625</v>
      </c>
      <c r="I478" s="10">
        <f>SUMIFS(Detalhe_Registro!$F:$F,Detalhe_Registro!$A:$A,A478,Detalhe_Registro!$D:$D,B478)</f>
        <v>11</v>
      </c>
      <c r="J478" s="11">
        <f>SUMIFS(Detalhe_Registro!$G:$G,Detalhe_Registro!$A:$A,A478,Detalhe_Registro!$D:$D,B478)</f>
        <v>1.25</v>
      </c>
      <c r="K478" s="9" t="str">
        <f>IF(G478="","",IF(G478&lt;Premissas!$C$8,"&lt; 1,00",IF(G478&lt;Premissas!$C$9,"1,00 – 1,19",IF(G478&lt;Premissas!$C$10,"1,20 – 1,39",IF(G478&lt;Premissas!$C$11,"1,40 – 1,59",IF(G478&lt;Premissas!$C$12,"1,60 – 1,99","≥ 2,00"))))))</f>
        <v>&lt; 1,00</v>
      </c>
      <c r="L478" s="12">
        <f>IF(G478="","",MIN(Premissas!$C$17,IF(G478&lt;Premissas!$C$8,Premissas!$E$7,IF(G478&lt;Premissas!$C$9,Premissas!$E$8,IF(G478&lt;Premissas!$C$10,Premissas!$E$9,IF(G478&lt;Premissas!$C$11,Premissas!$E$10,IF(G478&lt;Premissas!$C$12,Premissas!$E$11,Premissas!$E$12)))))))</f>
        <v>0</v>
      </c>
      <c r="M478" s="13">
        <f>IF(OR(L478="",L478=0),0,L478/Premissas!$C$16)</f>
        <v>0</v>
      </c>
      <c r="N478" s="9" t="str">
        <f>IF(L478&gt;=Premissas!$C$17,"SIM","NÃO")</f>
        <v>NÃO</v>
      </c>
    </row>
    <row r="479" spans="1:14" ht="15" customHeight="1">
      <c r="A479" s="9">
        <v>7</v>
      </c>
      <c r="B479" s="9" t="s">
        <v>1479</v>
      </c>
      <c r="C479" s="9" t="s">
        <v>1480</v>
      </c>
      <c r="D479" s="9">
        <v>7801</v>
      </c>
      <c r="E479" s="9" t="s">
        <v>18</v>
      </c>
      <c r="F479" s="9">
        <f>COUNTIFS(Detalhe_Registro!$A:$A,A479,Detalhe_Registro!$D:$D,B479)</f>
        <v>1</v>
      </c>
      <c r="G479" s="11">
        <v>0.45454499999999998</v>
      </c>
      <c r="H479" s="11">
        <v>0.45454499999999998</v>
      </c>
      <c r="I479" s="10">
        <f>SUMIFS(Detalhe_Registro!$F:$F,Detalhe_Registro!$A:$A,A479,Detalhe_Registro!$D:$D,B479)</f>
        <v>977</v>
      </c>
      <c r="J479" s="11">
        <f>SUMIFS(Detalhe_Registro!$G:$G,Detalhe_Registro!$A:$A,A479,Detalhe_Registro!$D:$D,B479)</f>
        <v>99.62</v>
      </c>
      <c r="K479" s="9" t="str">
        <f>IF(G479="","",IF(G479&lt;Premissas!$C$8,"&lt; 1,00",IF(G479&lt;Premissas!$C$9,"1,00 – 1,19",IF(G479&lt;Premissas!$C$10,"1,20 – 1,39",IF(G479&lt;Premissas!$C$11,"1,40 – 1,59",IF(G479&lt;Premissas!$C$12,"1,60 – 1,99","≥ 2,00"))))))</f>
        <v>&lt; 1,00</v>
      </c>
      <c r="L479" s="12">
        <f>IF(G479="","",MIN(Premissas!$C$17,IF(G479&lt;Premissas!$C$8,Premissas!$E$7,IF(G479&lt;Premissas!$C$9,Premissas!$E$8,IF(G479&lt;Premissas!$C$10,Premissas!$E$9,IF(G479&lt;Premissas!$C$11,Premissas!$E$10,IF(G479&lt;Premissas!$C$12,Premissas!$E$11,Premissas!$E$12)))))))</f>
        <v>0</v>
      </c>
      <c r="M479" s="13">
        <f>IF(OR(L479="",L479=0),0,L479/Premissas!$C$16)</f>
        <v>0</v>
      </c>
      <c r="N479" s="9" t="str">
        <f>IF(L479&gt;=Premissas!$C$17,"SIM","NÃO")</f>
        <v>NÃO</v>
      </c>
    </row>
    <row r="480" spans="1:14" ht="15" customHeight="1">
      <c r="A480" s="9">
        <v>7</v>
      </c>
      <c r="B480" s="9" t="s">
        <v>1597</v>
      </c>
      <c r="C480" s="9" t="s">
        <v>1598</v>
      </c>
      <c r="D480" s="9">
        <v>7801</v>
      </c>
      <c r="E480" s="9" t="s">
        <v>20</v>
      </c>
      <c r="F480" s="9">
        <f>COUNTIFS(Detalhe_Registro!$A:$A,A480,Detalhe_Registro!$D:$D,B480)</f>
        <v>1</v>
      </c>
      <c r="G480" s="11">
        <v>0.625</v>
      </c>
      <c r="H480" s="11">
        <v>0.625</v>
      </c>
      <c r="I480" s="10">
        <f>SUMIFS(Detalhe_Registro!$F:$F,Detalhe_Registro!$A:$A,A480,Detalhe_Registro!$D:$D,B480)</f>
        <v>1265</v>
      </c>
      <c r="J480" s="11">
        <f>SUMIFS(Detalhe_Registro!$G:$G,Detalhe_Registro!$A:$A,A480,Detalhe_Registro!$D:$D,B480)</f>
        <v>132.13</v>
      </c>
      <c r="K480" s="9" t="str">
        <f>IF(G480="","",IF(G480&lt;Premissas!$C$8,"&lt; 1,00",IF(G480&lt;Premissas!$C$9,"1,00 – 1,19",IF(G480&lt;Premissas!$C$10,"1,20 – 1,39",IF(G480&lt;Premissas!$C$11,"1,40 – 1,59",IF(G480&lt;Premissas!$C$12,"1,60 – 1,99","≥ 2,00"))))))</f>
        <v>&lt; 1,00</v>
      </c>
      <c r="L480" s="12">
        <f>IF(G480="","",MIN(Premissas!$C$17,IF(G480&lt;Premissas!$C$8,Premissas!$E$7,IF(G480&lt;Premissas!$C$9,Premissas!$E$8,IF(G480&lt;Premissas!$C$10,Premissas!$E$9,IF(G480&lt;Premissas!$C$11,Premissas!$E$10,IF(G480&lt;Premissas!$C$12,Premissas!$E$11,Premissas!$E$12)))))))</f>
        <v>0</v>
      </c>
      <c r="M480" s="13">
        <f>IF(OR(L480="",L480=0),0,L480/Premissas!$C$16)</f>
        <v>0</v>
      </c>
      <c r="N480" s="9" t="str">
        <f>IF(L480&gt;=Premissas!$C$17,"SIM","NÃO")</f>
        <v>NÃO</v>
      </c>
    </row>
    <row r="481" spans="1:14" ht="15" customHeight="1">
      <c r="A481" s="9">
        <v>7</v>
      </c>
      <c r="B481" s="9" t="s">
        <v>1731</v>
      </c>
      <c r="C481" s="9" t="s">
        <v>1732</v>
      </c>
      <c r="D481" s="9">
        <v>7801</v>
      </c>
      <c r="E481" s="9" t="s">
        <v>20</v>
      </c>
      <c r="F481" s="9">
        <f>COUNTIFS(Detalhe_Registro!$A:$A,A481,Detalhe_Registro!$D:$D,B481)</f>
        <v>1</v>
      </c>
      <c r="G481" s="11">
        <v>1</v>
      </c>
      <c r="H481" s="11">
        <v>1</v>
      </c>
      <c r="I481" s="10">
        <f>SUMIFS(Detalhe_Registro!$F:$F,Detalhe_Registro!$A:$A,A481,Detalhe_Registro!$D:$D,B481)</f>
        <v>2254</v>
      </c>
      <c r="J481" s="11">
        <f>SUMIFS(Detalhe_Registro!$G:$G,Detalhe_Registro!$A:$A,A481,Detalhe_Registro!$D:$D,B481)</f>
        <v>138.02000000000001</v>
      </c>
      <c r="K481" s="9" t="str">
        <f>IF(G481="","",IF(G481&lt;Premissas!$C$8,"&lt; 1,00",IF(G481&lt;Premissas!$C$9,"1,00 – 1,19",IF(G481&lt;Premissas!$C$10,"1,20 – 1,39",IF(G481&lt;Premissas!$C$11,"1,40 – 1,59",IF(G481&lt;Premissas!$C$12,"1,60 – 1,99","≥ 2,00"))))))</f>
        <v>1,00 – 1,19</v>
      </c>
      <c r="L481" s="12">
        <f>IF(G481="","",MIN(Premissas!$C$17,IF(G481&lt;Premissas!$C$8,Premissas!$E$7,IF(G481&lt;Premissas!$C$9,Premissas!$E$8,IF(G481&lt;Premissas!$C$10,Premissas!$E$9,IF(G481&lt;Premissas!$C$11,Premissas!$E$10,IF(G481&lt;Premissas!$C$12,Premissas!$E$11,Premissas!$E$12)))))))</f>
        <v>100</v>
      </c>
      <c r="M481" s="13">
        <f>IF(OR(L481="",L481=0),0,L481/Premissas!$C$16)</f>
        <v>3.8461538461538463</v>
      </c>
      <c r="N481" s="9" t="str">
        <f>IF(L481&gt;=Premissas!$C$17,"SIM","NÃO")</f>
        <v>NÃO</v>
      </c>
    </row>
    <row r="482" spans="1:14" ht="15" customHeight="1">
      <c r="A482" s="9">
        <v>7</v>
      </c>
      <c r="B482" s="9" t="s">
        <v>1719</v>
      </c>
      <c r="C482" s="9" t="s">
        <v>1720</v>
      </c>
      <c r="D482" s="9">
        <v>7801</v>
      </c>
      <c r="E482" s="9" t="s">
        <v>4854</v>
      </c>
      <c r="F482" s="9">
        <f>COUNTIFS(Detalhe_Registro!$A:$A,A482,Detalhe_Registro!$D:$D,B482)</f>
        <v>2</v>
      </c>
      <c r="G482" s="11">
        <v>0.31818200000000002</v>
      </c>
      <c r="H482" s="11">
        <v>0.31534099999999998</v>
      </c>
      <c r="I482" s="10">
        <f>SUMIFS(Detalhe_Registro!$F:$F,Detalhe_Registro!$A:$A,A482,Detalhe_Registro!$D:$D,B482)</f>
        <v>534</v>
      </c>
      <c r="J482" s="11">
        <f>SUMIFS(Detalhe_Registro!$G:$G,Detalhe_Registro!$A:$A,A482,Detalhe_Registro!$D:$D,B482)</f>
        <v>88.68</v>
      </c>
      <c r="K482" s="9" t="str">
        <f>IF(G482="","",IF(G482&lt;Premissas!$C$8,"&lt; 1,00",IF(G482&lt;Premissas!$C$9,"1,00 – 1,19",IF(G482&lt;Premissas!$C$10,"1,20 – 1,39",IF(G482&lt;Premissas!$C$11,"1,40 – 1,59",IF(G482&lt;Premissas!$C$12,"1,60 – 1,99","≥ 2,00"))))))</f>
        <v>&lt; 1,00</v>
      </c>
      <c r="L482" s="12">
        <f>IF(G482="","",MIN(Premissas!$C$17,IF(G482&lt;Premissas!$C$8,Premissas!$E$7,IF(G482&lt;Premissas!$C$9,Premissas!$E$8,IF(G482&lt;Premissas!$C$10,Premissas!$E$9,IF(G482&lt;Premissas!$C$11,Premissas!$E$10,IF(G482&lt;Premissas!$C$12,Premissas!$E$11,Premissas!$E$12)))))))</f>
        <v>0</v>
      </c>
      <c r="M482" s="13">
        <f>IF(OR(L482="",L482=0),0,L482/Premissas!$C$16)</f>
        <v>0</v>
      </c>
      <c r="N482" s="9" t="str">
        <f>IF(L482&gt;=Premissas!$C$17,"SIM","NÃO")</f>
        <v>NÃO</v>
      </c>
    </row>
    <row r="483" spans="1:14" ht="15" customHeight="1">
      <c r="A483" s="9">
        <v>7</v>
      </c>
      <c r="B483" s="9" t="s">
        <v>1587</v>
      </c>
      <c r="C483" s="9" t="s">
        <v>1588</v>
      </c>
      <c r="D483" s="9">
        <v>7801</v>
      </c>
      <c r="E483" s="9" t="s">
        <v>20</v>
      </c>
      <c r="F483" s="9">
        <f>COUNTIFS(Detalhe_Registro!$A:$A,A483,Detalhe_Registro!$D:$D,B483)</f>
        <v>1</v>
      </c>
      <c r="G483" s="11">
        <v>1</v>
      </c>
      <c r="H483" s="11">
        <v>1</v>
      </c>
      <c r="I483" s="10">
        <f>SUMIFS(Detalhe_Registro!$F:$F,Detalhe_Registro!$A:$A,A483,Detalhe_Registro!$D:$D,B483)</f>
        <v>95</v>
      </c>
      <c r="J483" s="11">
        <f>SUMIFS(Detalhe_Registro!$G:$G,Detalhe_Registro!$A:$A,A483,Detalhe_Registro!$D:$D,B483)</f>
        <v>5.81</v>
      </c>
      <c r="K483" s="9" t="str">
        <f>IF(G483="","",IF(G483&lt;Premissas!$C$8,"&lt; 1,00",IF(G483&lt;Premissas!$C$9,"1,00 – 1,19",IF(G483&lt;Premissas!$C$10,"1,20 – 1,39",IF(G483&lt;Premissas!$C$11,"1,40 – 1,59",IF(G483&lt;Premissas!$C$12,"1,60 – 1,99","≥ 2,00"))))))</f>
        <v>1,00 – 1,19</v>
      </c>
      <c r="L483" s="12">
        <f>IF(G483="","",MIN(Premissas!$C$17,IF(G483&lt;Premissas!$C$8,Premissas!$E$7,IF(G483&lt;Premissas!$C$9,Premissas!$E$8,IF(G483&lt;Premissas!$C$10,Premissas!$E$9,IF(G483&lt;Premissas!$C$11,Premissas!$E$10,IF(G483&lt;Premissas!$C$12,Premissas!$E$11,Premissas!$E$12)))))))</f>
        <v>100</v>
      </c>
      <c r="M483" s="13">
        <f>IF(OR(L483="",L483=0),0,L483/Premissas!$C$16)</f>
        <v>3.8461538461538463</v>
      </c>
      <c r="N483" s="9" t="str">
        <f>IF(L483&gt;=Premissas!$C$17,"SIM","NÃO")</f>
        <v>NÃO</v>
      </c>
    </row>
    <row r="484" spans="1:14" ht="15" customHeight="1">
      <c r="A484" s="9">
        <v>7</v>
      </c>
      <c r="B484" s="9" t="s">
        <v>1773</v>
      </c>
      <c r="C484" s="9" t="s">
        <v>1774</v>
      </c>
      <c r="D484" s="9">
        <v>7801</v>
      </c>
      <c r="E484" s="9" t="s">
        <v>20</v>
      </c>
      <c r="F484" s="9">
        <f>COUNTIFS(Detalhe_Registro!$A:$A,A484,Detalhe_Registro!$D:$D,B484)</f>
        <v>1</v>
      </c>
      <c r="G484" s="11">
        <v>0.1875</v>
      </c>
      <c r="H484" s="11">
        <v>0.1875</v>
      </c>
      <c r="I484" s="10">
        <f>SUMIFS(Detalhe_Registro!$F:$F,Detalhe_Registro!$A:$A,A484,Detalhe_Registro!$D:$D,B484)</f>
        <v>97</v>
      </c>
      <c r="J484" s="11">
        <f>SUMIFS(Detalhe_Registro!$G:$G,Detalhe_Registro!$A:$A,A484,Detalhe_Registro!$D:$D,B484)</f>
        <v>33.64</v>
      </c>
      <c r="K484" s="9" t="str">
        <f>IF(G484="","",IF(G484&lt;Premissas!$C$8,"&lt; 1,00",IF(G484&lt;Premissas!$C$9,"1,00 – 1,19",IF(G484&lt;Premissas!$C$10,"1,20 – 1,39",IF(G484&lt;Premissas!$C$11,"1,40 – 1,59",IF(G484&lt;Premissas!$C$12,"1,60 – 1,99","≥ 2,00"))))))</f>
        <v>&lt; 1,00</v>
      </c>
      <c r="L484" s="12">
        <f>IF(G484="","",MIN(Premissas!$C$17,IF(G484&lt;Premissas!$C$8,Premissas!$E$7,IF(G484&lt;Premissas!$C$9,Premissas!$E$8,IF(G484&lt;Premissas!$C$10,Premissas!$E$9,IF(G484&lt;Premissas!$C$11,Premissas!$E$10,IF(G484&lt;Premissas!$C$12,Premissas!$E$11,Premissas!$E$12)))))))</f>
        <v>0</v>
      </c>
      <c r="M484" s="13">
        <f>IF(OR(L484="",L484=0),0,L484/Premissas!$C$16)</f>
        <v>0</v>
      </c>
      <c r="N484" s="9" t="str">
        <f>IF(L484&gt;=Premissas!$C$17,"SIM","NÃO")</f>
        <v>NÃO</v>
      </c>
    </row>
    <row r="485" spans="1:14" ht="15" customHeight="1">
      <c r="A485" s="9">
        <v>7</v>
      </c>
      <c r="B485" s="9" t="s">
        <v>2101</v>
      </c>
      <c r="C485" s="9" t="s">
        <v>2102</v>
      </c>
      <c r="D485" s="9">
        <v>7801</v>
      </c>
      <c r="E485" s="9" t="s">
        <v>21</v>
      </c>
      <c r="F485" s="9">
        <f>COUNTIFS(Detalhe_Registro!$A:$A,A485,Detalhe_Registro!$D:$D,B485)</f>
        <v>1</v>
      </c>
      <c r="G485" s="11">
        <v>0.25</v>
      </c>
      <c r="H485" s="11">
        <v>0.25</v>
      </c>
      <c r="I485" s="10">
        <f>SUMIFS(Detalhe_Registro!$F:$F,Detalhe_Registro!$A:$A,A485,Detalhe_Registro!$D:$D,B485)</f>
        <v>100</v>
      </c>
      <c r="J485" s="11">
        <f>SUMIFS(Detalhe_Registro!$G:$G,Detalhe_Registro!$A:$A,A485,Detalhe_Registro!$D:$D,B485)</f>
        <v>19.09</v>
      </c>
      <c r="K485" s="9" t="str">
        <f>IF(G485="","",IF(G485&lt;Premissas!$C$8,"&lt; 1,00",IF(G485&lt;Premissas!$C$9,"1,00 – 1,19",IF(G485&lt;Premissas!$C$10,"1,20 – 1,39",IF(G485&lt;Premissas!$C$11,"1,40 – 1,59",IF(G485&lt;Premissas!$C$12,"1,60 – 1,99","≥ 2,00"))))))</f>
        <v>&lt; 1,00</v>
      </c>
      <c r="L485" s="12">
        <f>IF(G485="","",MIN(Premissas!$C$17,IF(G485&lt;Premissas!$C$8,Premissas!$E$7,IF(G485&lt;Premissas!$C$9,Premissas!$E$8,IF(G485&lt;Premissas!$C$10,Premissas!$E$9,IF(G485&lt;Premissas!$C$11,Premissas!$E$10,IF(G485&lt;Premissas!$C$12,Premissas!$E$11,Premissas!$E$12)))))))</f>
        <v>0</v>
      </c>
      <c r="M485" s="13">
        <f>IF(OR(L485="",L485=0),0,L485/Premissas!$C$16)</f>
        <v>0</v>
      </c>
      <c r="N485" s="9" t="str">
        <f>IF(L485&gt;=Premissas!$C$17,"SIM","NÃO")</f>
        <v>NÃO</v>
      </c>
    </row>
    <row r="486" spans="1:14" ht="15" customHeight="1">
      <c r="A486" s="9">
        <v>7</v>
      </c>
      <c r="B486" s="9" t="s">
        <v>1531</v>
      </c>
      <c r="C486" s="9" t="s">
        <v>1532</v>
      </c>
      <c r="D486" s="9">
        <v>7801</v>
      </c>
      <c r="E486" s="9" t="s">
        <v>20</v>
      </c>
      <c r="F486" s="9">
        <f>COUNTIFS(Detalhe_Registro!$A:$A,A486,Detalhe_Registro!$D:$D,B486)</f>
        <v>1</v>
      </c>
      <c r="G486" s="11">
        <v>0.3125</v>
      </c>
      <c r="H486" s="11">
        <v>0.3125</v>
      </c>
      <c r="I486" s="10">
        <f>SUMIFS(Detalhe_Registro!$F:$F,Detalhe_Registro!$A:$A,A486,Detalhe_Registro!$D:$D,B486)</f>
        <v>295</v>
      </c>
      <c r="J486" s="11">
        <f>SUMIFS(Detalhe_Registro!$G:$G,Detalhe_Registro!$A:$A,A486,Detalhe_Registro!$D:$D,B486)</f>
        <v>55.72</v>
      </c>
      <c r="K486" s="9" t="str">
        <f>IF(G486="","",IF(G486&lt;Premissas!$C$8,"&lt; 1,00",IF(G486&lt;Premissas!$C$9,"1,00 – 1,19",IF(G486&lt;Premissas!$C$10,"1,20 – 1,39",IF(G486&lt;Premissas!$C$11,"1,40 – 1,59",IF(G486&lt;Premissas!$C$12,"1,60 – 1,99","≥ 2,00"))))))</f>
        <v>&lt; 1,00</v>
      </c>
      <c r="L486" s="12">
        <f>IF(G486="","",MIN(Premissas!$C$17,IF(G486&lt;Premissas!$C$8,Premissas!$E$7,IF(G486&lt;Premissas!$C$9,Premissas!$E$8,IF(G486&lt;Premissas!$C$10,Premissas!$E$9,IF(G486&lt;Premissas!$C$11,Premissas!$E$10,IF(G486&lt;Premissas!$C$12,Premissas!$E$11,Premissas!$E$12)))))))</f>
        <v>0</v>
      </c>
      <c r="M486" s="13">
        <f>IF(OR(L486="",L486=0),0,L486/Premissas!$C$16)</f>
        <v>0</v>
      </c>
      <c r="N486" s="9" t="str">
        <f>IF(L486&gt;=Premissas!$C$17,"SIM","NÃO")</f>
        <v>NÃO</v>
      </c>
    </row>
    <row r="487" spans="1:14" ht="15" customHeight="1">
      <c r="A487" s="9">
        <v>7</v>
      </c>
      <c r="B487" s="9" t="s">
        <v>1295</v>
      </c>
      <c r="C487" s="9" t="s">
        <v>1296</v>
      </c>
      <c r="D487" s="9">
        <v>7801</v>
      </c>
      <c r="E487" s="9" t="s">
        <v>21</v>
      </c>
      <c r="F487" s="9">
        <f>COUNTIFS(Detalhe_Registro!$A:$A,A487,Detalhe_Registro!$D:$D,B487)</f>
        <v>1</v>
      </c>
      <c r="G487" s="11">
        <v>0.3</v>
      </c>
      <c r="H487" s="11">
        <v>0.3</v>
      </c>
      <c r="I487" s="10">
        <f>SUMIFS(Detalhe_Registro!$F:$F,Detalhe_Registro!$A:$A,A487,Detalhe_Registro!$D:$D,B487)</f>
        <v>160</v>
      </c>
      <c r="J487" s="11">
        <f>SUMIFS(Detalhe_Registro!$G:$G,Detalhe_Registro!$A:$A,A487,Detalhe_Registro!$D:$D,B487)</f>
        <v>25.92</v>
      </c>
      <c r="K487" s="9" t="str">
        <f>IF(G487="","",IF(G487&lt;Premissas!$C$8,"&lt; 1,00",IF(G487&lt;Premissas!$C$9,"1,00 – 1,19",IF(G487&lt;Premissas!$C$10,"1,20 – 1,39",IF(G487&lt;Premissas!$C$11,"1,40 – 1,59",IF(G487&lt;Premissas!$C$12,"1,60 – 1,99","≥ 2,00"))))))</f>
        <v>&lt; 1,00</v>
      </c>
      <c r="L487" s="12">
        <f>IF(G487="","",MIN(Premissas!$C$17,IF(G487&lt;Premissas!$C$8,Premissas!$E$7,IF(G487&lt;Premissas!$C$9,Premissas!$E$8,IF(G487&lt;Premissas!$C$10,Premissas!$E$9,IF(G487&lt;Premissas!$C$11,Premissas!$E$10,IF(G487&lt;Premissas!$C$12,Premissas!$E$11,Premissas!$E$12)))))))</f>
        <v>0</v>
      </c>
      <c r="M487" s="13">
        <f>IF(OR(L487="",L487=0),0,L487/Premissas!$C$16)</f>
        <v>0</v>
      </c>
      <c r="N487" s="9" t="str">
        <f>IF(L487&gt;=Premissas!$C$17,"SIM","NÃO")</f>
        <v>NÃO</v>
      </c>
    </row>
    <row r="488" spans="1:14" ht="15" customHeight="1">
      <c r="A488" s="9">
        <v>7</v>
      </c>
      <c r="B488" s="9" t="s">
        <v>1891</v>
      </c>
      <c r="C488" s="9" t="s">
        <v>1892</v>
      </c>
      <c r="D488" s="9">
        <v>7801</v>
      </c>
      <c r="E488" s="9" t="s">
        <v>18</v>
      </c>
      <c r="F488" s="9">
        <f>COUNTIFS(Detalhe_Registro!$A:$A,A488,Detalhe_Registro!$D:$D,B488)</f>
        <v>1</v>
      </c>
      <c r="G488" s="11">
        <v>0.36363600000000001</v>
      </c>
      <c r="H488" s="11">
        <v>0.36363600000000001</v>
      </c>
      <c r="I488" s="10">
        <f>SUMIFS(Detalhe_Registro!$F:$F,Detalhe_Registro!$A:$A,A488,Detalhe_Registro!$D:$D,B488)</f>
        <v>430</v>
      </c>
      <c r="J488" s="11">
        <f>SUMIFS(Detalhe_Registro!$G:$G,Detalhe_Registro!$A:$A,A488,Detalhe_Registro!$D:$D,B488)</f>
        <v>57.03</v>
      </c>
      <c r="K488" s="9" t="str">
        <f>IF(G488="","",IF(G488&lt;Premissas!$C$8,"&lt; 1,00",IF(G488&lt;Premissas!$C$9,"1,00 – 1,19",IF(G488&lt;Premissas!$C$10,"1,20 – 1,39",IF(G488&lt;Premissas!$C$11,"1,40 – 1,59",IF(G488&lt;Premissas!$C$12,"1,60 – 1,99","≥ 2,00"))))))</f>
        <v>&lt; 1,00</v>
      </c>
      <c r="L488" s="12">
        <f>IF(G488="","",MIN(Premissas!$C$17,IF(G488&lt;Premissas!$C$8,Premissas!$E$7,IF(G488&lt;Premissas!$C$9,Premissas!$E$8,IF(G488&lt;Premissas!$C$10,Premissas!$E$9,IF(G488&lt;Premissas!$C$11,Premissas!$E$10,IF(G488&lt;Premissas!$C$12,Premissas!$E$11,Premissas!$E$12)))))))</f>
        <v>0</v>
      </c>
      <c r="M488" s="13">
        <f>IF(OR(L488="",L488=0),0,L488/Premissas!$C$16)</f>
        <v>0</v>
      </c>
      <c r="N488" s="9" t="str">
        <f>IF(L488&gt;=Premissas!$C$17,"SIM","NÃO")</f>
        <v>NÃO</v>
      </c>
    </row>
    <row r="489" spans="1:14" ht="15" customHeight="1">
      <c r="A489" s="9">
        <v>7</v>
      </c>
      <c r="B489" s="9" t="s">
        <v>1359</v>
      </c>
      <c r="C489" s="9" t="s">
        <v>1360</v>
      </c>
      <c r="D489" s="9">
        <v>7801</v>
      </c>
      <c r="E489" s="9" t="s">
        <v>20</v>
      </c>
      <c r="F489" s="9">
        <f>COUNTIFS(Detalhe_Registro!$A:$A,A489,Detalhe_Registro!$D:$D,B489)</f>
        <v>1</v>
      </c>
      <c r="G489" s="11">
        <v>0.625</v>
      </c>
      <c r="H489" s="11">
        <v>0.625</v>
      </c>
      <c r="I489" s="10">
        <f>SUMIFS(Detalhe_Registro!$F:$F,Detalhe_Registro!$A:$A,A489,Detalhe_Registro!$D:$D,B489)</f>
        <v>278</v>
      </c>
      <c r="J489" s="11">
        <f>SUMIFS(Detalhe_Registro!$G:$G,Detalhe_Registro!$A:$A,A489,Detalhe_Registro!$D:$D,B489)</f>
        <v>27.29</v>
      </c>
      <c r="K489" s="9" t="str">
        <f>IF(G489="","",IF(G489&lt;Premissas!$C$8,"&lt; 1,00",IF(G489&lt;Premissas!$C$9,"1,00 – 1,19",IF(G489&lt;Premissas!$C$10,"1,20 – 1,39",IF(G489&lt;Premissas!$C$11,"1,40 – 1,59",IF(G489&lt;Premissas!$C$12,"1,60 – 1,99","≥ 2,00"))))))</f>
        <v>&lt; 1,00</v>
      </c>
      <c r="L489" s="12">
        <f>IF(G489="","",MIN(Premissas!$C$17,IF(G489&lt;Premissas!$C$8,Premissas!$E$7,IF(G489&lt;Premissas!$C$9,Premissas!$E$8,IF(G489&lt;Premissas!$C$10,Premissas!$E$9,IF(G489&lt;Premissas!$C$11,Premissas!$E$10,IF(G489&lt;Premissas!$C$12,Premissas!$E$11,Premissas!$E$12)))))))</f>
        <v>0</v>
      </c>
      <c r="M489" s="13">
        <f>IF(OR(L489="",L489=0),0,L489/Premissas!$C$16)</f>
        <v>0</v>
      </c>
      <c r="N489" s="9" t="str">
        <f>IF(L489&gt;=Premissas!$C$17,"SIM","NÃO")</f>
        <v>NÃO</v>
      </c>
    </row>
    <row r="490" spans="1:14" ht="15" customHeight="1">
      <c r="A490" s="9">
        <v>7</v>
      </c>
      <c r="B490" s="9" t="s">
        <v>1675</v>
      </c>
      <c r="C490" s="9" t="s">
        <v>1676</v>
      </c>
      <c r="D490" s="9">
        <v>7801</v>
      </c>
      <c r="E490" s="9" t="s">
        <v>18</v>
      </c>
      <c r="F490" s="9">
        <f>COUNTIFS(Detalhe_Registro!$A:$A,A490,Detalhe_Registro!$D:$D,B490)</f>
        <v>1</v>
      </c>
      <c r="G490" s="11">
        <v>0.54545500000000002</v>
      </c>
      <c r="H490" s="11">
        <v>0.54545500000000002</v>
      </c>
      <c r="I490" s="10">
        <f>SUMIFS(Detalhe_Registro!$F:$F,Detalhe_Registro!$A:$A,A490,Detalhe_Registro!$D:$D,B490)</f>
        <v>246</v>
      </c>
      <c r="J490" s="11">
        <f>SUMIFS(Detalhe_Registro!$G:$G,Detalhe_Registro!$A:$A,A490,Detalhe_Registro!$D:$D,B490)</f>
        <v>19.739999999999998</v>
      </c>
      <c r="K490" s="9" t="str">
        <f>IF(G490="","",IF(G490&lt;Premissas!$C$8,"&lt; 1,00",IF(G490&lt;Premissas!$C$9,"1,00 – 1,19",IF(G490&lt;Premissas!$C$10,"1,20 – 1,39",IF(G490&lt;Premissas!$C$11,"1,40 – 1,59",IF(G490&lt;Premissas!$C$12,"1,60 – 1,99","≥ 2,00"))))))</f>
        <v>&lt; 1,00</v>
      </c>
      <c r="L490" s="12">
        <f>IF(G490="","",MIN(Premissas!$C$17,IF(G490&lt;Premissas!$C$8,Premissas!$E$7,IF(G490&lt;Premissas!$C$9,Premissas!$E$8,IF(G490&lt;Premissas!$C$10,Premissas!$E$9,IF(G490&lt;Premissas!$C$11,Premissas!$E$10,IF(G490&lt;Premissas!$C$12,Premissas!$E$11,Premissas!$E$12)))))))</f>
        <v>0</v>
      </c>
      <c r="M490" s="13">
        <f>IF(OR(L490="",L490=0),0,L490/Premissas!$C$16)</f>
        <v>0</v>
      </c>
      <c r="N490" s="9" t="str">
        <f>IF(L490&gt;=Premissas!$C$17,"SIM","NÃO")</f>
        <v>NÃO</v>
      </c>
    </row>
    <row r="491" spans="1:14" ht="15" customHeight="1">
      <c r="A491" s="9">
        <v>7</v>
      </c>
      <c r="B491" s="9" t="s">
        <v>1447</v>
      </c>
      <c r="C491" s="9" t="s">
        <v>1448</v>
      </c>
      <c r="D491" s="9">
        <v>7801</v>
      </c>
      <c r="E491" s="9" t="s">
        <v>18</v>
      </c>
      <c r="F491" s="9">
        <f>COUNTIFS(Detalhe_Registro!$A:$A,A491,Detalhe_Registro!$D:$D,B491)</f>
        <v>1</v>
      </c>
      <c r="G491" s="11">
        <v>0.18181800000000001</v>
      </c>
      <c r="H491" s="11">
        <v>0.18181800000000001</v>
      </c>
      <c r="I491" s="10">
        <f>SUMIFS(Detalhe_Registro!$F:$F,Detalhe_Registro!$A:$A,A491,Detalhe_Registro!$D:$D,B491)</f>
        <v>27</v>
      </c>
      <c r="J491" s="11">
        <f>SUMIFS(Detalhe_Registro!$G:$G,Detalhe_Registro!$A:$A,A491,Detalhe_Registro!$D:$D,B491)</f>
        <v>6.03</v>
      </c>
      <c r="K491" s="9" t="str">
        <f>IF(G491="","",IF(G491&lt;Premissas!$C$8,"&lt; 1,00",IF(G491&lt;Premissas!$C$9,"1,00 – 1,19",IF(G491&lt;Premissas!$C$10,"1,20 – 1,39",IF(G491&lt;Premissas!$C$11,"1,40 – 1,59",IF(G491&lt;Premissas!$C$12,"1,60 – 1,99","≥ 2,00"))))))</f>
        <v>&lt; 1,00</v>
      </c>
      <c r="L491" s="12">
        <f>IF(G491="","",MIN(Premissas!$C$17,IF(G491&lt;Premissas!$C$8,Premissas!$E$7,IF(G491&lt;Premissas!$C$9,Premissas!$E$8,IF(G491&lt;Premissas!$C$10,Premissas!$E$9,IF(G491&lt;Premissas!$C$11,Premissas!$E$10,IF(G491&lt;Premissas!$C$12,Premissas!$E$11,Premissas!$E$12)))))))</f>
        <v>0</v>
      </c>
      <c r="M491" s="13">
        <f>IF(OR(L491="",L491=0),0,L491/Premissas!$C$16)</f>
        <v>0</v>
      </c>
      <c r="N491" s="9" t="str">
        <f>IF(L491&gt;=Premissas!$C$17,"SIM","NÃO")</f>
        <v>NÃO</v>
      </c>
    </row>
    <row r="492" spans="1:14" ht="15" customHeight="1">
      <c r="A492" s="9">
        <v>7</v>
      </c>
      <c r="B492" s="9" t="s">
        <v>1285</v>
      </c>
      <c r="C492" s="9" t="s">
        <v>1286</v>
      </c>
      <c r="D492" s="9">
        <v>7801</v>
      </c>
      <c r="E492" s="9" t="s">
        <v>4852</v>
      </c>
      <c r="F492" s="9">
        <f>COUNTIFS(Detalhe_Registro!$A:$A,A492,Detalhe_Registro!$D:$D,B492)</f>
        <v>2</v>
      </c>
      <c r="G492" s="11">
        <v>0.1875</v>
      </c>
      <c r="H492" s="11">
        <v>0.12316199999999999</v>
      </c>
      <c r="I492" s="10">
        <f>SUMIFS(Detalhe_Registro!$F:$F,Detalhe_Registro!$A:$A,A492,Detalhe_Registro!$D:$D,B492)</f>
        <v>270</v>
      </c>
      <c r="J492" s="11">
        <f>SUMIFS(Detalhe_Registro!$G:$G,Detalhe_Registro!$A:$A,A492,Detalhe_Registro!$D:$D,B492)</f>
        <v>92.6</v>
      </c>
      <c r="K492" s="9" t="str">
        <f>IF(G492="","",IF(G492&lt;Premissas!$C$8,"&lt; 1,00",IF(G492&lt;Premissas!$C$9,"1,00 – 1,19",IF(G492&lt;Premissas!$C$10,"1,20 – 1,39",IF(G492&lt;Premissas!$C$11,"1,40 – 1,59",IF(G492&lt;Premissas!$C$12,"1,60 – 1,99","≥ 2,00"))))))</f>
        <v>&lt; 1,00</v>
      </c>
      <c r="L492" s="12">
        <f>IF(G492="","",MIN(Premissas!$C$17,IF(G492&lt;Premissas!$C$8,Premissas!$E$7,IF(G492&lt;Premissas!$C$9,Premissas!$E$8,IF(G492&lt;Premissas!$C$10,Premissas!$E$9,IF(G492&lt;Premissas!$C$11,Premissas!$E$10,IF(G492&lt;Premissas!$C$12,Premissas!$E$11,Premissas!$E$12)))))))</f>
        <v>0</v>
      </c>
      <c r="M492" s="13">
        <f>IF(OR(L492="",L492=0),0,L492/Premissas!$C$16)</f>
        <v>0</v>
      </c>
      <c r="N492" s="9" t="str">
        <f>IF(L492&gt;=Premissas!$C$17,"SIM","NÃO")</f>
        <v>NÃO</v>
      </c>
    </row>
    <row r="493" spans="1:14" ht="15" customHeight="1">
      <c r="A493" s="9">
        <v>7</v>
      </c>
      <c r="B493" s="9" t="s">
        <v>1459</v>
      </c>
      <c r="C493" s="9" t="s">
        <v>1460</v>
      </c>
      <c r="D493" s="9">
        <v>7801</v>
      </c>
      <c r="E493" s="9" t="s">
        <v>18</v>
      </c>
      <c r="F493" s="9">
        <f>COUNTIFS(Detalhe_Registro!$A:$A,A493,Detalhe_Registro!$D:$D,B493)</f>
        <v>1</v>
      </c>
      <c r="G493" s="11">
        <v>0.68181800000000004</v>
      </c>
      <c r="H493" s="11">
        <v>0.68181800000000004</v>
      </c>
      <c r="I493" s="10">
        <f>SUMIFS(Detalhe_Registro!$F:$F,Detalhe_Registro!$A:$A,A493,Detalhe_Registro!$D:$D,B493)</f>
        <v>151</v>
      </c>
      <c r="J493" s="11">
        <f>SUMIFS(Detalhe_Registro!$G:$G,Detalhe_Registro!$A:$A,A493,Detalhe_Registro!$D:$D,B493)</f>
        <v>10.24</v>
      </c>
      <c r="K493" s="9" t="str">
        <f>IF(G493="","",IF(G493&lt;Premissas!$C$8,"&lt; 1,00",IF(G493&lt;Premissas!$C$9,"1,00 – 1,19",IF(G493&lt;Premissas!$C$10,"1,20 – 1,39",IF(G493&lt;Premissas!$C$11,"1,40 – 1,59",IF(G493&lt;Premissas!$C$12,"1,60 – 1,99","≥ 2,00"))))))</f>
        <v>&lt; 1,00</v>
      </c>
      <c r="L493" s="12">
        <f>IF(G493="","",MIN(Premissas!$C$17,IF(G493&lt;Premissas!$C$8,Premissas!$E$7,IF(G493&lt;Premissas!$C$9,Premissas!$E$8,IF(G493&lt;Premissas!$C$10,Premissas!$E$9,IF(G493&lt;Premissas!$C$11,Premissas!$E$10,IF(G493&lt;Premissas!$C$12,Premissas!$E$11,Premissas!$E$12)))))))</f>
        <v>0</v>
      </c>
      <c r="M493" s="13">
        <f>IF(OR(L493="",L493=0),0,L493/Premissas!$C$16)</f>
        <v>0</v>
      </c>
      <c r="N493" s="9" t="str">
        <f>IF(L493&gt;=Premissas!$C$17,"SIM","NÃO")</f>
        <v>NÃO</v>
      </c>
    </row>
    <row r="494" spans="1:14" ht="15" customHeight="1">
      <c r="A494" s="9">
        <v>7</v>
      </c>
      <c r="B494" s="9" t="s">
        <v>1573</v>
      </c>
      <c r="C494" s="9" t="s">
        <v>1574</v>
      </c>
      <c r="D494" s="9">
        <v>7801</v>
      </c>
      <c r="E494" s="9" t="s">
        <v>19</v>
      </c>
      <c r="F494" s="9">
        <f>COUNTIFS(Detalhe_Registro!$A:$A,A494,Detalhe_Registro!$D:$D,B494)</f>
        <v>1</v>
      </c>
      <c r="G494" s="11">
        <v>1.6470590000000001</v>
      </c>
      <c r="H494" s="11">
        <v>1.6470590000000001</v>
      </c>
      <c r="I494" s="10">
        <f>SUMIFS(Detalhe_Registro!$F:$F,Detalhe_Registro!$A:$A,A494,Detalhe_Registro!$D:$D,B494)</f>
        <v>2480</v>
      </c>
      <c r="J494" s="11">
        <f>SUMIFS(Detalhe_Registro!$G:$G,Detalhe_Registro!$A:$A,A494,Detalhe_Registro!$D:$D,B494)</f>
        <v>87.61</v>
      </c>
      <c r="K494" s="9" t="str">
        <f>IF(G494="","",IF(G494&lt;Premissas!$C$8,"&lt; 1,00",IF(G494&lt;Premissas!$C$9,"1,00 – 1,19",IF(G494&lt;Premissas!$C$10,"1,20 – 1,39",IF(G494&lt;Premissas!$C$11,"1,40 – 1,59",IF(G494&lt;Premissas!$C$12,"1,60 – 1,99","≥ 2,00"))))))</f>
        <v>1,60 – 1,99</v>
      </c>
      <c r="L494" s="12">
        <f>IF(G494="","",MIN(Premissas!$C$17,IF(G494&lt;Premissas!$C$8,Premissas!$E$7,IF(G494&lt;Premissas!$C$9,Premissas!$E$8,IF(G494&lt;Premissas!$C$10,Premissas!$E$9,IF(G494&lt;Premissas!$C$11,Premissas!$E$10,IF(G494&lt;Premissas!$C$12,Premissas!$E$11,Premissas!$E$12)))))))</f>
        <v>500</v>
      </c>
      <c r="M494" s="13">
        <f>IF(OR(L494="",L494=0),0,L494/Premissas!$C$16)</f>
        <v>19.23076923076923</v>
      </c>
      <c r="N494" s="9" t="str">
        <f>IF(L494&gt;=Premissas!$C$17,"SIM","NÃO")</f>
        <v>NÃO</v>
      </c>
    </row>
    <row r="495" spans="1:14" ht="15" customHeight="1">
      <c r="A495" s="9">
        <v>7</v>
      </c>
      <c r="B495" s="9" t="s">
        <v>1693</v>
      </c>
      <c r="C495" s="9" t="s">
        <v>1694</v>
      </c>
      <c r="D495" s="9">
        <v>7801</v>
      </c>
      <c r="E495" s="9" t="s">
        <v>18</v>
      </c>
      <c r="F495" s="9">
        <f>COUNTIFS(Detalhe_Registro!$A:$A,A495,Detalhe_Registro!$D:$D,B495)</f>
        <v>1</v>
      </c>
      <c r="G495" s="11">
        <v>0.31818200000000002</v>
      </c>
      <c r="H495" s="11">
        <v>0.31818200000000002</v>
      </c>
      <c r="I495" s="10">
        <f>SUMIFS(Detalhe_Registro!$F:$F,Detalhe_Registro!$A:$A,A495,Detalhe_Registro!$D:$D,B495)</f>
        <v>257</v>
      </c>
      <c r="J495" s="11">
        <f>SUMIFS(Detalhe_Registro!$G:$G,Detalhe_Registro!$A:$A,A495,Detalhe_Registro!$D:$D,B495)</f>
        <v>34.770000000000003</v>
      </c>
      <c r="K495" s="9" t="str">
        <f>IF(G495="","",IF(G495&lt;Premissas!$C$8,"&lt; 1,00",IF(G495&lt;Premissas!$C$9,"1,00 – 1,19",IF(G495&lt;Premissas!$C$10,"1,20 – 1,39",IF(G495&lt;Premissas!$C$11,"1,40 – 1,59",IF(G495&lt;Premissas!$C$12,"1,60 – 1,99","≥ 2,00"))))))</f>
        <v>&lt; 1,00</v>
      </c>
      <c r="L495" s="12">
        <f>IF(G495="","",MIN(Premissas!$C$17,IF(G495&lt;Premissas!$C$8,Premissas!$E$7,IF(G495&lt;Premissas!$C$9,Premissas!$E$8,IF(G495&lt;Premissas!$C$10,Premissas!$E$9,IF(G495&lt;Premissas!$C$11,Premissas!$E$10,IF(G495&lt;Premissas!$C$12,Premissas!$E$11,Premissas!$E$12)))))))</f>
        <v>0</v>
      </c>
      <c r="M495" s="13">
        <f>IF(OR(L495="",L495=0),0,L495/Premissas!$C$16)</f>
        <v>0</v>
      </c>
      <c r="N495" s="9" t="str">
        <f>IF(L495&gt;=Premissas!$C$17,"SIM","NÃO")</f>
        <v>NÃO</v>
      </c>
    </row>
    <row r="496" spans="1:14" ht="15" customHeight="1">
      <c r="A496" s="9">
        <v>7</v>
      </c>
      <c r="B496" s="9" t="s">
        <v>1345</v>
      </c>
      <c r="C496" s="9" t="s">
        <v>1346</v>
      </c>
      <c r="D496" s="9">
        <v>7801</v>
      </c>
      <c r="E496" s="9" t="s">
        <v>21</v>
      </c>
      <c r="F496" s="9">
        <f>COUNTIFS(Detalhe_Registro!$A:$A,A496,Detalhe_Registro!$D:$D,B496)</f>
        <v>1</v>
      </c>
      <c r="G496" s="11">
        <v>0.4</v>
      </c>
      <c r="H496" s="11">
        <v>0.4</v>
      </c>
      <c r="I496" s="10">
        <f>SUMIFS(Detalhe_Registro!$F:$F,Detalhe_Registro!$A:$A,A496,Detalhe_Registro!$D:$D,B496)</f>
        <v>1449</v>
      </c>
      <c r="J496" s="11">
        <f>SUMIFS(Detalhe_Registro!$G:$G,Detalhe_Registro!$A:$A,A496,Detalhe_Registro!$D:$D,B496)</f>
        <v>175.48</v>
      </c>
      <c r="K496" s="9" t="str">
        <f>IF(G496="","",IF(G496&lt;Premissas!$C$8,"&lt; 1,00",IF(G496&lt;Premissas!$C$9,"1,00 – 1,19",IF(G496&lt;Premissas!$C$10,"1,20 – 1,39",IF(G496&lt;Premissas!$C$11,"1,40 – 1,59",IF(G496&lt;Premissas!$C$12,"1,60 – 1,99","≥ 2,00"))))))</f>
        <v>&lt; 1,00</v>
      </c>
      <c r="L496" s="12">
        <f>IF(G496="","",MIN(Premissas!$C$17,IF(G496&lt;Premissas!$C$8,Premissas!$E$7,IF(G496&lt;Premissas!$C$9,Premissas!$E$8,IF(G496&lt;Premissas!$C$10,Premissas!$E$9,IF(G496&lt;Premissas!$C$11,Premissas!$E$10,IF(G496&lt;Premissas!$C$12,Premissas!$E$11,Premissas!$E$12)))))))</f>
        <v>0</v>
      </c>
      <c r="M496" s="13">
        <f>IF(OR(L496="",L496=0),0,L496/Premissas!$C$16)</f>
        <v>0</v>
      </c>
      <c r="N496" s="9" t="str">
        <f>IF(L496&gt;=Premissas!$C$17,"SIM","NÃO")</f>
        <v>NÃO</v>
      </c>
    </row>
    <row r="497" spans="1:14" ht="15" customHeight="1">
      <c r="A497" s="9">
        <v>7</v>
      </c>
      <c r="B497" s="9" t="s">
        <v>1435</v>
      </c>
      <c r="C497" s="9" t="s">
        <v>1436</v>
      </c>
      <c r="D497" s="9">
        <v>7801</v>
      </c>
      <c r="E497" s="9" t="s">
        <v>18</v>
      </c>
      <c r="F497" s="9">
        <f>COUNTIFS(Detalhe_Registro!$A:$A,A497,Detalhe_Registro!$D:$D,B497)</f>
        <v>1</v>
      </c>
      <c r="G497" s="11">
        <v>1.7272730000000001</v>
      </c>
      <c r="H497" s="11">
        <v>1.7272730000000001</v>
      </c>
      <c r="I497" s="10">
        <f>SUMIFS(Detalhe_Registro!$F:$F,Detalhe_Registro!$A:$A,A497,Detalhe_Registro!$D:$D,B497)</f>
        <v>1071</v>
      </c>
      <c r="J497" s="11">
        <f>SUMIFS(Detalhe_Registro!$G:$G,Detalhe_Registro!$A:$A,A497,Detalhe_Registro!$D:$D,B497)</f>
        <v>28.39</v>
      </c>
      <c r="K497" s="9" t="str">
        <f>IF(G497="","",IF(G497&lt;Premissas!$C$8,"&lt; 1,00",IF(G497&lt;Premissas!$C$9,"1,00 – 1,19",IF(G497&lt;Premissas!$C$10,"1,20 – 1,39",IF(G497&lt;Premissas!$C$11,"1,40 – 1,59",IF(G497&lt;Premissas!$C$12,"1,60 – 1,99","≥ 2,00"))))))</f>
        <v>1,60 – 1,99</v>
      </c>
      <c r="L497" s="12">
        <f>IF(G497="","",MIN(Premissas!$C$17,IF(G497&lt;Premissas!$C$8,Premissas!$E$7,IF(G497&lt;Premissas!$C$9,Premissas!$E$8,IF(G497&lt;Premissas!$C$10,Premissas!$E$9,IF(G497&lt;Premissas!$C$11,Premissas!$E$10,IF(G497&lt;Premissas!$C$12,Premissas!$E$11,Premissas!$E$12)))))))</f>
        <v>500</v>
      </c>
      <c r="M497" s="13">
        <f>IF(OR(L497="",L497=0),0,L497/Premissas!$C$16)</f>
        <v>19.23076923076923</v>
      </c>
      <c r="N497" s="9" t="str">
        <f>IF(L497&gt;=Premissas!$C$17,"SIM","NÃO")</f>
        <v>NÃO</v>
      </c>
    </row>
    <row r="498" spans="1:14" ht="15" customHeight="1">
      <c r="A498" s="9">
        <v>7</v>
      </c>
      <c r="B498" s="9" t="s">
        <v>1667</v>
      </c>
      <c r="C498" s="9" t="s">
        <v>1668</v>
      </c>
      <c r="D498" s="9">
        <v>7801</v>
      </c>
      <c r="E498" s="9" t="s">
        <v>20</v>
      </c>
      <c r="F498" s="9">
        <f>COUNTIFS(Detalhe_Registro!$A:$A,A498,Detalhe_Registro!$D:$D,B498)</f>
        <v>1</v>
      </c>
      <c r="G498" s="11">
        <v>1</v>
      </c>
      <c r="H498" s="11">
        <v>1</v>
      </c>
      <c r="I498" s="10">
        <f>SUMIFS(Detalhe_Registro!$F:$F,Detalhe_Registro!$A:$A,A498,Detalhe_Registro!$D:$D,B498)</f>
        <v>98</v>
      </c>
      <c r="J498" s="11">
        <f>SUMIFS(Detalhe_Registro!$G:$G,Detalhe_Registro!$A:$A,A498,Detalhe_Registro!$D:$D,B498)</f>
        <v>6.14</v>
      </c>
      <c r="K498" s="9" t="str">
        <f>IF(G498="","",IF(G498&lt;Premissas!$C$8,"&lt; 1,00",IF(G498&lt;Premissas!$C$9,"1,00 – 1,19",IF(G498&lt;Premissas!$C$10,"1,20 – 1,39",IF(G498&lt;Premissas!$C$11,"1,40 – 1,59",IF(G498&lt;Premissas!$C$12,"1,60 – 1,99","≥ 2,00"))))))</f>
        <v>1,00 – 1,19</v>
      </c>
      <c r="L498" s="12">
        <f>IF(G498="","",MIN(Premissas!$C$17,IF(G498&lt;Premissas!$C$8,Premissas!$E$7,IF(G498&lt;Premissas!$C$9,Premissas!$E$8,IF(G498&lt;Premissas!$C$10,Premissas!$E$9,IF(G498&lt;Premissas!$C$11,Premissas!$E$10,IF(G498&lt;Premissas!$C$12,Premissas!$E$11,Premissas!$E$12)))))))</f>
        <v>100</v>
      </c>
      <c r="M498" s="13">
        <f>IF(OR(L498="",L498=0),0,L498/Premissas!$C$16)</f>
        <v>3.8461538461538463</v>
      </c>
      <c r="N498" s="9" t="str">
        <f>IF(L498&gt;=Premissas!$C$17,"SIM","NÃO")</f>
        <v>NÃO</v>
      </c>
    </row>
    <row r="499" spans="1:14" ht="15" customHeight="1">
      <c r="A499" s="9">
        <v>7</v>
      </c>
      <c r="B499" s="9" t="s">
        <v>1863</v>
      </c>
      <c r="C499" s="9" t="s">
        <v>1864</v>
      </c>
      <c r="D499" s="9">
        <v>7801</v>
      </c>
      <c r="E499" s="9" t="s">
        <v>20</v>
      </c>
      <c r="F499" s="9">
        <f>COUNTIFS(Detalhe_Registro!$A:$A,A499,Detalhe_Registro!$D:$D,B499)</f>
        <v>1</v>
      </c>
      <c r="G499" s="11">
        <v>0.9375</v>
      </c>
      <c r="H499" s="11">
        <v>0.9375</v>
      </c>
      <c r="I499" s="10">
        <f>SUMIFS(Detalhe_Registro!$F:$F,Detalhe_Registro!$A:$A,A499,Detalhe_Registro!$D:$D,B499)</f>
        <v>121</v>
      </c>
      <c r="J499" s="11">
        <f>SUMIFS(Detalhe_Registro!$G:$G,Detalhe_Registro!$A:$A,A499,Detalhe_Registro!$D:$D,B499)</f>
        <v>8.07</v>
      </c>
      <c r="K499" s="9" t="str">
        <f>IF(G499="","",IF(G499&lt;Premissas!$C$8,"&lt; 1,00",IF(G499&lt;Premissas!$C$9,"1,00 – 1,19",IF(G499&lt;Premissas!$C$10,"1,20 – 1,39",IF(G499&lt;Premissas!$C$11,"1,40 – 1,59",IF(G499&lt;Premissas!$C$12,"1,60 – 1,99","≥ 2,00"))))))</f>
        <v>&lt; 1,00</v>
      </c>
      <c r="L499" s="12">
        <f>IF(G499="","",MIN(Premissas!$C$17,IF(G499&lt;Premissas!$C$8,Premissas!$E$7,IF(G499&lt;Premissas!$C$9,Premissas!$E$8,IF(G499&lt;Premissas!$C$10,Premissas!$E$9,IF(G499&lt;Premissas!$C$11,Premissas!$E$10,IF(G499&lt;Premissas!$C$12,Premissas!$E$11,Premissas!$E$12)))))))</f>
        <v>0</v>
      </c>
      <c r="M499" s="13">
        <f>IF(OR(L499="",L499=0),0,L499/Premissas!$C$16)</f>
        <v>0</v>
      </c>
      <c r="N499" s="9" t="str">
        <f>IF(L499&gt;=Premissas!$C$17,"SIM","NÃO")</f>
        <v>NÃO</v>
      </c>
    </row>
    <row r="500" spans="1:14" ht="15" customHeight="1">
      <c r="A500" s="9">
        <v>7</v>
      </c>
      <c r="B500" s="9" t="s">
        <v>1753</v>
      </c>
      <c r="C500" s="9" t="s">
        <v>1754</v>
      </c>
      <c r="D500" s="9">
        <v>7801</v>
      </c>
      <c r="E500" s="9" t="s">
        <v>20</v>
      </c>
      <c r="F500" s="9">
        <f>COUNTIFS(Detalhe_Registro!$A:$A,A500,Detalhe_Registro!$D:$D,B500)</f>
        <v>1</v>
      </c>
      <c r="G500" s="11">
        <v>1.4375</v>
      </c>
      <c r="H500" s="11">
        <v>1.4375</v>
      </c>
      <c r="I500" s="10">
        <f>SUMIFS(Detalhe_Registro!$F:$F,Detalhe_Registro!$A:$A,A500,Detalhe_Registro!$D:$D,B500)</f>
        <v>1926</v>
      </c>
      <c r="J500" s="11">
        <f>SUMIFS(Detalhe_Registro!$G:$G,Detalhe_Registro!$A:$A,A500,Detalhe_Registro!$D:$D,B500)</f>
        <v>82.73</v>
      </c>
      <c r="K500" s="9" t="str">
        <f>IF(G500="","",IF(G500&lt;Premissas!$C$8,"&lt; 1,00",IF(G500&lt;Premissas!$C$9,"1,00 – 1,19",IF(G500&lt;Premissas!$C$10,"1,20 – 1,39",IF(G500&lt;Premissas!$C$11,"1,40 – 1,59",IF(G500&lt;Premissas!$C$12,"1,60 – 1,99","≥ 2,00"))))))</f>
        <v>1,40 – 1,59</v>
      </c>
      <c r="L500" s="12">
        <f>IF(G500="","",MIN(Premissas!$C$17,IF(G500&lt;Premissas!$C$8,Premissas!$E$7,IF(G500&lt;Premissas!$C$9,Premissas!$E$8,IF(G500&lt;Premissas!$C$10,Premissas!$E$9,IF(G500&lt;Premissas!$C$11,Premissas!$E$10,IF(G500&lt;Premissas!$C$12,Premissas!$E$11,Premissas!$E$12)))))))</f>
        <v>350</v>
      </c>
      <c r="M500" s="13">
        <f>IF(OR(L500="",L500=0),0,L500/Premissas!$C$16)</f>
        <v>13.461538461538462</v>
      </c>
      <c r="N500" s="9" t="str">
        <f>IF(L500&gt;=Premissas!$C$17,"SIM","NÃO")</f>
        <v>NÃO</v>
      </c>
    </row>
    <row r="501" spans="1:14" ht="15" customHeight="1">
      <c r="A501" s="9">
        <v>7</v>
      </c>
      <c r="B501" s="9" t="s">
        <v>1207</v>
      </c>
      <c r="C501" s="9" t="s">
        <v>1208</v>
      </c>
      <c r="D501" s="9">
        <v>7801</v>
      </c>
      <c r="E501" s="9" t="s">
        <v>21</v>
      </c>
      <c r="F501" s="9">
        <f>COUNTIFS(Detalhe_Registro!$A:$A,A501,Detalhe_Registro!$D:$D,B501)</f>
        <v>1</v>
      </c>
      <c r="G501" s="11">
        <v>0.3</v>
      </c>
      <c r="H501" s="11">
        <v>0.3</v>
      </c>
      <c r="I501" s="10">
        <f>SUMIFS(Detalhe_Registro!$F:$F,Detalhe_Registro!$A:$A,A501,Detalhe_Registro!$D:$D,B501)</f>
        <v>601</v>
      </c>
      <c r="J501" s="11">
        <f>SUMIFS(Detalhe_Registro!$G:$G,Detalhe_Registro!$A:$A,A501,Detalhe_Registro!$D:$D,B501)</f>
        <v>96.49</v>
      </c>
      <c r="K501" s="9" t="str">
        <f>IF(G501="","",IF(G501&lt;Premissas!$C$8,"&lt; 1,00",IF(G501&lt;Premissas!$C$9,"1,00 – 1,19",IF(G501&lt;Premissas!$C$10,"1,20 – 1,39",IF(G501&lt;Premissas!$C$11,"1,40 – 1,59",IF(G501&lt;Premissas!$C$12,"1,60 – 1,99","≥ 2,00"))))))</f>
        <v>&lt; 1,00</v>
      </c>
      <c r="L501" s="12">
        <f>IF(G501="","",MIN(Premissas!$C$17,IF(G501&lt;Premissas!$C$8,Premissas!$E$7,IF(G501&lt;Premissas!$C$9,Premissas!$E$8,IF(G501&lt;Premissas!$C$10,Premissas!$E$9,IF(G501&lt;Premissas!$C$11,Premissas!$E$10,IF(G501&lt;Premissas!$C$12,Premissas!$E$11,Premissas!$E$12)))))))</f>
        <v>0</v>
      </c>
      <c r="M501" s="13">
        <f>IF(OR(L501="",L501=0),0,L501/Premissas!$C$16)</f>
        <v>0</v>
      </c>
      <c r="N501" s="9" t="str">
        <f>IF(L501&gt;=Premissas!$C$17,"SIM","NÃO")</f>
        <v>NÃO</v>
      </c>
    </row>
    <row r="502" spans="1:14" ht="15" customHeight="1">
      <c r="A502" s="9">
        <v>7</v>
      </c>
      <c r="B502" s="9" t="s">
        <v>1349</v>
      </c>
      <c r="C502" s="9" t="s">
        <v>1350</v>
      </c>
      <c r="D502" s="9">
        <v>7801</v>
      </c>
      <c r="E502" s="9" t="s">
        <v>18</v>
      </c>
      <c r="F502" s="9">
        <f>COUNTIFS(Detalhe_Registro!$A:$A,A502,Detalhe_Registro!$D:$D,B502)</f>
        <v>1</v>
      </c>
      <c r="G502" s="11">
        <v>0.13636400000000001</v>
      </c>
      <c r="H502" s="11">
        <v>0.13636400000000001</v>
      </c>
      <c r="I502" s="10">
        <f>SUMIFS(Detalhe_Registro!$F:$F,Detalhe_Registro!$A:$A,A502,Detalhe_Registro!$D:$D,B502)</f>
        <v>75</v>
      </c>
      <c r="J502" s="11">
        <f>SUMIFS(Detalhe_Registro!$G:$G,Detalhe_Registro!$A:$A,A502,Detalhe_Registro!$D:$D,B502)</f>
        <v>25.62</v>
      </c>
      <c r="K502" s="9" t="str">
        <f>IF(G502="","",IF(G502&lt;Premissas!$C$8,"&lt; 1,00",IF(G502&lt;Premissas!$C$9,"1,00 – 1,19",IF(G502&lt;Premissas!$C$10,"1,20 – 1,39",IF(G502&lt;Premissas!$C$11,"1,40 – 1,59",IF(G502&lt;Premissas!$C$12,"1,60 – 1,99","≥ 2,00"))))))</f>
        <v>&lt; 1,00</v>
      </c>
      <c r="L502" s="12">
        <f>IF(G502="","",MIN(Premissas!$C$17,IF(G502&lt;Premissas!$C$8,Premissas!$E$7,IF(G502&lt;Premissas!$C$9,Premissas!$E$8,IF(G502&lt;Premissas!$C$10,Premissas!$E$9,IF(G502&lt;Premissas!$C$11,Premissas!$E$10,IF(G502&lt;Premissas!$C$12,Premissas!$E$11,Premissas!$E$12)))))))</f>
        <v>0</v>
      </c>
      <c r="M502" s="13">
        <f>IF(OR(L502="",L502=0),0,L502/Premissas!$C$16)</f>
        <v>0</v>
      </c>
      <c r="N502" s="9" t="str">
        <f>IF(L502&gt;=Premissas!$C$17,"SIM","NÃO")</f>
        <v>NÃO</v>
      </c>
    </row>
    <row r="503" spans="1:14" ht="15" customHeight="1">
      <c r="A503" s="9">
        <v>7</v>
      </c>
      <c r="B503" s="9" t="s">
        <v>1555</v>
      </c>
      <c r="C503" s="9" t="s">
        <v>1556</v>
      </c>
      <c r="D503" s="9">
        <v>7801</v>
      </c>
      <c r="E503" s="9" t="s">
        <v>4852</v>
      </c>
      <c r="F503" s="9">
        <f>COUNTIFS(Detalhe_Registro!$A:$A,A503,Detalhe_Registro!$D:$D,B503)</f>
        <v>2</v>
      </c>
      <c r="G503" s="11">
        <v>1.5882350000000001</v>
      </c>
      <c r="H503" s="11">
        <v>1.2003680000000001</v>
      </c>
      <c r="I503" s="10">
        <f>SUMIFS(Detalhe_Registro!$F:$F,Detalhe_Registro!$A:$A,A503,Detalhe_Registro!$D:$D,B503)</f>
        <v>3064</v>
      </c>
      <c r="J503" s="11">
        <f>SUMIFS(Detalhe_Registro!$G:$G,Detalhe_Registro!$A:$A,A503,Detalhe_Registro!$D:$D,B503)</f>
        <v>122.3</v>
      </c>
      <c r="K503" s="9" t="str">
        <f>IF(G503="","",IF(G503&lt;Premissas!$C$8,"&lt; 1,00",IF(G503&lt;Premissas!$C$9,"1,00 – 1,19",IF(G503&lt;Premissas!$C$10,"1,20 – 1,39",IF(G503&lt;Premissas!$C$11,"1,40 – 1,59",IF(G503&lt;Premissas!$C$12,"1,60 – 1,99","≥ 2,00"))))))</f>
        <v>1,40 – 1,59</v>
      </c>
      <c r="L503" s="12">
        <f>IF(G503="","",MIN(Premissas!$C$17,IF(G503&lt;Premissas!$C$8,Premissas!$E$7,IF(G503&lt;Premissas!$C$9,Premissas!$E$8,IF(G503&lt;Premissas!$C$10,Premissas!$E$9,IF(G503&lt;Premissas!$C$11,Premissas!$E$10,IF(G503&lt;Premissas!$C$12,Premissas!$E$11,Premissas!$E$12)))))))</f>
        <v>350</v>
      </c>
      <c r="M503" s="13">
        <f>IF(OR(L503="",L503=0),0,L503/Premissas!$C$16)</f>
        <v>13.461538461538462</v>
      </c>
      <c r="N503" s="9" t="str">
        <f>IF(L503&gt;=Premissas!$C$17,"SIM","NÃO")</f>
        <v>NÃO</v>
      </c>
    </row>
    <row r="504" spans="1:14" ht="15" customHeight="1">
      <c r="A504" s="9">
        <v>7</v>
      </c>
      <c r="B504" s="9" t="s">
        <v>1979</v>
      </c>
      <c r="C504" s="9" t="s">
        <v>1980</v>
      </c>
      <c r="D504" s="9">
        <v>7801</v>
      </c>
      <c r="E504" s="9" t="s">
        <v>4852</v>
      </c>
      <c r="F504" s="9">
        <f>COUNTIFS(Detalhe_Registro!$A:$A,A504,Detalhe_Registro!$D:$D,B504)</f>
        <v>2</v>
      </c>
      <c r="G504" s="11">
        <v>0.94117600000000001</v>
      </c>
      <c r="H504" s="11">
        <v>0.93933800000000001</v>
      </c>
      <c r="I504" s="10">
        <f>SUMIFS(Detalhe_Registro!$F:$F,Detalhe_Registro!$A:$A,A504,Detalhe_Registro!$D:$D,B504)</f>
        <v>2480</v>
      </c>
      <c r="J504" s="11">
        <f>SUMIFS(Detalhe_Registro!$G:$G,Detalhe_Registro!$A:$A,A504,Detalhe_Registro!$D:$D,B504)</f>
        <v>153.71</v>
      </c>
      <c r="K504" s="9" t="str">
        <f>IF(G504="","",IF(G504&lt;Premissas!$C$8,"&lt; 1,00",IF(G504&lt;Premissas!$C$9,"1,00 – 1,19",IF(G504&lt;Premissas!$C$10,"1,20 – 1,39",IF(G504&lt;Premissas!$C$11,"1,40 – 1,59",IF(G504&lt;Premissas!$C$12,"1,60 – 1,99","≥ 2,00"))))))</f>
        <v>&lt; 1,00</v>
      </c>
      <c r="L504" s="12">
        <f>IF(G504="","",MIN(Premissas!$C$17,IF(G504&lt;Premissas!$C$8,Premissas!$E$7,IF(G504&lt;Premissas!$C$9,Premissas!$E$8,IF(G504&lt;Premissas!$C$10,Premissas!$E$9,IF(G504&lt;Premissas!$C$11,Premissas!$E$10,IF(G504&lt;Premissas!$C$12,Premissas!$E$11,Premissas!$E$12)))))))</f>
        <v>0</v>
      </c>
      <c r="M504" s="13">
        <f>IF(OR(L504="",L504=0),0,L504/Premissas!$C$16)</f>
        <v>0</v>
      </c>
      <c r="N504" s="9" t="str">
        <f>IF(L504&gt;=Premissas!$C$17,"SIM","NÃO")</f>
        <v>NÃO</v>
      </c>
    </row>
    <row r="505" spans="1:14" ht="15" customHeight="1">
      <c r="A505" s="9">
        <v>7</v>
      </c>
      <c r="B505" s="9" t="s">
        <v>1243</v>
      </c>
      <c r="C505" s="9" t="s">
        <v>1244</v>
      </c>
      <c r="D505" s="9">
        <v>7801</v>
      </c>
      <c r="E505" s="9" t="s">
        <v>19</v>
      </c>
      <c r="F505" s="9">
        <f>COUNTIFS(Detalhe_Registro!$A:$A,A505,Detalhe_Registro!$D:$D,B505)</f>
        <v>1</v>
      </c>
      <c r="G505" s="11">
        <v>0.29411799999999999</v>
      </c>
      <c r="H505" s="11">
        <v>0.29411799999999999</v>
      </c>
      <c r="I505" s="10">
        <f>SUMIFS(Detalhe_Registro!$F:$F,Detalhe_Registro!$A:$A,A505,Detalhe_Registro!$D:$D,B505)</f>
        <v>222</v>
      </c>
      <c r="J505" s="11">
        <f>SUMIFS(Detalhe_Registro!$G:$G,Detalhe_Registro!$A:$A,A505,Detalhe_Registro!$D:$D,B505)</f>
        <v>46.69</v>
      </c>
      <c r="K505" s="9" t="str">
        <f>IF(G505="","",IF(G505&lt;Premissas!$C$8,"&lt; 1,00",IF(G505&lt;Premissas!$C$9,"1,00 – 1,19",IF(G505&lt;Premissas!$C$10,"1,20 – 1,39",IF(G505&lt;Premissas!$C$11,"1,40 – 1,59",IF(G505&lt;Premissas!$C$12,"1,60 – 1,99","≥ 2,00"))))))</f>
        <v>&lt; 1,00</v>
      </c>
      <c r="L505" s="12">
        <f>IF(G505="","",MIN(Premissas!$C$17,IF(G505&lt;Premissas!$C$8,Premissas!$E$7,IF(G505&lt;Premissas!$C$9,Premissas!$E$8,IF(G505&lt;Premissas!$C$10,Premissas!$E$9,IF(G505&lt;Premissas!$C$11,Premissas!$E$10,IF(G505&lt;Premissas!$C$12,Premissas!$E$11,Premissas!$E$12)))))))</f>
        <v>0</v>
      </c>
      <c r="M505" s="13">
        <f>IF(OR(L505="",L505=0),0,L505/Premissas!$C$16)</f>
        <v>0</v>
      </c>
      <c r="N505" s="9" t="str">
        <f>IF(L505&gt;=Premissas!$C$17,"SIM","NÃO")</f>
        <v>NÃO</v>
      </c>
    </row>
    <row r="506" spans="1:14" ht="15" customHeight="1">
      <c r="A506" s="9">
        <v>7</v>
      </c>
      <c r="B506" s="9" t="s">
        <v>1273</v>
      </c>
      <c r="C506" s="9" t="s">
        <v>1274</v>
      </c>
      <c r="D506" s="9">
        <v>7801</v>
      </c>
      <c r="E506" s="9" t="s">
        <v>19</v>
      </c>
      <c r="F506" s="9">
        <f>COUNTIFS(Detalhe_Registro!$A:$A,A506,Detalhe_Registro!$D:$D,B506)</f>
        <v>1</v>
      </c>
      <c r="G506" s="11">
        <v>0.52941199999999999</v>
      </c>
      <c r="H506" s="11">
        <v>0.52941199999999999</v>
      </c>
      <c r="I506" s="10">
        <f>SUMIFS(Detalhe_Registro!$F:$F,Detalhe_Registro!$A:$A,A506,Detalhe_Registro!$D:$D,B506)</f>
        <v>368</v>
      </c>
      <c r="J506" s="11">
        <f>SUMIFS(Detalhe_Registro!$G:$G,Detalhe_Registro!$A:$A,A506,Detalhe_Registro!$D:$D,B506)</f>
        <v>40.020000000000003</v>
      </c>
      <c r="K506" s="9" t="str">
        <f>IF(G506="","",IF(G506&lt;Premissas!$C$8,"&lt; 1,00",IF(G506&lt;Premissas!$C$9,"1,00 – 1,19",IF(G506&lt;Premissas!$C$10,"1,20 – 1,39",IF(G506&lt;Premissas!$C$11,"1,40 – 1,59",IF(G506&lt;Premissas!$C$12,"1,60 – 1,99","≥ 2,00"))))))</f>
        <v>&lt; 1,00</v>
      </c>
      <c r="L506" s="12">
        <f>IF(G506="","",MIN(Premissas!$C$17,IF(G506&lt;Premissas!$C$8,Premissas!$E$7,IF(G506&lt;Premissas!$C$9,Premissas!$E$8,IF(G506&lt;Premissas!$C$10,Premissas!$E$9,IF(G506&lt;Premissas!$C$11,Premissas!$E$10,IF(G506&lt;Premissas!$C$12,Premissas!$E$11,Premissas!$E$12)))))))</f>
        <v>0</v>
      </c>
      <c r="M506" s="13">
        <f>IF(OR(L506="",L506=0),0,L506/Premissas!$C$16)</f>
        <v>0</v>
      </c>
      <c r="N506" s="9" t="str">
        <f>IF(L506&gt;=Premissas!$C$17,"SIM","NÃO")</f>
        <v>NÃO</v>
      </c>
    </row>
    <row r="507" spans="1:14" ht="15" customHeight="1">
      <c r="A507" s="9">
        <v>7</v>
      </c>
      <c r="B507" s="9" t="s">
        <v>1229</v>
      </c>
      <c r="C507" s="9" t="s">
        <v>1230</v>
      </c>
      <c r="D507" s="9">
        <v>7801</v>
      </c>
      <c r="E507" s="9" t="s">
        <v>21</v>
      </c>
      <c r="F507" s="9">
        <f>COUNTIFS(Detalhe_Registro!$A:$A,A507,Detalhe_Registro!$D:$D,B507)</f>
        <v>1</v>
      </c>
      <c r="G507" s="11">
        <v>0.4</v>
      </c>
      <c r="H507" s="11">
        <v>0.4</v>
      </c>
      <c r="I507" s="10">
        <f>SUMIFS(Detalhe_Registro!$F:$F,Detalhe_Registro!$A:$A,A507,Detalhe_Registro!$D:$D,B507)</f>
        <v>974</v>
      </c>
      <c r="J507" s="11">
        <f>SUMIFS(Detalhe_Registro!$G:$G,Detalhe_Registro!$A:$A,A507,Detalhe_Registro!$D:$D,B507)</f>
        <v>122.34</v>
      </c>
      <c r="K507" s="9" t="str">
        <f>IF(G507="","",IF(G507&lt;Premissas!$C$8,"&lt; 1,00",IF(G507&lt;Premissas!$C$9,"1,00 – 1,19",IF(G507&lt;Premissas!$C$10,"1,20 – 1,39",IF(G507&lt;Premissas!$C$11,"1,40 – 1,59",IF(G507&lt;Premissas!$C$12,"1,60 – 1,99","≥ 2,00"))))))</f>
        <v>&lt; 1,00</v>
      </c>
      <c r="L507" s="12">
        <f>IF(G507="","",MIN(Premissas!$C$17,IF(G507&lt;Premissas!$C$8,Premissas!$E$7,IF(G507&lt;Premissas!$C$9,Premissas!$E$8,IF(G507&lt;Premissas!$C$10,Premissas!$E$9,IF(G507&lt;Premissas!$C$11,Premissas!$E$10,IF(G507&lt;Premissas!$C$12,Premissas!$E$11,Premissas!$E$12)))))))</f>
        <v>0</v>
      </c>
      <c r="M507" s="13">
        <f>IF(OR(L507="",L507=0),0,L507/Premissas!$C$16)</f>
        <v>0</v>
      </c>
      <c r="N507" s="9" t="str">
        <f>IF(L507&gt;=Premissas!$C$17,"SIM","NÃO")</f>
        <v>NÃO</v>
      </c>
    </row>
    <row r="508" spans="1:14" ht="15" customHeight="1">
      <c r="A508" s="9">
        <v>7</v>
      </c>
      <c r="B508" s="9" t="s">
        <v>1279</v>
      </c>
      <c r="C508" s="9" t="s">
        <v>1280</v>
      </c>
      <c r="D508" s="9">
        <v>7801</v>
      </c>
      <c r="E508" s="9" t="s">
        <v>21</v>
      </c>
      <c r="F508" s="9">
        <f>COUNTIFS(Detalhe_Registro!$A:$A,A508,Detalhe_Registro!$D:$D,B508)</f>
        <v>1</v>
      </c>
      <c r="G508" s="11">
        <v>0.4</v>
      </c>
      <c r="H508" s="11">
        <v>0.4</v>
      </c>
      <c r="I508" s="10">
        <f>SUMIFS(Detalhe_Registro!$F:$F,Detalhe_Registro!$A:$A,A508,Detalhe_Registro!$D:$D,B508)</f>
        <v>1397</v>
      </c>
      <c r="J508" s="11">
        <f>SUMIFS(Detalhe_Registro!$G:$G,Detalhe_Registro!$A:$A,A508,Detalhe_Registro!$D:$D,B508)</f>
        <v>174.42</v>
      </c>
      <c r="K508" s="9" t="str">
        <f>IF(G508="","",IF(G508&lt;Premissas!$C$8,"&lt; 1,00",IF(G508&lt;Premissas!$C$9,"1,00 – 1,19",IF(G508&lt;Premissas!$C$10,"1,20 – 1,39",IF(G508&lt;Premissas!$C$11,"1,40 – 1,59",IF(G508&lt;Premissas!$C$12,"1,60 – 1,99","≥ 2,00"))))))</f>
        <v>&lt; 1,00</v>
      </c>
      <c r="L508" s="12">
        <f>IF(G508="","",MIN(Premissas!$C$17,IF(G508&lt;Premissas!$C$8,Premissas!$E$7,IF(G508&lt;Premissas!$C$9,Premissas!$E$8,IF(G508&lt;Premissas!$C$10,Premissas!$E$9,IF(G508&lt;Premissas!$C$11,Premissas!$E$10,IF(G508&lt;Premissas!$C$12,Premissas!$E$11,Premissas!$E$12)))))))</f>
        <v>0</v>
      </c>
      <c r="M508" s="13">
        <f>IF(OR(L508="",L508=0),0,L508/Premissas!$C$16)</f>
        <v>0</v>
      </c>
      <c r="N508" s="9" t="str">
        <f>IF(L508&gt;=Premissas!$C$17,"SIM","NÃO")</f>
        <v>NÃO</v>
      </c>
    </row>
    <row r="509" spans="1:14" ht="15" customHeight="1">
      <c r="A509" s="9">
        <v>7</v>
      </c>
      <c r="B509" s="9" t="s">
        <v>1225</v>
      </c>
      <c r="C509" s="9" t="s">
        <v>1226</v>
      </c>
      <c r="D509" s="9">
        <v>7801</v>
      </c>
      <c r="E509" s="9" t="s">
        <v>21</v>
      </c>
      <c r="F509" s="9">
        <f>COUNTIFS(Detalhe_Registro!$A:$A,A509,Detalhe_Registro!$D:$D,B509)</f>
        <v>1</v>
      </c>
      <c r="G509" s="11">
        <v>0.4</v>
      </c>
      <c r="H509" s="11">
        <v>0.4</v>
      </c>
      <c r="I509" s="10">
        <f>SUMIFS(Detalhe_Registro!$F:$F,Detalhe_Registro!$A:$A,A509,Detalhe_Registro!$D:$D,B509)</f>
        <v>839</v>
      </c>
      <c r="J509" s="11">
        <f>SUMIFS(Detalhe_Registro!$G:$G,Detalhe_Registro!$A:$A,A509,Detalhe_Registro!$D:$D,B509)</f>
        <v>103</v>
      </c>
      <c r="K509" s="9" t="str">
        <f>IF(G509="","",IF(G509&lt;Premissas!$C$8,"&lt; 1,00",IF(G509&lt;Premissas!$C$9,"1,00 – 1,19",IF(G509&lt;Premissas!$C$10,"1,20 – 1,39",IF(G509&lt;Premissas!$C$11,"1,40 – 1,59",IF(G509&lt;Premissas!$C$12,"1,60 – 1,99","≥ 2,00"))))))</f>
        <v>&lt; 1,00</v>
      </c>
      <c r="L509" s="12">
        <f>IF(G509="","",MIN(Premissas!$C$17,IF(G509&lt;Premissas!$C$8,Premissas!$E$7,IF(G509&lt;Premissas!$C$9,Premissas!$E$8,IF(G509&lt;Premissas!$C$10,Premissas!$E$9,IF(G509&lt;Premissas!$C$11,Premissas!$E$10,IF(G509&lt;Premissas!$C$12,Premissas!$E$11,Premissas!$E$12)))))))</f>
        <v>0</v>
      </c>
      <c r="M509" s="13">
        <f>IF(OR(L509="",L509=0),0,L509/Premissas!$C$16)</f>
        <v>0</v>
      </c>
      <c r="N509" s="9" t="str">
        <f>IF(L509&gt;=Premissas!$C$17,"SIM","NÃO")</f>
        <v>NÃO</v>
      </c>
    </row>
    <row r="510" spans="1:14" ht="15" customHeight="1">
      <c r="A510" s="9">
        <v>7</v>
      </c>
      <c r="B510" s="9" t="s">
        <v>1287</v>
      </c>
      <c r="C510" s="9" t="s">
        <v>1288</v>
      </c>
      <c r="D510" s="9">
        <v>7801</v>
      </c>
      <c r="E510" s="9" t="s">
        <v>18</v>
      </c>
      <c r="F510" s="9">
        <f>COUNTIFS(Detalhe_Registro!$A:$A,A510,Detalhe_Registro!$D:$D,B510)</f>
        <v>1</v>
      </c>
      <c r="G510" s="11">
        <v>0.227273</v>
      </c>
      <c r="H510" s="11">
        <v>0.227273</v>
      </c>
      <c r="I510" s="10">
        <f>SUMIFS(Detalhe_Registro!$F:$F,Detalhe_Registro!$A:$A,A510,Detalhe_Registro!$D:$D,B510)</f>
        <v>135</v>
      </c>
      <c r="J510" s="11">
        <f>SUMIFS(Detalhe_Registro!$G:$G,Detalhe_Registro!$A:$A,A510,Detalhe_Registro!$D:$D,B510)</f>
        <v>28.45</v>
      </c>
      <c r="K510" s="9" t="str">
        <f>IF(G510="","",IF(G510&lt;Premissas!$C$8,"&lt; 1,00",IF(G510&lt;Premissas!$C$9,"1,00 – 1,19",IF(G510&lt;Premissas!$C$10,"1,20 – 1,39",IF(G510&lt;Premissas!$C$11,"1,40 – 1,59",IF(G510&lt;Premissas!$C$12,"1,60 – 1,99","≥ 2,00"))))))</f>
        <v>&lt; 1,00</v>
      </c>
      <c r="L510" s="12">
        <f>IF(G510="","",MIN(Premissas!$C$17,IF(G510&lt;Premissas!$C$8,Premissas!$E$7,IF(G510&lt;Premissas!$C$9,Premissas!$E$8,IF(G510&lt;Premissas!$C$10,Premissas!$E$9,IF(G510&lt;Premissas!$C$11,Premissas!$E$10,IF(G510&lt;Premissas!$C$12,Premissas!$E$11,Premissas!$E$12)))))))</f>
        <v>0</v>
      </c>
      <c r="M510" s="13">
        <f>IF(OR(L510="",L510=0),0,L510/Premissas!$C$16)</f>
        <v>0</v>
      </c>
      <c r="N510" s="9" t="str">
        <f>IF(L510&gt;=Premissas!$C$17,"SIM","NÃO")</f>
        <v>NÃO</v>
      </c>
    </row>
    <row r="511" spans="1:14" ht="15" customHeight="1">
      <c r="A511" s="9">
        <v>7</v>
      </c>
      <c r="B511" s="9" t="s">
        <v>1199</v>
      </c>
      <c r="C511" s="9" t="s">
        <v>1200</v>
      </c>
      <c r="D511" s="9">
        <v>7801</v>
      </c>
      <c r="E511" s="9" t="s">
        <v>21</v>
      </c>
      <c r="F511" s="9">
        <f>COUNTIFS(Detalhe_Registro!$A:$A,A511,Detalhe_Registro!$D:$D,B511)</f>
        <v>1</v>
      </c>
      <c r="G511" s="11">
        <v>0.9</v>
      </c>
      <c r="H511" s="11">
        <v>0.9</v>
      </c>
      <c r="I511" s="10">
        <f>SUMIFS(Detalhe_Registro!$F:$F,Detalhe_Registro!$A:$A,A511,Detalhe_Registro!$D:$D,B511)</f>
        <v>1478</v>
      </c>
      <c r="J511" s="11">
        <f>SUMIFS(Detalhe_Registro!$G:$G,Detalhe_Registro!$A:$A,A511,Detalhe_Registro!$D:$D,B511)</f>
        <v>81.38</v>
      </c>
      <c r="K511" s="9" t="str">
        <f>IF(G511="","",IF(G511&lt;Premissas!$C$8,"&lt; 1,00",IF(G511&lt;Premissas!$C$9,"1,00 – 1,19",IF(G511&lt;Premissas!$C$10,"1,20 – 1,39",IF(G511&lt;Premissas!$C$11,"1,40 – 1,59",IF(G511&lt;Premissas!$C$12,"1,60 – 1,99","≥ 2,00"))))))</f>
        <v>&lt; 1,00</v>
      </c>
      <c r="L511" s="12">
        <f>IF(G511="","",MIN(Premissas!$C$17,IF(G511&lt;Premissas!$C$8,Premissas!$E$7,IF(G511&lt;Premissas!$C$9,Premissas!$E$8,IF(G511&lt;Premissas!$C$10,Premissas!$E$9,IF(G511&lt;Premissas!$C$11,Premissas!$E$10,IF(G511&lt;Premissas!$C$12,Premissas!$E$11,Premissas!$E$12)))))))</f>
        <v>0</v>
      </c>
      <c r="M511" s="13">
        <f>IF(OR(L511="",L511=0),0,L511/Premissas!$C$16)</f>
        <v>0</v>
      </c>
      <c r="N511" s="9" t="str">
        <f>IF(L511&gt;=Premissas!$C$17,"SIM","NÃO")</f>
        <v>NÃO</v>
      </c>
    </row>
    <row r="512" spans="1:14" ht="15" customHeight="1">
      <c r="A512" s="9">
        <v>7</v>
      </c>
      <c r="B512" s="9" t="s">
        <v>1299</v>
      </c>
      <c r="C512" s="9" t="s">
        <v>1300</v>
      </c>
      <c r="D512" s="9">
        <v>7801</v>
      </c>
      <c r="E512" s="9" t="s">
        <v>21</v>
      </c>
      <c r="F512" s="9">
        <f>COUNTIFS(Detalhe_Registro!$A:$A,A512,Detalhe_Registro!$D:$D,B512)</f>
        <v>1</v>
      </c>
      <c r="G512" s="11">
        <v>0.3</v>
      </c>
      <c r="H512" s="11">
        <v>0.3</v>
      </c>
      <c r="I512" s="10">
        <f>SUMIFS(Detalhe_Registro!$F:$F,Detalhe_Registro!$A:$A,A512,Detalhe_Registro!$D:$D,B512)</f>
        <v>922</v>
      </c>
      <c r="J512" s="11">
        <f>SUMIFS(Detalhe_Registro!$G:$G,Detalhe_Registro!$A:$A,A512,Detalhe_Registro!$D:$D,B512)</f>
        <v>142.16999999999999</v>
      </c>
      <c r="K512" s="9" t="str">
        <f>IF(G512="","",IF(G512&lt;Premissas!$C$8,"&lt; 1,00",IF(G512&lt;Premissas!$C$9,"1,00 – 1,19",IF(G512&lt;Premissas!$C$10,"1,20 – 1,39",IF(G512&lt;Premissas!$C$11,"1,40 – 1,59",IF(G512&lt;Premissas!$C$12,"1,60 – 1,99","≥ 2,00"))))))</f>
        <v>&lt; 1,00</v>
      </c>
      <c r="L512" s="12">
        <f>IF(G512="","",MIN(Premissas!$C$17,IF(G512&lt;Premissas!$C$8,Premissas!$E$7,IF(G512&lt;Premissas!$C$9,Premissas!$E$8,IF(G512&lt;Premissas!$C$10,Premissas!$E$9,IF(G512&lt;Premissas!$C$11,Premissas!$E$10,IF(G512&lt;Premissas!$C$12,Premissas!$E$11,Premissas!$E$12)))))))</f>
        <v>0</v>
      </c>
      <c r="M512" s="13">
        <f>IF(OR(L512="",L512=0),0,L512/Premissas!$C$16)</f>
        <v>0</v>
      </c>
      <c r="N512" s="9" t="str">
        <f>IF(L512&gt;=Premissas!$C$17,"SIM","NÃO")</f>
        <v>NÃO</v>
      </c>
    </row>
    <row r="513" spans="1:14" ht="15" customHeight="1">
      <c r="A513" s="9">
        <v>7</v>
      </c>
      <c r="B513" s="9" t="s">
        <v>1461</v>
      </c>
      <c r="C513" s="9" t="s">
        <v>1462</v>
      </c>
      <c r="D513" s="9">
        <v>7801</v>
      </c>
      <c r="E513" s="9" t="s">
        <v>21</v>
      </c>
      <c r="F513" s="9">
        <f>COUNTIFS(Detalhe_Registro!$A:$A,A513,Detalhe_Registro!$D:$D,B513)</f>
        <v>1</v>
      </c>
      <c r="G513" s="11">
        <v>0.4</v>
      </c>
      <c r="H513" s="11">
        <v>0.4</v>
      </c>
      <c r="I513" s="10">
        <f>SUMIFS(Detalhe_Registro!$F:$F,Detalhe_Registro!$A:$A,A513,Detalhe_Registro!$D:$D,B513)</f>
        <v>50</v>
      </c>
      <c r="J513" s="11">
        <f>SUMIFS(Detalhe_Registro!$G:$G,Detalhe_Registro!$A:$A,A513,Detalhe_Registro!$D:$D,B513)</f>
        <v>6.07</v>
      </c>
      <c r="K513" s="9" t="str">
        <f>IF(G513="","",IF(G513&lt;Premissas!$C$8,"&lt; 1,00",IF(G513&lt;Premissas!$C$9,"1,00 – 1,19",IF(G513&lt;Premissas!$C$10,"1,20 – 1,39",IF(G513&lt;Premissas!$C$11,"1,40 – 1,59",IF(G513&lt;Premissas!$C$12,"1,60 – 1,99","≥ 2,00"))))))</f>
        <v>&lt; 1,00</v>
      </c>
      <c r="L513" s="12">
        <f>IF(G513="","",MIN(Premissas!$C$17,IF(G513&lt;Premissas!$C$8,Premissas!$E$7,IF(G513&lt;Premissas!$C$9,Premissas!$E$8,IF(G513&lt;Premissas!$C$10,Premissas!$E$9,IF(G513&lt;Premissas!$C$11,Premissas!$E$10,IF(G513&lt;Premissas!$C$12,Premissas!$E$11,Premissas!$E$12)))))))</f>
        <v>0</v>
      </c>
      <c r="M513" s="13">
        <f>IF(OR(L513="",L513=0),0,L513/Premissas!$C$16)</f>
        <v>0</v>
      </c>
      <c r="N513" s="9" t="str">
        <f>IF(L513&gt;=Premissas!$C$17,"SIM","NÃO")</f>
        <v>NÃO</v>
      </c>
    </row>
    <row r="514" spans="1:14" ht="15" customHeight="1">
      <c r="A514" s="9">
        <v>7</v>
      </c>
      <c r="B514" s="9" t="s">
        <v>1647</v>
      </c>
      <c r="C514" s="9" t="s">
        <v>1648</v>
      </c>
      <c r="D514" s="9">
        <v>7801</v>
      </c>
      <c r="E514" s="9" t="s">
        <v>18</v>
      </c>
      <c r="F514" s="9">
        <f>COUNTIFS(Detalhe_Registro!$A:$A,A514,Detalhe_Registro!$D:$D,B514)</f>
        <v>1</v>
      </c>
      <c r="G514" s="11">
        <v>0.31818200000000002</v>
      </c>
      <c r="H514" s="11">
        <v>0.31818200000000002</v>
      </c>
      <c r="I514" s="10">
        <f>SUMIFS(Detalhe_Registro!$F:$F,Detalhe_Registro!$A:$A,A514,Detalhe_Registro!$D:$D,B514)</f>
        <v>198</v>
      </c>
      <c r="J514" s="11">
        <f>SUMIFS(Detalhe_Registro!$G:$G,Detalhe_Registro!$A:$A,A514,Detalhe_Registro!$D:$D,B514)</f>
        <v>27.85</v>
      </c>
      <c r="K514" s="9" t="str">
        <f>IF(G514="","",IF(G514&lt;Premissas!$C$8,"&lt; 1,00",IF(G514&lt;Premissas!$C$9,"1,00 – 1,19",IF(G514&lt;Premissas!$C$10,"1,20 – 1,39",IF(G514&lt;Premissas!$C$11,"1,40 – 1,59",IF(G514&lt;Premissas!$C$12,"1,60 – 1,99","≥ 2,00"))))))</f>
        <v>&lt; 1,00</v>
      </c>
      <c r="L514" s="12">
        <f>IF(G514="","",MIN(Premissas!$C$17,IF(G514&lt;Premissas!$C$8,Premissas!$E$7,IF(G514&lt;Premissas!$C$9,Premissas!$E$8,IF(G514&lt;Premissas!$C$10,Premissas!$E$9,IF(G514&lt;Premissas!$C$11,Premissas!$E$10,IF(G514&lt;Premissas!$C$12,Premissas!$E$11,Premissas!$E$12)))))))</f>
        <v>0</v>
      </c>
      <c r="M514" s="13">
        <f>IF(OR(L514="",L514=0),0,L514/Premissas!$C$16)</f>
        <v>0</v>
      </c>
      <c r="N514" s="9" t="str">
        <f>IF(L514&gt;=Premissas!$C$17,"SIM","NÃO")</f>
        <v>NÃO</v>
      </c>
    </row>
    <row r="515" spans="1:14" ht="15" customHeight="1">
      <c r="A515" s="9">
        <v>7</v>
      </c>
      <c r="B515" s="9" t="s">
        <v>2163</v>
      </c>
      <c r="C515" s="9" t="s">
        <v>2164</v>
      </c>
      <c r="D515" s="9">
        <v>7801</v>
      </c>
      <c r="E515" s="9" t="s">
        <v>19</v>
      </c>
      <c r="F515" s="9">
        <f>COUNTIFS(Detalhe_Registro!$A:$A,A515,Detalhe_Registro!$D:$D,B515)</f>
        <v>1</v>
      </c>
      <c r="G515" s="11">
        <v>0.82352899999999996</v>
      </c>
      <c r="H515" s="11">
        <v>0.82352899999999996</v>
      </c>
      <c r="I515" s="10">
        <f>SUMIFS(Detalhe_Registro!$F:$F,Detalhe_Registro!$A:$A,A515,Detalhe_Registro!$D:$D,B515)</f>
        <v>464</v>
      </c>
      <c r="J515" s="11">
        <f>SUMIFS(Detalhe_Registro!$G:$G,Detalhe_Registro!$A:$A,A515,Detalhe_Registro!$D:$D,B515)</f>
        <v>32.96</v>
      </c>
      <c r="K515" s="9" t="str">
        <f>IF(G515="","",IF(G515&lt;Premissas!$C$8,"&lt; 1,00",IF(G515&lt;Premissas!$C$9,"1,00 – 1,19",IF(G515&lt;Premissas!$C$10,"1,20 – 1,39",IF(G515&lt;Premissas!$C$11,"1,40 – 1,59",IF(G515&lt;Premissas!$C$12,"1,60 – 1,99","≥ 2,00"))))))</f>
        <v>&lt; 1,00</v>
      </c>
      <c r="L515" s="12">
        <f>IF(G515="","",MIN(Premissas!$C$17,IF(G515&lt;Premissas!$C$8,Premissas!$E$7,IF(G515&lt;Premissas!$C$9,Premissas!$E$8,IF(G515&lt;Premissas!$C$10,Premissas!$E$9,IF(G515&lt;Premissas!$C$11,Premissas!$E$10,IF(G515&lt;Premissas!$C$12,Premissas!$E$11,Premissas!$E$12)))))))</f>
        <v>0</v>
      </c>
      <c r="M515" s="13">
        <f>IF(OR(L515="",L515=0),0,L515/Premissas!$C$16)</f>
        <v>0</v>
      </c>
      <c r="N515" s="9" t="str">
        <f>IF(L515&gt;=Premissas!$C$17,"SIM","NÃO")</f>
        <v>NÃO</v>
      </c>
    </row>
    <row r="516" spans="1:14" ht="15" customHeight="1">
      <c r="A516" s="9">
        <v>7</v>
      </c>
      <c r="B516" s="9" t="s">
        <v>1313</v>
      </c>
      <c r="C516" s="9" t="s">
        <v>1314</v>
      </c>
      <c r="D516" s="9">
        <v>7801</v>
      </c>
      <c r="E516" s="9" t="s">
        <v>21</v>
      </c>
      <c r="F516" s="9">
        <f>COUNTIFS(Detalhe_Registro!$A:$A,A516,Detalhe_Registro!$D:$D,B516)</f>
        <v>1</v>
      </c>
      <c r="G516" s="11">
        <v>0.3</v>
      </c>
      <c r="H516" s="11">
        <v>0.3</v>
      </c>
      <c r="I516" s="10">
        <f>SUMIFS(Detalhe_Registro!$F:$F,Detalhe_Registro!$A:$A,A516,Detalhe_Registro!$D:$D,B516)</f>
        <v>1084</v>
      </c>
      <c r="J516" s="11">
        <f>SUMIFS(Detalhe_Registro!$G:$G,Detalhe_Registro!$A:$A,A516,Detalhe_Registro!$D:$D,B516)</f>
        <v>178.84</v>
      </c>
      <c r="K516" s="9" t="str">
        <f>IF(G516="","",IF(G516&lt;Premissas!$C$8,"&lt; 1,00",IF(G516&lt;Premissas!$C$9,"1,00 – 1,19",IF(G516&lt;Premissas!$C$10,"1,20 – 1,39",IF(G516&lt;Premissas!$C$11,"1,40 – 1,59",IF(G516&lt;Premissas!$C$12,"1,60 – 1,99","≥ 2,00"))))))</f>
        <v>&lt; 1,00</v>
      </c>
      <c r="L516" s="12">
        <f>IF(G516="","",MIN(Premissas!$C$17,IF(G516&lt;Premissas!$C$8,Premissas!$E$7,IF(G516&lt;Premissas!$C$9,Premissas!$E$8,IF(G516&lt;Premissas!$C$10,Premissas!$E$9,IF(G516&lt;Premissas!$C$11,Premissas!$E$10,IF(G516&lt;Premissas!$C$12,Premissas!$E$11,Premissas!$E$12)))))))</f>
        <v>0</v>
      </c>
      <c r="M516" s="13">
        <f>IF(OR(L516="",L516=0),0,L516/Premissas!$C$16)</f>
        <v>0</v>
      </c>
      <c r="N516" s="9" t="str">
        <f>IF(L516&gt;=Premissas!$C$17,"SIM","NÃO")</f>
        <v>NÃO</v>
      </c>
    </row>
    <row r="517" spans="1:14" ht="15" customHeight="1">
      <c r="A517" s="9">
        <v>7</v>
      </c>
      <c r="B517" s="9" t="s">
        <v>2173</v>
      </c>
      <c r="C517" s="9" t="s">
        <v>2174</v>
      </c>
      <c r="D517" s="9">
        <v>7801</v>
      </c>
      <c r="E517" s="9" t="s">
        <v>21</v>
      </c>
      <c r="F517" s="9">
        <f>COUNTIFS(Detalhe_Registro!$A:$A,A517,Detalhe_Registro!$D:$D,B517)</f>
        <v>1</v>
      </c>
      <c r="G517" s="11">
        <v>0.75</v>
      </c>
      <c r="H517" s="11">
        <v>0.75</v>
      </c>
      <c r="I517" s="10">
        <f>SUMIFS(Detalhe_Registro!$F:$F,Detalhe_Registro!$A:$A,A517,Detalhe_Registro!$D:$D,B517)</f>
        <v>3419</v>
      </c>
      <c r="J517" s="11">
        <f>SUMIFS(Detalhe_Registro!$G:$G,Detalhe_Registro!$A:$A,A517,Detalhe_Registro!$D:$D,B517)</f>
        <v>228.01</v>
      </c>
      <c r="K517" s="9" t="str">
        <f>IF(G517="","",IF(G517&lt;Premissas!$C$8,"&lt; 1,00",IF(G517&lt;Premissas!$C$9,"1,00 – 1,19",IF(G517&lt;Premissas!$C$10,"1,20 – 1,39",IF(G517&lt;Premissas!$C$11,"1,40 – 1,59",IF(G517&lt;Premissas!$C$12,"1,60 – 1,99","≥ 2,00"))))))</f>
        <v>&lt; 1,00</v>
      </c>
      <c r="L517" s="12">
        <f>IF(G517="","",MIN(Premissas!$C$17,IF(G517&lt;Premissas!$C$8,Premissas!$E$7,IF(G517&lt;Premissas!$C$9,Premissas!$E$8,IF(G517&lt;Premissas!$C$10,Premissas!$E$9,IF(G517&lt;Premissas!$C$11,Premissas!$E$10,IF(G517&lt;Premissas!$C$12,Premissas!$E$11,Premissas!$E$12)))))))</f>
        <v>0</v>
      </c>
      <c r="M517" s="13">
        <f>IF(OR(L517="",L517=0),0,L517/Premissas!$C$16)</f>
        <v>0</v>
      </c>
      <c r="N517" s="9" t="str">
        <f>IF(L517&gt;=Premissas!$C$17,"SIM","NÃO")</f>
        <v>NÃO</v>
      </c>
    </row>
    <row r="518" spans="1:14" ht="15" customHeight="1">
      <c r="A518" s="9">
        <v>7</v>
      </c>
      <c r="B518" s="9" t="s">
        <v>1847</v>
      </c>
      <c r="C518" s="9" t="s">
        <v>1848</v>
      </c>
      <c r="D518" s="9">
        <v>7801</v>
      </c>
      <c r="E518" s="9" t="s">
        <v>18</v>
      </c>
      <c r="F518" s="9">
        <f>COUNTIFS(Detalhe_Registro!$A:$A,A518,Detalhe_Registro!$D:$D,B518)</f>
        <v>1</v>
      </c>
      <c r="G518" s="11">
        <v>0.81818199999999996</v>
      </c>
      <c r="H518" s="11">
        <v>0.81818199999999996</v>
      </c>
      <c r="I518" s="10">
        <f>SUMIFS(Detalhe_Registro!$F:$F,Detalhe_Registro!$A:$A,A518,Detalhe_Registro!$D:$D,B518)</f>
        <v>1604</v>
      </c>
      <c r="J518" s="11">
        <f>SUMIFS(Detalhe_Registro!$G:$G,Detalhe_Registro!$A:$A,A518,Detalhe_Registro!$D:$D,B518)</f>
        <v>87.56</v>
      </c>
      <c r="K518" s="9" t="str">
        <f>IF(G518="","",IF(G518&lt;Premissas!$C$8,"&lt; 1,00",IF(G518&lt;Premissas!$C$9,"1,00 – 1,19",IF(G518&lt;Premissas!$C$10,"1,20 – 1,39",IF(G518&lt;Premissas!$C$11,"1,40 – 1,59",IF(G518&lt;Premissas!$C$12,"1,60 – 1,99","≥ 2,00"))))))</f>
        <v>&lt; 1,00</v>
      </c>
      <c r="L518" s="12">
        <f>IF(G518="","",MIN(Premissas!$C$17,IF(G518&lt;Premissas!$C$8,Premissas!$E$7,IF(G518&lt;Premissas!$C$9,Premissas!$E$8,IF(G518&lt;Premissas!$C$10,Premissas!$E$9,IF(G518&lt;Premissas!$C$11,Premissas!$E$10,IF(G518&lt;Premissas!$C$12,Premissas!$E$11,Premissas!$E$12)))))))</f>
        <v>0</v>
      </c>
      <c r="M518" s="13">
        <f>IF(OR(L518="",L518=0),0,L518/Premissas!$C$16)</f>
        <v>0</v>
      </c>
      <c r="N518" s="9" t="str">
        <f>IF(L518&gt;=Premissas!$C$17,"SIM","NÃO")</f>
        <v>NÃO</v>
      </c>
    </row>
    <row r="519" spans="1:14" ht="15" customHeight="1">
      <c r="A519" s="9">
        <v>7</v>
      </c>
      <c r="B519" s="9" t="s">
        <v>1977</v>
      </c>
      <c r="C519" s="9" t="s">
        <v>1978</v>
      </c>
      <c r="D519" s="9">
        <v>7801</v>
      </c>
      <c r="E519" s="9" t="s">
        <v>4853</v>
      </c>
      <c r="F519" s="9">
        <f>COUNTIFS(Detalhe_Registro!$A:$A,A519,Detalhe_Registro!$D:$D,B519)</f>
        <v>2</v>
      </c>
      <c r="G519" s="11">
        <v>1.7058819999999999</v>
      </c>
      <c r="H519" s="11">
        <v>1.1711229999999999</v>
      </c>
      <c r="I519" s="10">
        <f>SUMIFS(Detalhe_Registro!$F:$F,Detalhe_Registro!$A:$A,A519,Detalhe_Registro!$D:$D,B519)</f>
        <v>1553</v>
      </c>
      <c r="J519" s="11">
        <f>SUMIFS(Detalhe_Registro!$G:$G,Detalhe_Registro!$A:$A,A519,Detalhe_Registro!$D:$D,B519)</f>
        <v>55.63</v>
      </c>
      <c r="K519" s="9" t="str">
        <f>IF(G519="","",IF(G519&lt;Premissas!$C$8,"&lt; 1,00",IF(G519&lt;Premissas!$C$9,"1,00 – 1,19",IF(G519&lt;Premissas!$C$10,"1,20 – 1,39",IF(G519&lt;Premissas!$C$11,"1,40 – 1,59",IF(G519&lt;Premissas!$C$12,"1,60 – 1,99","≥ 2,00"))))))</f>
        <v>1,60 – 1,99</v>
      </c>
      <c r="L519" s="12">
        <f>IF(G519="","",MIN(Premissas!$C$17,IF(G519&lt;Premissas!$C$8,Premissas!$E$7,IF(G519&lt;Premissas!$C$9,Premissas!$E$8,IF(G519&lt;Premissas!$C$10,Premissas!$E$9,IF(G519&lt;Premissas!$C$11,Premissas!$E$10,IF(G519&lt;Premissas!$C$12,Premissas!$E$11,Premissas!$E$12)))))))</f>
        <v>500</v>
      </c>
      <c r="M519" s="13">
        <f>IF(OR(L519="",L519=0),0,L519/Premissas!$C$16)</f>
        <v>19.23076923076923</v>
      </c>
      <c r="N519" s="9" t="str">
        <f>IF(L519&gt;=Premissas!$C$17,"SIM","NÃO")</f>
        <v>NÃO</v>
      </c>
    </row>
    <row r="520" spans="1:14" ht="15" customHeight="1">
      <c r="A520" s="9">
        <v>7</v>
      </c>
      <c r="B520" s="9" t="s">
        <v>1811</v>
      </c>
      <c r="C520" s="9" t="s">
        <v>1812</v>
      </c>
      <c r="D520" s="9">
        <v>7801</v>
      </c>
      <c r="E520" s="9" t="s">
        <v>20</v>
      </c>
      <c r="F520" s="9">
        <f>COUNTIFS(Detalhe_Registro!$A:$A,A520,Detalhe_Registro!$D:$D,B520)</f>
        <v>1</v>
      </c>
      <c r="G520" s="11">
        <v>1</v>
      </c>
      <c r="H520" s="11">
        <v>1</v>
      </c>
      <c r="I520" s="10">
        <f>SUMIFS(Detalhe_Registro!$F:$F,Detalhe_Registro!$A:$A,A520,Detalhe_Registro!$D:$D,B520)</f>
        <v>2127</v>
      </c>
      <c r="J520" s="11">
        <f>SUMIFS(Detalhe_Registro!$G:$G,Detalhe_Registro!$A:$A,A520,Detalhe_Registro!$D:$D,B520)</f>
        <v>130.09</v>
      </c>
      <c r="K520" s="9" t="str">
        <f>IF(G520="","",IF(G520&lt;Premissas!$C$8,"&lt; 1,00",IF(G520&lt;Premissas!$C$9,"1,00 – 1,19",IF(G520&lt;Premissas!$C$10,"1,20 – 1,39",IF(G520&lt;Premissas!$C$11,"1,40 – 1,59",IF(G520&lt;Premissas!$C$12,"1,60 – 1,99","≥ 2,00"))))))</f>
        <v>1,00 – 1,19</v>
      </c>
      <c r="L520" s="12">
        <f>IF(G520="","",MIN(Premissas!$C$17,IF(G520&lt;Premissas!$C$8,Premissas!$E$7,IF(G520&lt;Premissas!$C$9,Premissas!$E$8,IF(G520&lt;Premissas!$C$10,Premissas!$E$9,IF(G520&lt;Premissas!$C$11,Premissas!$E$10,IF(G520&lt;Premissas!$C$12,Premissas!$E$11,Premissas!$E$12)))))))</f>
        <v>100</v>
      </c>
      <c r="M520" s="13">
        <f>IF(OR(L520="",L520=0),0,L520/Premissas!$C$16)</f>
        <v>3.8461538461538463</v>
      </c>
      <c r="N520" s="9" t="str">
        <f>IF(L520&gt;=Premissas!$C$17,"SIM","NÃO")</f>
        <v>NÃO</v>
      </c>
    </row>
    <row r="521" spans="1:14" ht="15" customHeight="1">
      <c r="A521" s="9">
        <v>7</v>
      </c>
      <c r="B521" s="9" t="s">
        <v>1793</v>
      </c>
      <c r="C521" s="9" t="s">
        <v>1794</v>
      </c>
      <c r="D521" s="9">
        <v>7801</v>
      </c>
      <c r="E521" s="9" t="s">
        <v>20</v>
      </c>
      <c r="F521" s="9">
        <f>COUNTIFS(Detalhe_Registro!$A:$A,A521,Detalhe_Registro!$D:$D,B521)</f>
        <v>1</v>
      </c>
      <c r="G521" s="11">
        <v>0.1875</v>
      </c>
      <c r="H521" s="11">
        <v>0.1875</v>
      </c>
      <c r="I521" s="10">
        <f>SUMIFS(Detalhe_Registro!$F:$F,Detalhe_Registro!$A:$A,A521,Detalhe_Registro!$D:$D,B521)</f>
        <v>84</v>
      </c>
      <c r="J521" s="11">
        <f>SUMIFS(Detalhe_Registro!$G:$G,Detalhe_Registro!$A:$A,A521,Detalhe_Registro!$D:$D,B521)</f>
        <v>24.44</v>
      </c>
      <c r="K521" s="9" t="str">
        <f>IF(G521="","",IF(G521&lt;Premissas!$C$8,"&lt; 1,00",IF(G521&lt;Premissas!$C$9,"1,00 – 1,19",IF(G521&lt;Premissas!$C$10,"1,20 – 1,39",IF(G521&lt;Premissas!$C$11,"1,40 – 1,59",IF(G521&lt;Premissas!$C$12,"1,60 – 1,99","≥ 2,00"))))))</f>
        <v>&lt; 1,00</v>
      </c>
      <c r="L521" s="12">
        <f>IF(G521="","",MIN(Premissas!$C$17,IF(G521&lt;Premissas!$C$8,Premissas!$E$7,IF(G521&lt;Premissas!$C$9,Premissas!$E$8,IF(G521&lt;Premissas!$C$10,Premissas!$E$9,IF(G521&lt;Premissas!$C$11,Premissas!$E$10,IF(G521&lt;Premissas!$C$12,Premissas!$E$11,Premissas!$E$12)))))))</f>
        <v>0</v>
      </c>
      <c r="M521" s="13">
        <f>IF(OR(L521="",L521=0),0,L521/Premissas!$C$16)</f>
        <v>0</v>
      </c>
      <c r="N521" s="9" t="str">
        <f>IF(L521&gt;=Premissas!$C$17,"SIM","NÃO")</f>
        <v>NÃO</v>
      </c>
    </row>
    <row r="522" spans="1:14" ht="15" customHeight="1">
      <c r="A522" s="9">
        <v>7</v>
      </c>
      <c r="B522" s="9" t="s">
        <v>1865</v>
      </c>
      <c r="C522" s="9" t="s">
        <v>1866</v>
      </c>
      <c r="D522" s="9">
        <v>7801</v>
      </c>
      <c r="E522" s="9" t="s">
        <v>4854</v>
      </c>
      <c r="F522" s="9">
        <f>COUNTIFS(Detalhe_Registro!$A:$A,A522,Detalhe_Registro!$D:$D,B522)</f>
        <v>2</v>
      </c>
      <c r="G522" s="11">
        <v>0.54545500000000002</v>
      </c>
      <c r="H522" s="11">
        <v>0.366477</v>
      </c>
      <c r="I522" s="10">
        <f>SUMIFS(Detalhe_Registro!$F:$F,Detalhe_Registro!$A:$A,A522,Detalhe_Registro!$D:$D,B522)</f>
        <v>68</v>
      </c>
      <c r="J522" s="11">
        <f>SUMIFS(Detalhe_Registro!$G:$G,Detalhe_Registro!$A:$A,A522,Detalhe_Registro!$D:$D,B522)</f>
        <v>13.23</v>
      </c>
      <c r="K522" s="9" t="str">
        <f>IF(G522="","",IF(G522&lt;Premissas!$C$8,"&lt; 1,00",IF(G522&lt;Premissas!$C$9,"1,00 – 1,19",IF(G522&lt;Premissas!$C$10,"1,20 – 1,39",IF(G522&lt;Premissas!$C$11,"1,40 – 1,59",IF(G522&lt;Premissas!$C$12,"1,60 – 1,99","≥ 2,00"))))))</f>
        <v>&lt; 1,00</v>
      </c>
      <c r="L522" s="12">
        <f>IF(G522="","",MIN(Premissas!$C$17,IF(G522&lt;Premissas!$C$8,Premissas!$E$7,IF(G522&lt;Premissas!$C$9,Premissas!$E$8,IF(G522&lt;Premissas!$C$10,Premissas!$E$9,IF(G522&lt;Premissas!$C$11,Premissas!$E$10,IF(G522&lt;Premissas!$C$12,Premissas!$E$11,Premissas!$E$12)))))))</f>
        <v>0</v>
      </c>
      <c r="M522" s="13">
        <f>IF(OR(L522="",L522=0),0,L522/Premissas!$C$16)</f>
        <v>0</v>
      </c>
      <c r="N522" s="9" t="str">
        <f>IF(L522&gt;=Premissas!$C$17,"SIM","NÃO")</f>
        <v>NÃO</v>
      </c>
    </row>
    <row r="523" spans="1:14" ht="15" customHeight="1">
      <c r="A523" s="9">
        <v>7</v>
      </c>
      <c r="B523" s="9" t="s">
        <v>1331</v>
      </c>
      <c r="C523" s="9" t="s">
        <v>1332</v>
      </c>
      <c r="D523" s="9">
        <v>7801</v>
      </c>
      <c r="E523" s="9" t="s">
        <v>21</v>
      </c>
      <c r="F523" s="9">
        <f>COUNTIFS(Detalhe_Registro!$A:$A,A523,Detalhe_Registro!$D:$D,B523)</f>
        <v>1</v>
      </c>
      <c r="G523" s="11">
        <v>0.2</v>
      </c>
      <c r="H523" s="11">
        <v>0.2</v>
      </c>
      <c r="I523" s="10">
        <f>SUMIFS(Detalhe_Registro!$F:$F,Detalhe_Registro!$A:$A,A523,Detalhe_Registro!$D:$D,B523)</f>
        <v>348</v>
      </c>
      <c r="J523" s="11">
        <f>SUMIFS(Detalhe_Registro!$G:$G,Detalhe_Registro!$A:$A,A523,Detalhe_Registro!$D:$D,B523)</f>
        <v>88.91</v>
      </c>
      <c r="K523" s="9" t="str">
        <f>IF(G523="","",IF(G523&lt;Premissas!$C$8,"&lt; 1,00",IF(G523&lt;Premissas!$C$9,"1,00 – 1,19",IF(G523&lt;Premissas!$C$10,"1,20 – 1,39",IF(G523&lt;Premissas!$C$11,"1,40 – 1,59",IF(G523&lt;Premissas!$C$12,"1,60 – 1,99","≥ 2,00"))))))</f>
        <v>&lt; 1,00</v>
      </c>
      <c r="L523" s="12">
        <f>IF(G523="","",MIN(Premissas!$C$17,IF(G523&lt;Premissas!$C$8,Premissas!$E$7,IF(G523&lt;Premissas!$C$9,Premissas!$E$8,IF(G523&lt;Premissas!$C$10,Premissas!$E$9,IF(G523&lt;Premissas!$C$11,Premissas!$E$10,IF(G523&lt;Premissas!$C$12,Premissas!$E$11,Premissas!$E$12)))))))</f>
        <v>0</v>
      </c>
      <c r="M523" s="13">
        <f>IF(OR(L523="",L523=0),0,L523/Premissas!$C$16)</f>
        <v>0</v>
      </c>
      <c r="N523" s="9" t="str">
        <f>IF(L523&gt;=Premissas!$C$17,"SIM","NÃO")</f>
        <v>NÃO</v>
      </c>
    </row>
    <row r="524" spans="1:14" ht="15" customHeight="1">
      <c r="A524" s="9">
        <v>7</v>
      </c>
      <c r="B524" s="9" t="s">
        <v>1703</v>
      </c>
      <c r="C524" s="9" t="s">
        <v>1704</v>
      </c>
      <c r="D524" s="9">
        <v>7801</v>
      </c>
      <c r="E524" s="9" t="s">
        <v>20</v>
      </c>
      <c r="F524" s="9">
        <f>COUNTIFS(Detalhe_Registro!$A:$A,A524,Detalhe_Registro!$D:$D,B524)</f>
        <v>1</v>
      </c>
      <c r="G524" s="11">
        <v>0.4375</v>
      </c>
      <c r="H524" s="11">
        <v>0.4375</v>
      </c>
      <c r="I524" s="10">
        <f>SUMIFS(Detalhe_Registro!$F:$F,Detalhe_Registro!$A:$A,A524,Detalhe_Registro!$D:$D,B524)</f>
        <v>56</v>
      </c>
      <c r="J524" s="11">
        <f>SUMIFS(Detalhe_Registro!$G:$G,Detalhe_Registro!$A:$A,A524,Detalhe_Registro!$D:$D,B524)</f>
        <v>8.42</v>
      </c>
      <c r="K524" s="9" t="str">
        <f>IF(G524="","",IF(G524&lt;Premissas!$C$8,"&lt; 1,00",IF(G524&lt;Premissas!$C$9,"1,00 – 1,19",IF(G524&lt;Premissas!$C$10,"1,20 – 1,39",IF(G524&lt;Premissas!$C$11,"1,40 – 1,59",IF(G524&lt;Premissas!$C$12,"1,60 – 1,99","≥ 2,00"))))))</f>
        <v>&lt; 1,00</v>
      </c>
      <c r="L524" s="12">
        <f>IF(G524="","",MIN(Premissas!$C$17,IF(G524&lt;Premissas!$C$8,Premissas!$E$7,IF(G524&lt;Premissas!$C$9,Premissas!$E$8,IF(G524&lt;Premissas!$C$10,Premissas!$E$9,IF(G524&lt;Premissas!$C$11,Premissas!$E$10,IF(G524&lt;Premissas!$C$12,Premissas!$E$11,Premissas!$E$12)))))))</f>
        <v>0</v>
      </c>
      <c r="M524" s="13">
        <f>IF(OR(L524="",L524=0),0,L524/Premissas!$C$16)</f>
        <v>0</v>
      </c>
      <c r="N524" s="9" t="str">
        <f>IF(L524&gt;=Premissas!$C$17,"SIM","NÃO")</f>
        <v>NÃO</v>
      </c>
    </row>
    <row r="525" spans="1:14" ht="15" customHeight="1">
      <c r="A525" s="9">
        <v>7</v>
      </c>
      <c r="B525" s="9" t="s">
        <v>1633</v>
      </c>
      <c r="C525" s="9" t="s">
        <v>1634</v>
      </c>
      <c r="D525" s="9">
        <v>7801</v>
      </c>
      <c r="E525" s="9" t="s">
        <v>20</v>
      </c>
      <c r="F525" s="9">
        <f>COUNTIFS(Detalhe_Registro!$A:$A,A525,Detalhe_Registro!$D:$D,B525)</f>
        <v>1</v>
      </c>
      <c r="G525" s="11">
        <v>0.875</v>
      </c>
      <c r="H525" s="11">
        <v>0.875</v>
      </c>
      <c r="I525" s="10">
        <f>SUMIFS(Detalhe_Registro!$F:$F,Detalhe_Registro!$A:$A,A525,Detalhe_Registro!$D:$D,B525)</f>
        <v>1635</v>
      </c>
      <c r="J525" s="11">
        <f>SUMIFS(Detalhe_Registro!$G:$G,Detalhe_Registro!$A:$A,A525,Detalhe_Registro!$D:$D,B525)</f>
        <v>114.76</v>
      </c>
      <c r="K525" s="9" t="str">
        <f>IF(G525="","",IF(G525&lt;Premissas!$C$8,"&lt; 1,00",IF(G525&lt;Premissas!$C$9,"1,00 – 1,19",IF(G525&lt;Premissas!$C$10,"1,20 – 1,39",IF(G525&lt;Premissas!$C$11,"1,40 – 1,59",IF(G525&lt;Premissas!$C$12,"1,60 – 1,99","≥ 2,00"))))))</f>
        <v>&lt; 1,00</v>
      </c>
      <c r="L525" s="12">
        <f>IF(G525="","",MIN(Premissas!$C$17,IF(G525&lt;Premissas!$C$8,Premissas!$E$7,IF(G525&lt;Premissas!$C$9,Premissas!$E$8,IF(G525&lt;Premissas!$C$10,Premissas!$E$9,IF(G525&lt;Premissas!$C$11,Premissas!$E$10,IF(G525&lt;Premissas!$C$12,Premissas!$E$11,Premissas!$E$12)))))))</f>
        <v>0</v>
      </c>
      <c r="M525" s="13">
        <f>IF(OR(L525="",L525=0),0,L525/Premissas!$C$16)</f>
        <v>0</v>
      </c>
      <c r="N525" s="9" t="str">
        <f>IF(L525&gt;=Premissas!$C$17,"SIM","NÃO")</f>
        <v>NÃO</v>
      </c>
    </row>
    <row r="526" spans="1:14" ht="15" customHeight="1">
      <c r="A526" s="9">
        <v>7</v>
      </c>
      <c r="B526" s="9" t="s">
        <v>1623</v>
      </c>
      <c r="C526" s="9" t="s">
        <v>1624</v>
      </c>
      <c r="D526" s="9">
        <v>7801</v>
      </c>
      <c r="E526" s="9" t="s">
        <v>20</v>
      </c>
      <c r="F526" s="9">
        <f>COUNTIFS(Detalhe_Registro!$A:$A,A526,Detalhe_Registro!$D:$D,B526)</f>
        <v>1</v>
      </c>
      <c r="G526" s="11">
        <v>1.375</v>
      </c>
      <c r="H526" s="11">
        <v>1.375</v>
      </c>
      <c r="I526" s="10">
        <f>SUMIFS(Detalhe_Registro!$F:$F,Detalhe_Registro!$A:$A,A526,Detalhe_Registro!$D:$D,B526)</f>
        <v>2990</v>
      </c>
      <c r="J526" s="11">
        <f>SUMIFS(Detalhe_Registro!$G:$G,Detalhe_Registro!$A:$A,A526,Detalhe_Registro!$D:$D,B526)</f>
        <v>135.38999999999999</v>
      </c>
      <c r="K526" s="9" t="str">
        <f>IF(G526="","",IF(G526&lt;Premissas!$C$8,"&lt; 1,00",IF(G526&lt;Premissas!$C$9,"1,00 – 1,19",IF(G526&lt;Premissas!$C$10,"1,20 – 1,39",IF(G526&lt;Premissas!$C$11,"1,40 – 1,59",IF(G526&lt;Premissas!$C$12,"1,60 – 1,99","≥ 2,00"))))))</f>
        <v>1,20 – 1,39</v>
      </c>
      <c r="L526" s="12">
        <f>IF(G526="","",MIN(Premissas!$C$17,IF(G526&lt;Premissas!$C$8,Premissas!$E$7,IF(G526&lt;Premissas!$C$9,Premissas!$E$8,IF(G526&lt;Premissas!$C$10,Premissas!$E$9,IF(G526&lt;Premissas!$C$11,Premissas!$E$10,IF(G526&lt;Premissas!$C$12,Premissas!$E$11,Premissas!$E$12)))))))</f>
        <v>200</v>
      </c>
      <c r="M526" s="13">
        <f>IF(OR(L526="",L526=0),0,L526/Premissas!$C$16)</f>
        <v>7.6923076923076925</v>
      </c>
      <c r="N526" s="9" t="str">
        <f>IF(L526&gt;=Premissas!$C$17,"SIM","NÃO")</f>
        <v>NÃO</v>
      </c>
    </row>
    <row r="527" spans="1:14" ht="15" customHeight="1">
      <c r="A527" s="9">
        <v>7</v>
      </c>
      <c r="B527" s="9" t="s">
        <v>1601</v>
      </c>
      <c r="C527" s="9" t="s">
        <v>1602</v>
      </c>
      <c r="D527" s="9">
        <v>7801</v>
      </c>
      <c r="E527" s="9" t="s">
        <v>20</v>
      </c>
      <c r="F527" s="9">
        <f>COUNTIFS(Detalhe_Registro!$A:$A,A527,Detalhe_Registro!$D:$D,B527)</f>
        <v>1</v>
      </c>
      <c r="G527" s="11">
        <v>0.625</v>
      </c>
      <c r="H527" s="11">
        <v>0.625</v>
      </c>
      <c r="I527" s="10">
        <f>SUMIFS(Detalhe_Registro!$F:$F,Detalhe_Registro!$A:$A,A527,Detalhe_Registro!$D:$D,B527)</f>
        <v>1101</v>
      </c>
      <c r="J527" s="11">
        <f>SUMIFS(Detalhe_Registro!$G:$G,Detalhe_Registro!$A:$A,A527,Detalhe_Registro!$D:$D,B527)</f>
        <v>113</v>
      </c>
      <c r="K527" s="9" t="str">
        <f>IF(G527="","",IF(G527&lt;Premissas!$C$8,"&lt; 1,00",IF(G527&lt;Premissas!$C$9,"1,00 – 1,19",IF(G527&lt;Premissas!$C$10,"1,20 – 1,39",IF(G527&lt;Premissas!$C$11,"1,40 – 1,59",IF(G527&lt;Premissas!$C$12,"1,60 – 1,99","≥ 2,00"))))))</f>
        <v>&lt; 1,00</v>
      </c>
      <c r="L527" s="12">
        <f>IF(G527="","",MIN(Premissas!$C$17,IF(G527&lt;Premissas!$C$8,Premissas!$E$7,IF(G527&lt;Premissas!$C$9,Premissas!$E$8,IF(G527&lt;Premissas!$C$10,Premissas!$E$9,IF(G527&lt;Premissas!$C$11,Premissas!$E$10,IF(G527&lt;Premissas!$C$12,Premissas!$E$11,Premissas!$E$12)))))))</f>
        <v>0</v>
      </c>
      <c r="M527" s="13">
        <f>IF(OR(L527="",L527=0),0,L527/Premissas!$C$16)</f>
        <v>0</v>
      </c>
      <c r="N527" s="9" t="str">
        <f>IF(L527&gt;=Premissas!$C$17,"SIM","NÃO")</f>
        <v>NÃO</v>
      </c>
    </row>
    <row r="528" spans="1:14" ht="15" customHeight="1">
      <c r="A528" s="9">
        <v>7</v>
      </c>
      <c r="B528" s="9" t="s">
        <v>1379</v>
      </c>
      <c r="C528" s="9" t="s">
        <v>1380</v>
      </c>
      <c r="D528" s="9">
        <v>7801</v>
      </c>
      <c r="E528" s="9" t="s">
        <v>20</v>
      </c>
      <c r="F528" s="9">
        <f>COUNTIFS(Detalhe_Registro!$A:$A,A528,Detalhe_Registro!$D:$D,B528)</f>
        <v>1</v>
      </c>
      <c r="G528" s="11">
        <v>0.125</v>
      </c>
      <c r="H528" s="11">
        <v>0.125</v>
      </c>
      <c r="I528" s="10">
        <f>SUMIFS(Detalhe_Registro!$F:$F,Detalhe_Registro!$A:$A,A528,Detalhe_Registro!$D:$D,B528)</f>
        <v>33</v>
      </c>
      <c r="J528" s="11">
        <f>SUMIFS(Detalhe_Registro!$G:$G,Detalhe_Registro!$A:$A,A528,Detalhe_Registro!$D:$D,B528)</f>
        <v>13.34</v>
      </c>
      <c r="K528" s="9" t="str">
        <f>IF(G528="","",IF(G528&lt;Premissas!$C$8,"&lt; 1,00",IF(G528&lt;Premissas!$C$9,"1,00 – 1,19",IF(G528&lt;Premissas!$C$10,"1,20 – 1,39",IF(G528&lt;Premissas!$C$11,"1,40 – 1,59",IF(G528&lt;Premissas!$C$12,"1,60 – 1,99","≥ 2,00"))))))</f>
        <v>&lt; 1,00</v>
      </c>
      <c r="L528" s="12">
        <f>IF(G528="","",MIN(Premissas!$C$17,IF(G528&lt;Premissas!$C$8,Premissas!$E$7,IF(G528&lt;Premissas!$C$9,Premissas!$E$8,IF(G528&lt;Premissas!$C$10,Premissas!$E$9,IF(G528&lt;Premissas!$C$11,Premissas!$E$10,IF(G528&lt;Premissas!$C$12,Premissas!$E$11,Premissas!$E$12)))))))</f>
        <v>0</v>
      </c>
      <c r="M528" s="13">
        <f>IF(OR(L528="",L528=0),0,L528/Premissas!$C$16)</f>
        <v>0</v>
      </c>
      <c r="N528" s="9" t="str">
        <f>IF(L528&gt;=Premissas!$C$17,"SIM","NÃO")</f>
        <v>NÃO</v>
      </c>
    </row>
    <row r="529" spans="1:14" ht="15" customHeight="1">
      <c r="A529" s="9">
        <v>7</v>
      </c>
      <c r="B529" s="9" t="s">
        <v>1605</v>
      </c>
      <c r="C529" s="9" t="s">
        <v>1606</v>
      </c>
      <c r="D529" s="9">
        <v>7801</v>
      </c>
      <c r="E529" s="9" t="s">
        <v>20</v>
      </c>
      <c r="F529" s="9">
        <f>COUNTIFS(Detalhe_Registro!$A:$A,A529,Detalhe_Registro!$D:$D,B529)</f>
        <v>1</v>
      </c>
      <c r="G529" s="11">
        <v>0.75</v>
      </c>
      <c r="H529" s="11">
        <v>0.75</v>
      </c>
      <c r="I529" s="10">
        <f>SUMIFS(Detalhe_Registro!$F:$F,Detalhe_Registro!$A:$A,A529,Detalhe_Registro!$D:$D,B529)</f>
        <v>1603</v>
      </c>
      <c r="J529" s="11">
        <f>SUMIFS(Detalhe_Registro!$G:$G,Detalhe_Registro!$A:$A,A529,Detalhe_Registro!$D:$D,B529)</f>
        <v>129.01</v>
      </c>
      <c r="K529" s="9" t="str">
        <f>IF(G529="","",IF(G529&lt;Premissas!$C$8,"&lt; 1,00",IF(G529&lt;Premissas!$C$9,"1,00 – 1,19",IF(G529&lt;Premissas!$C$10,"1,20 – 1,39",IF(G529&lt;Premissas!$C$11,"1,40 – 1,59",IF(G529&lt;Premissas!$C$12,"1,60 – 1,99","≥ 2,00"))))))</f>
        <v>&lt; 1,00</v>
      </c>
      <c r="L529" s="12">
        <f>IF(G529="","",MIN(Premissas!$C$17,IF(G529&lt;Premissas!$C$8,Premissas!$E$7,IF(G529&lt;Premissas!$C$9,Premissas!$E$8,IF(G529&lt;Premissas!$C$10,Premissas!$E$9,IF(G529&lt;Premissas!$C$11,Premissas!$E$10,IF(G529&lt;Premissas!$C$12,Premissas!$E$11,Premissas!$E$12)))))))</f>
        <v>0</v>
      </c>
      <c r="M529" s="13">
        <f>IF(OR(L529="",L529=0),0,L529/Premissas!$C$16)</f>
        <v>0</v>
      </c>
      <c r="N529" s="9" t="str">
        <f>IF(L529&gt;=Premissas!$C$17,"SIM","NÃO")</f>
        <v>NÃO</v>
      </c>
    </row>
    <row r="530" spans="1:14" ht="15" customHeight="1">
      <c r="A530" s="9">
        <v>7</v>
      </c>
      <c r="B530" s="9" t="s">
        <v>1799</v>
      </c>
      <c r="C530" s="9" t="s">
        <v>1800</v>
      </c>
      <c r="D530" s="9">
        <v>7801</v>
      </c>
      <c r="E530" s="9" t="s">
        <v>18</v>
      </c>
      <c r="F530" s="9">
        <f>COUNTIFS(Detalhe_Registro!$A:$A,A530,Detalhe_Registro!$D:$D,B530)</f>
        <v>1</v>
      </c>
      <c r="G530" s="11">
        <v>9.0909000000000004E-2</v>
      </c>
      <c r="H530" s="11">
        <v>9.0909000000000004E-2</v>
      </c>
      <c r="I530" s="10">
        <f>SUMIFS(Detalhe_Registro!$F:$F,Detalhe_Registro!$A:$A,A530,Detalhe_Registro!$D:$D,B530)</f>
        <v>20</v>
      </c>
      <c r="J530" s="11">
        <f>SUMIFS(Detalhe_Registro!$G:$G,Detalhe_Registro!$A:$A,A530,Detalhe_Registro!$D:$D,B530)</f>
        <v>8.11</v>
      </c>
      <c r="K530" s="9" t="str">
        <f>IF(G530="","",IF(G530&lt;Premissas!$C$8,"&lt; 1,00",IF(G530&lt;Premissas!$C$9,"1,00 – 1,19",IF(G530&lt;Premissas!$C$10,"1,20 – 1,39",IF(G530&lt;Premissas!$C$11,"1,40 – 1,59",IF(G530&lt;Premissas!$C$12,"1,60 – 1,99","≥ 2,00"))))))</f>
        <v>&lt; 1,00</v>
      </c>
      <c r="L530" s="12">
        <f>IF(G530="","",MIN(Premissas!$C$17,IF(G530&lt;Premissas!$C$8,Premissas!$E$7,IF(G530&lt;Premissas!$C$9,Premissas!$E$8,IF(G530&lt;Premissas!$C$10,Premissas!$E$9,IF(G530&lt;Premissas!$C$11,Premissas!$E$10,IF(G530&lt;Premissas!$C$12,Premissas!$E$11,Premissas!$E$12)))))))</f>
        <v>0</v>
      </c>
      <c r="M530" s="13">
        <f>IF(OR(L530="",L530=0),0,L530/Premissas!$C$16)</f>
        <v>0</v>
      </c>
      <c r="N530" s="9" t="str">
        <f>IF(L530&gt;=Premissas!$C$17,"SIM","NÃO")</f>
        <v>NÃO</v>
      </c>
    </row>
    <row r="531" spans="1:14" ht="15" customHeight="1">
      <c r="A531" s="9">
        <v>7</v>
      </c>
      <c r="B531" s="9" t="s">
        <v>1781</v>
      </c>
      <c r="C531" s="9" t="s">
        <v>1782</v>
      </c>
      <c r="D531" s="9">
        <v>7801</v>
      </c>
      <c r="E531" s="9" t="s">
        <v>4854</v>
      </c>
      <c r="F531" s="9">
        <f>COUNTIFS(Detalhe_Registro!$A:$A,A531,Detalhe_Registro!$D:$D,B531)</f>
        <v>2</v>
      </c>
      <c r="G531" s="11">
        <v>0.63636400000000004</v>
      </c>
      <c r="H531" s="11">
        <v>0.59943199999999996</v>
      </c>
      <c r="I531" s="10">
        <f>SUMIFS(Detalhe_Registro!$F:$F,Detalhe_Registro!$A:$A,A531,Detalhe_Registro!$D:$D,B531)</f>
        <v>1290</v>
      </c>
      <c r="J531" s="11">
        <f>SUMIFS(Detalhe_Registro!$G:$G,Detalhe_Registro!$A:$A,A531,Detalhe_Registro!$D:$D,B531)</f>
        <v>124.11000000000001</v>
      </c>
      <c r="K531" s="9" t="str">
        <f>IF(G531="","",IF(G531&lt;Premissas!$C$8,"&lt; 1,00",IF(G531&lt;Premissas!$C$9,"1,00 – 1,19",IF(G531&lt;Premissas!$C$10,"1,20 – 1,39",IF(G531&lt;Premissas!$C$11,"1,40 – 1,59",IF(G531&lt;Premissas!$C$12,"1,60 – 1,99","≥ 2,00"))))))</f>
        <v>&lt; 1,00</v>
      </c>
      <c r="L531" s="12">
        <f>IF(G531="","",MIN(Premissas!$C$17,IF(G531&lt;Premissas!$C$8,Premissas!$E$7,IF(G531&lt;Premissas!$C$9,Premissas!$E$8,IF(G531&lt;Premissas!$C$10,Premissas!$E$9,IF(G531&lt;Premissas!$C$11,Premissas!$E$10,IF(G531&lt;Premissas!$C$12,Premissas!$E$11,Premissas!$E$12)))))))</f>
        <v>0</v>
      </c>
      <c r="M531" s="13">
        <f>IF(OR(L531="",L531=0),0,L531/Premissas!$C$16)</f>
        <v>0</v>
      </c>
      <c r="N531" s="9" t="str">
        <f>IF(L531&gt;=Premissas!$C$17,"SIM","NÃO")</f>
        <v>NÃO</v>
      </c>
    </row>
    <row r="532" spans="1:14" ht="15" customHeight="1">
      <c r="A532" s="9">
        <v>7</v>
      </c>
      <c r="B532" s="9" t="s">
        <v>2157</v>
      </c>
      <c r="C532" s="9" t="s">
        <v>2158</v>
      </c>
      <c r="D532" s="9">
        <v>7801</v>
      </c>
      <c r="E532" s="9" t="s">
        <v>19</v>
      </c>
      <c r="F532" s="9">
        <f>COUNTIFS(Detalhe_Registro!$A:$A,A532,Detalhe_Registro!$D:$D,B532)</f>
        <v>1</v>
      </c>
      <c r="G532" s="11">
        <v>1.7647060000000001</v>
      </c>
      <c r="H532" s="11">
        <v>1.7647060000000001</v>
      </c>
      <c r="I532" s="10">
        <f>SUMIFS(Detalhe_Registro!$F:$F,Detalhe_Registro!$A:$A,A532,Detalhe_Registro!$D:$D,B532)</f>
        <v>2368</v>
      </c>
      <c r="J532" s="11">
        <f>SUMIFS(Detalhe_Registro!$G:$G,Detalhe_Registro!$A:$A,A532,Detalhe_Registro!$D:$D,B532)</f>
        <v>80.27</v>
      </c>
      <c r="K532" s="9" t="str">
        <f>IF(G532="","",IF(G532&lt;Premissas!$C$8,"&lt; 1,00",IF(G532&lt;Premissas!$C$9,"1,00 – 1,19",IF(G532&lt;Premissas!$C$10,"1,20 – 1,39",IF(G532&lt;Premissas!$C$11,"1,40 – 1,59",IF(G532&lt;Premissas!$C$12,"1,60 – 1,99","≥ 2,00"))))))</f>
        <v>1,60 – 1,99</v>
      </c>
      <c r="L532" s="12">
        <f>IF(G532="","",MIN(Premissas!$C$17,IF(G532&lt;Premissas!$C$8,Premissas!$E$7,IF(G532&lt;Premissas!$C$9,Premissas!$E$8,IF(G532&lt;Premissas!$C$10,Premissas!$E$9,IF(G532&lt;Premissas!$C$11,Premissas!$E$10,IF(G532&lt;Premissas!$C$12,Premissas!$E$11,Premissas!$E$12)))))))</f>
        <v>500</v>
      </c>
      <c r="M532" s="13">
        <f>IF(OR(L532="",L532=0),0,L532/Premissas!$C$16)</f>
        <v>19.23076923076923</v>
      </c>
      <c r="N532" s="9" t="str">
        <f>IF(L532&gt;=Premissas!$C$17,"SIM","NÃO")</f>
        <v>NÃO</v>
      </c>
    </row>
    <row r="533" spans="1:14" ht="15" customHeight="1">
      <c r="A533" s="9">
        <v>7</v>
      </c>
      <c r="B533" s="9" t="s">
        <v>1305</v>
      </c>
      <c r="C533" s="9" t="s">
        <v>1306</v>
      </c>
      <c r="D533" s="9">
        <v>7801</v>
      </c>
      <c r="E533" s="9" t="s">
        <v>21</v>
      </c>
      <c r="F533" s="9">
        <f>COUNTIFS(Detalhe_Registro!$A:$A,A533,Detalhe_Registro!$D:$D,B533)</f>
        <v>1</v>
      </c>
      <c r="G533" s="11">
        <v>0.4</v>
      </c>
      <c r="H533" s="11">
        <v>0.4</v>
      </c>
      <c r="I533" s="10">
        <f>SUMIFS(Detalhe_Registro!$F:$F,Detalhe_Registro!$A:$A,A533,Detalhe_Registro!$D:$D,B533)</f>
        <v>1023</v>
      </c>
      <c r="J533" s="11">
        <f>SUMIFS(Detalhe_Registro!$G:$G,Detalhe_Registro!$A:$A,A533,Detalhe_Registro!$D:$D,B533)</f>
        <v>125.45</v>
      </c>
      <c r="K533" s="9" t="str">
        <f>IF(G533="","",IF(G533&lt;Premissas!$C$8,"&lt; 1,00",IF(G533&lt;Premissas!$C$9,"1,00 – 1,19",IF(G533&lt;Premissas!$C$10,"1,20 – 1,39",IF(G533&lt;Premissas!$C$11,"1,40 – 1,59",IF(G533&lt;Premissas!$C$12,"1,60 – 1,99","≥ 2,00"))))))</f>
        <v>&lt; 1,00</v>
      </c>
      <c r="L533" s="12">
        <f>IF(G533="","",MIN(Premissas!$C$17,IF(G533&lt;Premissas!$C$8,Premissas!$E$7,IF(G533&lt;Premissas!$C$9,Premissas!$E$8,IF(G533&lt;Premissas!$C$10,Premissas!$E$9,IF(G533&lt;Premissas!$C$11,Premissas!$E$10,IF(G533&lt;Premissas!$C$12,Premissas!$E$11,Premissas!$E$12)))))))</f>
        <v>0</v>
      </c>
      <c r="M533" s="13">
        <f>IF(OR(L533="",L533=0),0,L533/Premissas!$C$16)</f>
        <v>0</v>
      </c>
      <c r="N533" s="9" t="str">
        <f>IF(L533&gt;=Premissas!$C$17,"SIM","NÃO")</f>
        <v>NÃO</v>
      </c>
    </row>
    <row r="534" spans="1:14" ht="15" customHeight="1">
      <c r="A534" s="9">
        <v>7</v>
      </c>
      <c r="B534" s="9" t="s">
        <v>1897</v>
      </c>
      <c r="C534" s="9" t="s">
        <v>1898</v>
      </c>
      <c r="D534" s="9">
        <v>7801</v>
      </c>
      <c r="E534" s="9" t="s">
        <v>20</v>
      </c>
      <c r="F534" s="9">
        <f>COUNTIFS(Detalhe_Registro!$A:$A,A534,Detalhe_Registro!$D:$D,B534)</f>
        <v>1</v>
      </c>
      <c r="G534" s="11">
        <v>6.25E-2</v>
      </c>
      <c r="H534" s="11">
        <v>6.25E-2</v>
      </c>
      <c r="I534" s="10">
        <f>SUMIFS(Detalhe_Registro!$F:$F,Detalhe_Registro!$A:$A,A534,Detalhe_Registro!$D:$D,B534)</f>
        <v>2</v>
      </c>
      <c r="J534" s="11">
        <f>SUMIFS(Detalhe_Registro!$G:$G,Detalhe_Registro!$A:$A,A534,Detalhe_Registro!$D:$D,B534)</f>
        <v>3.53</v>
      </c>
      <c r="K534" s="9" t="str">
        <f>IF(G534="","",IF(G534&lt;Premissas!$C$8,"&lt; 1,00",IF(G534&lt;Premissas!$C$9,"1,00 – 1,19",IF(G534&lt;Premissas!$C$10,"1,20 – 1,39",IF(G534&lt;Premissas!$C$11,"1,40 – 1,59",IF(G534&lt;Premissas!$C$12,"1,60 – 1,99","≥ 2,00"))))))</f>
        <v>&lt; 1,00</v>
      </c>
      <c r="L534" s="12">
        <f>IF(G534="","",MIN(Premissas!$C$17,IF(G534&lt;Premissas!$C$8,Premissas!$E$7,IF(G534&lt;Premissas!$C$9,Premissas!$E$8,IF(G534&lt;Premissas!$C$10,Premissas!$E$9,IF(G534&lt;Premissas!$C$11,Premissas!$E$10,IF(G534&lt;Premissas!$C$12,Premissas!$E$11,Premissas!$E$12)))))))</f>
        <v>0</v>
      </c>
      <c r="M534" s="13">
        <f>IF(OR(L534="",L534=0),0,L534/Premissas!$C$16)</f>
        <v>0</v>
      </c>
      <c r="N534" s="9" t="str">
        <f>IF(L534&gt;=Premissas!$C$17,"SIM","NÃO")</f>
        <v>NÃO</v>
      </c>
    </row>
    <row r="535" spans="1:14" ht="15" customHeight="1">
      <c r="A535" s="9">
        <v>7</v>
      </c>
      <c r="B535" s="9" t="s">
        <v>1203</v>
      </c>
      <c r="C535" s="9" t="s">
        <v>1204</v>
      </c>
      <c r="D535" s="9">
        <v>7801</v>
      </c>
      <c r="E535" s="9" t="s">
        <v>21</v>
      </c>
      <c r="F535" s="9">
        <f>COUNTIFS(Detalhe_Registro!$A:$A,A535,Detalhe_Registro!$D:$D,B535)</f>
        <v>1</v>
      </c>
      <c r="G535" s="11">
        <v>1.05</v>
      </c>
      <c r="H535" s="11">
        <v>1.05</v>
      </c>
      <c r="I535" s="10">
        <f>SUMIFS(Detalhe_Registro!$F:$F,Detalhe_Registro!$A:$A,A535,Detalhe_Registro!$D:$D,B535)</f>
        <v>4042</v>
      </c>
      <c r="J535" s="11">
        <f>SUMIFS(Detalhe_Registro!$G:$G,Detalhe_Registro!$A:$A,A535,Detalhe_Registro!$D:$D,B535)</f>
        <v>190.15</v>
      </c>
      <c r="K535" s="9" t="str">
        <f>IF(G535="","",IF(G535&lt;Premissas!$C$8,"&lt; 1,00",IF(G535&lt;Premissas!$C$9,"1,00 – 1,19",IF(G535&lt;Premissas!$C$10,"1,20 – 1,39",IF(G535&lt;Premissas!$C$11,"1,40 – 1,59",IF(G535&lt;Premissas!$C$12,"1,60 – 1,99","≥ 2,00"))))))</f>
        <v>1,00 – 1,19</v>
      </c>
      <c r="L535" s="12">
        <f>IF(G535="","",MIN(Premissas!$C$17,IF(G535&lt;Premissas!$C$8,Premissas!$E$7,IF(G535&lt;Premissas!$C$9,Premissas!$E$8,IF(G535&lt;Premissas!$C$10,Premissas!$E$9,IF(G535&lt;Premissas!$C$11,Premissas!$E$10,IF(G535&lt;Premissas!$C$12,Premissas!$E$11,Premissas!$E$12)))))))</f>
        <v>100</v>
      </c>
      <c r="M535" s="13">
        <f>IF(OR(L535="",L535=0),0,L535/Premissas!$C$16)</f>
        <v>3.8461538461538463</v>
      </c>
      <c r="N535" s="9" t="str">
        <f>IF(L535&gt;=Premissas!$C$17,"SIM","NÃO")</f>
        <v>NÃO</v>
      </c>
    </row>
    <row r="536" spans="1:14" ht="15" customHeight="1">
      <c r="A536" s="9">
        <v>7</v>
      </c>
      <c r="B536" s="9" t="s">
        <v>1699</v>
      </c>
      <c r="C536" s="9" t="s">
        <v>1700</v>
      </c>
      <c r="D536" s="9">
        <v>7801</v>
      </c>
      <c r="E536" s="9" t="s">
        <v>18</v>
      </c>
      <c r="F536" s="9">
        <f>COUNTIFS(Detalhe_Registro!$A:$A,A536,Detalhe_Registro!$D:$D,B536)</f>
        <v>1</v>
      </c>
      <c r="G536" s="11">
        <v>1.318182</v>
      </c>
      <c r="H536" s="11">
        <v>1.318182</v>
      </c>
      <c r="I536" s="10">
        <f>SUMIFS(Detalhe_Registro!$F:$F,Detalhe_Registro!$A:$A,A536,Detalhe_Registro!$D:$D,B536)</f>
        <v>264</v>
      </c>
      <c r="J536" s="11">
        <f>SUMIFS(Detalhe_Registro!$G:$G,Detalhe_Registro!$A:$A,A536,Detalhe_Registro!$D:$D,B536)</f>
        <v>9.1300000000000008</v>
      </c>
      <c r="K536" s="9" t="str">
        <f>IF(G536="","",IF(G536&lt;Premissas!$C$8,"&lt; 1,00",IF(G536&lt;Premissas!$C$9,"1,00 – 1,19",IF(G536&lt;Premissas!$C$10,"1,20 – 1,39",IF(G536&lt;Premissas!$C$11,"1,40 – 1,59",IF(G536&lt;Premissas!$C$12,"1,60 – 1,99","≥ 2,00"))))))</f>
        <v>1,20 – 1,39</v>
      </c>
      <c r="L536" s="12">
        <f>IF(G536="","",MIN(Premissas!$C$17,IF(G536&lt;Premissas!$C$8,Premissas!$E$7,IF(G536&lt;Premissas!$C$9,Premissas!$E$8,IF(G536&lt;Premissas!$C$10,Premissas!$E$9,IF(G536&lt;Premissas!$C$11,Premissas!$E$10,IF(G536&lt;Premissas!$C$12,Premissas!$E$11,Premissas!$E$12)))))))</f>
        <v>200</v>
      </c>
      <c r="M536" s="13">
        <f>IF(OR(L536="",L536=0),0,L536/Premissas!$C$16)</f>
        <v>7.6923076923076925</v>
      </c>
      <c r="N536" s="9" t="str">
        <f>IF(L536&gt;=Premissas!$C$17,"SIM","NÃO")</f>
        <v>NÃO</v>
      </c>
    </row>
    <row r="537" spans="1:14" ht="15" customHeight="1">
      <c r="A537" s="9">
        <v>7</v>
      </c>
      <c r="B537" s="9" t="s">
        <v>1661</v>
      </c>
      <c r="C537" s="9" t="s">
        <v>1662</v>
      </c>
      <c r="D537" s="9">
        <v>7801</v>
      </c>
      <c r="E537" s="9" t="s">
        <v>4852</v>
      </c>
      <c r="F537" s="9">
        <f>COUNTIFS(Detalhe_Registro!$A:$A,A537,Detalhe_Registro!$D:$D,B537)</f>
        <v>2</v>
      </c>
      <c r="G537" s="11">
        <v>0.58823499999999995</v>
      </c>
      <c r="H537" s="11">
        <v>0.57536799999999999</v>
      </c>
      <c r="I537" s="10">
        <f>SUMIFS(Detalhe_Registro!$F:$F,Detalhe_Registro!$A:$A,A537,Detalhe_Registro!$D:$D,B537)</f>
        <v>65</v>
      </c>
      <c r="J537" s="11">
        <f>SUMIFS(Detalhe_Registro!$G:$G,Detalhe_Registro!$A:$A,A537,Detalhe_Registro!$D:$D,B537)</f>
        <v>7.25</v>
      </c>
      <c r="K537" s="9" t="str">
        <f>IF(G537="","",IF(G537&lt;Premissas!$C$8,"&lt; 1,00",IF(G537&lt;Premissas!$C$9,"1,00 – 1,19",IF(G537&lt;Premissas!$C$10,"1,20 – 1,39",IF(G537&lt;Premissas!$C$11,"1,40 – 1,59",IF(G537&lt;Premissas!$C$12,"1,60 – 1,99","≥ 2,00"))))))</f>
        <v>&lt; 1,00</v>
      </c>
      <c r="L537" s="12">
        <f>IF(G537="","",MIN(Premissas!$C$17,IF(G537&lt;Premissas!$C$8,Premissas!$E$7,IF(G537&lt;Premissas!$C$9,Premissas!$E$8,IF(G537&lt;Premissas!$C$10,Premissas!$E$9,IF(G537&lt;Premissas!$C$11,Premissas!$E$10,IF(G537&lt;Premissas!$C$12,Premissas!$E$11,Premissas!$E$12)))))))</f>
        <v>0</v>
      </c>
      <c r="M537" s="13">
        <f>IF(OR(L537="",L537=0),0,L537/Premissas!$C$16)</f>
        <v>0</v>
      </c>
      <c r="N537" s="9" t="str">
        <f>IF(L537&gt;=Premissas!$C$17,"SIM","NÃO")</f>
        <v>NÃO</v>
      </c>
    </row>
    <row r="538" spans="1:14" ht="15" customHeight="1">
      <c r="A538" s="9">
        <v>7</v>
      </c>
      <c r="B538" s="9" t="s">
        <v>1607</v>
      </c>
      <c r="C538" s="9" t="s">
        <v>1608</v>
      </c>
      <c r="D538" s="9">
        <v>7801</v>
      </c>
      <c r="E538" s="9" t="s">
        <v>20</v>
      </c>
      <c r="F538" s="9">
        <f>COUNTIFS(Detalhe_Registro!$A:$A,A538,Detalhe_Registro!$D:$D,B538)</f>
        <v>1</v>
      </c>
      <c r="G538" s="11">
        <v>1.0625</v>
      </c>
      <c r="H538" s="11">
        <v>1.0625</v>
      </c>
      <c r="I538" s="10">
        <f>SUMIFS(Detalhe_Registro!$F:$F,Detalhe_Registro!$A:$A,A538,Detalhe_Registro!$D:$D,B538)</f>
        <v>406</v>
      </c>
      <c r="J538" s="11">
        <f>SUMIFS(Detalhe_Registro!$G:$G,Detalhe_Registro!$A:$A,A538,Detalhe_Registro!$D:$D,B538)</f>
        <v>24.38</v>
      </c>
      <c r="K538" s="9" t="str">
        <f>IF(G538="","",IF(G538&lt;Premissas!$C$8,"&lt; 1,00",IF(G538&lt;Premissas!$C$9,"1,00 – 1,19",IF(G538&lt;Premissas!$C$10,"1,20 – 1,39",IF(G538&lt;Premissas!$C$11,"1,40 – 1,59",IF(G538&lt;Premissas!$C$12,"1,60 – 1,99","≥ 2,00"))))))</f>
        <v>1,00 – 1,19</v>
      </c>
      <c r="L538" s="12">
        <f>IF(G538="","",MIN(Premissas!$C$17,IF(G538&lt;Premissas!$C$8,Premissas!$E$7,IF(G538&lt;Premissas!$C$9,Premissas!$E$8,IF(G538&lt;Premissas!$C$10,Premissas!$E$9,IF(G538&lt;Premissas!$C$11,Premissas!$E$10,IF(G538&lt;Premissas!$C$12,Premissas!$E$11,Premissas!$E$12)))))))</f>
        <v>100</v>
      </c>
      <c r="M538" s="13">
        <f>IF(OR(L538="",L538=0),0,L538/Premissas!$C$16)</f>
        <v>3.8461538461538463</v>
      </c>
      <c r="N538" s="9" t="str">
        <f>IF(L538&gt;=Premissas!$C$17,"SIM","NÃO")</f>
        <v>NÃO</v>
      </c>
    </row>
    <row r="539" spans="1:14" ht="15" customHeight="1">
      <c r="A539" s="9">
        <v>7</v>
      </c>
      <c r="B539" s="9" t="s">
        <v>1413</v>
      </c>
      <c r="C539" s="9" t="s">
        <v>1414</v>
      </c>
      <c r="D539" s="9">
        <v>7801</v>
      </c>
      <c r="E539" s="9" t="s">
        <v>20</v>
      </c>
      <c r="F539" s="9">
        <f>COUNTIFS(Detalhe_Registro!$A:$A,A539,Detalhe_Registro!$D:$D,B539)</f>
        <v>1</v>
      </c>
      <c r="G539" s="11">
        <v>6.25</v>
      </c>
      <c r="H539" s="11">
        <v>6.25</v>
      </c>
      <c r="I539" s="10">
        <f>SUMIFS(Detalhe_Registro!$F:$F,Detalhe_Registro!$A:$A,A539,Detalhe_Registro!$D:$D,B539)</f>
        <v>2</v>
      </c>
      <c r="J539" s="11">
        <f>SUMIFS(Detalhe_Registro!$G:$G,Detalhe_Registro!$A:$A,A539,Detalhe_Registro!$D:$D,B539)</f>
        <v>0.02</v>
      </c>
      <c r="K539" s="9" t="str">
        <f>IF(G539="","",IF(G539&lt;Premissas!$C$8,"&lt; 1,00",IF(G539&lt;Premissas!$C$9,"1,00 – 1,19",IF(G539&lt;Premissas!$C$10,"1,20 – 1,39",IF(G539&lt;Premissas!$C$11,"1,40 – 1,59",IF(G539&lt;Premissas!$C$12,"1,60 – 1,99","≥ 2,00"))))))</f>
        <v>≥ 2,00</v>
      </c>
      <c r="L539" s="12">
        <f>IF(G539="","",MIN(Premissas!$C$17,IF(G539&lt;Premissas!$C$8,Premissas!$E$7,IF(G539&lt;Premissas!$C$9,Premissas!$E$8,IF(G539&lt;Premissas!$C$10,Premissas!$E$9,IF(G539&lt;Premissas!$C$11,Premissas!$E$10,IF(G539&lt;Premissas!$C$12,Premissas!$E$11,Premissas!$E$12)))))))</f>
        <v>750</v>
      </c>
      <c r="M539" s="13">
        <f>IF(OR(L539="",L539=0),0,L539/Premissas!$C$16)</f>
        <v>28.846153846153847</v>
      </c>
      <c r="N539" s="9" t="str">
        <f>IF(L539&gt;=Premissas!$C$17,"SIM","NÃO")</f>
        <v>SIM</v>
      </c>
    </row>
    <row r="540" spans="1:14" ht="15" customHeight="1">
      <c r="A540" s="9">
        <v>7</v>
      </c>
      <c r="B540" s="9" t="s">
        <v>1775</v>
      </c>
      <c r="C540" s="9" t="s">
        <v>1776</v>
      </c>
      <c r="D540" s="9">
        <v>7801</v>
      </c>
      <c r="E540" s="9" t="s">
        <v>20</v>
      </c>
      <c r="F540" s="9">
        <f>COUNTIFS(Detalhe_Registro!$A:$A,A540,Detalhe_Registro!$D:$D,B540)</f>
        <v>1</v>
      </c>
      <c r="G540" s="11">
        <v>1.0625</v>
      </c>
      <c r="H540" s="11">
        <v>1.0625</v>
      </c>
      <c r="I540" s="10">
        <f>SUMIFS(Detalhe_Registro!$F:$F,Detalhe_Registro!$A:$A,A540,Detalhe_Registro!$D:$D,B540)</f>
        <v>1669</v>
      </c>
      <c r="J540" s="11">
        <f>SUMIFS(Detalhe_Registro!$G:$G,Detalhe_Registro!$A:$A,A540,Detalhe_Registro!$D:$D,B540)</f>
        <v>97.04</v>
      </c>
      <c r="K540" s="9" t="str">
        <f>IF(G540="","",IF(G540&lt;Premissas!$C$8,"&lt; 1,00",IF(G540&lt;Premissas!$C$9,"1,00 – 1,19",IF(G540&lt;Premissas!$C$10,"1,20 – 1,39",IF(G540&lt;Premissas!$C$11,"1,40 – 1,59",IF(G540&lt;Premissas!$C$12,"1,60 – 1,99","≥ 2,00"))))))</f>
        <v>1,00 – 1,19</v>
      </c>
      <c r="L540" s="12">
        <f>IF(G540="","",MIN(Premissas!$C$17,IF(G540&lt;Premissas!$C$8,Premissas!$E$7,IF(G540&lt;Premissas!$C$9,Premissas!$E$8,IF(G540&lt;Premissas!$C$10,Premissas!$E$9,IF(G540&lt;Premissas!$C$11,Premissas!$E$10,IF(G540&lt;Premissas!$C$12,Premissas!$E$11,Premissas!$E$12)))))))</f>
        <v>100</v>
      </c>
      <c r="M540" s="13">
        <f>IF(OR(L540="",L540=0),0,L540/Premissas!$C$16)</f>
        <v>3.8461538461538463</v>
      </c>
      <c r="N540" s="9" t="str">
        <f>IF(L540&gt;=Premissas!$C$17,"SIM","NÃO")</f>
        <v>NÃO</v>
      </c>
    </row>
    <row r="541" spans="1:14" ht="15" customHeight="1">
      <c r="A541" s="9">
        <v>7</v>
      </c>
      <c r="B541" s="9" t="s">
        <v>1341</v>
      </c>
      <c r="C541" s="9" t="s">
        <v>1342</v>
      </c>
      <c r="D541" s="9">
        <v>7801</v>
      </c>
      <c r="E541" s="9" t="s">
        <v>21</v>
      </c>
      <c r="F541" s="9">
        <f>COUNTIFS(Detalhe_Registro!$A:$A,A541,Detalhe_Registro!$D:$D,B541)</f>
        <v>1</v>
      </c>
      <c r="G541" s="11">
        <v>0.25</v>
      </c>
      <c r="H541" s="11">
        <v>0.25</v>
      </c>
      <c r="I541" s="10">
        <f>SUMIFS(Detalhe_Registro!$F:$F,Detalhe_Registro!$A:$A,A541,Detalhe_Registro!$D:$D,B541)</f>
        <v>859</v>
      </c>
      <c r="J541" s="11">
        <f>SUMIFS(Detalhe_Registro!$G:$G,Detalhe_Registro!$A:$A,A541,Detalhe_Registro!$D:$D,B541)</f>
        <v>183.92</v>
      </c>
      <c r="K541" s="9" t="str">
        <f>IF(G541="","",IF(G541&lt;Premissas!$C$8,"&lt; 1,00",IF(G541&lt;Premissas!$C$9,"1,00 – 1,19",IF(G541&lt;Premissas!$C$10,"1,20 – 1,39",IF(G541&lt;Premissas!$C$11,"1,40 – 1,59",IF(G541&lt;Premissas!$C$12,"1,60 – 1,99","≥ 2,00"))))))</f>
        <v>&lt; 1,00</v>
      </c>
      <c r="L541" s="12">
        <f>IF(G541="","",MIN(Premissas!$C$17,IF(G541&lt;Premissas!$C$8,Premissas!$E$7,IF(G541&lt;Premissas!$C$9,Premissas!$E$8,IF(G541&lt;Premissas!$C$10,Premissas!$E$9,IF(G541&lt;Premissas!$C$11,Premissas!$E$10,IF(G541&lt;Premissas!$C$12,Premissas!$E$11,Premissas!$E$12)))))))</f>
        <v>0</v>
      </c>
      <c r="M541" s="13">
        <f>IF(OR(L541="",L541=0),0,L541/Premissas!$C$16)</f>
        <v>0</v>
      </c>
      <c r="N541" s="9" t="str">
        <f>IF(L541&gt;=Premissas!$C$17,"SIM","NÃO")</f>
        <v>NÃO</v>
      </c>
    </row>
    <row r="542" spans="1:14" ht="15" customHeight="1">
      <c r="A542" s="9">
        <v>7</v>
      </c>
      <c r="B542" s="9" t="s">
        <v>1557</v>
      </c>
      <c r="C542" s="9" t="s">
        <v>1558</v>
      </c>
      <c r="D542" s="9">
        <v>7801</v>
      </c>
      <c r="E542" s="9" t="s">
        <v>21</v>
      </c>
      <c r="F542" s="9">
        <f>COUNTIFS(Detalhe_Registro!$A:$A,A542,Detalhe_Registro!$D:$D,B542)</f>
        <v>1</v>
      </c>
      <c r="G542" s="11">
        <v>0.35</v>
      </c>
      <c r="H542" s="11">
        <v>0.35</v>
      </c>
      <c r="I542" s="10">
        <f>SUMIFS(Detalhe_Registro!$F:$F,Detalhe_Registro!$A:$A,A542,Detalhe_Registro!$D:$D,B542)</f>
        <v>748</v>
      </c>
      <c r="J542" s="11">
        <f>SUMIFS(Detalhe_Registro!$G:$G,Detalhe_Registro!$A:$A,A542,Detalhe_Registro!$D:$D,B542)</f>
        <v>107.5</v>
      </c>
      <c r="K542" s="9" t="str">
        <f>IF(G542="","",IF(G542&lt;Premissas!$C$8,"&lt; 1,00",IF(G542&lt;Premissas!$C$9,"1,00 – 1,19",IF(G542&lt;Premissas!$C$10,"1,20 – 1,39",IF(G542&lt;Premissas!$C$11,"1,40 – 1,59",IF(G542&lt;Premissas!$C$12,"1,60 – 1,99","≥ 2,00"))))))</f>
        <v>&lt; 1,00</v>
      </c>
      <c r="L542" s="12">
        <f>IF(G542="","",MIN(Premissas!$C$17,IF(G542&lt;Premissas!$C$8,Premissas!$E$7,IF(G542&lt;Premissas!$C$9,Premissas!$E$8,IF(G542&lt;Premissas!$C$10,Premissas!$E$9,IF(G542&lt;Premissas!$C$11,Premissas!$E$10,IF(G542&lt;Premissas!$C$12,Premissas!$E$11,Premissas!$E$12)))))))</f>
        <v>0</v>
      </c>
      <c r="M542" s="13">
        <f>IF(OR(L542="",L542=0),0,L542/Premissas!$C$16)</f>
        <v>0</v>
      </c>
      <c r="N542" s="9" t="str">
        <f>IF(L542&gt;=Premissas!$C$17,"SIM","NÃO")</f>
        <v>NÃO</v>
      </c>
    </row>
    <row r="543" spans="1:14" ht="15" customHeight="1">
      <c r="A543" s="9">
        <v>7</v>
      </c>
      <c r="B543" s="9" t="s">
        <v>1277</v>
      </c>
      <c r="C543" s="9" t="s">
        <v>1278</v>
      </c>
      <c r="D543" s="9">
        <v>7801</v>
      </c>
      <c r="E543" s="9" t="s">
        <v>21</v>
      </c>
      <c r="F543" s="9">
        <f>COUNTIFS(Detalhe_Registro!$A:$A,A543,Detalhe_Registro!$D:$D,B543)</f>
        <v>1</v>
      </c>
      <c r="G543" s="11">
        <v>1.75</v>
      </c>
      <c r="H543" s="11">
        <v>1.75</v>
      </c>
      <c r="I543" s="10">
        <f>SUMIFS(Detalhe_Registro!$F:$F,Detalhe_Registro!$A:$A,A543,Detalhe_Registro!$D:$D,B543)</f>
        <v>5981</v>
      </c>
      <c r="J543" s="11">
        <f>SUMIFS(Detalhe_Registro!$G:$G,Detalhe_Registro!$A:$A,A543,Detalhe_Registro!$D:$D,B543)</f>
        <v>171.75</v>
      </c>
      <c r="K543" s="9" t="str">
        <f>IF(G543="","",IF(G543&lt;Premissas!$C$8,"&lt; 1,00",IF(G543&lt;Premissas!$C$9,"1,00 – 1,19",IF(G543&lt;Premissas!$C$10,"1,20 – 1,39",IF(G543&lt;Premissas!$C$11,"1,40 – 1,59",IF(G543&lt;Premissas!$C$12,"1,60 – 1,99","≥ 2,00"))))))</f>
        <v>1,60 – 1,99</v>
      </c>
      <c r="L543" s="12">
        <f>IF(G543="","",MIN(Premissas!$C$17,IF(G543&lt;Premissas!$C$8,Premissas!$E$7,IF(G543&lt;Premissas!$C$9,Premissas!$E$8,IF(G543&lt;Premissas!$C$10,Premissas!$E$9,IF(G543&lt;Premissas!$C$11,Premissas!$E$10,IF(G543&lt;Premissas!$C$12,Premissas!$E$11,Premissas!$E$12)))))))</f>
        <v>500</v>
      </c>
      <c r="M543" s="13">
        <f>IF(OR(L543="",L543=0),0,L543/Premissas!$C$16)</f>
        <v>19.23076923076923</v>
      </c>
      <c r="N543" s="9" t="str">
        <f>IF(L543&gt;=Premissas!$C$17,"SIM","NÃO")</f>
        <v>NÃO</v>
      </c>
    </row>
    <row r="544" spans="1:14" ht="15" customHeight="1">
      <c r="A544" s="9">
        <v>7</v>
      </c>
      <c r="B544" s="9" t="s">
        <v>1641</v>
      </c>
      <c r="C544" s="9" t="s">
        <v>1642</v>
      </c>
      <c r="D544" s="9">
        <v>7801</v>
      </c>
      <c r="E544" s="9" t="s">
        <v>20</v>
      </c>
      <c r="F544" s="9">
        <f>COUNTIFS(Detalhe_Registro!$A:$A,A544,Detalhe_Registro!$D:$D,B544)</f>
        <v>1</v>
      </c>
      <c r="G544" s="11">
        <v>0.625</v>
      </c>
      <c r="H544" s="11">
        <v>0.625</v>
      </c>
      <c r="I544" s="10">
        <f>SUMIFS(Detalhe_Registro!$F:$F,Detalhe_Registro!$A:$A,A544,Detalhe_Registro!$D:$D,B544)</f>
        <v>248</v>
      </c>
      <c r="J544" s="11">
        <f>SUMIFS(Detalhe_Registro!$G:$G,Detalhe_Registro!$A:$A,A544,Detalhe_Registro!$D:$D,B544)</f>
        <v>24.15</v>
      </c>
      <c r="K544" s="9" t="str">
        <f>IF(G544="","",IF(G544&lt;Premissas!$C$8,"&lt; 1,00",IF(G544&lt;Premissas!$C$9,"1,00 – 1,19",IF(G544&lt;Premissas!$C$10,"1,20 – 1,39",IF(G544&lt;Premissas!$C$11,"1,40 – 1,59",IF(G544&lt;Premissas!$C$12,"1,60 – 1,99","≥ 2,00"))))))</f>
        <v>&lt; 1,00</v>
      </c>
      <c r="L544" s="12">
        <f>IF(G544="","",MIN(Premissas!$C$17,IF(G544&lt;Premissas!$C$8,Premissas!$E$7,IF(G544&lt;Premissas!$C$9,Premissas!$E$8,IF(G544&lt;Premissas!$C$10,Premissas!$E$9,IF(G544&lt;Premissas!$C$11,Premissas!$E$10,IF(G544&lt;Premissas!$C$12,Premissas!$E$11,Premissas!$E$12)))))))</f>
        <v>0</v>
      </c>
      <c r="M544" s="13">
        <f>IF(OR(L544="",L544=0),0,L544/Premissas!$C$16)</f>
        <v>0</v>
      </c>
      <c r="N544" s="9" t="str">
        <f>IF(L544&gt;=Premissas!$C$17,"SIM","NÃO")</f>
        <v>NÃO</v>
      </c>
    </row>
    <row r="545" spans="1:14" ht="15" customHeight="1">
      <c r="A545" s="9">
        <v>7</v>
      </c>
      <c r="B545" s="9" t="s">
        <v>1237</v>
      </c>
      <c r="C545" s="9" t="s">
        <v>1238</v>
      </c>
      <c r="D545" s="9">
        <v>7801</v>
      </c>
      <c r="E545" s="9" t="s">
        <v>21</v>
      </c>
      <c r="F545" s="9">
        <f>COUNTIFS(Detalhe_Registro!$A:$A,A545,Detalhe_Registro!$D:$D,B545)</f>
        <v>1</v>
      </c>
      <c r="G545" s="11">
        <v>0.55000000000000004</v>
      </c>
      <c r="H545" s="11">
        <v>0.55000000000000004</v>
      </c>
      <c r="I545" s="10">
        <f>SUMIFS(Detalhe_Registro!$F:$F,Detalhe_Registro!$A:$A,A545,Detalhe_Registro!$D:$D,B545)</f>
        <v>1303</v>
      </c>
      <c r="J545" s="11">
        <f>SUMIFS(Detalhe_Registro!$G:$G,Detalhe_Registro!$A:$A,A545,Detalhe_Registro!$D:$D,B545)</f>
        <v>122.83</v>
      </c>
      <c r="K545" s="9" t="str">
        <f>IF(G545="","",IF(G545&lt;Premissas!$C$8,"&lt; 1,00",IF(G545&lt;Premissas!$C$9,"1,00 – 1,19",IF(G545&lt;Premissas!$C$10,"1,20 – 1,39",IF(G545&lt;Premissas!$C$11,"1,40 – 1,59",IF(G545&lt;Premissas!$C$12,"1,60 – 1,99","≥ 2,00"))))))</f>
        <v>&lt; 1,00</v>
      </c>
      <c r="L545" s="12">
        <f>IF(G545="","",MIN(Premissas!$C$17,IF(G545&lt;Premissas!$C$8,Premissas!$E$7,IF(G545&lt;Premissas!$C$9,Premissas!$E$8,IF(G545&lt;Premissas!$C$10,Premissas!$E$9,IF(G545&lt;Premissas!$C$11,Premissas!$E$10,IF(G545&lt;Premissas!$C$12,Premissas!$E$11,Premissas!$E$12)))))))</f>
        <v>0</v>
      </c>
      <c r="M545" s="13">
        <f>IF(OR(L545="",L545=0),0,L545/Premissas!$C$16)</f>
        <v>0</v>
      </c>
      <c r="N545" s="9" t="str">
        <f>IF(L545&gt;=Premissas!$C$17,"SIM","NÃO")</f>
        <v>NÃO</v>
      </c>
    </row>
    <row r="546" spans="1:14" ht="15" customHeight="1">
      <c r="A546" s="9">
        <v>7</v>
      </c>
      <c r="B546" s="9" t="s">
        <v>1759</v>
      </c>
      <c r="C546" s="9" t="s">
        <v>1760</v>
      </c>
      <c r="D546" s="9">
        <v>7801</v>
      </c>
      <c r="E546" s="9" t="s">
        <v>20</v>
      </c>
      <c r="F546" s="9">
        <f>COUNTIFS(Detalhe_Registro!$A:$A,A546,Detalhe_Registro!$D:$D,B546)</f>
        <v>1</v>
      </c>
      <c r="G546" s="11">
        <v>1.625</v>
      </c>
      <c r="H546" s="11">
        <v>1.625</v>
      </c>
      <c r="I546" s="10">
        <f>SUMIFS(Detalhe_Registro!$F:$F,Detalhe_Registro!$A:$A,A546,Detalhe_Registro!$D:$D,B546)</f>
        <v>8</v>
      </c>
      <c r="J546" s="11">
        <f>SUMIFS(Detalhe_Registro!$G:$G,Detalhe_Registro!$A:$A,A546,Detalhe_Registro!$D:$D,B546)</f>
        <v>0.31</v>
      </c>
      <c r="K546" s="9" t="str">
        <f>IF(G546="","",IF(G546&lt;Premissas!$C$8,"&lt; 1,00",IF(G546&lt;Premissas!$C$9,"1,00 – 1,19",IF(G546&lt;Premissas!$C$10,"1,20 – 1,39",IF(G546&lt;Premissas!$C$11,"1,40 – 1,59",IF(G546&lt;Premissas!$C$12,"1,60 – 1,99","≥ 2,00"))))))</f>
        <v>1,60 – 1,99</v>
      </c>
      <c r="L546" s="12">
        <f>IF(G546="","",MIN(Premissas!$C$17,IF(G546&lt;Premissas!$C$8,Premissas!$E$7,IF(G546&lt;Premissas!$C$9,Premissas!$E$8,IF(G546&lt;Premissas!$C$10,Premissas!$E$9,IF(G546&lt;Premissas!$C$11,Premissas!$E$10,IF(G546&lt;Premissas!$C$12,Premissas!$E$11,Premissas!$E$12)))))))</f>
        <v>500</v>
      </c>
      <c r="M546" s="13">
        <f>IF(OR(L546="",L546=0),0,L546/Premissas!$C$16)</f>
        <v>19.23076923076923</v>
      </c>
      <c r="N546" s="9" t="str">
        <f>IF(L546&gt;=Premissas!$C$17,"SIM","NÃO")</f>
        <v>NÃO</v>
      </c>
    </row>
    <row r="547" spans="1:14" ht="15" customHeight="1">
      <c r="A547" s="9">
        <v>7</v>
      </c>
      <c r="B547" s="9" t="s">
        <v>1227</v>
      </c>
      <c r="C547" s="9" t="s">
        <v>1228</v>
      </c>
      <c r="D547" s="9">
        <v>7801</v>
      </c>
      <c r="E547" s="9" t="s">
        <v>21</v>
      </c>
      <c r="F547" s="9">
        <f>COUNTIFS(Detalhe_Registro!$A:$A,A547,Detalhe_Registro!$D:$D,B547)</f>
        <v>1</v>
      </c>
      <c r="G547" s="11">
        <v>0.5</v>
      </c>
      <c r="H547" s="11">
        <v>0.5</v>
      </c>
      <c r="I547" s="10">
        <f>SUMIFS(Detalhe_Registro!$F:$F,Detalhe_Registro!$A:$A,A547,Detalhe_Registro!$D:$D,B547)</f>
        <v>2297</v>
      </c>
      <c r="J547" s="11">
        <f>SUMIFS(Detalhe_Registro!$G:$G,Detalhe_Registro!$A:$A,A547,Detalhe_Registro!$D:$D,B547)</f>
        <v>224.28</v>
      </c>
      <c r="K547" s="9" t="str">
        <f>IF(G547="","",IF(G547&lt;Premissas!$C$8,"&lt; 1,00",IF(G547&lt;Premissas!$C$9,"1,00 – 1,19",IF(G547&lt;Premissas!$C$10,"1,20 – 1,39",IF(G547&lt;Premissas!$C$11,"1,40 – 1,59",IF(G547&lt;Premissas!$C$12,"1,60 – 1,99","≥ 2,00"))))))</f>
        <v>&lt; 1,00</v>
      </c>
      <c r="L547" s="12">
        <f>IF(G547="","",MIN(Premissas!$C$17,IF(G547&lt;Premissas!$C$8,Premissas!$E$7,IF(G547&lt;Premissas!$C$9,Premissas!$E$8,IF(G547&lt;Premissas!$C$10,Premissas!$E$9,IF(G547&lt;Premissas!$C$11,Premissas!$E$10,IF(G547&lt;Premissas!$C$12,Premissas!$E$11,Premissas!$E$12)))))))</f>
        <v>0</v>
      </c>
      <c r="M547" s="13">
        <f>IF(OR(L547="",L547=0),0,L547/Premissas!$C$16)</f>
        <v>0</v>
      </c>
      <c r="N547" s="9" t="str">
        <f>IF(L547&gt;=Premissas!$C$17,"SIM","NÃO")</f>
        <v>NÃO</v>
      </c>
    </row>
    <row r="548" spans="1:14" ht="15" customHeight="1">
      <c r="A548" s="9">
        <v>7</v>
      </c>
      <c r="B548" s="9" t="s">
        <v>1653</v>
      </c>
      <c r="C548" s="9" t="s">
        <v>1654</v>
      </c>
      <c r="D548" s="9">
        <v>7801</v>
      </c>
      <c r="E548" s="9" t="s">
        <v>18</v>
      </c>
      <c r="F548" s="9">
        <f>COUNTIFS(Detalhe_Registro!$A:$A,A548,Detalhe_Registro!$D:$D,B548)</f>
        <v>1</v>
      </c>
      <c r="G548" s="11">
        <v>0.81818199999999996</v>
      </c>
      <c r="H548" s="11">
        <v>0.81818199999999996</v>
      </c>
      <c r="I548" s="10">
        <f>SUMIFS(Detalhe_Registro!$F:$F,Detalhe_Registro!$A:$A,A548,Detalhe_Registro!$D:$D,B548)</f>
        <v>151</v>
      </c>
      <c r="J548" s="11">
        <f>SUMIFS(Detalhe_Registro!$G:$G,Detalhe_Registro!$A:$A,A548,Detalhe_Registro!$D:$D,B548)</f>
        <v>8.3800000000000008</v>
      </c>
      <c r="K548" s="9" t="str">
        <f>IF(G548="","",IF(G548&lt;Premissas!$C$8,"&lt; 1,00",IF(G548&lt;Premissas!$C$9,"1,00 – 1,19",IF(G548&lt;Premissas!$C$10,"1,20 – 1,39",IF(G548&lt;Premissas!$C$11,"1,40 – 1,59",IF(G548&lt;Premissas!$C$12,"1,60 – 1,99","≥ 2,00"))))))</f>
        <v>&lt; 1,00</v>
      </c>
      <c r="L548" s="12">
        <f>IF(G548="","",MIN(Premissas!$C$17,IF(G548&lt;Premissas!$C$8,Premissas!$E$7,IF(G548&lt;Premissas!$C$9,Premissas!$E$8,IF(G548&lt;Premissas!$C$10,Premissas!$E$9,IF(G548&lt;Premissas!$C$11,Premissas!$E$10,IF(G548&lt;Premissas!$C$12,Premissas!$E$11,Premissas!$E$12)))))))</f>
        <v>0</v>
      </c>
      <c r="M548" s="13">
        <f>IF(OR(L548="",L548=0),0,L548/Premissas!$C$16)</f>
        <v>0</v>
      </c>
      <c r="N548" s="9" t="str">
        <f>IF(L548&gt;=Premissas!$C$17,"SIM","NÃO")</f>
        <v>NÃO</v>
      </c>
    </row>
    <row r="549" spans="1:14" ht="15" customHeight="1">
      <c r="A549" s="9">
        <v>7</v>
      </c>
      <c r="B549" s="9" t="s">
        <v>1241</v>
      </c>
      <c r="C549" s="9" t="s">
        <v>1242</v>
      </c>
      <c r="D549" s="9">
        <v>7801</v>
      </c>
      <c r="E549" s="9" t="s">
        <v>19</v>
      </c>
      <c r="F549" s="9">
        <f>COUNTIFS(Detalhe_Registro!$A:$A,A549,Detalhe_Registro!$D:$D,B549)</f>
        <v>1</v>
      </c>
      <c r="G549" s="11">
        <v>1.1176470000000001</v>
      </c>
      <c r="H549" s="11">
        <v>1.1176470000000001</v>
      </c>
      <c r="I549" s="10">
        <f>SUMIFS(Detalhe_Registro!$F:$F,Detalhe_Registro!$A:$A,A549,Detalhe_Registro!$D:$D,B549)</f>
        <v>609</v>
      </c>
      <c r="J549" s="11">
        <f>SUMIFS(Detalhe_Registro!$G:$G,Detalhe_Registro!$A:$A,A549,Detalhe_Registro!$D:$D,B549)</f>
        <v>32.340000000000003</v>
      </c>
      <c r="K549" s="9" t="str">
        <f>IF(G549="","",IF(G549&lt;Premissas!$C$8,"&lt; 1,00",IF(G549&lt;Premissas!$C$9,"1,00 – 1,19",IF(G549&lt;Premissas!$C$10,"1,20 – 1,39",IF(G549&lt;Premissas!$C$11,"1,40 – 1,59",IF(G549&lt;Premissas!$C$12,"1,60 – 1,99","≥ 2,00"))))))</f>
        <v>1,00 – 1,19</v>
      </c>
      <c r="L549" s="12">
        <f>IF(G549="","",MIN(Premissas!$C$17,IF(G549&lt;Premissas!$C$8,Premissas!$E$7,IF(G549&lt;Premissas!$C$9,Premissas!$E$8,IF(G549&lt;Premissas!$C$10,Premissas!$E$9,IF(G549&lt;Premissas!$C$11,Premissas!$E$10,IF(G549&lt;Premissas!$C$12,Premissas!$E$11,Premissas!$E$12)))))))</f>
        <v>100</v>
      </c>
      <c r="M549" s="13">
        <f>IF(OR(L549="",L549=0),0,L549/Premissas!$C$16)</f>
        <v>3.8461538461538463</v>
      </c>
      <c r="N549" s="9" t="str">
        <f>IF(L549&gt;=Premissas!$C$17,"SIM","NÃO")</f>
        <v>NÃO</v>
      </c>
    </row>
    <row r="550" spans="1:14" ht="15" customHeight="1">
      <c r="A550" s="9">
        <v>7</v>
      </c>
      <c r="B550" s="9" t="s">
        <v>1691</v>
      </c>
      <c r="C550" s="9" t="s">
        <v>1692</v>
      </c>
      <c r="D550" s="9">
        <v>7801</v>
      </c>
      <c r="E550" s="9" t="s">
        <v>18</v>
      </c>
      <c r="F550" s="9">
        <f>COUNTIFS(Detalhe_Registro!$A:$A,A550,Detalhe_Registro!$D:$D,B550)</f>
        <v>1</v>
      </c>
      <c r="G550" s="11">
        <v>0.227273</v>
      </c>
      <c r="H550" s="11">
        <v>0.227273</v>
      </c>
      <c r="I550" s="10">
        <f>SUMIFS(Detalhe_Registro!$F:$F,Detalhe_Registro!$A:$A,A550,Detalhe_Registro!$D:$D,B550)</f>
        <v>4</v>
      </c>
      <c r="J550" s="11">
        <f>SUMIFS(Detalhe_Registro!$G:$G,Detalhe_Registro!$A:$A,A550,Detalhe_Registro!$D:$D,B550)</f>
        <v>0.87</v>
      </c>
      <c r="K550" s="9" t="str">
        <f>IF(G550="","",IF(G550&lt;Premissas!$C$8,"&lt; 1,00",IF(G550&lt;Premissas!$C$9,"1,00 – 1,19",IF(G550&lt;Premissas!$C$10,"1,20 – 1,39",IF(G550&lt;Premissas!$C$11,"1,40 – 1,59",IF(G550&lt;Premissas!$C$12,"1,60 – 1,99","≥ 2,00"))))))</f>
        <v>&lt; 1,00</v>
      </c>
      <c r="L550" s="12">
        <f>IF(G550="","",MIN(Premissas!$C$17,IF(G550&lt;Premissas!$C$8,Premissas!$E$7,IF(G550&lt;Premissas!$C$9,Premissas!$E$8,IF(G550&lt;Premissas!$C$10,Premissas!$E$9,IF(G550&lt;Premissas!$C$11,Premissas!$E$10,IF(G550&lt;Premissas!$C$12,Premissas!$E$11,Premissas!$E$12)))))))</f>
        <v>0</v>
      </c>
      <c r="M550" s="13">
        <f>IF(OR(L550="",L550=0),0,L550/Premissas!$C$16)</f>
        <v>0</v>
      </c>
      <c r="N550" s="9" t="str">
        <f>IF(L550&gt;=Premissas!$C$17,"SIM","NÃO")</f>
        <v>NÃO</v>
      </c>
    </row>
    <row r="551" spans="1:14" ht="15" customHeight="1">
      <c r="A551" s="9">
        <v>7</v>
      </c>
      <c r="B551" s="9" t="s">
        <v>1321</v>
      </c>
      <c r="C551" s="9" t="s">
        <v>1322</v>
      </c>
      <c r="D551" s="9">
        <v>7801</v>
      </c>
      <c r="E551" s="9" t="s">
        <v>21</v>
      </c>
      <c r="F551" s="9">
        <f>COUNTIFS(Detalhe_Registro!$A:$A,A551,Detalhe_Registro!$D:$D,B551)</f>
        <v>1</v>
      </c>
      <c r="G551" s="11">
        <v>0.5</v>
      </c>
      <c r="H551" s="11">
        <v>0.5</v>
      </c>
      <c r="I551" s="10">
        <f>SUMIFS(Detalhe_Registro!$F:$F,Detalhe_Registro!$A:$A,A551,Detalhe_Registro!$D:$D,B551)</f>
        <v>16</v>
      </c>
      <c r="J551" s="11">
        <f>SUMIFS(Detalhe_Registro!$G:$G,Detalhe_Registro!$A:$A,A551,Detalhe_Registro!$D:$D,B551)</f>
        <v>1.68</v>
      </c>
      <c r="K551" s="9" t="str">
        <f>IF(G551="","",IF(G551&lt;Premissas!$C$8,"&lt; 1,00",IF(G551&lt;Premissas!$C$9,"1,00 – 1,19",IF(G551&lt;Premissas!$C$10,"1,20 – 1,39",IF(G551&lt;Premissas!$C$11,"1,40 – 1,59",IF(G551&lt;Premissas!$C$12,"1,60 – 1,99","≥ 2,00"))))))</f>
        <v>&lt; 1,00</v>
      </c>
      <c r="L551" s="12">
        <f>IF(G551="","",MIN(Premissas!$C$17,IF(G551&lt;Premissas!$C$8,Premissas!$E$7,IF(G551&lt;Premissas!$C$9,Premissas!$E$8,IF(G551&lt;Premissas!$C$10,Premissas!$E$9,IF(G551&lt;Premissas!$C$11,Premissas!$E$10,IF(G551&lt;Premissas!$C$12,Premissas!$E$11,Premissas!$E$12)))))))</f>
        <v>0</v>
      </c>
      <c r="M551" s="13">
        <f>IF(OR(L551="",L551=0),0,L551/Premissas!$C$16)</f>
        <v>0</v>
      </c>
      <c r="N551" s="9" t="str">
        <f>IF(L551&gt;=Premissas!$C$17,"SIM","NÃO")</f>
        <v>NÃO</v>
      </c>
    </row>
    <row r="552" spans="1:14" ht="15" customHeight="1">
      <c r="A552" s="9">
        <v>7</v>
      </c>
      <c r="B552" s="9" t="s">
        <v>1197</v>
      </c>
      <c r="C552" s="9" t="s">
        <v>1198</v>
      </c>
      <c r="D552" s="9">
        <v>7801</v>
      </c>
      <c r="E552" s="9" t="s">
        <v>21</v>
      </c>
      <c r="F552" s="9">
        <f>COUNTIFS(Detalhe_Registro!$A:$A,A552,Detalhe_Registro!$D:$D,B552)</f>
        <v>1</v>
      </c>
      <c r="G552" s="11">
        <v>0.45</v>
      </c>
      <c r="H552" s="11">
        <v>0.45</v>
      </c>
      <c r="I552" s="10">
        <f>SUMIFS(Detalhe_Registro!$F:$F,Detalhe_Registro!$A:$A,A552,Detalhe_Registro!$D:$D,B552)</f>
        <v>1720</v>
      </c>
      <c r="J552" s="11">
        <f>SUMIFS(Detalhe_Registro!$G:$G,Detalhe_Registro!$A:$A,A552,Detalhe_Registro!$D:$D,B552)</f>
        <v>188.68</v>
      </c>
      <c r="K552" s="9" t="str">
        <f>IF(G552="","",IF(G552&lt;Premissas!$C$8,"&lt; 1,00",IF(G552&lt;Premissas!$C$9,"1,00 – 1,19",IF(G552&lt;Premissas!$C$10,"1,20 – 1,39",IF(G552&lt;Premissas!$C$11,"1,40 – 1,59",IF(G552&lt;Premissas!$C$12,"1,60 – 1,99","≥ 2,00"))))))</f>
        <v>&lt; 1,00</v>
      </c>
      <c r="L552" s="12">
        <f>IF(G552="","",MIN(Premissas!$C$17,IF(G552&lt;Premissas!$C$8,Premissas!$E$7,IF(G552&lt;Premissas!$C$9,Premissas!$E$8,IF(G552&lt;Premissas!$C$10,Premissas!$E$9,IF(G552&lt;Premissas!$C$11,Premissas!$E$10,IF(G552&lt;Premissas!$C$12,Premissas!$E$11,Premissas!$E$12)))))))</f>
        <v>0</v>
      </c>
      <c r="M552" s="13">
        <f>IF(OR(L552="",L552=0),0,L552/Premissas!$C$16)</f>
        <v>0</v>
      </c>
      <c r="N552" s="9" t="str">
        <f>IF(L552&gt;=Premissas!$C$17,"SIM","NÃO")</f>
        <v>NÃO</v>
      </c>
    </row>
    <row r="553" spans="1:14" ht="15" customHeight="1">
      <c r="A553" s="9">
        <v>7</v>
      </c>
      <c r="B553" s="9" t="s">
        <v>1455</v>
      </c>
      <c r="C553" s="9" t="s">
        <v>1456</v>
      </c>
      <c r="D553" s="9">
        <v>7801</v>
      </c>
      <c r="E553" s="9" t="s">
        <v>18</v>
      </c>
      <c r="F553" s="9">
        <f>COUNTIFS(Detalhe_Registro!$A:$A,A553,Detalhe_Registro!$D:$D,B553)</f>
        <v>1</v>
      </c>
      <c r="G553" s="11">
        <v>0.272727</v>
      </c>
      <c r="H553" s="11">
        <v>0.272727</v>
      </c>
      <c r="I553" s="10">
        <f>SUMIFS(Detalhe_Registro!$F:$F,Detalhe_Registro!$A:$A,A553,Detalhe_Registro!$D:$D,B553)</f>
        <v>276</v>
      </c>
      <c r="J553" s="11">
        <f>SUMIFS(Detalhe_Registro!$G:$G,Detalhe_Registro!$A:$A,A553,Detalhe_Registro!$D:$D,B553)</f>
        <v>45.99</v>
      </c>
      <c r="K553" s="9" t="str">
        <f>IF(G553="","",IF(G553&lt;Premissas!$C$8,"&lt; 1,00",IF(G553&lt;Premissas!$C$9,"1,00 – 1,19",IF(G553&lt;Premissas!$C$10,"1,20 – 1,39",IF(G553&lt;Premissas!$C$11,"1,40 – 1,59",IF(G553&lt;Premissas!$C$12,"1,60 – 1,99","≥ 2,00"))))))</f>
        <v>&lt; 1,00</v>
      </c>
      <c r="L553" s="12">
        <f>IF(G553="","",MIN(Premissas!$C$17,IF(G553&lt;Premissas!$C$8,Premissas!$E$7,IF(G553&lt;Premissas!$C$9,Premissas!$E$8,IF(G553&lt;Premissas!$C$10,Premissas!$E$9,IF(G553&lt;Premissas!$C$11,Premissas!$E$10,IF(G553&lt;Premissas!$C$12,Premissas!$E$11,Premissas!$E$12)))))))</f>
        <v>0</v>
      </c>
      <c r="M553" s="13">
        <f>IF(OR(L553="",L553=0),0,L553/Premissas!$C$16)</f>
        <v>0</v>
      </c>
      <c r="N553" s="9" t="str">
        <f>IF(L553&gt;=Premissas!$C$17,"SIM","NÃO")</f>
        <v>NÃO</v>
      </c>
    </row>
    <row r="554" spans="1:14" ht="15" customHeight="1">
      <c r="A554" s="9">
        <v>7</v>
      </c>
      <c r="B554" s="9" t="s">
        <v>1215</v>
      </c>
      <c r="C554" s="9" t="s">
        <v>1216</v>
      </c>
      <c r="D554" s="9">
        <v>7801</v>
      </c>
      <c r="E554" s="9" t="s">
        <v>21</v>
      </c>
      <c r="F554" s="9">
        <f>COUNTIFS(Detalhe_Registro!$A:$A,A554,Detalhe_Registro!$D:$D,B554)</f>
        <v>1</v>
      </c>
      <c r="G554" s="11">
        <v>0.5</v>
      </c>
      <c r="H554" s="11">
        <v>0.5</v>
      </c>
      <c r="I554" s="10">
        <f>SUMIFS(Detalhe_Registro!$F:$F,Detalhe_Registro!$A:$A,A554,Detalhe_Registro!$D:$D,B554)</f>
        <v>1396</v>
      </c>
      <c r="J554" s="11">
        <f>SUMIFS(Detalhe_Registro!$G:$G,Detalhe_Registro!$A:$A,A554,Detalhe_Registro!$D:$D,B554)</f>
        <v>140.63</v>
      </c>
      <c r="K554" s="9" t="str">
        <f>IF(G554="","",IF(G554&lt;Premissas!$C$8,"&lt; 1,00",IF(G554&lt;Premissas!$C$9,"1,00 – 1,19",IF(G554&lt;Premissas!$C$10,"1,20 – 1,39",IF(G554&lt;Premissas!$C$11,"1,40 – 1,59",IF(G554&lt;Premissas!$C$12,"1,60 – 1,99","≥ 2,00"))))))</f>
        <v>&lt; 1,00</v>
      </c>
      <c r="L554" s="12">
        <f>IF(G554="","",MIN(Premissas!$C$17,IF(G554&lt;Premissas!$C$8,Premissas!$E$7,IF(G554&lt;Premissas!$C$9,Premissas!$E$8,IF(G554&lt;Premissas!$C$10,Premissas!$E$9,IF(G554&lt;Premissas!$C$11,Premissas!$E$10,IF(G554&lt;Premissas!$C$12,Premissas!$E$11,Premissas!$E$12)))))))</f>
        <v>0</v>
      </c>
      <c r="M554" s="13">
        <f>IF(OR(L554="",L554=0),0,L554/Premissas!$C$16)</f>
        <v>0</v>
      </c>
      <c r="N554" s="9" t="str">
        <f>IF(L554&gt;=Premissas!$C$17,"SIM","NÃO")</f>
        <v>NÃO</v>
      </c>
    </row>
    <row r="555" spans="1:14" ht="15" customHeight="1">
      <c r="A555" s="9">
        <v>7</v>
      </c>
      <c r="B555" s="9" t="s">
        <v>1887</v>
      </c>
      <c r="C555" s="9" t="s">
        <v>1888</v>
      </c>
      <c r="D555" s="9">
        <v>7801</v>
      </c>
      <c r="E555" s="9" t="s">
        <v>20</v>
      </c>
      <c r="F555" s="9">
        <f>COUNTIFS(Detalhe_Registro!$A:$A,A555,Detalhe_Registro!$D:$D,B555)</f>
        <v>1</v>
      </c>
      <c r="G555" s="11">
        <v>0.1875</v>
      </c>
      <c r="H555" s="11">
        <v>0.1875</v>
      </c>
      <c r="I555" s="10">
        <f>SUMIFS(Detalhe_Registro!$F:$F,Detalhe_Registro!$A:$A,A555,Detalhe_Registro!$D:$D,B555)</f>
        <v>20</v>
      </c>
      <c r="J555" s="11">
        <f>SUMIFS(Detalhe_Registro!$G:$G,Detalhe_Registro!$A:$A,A555,Detalhe_Registro!$D:$D,B555)</f>
        <v>7.35</v>
      </c>
      <c r="K555" s="9" t="str">
        <f>IF(G555="","",IF(G555&lt;Premissas!$C$8,"&lt; 1,00",IF(G555&lt;Premissas!$C$9,"1,00 – 1,19",IF(G555&lt;Premissas!$C$10,"1,20 – 1,39",IF(G555&lt;Premissas!$C$11,"1,40 – 1,59",IF(G555&lt;Premissas!$C$12,"1,60 – 1,99","≥ 2,00"))))))</f>
        <v>&lt; 1,00</v>
      </c>
      <c r="L555" s="12">
        <f>IF(G555="","",MIN(Premissas!$C$17,IF(G555&lt;Premissas!$C$8,Premissas!$E$7,IF(G555&lt;Premissas!$C$9,Premissas!$E$8,IF(G555&lt;Premissas!$C$10,Premissas!$E$9,IF(G555&lt;Premissas!$C$11,Premissas!$E$10,IF(G555&lt;Premissas!$C$12,Premissas!$E$11,Premissas!$E$12)))))))</f>
        <v>0</v>
      </c>
      <c r="M555" s="13">
        <f>IF(OR(L555="",L555=0),0,L555/Premissas!$C$16)</f>
        <v>0</v>
      </c>
      <c r="N555" s="9" t="str">
        <f>IF(L555&gt;=Premissas!$C$17,"SIM","NÃO")</f>
        <v>NÃO</v>
      </c>
    </row>
    <row r="556" spans="1:14" ht="15" customHeight="1">
      <c r="A556" s="9">
        <v>7</v>
      </c>
      <c r="B556" s="9" t="s">
        <v>1433</v>
      </c>
      <c r="C556" s="9" t="s">
        <v>1434</v>
      </c>
      <c r="D556" s="9">
        <v>7801</v>
      </c>
      <c r="E556" s="9" t="s">
        <v>19</v>
      </c>
      <c r="F556" s="9">
        <f>COUNTIFS(Detalhe_Registro!$A:$A,A556,Detalhe_Registro!$D:$D,B556)</f>
        <v>1</v>
      </c>
      <c r="G556" s="11">
        <v>0.58823499999999995</v>
      </c>
      <c r="H556" s="11">
        <v>0.58823499999999995</v>
      </c>
      <c r="I556" s="10">
        <f>SUMIFS(Detalhe_Registro!$F:$F,Detalhe_Registro!$A:$A,A556,Detalhe_Registro!$D:$D,B556)</f>
        <v>1025</v>
      </c>
      <c r="J556" s="11">
        <f>SUMIFS(Detalhe_Registro!$G:$G,Detalhe_Registro!$A:$A,A556,Detalhe_Registro!$D:$D,B556)</f>
        <v>106.17</v>
      </c>
      <c r="K556" s="9" t="str">
        <f>IF(G556="","",IF(G556&lt;Premissas!$C$8,"&lt; 1,00",IF(G556&lt;Premissas!$C$9,"1,00 – 1,19",IF(G556&lt;Premissas!$C$10,"1,20 – 1,39",IF(G556&lt;Premissas!$C$11,"1,40 – 1,59",IF(G556&lt;Premissas!$C$12,"1,60 – 1,99","≥ 2,00"))))))</f>
        <v>&lt; 1,00</v>
      </c>
      <c r="L556" s="12">
        <f>IF(G556="","",MIN(Premissas!$C$17,IF(G556&lt;Premissas!$C$8,Premissas!$E$7,IF(G556&lt;Premissas!$C$9,Premissas!$E$8,IF(G556&lt;Premissas!$C$10,Premissas!$E$9,IF(G556&lt;Premissas!$C$11,Premissas!$E$10,IF(G556&lt;Premissas!$C$12,Premissas!$E$11,Premissas!$E$12)))))))</f>
        <v>0</v>
      </c>
      <c r="M556" s="13">
        <f>IF(OR(L556="",L556=0),0,L556/Premissas!$C$16)</f>
        <v>0</v>
      </c>
      <c r="N556" s="9" t="str">
        <f>IF(L556&gt;=Premissas!$C$17,"SIM","NÃO")</f>
        <v>NÃO</v>
      </c>
    </row>
    <row r="557" spans="1:14" ht="15" customHeight="1">
      <c r="A557" s="9">
        <v>7</v>
      </c>
      <c r="B557" s="9" t="s">
        <v>1657</v>
      </c>
      <c r="C557" s="9" t="s">
        <v>1658</v>
      </c>
      <c r="D557" s="9">
        <v>7801</v>
      </c>
      <c r="E557" s="9" t="s">
        <v>18</v>
      </c>
      <c r="F557" s="9">
        <f>COUNTIFS(Detalhe_Registro!$A:$A,A557,Detalhe_Registro!$D:$D,B557)</f>
        <v>1</v>
      </c>
      <c r="G557" s="11">
        <v>0.45454499999999998</v>
      </c>
      <c r="H557" s="11">
        <v>0.45454499999999998</v>
      </c>
      <c r="I557" s="10">
        <f>SUMIFS(Detalhe_Registro!$F:$F,Detalhe_Registro!$A:$A,A557,Detalhe_Registro!$D:$D,B557)</f>
        <v>972</v>
      </c>
      <c r="J557" s="11">
        <f>SUMIFS(Detalhe_Registro!$G:$G,Detalhe_Registro!$A:$A,A557,Detalhe_Registro!$D:$D,B557)</f>
        <v>95.56</v>
      </c>
      <c r="K557" s="9" t="str">
        <f>IF(G557="","",IF(G557&lt;Premissas!$C$8,"&lt; 1,00",IF(G557&lt;Premissas!$C$9,"1,00 – 1,19",IF(G557&lt;Premissas!$C$10,"1,20 – 1,39",IF(G557&lt;Premissas!$C$11,"1,40 – 1,59",IF(G557&lt;Premissas!$C$12,"1,60 – 1,99","≥ 2,00"))))))</f>
        <v>&lt; 1,00</v>
      </c>
      <c r="L557" s="12">
        <f>IF(G557="","",MIN(Premissas!$C$17,IF(G557&lt;Premissas!$C$8,Premissas!$E$7,IF(G557&lt;Premissas!$C$9,Premissas!$E$8,IF(G557&lt;Premissas!$C$10,Premissas!$E$9,IF(G557&lt;Premissas!$C$11,Premissas!$E$10,IF(G557&lt;Premissas!$C$12,Premissas!$E$11,Premissas!$E$12)))))))</f>
        <v>0</v>
      </c>
      <c r="M557" s="13">
        <f>IF(OR(L557="",L557=0),0,L557/Premissas!$C$16)</f>
        <v>0</v>
      </c>
      <c r="N557" s="9" t="str">
        <f>IF(L557&gt;=Premissas!$C$17,"SIM","NÃO")</f>
        <v>NÃO</v>
      </c>
    </row>
    <row r="558" spans="1:14" ht="15" customHeight="1">
      <c r="A558" s="9">
        <v>7</v>
      </c>
      <c r="B558" s="9" t="s">
        <v>1499</v>
      </c>
      <c r="C558" s="9" t="s">
        <v>1500</v>
      </c>
      <c r="D558" s="9">
        <v>7801</v>
      </c>
      <c r="E558" s="9" t="s">
        <v>18</v>
      </c>
      <c r="F558" s="9">
        <f>COUNTIFS(Detalhe_Registro!$A:$A,A558,Detalhe_Registro!$D:$D,B558)</f>
        <v>1</v>
      </c>
      <c r="G558" s="11">
        <v>0.272727</v>
      </c>
      <c r="H558" s="11">
        <v>0.272727</v>
      </c>
      <c r="I558" s="10">
        <f>SUMIFS(Detalhe_Registro!$F:$F,Detalhe_Registro!$A:$A,A558,Detalhe_Registro!$D:$D,B558)</f>
        <v>85</v>
      </c>
      <c r="J558" s="11">
        <f>SUMIFS(Detalhe_Registro!$G:$G,Detalhe_Registro!$A:$A,A558,Detalhe_Registro!$D:$D,B558)</f>
        <v>15.13</v>
      </c>
      <c r="K558" s="9" t="str">
        <f>IF(G558="","",IF(G558&lt;Premissas!$C$8,"&lt; 1,00",IF(G558&lt;Premissas!$C$9,"1,00 – 1,19",IF(G558&lt;Premissas!$C$10,"1,20 – 1,39",IF(G558&lt;Premissas!$C$11,"1,40 – 1,59",IF(G558&lt;Premissas!$C$12,"1,60 – 1,99","≥ 2,00"))))))</f>
        <v>&lt; 1,00</v>
      </c>
      <c r="L558" s="12">
        <f>IF(G558="","",MIN(Premissas!$C$17,IF(G558&lt;Premissas!$C$8,Premissas!$E$7,IF(G558&lt;Premissas!$C$9,Premissas!$E$8,IF(G558&lt;Premissas!$C$10,Premissas!$E$9,IF(G558&lt;Premissas!$C$11,Premissas!$E$10,IF(G558&lt;Premissas!$C$12,Premissas!$E$11,Premissas!$E$12)))))))</f>
        <v>0</v>
      </c>
      <c r="M558" s="13">
        <f>IF(OR(L558="",L558=0),0,L558/Premissas!$C$16)</f>
        <v>0</v>
      </c>
      <c r="N558" s="9" t="str">
        <f>IF(L558&gt;=Premissas!$C$17,"SIM","NÃO")</f>
        <v>NÃO</v>
      </c>
    </row>
    <row r="559" spans="1:14" ht="15" customHeight="1">
      <c r="A559" s="9">
        <v>7</v>
      </c>
      <c r="B559" s="9" t="s">
        <v>1417</v>
      </c>
      <c r="C559" s="9" t="s">
        <v>1418</v>
      </c>
      <c r="D559" s="9">
        <v>7801</v>
      </c>
      <c r="E559" s="9" t="s">
        <v>4853</v>
      </c>
      <c r="F559" s="9">
        <f>COUNTIFS(Detalhe_Registro!$A:$A,A559,Detalhe_Registro!$D:$D,B559)</f>
        <v>2</v>
      </c>
      <c r="G559" s="11">
        <v>2.7058819999999999</v>
      </c>
      <c r="H559" s="11">
        <v>1.5574870000000001</v>
      </c>
      <c r="I559" s="10">
        <f>SUMIFS(Detalhe_Registro!$F:$F,Detalhe_Registro!$A:$A,A559,Detalhe_Registro!$D:$D,B559)</f>
        <v>162</v>
      </c>
      <c r="J559" s="11">
        <f>SUMIFS(Detalhe_Registro!$G:$G,Detalhe_Registro!$A:$A,A559,Detalhe_Registro!$D:$D,B559)</f>
        <v>7.85</v>
      </c>
      <c r="K559" s="9" t="str">
        <f>IF(G559="","",IF(G559&lt;Premissas!$C$8,"&lt; 1,00",IF(G559&lt;Premissas!$C$9,"1,00 – 1,19",IF(G559&lt;Premissas!$C$10,"1,20 – 1,39",IF(G559&lt;Premissas!$C$11,"1,40 – 1,59",IF(G559&lt;Premissas!$C$12,"1,60 – 1,99","≥ 2,00"))))))</f>
        <v>≥ 2,00</v>
      </c>
      <c r="L559" s="12">
        <f>IF(G559="","",MIN(Premissas!$C$17,IF(G559&lt;Premissas!$C$8,Premissas!$E$7,IF(G559&lt;Premissas!$C$9,Premissas!$E$8,IF(G559&lt;Premissas!$C$10,Premissas!$E$9,IF(G559&lt;Premissas!$C$11,Premissas!$E$10,IF(G559&lt;Premissas!$C$12,Premissas!$E$11,Premissas!$E$12)))))))</f>
        <v>750</v>
      </c>
      <c r="M559" s="13">
        <f>IF(OR(L559="",L559=0),0,L559/Premissas!$C$16)</f>
        <v>28.846153846153847</v>
      </c>
      <c r="N559" s="9" t="str">
        <f>IF(L559&gt;=Premissas!$C$17,"SIM","NÃO")</f>
        <v>SIM</v>
      </c>
    </row>
    <row r="560" spans="1:14" ht="15" customHeight="1">
      <c r="A560" s="9">
        <v>7</v>
      </c>
      <c r="B560" s="9" t="s">
        <v>1751</v>
      </c>
      <c r="C560" s="9" t="s">
        <v>1752</v>
      </c>
      <c r="D560" s="9">
        <v>7801</v>
      </c>
      <c r="E560" s="9" t="s">
        <v>20</v>
      </c>
      <c r="F560" s="9">
        <f>COUNTIFS(Detalhe_Registro!$A:$A,A560,Detalhe_Registro!$D:$D,B560)</f>
        <v>1</v>
      </c>
      <c r="G560" s="11">
        <v>0.625</v>
      </c>
      <c r="H560" s="11">
        <v>0.625</v>
      </c>
      <c r="I560" s="10">
        <f>SUMIFS(Detalhe_Registro!$F:$F,Detalhe_Registro!$A:$A,A560,Detalhe_Registro!$D:$D,B560)</f>
        <v>1589</v>
      </c>
      <c r="J560" s="11">
        <f>SUMIFS(Detalhe_Registro!$G:$G,Detalhe_Registro!$A:$A,A560,Detalhe_Registro!$D:$D,B560)</f>
        <v>152.35</v>
      </c>
      <c r="K560" s="9" t="str">
        <f>IF(G560="","",IF(G560&lt;Premissas!$C$8,"&lt; 1,00",IF(G560&lt;Premissas!$C$9,"1,00 – 1,19",IF(G560&lt;Premissas!$C$10,"1,20 – 1,39",IF(G560&lt;Premissas!$C$11,"1,40 – 1,59",IF(G560&lt;Premissas!$C$12,"1,60 – 1,99","≥ 2,00"))))))</f>
        <v>&lt; 1,00</v>
      </c>
      <c r="L560" s="12">
        <f>IF(G560="","",MIN(Premissas!$C$17,IF(G560&lt;Premissas!$C$8,Premissas!$E$7,IF(G560&lt;Premissas!$C$9,Premissas!$E$8,IF(G560&lt;Premissas!$C$10,Premissas!$E$9,IF(G560&lt;Premissas!$C$11,Premissas!$E$10,IF(G560&lt;Premissas!$C$12,Premissas!$E$11,Premissas!$E$12)))))))</f>
        <v>0</v>
      </c>
      <c r="M560" s="13">
        <f>IF(OR(L560="",L560=0),0,L560/Premissas!$C$16)</f>
        <v>0</v>
      </c>
      <c r="N560" s="9" t="str">
        <f>IF(L560&gt;=Premissas!$C$17,"SIM","NÃO")</f>
        <v>NÃO</v>
      </c>
    </row>
    <row r="561" spans="1:14" ht="15" customHeight="1">
      <c r="A561" s="9">
        <v>7</v>
      </c>
      <c r="B561" s="9" t="s">
        <v>1251</v>
      </c>
      <c r="C561" s="9" t="s">
        <v>1252</v>
      </c>
      <c r="D561" s="9">
        <v>7801</v>
      </c>
      <c r="E561" s="9" t="s">
        <v>21</v>
      </c>
      <c r="F561" s="9">
        <f>COUNTIFS(Detalhe_Registro!$A:$A,A561,Detalhe_Registro!$D:$D,B561)</f>
        <v>1</v>
      </c>
      <c r="G561" s="11">
        <v>0.75</v>
      </c>
      <c r="H561" s="11">
        <v>0.75</v>
      </c>
      <c r="I561" s="10">
        <f>SUMIFS(Detalhe_Registro!$F:$F,Detalhe_Registro!$A:$A,A561,Detalhe_Registro!$D:$D,B561)</f>
        <v>3064</v>
      </c>
      <c r="J561" s="11">
        <f>SUMIFS(Detalhe_Registro!$G:$G,Detalhe_Registro!$A:$A,A561,Detalhe_Registro!$D:$D,B561)</f>
        <v>206.71</v>
      </c>
      <c r="K561" s="9" t="str">
        <f>IF(G561="","",IF(G561&lt;Premissas!$C$8,"&lt; 1,00",IF(G561&lt;Premissas!$C$9,"1,00 – 1,19",IF(G561&lt;Premissas!$C$10,"1,20 – 1,39",IF(G561&lt;Premissas!$C$11,"1,40 – 1,59",IF(G561&lt;Premissas!$C$12,"1,60 – 1,99","≥ 2,00"))))))</f>
        <v>&lt; 1,00</v>
      </c>
      <c r="L561" s="12">
        <f>IF(G561="","",MIN(Premissas!$C$17,IF(G561&lt;Premissas!$C$8,Premissas!$E$7,IF(G561&lt;Premissas!$C$9,Premissas!$E$8,IF(G561&lt;Premissas!$C$10,Premissas!$E$9,IF(G561&lt;Premissas!$C$11,Premissas!$E$10,IF(G561&lt;Premissas!$C$12,Premissas!$E$11,Premissas!$E$12)))))))</f>
        <v>0</v>
      </c>
      <c r="M561" s="13">
        <f>IF(OR(L561="",L561=0),0,L561/Premissas!$C$16)</f>
        <v>0</v>
      </c>
      <c r="N561" s="9" t="str">
        <f>IF(L561&gt;=Premissas!$C$17,"SIM","NÃO")</f>
        <v>NÃO</v>
      </c>
    </row>
    <row r="562" spans="1:14" ht="15" customHeight="1">
      <c r="A562" s="9">
        <v>7</v>
      </c>
      <c r="B562" s="9" t="s">
        <v>1293</v>
      </c>
      <c r="C562" s="9" t="s">
        <v>1294</v>
      </c>
      <c r="D562" s="9">
        <v>7801</v>
      </c>
      <c r="E562" s="9" t="s">
        <v>21</v>
      </c>
      <c r="F562" s="9">
        <f>COUNTIFS(Detalhe_Registro!$A:$A,A562,Detalhe_Registro!$D:$D,B562)</f>
        <v>1</v>
      </c>
      <c r="G562" s="11">
        <v>0.45</v>
      </c>
      <c r="H562" s="11">
        <v>0.45</v>
      </c>
      <c r="I562" s="10">
        <f>SUMIFS(Detalhe_Registro!$F:$F,Detalhe_Registro!$A:$A,A562,Detalhe_Registro!$D:$D,B562)</f>
        <v>328</v>
      </c>
      <c r="J562" s="11">
        <f>SUMIFS(Detalhe_Registro!$G:$G,Detalhe_Registro!$A:$A,A562,Detalhe_Registro!$D:$D,B562)</f>
        <v>35.64</v>
      </c>
      <c r="K562" s="9" t="str">
        <f>IF(G562="","",IF(G562&lt;Premissas!$C$8,"&lt; 1,00",IF(G562&lt;Premissas!$C$9,"1,00 – 1,19",IF(G562&lt;Premissas!$C$10,"1,20 – 1,39",IF(G562&lt;Premissas!$C$11,"1,40 – 1,59",IF(G562&lt;Premissas!$C$12,"1,60 – 1,99","≥ 2,00"))))))</f>
        <v>&lt; 1,00</v>
      </c>
      <c r="L562" s="12">
        <f>IF(G562="","",MIN(Premissas!$C$17,IF(G562&lt;Premissas!$C$8,Premissas!$E$7,IF(G562&lt;Premissas!$C$9,Premissas!$E$8,IF(G562&lt;Premissas!$C$10,Premissas!$E$9,IF(G562&lt;Premissas!$C$11,Premissas!$E$10,IF(G562&lt;Premissas!$C$12,Premissas!$E$11,Premissas!$E$12)))))))</f>
        <v>0</v>
      </c>
      <c r="M562" s="13">
        <f>IF(OR(L562="",L562=0),0,L562/Premissas!$C$16)</f>
        <v>0</v>
      </c>
      <c r="N562" s="9" t="str">
        <f>IF(L562&gt;=Premissas!$C$17,"SIM","NÃO")</f>
        <v>NÃO</v>
      </c>
    </row>
    <row r="563" spans="1:14" ht="15" customHeight="1">
      <c r="A563" s="9">
        <v>7</v>
      </c>
      <c r="B563" s="9" t="s">
        <v>1195</v>
      </c>
      <c r="C563" s="9" t="s">
        <v>1196</v>
      </c>
      <c r="D563" s="9">
        <v>7801</v>
      </c>
      <c r="E563" s="9" t="s">
        <v>21</v>
      </c>
      <c r="F563" s="9">
        <f>COUNTIFS(Detalhe_Registro!$A:$A,A563,Detalhe_Registro!$D:$D,B563)</f>
        <v>1</v>
      </c>
      <c r="G563" s="11">
        <v>0.6</v>
      </c>
      <c r="H563" s="11">
        <v>0.6</v>
      </c>
      <c r="I563" s="10">
        <f>SUMIFS(Detalhe_Registro!$F:$F,Detalhe_Registro!$A:$A,A563,Detalhe_Registro!$D:$D,B563)</f>
        <v>1941</v>
      </c>
      <c r="J563" s="11">
        <f>SUMIFS(Detalhe_Registro!$G:$G,Detalhe_Registro!$A:$A,A563,Detalhe_Registro!$D:$D,B563)</f>
        <v>161.75</v>
      </c>
      <c r="K563" s="9" t="str">
        <f>IF(G563="","",IF(G563&lt;Premissas!$C$8,"&lt; 1,00",IF(G563&lt;Premissas!$C$9,"1,00 – 1,19",IF(G563&lt;Premissas!$C$10,"1,20 – 1,39",IF(G563&lt;Premissas!$C$11,"1,40 – 1,59",IF(G563&lt;Premissas!$C$12,"1,60 – 1,99","≥ 2,00"))))))</f>
        <v>&lt; 1,00</v>
      </c>
      <c r="L563" s="12">
        <f>IF(G563="","",MIN(Premissas!$C$17,IF(G563&lt;Premissas!$C$8,Premissas!$E$7,IF(G563&lt;Premissas!$C$9,Premissas!$E$8,IF(G563&lt;Premissas!$C$10,Premissas!$E$9,IF(G563&lt;Premissas!$C$11,Premissas!$E$10,IF(G563&lt;Premissas!$C$12,Premissas!$E$11,Premissas!$E$12)))))))</f>
        <v>0</v>
      </c>
      <c r="M563" s="13">
        <f>IF(OR(L563="",L563=0),0,L563/Premissas!$C$16)</f>
        <v>0</v>
      </c>
      <c r="N563" s="9" t="str">
        <f>IF(L563&gt;=Premissas!$C$17,"SIM","NÃO")</f>
        <v>NÃO</v>
      </c>
    </row>
    <row r="564" spans="1:14" ht="15" customHeight="1">
      <c r="A564" s="9">
        <v>7</v>
      </c>
      <c r="B564" s="9" t="s">
        <v>1481</v>
      </c>
      <c r="C564" s="9" t="s">
        <v>1482</v>
      </c>
      <c r="D564" s="9">
        <v>7801</v>
      </c>
      <c r="E564" s="9" t="s">
        <v>18</v>
      </c>
      <c r="F564" s="9">
        <f>COUNTIFS(Detalhe_Registro!$A:$A,A564,Detalhe_Registro!$D:$D,B564)</f>
        <v>1</v>
      </c>
      <c r="G564" s="11">
        <v>1.045455</v>
      </c>
      <c r="H564" s="11">
        <v>1.045455</v>
      </c>
      <c r="I564" s="10">
        <f>SUMIFS(Detalhe_Registro!$F:$F,Detalhe_Registro!$A:$A,A564,Detalhe_Registro!$D:$D,B564)</f>
        <v>933</v>
      </c>
      <c r="J564" s="11">
        <f>SUMIFS(Detalhe_Registro!$G:$G,Detalhe_Registro!$A:$A,A564,Detalhe_Registro!$D:$D,B564)</f>
        <v>39.89</v>
      </c>
      <c r="K564" s="9" t="str">
        <f>IF(G564="","",IF(G564&lt;Premissas!$C$8,"&lt; 1,00",IF(G564&lt;Premissas!$C$9,"1,00 – 1,19",IF(G564&lt;Premissas!$C$10,"1,20 – 1,39",IF(G564&lt;Premissas!$C$11,"1,40 – 1,59",IF(G564&lt;Premissas!$C$12,"1,60 – 1,99","≥ 2,00"))))))</f>
        <v>1,00 – 1,19</v>
      </c>
      <c r="L564" s="12">
        <f>IF(G564="","",MIN(Premissas!$C$17,IF(G564&lt;Premissas!$C$8,Premissas!$E$7,IF(G564&lt;Premissas!$C$9,Premissas!$E$8,IF(G564&lt;Premissas!$C$10,Premissas!$E$9,IF(G564&lt;Premissas!$C$11,Premissas!$E$10,IF(G564&lt;Premissas!$C$12,Premissas!$E$11,Premissas!$E$12)))))))</f>
        <v>100</v>
      </c>
      <c r="M564" s="13">
        <f>IF(OR(L564="",L564=0),0,L564/Premissas!$C$16)</f>
        <v>3.8461538461538463</v>
      </c>
      <c r="N564" s="9" t="str">
        <f>IF(L564&gt;=Premissas!$C$17,"SIM","NÃO")</f>
        <v>NÃO</v>
      </c>
    </row>
    <row r="565" spans="1:14" ht="15" customHeight="1">
      <c r="A565" s="9">
        <v>7</v>
      </c>
      <c r="B565" s="9" t="s">
        <v>1221</v>
      </c>
      <c r="C565" s="9" t="s">
        <v>1222</v>
      </c>
      <c r="D565" s="9">
        <v>7801</v>
      </c>
      <c r="E565" s="9" t="s">
        <v>21</v>
      </c>
      <c r="F565" s="9">
        <f>COUNTIFS(Detalhe_Registro!$A:$A,A565,Detalhe_Registro!$D:$D,B565)</f>
        <v>1</v>
      </c>
      <c r="G565" s="11">
        <v>0.75</v>
      </c>
      <c r="H565" s="11">
        <v>0.75</v>
      </c>
      <c r="I565" s="10">
        <f>SUMIFS(Detalhe_Registro!$F:$F,Detalhe_Registro!$A:$A,A565,Detalhe_Registro!$D:$D,B565)</f>
        <v>1378</v>
      </c>
      <c r="J565" s="11">
        <f>SUMIFS(Detalhe_Registro!$G:$G,Detalhe_Registro!$A:$A,A565,Detalhe_Registro!$D:$D,B565)</f>
        <v>92.61</v>
      </c>
      <c r="K565" s="9" t="str">
        <f>IF(G565="","",IF(G565&lt;Premissas!$C$8,"&lt; 1,00",IF(G565&lt;Premissas!$C$9,"1,00 – 1,19",IF(G565&lt;Premissas!$C$10,"1,20 – 1,39",IF(G565&lt;Premissas!$C$11,"1,40 – 1,59",IF(G565&lt;Premissas!$C$12,"1,60 – 1,99","≥ 2,00"))))))</f>
        <v>&lt; 1,00</v>
      </c>
      <c r="L565" s="12">
        <f>IF(G565="","",MIN(Premissas!$C$17,IF(G565&lt;Premissas!$C$8,Premissas!$E$7,IF(G565&lt;Premissas!$C$9,Premissas!$E$8,IF(G565&lt;Premissas!$C$10,Premissas!$E$9,IF(G565&lt;Premissas!$C$11,Premissas!$E$10,IF(G565&lt;Premissas!$C$12,Premissas!$E$11,Premissas!$E$12)))))))</f>
        <v>0</v>
      </c>
      <c r="M565" s="13">
        <f>IF(OR(L565="",L565=0),0,L565/Premissas!$C$16)</f>
        <v>0</v>
      </c>
      <c r="N565" s="9" t="str">
        <f>IF(L565&gt;=Premissas!$C$17,"SIM","NÃO")</f>
        <v>NÃO</v>
      </c>
    </row>
    <row r="566" spans="1:14" ht="15" customHeight="1">
      <c r="A566" s="9">
        <v>7</v>
      </c>
      <c r="B566" s="9" t="s">
        <v>1593</v>
      </c>
      <c r="C566" s="9" t="s">
        <v>1594</v>
      </c>
      <c r="D566" s="9">
        <v>7801</v>
      </c>
      <c r="E566" s="9" t="s">
        <v>4852</v>
      </c>
      <c r="F566" s="9">
        <f>COUNTIFS(Detalhe_Registro!$A:$A,A566,Detalhe_Registro!$D:$D,B566)</f>
        <v>2</v>
      </c>
      <c r="G566" s="11">
        <v>1.7647060000000001</v>
      </c>
      <c r="H566" s="11">
        <v>1.3823529999999999</v>
      </c>
      <c r="I566" s="10">
        <f>SUMIFS(Detalhe_Registro!$F:$F,Detalhe_Registro!$A:$A,A566,Detalhe_Registro!$D:$D,B566)</f>
        <v>2687</v>
      </c>
      <c r="J566" s="11">
        <f>SUMIFS(Detalhe_Registro!$G:$G,Detalhe_Registro!$A:$A,A566,Detalhe_Registro!$D:$D,B566)</f>
        <v>161.72999999999999</v>
      </c>
      <c r="K566" s="9" t="str">
        <f>IF(G566="","",IF(G566&lt;Premissas!$C$8,"&lt; 1,00",IF(G566&lt;Premissas!$C$9,"1,00 – 1,19",IF(G566&lt;Premissas!$C$10,"1,20 – 1,39",IF(G566&lt;Premissas!$C$11,"1,40 – 1,59",IF(G566&lt;Premissas!$C$12,"1,60 – 1,99","≥ 2,00"))))))</f>
        <v>1,60 – 1,99</v>
      </c>
      <c r="L566" s="12">
        <f>IF(G566="","",MIN(Premissas!$C$17,IF(G566&lt;Premissas!$C$8,Premissas!$E$7,IF(G566&lt;Premissas!$C$9,Premissas!$E$8,IF(G566&lt;Premissas!$C$10,Premissas!$E$9,IF(G566&lt;Premissas!$C$11,Premissas!$E$10,IF(G566&lt;Premissas!$C$12,Premissas!$E$11,Premissas!$E$12)))))))</f>
        <v>500</v>
      </c>
      <c r="M566" s="13">
        <f>IF(OR(L566="",L566=0),0,L566/Premissas!$C$16)</f>
        <v>19.23076923076923</v>
      </c>
      <c r="N566" s="9" t="str">
        <f>IF(L566&gt;=Premissas!$C$17,"SIM","NÃO")</f>
        <v>NÃO</v>
      </c>
    </row>
    <row r="567" spans="1:14" ht="15" customHeight="1">
      <c r="A567" s="9">
        <v>7</v>
      </c>
      <c r="B567" s="9" t="s">
        <v>1599</v>
      </c>
      <c r="C567" s="9" t="s">
        <v>1600</v>
      </c>
      <c r="D567" s="9">
        <v>7801</v>
      </c>
      <c r="E567" s="9" t="s">
        <v>4852</v>
      </c>
      <c r="F567" s="9">
        <f>COUNTIFS(Detalhe_Registro!$A:$A,A567,Detalhe_Registro!$D:$D,B567)</f>
        <v>2</v>
      </c>
      <c r="G567" s="11">
        <v>0.88235300000000005</v>
      </c>
      <c r="H567" s="11">
        <v>0.69117600000000001</v>
      </c>
      <c r="I567" s="10">
        <f>SUMIFS(Detalhe_Registro!$F:$F,Detalhe_Registro!$A:$A,A567,Detalhe_Registro!$D:$D,B567)</f>
        <v>2344</v>
      </c>
      <c r="J567" s="11">
        <f>SUMIFS(Detalhe_Registro!$G:$G,Detalhe_Registro!$A:$A,A567,Detalhe_Registro!$D:$D,B567)</f>
        <v>164.07</v>
      </c>
      <c r="K567" s="9" t="str">
        <f>IF(G567="","",IF(G567&lt;Premissas!$C$8,"&lt; 1,00",IF(G567&lt;Premissas!$C$9,"1,00 – 1,19",IF(G567&lt;Premissas!$C$10,"1,20 – 1,39",IF(G567&lt;Premissas!$C$11,"1,40 – 1,59",IF(G567&lt;Premissas!$C$12,"1,60 – 1,99","≥ 2,00"))))))</f>
        <v>&lt; 1,00</v>
      </c>
      <c r="L567" s="12">
        <f>IF(G567="","",MIN(Premissas!$C$17,IF(G567&lt;Premissas!$C$8,Premissas!$E$7,IF(G567&lt;Premissas!$C$9,Premissas!$E$8,IF(G567&lt;Premissas!$C$10,Premissas!$E$9,IF(G567&lt;Premissas!$C$11,Premissas!$E$10,IF(G567&lt;Premissas!$C$12,Premissas!$E$11,Premissas!$E$12)))))))</f>
        <v>0</v>
      </c>
      <c r="M567" s="13">
        <f>IF(OR(L567="",L567=0),0,L567/Premissas!$C$16)</f>
        <v>0</v>
      </c>
      <c r="N567" s="9" t="str">
        <f>IF(L567&gt;=Premissas!$C$17,"SIM","NÃO")</f>
        <v>NÃO</v>
      </c>
    </row>
    <row r="568" spans="1:14" ht="15" customHeight="1">
      <c r="A568" s="9">
        <v>7</v>
      </c>
      <c r="B568" s="9" t="s">
        <v>1509</v>
      </c>
      <c r="C568" s="9" t="s">
        <v>1510</v>
      </c>
      <c r="D568" s="9">
        <v>7801</v>
      </c>
      <c r="E568" s="9" t="s">
        <v>20</v>
      </c>
      <c r="F568" s="9">
        <f>COUNTIFS(Detalhe_Registro!$A:$A,A568,Detalhe_Registro!$D:$D,B568)</f>
        <v>1</v>
      </c>
      <c r="G568" s="11">
        <v>1.125</v>
      </c>
      <c r="H568" s="11">
        <v>1.125</v>
      </c>
      <c r="I568" s="10">
        <f>SUMIFS(Detalhe_Registro!$F:$F,Detalhe_Registro!$A:$A,A568,Detalhe_Registro!$D:$D,B568)</f>
        <v>2106</v>
      </c>
      <c r="J568" s="11">
        <f>SUMIFS(Detalhe_Registro!$G:$G,Detalhe_Registro!$A:$A,A568,Detalhe_Registro!$D:$D,B568)</f>
        <v>116.26</v>
      </c>
      <c r="K568" s="9" t="str">
        <f>IF(G568="","",IF(G568&lt;Premissas!$C$8,"&lt; 1,00",IF(G568&lt;Premissas!$C$9,"1,00 – 1,19",IF(G568&lt;Premissas!$C$10,"1,20 – 1,39",IF(G568&lt;Premissas!$C$11,"1,40 – 1,59",IF(G568&lt;Premissas!$C$12,"1,60 – 1,99","≥ 2,00"))))))</f>
        <v>1,00 – 1,19</v>
      </c>
      <c r="L568" s="12">
        <f>IF(G568="","",MIN(Premissas!$C$17,IF(G568&lt;Premissas!$C$8,Premissas!$E$7,IF(G568&lt;Premissas!$C$9,Premissas!$E$8,IF(G568&lt;Premissas!$C$10,Premissas!$E$9,IF(G568&lt;Premissas!$C$11,Premissas!$E$10,IF(G568&lt;Premissas!$C$12,Premissas!$E$11,Premissas!$E$12)))))))</f>
        <v>100</v>
      </c>
      <c r="M568" s="13">
        <f>IF(OR(L568="",L568=0),0,L568/Premissas!$C$16)</f>
        <v>3.8461538461538463</v>
      </c>
      <c r="N568" s="9" t="str">
        <f>IF(L568&gt;=Premissas!$C$17,"SIM","NÃO")</f>
        <v>NÃO</v>
      </c>
    </row>
    <row r="569" spans="1:14" ht="15" customHeight="1">
      <c r="A569" s="9">
        <v>7</v>
      </c>
      <c r="B569" s="9" t="s">
        <v>1513</v>
      </c>
      <c r="C569" s="9" t="s">
        <v>1514</v>
      </c>
      <c r="D569" s="9">
        <v>7801</v>
      </c>
      <c r="E569" s="9" t="s">
        <v>20</v>
      </c>
      <c r="F569" s="9">
        <f>COUNTIFS(Detalhe_Registro!$A:$A,A569,Detalhe_Registro!$D:$D,B569)</f>
        <v>1</v>
      </c>
      <c r="G569" s="11">
        <v>1.4375</v>
      </c>
      <c r="H569" s="11">
        <v>1.4375</v>
      </c>
      <c r="I569" s="10">
        <f>SUMIFS(Detalhe_Registro!$F:$F,Detalhe_Registro!$A:$A,A569,Detalhe_Registro!$D:$D,B569)</f>
        <v>2766</v>
      </c>
      <c r="J569" s="11">
        <f>SUMIFS(Detalhe_Registro!$G:$G,Detalhe_Registro!$A:$A,A569,Detalhe_Registro!$D:$D,B569)</f>
        <v>118.9</v>
      </c>
      <c r="K569" s="9" t="str">
        <f>IF(G569="","",IF(G569&lt;Premissas!$C$8,"&lt; 1,00",IF(G569&lt;Premissas!$C$9,"1,00 – 1,19",IF(G569&lt;Premissas!$C$10,"1,20 – 1,39",IF(G569&lt;Premissas!$C$11,"1,40 – 1,59",IF(G569&lt;Premissas!$C$12,"1,60 – 1,99","≥ 2,00"))))))</f>
        <v>1,40 – 1,59</v>
      </c>
      <c r="L569" s="12">
        <f>IF(G569="","",MIN(Premissas!$C$17,IF(G569&lt;Premissas!$C$8,Premissas!$E$7,IF(G569&lt;Premissas!$C$9,Premissas!$E$8,IF(G569&lt;Premissas!$C$10,Premissas!$E$9,IF(G569&lt;Premissas!$C$11,Premissas!$E$10,IF(G569&lt;Premissas!$C$12,Premissas!$E$11,Premissas!$E$12)))))))</f>
        <v>350</v>
      </c>
      <c r="M569" s="13">
        <f>IF(OR(L569="",L569=0),0,L569/Premissas!$C$16)</f>
        <v>13.461538461538462</v>
      </c>
      <c r="N569" s="9" t="str">
        <f>IF(L569&gt;=Premissas!$C$17,"SIM","NÃO")</f>
        <v>NÃO</v>
      </c>
    </row>
    <row r="570" spans="1:14" ht="15" customHeight="1">
      <c r="A570" s="9">
        <v>7</v>
      </c>
      <c r="B570" s="9" t="s">
        <v>1755</v>
      </c>
      <c r="C570" s="9" t="s">
        <v>1756</v>
      </c>
      <c r="D570" s="9">
        <v>7801</v>
      </c>
      <c r="E570" s="9" t="s">
        <v>18</v>
      </c>
      <c r="F570" s="9">
        <f>COUNTIFS(Detalhe_Registro!$A:$A,A570,Detalhe_Registro!$D:$D,B570)</f>
        <v>1</v>
      </c>
      <c r="G570" s="11">
        <v>9.0909000000000004E-2</v>
      </c>
      <c r="H570" s="11">
        <v>9.0909000000000004E-2</v>
      </c>
      <c r="I570" s="10">
        <f>SUMIFS(Detalhe_Registro!$F:$F,Detalhe_Registro!$A:$A,A570,Detalhe_Registro!$D:$D,B570)</f>
        <v>9</v>
      </c>
      <c r="J570" s="11">
        <f>SUMIFS(Detalhe_Registro!$G:$G,Detalhe_Registro!$A:$A,A570,Detalhe_Registro!$D:$D,B570)</f>
        <v>3.88</v>
      </c>
      <c r="K570" s="9" t="str">
        <f>IF(G570="","",IF(G570&lt;Premissas!$C$8,"&lt; 1,00",IF(G570&lt;Premissas!$C$9,"1,00 – 1,19",IF(G570&lt;Premissas!$C$10,"1,20 – 1,39",IF(G570&lt;Premissas!$C$11,"1,40 – 1,59",IF(G570&lt;Premissas!$C$12,"1,60 – 1,99","≥ 2,00"))))))</f>
        <v>&lt; 1,00</v>
      </c>
      <c r="L570" s="12">
        <f>IF(G570="","",MIN(Premissas!$C$17,IF(G570&lt;Premissas!$C$8,Premissas!$E$7,IF(G570&lt;Premissas!$C$9,Premissas!$E$8,IF(G570&lt;Premissas!$C$10,Premissas!$E$9,IF(G570&lt;Premissas!$C$11,Premissas!$E$10,IF(G570&lt;Premissas!$C$12,Premissas!$E$11,Premissas!$E$12)))))))</f>
        <v>0</v>
      </c>
      <c r="M570" s="13">
        <f>IF(OR(L570="",L570=0),0,L570/Premissas!$C$16)</f>
        <v>0</v>
      </c>
      <c r="N570" s="9" t="str">
        <f>IF(L570&gt;=Premissas!$C$17,"SIM","NÃO")</f>
        <v>NÃO</v>
      </c>
    </row>
    <row r="571" spans="1:14" ht="15" customHeight="1">
      <c r="A571" s="9">
        <v>7</v>
      </c>
      <c r="B571" s="9" t="s">
        <v>1335</v>
      </c>
      <c r="C571" s="9" t="s">
        <v>1336</v>
      </c>
      <c r="D571" s="9">
        <v>7801</v>
      </c>
      <c r="E571" s="9" t="s">
        <v>21</v>
      </c>
      <c r="F571" s="9">
        <f>COUNTIFS(Detalhe_Registro!$A:$A,A571,Detalhe_Registro!$D:$D,B571)</f>
        <v>1</v>
      </c>
      <c r="G571" s="11">
        <v>0.15</v>
      </c>
      <c r="H571" s="11">
        <v>0.15</v>
      </c>
      <c r="I571" s="10">
        <f>SUMIFS(Detalhe_Registro!$F:$F,Detalhe_Registro!$A:$A,A571,Detalhe_Registro!$D:$D,B571)</f>
        <v>406</v>
      </c>
      <c r="J571" s="11">
        <f>SUMIFS(Detalhe_Registro!$G:$G,Detalhe_Registro!$A:$A,A571,Detalhe_Registro!$D:$D,B571)</f>
        <v>140.66999999999999</v>
      </c>
      <c r="K571" s="9" t="str">
        <f>IF(G571="","",IF(G571&lt;Premissas!$C$8,"&lt; 1,00",IF(G571&lt;Premissas!$C$9,"1,00 – 1,19",IF(G571&lt;Premissas!$C$10,"1,20 – 1,39",IF(G571&lt;Premissas!$C$11,"1,40 – 1,59",IF(G571&lt;Premissas!$C$12,"1,60 – 1,99","≥ 2,00"))))))</f>
        <v>&lt; 1,00</v>
      </c>
      <c r="L571" s="12">
        <f>IF(G571="","",MIN(Premissas!$C$17,IF(G571&lt;Premissas!$C$8,Premissas!$E$7,IF(G571&lt;Premissas!$C$9,Premissas!$E$8,IF(G571&lt;Premissas!$C$10,Premissas!$E$9,IF(G571&lt;Premissas!$C$11,Premissas!$E$10,IF(G571&lt;Premissas!$C$12,Premissas!$E$11,Premissas!$E$12)))))))</f>
        <v>0</v>
      </c>
      <c r="M571" s="13">
        <f>IF(OR(L571="",L571=0),0,L571/Premissas!$C$16)</f>
        <v>0</v>
      </c>
      <c r="N571" s="9" t="str">
        <f>IF(L571&gt;=Premissas!$C$17,"SIM","NÃO")</f>
        <v>NÃO</v>
      </c>
    </row>
    <row r="572" spans="1:14" ht="15" customHeight="1">
      <c r="A572" s="9">
        <v>7</v>
      </c>
      <c r="B572" s="9" t="s">
        <v>1209</v>
      </c>
      <c r="C572" s="9" t="s">
        <v>1210</v>
      </c>
      <c r="D572" s="9">
        <v>7801</v>
      </c>
      <c r="E572" s="9" t="s">
        <v>21</v>
      </c>
      <c r="F572" s="9">
        <f>COUNTIFS(Detalhe_Registro!$A:$A,A572,Detalhe_Registro!$D:$D,B572)</f>
        <v>1</v>
      </c>
      <c r="G572" s="11">
        <v>0.55000000000000004</v>
      </c>
      <c r="H572" s="11">
        <v>0.55000000000000004</v>
      </c>
      <c r="I572" s="10">
        <f>SUMIFS(Detalhe_Registro!$F:$F,Detalhe_Registro!$A:$A,A572,Detalhe_Registro!$D:$D,B572)</f>
        <v>1854</v>
      </c>
      <c r="J572" s="11">
        <f>SUMIFS(Detalhe_Registro!$G:$G,Detalhe_Registro!$A:$A,A572,Detalhe_Registro!$D:$D,B572)</f>
        <v>162.15</v>
      </c>
      <c r="K572" s="9" t="str">
        <f>IF(G572="","",IF(G572&lt;Premissas!$C$8,"&lt; 1,00",IF(G572&lt;Premissas!$C$9,"1,00 – 1,19",IF(G572&lt;Premissas!$C$10,"1,20 – 1,39",IF(G572&lt;Premissas!$C$11,"1,40 – 1,59",IF(G572&lt;Premissas!$C$12,"1,60 – 1,99","≥ 2,00"))))))</f>
        <v>&lt; 1,00</v>
      </c>
      <c r="L572" s="12">
        <f>IF(G572="","",MIN(Premissas!$C$17,IF(G572&lt;Premissas!$C$8,Premissas!$E$7,IF(G572&lt;Premissas!$C$9,Premissas!$E$8,IF(G572&lt;Premissas!$C$10,Premissas!$E$9,IF(G572&lt;Premissas!$C$11,Premissas!$E$10,IF(G572&lt;Premissas!$C$12,Premissas!$E$11,Premissas!$E$12)))))))</f>
        <v>0</v>
      </c>
      <c r="M572" s="13">
        <f>IF(OR(L572="",L572=0),0,L572/Premissas!$C$16)</f>
        <v>0</v>
      </c>
      <c r="N572" s="9" t="str">
        <f>IF(L572&gt;=Premissas!$C$17,"SIM","NÃO")</f>
        <v>NÃO</v>
      </c>
    </row>
    <row r="573" spans="1:14" ht="15" customHeight="1">
      <c r="A573" s="9">
        <v>7</v>
      </c>
      <c r="B573" s="9" t="s">
        <v>1409</v>
      </c>
      <c r="C573" s="9" t="s">
        <v>1410</v>
      </c>
      <c r="D573" s="9">
        <v>7801</v>
      </c>
      <c r="E573" s="9" t="s">
        <v>18</v>
      </c>
      <c r="F573" s="9">
        <f>COUNTIFS(Detalhe_Registro!$A:$A,A573,Detalhe_Registro!$D:$D,B573)</f>
        <v>1</v>
      </c>
      <c r="G573" s="11">
        <v>0.227273</v>
      </c>
      <c r="H573" s="11">
        <v>0.227273</v>
      </c>
      <c r="I573" s="10">
        <f>SUMIFS(Detalhe_Registro!$F:$F,Detalhe_Registro!$A:$A,A573,Detalhe_Registro!$D:$D,B573)</f>
        <v>102</v>
      </c>
      <c r="J573" s="11">
        <f>SUMIFS(Detalhe_Registro!$G:$G,Detalhe_Registro!$A:$A,A573,Detalhe_Registro!$D:$D,B573)</f>
        <v>21.74</v>
      </c>
      <c r="K573" s="9" t="str">
        <f>IF(G573="","",IF(G573&lt;Premissas!$C$8,"&lt; 1,00",IF(G573&lt;Premissas!$C$9,"1,00 – 1,19",IF(G573&lt;Premissas!$C$10,"1,20 – 1,39",IF(G573&lt;Premissas!$C$11,"1,40 – 1,59",IF(G573&lt;Premissas!$C$12,"1,60 – 1,99","≥ 2,00"))))))</f>
        <v>&lt; 1,00</v>
      </c>
      <c r="L573" s="12">
        <f>IF(G573="","",MIN(Premissas!$C$17,IF(G573&lt;Premissas!$C$8,Premissas!$E$7,IF(G573&lt;Premissas!$C$9,Premissas!$E$8,IF(G573&lt;Premissas!$C$10,Premissas!$E$9,IF(G573&lt;Premissas!$C$11,Premissas!$E$10,IF(G573&lt;Premissas!$C$12,Premissas!$E$11,Premissas!$E$12)))))))</f>
        <v>0</v>
      </c>
      <c r="M573" s="13">
        <f>IF(OR(L573="",L573=0),0,L573/Premissas!$C$16)</f>
        <v>0</v>
      </c>
      <c r="N573" s="9" t="str">
        <f>IF(L573&gt;=Premissas!$C$17,"SIM","NÃO")</f>
        <v>NÃO</v>
      </c>
    </row>
    <row r="574" spans="1:14" ht="15" customHeight="1">
      <c r="A574" s="9">
        <v>7</v>
      </c>
      <c r="B574" s="9" t="s">
        <v>1245</v>
      </c>
      <c r="C574" s="9" t="s">
        <v>1246</v>
      </c>
      <c r="D574" s="9">
        <v>7801</v>
      </c>
      <c r="E574" s="9" t="s">
        <v>19</v>
      </c>
      <c r="F574" s="9">
        <f>COUNTIFS(Detalhe_Registro!$A:$A,A574,Detalhe_Registro!$D:$D,B574)</f>
        <v>1</v>
      </c>
      <c r="G574" s="11">
        <v>0.70588200000000001</v>
      </c>
      <c r="H574" s="11">
        <v>0.70588200000000001</v>
      </c>
      <c r="I574" s="10">
        <f>SUMIFS(Detalhe_Registro!$F:$F,Detalhe_Registro!$A:$A,A574,Detalhe_Registro!$D:$D,B574)</f>
        <v>98</v>
      </c>
      <c r="J574" s="11">
        <f>SUMIFS(Detalhe_Registro!$G:$G,Detalhe_Registro!$A:$A,A574,Detalhe_Registro!$D:$D,B574)</f>
        <v>7.98</v>
      </c>
      <c r="K574" s="9" t="str">
        <f>IF(G574="","",IF(G574&lt;Premissas!$C$8,"&lt; 1,00",IF(G574&lt;Premissas!$C$9,"1,00 – 1,19",IF(G574&lt;Premissas!$C$10,"1,20 – 1,39",IF(G574&lt;Premissas!$C$11,"1,40 – 1,59",IF(G574&lt;Premissas!$C$12,"1,60 – 1,99","≥ 2,00"))))))</f>
        <v>&lt; 1,00</v>
      </c>
      <c r="L574" s="12">
        <f>IF(G574="","",MIN(Premissas!$C$17,IF(G574&lt;Premissas!$C$8,Premissas!$E$7,IF(G574&lt;Premissas!$C$9,Premissas!$E$8,IF(G574&lt;Premissas!$C$10,Premissas!$E$9,IF(G574&lt;Premissas!$C$11,Premissas!$E$10,IF(G574&lt;Premissas!$C$12,Premissas!$E$11,Premissas!$E$12)))))))</f>
        <v>0</v>
      </c>
      <c r="M574" s="13">
        <f>IF(OR(L574="",L574=0),0,L574/Premissas!$C$16)</f>
        <v>0</v>
      </c>
      <c r="N574" s="9" t="str">
        <f>IF(L574&gt;=Premissas!$C$17,"SIM","NÃO")</f>
        <v>NÃO</v>
      </c>
    </row>
    <row r="575" spans="1:14" ht="15" customHeight="1">
      <c r="A575" s="9">
        <v>7</v>
      </c>
      <c r="B575" s="9" t="s">
        <v>1637</v>
      </c>
      <c r="C575" s="9" t="s">
        <v>1638</v>
      </c>
      <c r="D575" s="9">
        <v>7801</v>
      </c>
      <c r="E575" s="9" t="s">
        <v>20</v>
      </c>
      <c r="F575" s="9">
        <f>COUNTIFS(Detalhe_Registro!$A:$A,A575,Detalhe_Registro!$D:$D,B575)</f>
        <v>1</v>
      </c>
      <c r="G575" s="11">
        <v>1.625</v>
      </c>
      <c r="H575" s="11">
        <v>1.625</v>
      </c>
      <c r="I575" s="10">
        <f>SUMIFS(Detalhe_Registro!$F:$F,Detalhe_Registro!$A:$A,A575,Detalhe_Registro!$D:$D,B575)</f>
        <v>2799</v>
      </c>
      <c r="J575" s="11">
        <f>SUMIFS(Detalhe_Registro!$G:$G,Detalhe_Registro!$A:$A,A575,Detalhe_Registro!$D:$D,B575)</f>
        <v>109.51</v>
      </c>
      <c r="K575" s="9" t="str">
        <f>IF(G575="","",IF(G575&lt;Premissas!$C$8,"&lt; 1,00",IF(G575&lt;Premissas!$C$9,"1,00 – 1,19",IF(G575&lt;Premissas!$C$10,"1,20 – 1,39",IF(G575&lt;Premissas!$C$11,"1,40 – 1,59",IF(G575&lt;Premissas!$C$12,"1,60 – 1,99","≥ 2,00"))))))</f>
        <v>1,60 – 1,99</v>
      </c>
      <c r="L575" s="12">
        <f>IF(G575="","",MIN(Premissas!$C$17,IF(G575&lt;Premissas!$C$8,Premissas!$E$7,IF(G575&lt;Premissas!$C$9,Premissas!$E$8,IF(G575&lt;Premissas!$C$10,Premissas!$E$9,IF(G575&lt;Premissas!$C$11,Premissas!$E$10,IF(G575&lt;Premissas!$C$12,Premissas!$E$11,Premissas!$E$12)))))))</f>
        <v>500</v>
      </c>
      <c r="M575" s="13">
        <f>IF(OR(L575="",L575=0),0,L575/Premissas!$C$16)</f>
        <v>19.23076923076923</v>
      </c>
      <c r="N575" s="9" t="str">
        <f>IF(L575&gt;=Premissas!$C$17,"SIM","NÃO")</f>
        <v>NÃO</v>
      </c>
    </row>
    <row r="576" spans="1:14" ht="15" customHeight="1">
      <c r="A576" s="9">
        <v>7</v>
      </c>
      <c r="B576" s="9" t="s">
        <v>1835</v>
      </c>
      <c r="C576" s="9" t="s">
        <v>1836</v>
      </c>
      <c r="D576" s="9">
        <v>7801</v>
      </c>
      <c r="E576" s="9" t="s">
        <v>20</v>
      </c>
      <c r="F576" s="9">
        <f>COUNTIFS(Detalhe_Registro!$A:$A,A576,Detalhe_Registro!$D:$D,B576)</f>
        <v>1</v>
      </c>
      <c r="G576" s="11">
        <v>0.3125</v>
      </c>
      <c r="H576" s="11">
        <v>0.3125</v>
      </c>
      <c r="I576" s="10">
        <f>SUMIFS(Detalhe_Registro!$F:$F,Detalhe_Registro!$A:$A,A576,Detalhe_Registro!$D:$D,B576)</f>
        <v>221</v>
      </c>
      <c r="J576" s="11">
        <f>SUMIFS(Detalhe_Registro!$G:$G,Detalhe_Registro!$A:$A,A576,Detalhe_Registro!$D:$D,B576)</f>
        <v>43.94</v>
      </c>
      <c r="K576" s="9" t="str">
        <f>IF(G576="","",IF(G576&lt;Premissas!$C$8,"&lt; 1,00",IF(G576&lt;Premissas!$C$9,"1,00 – 1,19",IF(G576&lt;Premissas!$C$10,"1,20 – 1,39",IF(G576&lt;Premissas!$C$11,"1,40 – 1,59",IF(G576&lt;Premissas!$C$12,"1,60 – 1,99","≥ 2,00"))))))</f>
        <v>&lt; 1,00</v>
      </c>
      <c r="L576" s="12">
        <f>IF(G576="","",MIN(Premissas!$C$17,IF(G576&lt;Premissas!$C$8,Premissas!$E$7,IF(G576&lt;Premissas!$C$9,Premissas!$E$8,IF(G576&lt;Premissas!$C$10,Premissas!$E$9,IF(G576&lt;Premissas!$C$11,Premissas!$E$10,IF(G576&lt;Premissas!$C$12,Premissas!$E$11,Premissas!$E$12)))))))</f>
        <v>0</v>
      </c>
      <c r="M576" s="13">
        <f>IF(OR(L576="",L576=0),0,L576/Premissas!$C$16)</f>
        <v>0</v>
      </c>
      <c r="N576" s="9" t="str">
        <f>IF(L576&gt;=Premissas!$C$17,"SIM","NÃO")</f>
        <v>NÃO</v>
      </c>
    </row>
    <row r="577" spans="1:14" ht="15" customHeight="1">
      <c r="A577" s="9">
        <v>7</v>
      </c>
      <c r="B577" s="9" t="s">
        <v>1631</v>
      </c>
      <c r="C577" s="9" t="s">
        <v>1632</v>
      </c>
      <c r="D577" s="9">
        <v>7801</v>
      </c>
      <c r="E577" s="9" t="s">
        <v>21</v>
      </c>
      <c r="F577" s="9">
        <f>COUNTIFS(Detalhe_Registro!$A:$A,A577,Detalhe_Registro!$D:$D,B577)</f>
        <v>1</v>
      </c>
      <c r="G577" s="11">
        <v>0.4</v>
      </c>
      <c r="H577" s="11">
        <v>0.4</v>
      </c>
      <c r="I577" s="10">
        <f>SUMIFS(Detalhe_Registro!$F:$F,Detalhe_Registro!$A:$A,A577,Detalhe_Registro!$D:$D,B577)</f>
        <v>1401</v>
      </c>
      <c r="J577" s="11">
        <f>SUMIFS(Detalhe_Registro!$G:$G,Detalhe_Registro!$A:$A,A577,Detalhe_Registro!$D:$D,B577)</f>
        <v>167.64</v>
      </c>
      <c r="K577" s="9" t="str">
        <f>IF(G577="","",IF(G577&lt;Premissas!$C$8,"&lt; 1,00",IF(G577&lt;Premissas!$C$9,"1,00 – 1,19",IF(G577&lt;Premissas!$C$10,"1,20 – 1,39",IF(G577&lt;Premissas!$C$11,"1,40 – 1,59",IF(G577&lt;Premissas!$C$12,"1,60 – 1,99","≥ 2,00"))))))</f>
        <v>&lt; 1,00</v>
      </c>
      <c r="L577" s="12">
        <f>IF(G577="","",MIN(Premissas!$C$17,IF(G577&lt;Premissas!$C$8,Premissas!$E$7,IF(G577&lt;Premissas!$C$9,Premissas!$E$8,IF(G577&lt;Premissas!$C$10,Premissas!$E$9,IF(G577&lt;Premissas!$C$11,Premissas!$E$10,IF(G577&lt;Premissas!$C$12,Premissas!$E$11,Premissas!$E$12)))))))</f>
        <v>0</v>
      </c>
      <c r="M577" s="13">
        <f>IF(OR(L577="",L577=0),0,L577/Premissas!$C$16)</f>
        <v>0</v>
      </c>
      <c r="N577" s="9" t="str">
        <f>IF(L577&gt;=Premissas!$C$17,"SIM","NÃO")</f>
        <v>NÃO</v>
      </c>
    </row>
    <row r="578" spans="1:14" ht="15" customHeight="1">
      <c r="A578" s="9">
        <v>7</v>
      </c>
      <c r="B578" s="9" t="s">
        <v>1353</v>
      </c>
      <c r="C578" s="9" t="s">
        <v>1354</v>
      </c>
      <c r="D578" s="9">
        <v>7801</v>
      </c>
      <c r="E578" s="9" t="s">
        <v>18</v>
      </c>
      <c r="F578" s="9">
        <f>COUNTIFS(Detalhe_Registro!$A:$A,A578,Detalhe_Registro!$D:$D,B578)</f>
        <v>1</v>
      </c>
      <c r="G578" s="11">
        <v>0.31818200000000002</v>
      </c>
      <c r="H578" s="11">
        <v>0.31818200000000002</v>
      </c>
      <c r="I578" s="10">
        <f>SUMIFS(Detalhe_Registro!$F:$F,Detalhe_Registro!$A:$A,A578,Detalhe_Registro!$D:$D,B578)</f>
        <v>268</v>
      </c>
      <c r="J578" s="11">
        <f>SUMIFS(Detalhe_Registro!$G:$G,Detalhe_Registro!$A:$A,A578,Detalhe_Registro!$D:$D,B578)</f>
        <v>36.28</v>
      </c>
      <c r="K578" s="9" t="str">
        <f>IF(G578="","",IF(G578&lt;Premissas!$C$8,"&lt; 1,00",IF(G578&lt;Premissas!$C$9,"1,00 – 1,19",IF(G578&lt;Premissas!$C$10,"1,20 – 1,39",IF(G578&lt;Premissas!$C$11,"1,40 – 1,59",IF(G578&lt;Premissas!$C$12,"1,60 – 1,99","≥ 2,00"))))))</f>
        <v>&lt; 1,00</v>
      </c>
      <c r="L578" s="12">
        <f>IF(G578="","",MIN(Premissas!$C$17,IF(G578&lt;Premissas!$C$8,Premissas!$E$7,IF(G578&lt;Premissas!$C$9,Premissas!$E$8,IF(G578&lt;Premissas!$C$10,Premissas!$E$9,IF(G578&lt;Premissas!$C$11,Premissas!$E$10,IF(G578&lt;Premissas!$C$12,Premissas!$E$11,Premissas!$E$12)))))))</f>
        <v>0</v>
      </c>
      <c r="M578" s="13">
        <f>IF(OR(L578="",L578=0),0,L578/Premissas!$C$16)</f>
        <v>0</v>
      </c>
      <c r="N578" s="9" t="str">
        <f>IF(L578&gt;=Premissas!$C$17,"SIM","NÃO")</f>
        <v>NÃO</v>
      </c>
    </row>
    <row r="579" spans="1:14" ht="15" customHeight="1">
      <c r="A579" s="9">
        <v>7</v>
      </c>
      <c r="B579" s="9" t="s">
        <v>1357</v>
      </c>
      <c r="C579" s="9" t="s">
        <v>1358</v>
      </c>
      <c r="D579" s="9">
        <v>7801</v>
      </c>
      <c r="E579" s="9" t="s">
        <v>21</v>
      </c>
      <c r="F579" s="9">
        <f>COUNTIFS(Detalhe_Registro!$A:$A,A579,Detalhe_Registro!$D:$D,B579)</f>
        <v>1</v>
      </c>
      <c r="G579" s="11">
        <v>0.25</v>
      </c>
      <c r="H579" s="11">
        <v>0.25</v>
      </c>
      <c r="I579" s="10">
        <f>SUMIFS(Detalhe_Registro!$F:$F,Detalhe_Registro!$A:$A,A579,Detalhe_Registro!$D:$D,B579)</f>
        <v>362</v>
      </c>
      <c r="J579" s="11">
        <f>SUMIFS(Detalhe_Registro!$G:$G,Detalhe_Registro!$A:$A,A579,Detalhe_Registro!$D:$D,B579)</f>
        <v>71.92</v>
      </c>
      <c r="K579" s="9" t="str">
        <f>IF(G579="","",IF(G579&lt;Premissas!$C$8,"&lt; 1,00",IF(G579&lt;Premissas!$C$9,"1,00 – 1,19",IF(G579&lt;Premissas!$C$10,"1,20 – 1,39",IF(G579&lt;Premissas!$C$11,"1,40 – 1,59",IF(G579&lt;Premissas!$C$12,"1,60 – 1,99","≥ 2,00"))))))</f>
        <v>&lt; 1,00</v>
      </c>
      <c r="L579" s="12">
        <f>IF(G579="","",MIN(Premissas!$C$17,IF(G579&lt;Premissas!$C$8,Premissas!$E$7,IF(G579&lt;Premissas!$C$9,Premissas!$E$8,IF(G579&lt;Premissas!$C$10,Premissas!$E$9,IF(G579&lt;Premissas!$C$11,Premissas!$E$10,IF(G579&lt;Premissas!$C$12,Premissas!$E$11,Premissas!$E$12)))))))</f>
        <v>0</v>
      </c>
      <c r="M579" s="13">
        <f>IF(OR(L579="",L579=0),0,L579/Premissas!$C$16)</f>
        <v>0</v>
      </c>
      <c r="N579" s="9" t="str">
        <f>IF(L579&gt;=Premissas!$C$17,"SIM","NÃO")</f>
        <v>NÃO</v>
      </c>
    </row>
    <row r="580" spans="1:14" ht="15" customHeight="1">
      <c r="A580" s="9">
        <v>7</v>
      </c>
      <c r="B580" s="9" t="s">
        <v>1649</v>
      </c>
      <c r="C580" s="9" t="s">
        <v>1650</v>
      </c>
      <c r="D580" s="9">
        <v>7801</v>
      </c>
      <c r="E580" s="9" t="s">
        <v>18</v>
      </c>
      <c r="F580" s="9">
        <f>COUNTIFS(Detalhe_Registro!$A:$A,A580,Detalhe_Registro!$D:$D,B580)</f>
        <v>1</v>
      </c>
      <c r="G580" s="11">
        <v>1.7272730000000001</v>
      </c>
      <c r="H580" s="11">
        <v>1.7272730000000001</v>
      </c>
      <c r="I580" s="10">
        <f>SUMIFS(Detalhe_Registro!$F:$F,Detalhe_Registro!$A:$A,A580,Detalhe_Registro!$D:$D,B580)</f>
        <v>119</v>
      </c>
      <c r="J580" s="11">
        <f>SUMIFS(Detalhe_Registro!$G:$G,Detalhe_Registro!$A:$A,A580,Detalhe_Registro!$D:$D,B580)</f>
        <v>3.14</v>
      </c>
      <c r="K580" s="9" t="str">
        <f>IF(G580="","",IF(G580&lt;Premissas!$C$8,"&lt; 1,00",IF(G580&lt;Premissas!$C$9,"1,00 – 1,19",IF(G580&lt;Premissas!$C$10,"1,20 – 1,39",IF(G580&lt;Premissas!$C$11,"1,40 – 1,59",IF(G580&lt;Premissas!$C$12,"1,60 – 1,99","≥ 2,00"))))))</f>
        <v>1,60 – 1,99</v>
      </c>
      <c r="L580" s="12">
        <f>IF(G580="","",MIN(Premissas!$C$17,IF(G580&lt;Premissas!$C$8,Premissas!$E$7,IF(G580&lt;Premissas!$C$9,Premissas!$E$8,IF(G580&lt;Premissas!$C$10,Premissas!$E$9,IF(G580&lt;Premissas!$C$11,Premissas!$E$10,IF(G580&lt;Premissas!$C$12,Premissas!$E$11,Premissas!$E$12)))))))</f>
        <v>500</v>
      </c>
      <c r="M580" s="13">
        <f>IF(OR(L580="",L580=0),0,L580/Premissas!$C$16)</f>
        <v>19.23076923076923</v>
      </c>
      <c r="N580" s="9" t="str">
        <f>IF(L580&gt;=Premissas!$C$17,"SIM","NÃO")</f>
        <v>NÃO</v>
      </c>
    </row>
    <row r="581" spans="1:14" ht="15" customHeight="1">
      <c r="A581" s="9">
        <v>7</v>
      </c>
      <c r="B581" s="9" t="s">
        <v>1489</v>
      </c>
      <c r="C581" s="9" t="s">
        <v>1490</v>
      </c>
      <c r="D581" s="9">
        <v>7801</v>
      </c>
      <c r="E581" s="9" t="s">
        <v>20</v>
      </c>
      <c r="F581" s="9">
        <f>COUNTIFS(Detalhe_Registro!$A:$A,A581,Detalhe_Registro!$D:$D,B581)</f>
        <v>1</v>
      </c>
      <c r="G581" s="11">
        <v>1</v>
      </c>
      <c r="H581" s="11">
        <v>1</v>
      </c>
      <c r="I581" s="10">
        <f>SUMIFS(Detalhe_Registro!$F:$F,Detalhe_Registro!$A:$A,A581,Detalhe_Registro!$D:$D,B581)</f>
        <v>2052</v>
      </c>
      <c r="J581" s="11">
        <f>SUMIFS(Detalhe_Registro!$G:$G,Detalhe_Registro!$A:$A,A581,Detalhe_Registro!$D:$D,B581)</f>
        <v>129.62</v>
      </c>
      <c r="K581" s="9" t="str">
        <f>IF(G581="","",IF(G581&lt;Premissas!$C$8,"&lt; 1,00",IF(G581&lt;Premissas!$C$9,"1,00 – 1,19",IF(G581&lt;Premissas!$C$10,"1,20 – 1,39",IF(G581&lt;Premissas!$C$11,"1,40 – 1,59",IF(G581&lt;Premissas!$C$12,"1,60 – 1,99","≥ 2,00"))))))</f>
        <v>1,00 – 1,19</v>
      </c>
      <c r="L581" s="12">
        <f>IF(G581="","",MIN(Premissas!$C$17,IF(G581&lt;Premissas!$C$8,Premissas!$E$7,IF(G581&lt;Premissas!$C$9,Premissas!$E$8,IF(G581&lt;Premissas!$C$10,Premissas!$E$9,IF(G581&lt;Premissas!$C$11,Premissas!$E$10,IF(G581&lt;Premissas!$C$12,Premissas!$E$11,Premissas!$E$12)))))))</f>
        <v>100</v>
      </c>
      <c r="M581" s="13">
        <f>IF(OR(L581="",L581=0),0,L581/Premissas!$C$16)</f>
        <v>3.8461538461538463</v>
      </c>
      <c r="N581" s="9" t="str">
        <f>IF(L581&gt;=Premissas!$C$17,"SIM","NÃO")</f>
        <v>NÃO</v>
      </c>
    </row>
    <row r="582" spans="1:14" ht="15" customHeight="1">
      <c r="A582" s="9">
        <v>7</v>
      </c>
      <c r="B582" s="9" t="s">
        <v>1517</v>
      </c>
      <c r="C582" s="9" t="s">
        <v>1518</v>
      </c>
      <c r="D582" s="9">
        <v>7801</v>
      </c>
      <c r="E582" s="9" t="s">
        <v>4852</v>
      </c>
      <c r="F582" s="9">
        <f>COUNTIFS(Detalhe_Registro!$A:$A,A582,Detalhe_Registro!$D:$D,B582)</f>
        <v>2</v>
      </c>
      <c r="G582" s="11">
        <v>0.117647</v>
      </c>
      <c r="H582" s="11">
        <v>9.0074000000000001E-2</v>
      </c>
      <c r="I582" s="10">
        <f>SUMIFS(Detalhe_Registro!$F:$F,Detalhe_Registro!$A:$A,A582,Detalhe_Registro!$D:$D,B582)</f>
        <v>60</v>
      </c>
      <c r="J582" s="11">
        <f>SUMIFS(Detalhe_Registro!$G:$G,Detalhe_Registro!$A:$A,A582,Detalhe_Registro!$D:$D,B582)</f>
        <v>40.25</v>
      </c>
      <c r="K582" s="9" t="str">
        <f>IF(G582="","",IF(G582&lt;Premissas!$C$8,"&lt; 1,00",IF(G582&lt;Premissas!$C$9,"1,00 – 1,19",IF(G582&lt;Premissas!$C$10,"1,20 – 1,39",IF(G582&lt;Premissas!$C$11,"1,40 – 1,59",IF(G582&lt;Premissas!$C$12,"1,60 – 1,99","≥ 2,00"))))))</f>
        <v>&lt; 1,00</v>
      </c>
      <c r="L582" s="12">
        <f>IF(G582="","",MIN(Premissas!$C$17,IF(G582&lt;Premissas!$C$8,Premissas!$E$7,IF(G582&lt;Premissas!$C$9,Premissas!$E$8,IF(G582&lt;Premissas!$C$10,Premissas!$E$9,IF(G582&lt;Premissas!$C$11,Premissas!$E$10,IF(G582&lt;Premissas!$C$12,Premissas!$E$11,Premissas!$E$12)))))))</f>
        <v>0</v>
      </c>
      <c r="M582" s="13">
        <f>IF(OR(L582="",L582=0),0,L582/Premissas!$C$16)</f>
        <v>0</v>
      </c>
      <c r="N582" s="9" t="str">
        <f>IF(L582&gt;=Premissas!$C$17,"SIM","NÃO")</f>
        <v>NÃO</v>
      </c>
    </row>
    <row r="583" spans="1:14" ht="15" customHeight="1">
      <c r="A583" s="9">
        <v>7</v>
      </c>
      <c r="B583" s="9" t="s">
        <v>1445</v>
      </c>
      <c r="C583" s="9" t="s">
        <v>1446</v>
      </c>
      <c r="D583" s="9">
        <v>7801</v>
      </c>
      <c r="E583" s="9" t="s">
        <v>18</v>
      </c>
      <c r="F583" s="9">
        <f>COUNTIFS(Detalhe_Registro!$A:$A,A583,Detalhe_Registro!$D:$D,B583)</f>
        <v>1</v>
      </c>
      <c r="G583" s="11">
        <v>0.272727</v>
      </c>
      <c r="H583" s="11">
        <v>0.272727</v>
      </c>
      <c r="I583" s="10">
        <f>SUMIFS(Detalhe_Registro!$F:$F,Detalhe_Registro!$A:$A,A583,Detalhe_Registro!$D:$D,B583)</f>
        <v>109</v>
      </c>
      <c r="J583" s="11">
        <f>SUMIFS(Detalhe_Registro!$G:$G,Detalhe_Registro!$A:$A,A583,Detalhe_Registro!$D:$D,B583)</f>
        <v>18.22</v>
      </c>
      <c r="K583" s="9" t="str">
        <f>IF(G583="","",IF(G583&lt;Premissas!$C$8,"&lt; 1,00",IF(G583&lt;Premissas!$C$9,"1,00 – 1,19",IF(G583&lt;Premissas!$C$10,"1,20 – 1,39",IF(G583&lt;Premissas!$C$11,"1,40 – 1,59",IF(G583&lt;Premissas!$C$12,"1,60 – 1,99","≥ 2,00"))))))</f>
        <v>&lt; 1,00</v>
      </c>
      <c r="L583" s="12">
        <f>IF(G583="","",MIN(Premissas!$C$17,IF(G583&lt;Premissas!$C$8,Premissas!$E$7,IF(G583&lt;Premissas!$C$9,Premissas!$E$8,IF(G583&lt;Premissas!$C$10,Premissas!$E$9,IF(G583&lt;Premissas!$C$11,Premissas!$E$10,IF(G583&lt;Premissas!$C$12,Premissas!$E$11,Premissas!$E$12)))))))</f>
        <v>0</v>
      </c>
      <c r="M583" s="13">
        <f>IF(OR(L583="",L583=0),0,L583/Premissas!$C$16)</f>
        <v>0</v>
      </c>
      <c r="N583" s="9" t="str">
        <f>IF(L583&gt;=Premissas!$C$17,"SIM","NÃO")</f>
        <v>NÃO</v>
      </c>
    </row>
    <row r="584" spans="1:14" ht="15" customHeight="1">
      <c r="A584" s="9">
        <v>7</v>
      </c>
      <c r="B584" s="9" t="s">
        <v>1511</v>
      </c>
      <c r="C584" s="9" t="s">
        <v>1512</v>
      </c>
      <c r="D584" s="9">
        <v>7801</v>
      </c>
      <c r="E584" s="9" t="s">
        <v>18</v>
      </c>
      <c r="F584" s="9">
        <f>COUNTIFS(Detalhe_Registro!$A:$A,A584,Detalhe_Registro!$D:$D,B584)</f>
        <v>1</v>
      </c>
      <c r="G584" s="11">
        <v>1.045455</v>
      </c>
      <c r="H584" s="11">
        <v>1.045455</v>
      </c>
      <c r="I584" s="10">
        <f>SUMIFS(Detalhe_Registro!$F:$F,Detalhe_Registro!$A:$A,A584,Detalhe_Registro!$D:$D,B584)</f>
        <v>953</v>
      </c>
      <c r="J584" s="11">
        <f>SUMIFS(Detalhe_Registro!$G:$G,Detalhe_Registro!$A:$A,A584,Detalhe_Registro!$D:$D,B584)</f>
        <v>42.31</v>
      </c>
      <c r="K584" s="9" t="str">
        <f>IF(G584="","",IF(G584&lt;Premissas!$C$8,"&lt; 1,00",IF(G584&lt;Premissas!$C$9,"1,00 – 1,19",IF(G584&lt;Premissas!$C$10,"1,20 – 1,39",IF(G584&lt;Premissas!$C$11,"1,40 – 1,59",IF(G584&lt;Premissas!$C$12,"1,60 – 1,99","≥ 2,00"))))))</f>
        <v>1,00 – 1,19</v>
      </c>
      <c r="L584" s="12">
        <f>IF(G584="","",MIN(Premissas!$C$17,IF(G584&lt;Premissas!$C$8,Premissas!$E$7,IF(G584&lt;Premissas!$C$9,Premissas!$E$8,IF(G584&lt;Premissas!$C$10,Premissas!$E$9,IF(G584&lt;Premissas!$C$11,Premissas!$E$10,IF(G584&lt;Premissas!$C$12,Premissas!$E$11,Premissas!$E$12)))))))</f>
        <v>100</v>
      </c>
      <c r="M584" s="13">
        <f>IF(OR(L584="",L584=0),0,L584/Premissas!$C$16)</f>
        <v>3.8461538461538463</v>
      </c>
      <c r="N584" s="9" t="str">
        <f>IF(L584&gt;=Premissas!$C$17,"SIM","NÃO")</f>
        <v>NÃO</v>
      </c>
    </row>
    <row r="585" spans="1:14" ht="15" customHeight="1">
      <c r="A585" s="9">
        <v>7</v>
      </c>
      <c r="B585" s="9" t="s">
        <v>1655</v>
      </c>
      <c r="C585" s="9" t="s">
        <v>1656</v>
      </c>
      <c r="D585" s="9">
        <v>7801</v>
      </c>
      <c r="E585" s="9" t="s">
        <v>20</v>
      </c>
      <c r="F585" s="9">
        <f>COUNTIFS(Detalhe_Registro!$A:$A,A585,Detalhe_Registro!$D:$D,B585)</f>
        <v>1</v>
      </c>
      <c r="G585" s="11">
        <v>0.875</v>
      </c>
      <c r="H585" s="11">
        <v>0.875</v>
      </c>
      <c r="I585" s="10">
        <f>SUMIFS(Detalhe_Registro!$F:$F,Detalhe_Registro!$A:$A,A585,Detalhe_Registro!$D:$D,B585)</f>
        <v>1073</v>
      </c>
      <c r="J585" s="11">
        <f>SUMIFS(Detalhe_Registro!$G:$G,Detalhe_Registro!$A:$A,A585,Detalhe_Registro!$D:$D,B585)</f>
        <v>77.67</v>
      </c>
      <c r="K585" s="9" t="str">
        <f>IF(G585="","",IF(G585&lt;Premissas!$C$8,"&lt; 1,00",IF(G585&lt;Premissas!$C$9,"1,00 – 1,19",IF(G585&lt;Premissas!$C$10,"1,20 – 1,39",IF(G585&lt;Premissas!$C$11,"1,40 – 1,59",IF(G585&lt;Premissas!$C$12,"1,60 – 1,99","≥ 2,00"))))))</f>
        <v>&lt; 1,00</v>
      </c>
      <c r="L585" s="12">
        <f>IF(G585="","",MIN(Premissas!$C$17,IF(G585&lt;Premissas!$C$8,Premissas!$E$7,IF(G585&lt;Premissas!$C$9,Premissas!$E$8,IF(G585&lt;Premissas!$C$10,Premissas!$E$9,IF(G585&lt;Premissas!$C$11,Premissas!$E$10,IF(G585&lt;Premissas!$C$12,Premissas!$E$11,Premissas!$E$12)))))))</f>
        <v>0</v>
      </c>
      <c r="M585" s="13">
        <f>IF(OR(L585="",L585=0),0,L585/Premissas!$C$16)</f>
        <v>0</v>
      </c>
      <c r="N585" s="9" t="str">
        <f>IF(L585&gt;=Premissas!$C$17,"SIM","NÃO")</f>
        <v>NÃO</v>
      </c>
    </row>
    <row r="586" spans="1:14" ht="15" customHeight="1">
      <c r="A586" s="9">
        <v>7</v>
      </c>
      <c r="B586" s="9" t="s">
        <v>1443</v>
      </c>
      <c r="C586" s="9" t="s">
        <v>1444</v>
      </c>
      <c r="D586" s="9">
        <v>7801</v>
      </c>
      <c r="E586" s="9" t="s">
        <v>21</v>
      </c>
      <c r="F586" s="9">
        <f>COUNTIFS(Detalhe_Registro!$A:$A,A586,Detalhe_Registro!$D:$D,B586)</f>
        <v>1</v>
      </c>
      <c r="G586" s="11">
        <v>0.2</v>
      </c>
      <c r="H586" s="11">
        <v>0.2</v>
      </c>
      <c r="I586" s="10">
        <f>SUMIFS(Detalhe_Registro!$F:$F,Detalhe_Registro!$A:$A,A586,Detalhe_Registro!$D:$D,B586)</f>
        <v>148</v>
      </c>
      <c r="J586" s="11">
        <f>SUMIFS(Detalhe_Registro!$G:$G,Detalhe_Registro!$A:$A,A586,Detalhe_Registro!$D:$D,B586)</f>
        <v>36.85</v>
      </c>
      <c r="K586" s="9" t="str">
        <f>IF(G586="","",IF(G586&lt;Premissas!$C$8,"&lt; 1,00",IF(G586&lt;Premissas!$C$9,"1,00 – 1,19",IF(G586&lt;Premissas!$C$10,"1,20 – 1,39",IF(G586&lt;Premissas!$C$11,"1,40 – 1,59",IF(G586&lt;Premissas!$C$12,"1,60 – 1,99","≥ 2,00"))))))</f>
        <v>&lt; 1,00</v>
      </c>
      <c r="L586" s="12">
        <f>IF(G586="","",MIN(Premissas!$C$17,IF(G586&lt;Premissas!$C$8,Premissas!$E$7,IF(G586&lt;Premissas!$C$9,Premissas!$E$8,IF(G586&lt;Premissas!$C$10,Premissas!$E$9,IF(G586&lt;Premissas!$C$11,Premissas!$E$10,IF(G586&lt;Premissas!$C$12,Premissas!$E$11,Premissas!$E$12)))))))</f>
        <v>0</v>
      </c>
      <c r="M586" s="13">
        <f>IF(OR(L586="",L586=0),0,L586/Premissas!$C$16)</f>
        <v>0</v>
      </c>
      <c r="N586" s="9" t="str">
        <f>IF(L586&gt;=Premissas!$C$17,"SIM","NÃO")</f>
        <v>NÃO</v>
      </c>
    </row>
    <row r="587" spans="1:14" ht="15" customHeight="1">
      <c r="A587" s="9">
        <v>7</v>
      </c>
      <c r="B587" s="9" t="s">
        <v>1537</v>
      </c>
      <c r="C587" s="9" t="s">
        <v>1538</v>
      </c>
      <c r="D587" s="9">
        <v>7801</v>
      </c>
      <c r="E587" s="9" t="s">
        <v>20</v>
      </c>
      <c r="F587" s="9">
        <f>COUNTIFS(Detalhe_Registro!$A:$A,A587,Detalhe_Registro!$D:$D,B587)</f>
        <v>1</v>
      </c>
      <c r="G587" s="11">
        <v>0.75</v>
      </c>
      <c r="H587" s="11">
        <v>0.75</v>
      </c>
      <c r="I587" s="10">
        <f>SUMIFS(Detalhe_Registro!$F:$F,Detalhe_Registro!$A:$A,A587,Detalhe_Registro!$D:$D,B587)</f>
        <v>1391</v>
      </c>
      <c r="J587" s="11">
        <f>SUMIFS(Detalhe_Registro!$G:$G,Detalhe_Registro!$A:$A,A587,Detalhe_Registro!$D:$D,B587)</f>
        <v>119.97</v>
      </c>
      <c r="K587" s="9" t="str">
        <f>IF(G587="","",IF(G587&lt;Premissas!$C$8,"&lt; 1,00",IF(G587&lt;Premissas!$C$9,"1,00 – 1,19",IF(G587&lt;Premissas!$C$10,"1,20 – 1,39",IF(G587&lt;Premissas!$C$11,"1,40 – 1,59",IF(G587&lt;Premissas!$C$12,"1,60 – 1,99","≥ 2,00"))))))</f>
        <v>&lt; 1,00</v>
      </c>
      <c r="L587" s="12">
        <f>IF(G587="","",MIN(Premissas!$C$17,IF(G587&lt;Premissas!$C$8,Premissas!$E$7,IF(G587&lt;Premissas!$C$9,Premissas!$E$8,IF(G587&lt;Premissas!$C$10,Premissas!$E$9,IF(G587&lt;Premissas!$C$11,Premissas!$E$10,IF(G587&lt;Premissas!$C$12,Premissas!$E$11,Premissas!$E$12)))))))</f>
        <v>0</v>
      </c>
      <c r="M587" s="13">
        <f>IF(OR(L587="",L587=0),0,L587/Premissas!$C$16)</f>
        <v>0</v>
      </c>
      <c r="N587" s="9" t="str">
        <f>IF(L587&gt;=Premissas!$C$17,"SIM","NÃO")</f>
        <v>NÃO</v>
      </c>
    </row>
    <row r="588" spans="1:14" ht="15" customHeight="1">
      <c r="A588" s="9">
        <v>7</v>
      </c>
      <c r="B588" s="9" t="s">
        <v>1771</v>
      </c>
      <c r="C588" s="9" t="s">
        <v>1772</v>
      </c>
      <c r="D588" s="9">
        <v>7801</v>
      </c>
      <c r="E588" s="9" t="s">
        <v>20</v>
      </c>
      <c r="F588" s="9">
        <f>COUNTIFS(Detalhe_Registro!$A:$A,A588,Detalhe_Registro!$D:$D,B588)</f>
        <v>1</v>
      </c>
      <c r="G588" s="11">
        <v>0.1875</v>
      </c>
      <c r="H588" s="11">
        <v>0.1875</v>
      </c>
      <c r="I588" s="10">
        <f>SUMIFS(Detalhe_Registro!$F:$F,Detalhe_Registro!$A:$A,A588,Detalhe_Registro!$D:$D,B588)</f>
        <v>84</v>
      </c>
      <c r="J588" s="11">
        <f>SUMIFS(Detalhe_Registro!$G:$G,Detalhe_Registro!$A:$A,A588,Detalhe_Registro!$D:$D,B588)</f>
        <v>24.19</v>
      </c>
      <c r="K588" s="9" t="str">
        <f>IF(G588="","",IF(G588&lt;Premissas!$C$8,"&lt; 1,00",IF(G588&lt;Premissas!$C$9,"1,00 – 1,19",IF(G588&lt;Premissas!$C$10,"1,20 – 1,39",IF(G588&lt;Premissas!$C$11,"1,40 – 1,59",IF(G588&lt;Premissas!$C$12,"1,60 – 1,99","≥ 2,00"))))))</f>
        <v>&lt; 1,00</v>
      </c>
      <c r="L588" s="12">
        <f>IF(G588="","",MIN(Premissas!$C$17,IF(G588&lt;Premissas!$C$8,Premissas!$E$7,IF(G588&lt;Premissas!$C$9,Premissas!$E$8,IF(G588&lt;Premissas!$C$10,Premissas!$E$9,IF(G588&lt;Premissas!$C$11,Premissas!$E$10,IF(G588&lt;Premissas!$C$12,Premissas!$E$11,Premissas!$E$12)))))))</f>
        <v>0</v>
      </c>
      <c r="M588" s="13">
        <f>IF(OR(L588="",L588=0),0,L588/Premissas!$C$16)</f>
        <v>0</v>
      </c>
      <c r="N588" s="9" t="str">
        <f>IF(L588&gt;=Premissas!$C$17,"SIM","NÃO")</f>
        <v>NÃO</v>
      </c>
    </row>
    <row r="589" spans="1:14" ht="15" customHeight="1">
      <c r="A589" s="9">
        <v>7</v>
      </c>
      <c r="B589" s="9" t="s">
        <v>1763</v>
      </c>
      <c r="C589" s="9" t="s">
        <v>1764</v>
      </c>
      <c r="D589" s="9">
        <v>7801</v>
      </c>
      <c r="E589" s="9" t="s">
        <v>18</v>
      </c>
      <c r="F589" s="9">
        <f>COUNTIFS(Detalhe_Registro!$A:$A,A589,Detalhe_Registro!$D:$D,B589)</f>
        <v>1</v>
      </c>
      <c r="G589" s="11">
        <v>0.31818200000000002</v>
      </c>
      <c r="H589" s="11">
        <v>0.31818200000000002</v>
      </c>
      <c r="I589" s="10">
        <f>SUMIFS(Detalhe_Registro!$F:$F,Detalhe_Registro!$A:$A,A589,Detalhe_Registro!$D:$D,B589)</f>
        <v>123</v>
      </c>
      <c r="J589" s="11">
        <f>SUMIFS(Detalhe_Registro!$G:$G,Detalhe_Registro!$A:$A,A589,Detalhe_Registro!$D:$D,B589)</f>
        <v>16.95</v>
      </c>
      <c r="K589" s="9" t="str">
        <f>IF(G589="","",IF(G589&lt;Premissas!$C$8,"&lt; 1,00",IF(G589&lt;Premissas!$C$9,"1,00 – 1,19",IF(G589&lt;Premissas!$C$10,"1,20 – 1,39",IF(G589&lt;Premissas!$C$11,"1,40 – 1,59",IF(G589&lt;Premissas!$C$12,"1,60 – 1,99","≥ 2,00"))))))</f>
        <v>&lt; 1,00</v>
      </c>
      <c r="L589" s="12">
        <f>IF(G589="","",MIN(Premissas!$C$17,IF(G589&lt;Premissas!$C$8,Premissas!$E$7,IF(G589&lt;Premissas!$C$9,Premissas!$E$8,IF(G589&lt;Premissas!$C$10,Premissas!$E$9,IF(G589&lt;Premissas!$C$11,Premissas!$E$10,IF(G589&lt;Premissas!$C$12,Premissas!$E$11,Premissas!$E$12)))))))</f>
        <v>0</v>
      </c>
      <c r="M589" s="13">
        <f>IF(OR(L589="",L589=0),0,L589/Premissas!$C$16)</f>
        <v>0</v>
      </c>
      <c r="N589" s="9" t="str">
        <f>IF(L589&gt;=Premissas!$C$17,"SIM","NÃO")</f>
        <v>NÃO</v>
      </c>
    </row>
    <row r="590" spans="1:14" ht="15" customHeight="1">
      <c r="A590" s="9">
        <v>7</v>
      </c>
      <c r="B590" s="9" t="s">
        <v>1543</v>
      </c>
      <c r="C590" s="9" t="s">
        <v>1544</v>
      </c>
      <c r="D590" s="9">
        <v>7801</v>
      </c>
      <c r="E590" s="9" t="s">
        <v>20</v>
      </c>
      <c r="F590" s="9">
        <f>COUNTIFS(Detalhe_Registro!$A:$A,A590,Detalhe_Registro!$D:$D,B590)</f>
        <v>1</v>
      </c>
      <c r="G590" s="11">
        <v>0.25</v>
      </c>
      <c r="H590" s="11">
        <v>0.25</v>
      </c>
      <c r="I590" s="10">
        <f>SUMIFS(Detalhe_Registro!$F:$F,Detalhe_Registro!$A:$A,A590,Detalhe_Registro!$D:$D,B590)</f>
        <v>490</v>
      </c>
      <c r="J590" s="11">
        <f>SUMIFS(Detalhe_Registro!$G:$G,Detalhe_Registro!$A:$A,A590,Detalhe_Registro!$D:$D,B590)</f>
        <v>109.14</v>
      </c>
      <c r="K590" s="9" t="str">
        <f>IF(G590="","",IF(G590&lt;Premissas!$C$8,"&lt; 1,00",IF(G590&lt;Premissas!$C$9,"1,00 – 1,19",IF(G590&lt;Premissas!$C$10,"1,20 – 1,39",IF(G590&lt;Premissas!$C$11,"1,40 – 1,59",IF(G590&lt;Premissas!$C$12,"1,60 – 1,99","≥ 2,00"))))))</f>
        <v>&lt; 1,00</v>
      </c>
      <c r="L590" s="12">
        <f>IF(G590="","",MIN(Premissas!$C$17,IF(G590&lt;Premissas!$C$8,Premissas!$E$7,IF(G590&lt;Premissas!$C$9,Premissas!$E$8,IF(G590&lt;Premissas!$C$10,Premissas!$E$9,IF(G590&lt;Premissas!$C$11,Premissas!$E$10,IF(G590&lt;Premissas!$C$12,Premissas!$E$11,Premissas!$E$12)))))))</f>
        <v>0</v>
      </c>
      <c r="M590" s="13">
        <f>IF(OR(L590="",L590=0),0,L590/Premissas!$C$16)</f>
        <v>0</v>
      </c>
      <c r="N590" s="9" t="str">
        <f>IF(L590&gt;=Premissas!$C$17,"SIM","NÃO")</f>
        <v>NÃO</v>
      </c>
    </row>
    <row r="591" spans="1:14" ht="15" customHeight="1">
      <c r="A591" s="9">
        <v>7</v>
      </c>
      <c r="B591" s="9" t="s">
        <v>1967</v>
      </c>
      <c r="C591" s="9" t="s">
        <v>1968</v>
      </c>
      <c r="D591" s="9">
        <v>7801</v>
      </c>
      <c r="E591" s="9" t="s">
        <v>20</v>
      </c>
      <c r="F591" s="9">
        <f>COUNTIFS(Detalhe_Registro!$A:$A,A591,Detalhe_Registro!$D:$D,B591)</f>
        <v>1</v>
      </c>
      <c r="G591" s="11">
        <v>1.1875</v>
      </c>
      <c r="H591" s="11">
        <v>1.1875</v>
      </c>
      <c r="I591" s="10">
        <f>SUMIFS(Detalhe_Registro!$F:$F,Detalhe_Registro!$A:$A,A591,Detalhe_Registro!$D:$D,B591)</f>
        <v>774</v>
      </c>
      <c r="J591" s="11">
        <f>SUMIFS(Detalhe_Registro!$G:$G,Detalhe_Registro!$A:$A,A591,Detalhe_Registro!$D:$D,B591)</f>
        <v>40.619999999999997</v>
      </c>
      <c r="K591" s="9" t="str">
        <f>IF(G591="","",IF(G591&lt;Premissas!$C$8,"&lt; 1,00",IF(G591&lt;Premissas!$C$9,"1,00 – 1,19",IF(G591&lt;Premissas!$C$10,"1,20 – 1,39",IF(G591&lt;Premissas!$C$11,"1,40 – 1,59",IF(G591&lt;Premissas!$C$12,"1,60 – 1,99","≥ 2,00"))))))</f>
        <v>1,00 – 1,19</v>
      </c>
      <c r="L591" s="12">
        <f>IF(G591="","",MIN(Premissas!$C$17,IF(G591&lt;Premissas!$C$8,Premissas!$E$7,IF(G591&lt;Premissas!$C$9,Premissas!$E$8,IF(G591&lt;Premissas!$C$10,Premissas!$E$9,IF(G591&lt;Premissas!$C$11,Premissas!$E$10,IF(G591&lt;Premissas!$C$12,Premissas!$E$11,Premissas!$E$12)))))))</f>
        <v>100</v>
      </c>
      <c r="M591" s="13">
        <f>IF(OR(L591="",L591=0),0,L591/Premissas!$C$16)</f>
        <v>3.8461538461538463</v>
      </c>
      <c r="N591" s="9" t="str">
        <f>IF(L591&gt;=Premissas!$C$17,"SIM","NÃO")</f>
        <v>NÃO</v>
      </c>
    </row>
    <row r="592" spans="1:14" ht="15" customHeight="1">
      <c r="A592" s="9">
        <v>7</v>
      </c>
      <c r="B592" s="9" t="s">
        <v>1307</v>
      </c>
      <c r="C592" s="9" t="s">
        <v>1308</v>
      </c>
      <c r="D592" s="9">
        <v>7801</v>
      </c>
      <c r="E592" s="9" t="s">
        <v>21</v>
      </c>
      <c r="F592" s="9">
        <f>COUNTIFS(Detalhe_Registro!$A:$A,A592,Detalhe_Registro!$D:$D,B592)</f>
        <v>1</v>
      </c>
      <c r="G592" s="11">
        <v>0.6</v>
      </c>
      <c r="H592" s="11">
        <v>0.6</v>
      </c>
      <c r="I592" s="10">
        <f>SUMIFS(Detalhe_Registro!$F:$F,Detalhe_Registro!$A:$A,A592,Detalhe_Registro!$D:$D,B592)</f>
        <v>67</v>
      </c>
      <c r="J592" s="11">
        <f>SUMIFS(Detalhe_Registro!$G:$G,Detalhe_Registro!$A:$A,A592,Detalhe_Registro!$D:$D,B592)</f>
        <v>5.68</v>
      </c>
      <c r="K592" s="9" t="str">
        <f>IF(G592="","",IF(G592&lt;Premissas!$C$8,"&lt; 1,00",IF(G592&lt;Premissas!$C$9,"1,00 – 1,19",IF(G592&lt;Premissas!$C$10,"1,20 – 1,39",IF(G592&lt;Premissas!$C$11,"1,40 – 1,59",IF(G592&lt;Premissas!$C$12,"1,60 – 1,99","≥ 2,00"))))))</f>
        <v>&lt; 1,00</v>
      </c>
      <c r="L592" s="12">
        <f>IF(G592="","",MIN(Premissas!$C$17,IF(G592&lt;Premissas!$C$8,Premissas!$E$7,IF(G592&lt;Premissas!$C$9,Premissas!$E$8,IF(G592&lt;Premissas!$C$10,Premissas!$E$9,IF(G592&lt;Premissas!$C$11,Premissas!$E$10,IF(G592&lt;Premissas!$C$12,Premissas!$E$11,Premissas!$E$12)))))))</f>
        <v>0</v>
      </c>
      <c r="M592" s="13">
        <f>IF(OR(L592="",L592=0),0,L592/Premissas!$C$16)</f>
        <v>0</v>
      </c>
      <c r="N592" s="9" t="str">
        <f>IF(L592&gt;=Premissas!$C$17,"SIM","NÃO")</f>
        <v>NÃO</v>
      </c>
    </row>
    <row r="593" spans="1:14" ht="15" customHeight="1">
      <c r="A593" s="9">
        <v>7</v>
      </c>
      <c r="B593" s="9" t="s">
        <v>1383</v>
      </c>
      <c r="C593" s="9" t="s">
        <v>1384</v>
      </c>
      <c r="D593" s="9">
        <v>7801</v>
      </c>
      <c r="E593" s="9" t="s">
        <v>21</v>
      </c>
      <c r="F593" s="9">
        <f>COUNTIFS(Detalhe_Registro!$A:$A,A593,Detalhe_Registro!$D:$D,B593)</f>
        <v>1</v>
      </c>
      <c r="G593" s="11">
        <v>0.3</v>
      </c>
      <c r="H593" s="11">
        <v>0.3</v>
      </c>
      <c r="I593" s="10">
        <f>SUMIFS(Detalhe_Registro!$F:$F,Detalhe_Registro!$A:$A,A593,Detalhe_Registro!$D:$D,B593)</f>
        <v>233</v>
      </c>
      <c r="J593" s="11">
        <f>SUMIFS(Detalhe_Registro!$G:$G,Detalhe_Registro!$A:$A,A593,Detalhe_Registro!$D:$D,B593)</f>
        <v>40.68</v>
      </c>
      <c r="K593" s="9" t="str">
        <f>IF(G593="","",IF(G593&lt;Premissas!$C$8,"&lt; 1,00",IF(G593&lt;Premissas!$C$9,"1,00 – 1,19",IF(G593&lt;Premissas!$C$10,"1,20 – 1,39",IF(G593&lt;Premissas!$C$11,"1,40 – 1,59",IF(G593&lt;Premissas!$C$12,"1,60 – 1,99","≥ 2,00"))))))</f>
        <v>&lt; 1,00</v>
      </c>
      <c r="L593" s="12">
        <f>IF(G593="","",MIN(Premissas!$C$17,IF(G593&lt;Premissas!$C$8,Premissas!$E$7,IF(G593&lt;Premissas!$C$9,Premissas!$E$8,IF(G593&lt;Premissas!$C$10,Premissas!$E$9,IF(G593&lt;Premissas!$C$11,Premissas!$E$10,IF(G593&lt;Premissas!$C$12,Premissas!$E$11,Premissas!$E$12)))))))</f>
        <v>0</v>
      </c>
      <c r="M593" s="13">
        <f>IF(OR(L593="",L593=0),0,L593/Premissas!$C$16)</f>
        <v>0</v>
      </c>
      <c r="N593" s="9" t="str">
        <f>IF(L593&gt;=Premissas!$C$17,"SIM","NÃO")</f>
        <v>NÃO</v>
      </c>
    </row>
    <row r="594" spans="1:14" ht="15" customHeight="1">
      <c r="A594" s="9">
        <v>7</v>
      </c>
      <c r="B594" s="9" t="s">
        <v>2177</v>
      </c>
      <c r="C594" s="9" t="s">
        <v>2178</v>
      </c>
      <c r="D594" s="9">
        <v>7801</v>
      </c>
      <c r="E594" s="9" t="s">
        <v>21</v>
      </c>
      <c r="F594" s="9">
        <f>COUNTIFS(Detalhe_Registro!$A:$A,A594,Detalhe_Registro!$D:$D,B594)</f>
        <v>1</v>
      </c>
      <c r="G594" s="11">
        <v>0.25</v>
      </c>
      <c r="H594" s="11">
        <v>0.25</v>
      </c>
      <c r="I594" s="10">
        <f>SUMIFS(Detalhe_Registro!$F:$F,Detalhe_Registro!$A:$A,A594,Detalhe_Registro!$D:$D,B594)</f>
        <v>231</v>
      </c>
      <c r="J594" s="11">
        <f>SUMIFS(Detalhe_Registro!$G:$G,Detalhe_Registro!$A:$A,A594,Detalhe_Registro!$D:$D,B594)</f>
        <v>44.16</v>
      </c>
      <c r="K594" s="9" t="str">
        <f>IF(G594="","",IF(G594&lt;Premissas!$C$8,"&lt; 1,00",IF(G594&lt;Premissas!$C$9,"1,00 – 1,19",IF(G594&lt;Premissas!$C$10,"1,20 – 1,39",IF(G594&lt;Premissas!$C$11,"1,40 – 1,59",IF(G594&lt;Premissas!$C$12,"1,60 – 1,99","≥ 2,00"))))))</f>
        <v>&lt; 1,00</v>
      </c>
      <c r="L594" s="12">
        <f>IF(G594="","",MIN(Premissas!$C$17,IF(G594&lt;Premissas!$C$8,Premissas!$E$7,IF(G594&lt;Premissas!$C$9,Premissas!$E$8,IF(G594&lt;Premissas!$C$10,Premissas!$E$9,IF(G594&lt;Premissas!$C$11,Premissas!$E$10,IF(G594&lt;Premissas!$C$12,Premissas!$E$11,Premissas!$E$12)))))))</f>
        <v>0</v>
      </c>
      <c r="M594" s="13">
        <f>IF(OR(L594="",L594=0),0,L594/Premissas!$C$16)</f>
        <v>0</v>
      </c>
      <c r="N594" s="9" t="str">
        <f>IF(L594&gt;=Premissas!$C$17,"SIM","NÃO")</f>
        <v>NÃO</v>
      </c>
    </row>
    <row r="595" spans="1:14" ht="15" customHeight="1">
      <c r="A595" s="9">
        <v>7</v>
      </c>
      <c r="B595" s="9" t="s">
        <v>1439</v>
      </c>
      <c r="C595" s="9" t="s">
        <v>1440</v>
      </c>
      <c r="D595" s="9">
        <v>7801</v>
      </c>
      <c r="E595" s="9" t="s">
        <v>4852</v>
      </c>
      <c r="F595" s="9">
        <f>COUNTIFS(Detalhe_Registro!$A:$A,A595,Detalhe_Registro!$D:$D,B595)</f>
        <v>2</v>
      </c>
      <c r="G595" s="11">
        <v>6.25E-2</v>
      </c>
      <c r="H595" s="11">
        <v>6.0662000000000001E-2</v>
      </c>
      <c r="I595" s="10">
        <f>SUMIFS(Detalhe_Registro!$F:$F,Detalhe_Registro!$A:$A,A595,Detalhe_Registro!$D:$D,B595)</f>
        <v>98</v>
      </c>
      <c r="J595" s="11">
        <f>SUMIFS(Detalhe_Registro!$G:$G,Detalhe_Registro!$A:$A,A595,Detalhe_Registro!$D:$D,B595)</f>
        <v>91.13000000000001</v>
      </c>
      <c r="K595" s="9" t="str">
        <f>IF(G595="","",IF(G595&lt;Premissas!$C$8,"&lt; 1,00",IF(G595&lt;Premissas!$C$9,"1,00 – 1,19",IF(G595&lt;Premissas!$C$10,"1,20 – 1,39",IF(G595&lt;Premissas!$C$11,"1,40 – 1,59",IF(G595&lt;Premissas!$C$12,"1,60 – 1,99","≥ 2,00"))))))</f>
        <v>&lt; 1,00</v>
      </c>
      <c r="L595" s="12">
        <f>IF(G595="","",MIN(Premissas!$C$17,IF(G595&lt;Premissas!$C$8,Premissas!$E$7,IF(G595&lt;Premissas!$C$9,Premissas!$E$8,IF(G595&lt;Premissas!$C$10,Premissas!$E$9,IF(G595&lt;Premissas!$C$11,Premissas!$E$10,IF(G595&lt;Premissas!$C$12,Premissas!$E$11,Premissas!$E$12)))))))</f>
        <v>0</v>
      </c>
      <c r="M595" s="13">
        <f>IF(OR(L595="",L595=0),0,L595/Premissas!$C$16)</f>
        <v>0</v>
      </c>
      <c r="N595" s="9" t="str">
        <f>IF(L595&gt;=Premissas!$C$17,"SIM","NÃO")</f>
        <v>NÃO</v>
      </c>
    </row>
    <row r="596" spans="1:14" ht="15" customHeight="1">
      <c r="A596" s="9">
        <v>7</v>
      </c>
      <c r="B596" s="9" t="s">
        <v>1501</v>
      </c>
      <c r="C596" s="9" t="s">
        <v>1502</v>
      </c>
      <c r="D596" s="9">
        <v>7801</v>
      </c>
      <c r="E596" s="9" t="s">
        <v>4852</v>
      </c>
      <c r="F596" s="9">
        <f>COUNTIFS(Detalhe_Registro!$A:$A,A596,Detalhe_Registro!$D:$D,B596)</f>
        <v>2</v>
      </c>
      <c r="G596" s="11">
        <v>0.82352899999999996</v>
      </c>
      <c r="H596" s="11">
        <v>0.53676500000000005</v>
      </c>
      <c r="I596" s="10">
        <f>SUMIFS(Detalhe_Registro!$F:$F,Detalhe_Registro!$A:$A,A596,Detalhe_Registro!$D:$D,B596)</f>
        <v>166</v>
      </c>
      <c r="J596" s="11">
        <f>SUMIFS(Detalhe_Registro!$G:$G,Detalhe_Registro!$A:$A,A596,Detalhe_Registro!$D:$D,B596)</f>
        <v>12.829999999999998</v>
      </c>
      <c r="K596" s="9" t="str">
        <f>IF(G596="","",IF(G596&lt;Premissas!$C$8,"&lt; 1,00",IF(G596&lt;Premissas!$C$9,"1,00 – 1,19",IF(G596&lt;Premissas!$C$10,"1,20 – 1,39",IF(G596&lt;Premissas!$C$11,"1,40 – 1,59",IF(G596&lt;Premissas!$C$12,"1,60 – 1,99","≥ 2,00"))))))</f>
        <v>&lt; 1,00</v>
      </c>
      <c r="L596" s="12">
        <f>IF(G596="","",MIN(Premissas!$C$17,IF(G596&lt;Premissas!$C$8,Premissas!$E$7,IF(G596&lt;Premissas!$C$9,Premissas!$E$8,IF(G596&lt;Premissas!$C$10,Premissas!$E$9,IF(G596&lt;Premissas!$C$11,Premissas!$E$10,IF(G596&lt;Premissas!$C$12,Premissas!$E$11,Premissas!$E$12)))))))</f>
        <v>0</v>
      </c>
      <c r="M596" s="13">
        <f>IF(OR(L596="",L596=0),0,L596/Premissas!$C$16)</f>
        <v>0</v>
      </c>
      <c r="N596" s="9" t="str">
        <f>IF(L596&gt;=Premissas!$C$17,"SIM","NÃO")</f>
        <v>NÃO</v>
      </c>
    </row>
    <row r="597" spans="1:14" ht="15" customHeight="1">
      <c r="A597" s="9">
        <v>7</v>
      </c>
      <c r="B597" s="9" t="s">
        <v>1767</v>
      </c>
      <c r="C597" s="9" t="s">
        <v>1768</v>
      </c>
      <c r="D597" s="9">
        <v>7801</v>
      </c>
      <c r="E597" s="9" t="s">
        <v>18</v>
      </c>
      <c r="F597" s="9">
        <f>COUNTIFS(Detalhe_Registro!$A:$A,A597,Detalhe_Registro!$D:$D,B597)</f>
        <v>1</v>
      </c>
      <c r="G597" s="11">
        <v>0.45454499999999998</v>
      </c>
      <c r="H597" s="11">
        <v>0.45454499999999998</v>
      </c>
      <c r="I597" s="10">
        <f>SUMIFS(Detalhe_Registro!$F:$F,Detalhe_Registro!$A:$A,A597,Detalhe_Registro!$D:$D,B597)</f>
        <v>187</v>
      </c>
      <c r="J597" s="11">
        <f>SUMIFS(Detalhe_Registro!$G:$G,Detalhe_Registro!$A:$A,A597,Detalhe_Registro!$D:$D,B597)</f>
        <v>18.25</v>
      </c>
      <c r="K597" s="9" t="str">
        <f>IF(G597="","",IF(G597&lt;Premissas!$C$8,"&lt; 1,00",IF(G597&lt;Premissas!$C$9,"1,00 – 1,19",IF(G597&lt;Premissas!$C$10,"1,20 – 1,39",IF(G597&lt;Premissas!$C$11,"1,40 – 1,59",IF(G597&lt;Premissas!$C$12,"1,60 – 1,99","≥ 2,00"))))))</f>
        <v>&lt; 1,00</v>
      </c>
      <c r="L597" s="12">
        <f>IF(G597="","",MIN(Premissas!$C$17,IF(G597&lt;Premissas!$C$8,Premissas!$E$7,IF(G597&lt;Premissas!$C$9,Premissas!$E$8,IF(G597&lt;Premissas!$C$10,Premissas!$E$9,IF(G597&lt;Premissas!$C$11,Premissas!$E$10,IF(G597&lt;Premissas!$C$12,Premissas!$E$11,Premissas!$E$12)))))))</f>
        <v>0</v>
      </c>
      <c r="M597" s="13">
        <f>IF(OR(L597="",L597=0),0,L597/Premissas!$C$16)</f>
        <v>0</v>
      </c>
      <c r="N597" s="9" t="str">
        <f>IF(L597&gt;=Premissas!$C$17,"SIM","NÃO")</f>
        <v>NÃO</v>
      </c>
    </row>
    <row r="598" spans="1:14" ht="15" customHeight="1">
      <c r="A598" s="9">
        <v>7</v>
      </c>
      <c r="B598" s="9" t="s">
        <v>1849</v>
      </c>
      <c r="C598" s="9" t="s">
        <v>1850</v>
      </c>
      <c r="D598" s="9">
        <v>7801</v>
      </c>
      <c r="E598" s="9" t="s">
        <v>18</v>
      </c>
      <c r="F598" s="9">
        <f>COUNTIFS(Detalhe_Registro!$A:$A,A598,Detalhe_Registro!$D:$D,B598)</f>
        <v>1</v>
      </c>
      <c r="G598" s="11">
        <v>1.0909089999999999</v>
      </c>
      <c r="H598" s="11">
        <v>1.0909089999999999</v>
      </c>
      <c r="I598" s="10">
        <f>SUMIFS(Detalhe_Registro!$F:$F,Detalhe_Registro!$A:$A,A598,Detalhe_Registro!$D:$D,B598)</f>
        <v>60</v>
      </c>
      <c r="J598" s="11">
        <f>SUMIFS(Detalhe_Registro!$G:$G,Detalhe_Registro!$A:$A,A598,Detalhe_Registro!$D:$D,B598)</f>
        <v>2.52</v>
      </c>
      <c r="K598" s="9" t="str">
        <f>IF(G598="","",IF(G598&lt;Premissas!$C$8,"&lt; 1,00",IF(G598&lt;Premissas!$C$9,"1,00 – 1,19",IF(G598&lt;Premissas!$C$10,"1,20 – 1,39",IF(G598&lt;Premissas!$C$11,"1,40 – 1,59",IF(G598&lt;Premissas!$C$12,"1,60 – 1,99","≥ 2,00"))))))</f>
        <v>1,00 – 1,19</v>
      </c>
      <c r="L598" s="12">
        <f>IF(G598="","",MIN(Premissas!$C$17,IF(G598&lt;Premissas!$C$8,Premissas!$E$7,IF(G598&lt;Premissas!$C$9,Premissas!$E$8,IF(G598&lt;Premissas!$C$10,Premissas!$E$9,IF(G598&lt;Premissas!$C$11,Premissas!$E$10,IF(G598&lt;Premissas!$C$12,Premissas!$E$11,Premissas!$E$12)))))))</f>
        <v>100</v>
      </c>
      <c r="M598" s="13">
        <f>IF(OR(L598="",L598=0),0,L598/Premissas!$C$16)</f>
        <v>3.8461538461538463</v>
      </c>
      <c r="N598" s="9" t="str">
        <f>IF(L598&gt;=Premissas!$C$17,"SIM","NÃO")</f>
        <v>NÃO</v>
      </c>
    </row>
    <row r="599" spans="1:14" ht="15" customHeight="1">
      <c r="A599" s="9">
        <v>7</v>
      </c>
      <c r="B599" s="9" t="s">
        <v>1343</v>
      </c>
      <c r="C599" s="9" t="s">
        <v>1344</v>
      </c>
      <c r="D599" s="9">
        <v>7801</v>
      </c>
      <c r="E599" s="9" t="s">
        <v>4852</v>
      </c>
      <c r="F599" s="9">
        <f>COUNTIFS(Detalhe_Registro!$A:$A,A599,Detalhe_Registro!$D:$D,B599)</f>
        <v>2</v>
      </c>
      <c r="G599" s="11">
        <v>1.529412</v>
      </c>
      <c r="H599" s="11">
        <v>1.0147060000000001</v>
      </c>
      <c r="I599" s="10">
        <f>SUMIFS(Detalhe_Registro!$F:$F,Detalhe_Registro!$A:$A,A599,Detalhe_Registro!$D:$D,B599)</f>
        <v>3568</v>
      </c>
      <c r="J599" s="11">
        <f>SUMIFS(Detalhe_Registro!$G:$G,Detalhe_Registro!$A:$A,A599,Detalhe_Registro!$D:$D,B599)</f>
        <v>145.32</v>
      </c>
      <c r="K599" s="9" t="str">
        <f>IF(G599="","",IF(G599&lt;Premissas!$C$8,"&lt; 1,00",IF(G599&lt;Premissas!$C$9,"1,00 – 1,19",IF(G599&lt;Premissas!$C$10,"1,20 – 1,39",IF(G599&lt;Premissas!$C$11,"1,40 – 1,59",IF(G599&lt;Premissas!$C$12,"1,60 – 1,99","≥ 2,00"))))))</f>
        <v>1,40 – 1,59</v>
      </c>
      <c r="L599" s="12">
        <f>IF(G599="","",MIN(Premissas!$C$17,IF(G599&lt;Premissas!$C$8,Premissas!$E$7,IF(G599&lt;Premissas!$C$9,Premissas!$E$8,IF(G599&lt;Premissas!$C$10,Premissas!$E$9,IF(G599&lt;Premissas!$C$11,Premissas!$E$10,IF(G599&lt;Premissas!$C$12,Premissas!$E$11,Premissas!$E$12)))))))</f>
        <v>350</v>
      </c>
      <c r="M599" s="13">
        <f>IF(OR(L599="",L599=0),0,L599/Premissas!$C$16)</f>
        <v>13.461538461538462</v>
      </c>
      <c r="N599" s="9" t="str">
        <f>IF(L599&gt;=Premissas!$C$17,"SIM","NÃO")</f>
        <v>NÃO</v>
      </c>
    </row>
    <row r="600" spans="1:14" ht="15" customHeight="1">
      <c r="A600" s="9">
        <v>7</v>
      </c>
      <c r="B600" s="9" t="s">
        <v>1705</v>
      </c>
      <c r="C600" s="9" t="s">
        <v>1706</v>
      </c>
      <c r="D600" s="9">
        <v>7801</v>
      </c>
      <c r="E600" s="9" t="s">
        <v>20</v>
      </c>
      <c r="F600" s="9">
        <f>COUNTIFS(Detalhe_Registro!$A:$A,A600,Detalhe_Registro!$D:$D,B600)</f>
        <v>1</v>
      </c>
      <c r="G600" s="11">
        <v>0.1875</v>
      </c>
      <c r="H600" s="11">
        <v>0.1875</v>
      </c>
      <c r="I600" s="10">
        <f>SUMIFS(Detalhe_Registro!$F:$F,Detalhe_Registro!$A:$A,A600,Detalhe_Registro!$D:$D,B600)</f>
        <v>59</v>
      </c>
      <c r="J600" s="11">
        <f>SUMIFS(Detalhe_Registro!$G:$G,Detalhe_Registro!$A:$A,A600,Detalhe_Registro!$D:$D,B600)</f>
        <v>19.25</v>
      </c>
      <c r="K600" s="9" t="str">
        <f>IF(G600="","",IF(G600&lt;Premissas!$C$8,"&lt; 1,00",IF(G600&lt;Premissas!$C$9,"1,00 – 1,19",IF(G600&lt;Premissas!$C$10,"1,20 – 1,39",IF(G600&lt;Premissas!$C$11,"1,40 – 1,59",IF(G600&lt;Premissas!$C$12,"1,60 – 1,99","≥ 2,00"))))))</f>
        <v>&lt; 1,00</v>
      </c>
      <c r="L600" s="12">
        <f>IF(G600="","",MIN(Premissas!$C$17,IF(G600&lt;Premissas!$C$8,Premissas!$E$7,IF(G600&lt;Premissas!$C$9,Premissas!$E$8,IF(G600&lt;Premissas!$C$10,Premissas!$E$9,IF(G600&lt;Premissas!$C$11,Premissas!$E$10,IF(G600&lt;Premissas!$C$12,Premissas!$E$11,Premissas!$E$12)))))))</f>
        <v>0</v>
      </c>
      <c r="M600" s="13">
        <f>IF(OR(L600="",L600=0),0,L600/Premissas!$C$16)</f>
        <v>0</v>
      </c>
      <c r="N600" s="9" t="str">
        <f>IF(L600&gt;=Premissas!$C$17,"SIM","NÃO")</f>
        <v>NÃO</v>
      </c>
    </row>
    <row r="601" spans="1:14" ht="15" customHeight="1">
      <c r="A601" s="9">
        <v>7</v>
      </c>
      <c r="B601" s="9" t="s">
        <v>1449</v>
      </c>
      <c r="C601" s="9" t="s">
        <v>1450</v>
      </c>
      <c r="D601" s="9">
        <v>7801</v>
      </c>
      <c r="E601" s="9" t="s">
        <v>20</v>
      </c>
      <c r="F601" s="9">
        <f>COUNTIFS(Detalhe_Registro!$A:$A,A601,Detalhe_Registro!$D:$D,B601)</f>
        <v>1</v>
      </c>
      <c r="G601" s="11">
        <v>0.1875</v>
      </c>
      <c r="H601" s="11">
        <v>0.1875</v>
      </c>
      <c r="I601" s="10">
        <f>SUMIFS(Detalhe_Registro!$F:$F,Detalhe_Registro!$A:$A,A601,Detalhe_Registro!$D:$D,B601)</f>
        <v>80</v>
      </c>
      <c r="J601" s="11">
        <f>SUMIFS(Detalhe_Registro!$G:$G,Detalhe_Registro!$A:$A,A601,Detalhe_Registro!$D:$D,B601)</f>
        <v>29.31</v>
      </c>
      <c r="K601" s="9" t="str">
        <f>IF(G601="","",IF(G601&lt;Premissas!$C$8,"&lt; 1,00",IF(G601&lt;Premissas!$C$9,"1,00 – 1,19",IF(G601&lt;Premissas!$C$10,"1,20 – 1,39",IF(G601&lt;Premissas!$C$11,"1,40 – 1,59",IF(G601&lt;Premissas!$C$12,"1,60 – 1,99","≥ 2,00"))))))</f>
        <v>&lt; 1,00</v>
      </c>
      <c r="L601" s="12">
        <f>IF(G601="","",MIN(Premissas!$C$17,IF(G601&lt;Premissas!$C$8,Premissas!$E$7,IF(G601&lt;Premissas!$C$9,Premissas!$E$8,IF(G601&lt;Premissas!$C$10,Premissas!$E$9,IF(G601&lt;Premissas!$C$11,Premissas!$E$10,IF(G601&lt;Premissas!$C$12,Premissas!$E$11,Premissas!$E$12)))))))</f>
        <v>0</v>
      </c>
      <c r="M601" s="13">
        <f>IF(OR(L601="",L601=0),0,L601/Premissas!$C$16)</f>
        <v>0</v>
      </c>
      <c r="N601" s="9" t="str">
        <f>IF(L601&gt;=Premissas!$C$17,"SIM","NÃO")</f>
        <v>NÃO</v>
      </c>
    </row>
    <row r="602" spans="1:14" ht="15" customHeight="1">
      <c r="A602" s="9">
        <v>7</v>
      </c>
      <c r="B602" s="9" t="s">
        <v>1577</v>
      </c>
      <c r="C602" s="9" t="s">
        <v>1578</v>
      </c>
      <c r="D602" s="9">
        <v>7801</v>
      </c>
      <c r="E602" s="9" t="s">
        <v>4852</v>
      </c>
      <c r="F602" s="9">
        <f>COUNTIFS(Detalhe_Registro!$A:$A,A602,Detalhe_Registro!$D:$D,B602)</f>
        <v>2</v>
      </c>
      <c r="G602" s="11">
        <v>0.9375</v>
      </c>
      <c r="H602" s="11">
        <v>0.88051500000000005</v>
      </c>
      <c r="I602" s="10">
        <f>SUMIFS(Detalhe_Registro!$F:$F,Detalhe_Registro!$A:$A,A602,Detalhe_Registro!$D:$D,B602)</f>
        <v>1790</v>
      </c>
      <c r="J602" s="11">
        <f>SUMIFS(Detalhe_Registro!$G:$G,Detalhe_Registro!$A:$A,A602,Detalhe_Registro!$D:$D,B602)</f>
        <v>130.34</v>
      </c>
      <c r="K602" s="9" t="str">
        <f>IF(G602="","",IF(G602&lt;Premissas!$C$8,"&lt; 1,00",IF(G602&lt;Premissas!$C$9,"1,00 – 1,19",IF(G602&lt;Premissas!$C$10,"1,20 – 1,39",IF(G602&lt;Premissas!$C$11,"1,40 – 1,59",IF(G602&lt;Premissas!$C$12,"1,60 – 1,99","≥ 2,00"))))))</f>
        <v>&lt; 1,00</v>
      </c>
      <c r="L602" s="12">
        <f>IF(G602="","",MIN(Premissas!$C$17,IF(G602&lt;Premissas!$C$8,Premissas!$E$7,IF(G602&lt;Premissas!$C$9,Premissas!$E$8,IF(G602&lt;Premissas!$C$10,Premissas!$E$9,IF(G602&lt;Premissas!$C$11,Premissas!$E$10,IF(G602&lt;Premissas!$C$12,Premissas!$E$11,Premissas!$E$12)))))))</f>
        <v>0</v>
      </c>
      <c r="M602" s="13">
        <f>IF(OR(L602="",L602=0),0,L602/Premissas!$C$16)</f>
        <v>0</v>
      </c>
      <c r="N602" s="9" t="str">
        <f>IF(L602&gt;=Premissas!$C$17,"SIM","NÃO")</f>
        <v>NÃO</v>
      </c>
    </row>
    <row r="603" spans="1:14" ht="15" customHeight="1">
      <c r="A603" s="9">
        <v>7</v>
      </c>
      <c r="B603" s="9" t="s">
        <v>1687</v>
      </c>
      <c r="C603" s="9" t="s">
        <v>1688</v>
      </c>
      <c r="D603" s="9">
        <v>7801</v>
      </c>
      <c r="E603" s="9" t="s">
        <v>4854</v>
      </c>
      <c r="F603" s="9">
        <f>COUNTIFS(Detalhe_Registro!$A:$A,A603,Detalhe_Registro!$D:$D,B603)</f>
        <v>2</v>
      </c>
      <c r="G603" s="11">
        <v>0.68181800000000004</v>
      </c>
      <c r="H603" s="11">
        <v>0.52840900000000002</v>
      </c>
      <c r="I603" s="10">
        <f>SUMIFS(Detalhe_Registro!$F:$F,Detalhe_Registro!$A:$A,A603,Detalhe_Registro!$D:$D,B603)</f>
        <v>1179</v>
      </c>
      <c r="J603" s="11">
        <f>SUMIFS(Detalhe_Registro!$G:$G,Detalhe_Registro!$A:$A,A603,Detalhe_Registro!$D:$D,B603)</f>
        <v>115.27000000000001</v>
      </c>
      <c r="K603" s="9" t="str">
        <f>IF(G603="","",IF(G603&lt;Premissas!$C$8,"&lt; 1,00",IF(G603&lt;Premissas!$C$9,"1,00 – 1,19",IF(G603&lt;Premissas!$C$10,"1,20 – 1,39",IF(G603&lt;Premissas!$C$11,"1,40 – 1,59",IF(G603&lt;Premissas!$C$12,"1,60 – 1,99","≥ 2,00"))))))</f>
        <v>&lt; 1,00</v>
      </c>
      <c r="L603" s="12">
        <f>IF(G603="","",MIN(Premissas!$C$17,IF(G603&lt;Premissas!$C$8,Premissas!$E$7,IF(G603&lt;Premissas!$C$9,Premissas!$E$8,IF(G603&lt;Premissas!$C$10,Premissas!$E$9,IF(G603&lt;Premissas!$C$11,Premissas!$E$10,IF(G603&lt;Premissas!$C$12,Premissas!$E$11,Premissas!$E$12)))))))</f>
        <v>0</v>
      </c>
      <c r="M603" s="13">
        <f>IF(OR(L603="",L603=0),0,L603/Premissas!$C$16)</f>
        <v>0</v>
      </c>
      <c r="N603" s="9" t="str">
        <f>IF(L603&gt;=Premissas!$C$17,"SIM","NÃO")</f>
        <v>NÃO</v>
      </c>
    </row>
    <row r="604" spans="1:14" ht="15" customHeight="1">
      <c r="A604" s="9">
        <v>7</v>
      </c>
      <c r="B604" s="9" t="s">
        <v>1425</v>
      </c>
      <c r="C604" s="9" t="s">
        <v>1426</v>
      </c>
      <c r="D604" s="9">
        <v>7801</v>
      </c>
      <c r="E604" s="9" t="s">
        <v>4855</v>
      </c>
      <c r="F604" s="9">
        <f>COUNTIFS(Detalhe_Registro!$A:$A,A604,Detalhe_Registro!$D:$D,B604)</f>
        <v>3</v>
      </c>
      <c r="G604" s="11">
        <v>1.5</v>
      </c>
      <c r="H604" s="11">
        <v>1.1122989999999999</v>
      </c>
      <c r="I604" s="10">
        <f>SUMIFS(Detalhe_Registro!$F:$F,Detalhe_Registro!$A:$A,A604,Detalhe_Registro!$D:$D,B604)</f>
        <v>371</v>
      </c>
      <c r="J604" s="11">
        <f>SUMIFS(Detalhe_Registro!$G:$G,Detalhe_Registro!$A:$A,A604,Detalhe_Registro!$D:$D,B604)</f>
        <v>21.13</v>
      </c>
      <c r="K604" s="9" t="str">
        <f>IF(G604="","",IF(G604&lt;Premissas!$C$8,"&lt; 1,00",IF(G604&lt;Premissas!$C$9,"1,00 – 1,19",IF(G604&lt;Premissas!$C$10,"1,20 – 1,39",IF(G604&lt;Premissas!$C$11,"1,40 – 1,59",IF(G604&lt;Premissas!$C$12,"1,60 – 1,99","≥ 2,00"))))))</f>
        <v>1,40 – 1,59</v>
      </c>
      <c r="L604" s="12">
        <f>IF(G604="","",MIN(Premissas!$C$17,IF(G604&lt;Premissas!$C$8,Premissas!$E$7,IF(G604&lt;Premissas!$C$9,Premissas!$E$8,IF(G604&lt;Premissas!$C$10,Premissas!$E$9,IF(G604&lt;Premissas!$C$11,Premissas!$E$10,IF(G604&lt;Premissas!$C$12,Premissas!$E$11,Premissas!$E$12)))))))</f>
        <v>350</v>
      </c>
      <c r="M604" s="13">
        <f>IF(OR(L604="",L604=0),0,L604/Premissas!$C$16)</f>
        <v>13.461538461538462</v>
      </c>
      <c r="N604" s="9" t="str">
        <f>IF(L604&gt;=Premissas!$C$17,"SIM","NÃO")</f>
        <v>NÃO</v>
      </c>
    </row>
    <row r="605" spans="1:14" ht="15" customHeight="1">
      <c r="A605" s="9">
        <v>7</v>
      </c>
      <c r="B605" s="9" t="s">
        <v>1401</v>
      </c>
      <c r="C605" s="9" t="s">
        <v>1402</v>
      </c>
      <c r="D605" s="9">
        <v>7801</v>
      </c>
      <c r="E605" s="9" t="s">
        <v>18</v>
      </c>
      <c r="F605" s="9">
        <f>COUNTIFS(Detalhe_Registro!$A:$A,A605,Detalhe_Registro!$D:$D,B605)</f>
        <v>1</v>
      </c>
      <c r="G605" s="11">
        <v>0.45454499999999998</v>
      </c>
      <c r="H605" s="11">
        <v>0.45454499999999998</v>
      </c>
      <c r="I605" s="10">
        <f>SUMIFS(Detalhe_Registro!$F:$F,Detalhe_Registro!$A:$A,A605,Detalhe_Registro!$D:$D,B605)</f>
        <v>174</v>
      </c>
      <c r="J605" s="11">
        <f>SUMIFS(Detalhe_Registro!$G:$G,Detalhe_Registro!$A:$A,A605,Detalhe_Registro!$D:$D,B605)</f>
        <v>16.78</v>
      </c>
      <c r="K605" s="9" t="str">
        <f>IF(G605="","",IF(G605&lt;Premissas!$C$8,"&lt; 1,00",IF(G605&lt;Premissas!$C$9,"1,00 – 1,19",IF(G605&lt;Premissas!$C$10,"1,20 – 1,39",IF(G605&lt;Premissas!$C$11,"1,40 – 1,59",IF(G605&lt;Premissas!$C$12,"1,60 – 1,99","≥ 2,00"))))))</f>
        <v>&lt; 1,00</v>
      </c>
      <c r="L605" s="12">
        <f>IF(G605="","",MIN(Premissas!$C$17,IF(G605&lt;Premissas!$C$8,Premissas!$E$7,IF(G605&lt;Premissas!$C$9,Premissas!$E$8,IF(G605&lt;Premissas!$C$10,Premissas!$E$9,IF(G605&lt;Premissas!$C$11,Premissas!$E$10,IF(G605&lt;Premissas!$C$12,Premissas!$E$11,Premissas!$E$12)))))))</f>
        <v>0</v>
      </c>
      <c r="M605" s="13">
        <f>IF(OR(L605="",L605=0),0,L605/Premissas!$C$16)</f>
        <v>0</v>
      </c>
      <c r="N605" s="9" t="str">
        <f>IF(L605&gt;=Premissas!$C$17,"SIM","NÃO")</f>
        <v>NÃO</v>
      </c>
    </row>
    <row r="606" spans="1:14" ht="15" customHeight="1">
      <c r="A606" s="9">
        <v>7</v>
      </c>
      <c r="B606" s="9" t="s">
        <v>1589</v>
      </c>
      <c r="C606" s="9" t="s">
        <v>1590</v>
      </c>
      <c r="D606" s="9">
        <v>7801</v>
      </c>
      <c r="E606" s="9" t="s">
        <v>20</v>
      </c>
      <c r="F606" s="9">
        <f>COUNTIFS(Detalhe_Registro!$A:$A,A606,Detalhe_Registro!$D:$D,B606)</f>
        <v>1</v>
      </c>
      <c r="G606" s="11">
        <v>0.125</v>
      </c>
      <c r="H606" s="11">
        <v>0.125</v>
      </c>
      <c r="I606" s="10">
        <f>SUMIFS(Detalhe_Registro!$F:$F,Detalhe_Registro!$A:$A,A606,Detalhe_Registro!$D:$D,B606)</f>
        <v>12</v>
      </c>
      <c r="J606" s="11">
        <f>SUMIFS(Detalhe_Registro!$G:$G,Detalhe_Registro!$A:$A,A606,Detalhe_Registro!$D:$D,B606)</f>
        <v>6.36</v>
      </c>
      <c r="K606" s="9" t="str">
        <f>IF(G606="","",IF(G606&lt;Premissas!$C$8,"&lt; 1,00",IF(G606&lt;Premissas!$C$9,"1,00 – 1,19",IF(G606&lt;Premissas!$C$10,"1,20 – 1,39",IF(G606&lt;Premissas!$C$11,"1,40 – 1,59",IF(G606&lt;Premissas!$C$12,"1,60 – 1,99","≥ 2,00"))))))</f>
        <v>&lt; 1,00</v>
      </c>
      <c r="L606" s="12">
        <f>IF(G606="","",MIN(Premissas!$C$17,IF(G606&lt;Premissas!$C$8,Premissas!$E$7,IF(G606&lt;Premissas!$C$9,Premissas!$E$8,IF(G606&lt;Premissas!$C$10,Premissas!$E$9,IF(G606&lt;Premissas!$C$11,Premissas!$E$10,IF(G606&lt;Premissas!$C$12,Premissas!$E$11,Premissas!$E$12)))))))</f>
        <v>0</v>
      </c>
      <c r="M606" s="13">
        <f>IF(OR(L606="",L606=0),0,L606/Premissas!$C$16)</f>
        <v>0</v>
      </c>
      <c r="N606" s="9" t="str">
        <f>IF(L606&gt;=Premissas!$C$17,"SIM","NÃO")</f>
        <v>NÃO</v>
      </c>
    </row>
    <row r="607" spans="1:14" ht="15" customHeight="1">
      <c r="A607" s="9">
        <v>7</v>
      </c>
      <c r="B607" s="9" t="s">
        <v>1869</v>
      </c>
      <c r="C607" s="9" t="s">
        <v>1870</v>
      </c>
      <c r="D607" s="9">
        <v>7801</v>
      </c>
      <c r="E607" s="9" t="s">
        <v>18</v>
      </c>
      <c r="F607" s="9">
        <f>COUNTIFS(Detalhe_Registro!$A:$A,A607,Detalhe_Registro!$D:$D,B607)</f>
        <v>1</v>
      </c>
      <c r="G607" s="11">
        <v>1.045455</v>
      </c>
      <c r="H607" s="11">
        <v>1.045455</v>
      </c>
      <c r="I607" s="10">
        <f>SUMIFS(Detalhe_Registro!$F:$F,Detalhe_Registro!$A:$A,A607,Detalhe_Registro!$D:$D,B607)</f>
        <v>434</v>
      </c>
      <c r="J607" s="11">
        <f>SUMIFS(Detalhe_Registro!$G:$G,Detalhe_Registro!$A:$A,A607,Detalhe_Registro!$D:$D,B607)</f>
        <v>18.809999999999999</v>
      </c>
      <c r="K607" s="9" t="str">
        <f>IF(G607="","",IF(G607&lt;Premissas!$C$8,"&lt; 1,00",IF(G607&lt;Premissas!$C$9,"1,00 – 1,19",IF(G607&lt;Premissas!$C$10,"1,20 – 1,39",IF(G607&lt;Premissas!$C$11,"1,40 – 1,59",IF(G607&lt;Premissas!$C$12,"1,60 – 1,99","≥ 2,00"))))))</f>
        <v>1,00 – 1,19</v>
      </c>
      <c r="L607" s="12">
        <f>IF(G607="","",MIN(Premissas!$C$17,IF(G607&lt;Premissas!$C$8,Premissas!$E$7,IF(G607&lt;Premissas!$C$9,Premissas!$E$8,IF(G607&lt;Premissas!$C$10,Premissas!$E$9,IF(G607&lt;Premissas!$C$11,Premissas!$E$10,IF(G607&lt;Premissas!$C$12,Premissas!$E$11,Premissas!$E$12)))))))</f>
        <v>100</v>
      </c>
      <c r="M607" s="13">
        <f>IF(OR(L607="",L607=0),0,L607/Premissas!$C$16)</f>
        <v>3.8461538461538463</v>
      </c>
      <c r="N607" s="9" t="str">
        <f>IF(L607&gt;=Premissas!$C$17,"SIM","NÃO")</f>
        <v>NÃO</v>
      </c>
    </row>
    <row r="608" spans="1:14" ht="15" customHeight="1">
      <c r="A608" s="9">
        <v>7</v>
      </c>
      <c r="B608" s="9" t="s">
        <v>1217</v>
      </c>
      <c r="C608" s="9" t="s">
        <v>1218</v>
      </c>
      <c r="D608" s="9">
        <v>7801</v>
      </c>
      <c r="E608" s="9" t="s">
        <v>21</v>
      </c>
      <c r="F608" s="9">
        <f>COUNTIFS(Detalhe_Registro!$A:$A,A608,Detalhe_Registro!$D:$D,B608)</f>
        <v>1</v>
      </c>
      <c r="G608" s="11">
        <v>0.5</v>
      </c>
      <c r="H608" s="11">
        <v>0.5</v>
      </c>
      <c r="I608" s="10">
        <f>SUMIFS(Detalhe_Registro!$F:$F,Detalhe_Registro!$A:$A,A608,Detalhe_Registro!$D:$D,B608)</f>
        <v>1005</v>
      </c>
      <c r="J608" s="11">
        <f>SUMIFS(Detalhe_Registro!$G:$G,Detalhe_Registro!$A:$A,A608,Detalhe_Registro!$D:$D,B608)</f>
        <v>105.68</v>
      </c>
      <c r="K608" s="9" t="str">
        <f>IF(G608="","",IF(G608&lt;Premissas!$C$8,"&lt; 1,00",IF(G608&lt;Premissas!$C$9,"1,00 – 1,19",IF(G608&lt;Premissas!$C$10,"1,20 – 1,39",IF(G608&lt;Premissas!$C$11,"1,40 – 1,59",IF(G608&lt;Premissas!$C$12,"1,60 – 1,99","≥ 2,00"))))))</f>
        <v>&lt; 1,00</v>
      </c>
      <c r="L608" s="12">
        <f>IF(G608="","",MIN(Premissas!$C$17,IF(G608&lt;Premissas!$C$8,Premissas!$E$7,IF(G608&lt;Premissas!$C$9,Premissas!$E$8,IF(G608&lt;Premissas!$C$10,Premissas!$E$9,IF(G608&lt;Premissas!$C$11,Premissas!$E$10,IF(G608&lt;Premissas!$C$12,Premissas!$E$11,Premissas!$E$12)))))))</f>
        <v>0</v>
      </c>
      <c r="M608" s="13">
        <f>IF(OR(L608="",L608=0),0,L608/Premissas!$C$16)</f>
        <v>0</v>
      </c>
      <c r="N608" s="9" t="str">
        <f>IF(L608&gt;=Premissas!$C$17,"SIM","NÃO")</f>
        <v>NÃO</v>
      </c>
    </row>
    <row r="609" spans="1:14" ht="15" customHeight="1">
      <c r="A609" s="9">
        <v>7</v>
      </c>
      <c r="B609" s="9" t="s">
        <v>1743</v>
      </c>
      <c r="C609" s="9" t="s">
        <v>1744</v>
      </c>
      <c r="D609" s="9">
        <v>7801</v>
      </c>
      <c r="E609" s="9" t="s">
        <v>20</v>
      </c>
      <c r="F609" s="9">
        <f>COUNTIFS(Detalhe_Registro!$A:$A,A609,Detalhe_Registro!$D:$D,B609)</f>
        <v>1</v>
      </c>
      <c r="G609" s="11">
        <v>0.75</v>
      </c>
      <c r="H609" s="11">
        <v>0.75</v>
      </c>
      <c r="I609" s="10">
        <f>SUMIFS(Detalhe_Registro!$F:$F,Detalhe_Registro!$A:$A,A609,Detalhe_Registro!$D:$D,B609)</f>
        <v>1373</v>
      </c>
      <c r="J609" s="11">
        <f>SUMIFS(Detalhe_Registro!$G:$G,Detalhe_Registro!$A:$A,A609,Detalhe_Registro!$D:$D,B609)</f>
        <v>115.37</v>
      </c>
      <c r="K609" s="9" t="str">
        <f>IF(G609="","",IF(G609&lt;Premissas!$C$8,"&lt; 1,00",IF(G609&lt;Premissas!$C$9,"1,00 – 1,19",IF(G609&lt;Premissas!$C$10,"1,20 – 1,39",IF(G609&lt;Premissas!$C$11,"1,40 – 1,59",IF(G609&lt;Premissas!$C$12,"1,60 – 1,99","≥ 2,00"))))))</f>
        <v>&lt; 1,00</v>
      </c>
      <c r="L609" s="12">
        <f>IF(G609="","",MIN(Premissas!$C$17,IF(G609&lt;Premissas!$C$8,Premissas!$E$7,IF(G609&lt;Premissas!$C$9,Premissas!$E$8,IF(G609&lt;Premissas!$C$10,Premissas!$E$9,IF(G609&lt;Premissas!$C$11,Premissas!$E$10,IF(G609&lt;Premissas!$C$12,Premissas!$E$11,Premissas!$E$12)))))))</f>
        <v>0</v>
      </c>
      <c r="M609" s="13">
        <f>IF(OR(L609="",L609=0),0,L609/Premissas!$C$16)</f>
        <v>0</v>
      </c>
      <c r="N609" s="9" t="str">
        <f>IF(L609&gt;=Premissas!$C$17,"SIM","NÃO")</f>
        <v>NÃO</v>
      </c>
    </row>
    <row r="610" spans="1:14" ht="15" customHeight="1">
      <c r="A610" s="9">
        <v>7</v>
      </c>
      <c r="B610" s="9" t="s">
        <v>1467</v>
      </c>
      <c r="C610" s="9" t="s">
        <v>1468</v>
      </c>
      <c r="D610" s="9">
        <v>7801</v>
      </c>
      <c r="E610" s="9" t="s">
        <v>18</v>
      </c>
      <c r="F610" s="9">
        <f>COUNTIFS(Detalhe_Registro!$A:$A,A610,Detalhe_Registro!$D:$D,B610)</f>
        <v>1</v>
      </c>
      <c r="G610" s="11">
        <v>1.1363639999999999</v>
      </c>
      <c r="H610" s="11">
        <v>1.1363639999999999</v>
      </c>
      <c r="I610" s="10">
        <f>SUMIFS(Detalhe_Registro!$F:$F,Detalhe_Registro!$A:$A,A610,Detalhe_Registro!$D:$D,B610)</f>
        <v>468</v>
      </c>
      <c r="J610" s="11">
        <f>SUMIFS(Detalhe_Registro!$G:$G,Detalhe_Registro!$A:$A,A610,Detalhe_Registro!$D:$D,B610)</f>
        <v>18.8</v>
      </c>
      <c r="K610" s="9" t="str">
        <f>IF(G610="","",IF(G610&lt;Premissas!$C$8,"&lt; 1,00",IF(G610&lt;Premissas!$C$9,"1,00 – 1,19",IF(G610&lt;Premissas!$C$10,"1,20 – 1,39",IF(G610&lt;Premissas!$C$11,"1,40 – 1,59",IF(G610&lt;Premissas!$C$12,"1,60 – 1,99","≥ 2,00"))))))</f>
        <v>1,00 – 1,19</v>
      </c>
      <c r="L610" s="12">
        <f>IF(G610="","",MIN(Premissas!$C$17,IF(G610&lt;Premissas!$C$8,Premissas!$E$7,IF(G610&lt;Premissas!$C$9,Premissas!$E$8,IF(G610&lt;Premissas!$C$10,Premissas!$E$9,IF(G610&lt;Premissas!$C$11,Premissas!$E$10,IF(G610&lt;Premissas!$C$12,Premissas!$E$11,Premissas!$E$12)))))))</f>
        <v>100</v>
      </c>
      <c r="M610" s="13">
        <f>IF(OR(L610="",L610=0),0,L610/Premissas!$C$16)</f>
        <v>3.8461538461538463</v>
      </c>
      <c r="N610" s="9" t="str">
        <f>IF(L610&gt;=Premissas!$C$17,"SIM","NÃO")</f>
        <v>NÃO</v>
      </c>
    </row>
    <row r="611" spans="1:14" ht="15" customHeight="1">
      <c r="A611" s="9">
        <v>7</v>
      </c>
      <c r="B611" s="9" t="s">
        <v>1837</v>
      </c>
      <c r="C611" s="9" t="s">
        <v>1838</v>
      </c>
      <c r="D611" s="9">
        <v>7801</v>
      </c>
      <c r="E611" s="9" t="s">
        <v>20</v>
      </c>
      <c r="F611" s="9">
        <f>COUNTIFS(Detalhe_Registro!$A:$A,A611,Detalhe_Registro!$D:$D,B611)</f>
        <v>1</v>
      </c>
      <c r="G611" s="11">
        <v>1.1875</v>
      </c>
      <c r="H611" s="11">
        <v>1.1875</v>
      </c>
      <c r="I611" s="10">
        <f>SUMIFS(Detalhe_Registro!$F:$F,Detalhe_Registro!$A:$A,A611,Detalhe_Registro!$D:$D,B611)</f>
        <v>2596</v>
      </c>
      <c r="J611" s="11">
        <f>SUMIFS(Detalhe_Registro!$G:$G,Detalhe_Registro!$A:$A,A611,Detalhe_Registro!$D:$D,B611)</f>
        <v>134.46</v>
      </c>
      <c r="K611" s="9" t="str">
        <f>IF(G611="","",IF(G611&lt;Premissas!$C$8,"&lt; 1,00",IF(G611&lt;Premissas!$C$9,"1,00 – 1,19",IF(G611&lt;Premissas!$C$10,"1,20 – 1,39",IF(G611&lt;Premissas!$C$11,"1,40 – 1,59",IF(G611&lt;Premissas!$C$12,"1,60 – 1,99","≥ 2,00"))))))</f>
        <v>1,00 – 1,19</v>
      </c>
      <c r="L611" s="12">
        <f>IF(G611="","",MIN(Premissas!$C$17,IF(G611&lt;Premissas!$C$8,Premissas!$E$7,IF(G611&lt;Premissas!$C$9,Premissas!$E$8,IF(G611&lt;Premissas!$C$10,Premissas!$E$9,IF(G611&lt;Premissas!$C$11,Premissas!$E$10,IF(G611&lt;Premissas!$C$12,Premissas!$E$11,Premissas!$E$12)))))))</f>
        <v>100</v>
      </c>
      <c r="M611" s="13">
        <f>IF(OR(L611="",L611=0),0,L611/Premissas!$C$16)</f>
        <v>3.8461538461538463</v>
      </c>
      <c r="N611" s="9" t="str">
        <f>IF(L611&gt;=Premissas!$C$17,"SIM","NÃO")</f>
        <v>NÃO</v>
      </c>
    </row>
    <row r="612" spans="1:14" ht="15" customHeight="1">
      <c r="A612" s="9">
        <v>7</v>
      </c>
      <c r="B612" s="9" t="s">
        <v>1551</v>
      </c>
      <c r="C612" s="9" t="s">
        <v>1552</v>
      </c>
      <c r="D612" s="9">
        <v>7801</v>
      </c>
      <c r="E612" s="9" t="s">
        <v>4855</v>
      </c>
      <c r="F612" s="9">
        <f>COUNTIFS(Detalhe_Registro!$A:$A,A612,Detalhe_Registro!$D:$D,B612)</f>
        <v>3</v>
      </c>
      <c r="G612" s="11">
        <v>1</v>
      </c>
      <c r="H612" s="11">
        <v>0.78520500000000004</v>
      </c>
      <c r="I612" s="10">
        <f>SUMIFS(Detalhe_Registro!$F:$F,Detalhe_Registro!$A:$A,A612,Detalhe_Registro!$D:$D,B612)</f>
        <v>1135</v>
      </c>
      <c r="J612" s="11">
        <f>SUMIFS(Detalhe_Registro!$G:$G,Detalhe_Registro!$A:$A,A612,Detalhe_Registro!$D:$D,B612)</f>
        <v>85.8</v>
      </c>
      <c r="K612" s="9" t="str">
        <f>IF(G612="","",IF(G612&lt;Premissas!$C$8,"&lt; 1,00",IF(G612&lt;Premissas!$C$9,"1,00 – 1,19",IF(G612&lt;Premissas!$C$10,"1,20 – 1,39",IF(G612&lt;Premissas!$C$11,"1,40 – 1,59",IF(G612&lt;Premissas!$C$12,"1,60 – 1,99","≥ 2,00"))))))</f>
        <v>1,00 – 1,19</v>
      </c>
      <c r="L612" s="12">
        <f>IF(G612="","",MIN(Premissas!$C$17,IF(G612&lt;Premissas!$C$8,Premissas!$E$7,IF(G612&lt;Premissas!$C$9,Premissas!$E$8,IF(G612&lt;Premissas!$C$10,Premissas!$E$9,IF(G612&lt;Premissas!$C$11,Premissas!$E$10,IF(G612&lt;Premissas!$C$12,Premissas!$E$11,Premissas!$E$12)))))))</f>
        <v>100</v>
      </c>
      <c r="M612" s="13">
        <f>IF(OR(L612="",L612=0),0,L612/Premissas!$C$16)</f>
        <v>3.8461538461538463</v>
      </c>
      <c r="N612" s="9" t="str">
        <f>IF(L612&gt;=Premissas!$C$17,"SIM","NÃO")</f>
        <v>NÃO</v>
      </c>
    </row>
    <row r="613" spans="1:14" ht="15" customHeight="1">
      <c r="A613" s="9">
        <v>7</v>
      </c>
      <c r="B613" s="9" t="s">
        <v>3589</v>
      </c>
      <c r="C613" s="9" t="s">
        <v>3590</v>
      </c>
      <c r="D613" s="9">
        <v>930</v>
      </c>
      <c r="E613" s="9" t="s">
        <v>20</v>
      </c>
      <c r="F613" s="9">
        <f>COUNTIFS(Detalhe_Registro!$A:$A,A613,Detalhe_Registro!$D:$D,B613)</f>
        <v>1</v>
      </c>
      <c r="G613" s="11">
        <v>1.625</v>
      </c>
      <c r="H613" s="11">
        <v>1.625</v>
      </c>
      <c r="I613" s="10">
        <f>SUMIFS(Detalhe_Registro!$F:$F,Detalhe_Registro!$A:$A,A613,Detalhe_Registro!$D:$D,B613)</f>
        <v>93</v>
      </c>
      <c r="J613" s="11">
        <f>SUMIFS(Detalhe_Registro!$G:$G,Detalhe_Registro!$A:$A,A613,Detalhe_Registro!$D:$D,B613)</f>
        <v>3.61</v>
      </c>
      <c r="K613" s="9" t="str">
        <f>IF(G613="","",IF(G613&lt;Premissas!$C$8,"&lt; 1,00",IF(G613&lt;Premissas!$C$9,"1,00 – 1,19",IF(G613&lt;Premissas!$C$10,"1,20 – 1,39",IF(G613&lt;Premissas!$C$11,"1,40 – 1,59",IF(G613&lt;Premissas!$C$12,"1,60 – 1,99","≥ 2,00"))))))</f>
        <v>1,60 – 1,99</v>
      </c>
      <c r="L613" s="12">
        <f>IF(G613="","",MIN(Premissas!$C$17,IF(G613&lt;Premissas!$C$8,Premissas!$E$7,IF(G613&lt;Premissas!$C$9,Premissas!$E$8,IF(G613&lt;Premissas!$C$10,Premissas!$E$9,IF(G613&lt;Premissas!$C$11,Premissas!$E$10,IF(G613&lt;Premissas!$C$12,Premissas!$E$11,Premissas!$E$12)))))))</f>
        <v>500</v>
      </c>
      <c r="M613" s="13">
        <f>IF(OR(L613="",L613=0),0,L613/Premissas!$C$16)</f>
        <v>19.23076923076923</v>
      </c>
      <c r="N613" s="9" t="str">
        <f>IF(L613&gt;=Premissas!$C$17,"SIM","NÃO")</f>
        <v>NÃO</v>
      </c>
    </row>
    <row r="614" spans="1:14" ht="15" customHeight="1">
      <c r="A614" s="9">
        <v>7</v>
      </c>
      <c r="B614" s="9" t="s">
        <v>3595</v>
      </c>
      <c r="C614" s="9" t="s">
        <v>3596</v>
      </c>
      <c r="D614" s="9">
        <v>930</v>
      </c>
      <c r="E614" s="9" t="s">
        <v>21</v>
      </c>
      <c r="F614" s="9">
        <f>COUNTIFS(Detalhe_Registro!$A:$A,A614,Detalhe_Registro!$D:$D,B614)</f>
        <v>1</v>
      </c>
      <c r="G614" s="11">
        <v>1.45</v>
      </c>
      <c r="H614" s="11">
        <v>1.45</v>
      </c>
      <c r="I614" s="10">
        <f>SUMIFS(Detalhe_Registro!$F:$F,Detalhe_Registro!$A:$A,A614,Detalhe_Registro!$D:$D,B614)</f>
        <v>3062</v>
      </c>
      <c r="J614" s="11">
        <f>SUMIFS(Detalhe_Registro!$G:$G,Detalhe_Registro!$A:$A,A614,Detalhe_Registro!$D:$D,B614)</f>
        <v>106.49</v>
      </c>
      <c r="K614" s="9" t="str">
        <f>IF(G614="","",IF(G614&lt;Premissas!$C$8,"&lt; 1,00",IF(G614&lt;Premissas!$C$9,"1,00 – 1,19",IF(G614&lt;Premissas!$C$10,"1,20 – 1,39",IF(G614&lt;Premissas!$C$11,"1,40 – 1,59",IF(G614&lt;Premissas!$C$12,"1,60 – 1,99","≥ 2,00"))))))</f>
        <v>1,40 – 1,59</v>
      </c>
      <c r="L614" s="12">
        <f>IF(G614="","",MIN(Premissas!$C$17,IF(G614&lt;Premissas!$C$8,Premissas!$E$7,IF(G614&lt;Premissas!$C$9,Premissas!$E$8,IF(G614&lt;Premissas!$C$10,Premissas!$E$9,IF(G614&lt;Premissas!$C$11,Premissas!$E$10,IF(G614&lt;Premissas!$C$12,Premissas!$E$11,Premissas!$E$12)))))))</f>
        <v>350</v>
      </c>
      <c r="M614" s="13">
        <f>IF(OR(L614="",L614=0),0,L614/Premissas!$C$16)</f>
        <v>13.461538461538462</v>
      </c>
      <c r="N614" s="9" t="str">
        <f>IF(L614&gt;=Premissas!$C$17,"SIM","NÃO")</f>
        <v>NÃO</v>
      </c>
    </row>
    <row r="615" spans="1:14" ht="15" customHeight="1">
      <c r="A615" s="9">
        <v>7</v>
      </c>
      <c r="B615" s="9" t="s">
        <v>3057</v>
      </c>
      <c r="C615" s="9" t="s">
        <v>3058</v>
      </c>
      <c r="D615" s="9">
        <v>930</v>
      </c>
      <c r="E615" s="9" t="s">
        <v>20</v>
      </c>
      <c r="F615" s="9">
        <f>COUNTIFS(Detalhe_Registro!$A:$A,A615,Detalhe_Registro!$D:$D,B615)</f>
        <v>1</v>
      </c>
      <c r="G615" s="11">
        <v>1.6875</v>
      </c>
      <c r="H615" s="11">
        <v>1.6875</v>
      </c>
      <c r="I615" s="10">
        <f>SUMIFS(Detalhe_Registro!$F:$F,Detalhe_Registro!$A:$A,A615,Detalhe_Registro!$D:$D,B615)</f>
        <v>2080</v>
      </c>
      <c r="J615" s="11">
        <f>SUMIFS(Detalhe_Registro!$G:$G,Detalhe_Registro!$A:$A,A615,Detalhe_Registro!$D:$D,B615)</f>
        <v>76.790000000000006</v>
      </c>
      <c r="K615" s="9" t="str">
        <f>IF(G615="","",IF(G615&lt;Premissas!$C$8,"&lt; 1,00",IF(G615&lt;Premissas!$C$9,"1,00 – 1,19",IF(G615&lt;Premissas!$C$10,"1,20 – 1,39",IF(G615&lt;Premissas!$C$11,"1,40 – 1,59",IF(G615&lt;Premissas!$C$12,"1,60 – 1,99","≥ 2,00"))))))</f>
        <v>1,60 – 1,99</v>
      </c>
      <c r="L615" s="12">
        <f>IF(G615="","",MIN(Premissas!$C$17,IF(G615&lt;Premissas!$C$8,Premissas!$E$7,IF(G615&lt;Premissas!$C$9,Premissas!$E$8,IF(G615&lt;Premissas!$C$10,Premissas!$E$9,IF(G615&lt;Premissas!$C$11,Premissas!$E$10,IF(G615&lt;Premissas!$C$12,Premissas!$E$11,Premissas!$E$12)))))))</f>
        <v>500</v>
      </c>
      <c r="M615" s="13">
        <f>IF(OR(L615="",L615=0),0,L615/Premissas!$C$16)</f>
        <v>19.23076923076923</v>
      </c>
      <c r="N615" s="9" t="str">
        <f>IF(L615&gt;=Premissas!$C$17,"SIM","NÃO")</f>
        <v>NÃO</v>
      </c>
    </row>
    <row r="616" spans="1:14" ht="15" customHeight="1">
      <c r="A616" s="9">
        <v>7</v>
      </c>
      <c r="B616" s="9" t="s">
        <v>3021</v>
      </c>
      <c r="C616" s="9" t="s">
        <v>3022</v>
      </c>
      <c r="D616" s="9">
        <v>930</v>
      </c>
      <c r="E616" s="9" t="s">
        <v>18</v>
      </c>
      <c r="F616" s="9">
        <f>COUNTIFS(Detalhe_Registro!$A:$A,A616,Detalhe_Registro!$D:$D,B616)</f>
        <v>1</v>
      </c>
      <c r="G616" s="11">
        <v>1.8636360000000001</v>
      </c>
      <c r="H616" s="11">
        <v>1.8636360000000001</v>
      </c>
      <c r="I616" s="10">
        <f>SUMIFS(Detalhe_Registro!$F:$F,Detalhe_Registro!$A:$A,A616,Detalhe_Registro!$D:$D,B616)</f>
        <v>539</v>
      </c>
      <c r="J616" s="11">
        <f>SUMIFS(Detalhe_Registro!$G:$G,Detalhe_Registro!$A:$A,A616,Detalhe_Registro!$D:$D,B616)</f>
        <v>13.18</v>
      </c>
      <c r="K616" s="9" t="str">
        <f>IF(G616="","",IF(G616&lt;Premissas!$C$8,"&lt; 1,00",IF(G616&lt;Premissas!$C$9,"1,00 – 1,19",IF(G616&lt;Premissas!$C$10,"1,20 – 1,39",IF(G616&lt;Premissas!$C$11,"1,40 – 1,59",IF(G616&lt;Premissas!$C$12,"1,60 – 1,99","≥ 2,00"))))))</f>
        <v>1,60 – 1,99</v>
      </c>
      <c r="L616" s="12">
        <f>IF(G616="","",MIN(Premissas!$C$17,IF(G616&lt;Premissas!$C$8,Premissas!$E$7,IF(G616&lt;Premissas!$C$9,Premissas!$E$8,IF(G616&lt;Premissas!$C$10,Premissas!$E$9,IF(G616&lt;Premissas!$C$11,Premissas!$E$10,IF(G616&lt;Premissas!$C$12,Premissas!$E$11,Premissas!$E$12)))))))</f>
        <v>500</v>
      </c>
      <c r="M616" s="13">
        <f>IF(OR(L616="",L616=0),0,L616/Premissas!$C$16)</f>
        <v>19.23076923076923</v>
      </c>
      <c r="N616" s="9" t="str">
        <f>IF(L616&gt;=Premissas!$C$17,"SIM","NÃO")</f>
        <v>NÃO</v>
      </c>
    </row>
    <row r="617" spans="1:14" ht="15" customHeight="1">
      <c r="A617" s="9">
        <v>7</v>
      </c>
      <c r="B617" s="9" t="s">
        <v>3029</v>
      </c>
      <c r="C617" s="9" t="s">
        <v>3030</v>
      </c>
      <c r="D617" s="9">
        <v>930</v>
      </c>
      <c r="E617" s="9" t="s">
        <v>19</v>
      </c>
      <c r="F617" s="9">
        <f>COUNTIFS(Detalhe_Registro!$A:$A,A617,Detalhe_Registro!$D:$D,B617)</f>
        <v>1</v>
      </c>
      <c r="G617" s="11">
        <v>0.352941</v>
      </c>
      <c r="H617" s="11">
        <v>0.352941</v>
      </c>
      <c r="I617" s="10">
        <f>SUMIFS(Detalhe_Registro!$F:$F,Detalhe_Registro!$A:$A,A617,Detalhe_Registro!$D:$D,B617)</f>
        <v>56</v>
      </c>
      <c r="J617" s="11">
        <f>SUMIFS(Detalhe_Registro!$G:$G,Detalhe_Registro!$A:$A,A617,Detalhe_Registro!$D:$D,B617)</f>
        <v>8.85</v>
      </c>
      <c r="K617" s="9" t="str">
        <f>IF(G617="","",IF(G617&lt;Premissas!$C$8,"&lt; 1,00",IF(G617&lt;Premissas!$C$9,"1,00 – 1,19",IF(G617&lt;Premissas!$C$10,"1,20 – 1,39",IF(G617&lt;Premissas!$C$11,"1,40 – 1,59",IF(G617&lt;Premissas!$C$12,"1,60 – 1,99","≥ 2,00"))))))</f>
        <v>&lt; 1,00</v>
      </c>
      <c r="L617" s="12">
        <f>IF(G617="","",MIN(Premissas!$C$17,IF(G617&lt;Premissas!$C$8,Premissas!$E$7,IF(G617&lt;Premissas!$C$9,Premissas!$E$8,IF(G617&lt;Premissas!$C$10,Premissas!$E$9,IF(G617&lt;Premissas!$C$11,Premissas!$E$10,IF(G617&lt;Premissas!$C$12,Premissas!$E$11,Premissas!$E$12)))))))</f>
        <v>0</v>
      </c>
      <c r="M617" s="13">
        <f>IF(OR(L617="",L617=0),0,L617/Premissas!$C$16)</f>
        <v>0</v>
      </c>
      <c r="N617" s="9" t="str">
        <f>IF(L617&gt;=Premissas!$C$17,"SIM","NÃO")</f>
        <v>NÃO</v>
      </c>
    </row>
    <row r="618" spans="1:14" ht="15" customHeight="1">
      <c r="A618" s="9">
        <v>7</v>
      </c>
      <c r="B618" s="9" t="s">
        <v>3157</v>
      </c>
      <c r="C618" s="9" t="s">
        <v>3158</v>
      </c>
      <c r="D618" s="9">
        <v>930</v>
      </c>
      <c r="E618" s="9" t="s">
        <v>18</v>
      </c>
      <c r="F618" s="9">
        <f>COUNTIFS(Detalhe_Registro!$A:$A,A618,Detalhe_Registro!$D:$D,B618)</f>
        <v>1</v>
      </c>
      <c r="G618" s="11">
        <v>0.95454499999999998</v>
      </c>
      <c r="H618" s="11">
        <v>0.95454499999999998</v>
      </c>
      <c r="I618" s="10">
        <f>SUMIFS(Detalhe_Registro!$F:$F,Detalhe_Registro!$A:$A,A618,Detalhe_Registro!$D:$D,B618)</f>
        <v>115</v>
      </c>
      <c r="J618" s="11">
        <f>SUMIFS(Detalhe_Registro!$G:$G,Detalhe_Registro!$A:$A,A618,Detalhe_Registro!$D:$D,B618)</f>
        <v>5.38</v>
      </c>
      <c r="K618" s="9" t="str">
        <f>IF(G618="","",IF(G618&lt;Premissas!$C$8,"&lt; 1,00",IF(G618&lt;Premissas!$C$9,"1,00 – 1,19",IF(G618&lt;Premissas!$C$10,"1,20 – 1,39",IF(G618&lt;Premissas!$C$11,"1,40 – 1,59",IF(G618&lt;Premissas!$C$12,"1,60 – 1,99","≥ 2,00"))))))</f>
        <v>&lt; 1,00</v>
      </c>
      <c r="L618" s="12">
        <f>IF(G618="","",MIN(Premissas!$C$17,IF(G618&lt;Premissas!$C$8,Premissas!$E$7,IF(G618&lt;Premissas!$C$9,Premissas!$E$8,IF(G618&lt;Premissas!$C$10,Premissas!$E$9,IF(G618&lt;Premissas!$C$11,Premissas!$E$10,IF(G618&lt;Premissas!$C$12,Premissas!$E$11,Premissas!$E$12)))))))</f>
        <v>0</v>
      </c>
      <c r="M618" s="13">
        <f>IF(OR(L618="",L618=0),0,L618/Premissas!$C$16)</f>
        <v>0</v>
      </c>
      <c r="N618" s="9" t="str">
        <f>IF(L618&gt;=Premissas!$C$17,"SIM","NÃO")</f>
        <v>NÃO</v>
      </c>
    </row>
    <row r="619" spans="1:14" ht="15" customHeight="1">
      <c r="A619" s="9">
        <v>7</v>
      </c>
      <c r="B619" s="9" t="s">
        <v>3085</v>
      </c>
      <c r="C619" s="9" t="s">
        <v>3086</v>
      </c>
      <c r="D619" s="9">
        <v>930</v>
      </c>
      <c r="E619" s="9" t="s">
        <v>19</v>
      </c>
      <c r="F619" s="9">
        <f>COUNTIFS(Detalhe_Registro!$A:$A,A619,Detalhe_Registro!$D:$D,B619)</f>
        <v>1</v>
      </c>
      <c r="G619" s="11">
        <v>1.470588</v>
      </c>
      <c r="H619" s="11">
        <v>1.470588</v>
      </c>
      <c r="I619" s="10">
        <f>SUMIFS(Detalhe_Registro!$F:$F,Detalhe_Registro!$A:$A,A619,Detalhe_Registro!$D:$D,B619)</f>
        <v>3635</v>
      </c>
      <c r="J619" s="11">
        <f>SUMIFS(Detalhe_Registro!$G:$G,Detalhe_Registro!$A:$A,A619,Detalhe_Registro!$D:$D,B619)</f>
        <v>146.32</v>
      </c>
      <c r="K619" s="9" t="str">
        <f>IF(G619="","",IF(G619&lt;Premissas!$C$8,"&lt; 1,00",IF(G619&lt;Premissas!$C$9,"1,00 – 1,19",IF(G619&lt;Premissas!$C$10,"1,20 – 1,39",IF(G619&lt;Premissas!$C$11,"1,40 – 1,59",IF(G619&lt;Premissas!$C$12,"1,60 – 1,99","≥ 2,00"))))))</f>
        <v>1,40 – 1,59</v>
      </c>
      <c r="L619" s="12">
        <f>IF(G619="","",MIN(Premissas!$C$17,IF(G619&lt;Premissas!$C$8,Premissas!$E$7,IF(G619&lt;Premissas!$C$9,Premissas!$E$8,IF(G619&lt;Premissas!$C$10,Premissas!$E$9,IF(G619&lt;Premissas!$C$11,Premissas!$E$10,IF(G619&lt;Premissas!$C$12,Premissas!$E$11,Premissas!$E$12)))))))</f>
        <v>350</v>
      </c>
      <c r="M619" s="13">
        <f>IF(OR(L619="",L619=0),0,L619/Premissas!$C$16)</f>
        <v>13.461538461538462</v>
      </c>
      <c r="N619" s="9" t="str">
        <f>IF(L619&gt;=Premissas!$C$17,"SIM","NÃO")</f>
        <v>NÃO</v>
      </c>
    </row>
    <row r="620" spans="1:14" ht="15" customHeight="1">
      <c r="A620" s="9">
        <v>7</v>
      </c>
      <c r="B620" s="9" t="s">
        <v>3125</v>
      </c>
      <c r="C620" s="9" t="s">
        <v>3126</v>
      </c>
      <c r="D620" s="9">
        <v>930</v>
      </c>
      <c r="E620" s="9" t="s">
        <v>18</v>
      </c>
      <c r="F620" s="9">
        <f>COUNTIFS(Detalhe_Registro!$A:$A,A620,Detalhe_Registro!$D:$D,B620)</f>
        <v>1</v>
      </c>
      <c r="G620" s="11">
        <v>0.54545500000000002</v>
      </c>
      <c r="H620" s="11">
        <v>0.54545500000000002</v>
      </c>
      <c r="I620" s="10">
        <f>SUMIFS(Detalhe_Registro!$F:$F,Detalhe_Registro!$A:$A,A620,Detalhe_Registro!$D:$D,B620)</f>
        <v>97</v>
      </c>
      <c r="J620" s="11">
        <f>SUMIFS(Detalhe_Registro!$G:$G,Detalhe_Registro!$A:$A,A620,Detalhe_Registro!$D:$D,B620)</f>
        <v>8.0299999999999994</v>
      </c>
      <c r="K620" s="9" t="str">
        <f>IF(G620="","",IF(G620&lt;Premissas!$C$8,"&lt; 1,00",IF(G620&lt;Premissas!$C$9,"1,00 – 1,19",IF(G620&lt;Premissas!$C$10,"1,20 – 1,39",IF(G620&lt;Premissas!$C$11,"1,40 – 1,59",IF(G620&lt;Premissas!$C$12,"1,60 – 1,99","≥ 2,00"))))))</f>
        <v>&lt; 1,00</v>
      </c>
      <c r="L620" s="12">
        <f>IF(G620="","",MIN(Premissas!$C$17,IF(G620&lt;Premissas!$C$8,Premissas!$E$7,IF(G620&lt;Premissas!$C$9,Premissas!$E$8,IF(G620&lt;Premissas!$C$10,Premissas!$E$9,IF(G620&lt;Premissas!$C$11,Premissas!$E$10,IF(G620&lt;Premissas!$C$12,Premissas!$E$11,Premissas!$E$12)))))))</f>
        <v>0</v>
      </c>
      <c r="M620" s="13">
        <f>IF(OR(L620="",L620=0),0,L620/Premissas!$C$16)</f>
        <v>0</v>
      </c>
      <c r="N620" s="9" t="str">
        <f>IF(L620&gt;=Premissas!$C$17,"SIM","NÃO")</f>
        <v>NÃO</v>
      </c>
    </row>
    <row r="621" spans="1:14" ht="15" customHeight="1">
      <c r="A621" s="9">
        <v>7</v>
      </c>
      <c r="B621" s="9" t="s">
        <v>3203</v>
      </c>
      <c r="C621" s="9" t="s">
        <v>3204</v>
      </c>
      <c r="D621" s="9">
        <v>930</v>
      </c>
      <c r="E621" s="9" t="s">
        <v>21</v>
      </c>
      <c r="F621" s="9">
        <f>COUNTIFS(Detalhe_Registro!$A:$A,A621,Detalhe_Registro!$D:$D,B621)</f>
        <v>1</v>
      </c>
      <c r="G621" s="11">
        <v>0.6</v>
      </c>
      <c r="H621" s="11">
        <v>0.6</v>
      </c>
      <c r="I621" s="10">
        <f>SUMIFS(Detalhe_Registro!$F:$F,Detalhe_Registro!$A:$A,A621,Detalhe_Registro!$D:$D,B621)</f>
        <v>995</v>
      </c>
      <c r="J621" s="11">
        <f>SUMIFS(Detalhe_Registro!$G:$G,Detalhe_Registro!$A:$A,A621,Detalhe_Registro!$D:$D,B621)</f>
        <v>83.02</v>
      </c>
      <c r="K621" s="9" t="str">
        <f>IF(G621="","",IF(G621&lt;Premissas!$C$8,"&lt; 1,00",IF(G621&lt;Premissas!$C$9,"1,00 – 1,19",IF(G621&lt;Premissas!$C$10,"1,20 – 1,39",IF(G621&lt;Premissas!$C$11,"1,40 – 1,59",IF(G621&lt;Premissas!$C$12,"1,60 – 1,99","≥ 2,00"))))))</f>
        <v>&lt; 1,00</v>
      </c>
      <c r="L621" s="12">
        <f>IF(G621="","",MIN(Premissas!$C$17,IF(G621&lt;Premissas!$C$8,Premissas!$E$7,IF(G621&lt;Premissas!$C$9,Premissas!$E$8,IF(G621&lt;Premissas!$C$10,Premissas!$E$9,IF(G621&lt;Premissas!$C$11,Premissas!$E$10,IF(G621&lt;Premissas!$C$12,Premissas!$E$11,Premissas!$E$12)))))))</f>
        <v>0</v>
      </c>
      <c r="M621" s="13">
        <f>IF(OR(L621="",L621=0),0,L621/Premissas!$C$16)</f>
        <v>0</v>
      </c>
      <c r="N621" s="9" t="str">
        <f>IF(L621&gt;=Premissas!$C$17,"SIM","NÃO")</f>
        <v>NÃO</v>
      </c>
    </row>
    <row r="622" spans="1:14" ht="15" customHeight="1">
      <c r="A622" s="9">
        <v>7</v>
      </c>
      <c r="B622" s="9" t="s">
        <v>3323</v>
      </c>
      <c r="C622" s="9" t="s">
        <v>3324</v>
      </c>
      <c r="D622" s="9">
        <v>930</v>
      </c>
      <c r="E622" s="9" t="s">
        <v>18</v>
      </c>
      <c r="F622" s="9">
        <f>COUNTIFS(Detalhe_Registro!$A:$A,A622,Detalhe_Registro!$D:$D,B622)</f>
        <v>1</v>
      </c>
      <c r="G622" s="11">
        <v>1</v>
      </c>
      <c r="H622" s="11">
        <v>1</v>
      </c>
      <c r="I622" s="10">
        <f>SUMIFS(Detalhe_Registro!$F:$F,Detalhe_Registro!$A:$A,A622,Detalhe_Registro!$D:$D,B622)</f>
        <v>265</v>
      </c>
      <c r="J622" s="11">
        <f>SUMIFS(Detalhe_Registro!$G:$G,Detalhe_Registro!$A:$A,A622,Detalhe_Registro!$D:$D,B622)</f>
        <v>12.01</v>
      </c>
      <c r="K622" s="9" t="str">
        <f>IF(G622="","",IF(G622&lt;Premissas!$C$8,"&lt; 1,00",IF(G622&lt;Premissas!$C$9,"1,00 – 1,19",IF(G622&lt;Premissas!$C$10,"1,20 – 1,39",IF(G622&lt;Premissas!$C$11,"1,40 – 1,59",IF(G622&lt;Premissas!$C$12,"1,60 – 1,99","≥ 2,00"))))))</f>
        <v>1,00 – 1,19</v>
      </c>
      <c r="L622" s="12">
        <f>IF(G622="","",MIN(Premissas!$C$17,IF(G622&lt;Premissas!$C$8,Premissas!$E$7,IF(G622&lt;Premissas!$C$9,Premissas!$E$8,IF(G622&lt;Premissas!$C$10,Premissas!$E$9,IF(G622&lt;Premissas!$C$11,Premissas!$E$10,IF(G622&lt;Premissas!$C$12,Premissas!$E$11,Premissas!$E$12)))))))</f>
        <v>100</v>
      </c>
      <c r="M622" s="13">
        <f>IF(OR(L622="",L622=0),0,L622/Premissas!$C$16)</f>
        <v>3.8461538461538463</v>
      </c>
      <c r="N622" s="9" t="str">
        <f>IF(L622&gt;=Premissas!$C$17,"SIM","NÃO")</f>
        <v>NÃO</v>
      </c>
    </row>
    <row r="623" spans="1:14" ht="15" customHeight="1">
      <c r="A623" s="9">
        <v>7</v>
      </c>
      <c r="B623" s="9" t="s">
        <v>3051</v>
      </c>
      <c r="C623" s="9" t="s">
        <v>3052</v>
      </c>
      <c r="D623" s="9">
        <v>930</v>
      </c>
      <c r="E623" s="9" t="s">
        <v>21</v>
      </c>
      <c r="F623" s="9">
        <f>COUNTIFS(Detalhe_Registro!$A:$A,A623,Detalhe_Registro!$D:$D,B623)</f>
        <v>1</v>
      </c>
      <c r="G623" s="11">
        <v>0.55000000000000004</v>
      </c>
      <c r="H623" s="11">
        <v>0.55000000000000004</v>
      </c>
      <c r="I623" s="10">
        <f>SUMIFS(Detalhe_Registro!$F:$F,Detalhe_Registro!$A:$A,A623,Detalhe_Registro!$D:$D,B623)</f>
        <v>382</v>
      </c>
      <c r="J623" s="11">
        <f>SUMIFS(Detalhe_Registro!$G:$G,Detalhe_Registro!$A:$A,A623,Detalhe_Registro!$D:$D,B623)</f>
        <v>33.799999999999997</v>
      </c>
      <c r="K623" s="9" t="str">
        <f>IF(G623="","",IF(G623&lt;Premissas!$C$8,"&lt; 1,00",IF(G623&lt;Premissas!$C$9,"1,00 – 1,19",IF(G623&lt;Premissas!$C$10,"1,20 – 1,39",IF(G623&lt;Premissas!$C$11,"1,40 – 1,59",IF(G623&lt;Premissas!$C$12,"1,60 – 1,99","≥ 2,00"))))))</f>
        <v>&lt; 1,00</v>
      </c>
      <c r="L623" s="12">
        <f>IF(G623="","",MIN(Premissas!$C$17,IF(G623&lt;Premissas!$C$8,Premissas!$E$7,IF(G623&lt;Premissas!$C$9,Premissas!$E$8,IF(G623&lt;Premissas!$C$10,Premissas!$E$9,IF(G623&lt;Premissas!$C$11,Premissas!$E$10,IF(G623&lt;Premissas!$C$12,Premissas!$E$11,Premissas!$E$12)))))))</f>
        <v>0</v>
      </c>
      <c r="M623" s="13">
        <f>IF(OR(L623="",L623=0),0,L623/Premissas!$C$16)</f>
        <v>0</v>
      </c>
      <c r="N623" s="9" t="str">
        <f>IF(L623&gt;=Premissas!$C$17,"SIM","NÃO")</f>
        <v>NÃO</v>
      </c>
    </row>
    <row r="624" spans="1:14" ht="15" customHeight="1">
      <c r="A624" s="9">
        <v>7</v>
      </c>
      <c r="B624" s="9" t="s">
        <v>3149</v>
      </c>
      <c r="C624" s="9" t="s">
        <v>3150</v>
      </c>
      <c r="D624" s="9">
        <v>930</v>
      </c>
      <c r="E624" s="9" t="s">
        <v>18</v>
      </c>
      <c r="F624" s="9">
        <f>COUNTIFS(Detalhe_Registro!$A:$A,A624,Detalhe_Registro!$D:$D,B624)</f>
        <v>1</v>
      </c>
      <c r="G624" s="11">
        <v>1.6363639999999999</v>
      </c>
      <c r="H624" s="11">
        <v>1.6363639999999999</v>
      </c>
      <c r="I624" s="10">
        <f>SUMIFS(Detalhe_Registro!$F:$F,Detalhe_Registro!$A:$A,A624,Detalhe_Registro!$D:$D,B624)</f>
        <v>27</v>
      </c>
      <c r="J624" s="11">
        <f>SUMIFS(Detalhe_Registro!$G:$G,Detalhe_Registro!$A:$A,A624,Detalhe_Registro!$D:$D,B624)</f>
        <v>0.76</v>
      </c>
      <c r="K624" s="9" t="str">
        <f>IF(G624="","",IF(G624&lt;Premissas!$C$8,"&lt; 1,00",IF(G624&lt;Premissas!$C$9,"1,00 – 1,19",IF(G624&lt;Premissas!$C$10,"1,20 – 1,39",IF(G624&lt;Premissas!$C$11,"1,40 – 1,59",IF(G624&lt;Premissas!$C$12,"1,60 – 1,99","≥ 2,00"))))))</f>
        <v>1,60 – 1,99</v>
      </c>
      <c r="L624" s="12">
        <f>IF(G624="","",MIN(Premissas!$C$17,IF(G624&lt;Premissas!$C$8,Premissas!$E$7,IF(G624&lt;Premissas!$C$9,Premissas!$E$8,IF(G624&lt;Premissas!$C$10,Premissas!$E$9,IF(G624&lt;Premissas!$C$11,Premissas!$E$10,IF(G624&lt;Premissas!$C$12,Premissas!$E$11,Premissas!$E$12)))))))</f>
        <v>500</v>
      </c>
      <c r="M624" s="13">
        <f>IF(OR(L624="",L624=0),0,L624/Premissas!$C$16)</f>
        <v>19.23076923076923</v>
      </c>
      <c r="N624" s="9" t="str">
        <f>IF(L624&gt;=Premissas!$C$17,"SIM","NÃO")</f>
        <v>NÃO</v>
      </c>
    </row>
    <row r="625" spans="1:14" ht="15" customHeight="1">
      <c r="A625" s="9">
        <v>7</v>
      </c>
      <c r="B625" s="9" t="s">
        <v>3591</v>
      </c>
      <c r="C625" s="9" t="s">
        <v>3592</v>
      </c>
      <c r="D625" s="9">
        <v>930</v>
      </c>
      <c r="E625" s="9" t="s">
        <v>18</v>
      </c>
      <c r="F625" s="9">
        <f>COUNTIFS(Detalhe_Registro!$A:$A,A625,Detalhe_Registro!$D:$D,B625)</f>
        <v>1</v>
      </c>
      <c r="G625" s="11">
        <v>0.54545500000000002</v>
      </c>
      <c r="H625" s="11">
        <v>0.54545500000000002</v>
      </c>
      <c r="I625" s="10">
        <f>SUMIFS(Detalhe_Registro!$F:$F,Detalhe_Registro!$A:$A,A625,Detalhe_Registro!$D:$D,B625)</f>
        <v>17</v>
      </c>
      <c r="J625" s="11">
        <f>SUMIFS(Detalhe_Registro!$G:$G,Detalhe_Registro!$A:$A,A625,Detalhe_Registro!$D:$D,B625)</f>
        <v>1.42</v>
      </c>
      <c r="K625" s="9" t="str">
        <f>IF(G625="","",IF(G625&lt;Premissas!$C$8,"&lt; 1,00",IF(G625&lt;Premissas!$C$9,"1,00 – 1,19",IF(G625&lt;Premissas!$C$10,"1,20 – 1,39",IF(G625&lt;Premissas!$C$11,"1,40 – 1,59",IF(G625&lt;Premissas!$C$12,"1,60 – 1,99","≥ 2,00"))))))</f>
        <v>&lt; 1,00</v>
      </c>
      <c r="L625" s="12">
        <f>IF(G625="","",MIN(Premissas!$C$17,IF(G625&lt;Premissas!$C$8,Premissas!$E$7,IF(G625&lt;Premissas!$C$9,Premissas!$E$8,IF(G625&lt;Premissas!$C$10,Premissas!$E$9,IF(G625&lt;Premissas!$C$11,Premissas!$E$10,IF(G625&lt;Premissas!$C$12,Premissas!$E$11,Premissas!$E$12)))))))</f>
        <v>0</v>
      </c>
      <c r="M625" s="13">
        <f>IF(OR(L625="",L625=0),0,L625/Premissas!$C$16)</f>
        <v>0</v>
      </c>
      <c r="N625" s="9" t="str">
        <f>IF(L625&gt;=Premissas!$C$17,"SIM","NÃO")</f>
        <v>NÃO</v>
      </c>
    </row>
    <row r="626" spans="1:14" ht="15" customHeight="1">
      <c r="A626" s="9">
        <v>7</v>
      </c>
      <c r="B626" s="9" t="s">
        <v>3165</v>
      </c>
      <c r="C626" s="9" t="s">
        <v>3166</v>
      </c>
      <c r="D626" s="9">
        <v>930</v>
      </c>
      <c r="E626" s="9" t="s">
        <v>18</v>
      </c>
      <c r="F626" s="9">
        <f>COUNTIFS(Detalhe_Registro!$A:$A,A626,Detalhe_Registro!$D:$D,B626)</f>
        <v>1</v>
      </c>
      <c r="G626" s="11">
        <v>1.9090910000000001</v>
      </c>
      <c r="H626" s="11">
        <v>1.9090910000000001</v>
      </c>
      <c r="I626" s="10">
        <f>SUMIFS(Detalhe_Registro!$F:$F,Detalhe_Registro!$A:$A,A626,Detalhe_Registro!$D:$D,B626)</f>
        <v>519</v>
      </c>
      <c r="J626" s="11">
        <f>SUMIFS(Detalhe_Registro!$G:$G,Detalhe_Registro!$A:$A,A626,Detalhe_Registro!$D:$D,B626)</f>
        <v>12.4</v>
      </c>
      <c r="K626" s="9" t="str">
        <f>IF(G626="","",IF(G626&lt;Premissas!$C$8,"&lt; 1,00",IF(G626&lt;Premissas!$C$9,"1,00 – 1,19",IF(G626&lt;Premissas!$C$10,"1,20 – 1,39",IF(G626&lt;Premissas!$C$11,"1,40 – 1,59",IF(G626&lt;Premissas!$C$12,"1,60 – 1,99","≥ 2,00"))))))</f>
        <v>≥ 2,00</v>
      </c>
      <c r="L626" s="12">
        <f>IF(G626="","",MIN(Premissas!$C$17,IF(G626&lt;Premissas!$C$8,Premissas!$E$7,IF(G626&lt;Premissas!$C$9,Premissas!$E$8,IF(G626&lt;Premissas!$C$10,Premissas!$E$9,IF(G626&lt;Premissas!$C$11,Premissas!$E$10,IF(G626&lt;Premissas!$C$12,Premissas!$E$11,Premissas!$E$12)))))))</f>
        <v>750</v>
      </c>
      <c r="M626" s="13">
        <f>IF(OR(L626="",L626=0),0,L626/Premissas!$C$16)</f>
        <v>28.846153846153847</v>
      </c>
      <c r="N626" s="9" t="str">
        <f>IF(L626&gt;=Premissas!$C$17,"SIM","NÃO")</f>
        <v>SIM</v>
      </c>
    </row>
    <row r="627" spans="1:14" ht="15" customHeight="1">
      <c r="A627" s="9">
        <v>7</v>
      </c>
      <c r="B627" s="9" t="s">
        <v>3117</v>
      </c>
      <c r="C627" s="9" t="s">
        <v>3118</v>
      </c>
      <c r="D627" s="9">
        <v>930</v>
      </c>
      <c r="E627" s="9" t="s">
        <v>21</v>
      </c>
      <c r="F627" s="9">
        <f>COUNTIFS(Detalhe_Registro!$A:$A,A627,Detalhe_Registro!$D:$D,B627)</f>
        <v>1</v>
      </c>
      <c r="G627" s="11">
        <v>2.5</v>
      </c>
      <c r="H627" s="11">
        <v>2.5</v>
      </c>
      <c r="I627" s="10">
        <f>SUMIFS(Detalhe_Registro!$F:$F,Detalhe_Registro!$A:$A,A627,Detalhe_Registro!$D:$D,B627)</f>
        <v>1483</v>
      </c>
      <c r="J627" s="11">
        <f>SUMIFS(Detalhe_Registro!$G:$G,Detalhe_Registro!$A:$A,A627,Detalhe_Registro!$D:$D,B627)</f>
        <v>29.59</v>
      </c>
      <c r="K627" s="9" t="str">
        <f>IF(G627="","",IF(G627&lt;Premissas!$C$8,"&lt; 1,00",IF(G627&lt;Premissas!$C$9,"1,00 – 1,19",IF(G627&lt;Premissas!$C$10,"1,20 – 1,39",IF(G627&lt;Premissas!$C$11,"1,40 – 1,59",IF(G627&lt;Premissas!$C$12,"1,60 – 1,99","≥ 2,00"))))))</f>
        <v>≥ 2,00</v>
      </c>
      <c r="L627" s="12">
        <f>IF(G627="","",MIN(Premissas!$C$17,IF(G627&lt;Premissas!$C$8,Premissas!$E$7,IF(G627&lt;Premissas!$C$9,Premissas!$E$8,IF(G627&lt;Premissas!$C$10,Premissas!$E$9,IF(G627&lt;Premissas!$C$11,Premissas!$E$10,IF(G627&lt;Premissas!$C$12,Premissas!$E$11,Premissas!$E$12)))))))</f>
        <v>750</v>
      </c>
      <c r="M627" s="13">
        <f>IF(OR(L627="",L627=0),0,L627/Premissas!$C$16)</f>
        <v>28.846153846153847</v>
      </c>
      <c r="N627" s="9" t="str">
        <f>IF(L627&gt;=Premissas!$C$17,"SIM","NÃO")</f>
        <v>SIM</v>
      </c>
    </row>
    <row r="628" spans="1:14" ht="15" customHeight="1">
      <c r="A628" s="9">
        <v>7</v>
      </c>
      <c r="B628" s="9" t="s">
        <v>3585</v>
      </c>
      <c r="C628" s="9" t="s">
        <v>3586</v>
      </c>
      <c r="D628" s="9">
        <v>930</v>
      </c>
      <c r="E628" s="9" t="s">
        <v>21</v>
      </c>
      <c r="F628" s="9">
        <f>COUNTIFS(Detalhe_Registro!$A:$A,A628,Detalhe_Registro!$D:$D,B628)</f>
        <v>1</v>
      </c>
      <c r="G628" s="11">
        <v>3.8</v>
      </c>
      <c r="H628" s="11">
        <v>3.8</v>
      </c>
      <c r="I628" s="10">
        <f>SUMIFS(Detalhe_Registro!$F:$F,Detalhe_Registro!$A:$A,A628,Detalhe_Registro!$D:$D,B628)</f>
        <v>1780</v>
      </c>
      <c r="J628" s="11">
        <f>SUMIFS(Detalhe_Registro!$G:$G,Detalhe_Registro!$A:$A,A628,Detalhe_Registro!$D:$D,B628)</f>
        <v>23.49</v>
      </c>
      <c r="K628" s="9" t="str">
        <f>IF(G628="","",IF(G628&lt;Premissas!$C$8,"&lt; 1,00",IF(G628&lt;Premissas!$C$9,"1,00 – 1,19",IF(G628&lt;Premissas!$C$10,"1,20 – 1,39",IF(G628&lt;Premissas!$C$11,"1,40 – 1,59",IF(G628&lt;Premissas!$C$12,"1,60 – 1,99","≥ 2,00"))))))</f>
        <v>≥ 2,00</v>
      </c>
      <c r="L628" s="12">
        <f>IF(G628="","",MIN(Premissas!$C$17,IF(G628&lt;Premissas!$C$8,Premissas!$E$7,IF(G628&lt;Premissas!$C$9,Premissas!$E$8,IF(G628&lt;Premissas!$C$10,Premissas!$E$9,IF(G628&lt;Premissas!$C$11,Premissas!$E$10,IF(G628&lt;Premissas!$C$12,Premissas!$E$11,Premissas!$E$12)))))))</f>
        <v>750</v>
      </c>
      <c r="M628" s="13">
        <f>IF(OR(L628="",L628=0),0,L628/Premissas!$C$16)</f>
        <v>28.846153846153847</v>
      </c>
      <c r="N628" s="9" t="str">
        <f>IF(L628&gt;=Premissas!$C$17,"SIM","NÃO")</f>
        <v>SIM</v>
      </c>
    </row>
    <row r="629" spans="1:14" ht="15" customHeight="1">
      <c r="A629" s="9">
        <v>7</v>
      </c>
      <c r="B629" s="9" t="s">
        <v>3121</v>
      </c>
      <c r="C629" s="9" t="s">
        <v>3122</v>
      </c>
      <c r="D629" s="9">
        <v>930</v>
      </c>
      <c r="E629" s="9" t="s">
        <v>19</v>
      </c>
      <c r="F629" s="9">
        <f>COUNTIFS(Detalhe_Registro!$A:$A,A629,Detalhe_Registro!$D:$D,B629)</f>
        <v>1</v>
      </c>
      <c r="G629" s="11">
        <v>1.4117649999999999</v>
      </c>
      <c r="H629" s="11">
        <v>1.4117649999999999</v>
      </c>
      <c r="I629" s="10">
        <f>SUMIFS(Detalhe_Registro!$F:$F,Detalhe_Registro!$A:$A,A629,Detalhe_Registro!$D:$D,B629)</f>
        <v>3337</v>
      </c>
      <c r="J629" s="11">
        <f>SUMIFS(Detalhe_Registro!$G:$G,Detalhe_Registro!$A:$A,A629,Detalhe_Registro!$D:$D,B629)</f>
        <v>136.47999999999999</v>
      </c>
      <c r="K629" s="9" t="str">
        <f>IF(G629="","",IF(G629&lt;Premissas!$C$8,"&lt; 1,00",IF(G629&lt;Premissas!$C$9,"1,00 – 1,19",IF(G629&lt;Premissas!$C$10,"1,20 – 1,39",IF(G629&lt;Premissas!$C$11,"1,40 – 1,59",IF(G629&lt;Premissas!$C$12,"1,60 – 1,99","≥ 2,00"))))))</f>
        <v>1,40 – 1,59</v>
      </c>
      <c r="L629" s="12">
        <f>IF(G629="","",MIN(Premissas!$C$17,IF(G629&lt;Premissas!$C$8,Premissas!$E$7,IF(G629&lt;Premissas!$C$9,Premissas!$E$8,IF(G629&lt;Premissas!$C$10,Premissas!$E$9,IF(G629&lt;Premissas!$C$11,Premissas!$E$10,IF(G629&lt;Premissas!$C$12,Premissas!$E$11,Premissas!$E$12)))))))</f>
        <v>350</v>
      </c>
      <c r="M629" s="13">
        <f>IF(OR(L629="",L629=0),0,L629/Premissas!$C$16)</f>
        <v>13.461538461538462</v>
      </c>
      <c r="N629" s="9" t="str">
        <f>IF(L629&gt;=Premissas!$C$17,"SIM","NÃO")</f>
        <v>NÃO</v>
      </c>
    </row>
    <row r="630" spans="1:14" ht="15" customHeight="1">
      <c r="A630" s="9">
        <v>7</v>
      </c>
      <c r="B630" s="9" t="s">
        <v>3349</v>
      </c>
      <c r="C630" s="9" t="s">
        <v>3350</v>
      </c>
      <c r="D630" s="9">
        <v>930</v>
      </c>
      <c r="E630" s="9" t="s">
        <v>19</v>
      </c>
      <c r="F630" s="9">
        <f>COUNTIFS(Detalhe_Registro!$A:$A,A630,Detalhe_Registro!$D:$D,B630)</f>
        <v>1</v>
      </c>
      <c r="G630" s="11">
        <v>1.2941180000000001</v>
      </c>
      <c r="H630" s="11">
        <v>1.2941180000000001</v>
      </c>
      <c r="I630" s="10">
        <f>SUMIFS(Detalhe_Registro!$F:$F,Detalhe_Registro!$A:$A,A630,Detalhe_Registro!$D:$D,B630)</f>
        <v>2033</v>
      </c>
      <c r="J630" s="11">
        <f>SUMIFS(Detalhe_Registro!$G:$G,Detalhe_Registro!$A:$A,A630,Detalhe_Registro!$D:$D,B630)</f>
        <v>93.76</v>
      </c>
      <c r="K630" s="9" t="str">
        <f>IF(G630="","",IF(G630&lt;Premissas!$C$8,"&lt; 1,00",IF(G630&lt;Premissas!$C$9,"1,00 – 1,19",IF(G630&lt;Premissas!$C$10,"1,20 – 1,39",IF(G630&lt;Premissas!$C$11,"1,40 – 1,59",IF(G630&lt;Premissas!$C$12,"1,60 – 1,99","≥ 2,00"))))))</f>
        <v>1,20 – 1,39</v>
      </c>
      <c r="L630" s="12">
        <f>IF(G630="","",MIN(Premissas!$C$17,IF(G630&lt;Premissas!$C$8,Premissas!$E$7,IF(G630&lt;Premissas!$C$9,Premissas!$E$8,IF(G630&lt;Premissas!$C$10,Premissas!$E$9,IF(G630&lt;Premissas!$C$11,Premissas!$E$10,IF(G630&lt;Premissas!$C$12,Premissas!$E$11,Premissas!$E$12)))))))</f>
        <v>200</v>
      </c>
      <c r="M630" s="13">
        <f>IF(OR(L630="",L630=0),0,L630/Premissas!$C$16)</f>
        <v>7.6923076923076925</v>
      </c>
      <c r="N630" s="9" t="str">
        <f>IF(L630&gt;=Premissas!$C$17,"SIM","NÃO")</f>
        <v>NÃO</v>
      </c>
    </row>
    <row r="631" spans="1:14" ht="15" customHeight="1">
      <c r="A631" s="9">
        <v>7</v>
      </c>
      <c r="B631" s="9" t="s">
        <v>3173</v>
      </c>
      <c r="C631" s="9" t="s">
        <v>3174</v>
      </c>
      <c r="D631" s="9">
        <v>930</v>
      </c>
      <c r="E631" s="9" t="s">
        <v>21</v>
      </c>
      <c r="F631" s="9">
        <f>COUNTIFS(Detalhe_Registro!$A:$A,A631,Detalhe_Registro!$D:$D,B631)</f>
        <v>1</v>
      </c>
      <c r="G631" s="11">
        <v>0.85</v>
      </c>
      <c r="H631" s="11">
        <v>0.85</v>
      </c>
      <c r="I631" s="10">
        <f>SUMIFS(Detalhe_Registro!$F:$F,Detalhe_Registro!$A:$A,A631,Detalhe_Registro!$D:$D,B631)</f>
        <v>1138</v>
      </c>
      <c r="J631" s="11">
        <f>SUMIFS(Detalhe_Registro!$G:$G,Detalhe_Registro!$A:$A,A631,Detalhe_Registro!$D:$D,B631)</f>
        <v>65.95</v>
      </c>
      <c r="K631" s="9" t="str">
        <f>IF(G631="","",IF(G631&lt;Premissas!$C$8,"&lt; 1,00",IF(G631&lt;Premissas!$C$9,"1,00 – 1,19",IF(G631&lt;Premissas!$C$10,"1,20 – 1,39",IF(G631&lt;Premissas!$C$11,"1,40 – 1,59",IF(G631&lt;Premissas!$C$12,"1,60 – 1,99","≥ 2,00"))))))</f>
        <v>&lt; 1,00</v>
      </c>
      <c r="L631" s="12">
        <f>IF(G631="","",MIN(Premissas!$C$17,IF(G631&lt;Premissas!$C$8,Premissas!$E$7,IF(G631&lt;Premissas!$C$9,Premissas!$E$8,IF(G631&lt;Premissas!$C$10,Premissas!$E$9,IF(G631&lt;Premissas!$C$11,Premissas!$E$10,IF(G631&lt;Premissas!$C$12,Premissas!$E$11,Premissas!$E$12)))))))</f>
        <v>0</v>
      </c>
      <c r="M631" s="13">
        <f>IF(OR(L631="",L631=0),0,L631/Premissas!$C$16)</f>
        <v>0</v>
      </c>
      <c r="N631" s="9" t="str">
        <f>IF(L631&gt;=Premissas!$C$17,"SIM","NÃO")</f>
        <v>NÃO</v>
      </c>
    </row>
    <row r="632" spans="1:14" ht="15" customHeight="1">
      <c r="A632" s="9">
        <v>7</v>
      </c>
      <c r="B632" s="9" t="s">
        <v>3395</v>
      </c>
      <c r="C632" s="9" t="s">
        <v>3396</v>
      </c>
      <c r="D632" s="9">
        <v>930</v>
      </c>
      <c r="E632" s="9" t="s">
        <v>18</v>
      </c>
      <c r="F632" s="9">
        <f>COUNTIFS(Detalhe_Registro!$A:$A,A632,Detalhe_Registro!$D:$D,B632)</f>
        <v>1</v>
      </c>
      <c r="G632" s="11">
        <v>0.59090900000000002</v>
      </c>
      <c r="H632" s="11">
        <v>0.59090900000000002</v>
      </c>
      <c r="I632" s="10">
        <f>SUMIFS(Detalhe_Registro!$F:$F,Detalhe_Registro!$A:$A,A632,Detalhe_Registro!$D:$D,B632)</f>
        <v>26</v>
      </c>
      <c r="J632" s="11">
        <f>SUMIFS(Detalhe_Registro!$G:$G,Detalhe_Registro!$A:$A,A632,Detalhe_Registro!$D:$D,B632)</f>
        <v>1.97</v>
      </c>
      <c r="K632" s="9" t="str">
        <f>IF(G632="","",IF(G632&lt;Premissas!$C$8,"&lt; 1,00",IF(G632&lt;Premissas!$C$9,"1,00 – 1,19",IF(G632&lt;Premissas!$C$10,"1,20 – 1,39",IF(G632&lt;Premissas!$C$11,"1,40 – 1,59",IF(G632&lt;Premissas!$C$12,"1,60 – 1,99","≥ 2,00"))))))</f>
        <v>&lt; 1,00</v>
      </c>
      <c r="L632" s="12">
        <f>IF(G632="","",MIN(Premissas!$C$17,IF(G632&lt;Premissas!$C$8,Premissas!$E$7,IF(G632&lt;Premissas!$C$9,Premissas!$E$8,IF(G632&lt;Premissas!$C$10,Premissas!$E$9,IF(G632&lt;Premissas!$C$11,Premissas!$E$10,IF(G632&lt;Premissas!$C$12,Premissas!$E$11,Premissas!$E$12)))))))</f>
        <v>0</v>
      </c>
      <c r="M632" s="13">
        <f>IF(OR(L632="",L632=0),0,L632/Premissas!$C$16)</f>
        <v>0</v>
      </c>
      <c r="N632" s="9" t="str">
        <f>IF(L632&gt;=Premissas!$C$17,"SIM","NÃO")</f>
        <v>NÃO</v>
      </c>
    </row>
    <row r="633" spans="1:14" ht="15" customHeight="1">
      <c r="A633" s="9">
        <v>7</v>
      </c>
      <c r="B633" s="9" t="s">
        <v>3093</v>
      </c>
      <c r="C633" s="9" t="s">
        <v>3094</v>
      </c>
      <c r="D633" s="9">
        <v>930</v>
      </c>
      <c r="E633" s="9" t="s">
        <v>19</v>
      </c>
      <c r="F633" s="9">
        <f>COUNTIFS(Detalhe_Registro!$A:$A,A633,Detalhe_Registro!$D:$D,B633)</f>
        <v>1</v>
      </c>
      <c r="G633" s="11">
        <v>0.17647099999999999</v>
      </c>
      <c r="H633" s="11">
        <v>0.17647099999999999</v>
      </c>
      <c r="I633" s="10">
        <f>SUMIFS(Detalhe_Registro!$F:$F,Detalhe_Registro!$A:$A,A633,Detalhe_Registro!$D:$D,B633)</f>
        <v>20</v>
      </c>
      <c r="J633" s="11">
        <f>SUMIFS(Detalhe_Registro!$G:$G,Detalhe_Registro!$A:$A,A633,Detalhe_Registro!$D:$D,B633)</f>
        <v>6.67</v>
      </c>
      <c r="K633" s="9" t="str">
        <f>IF(G633="","",IF(G633&lt;Premissas!$C$8,"&lt; 1,00",IF(G633&lt;Premissas!$C$9,"1,00 – 1,19",IF(G633&lt;Premissas!$C$10,"1,20 – 1,39",IF(G633&lt;Premissas!$C$11,"1,40 – 1,59",IF(G633&lt;Premissas!$C$12,"1,60 – 1,99","≥ 2,00"))))))</f>
        <v>&lt; 1,00</v>
      </c>
      <c r="L633" s="12">
        <f>IF(G633="","",MIN(Premissas!$C$17,IF(G633&lt;Premissas!$C$8,Premissas!$E$7,IF(G633&lt;Premissas!$C$9,Premissas!$E$8,IF(G633&lt;Premissas!$C$10,Premissas!$E$9,IF(G633&lt;Premissas!$C$11,Premissas!$E$10,IF(G633&lt;Premissas!$C$12,Premissas!$E$11,Premissas!$E$12)))))))</f>
        <v>0</v>
      </c>
      <c r="M633" s="13">
        <f>IF(OR(L633="",L633=0),0,L633/Premissas!$C$16)</f>
        <v>0</v>
      </c>
      <c r="N633" s="9" t="str">
        <f>IF(L633&gt;=Premissas!$C$17,"SIM","NÃO")</f>
        <v>NÃO</v>
      </c>
    </row>
    <row r="634" spans="1:14" ht="15" customHeight="1">
      <c r="A634" s="9">
        <v>7</v>
      </c>
      <c r="B634" s="9" t="s">
        <v>3055</v>
      </c>
      <c r="C634" s="9" t="s">
        <v>3056</v>
      </c>
      <c r="D634" s="9">
        <v>930</v>
      </c>
      <c r="E634" s="9" t="s">
        <v>4858</v>
      </c>
      <c r="F634" s="9">
        <f>COUNTIFS(Detalhe_Registro!$A:$A,A634,Detalhe_Registro!$D:$D,B634)</f>
        <v>2</v>
      </c>
      <c r="G634" s="11">
        <v>2.8235290000000002</v>
      </c>
      <c r="H634" s="11">
        <v>1.961765</v>
      </c>
      <c r="I634" s="10">
        <f>SUMIFS(Detalhe_Registro!$F:$F,Detalhe_Registro!$A:$A,A634,Detalhe_Registro!$D:$D,B634)</f>
        <v>1523</v>
      </c>
      <c r="J634" s="11">
        <f>SUMIFS(Detalhe_Registro!$G:$G,Detalhe_Registro!$A:$A,A634,Detalhe_Registro!$D:$D,B634)</f>
        <v>68.800000000000011</v>
      </c>
      <c r="K634" s="9" t="str">
        <f>IF(G634="","",IF(G634&lt;Premissas!$C$8,"&lt; 1,00",IF(G634&lt;Premissas!$C$9,"1,00 – 1,19",IF(G634&lt;Premissas!$C$10,"1,20 – 1,39",IF(G634&lt;Premissas!$C$11,"1,40 – 1,59",IF(G634&lt;Premissas!$C$12,"1,60 – 1,99","≥ 2,00"))))))</f>
        <v>≥ 2,00</v>
      </c>
      <c r="L634" s="12">
        <f>IF(G634="","",MIN(Premissas!$C$17,IF(G634&lt;Premissas!$C$8,Premissas!$E$7,IF(G634&lt;Premissas!$C$9,Premissas!$E$8,IF(G634&lt;Premissas!$C$10,Premissas!$E$9,IF(G634&lt;Premissas!$C$11,Premissas!$E$10,IF(G634&lt;Premissas!$C$12,Premissas!$E$11,Premissas!$E$12)))))))</f>
        <v>750</v>
      </c>
      <c r="M634" s="13">
        <f>IF(OR(L634="",L634=0),0,L634/Premissas!$C$16)</f>
        <v>28.846153846153847</v>
      </c>
      <c r="N634" s="9" t="str">
        <f>IF(L634&gt;=Premissas!$C$17,"SIM","NÃO")</f>
        <v>SIM</v>
      </c>
    </row>
    <row r="635" spans="1:14" ht="15" customHeight="1">
      <c r="A635" s="9">
        <v>7</v>
      </c>
      <c r="B635" s="9" t="s">
        <v>3171</v>
      </c>
      <c r="C635" s="9" t="s">
        <v>3172</v>
      </c>
      <c r="D635" s="9">
        <v>930</v>
      </c>
      <c r="E635" s="9" t="s">
        <v>18</v>
      </c>
      <c r="F635" s="9">
        <f>COUNTIFS(Detalhe_Registro!$A:$A,A635,Detalhe_Registro!$D:$D,B635)</f>
        <v>1</v>
      </c>
      <c r="G635" s="11">
        <v>0.45454499999999998</v>
      </c>
      <c r="H635" s="11">
        <v>0.45454499999999998</v>
      </c>
      <c r="I635" s="10">
        <f>SUMIFS(Detalhe_Registro!$F:$F,Detalhe_Registro!$A:$A,A635,Detalhe_Registro!$D:$D,B635)</f>
        <v>636</v>
      </c>
      <c r="J635" s="11">
        <f>SUMIFS(Detalhe_Registro!$G:$G,Detalhe_Registro!$A:$A,A635,Detalhe_Registro!$D:$D,B635)</f>
        <v>61.13</v>
      </c>
      <c r="K635" s="9" t="str">
        <f>IF(G635="","",IF(G635&lt;Premissas!$C$8,"&lt; 1,00",IF(G635&lt;Premissas!$C$9,"1,00 – 1,19",IF(G635&lt;Premissas!$C$10,"1,20 – 1,39",IF(G635&lt;Premissas!$C$11,"1,40 – 1,59",IF(G635&lt;Premissas!$C$12,"1,60 – 1,99","≥ 2,00"))))))</f>
        <v>&lt; 1,00</v>
      </c>
      <c r="L635" s="12">
        <f>IF(G635="","",MIN(Premissas!$C$17,IF(G635&lt;Premissas!$C$8,Premissas!$E$7,IF(G635&lt;Premissas!$C$9,Premissas!$E$8,IF(G635&lt;Premissas!$C$10,Premissas!$E$9,IF(G635&lt;Premissas!$C$11,Premissas!$E$10,IF(G635&lt;Premissas!$C$12,Premissas!$E$11,Premissas!$E$12)))))))</f>
        <v>0</v>
      </c>
      <c r="M635" s="13">
        <f>IF(OR(L635="",L635=0),0,L635/Premissas!$C$16)</f>
        <v>0</v>
      </c>
      <c r="N635" s="9" t="str">
        <f>IF(L635&gt;=Premissas!$C$17,"SIM","NÃO")</f>
        <v>NÃO</v>
      </c>
    </row>
    <row r="636" spans="1:14" ht="15" customHeight="1">
      <c r="A636" s="9">
        <v>7</v>
      </c>
      <c r="B636" s="9" t="s">
        <v>3287</v>
      </c>
      <c r="C636" s="9" t="s">
        <v>3288</v>
      </c>
      <c r="D636" s="9">
        <v>930</v>
      </c>
      <c r="E636" s="9" t="s">
        <v>18</v>
      </c>
      <c r="F636" s="9">
        <f>COUNTIFS(Detalhe_Registro!$A:$A,A636,Detalhe_Registro!$D:$D,B636)</f>
        <v>1</v>
      </c>
      <c r="G636" s="11">
        <v>0.95454499999999998</v>
      </c>
      <c r="H636" s="11">
        <v>0.95454499999999998</v>
      </c>
      <c r="I636" s="10">
        <f>SUMIFS(Detalhe_Registro!$F:$F,Detalhe_Registro!$A:$A,A636,Detalhe_Registro!$D:$D,B636)</f>
        <v>81</v>
      </c>
      <c r="J636" s="11">
        <f>SUMIFS(Detalhe_Registro!$G:$G,Detalhe_Registro!$A:$A,A636,Detalhe_Registro!$D:$D,B636)</f>
        <v>3.86</v>
      </c>
      <c r="K636" s="9" t="str">
        <f>IF(G636="","",IF(G636&lt;Premissas!$C$8,"&lt; 1,00",IF(G636&lt;Premissas!$C$9,"1,00 – 1,19",IF(G636&lt;Premissas!$C$10,"1,20 – 1,39",IF(G636&lt;Premissas!$C$11,"1,40 – 1,59",IF(G636&lt;Premissas!$C$12,"1,60 – 1,99","≥ 2,00"))))))</f>
        <v>&lt; 1,00</v>
      </c>
      <c r="L636" s="12">
        <f>IF(G636="","",MIN(Premissas!$C$17,IF(G636&lt;Premissas!$C$8,Premissas!$E$7,IF(G636&lt;Premissas!$C$9,Premissas!$E$8,IF(G636&lt;Premissas!$C$10,Premissas!$E$9,IF(G636&lt;Premissas!$C$11,Premissas!$E$10,IF(G636&lt;Premissas!$C$12,Premissas!$E$11,Premissas!$E$12)))))))</f>
        <v>0</v>
      </c>
      <c r="M636" s="13">
        <f>IF(OR(L636="",L636=0),0,L636/Premissas!$C$16)</f>
        <v>0</v>
      </c>
      <c r="N636" s="9" t="str">
        <f>IF(L636&gt;=Premissas!$C$17,"SIM","NÃO")</f>
        <v>NÃO</v>
      </c>
    </row>
    <row r="637" spans="1:14" ht="15" customHeight="1">
      <c r="A637" s="9">
        <v>7</v>
      </c>
      <c r="B637" s="9" t="s">
        <v>3081</v>
      </c>
      <c r="C637" s="9" t="s">
        <v>3082</v>
      </c>
      <c r="D637" s="9">
        <v>930</v>
      </c>
      <c r="E637" s="9" t="s">
        <v>19</v>
      </c>
      <c r="F637" s="9">
        <f>COUNTIFS(Detalhe_Registro!$A:$A,A637,Detalhe_Registro!$D:$D,B637)</f>
        <v>1</v>
      </c>
      <c r="G637" s="11">
        <v>0.47058800000000001</v>
      </c>
      <c r="H637" s="11">
        <v>0.47058800000000001</v>
      </c>
      <c r="I637" s="10">
        <f>SUMIFS(Detalhe_Registro!$F:$F,Detalhe_Registro!$A:$A,A637,Detalhe_Registro!$D:$D,B637)</f>
        <v>434</v>
      </c>
      <c r="J637" s="11">
        <f>SUMIFS(Detalhe_Registro!$G:$G,Detalhe_Registro!$A:$A,A637,Detalhe_Registro!$D:$D,B637)</f>
        <v>52.08</v>
      </c>
      <c r="K637" s="9" t="str">
        <f>IF(G637="","",IF(G637&lt;Premissas!$C$8,"&lt; 1,00",IF(G637&lt;Premissas!$C$9,"1,00 – 1,19",IF(G637&lt;Premissas!$C$10,"1,20 – 1,39",IF(G637&lt;Premissas!$C$11,"1,40 – 1,59",IF(G637&lt;Premissas!$C$12,"1,60 – 1,99","≥ 2,00"))))))</f>
        <v>&lt; 1,00</v>
      </c>
      <c r="L637" s="12">
        <f>IF(G637="","",MIN(Premissas!$C$17,IF(G637&lt;Premissas!$C$8,Premissas!$E$7,IF(G637&lt;Premissas!$C$9,Premissas!$E$8,IF(G637&lt;Premissas!$C$10,Premissas!$E$9,IF(G637&lt;Premissas!$C$11,Premissas!$E$10,IF(G637&lt;Premissas!$C$12,Premissas!$E$11,Premissas!$E$12)))))))</f>
        <v>0</v>
      </c>
      <c r="M637" s="13">
        <f>IF(OR(L637="",L637=0),0,L637/Premissas!$C$16)</f>
        <v>0</v>
      </c>
      <c r="N637" s="9" t="str">
        <f>IF(L637&gt;=Premissas!$C$17,"SIM","NÃO")</f>
        <v>NÃO</v>
      </c>
    </row>
    <row r="638" spans="1:14" ht="15" customHeight="1">
      <c r="A638" s="9">
        <v>7</v>
      </c>
      <c r="B638" s="9" t="s">
        <v>3581</v>
      </c>
      <c r="C638" s="9" t="s">
        <v>3582</v>
      </c>
      <c r="D638" s="9">
        <v>930</v>
      </c>
      <c r="E638" s="9" t="s">
        <v>4852</v>
      </c>
      <c r="F638" s="9">
        <f>COUNTIFS(Detalhe_Registro!$A:$A,A638,Detalhe_Registro!$D:$D,B638)</f>
        <v>2</v>
      </c>
      <c r="G638" s="11">
        <v>0.875</v>
      </c>
      <c r="H638" s="11">
        <v>0.81985300000000005</v>
      </c>
      <c r="I638" s="10">
        <f>SUMIFS(Detalhe_Registro!$F:$F,Detalhe_Registro!$A:$A,A638,Detalhe_Registro!$D:$D,B638)</f>
        <v>1756</v>
      </c>
      <c r="J638" s="11">
        <f>SUMIFS(Detalhe_Registro!$G:$G,Detalhe_Registro!$A:$A,A638,Detalhe_Registro!$D:$D,B638)</f>
        <v>134.72999999999999</v>
      </c>
      <c r="K638" s="9" t="str">
        <f>IF(G638="","",IF(G638&lt;Premissas!$C$8,"&lt; 1,00",IF(G638&lt;Premissas!$C$9,"1,00 – 1,19",IF(G638&lt;Premissas!$C$10,"1,20 – 1,39",IF(G638&lt;Premissas!$C$11,"1,40 – 1,59",IF(G638&lt;Premissas!$C$12,"1,60 – 1,99","≥ 2,00"))))))</f>
        <v>&lt; 1,00</v>
      </c>
      <c r="L638" s="12">
        <f>IF(G638="","",MIN(Premissas!$C$17,IF(G638&lt;Premissas!$C$8,Premissas!$E$7,IF(G638&lt;Premissas!$C$9,Premissas!$E$8,IF(G638&lt;Premissas!$C$10,Premissas!$E$9,IF(G638&lt;Premissas!$C$11,Premissas!$E$10,IF(G638&lt;Premissas!$C$12,Premissas!$E$11,Premissas!$E$12)))))))</f>
        <v>0</v>
      </c>
      <c r="M638" s="13">
        <f>IF(OR(L638="",L638=0),0,L638/Premissas!$C$16)</f>
        <v>0</v>
      </c>
      <c r="N638" s="9" t="str">
        <f>IF(L638&gt;=Premissas!$C$17,"SIM","NÃO")</f>
        <v>NÃO</v>
      </c>
    </row>
    <row r="639" spans="1:14" ht="15" customHeight="1">
      <c r="A639" s="9">
        <v>7</v>
      </c>
      <c r="B639" s="9" t="s">
        <v>3223</v>
      </c>
      <c r="C639" s="9" t="s">
        <v>3224</v>
      </c>
      <c r="D639" s="9">
        <v>930</v>
      </c>
      <c r="E639" s="9" t="s">
        <v>18</v>
      </c>
      <c r="F639" s="9">
        <f>COUNTIFS(Detalhe_Registro!$A:$A,A639,Detalhe_Registro!$D:$D,B639)</f>
        <v>1</v>
      </c>
      <c r="G639" s="11">
        <v>1.3636360000000001</v>
      </c>
      <c r="H639" s="11">
        <v>1.3636360000000001</v>
      </c>
      <c r="I639" s="10">
        <f>SUMIFS(Detalhe_Registro!$F:$F,Detalhe_Registro!$A:$A,A639,Detalhe_Registro!$D:$D,B639)</f>
        <v>501</v>
      </c>
      <c r="J639" s="11">
        <f>SUMIFS(Detalhe_Registro!$G:$G,Detalhe_Registro!$A:$A,A639,Detalhe_Registro!$D:$D,B639)</f>
        <v>16.96</v>
      </c>
      <c r="K639" s="9" t="str">
        <f>IF(G639="","",IF(G639&lt;Premissas!$C$8,"&lt; 1,00",IF(G639&lt;Premissas!$C$9,"1,00 – 1,19",IF(G639&lt;Premissas!$C$10,"1,20 – 1,39",IF(G639&lt;Premissas!$C$11,"1,40 – 1,59",IF(G639&lt;Premissas!$C$12,"1,60 – 1,99","≥ 2,00"))))))</f>
        <v>1,20 – 1,39</v>
      </c>
      <c r="L639" s="12">
        <f>IF(G639="","",MIN(Premissas!$C$17,IF(G639&lt;Premissas!$C$8,Premissas!$E$7,IF(G639&lt;Premissas!$C$9,Premissas!$E$8,IF(G639&lt;Premissas!$C$10,Premissas!$E$9,IF(G639&lt;Premissas!$C$11,Premissas!$E$10,IF(G639&lt;Premissas!$C$12,Premissas!$E$11,Premissas!$E$12)))))))</f>
        <v>200</v>
      </c>
      <c r="M639" s="13">
        <f>IF(OR(L639="",L639=0),0,L639/Premissas!$C$16)</f>
        <v>7.6923076923076925</v>
      </c>
      <c r="N639" s="9" t="str">
        <f>IF(L639&gt;=Premissas!$C$17,"SIM","NÃO")</f>
        <v>NÃO</v>
      </c>
    </row>
    <row r="640" spans="1:14" ht="15" customHeight="1">
      <c r="A640" s="9">
        <v>7</v>
      </c>
      <c r="B640" s="9" t="s">
        <v>3319</v>
      </c>
      <c r="C640" s="9" t="s">
        <v>3320</v>
      </c>
      <c r="D640" s="9">
        <v>930</v>
      </c>
      <c r="E640" s="9" t="s">
        <v>18</v>
      </c>
      <c r="F640" s="9">
        <f>COUNTIFS(Detalhe_Registro!$A:$A,A640,Detalhe_Registro!$D:$D,B640)</f>
        <v>1</v>
      </c>
      <c r="G640" s="11">
        <v>2.5</v>
      </c>
      <c r="H640" s="11">
        <v>2.5</v>
      </c>
      <c r="I640" s="10">
        <f>SUMIFS(Detalhe_Registro!$F:$F,Detalhe_Registro!$A:$A,A640,Detalhe_Registro!$D:$D,B640)</f>
        <v>573</v>
      </c>
      <c r="J640" s="11">
        <f>SUMIFS(Detalhe_Registro!$G:$G,Detalhe_Registro!$A:$A,A640,Detalhe_Registro!$D:$D,B640)</f>
        <v>10.42</v>
      </c>
      <c r="K640" s="9" t="str">
        <f>IF(G640="","",IF(G640&lt;Premissas!$C$8,"&lt; 1,00",IF(G640&lt;Premissas!$C$9,"1,00 – 1,19",IF(G640&lt;Premissas!$C$10,"1,20 – 1,39",IF(G640&lt;Premissas!$C$11,"1,40 – 1,59",IF(G640&lt;Premissas!$C$12,"1,60 – 1,99","≥ 2,00"))))))</f>
        <v>≥ 2,00</v>
      </c>
      <c r="L640" s="12">
        <f>IF(G640="","",MIN(Premissas!$C$17,IF(G640&lt;Premissas!$C$8,Premissas!$E$7,IF(G640&lt;Premissas!$C$9,Premissas!$E$8,IF(G640&lt;Premissas!$C$10,Premissas!$E$9,IF(G640&lt;Premissas!$C$11,Premissas!$E$10,IF(G640&lt;Premissas!$C$12,Premissas!$E$11,Premissas!$E$12)))))))</f>
        <v>750</v>
      </c>
      <c r="M640" s="13">
        <f>IF(OR(L640="",L640=0),0,L640/Premissas!$C$16)</f>
        <v>28.846153846153847</v>
      </c>
      <c r="N640" s="9" t="str">
        <f>IF(L640&gt;=Premissas!$C$17,"SIM","NÃO")</f>
        <v>SIM</v>
      </c>
    </row>
    <row r="641" spans="1:14" ht="15" customHeight="1">
      <c r="A641" s="9">
        <v>7</v>
      </c>
      <c r="B641" s="9" t="s">
        <v>3193</v>
      </c>
      <c r="C641" s="9" t="s">
        <v>3194</v>
      </c>
      <c r="D641" s="9">
        <v>930</v>
      </c>
      <c r="E641" s="9" t="s">
        <v>18</v>
      </c>
      <c r="F641" s="9">
        <f>COUNTIFS(Detalhe_Registro!$A:$A,A641,Detalhe_Registro!$D:$D,B641)</f>
        <v>1</v>
      </c>
      <c r="G641" s="11">
        <v>2.5</v>
      </c>
      <c r="H641" s="11">
        <v>2.5</v>
      </c>
      <c r="I641" s="10">
        <f>SUMIFS(Detalhe_Registro!$F:$F,Detalhe_Registro!$A:$A,A641,Detalhe_Registro!$D:$D,B641)</f>
        <v>2094</v>
      </c>
      <c r="J641" s="11">
        <f>SUMIFS(Detalhe_Registro!$G:$G,Detalhe_Registro!$A:$A,A641,Detalhe_Registro!$D:$D,B641)</f>
        <v>38.270000000000003</v>
      </c>
      <c r="K641" s="9" t="str">
        <f>IF(G641="","",IF(G641&lt;Premissas!$C$8,"&lt; 1,00",IF(G641&lt;Premissas!$C$9,"1,00 – 1,19",IF(G641&lt;Premissas!$C$10,"1,20 – 1,39",IF(G641&lt;Premissas!$C$11,"1,40 – 1,59",IF(G641&lt;Premissas!$C$12,"1,60 – 1,99","≥ 2,00"))))))</f>
        <v>≥ 2,00</v>
      </c>
      <c r="L641" s="12">
        <f>IF(G641="","",MIN(Premissas!$C$17,IF(G641&lt;Premissas!$C$8,Premissas!$E$7,IF(G641&lt;Premissas!$C$9,Premissas!$E$8,IF(G641&lt;Premissas!$C$10,Premissas!$E$9,IF(G641&lt;Premissas!$C$11,Premissas!$E$10,IF(G641&lt;Premissas!$C$12,Premissas!$E$11,Premissas!$E$12)))))))</f>
        <v>750</v>
      </c>
      <c r="M641" s="13">
        <f>IF(OR(L641="",L641=0),0,L641/Premissas!$C$16)</f>
        <v>28.846153846153847</v>
      </c>
      <c r="N641" s="9" t="str">
        <f>IF(L641&gt;=Premissas!$C$17,"SIM","NÃO")</f>
        <v>SIM</v>
      </c>
    </row>
    <row r="642" spans="1:14" ht="15" customHeight="1">
      <c r="A642" s="9">
        <v>7</v>
      </c>
      <c r="B642" s="9" t="s">
        <v>3339</v>
      </c>
      <c r="C642" s="9" t="s">
        <v>3340</v>
      </c>
      <c r="D642" s="9">
        <v>930</v>
      </c>
      <c r="E642" s="9" t="s">
        <v>20</v>
      </c>
      <c r="F642" s="9">
        <f>COUNTIFS(Detalhe_Registro!$A:$A,A642,Detalhe_Registro!$D:$D,B642)</f>
        <v>1</v>
      </c>
      <c r="G642" s="11">
        <v>0.125</v>
      </c>
      <c r="H642" s="11">
        <v>0.125</v>
      </c>
      <c r="I642" s="10">
        <f>SUMIFS(Detalhe_Registro!$F:$F,Detalhe_Registro!$A:$A,A642,Detalhe_Registro!$D:$D,B642)</f>
        <v>7</v>
      </c>
      <c r="J642" s="11">
        <f>SUMIFS(Detalhe_Registro!$G:$G,Detalhe_Registro!$A:$A,A642,Detalhe_Registro!$D:$D,B642)</f>
        <v>4.13</v>
      </c>
      <c r="K642" s="9" t="str">
        <f>IF(G642="","",IF(G642&lt;Premissas!$C$8,"&lt; 1,00",IF(G642&lt;Premissas!$C$9,"1,00 – 1,19",IF(G642&lt;Premissas!$C$10,"1,20 – 1,39",IF(G642&lt;Premissas!$C$11,"1,40 – 1,59",IF(G642&lt;Premissas!$C$12,"1,60 – 1,99","≥ 2,00"))))))</f>
        <v>&lt; 1,00</v>
      </c>
      <c r="L642" s="12">
        <f>IF(G642="","",MIN(Premissas!$C$17,IF(G642&lt;Premissas!$C$8,Premissas!$E$7,IF(G642&lt;Premissas!$C$9,Premissas!$E$8,IF(G642&lt;Premissas!$C$10,Premissas!$E$9,IF(G642&lt;Premissas!$C$11,Premissas!$E$10,IF(G642&lt;Premissas!$C$12,Premissas!$E$11,Premissas!$E$12)))))))</f>
        <v>0</v>
      </c>
      <c r="M642" s="13">
        <f>IF(OR(L642="",L642=0),0,L642/Premissas!$C$16)</f>
        <v>0</v>
      </c>
      <c r="N642" s="9" t="str">
        <f>IF(L642&gt;=Premissas!$C$17,"SIM","NÃO")</f>
        <v>NÃO</v>
      </c>
    </row>
    <row r="643" spans="1:14" ht="15" customHeight="1">
      <c r="A643" s="9">
        <v>7</v>
      </c>
      <c r="B643" s="9" t="s">
        <v>3219</v>
      </c>
      <c r="C643" s="9" t="s">
        <v>3220</v>
      </c>
      <c r="D643" s="9">
        <v>930</v>
      </c>
      <c r="E643" s="9" t="s">
        <v>18</v>
      </c>
      <c r="F643" s="9">
        <f>COUNTIFS(Detalhe_Registro!$A:$A,A643,Detalhe_Registro!$D:$D,B643)</f>
        <v>1</v>
      </c>
      <c r="G643" s="11">
        <v>1.454545</v>
      </c>
      <c r="H643" s="11">
        <v>1.454545</v>
      </c>
      <c r="I643" s="10">
        <f>SUMIFS(Detalhe_Registro!$F:$F,Detalhe_Registro!$A:$A,A643,Detalhe_Registro!$D:$D,B643)</f>
        <v>249</v>
      </c>
      <c r="J643" s="11">
        <f>SUMIFS(Detalhe_Registro!$G:$G,Detalhe_Registro!$A:$A,A643,Detalhe_Registro!$D:$D,B643)</f>
        <v>7.73</v>
      </c>
      <c r="K643" s="9" t="str">
        <f>IF(G643="","",IF(G643&lt;Premissas!$C$8,"&lt; 1,00",IF(G643&lt;Premissas!$C$9,"1,00 – 1,19",IF(G643&lt;Premissas!$C$10,"1,20 – 1,39",IF(G643&lt;Premissas!$C$11,"1,40 – 1,59",IF(G643&lt;Premissas!$C$12,"1,60 – 1,99","≥ 2,00"))))))</f>
        <v>1,40 – 1,59</v>
      </c>
      <c r="L643" s="12">
        <f>IF(G643="","",MIN(Premissas!$C$17,IF(G643&lt;Premissas!$C$8,Premissas!$E$7,IF(G643&lt;Premissas!$C$9,Premissas!$E$8,IF(G643&lt;Premissas!$C$10,Premissas!$E$9,IF(G643&lt;Premissas!$C$11,Premissas!$E$10,IF(G643&lt;Premissas!$C$12,Premissas!$E$11,Premissas!$E$12)))))))</f>
        <v>350</v>
      </c>
      <c r="M643" s="13">
        <f>IF(OR(L643="",L643=0),0,L643/Premissas!$C$16)</f>
        <v>13.461538461538462</v>
      </c>
      <c r="N643" s="9" t="str">
        <f>IF(L643&gt;=Premissas!$C$17,"SIM","NÃO")</f>
        <v>NÃO</v>
      </c>
    </row>
    <row r="644" spans="1:14" ht="15" customHeight="1">
      <c r="A644" s="9">
        <v>7</v>
      </c>
      <c r="B644" s="9" t="s">
        <v>3579</v>
      </c>
      <c r="C644" s="9" t="s">
        <v>3580</v>
      </c>
      <c r="D644" s="9">
        <v>930</v>
      </c>
      <c r="E644" s="9" t="s">
        <v>19</v>
      </c>
      <c r="F644" s="9">
        <f>COUNTIFS(Detalhe_Registro!$A:$A,A644,Detalhe_Registro!$D:$D,B644)</f>
        <v>1</v>
      </c>
      <c r="G644" s="11">
        <v>1.3529409999999999</v>
      </c>
      <c r="H644" s="11">
        <v>1.3529409999999999</v>
      </c>
      <c r="I644" s="10">
        <f>SUMIFS(Detalhe_Registro!$F:$F,Detalhe_Registro!$A:$A,A644,Detalhe_Registro!$D:$D,B644)</f>
        <v>346</v>
      </c>
      <c r="J644" s="11">
        <f>SUMIFS(Detalhe_Registro!$G:$G,Detalhe_Registro!$A:$A,A644,Detalhe_Registro!$D:$D,B644)</f>
        <v>14.82</v>
      </c>
      <c r="K644" s="9" t="str">
        <f>IF(G644="","",IF(G644&lt;Premissas!$C$8,"&lt; 1,00",IF(G644&lt;Premissas!$C$9,"1,00 – 1,19",IF(G644&lt;Premissas!$C$10,"1,20 – 1,39",IF(G644&lt;Premissas!$C$11,"1,40 – 1,59",IF(G644&lt;Premissas!$C$12,"1,60 – 1,99","≥ 2,00"))))))</f>
        <v>1,20 – 1,39</v>
      </c>
      <c r="L644" s="12">
        <f>IF(G644="","",MIN(Premissas!$C$17,IF(G644&lt;Premissas!$C$8,Premissas!$E$7,IF(G644&lt;Premissas!$C$9,Premissas!$E$8,IF(G644&lt;Premissas!$C$10,Premissas!$E$9,IF(G644&lt;Premissas!$C$11,Premissas!$E$10,IF(G644&lt;Premissas!$C$12,Premissas!$E$11,Premissas!$E$12)))))))</f>
        <v>200</v>
      </c>
      <c r="M644" s="13">
        <f>IF(OR(L644="",L644=0),0,L644/Premissas!$C$16)</f>
        <v>7.6923076923076925</v>
      </c>
      <c r="N644" s="9" t="str">
        <f>IF(L644&gt;=Premissas!$C$17,"SIM","NÃO")</f>
        <v>NÃO</v>
      </c>
    </row>
    <row r="645" spans="1:14" ht="15" customHeight="1">
      <c r="A645" s="9">
        <v>7</v>
      </c>
      <c r="B645" s="9" t="s">
        <v>3019</v>
      </c>
      <c r="C645" s="9" t="s">
        <v>3020</v>
      </c>
      <c r="D645" s="9">
        <v>930</v>
      </c>
      <c r="E645" s="9" t="s">
        <v>20</v>
      </c>
      <c r="F645" s="9">
        <f>COUNTIFS(Detalhe_Registro!$A:$A,A645,Detalhe_Registro!$D:$D,B645)</f>
        <v>1</v>
      </c>
      <c r="G645" s="11">
        <v>0.125</v>
      </c>
      <c r="H645" s="11">
        <v>0.125</v>
      </c>
      <c r="I645" s="10">
        <f>SUMIFS(Detalhe_Registro!$F:$F,Detalhe_Registro!$A:$A,A645,Detalhe_Registro!$D:$D,B645)</f>
        <v>23</v>
      </c>
      <c r="J645" s="11">
        <f>SUMIFS(Detalhe_Registro!$G:$G,Detalhe_Registro!$A:$A,A645,Detalhe_Registro!$D:$D,B645)</f>
        <v>10.69</v>
      </c>
      <c r="K645" s="9" t="str">
        <f>IF(G645="","",IF(G645&lt;Premissas!$C$8,"&lt; 1,00",IF(G645&lt;Premissas!$C$9,"1,00 – 1,19",IF(G645&lt;Premissas!$C$10,"1,20 – 1,39",IF(G645&lt;Premissas!$C$11,"1,40 – 1,59",IF(G645&lt;Premissas!$C$12,"1,60 – 1,99","≥ 2,00"))))))</f>
        <v>&lt; 1,00</v>
      </c>
      <c r="L645" s="12">
        <f>IF(G645="","",MIN(Premissas!$C$17,IF(G645&lt;Premissas!$C$8,Premissas!$E$7,IF(G645&lt;Premissas!$C$9,Premissas!$E$8,IF(G645&lt;Premissas!$C$10,Premissas!$E$9,IF(G645&lt;Premissas!$C$11,Premissas!$E$10,IF(G645&lt;Premissas!$C$12,Premissas!$E$11,Premissas!$E$12)))))))</f>
        <v>0</v>
      </c>
      <c r="M645" s="13">
        <f>IF(OR(L645="",L645=0),0,L645/Premissas!$C$16)</f>
        <v>0</v>
      </c>
      <c r="N645" s="9" t="str">
        <f>IF(L645&gt;=Premissas!$C$17,"SIM","NÃO")</f>
        <v>NÃO</v>
      </c>
    </row>
    <row r="646" spans="1:14" ht="15" customHeight="1">
      <c r="A646" s="9">
        <v>7</v>
      </c>
      <c r="B646" s="9" t="s">
        <v>3037</v>
      </c>
      <c r="C646" s="9" t="s">
        <v>3038</v>
      </c>
      <c r="D646" s="9">
        <v>930</v>
      </c>
      <c r="E646" s="9" t="s">
        <v>19</v>
      </c>
      <c r="F646" s="9">
        <f>COUNTIFS(Detalhe_Registro!$A:$A,A646,Detalhe_Registro!$D:$D,B646)</f>
        <v>1</v>
      </c>
      <c r="G646" s="11">
        <v>1.6470590000000001</v>
      </c>
      <c r="H646" s="11">
        <v>1.6470590000000001</v>
      </c>
      <c r="I646" s="10">
        <f>SUMIFS(Detalhe_Registro!$F:$F,Detalhe_Registro!$A:$A,A646,Detalhe_Registro!$D:$D,B646)</f>
        <v>4123</v>
      </c>
      <c r="J646" s="11">
        <f>SUMIFS(Detalhe_Registro!$G:$G,Detalhe_Registro!$A:$A,A646,Detalhe_Registro!$D:$D,B646)</f>
        <v>148.01</v>
      </c>
      <c r="K646" s="9" t="str">
        <f>IF(G646="","",IF(G646&lt;Premissas!$C$8,"&lt; 1,00",IF(G646&lt;Premissas!$C$9,"1,00 – 1,19",IF(G646&lt;Premissas!$C$10,"1,20 – 1,39",IF(G646&lt;Premissas!$C$11,"1,40 – 1,59",IF(G646&lt;Premissas!$C$12,"1,60 – 1,99","≥ 2,00"))))))</f>
        <v>1,60 – 1,99</v>
      </c>
      <c r="L646" s="12">
        <f>IF(G646="","",MIN(Premissas!$C$17,IF(G646&lt;Premissas!$C$8,Premissas!$E$7,IF(G646&lt;Premissas!$C$9,Premissas!$E$8,IF(G646&lt;Premissas!$C$10,Premissas!$E$9,IF(G646&lt;Premissas!$C$11,Premissas!$E$10,IF(G646&lt;Premissas!$C$12,Premissas!$E$11,Premissas!$E$12)))))))</f>
        <v>500</v>
      </c>
      <c r="M646" s="13">
        <f>IF(OR(L646="",L646=0),0,L646/Premissas!$C$16)</f>
        <v>19.23076923076923</v>
      </c>
      <c r="N646" s="9" t="str">
        <f>IF(L646&gt;=Premissas!$C$17,"SIM","NÃO")</f>
        <v>NÃO</v>
      </c>
    </row>
    <row r="647" spans="1:14" ht="15" customHeight="1">
      <c r="A647" s="9">
        <v>7</v>
      </c>
      <c r="B647" s="9" t="s">
        <v>3291</v>
      </c>
      <c r="C647" s="9" t="s">
        <v>3292</v>
      </c>
      <c r="D647" s="9">
        <v>930</v>
      </c>
      <c r="E647" s="9" t="s">
        <v>18</v>
      </c>
      <c r="F647" s="9">
        <f>COUNTIFS(Detalhe_Registro!$A:$A,A647,Detalhe_Registro!$D:$D,B647)</f>
        <v>1</v>
      </c>
      <c r="G647" s="11">
        <v>0.77272700000000005</v>
      </c>
      <c r="H647" s="11">
        <v>0.77272700000000005</v>
      </c>
      <c r="I647" s="10">
        <f>SUMIFS(Detalhe_Registro!$F:$F,Detalhe_Registro!$A:$A,A647,Detalhe_Registro!$D:$D,B647)</f>
        <v>47</v>
      </c>
      <c r="J647" s="11">
        <f>SUMIFS(Detalhe_Registro!$G:$G,Detalhe_Registro!$A:$A,A647,Detalhe_Registro!$D:$D,B647)</f>
        <v>2.83</v>
      </c>
      <c r="K647" s="9" t="str">
        <f>IF(G647="","",IF(G647&lt;Premissas!$C$8,"&lt; 1,00",IF(G647&lt;Premissas!$C$9,"1,00 – 1,19",IF(G647&lt;Premissas!$C$10,"1,20 – 1,39",IF(G647&lt;Premissas!$C$11,"1,40 – 1,59",IF(G647&lt;Premissas!$C$12,"1,60 – 1,99","≥ 2,00"))))))</f>
        <v>&lt; 1,00</v>
      </c>
      <c r="L647" s="12">
        <f>IF(G647="","",MIN(Premissas!$C$17,IF(G647&lt;Premissas!$C$8,Premissas!$E$7,IF(G647&lt;Premissas!$C$9,Premissas!$E$8,IF(G647&lt;Premissas!$C$10,Premissas!$E$9,IF(G647&lt;Premissas!$C$11,Premissas!$E$10,IF(G647&lt;Premissas!$C$12,Premissas!$E$11,Premissas!$E$12)))))))</f>
        <v>0</v>
      </c>
      <c r="M647" s="13">
        <f>IF(OR(L647="",L647=0),0,L647/Premissas!$C$16)</f>
        <v>0</v>
      </c>
      <c r="N647" s="9" t="str">
        <f>IF(L647&gt;=Premissas!$C$17,"SIM","NÃO")</f>
        <v>NÃO</v>
      </c>
    </row>
    <row r="648" spans="1:14" ht="15" customHeight="1">
      <c r="A648" s="9">
        <v>7</v>
      </c>
      <c r="B648" s="9" t="s">
        <v>3127</v>
      </c>
      <c r="C648" s="9" t="s">
        <v>3128</v>
      </c>
      <c r="D648" s="9">
        <v>930</v>
      </c>
      <c r="E648" s="9" t="s">
        <v>21</v>
      </c>
      <c r="F648" s="9">
        <f>COUNTIFS(Detalhe_Registro!$A:$A,A648,Detalhe_Registro!$D:$D,B648)</f>
        <v>1</v>
      </c>
      <c r="G648" s="11">
        <v>1.4</v>
      </c>
      <c r="H648" s="11">
        <v>1.4</v>
      </c>
      <c r="I648" s="10">
        <f>SUMIFS(Detalhe_Registro!$F:$F,Detalhe_Registro!$A:$A,A648,Detalhe_Registro!$D:$D,B648)</f>
        <v>894</v>
      </c>
      <c r="J648" s="11">
        <f>SUMIFS(Detalhe_Registro!$G:$G,Detalhe_Registro!$A:$A,A648,Detalhe_Registro!$D:$D,B648)</f>
        <v>31.71</v>
      </c>
      <c r="K648" s="9" t="str">
        <f>IF(G648="","",IF(G648&lt;Premissas!$C$8,"&lt; 1,00",IF(G648&lt;Premissas!$C$9,"1,00 – 1,19",IF(G648&lt;Premissas!$C$10,"1,20 – 1,39",IF(G648&lt;Premissas!$C$11,"1,40 – 1,59",IF(G648&lt;Premissas!$C$12,"1,60 – 1,99","≥ 2,00"))))))</f>
        <v>1,40 – 1,59</v>
      </c>
      <c r="L648" s="12">
        <f>IF(G648="","",MIN(Premissas!$C$17,IF(G648&lt;Premissas!$C$8,Premissas!$E$7,IF(G648&lt;Premissas!$C$9,Premissas!$E$8,IF(G648&lt;Premissas!$C$10,Premissas!$E$9,IF(G648&lt;Premissas!$C$11,Premissas!$E$10,IF(G648&lt;Premissas!$C$12,Premissas!$E$11,Premissas!$E$12)))))))</f>
        <v>350</v>
      </c>
      <c r="M648" s="13">
        <f>IF(OR(L648="",L648=0),0,L648/Premissas!$C$16)</f>
        <v>13.461538461538462</v>
      </c>
      <c r="N648" s="9" t="str">
        <f>IF(L648&gt;=Premissas!$C$17,"SIM","NÃO")</f>
        <v>NÃO</v>
      </c>
    </row>
    <row r="649" spans="1:14" ht="15" customHeight="1">
      <c r="A649" s="9">
        <v>7</v>
      </c>
      <c r="B649" s="9" t="s">
        <v>3123</v>
      </c>
      <c r="C649" s="9" t="s">
        <v>3124</v>
      </c>
      <c r="D649" s="9">
        <v>930</v>
      </c>
      <c r="E649" s="9" t="s">
        <v>4855</v>
      </c>
      <c r="F649" s="9">
        <f>COUNTIFS(Detalhe_Registro!$A:$A,A649,Detalhe_Registro!$D:$D,B649)</f>
        <v>3</v>
      </c>
      <c r="G649" s="11">
        <v>5.7727269999999997</v>
      </c>
      <c r="H649" s="11">
        <v>2.6227719999999999</v>
      </c>
      <c r="I649" s="10">
        <f>SUMIFS(Detalhe_Registro!$F:$F,Detalhe_Registro!$A:$A,A649,Detalhe_Registro!$D:$D,B649)</f>
        <v>2111</v>
      </c>
      <c r="J649" s="11">
        <f>SUMIFS(Detalhe_Registro!$G:$G,Detalhe_Registro!$A:$A,A649,Detalhe_Registro!$D:$D,B649)</f>
        <v>87.149999999999991</v>
      </c>
      <c r="K649" s="9" t="str">
        <f>IF(G649="","",IF(G649&lt;Premissas!$C$8,"&lt; 1,00",IF(G649&lt;Premissas!$C$9,"1,00 – 1,19",IF(G649&lt;Premissas!$C$10,"1,20 – 1,39",IF(G649&lt;Premissas!$C$11,"1,40 – 1,59",IF(G649&lt;Premissas!$C$12,"1,60 – 1,99","≥ 2,00"))))))</f>
        <v>≥ 2,00</v>
      </c>
      <c r="L649" s="12">
        <f>IF(G649="","",MIN(Premissas!$C$17,IF(G649&lt;Premissas!$C$8,Premissas!$E$7,IF(G649&lt;Premissas!$C$9,Premissas!$E$8,IF(G649&lt;Premissas!$C$10,Premissas!$E$9,IF(G649&lt;Premissas!$C$11,Premissas!$E$10,IF(G649&lt;Premissas!$C$12,Premissas!$E$11,Premissas!$E$12)))))))</f>
        <v>750</v>
      </c>
      <c r="M649" s="13">
        <f>IF(OR(L649="",L649=0),0,L649/Premissas!$C$16)</f>
        <v>28.846153846153847</v>
      </c>
      <c r="N649" s="9" t="str">
        <f>IF(L649&gt;=Premissas!$C$17,"SIM","NÃO")</f>
        <v>SIM</v>
      </c>
    </row>
    <row r="650" spans="1:14" ht="15" customHeight="1">
      <c r="A650" s="9">
        <v>7</v>
      </c>
      <c r="B650" s="9" t="s">
        <v>3281</v>
      </c>
      <c r="C650" s="9" t="s">
        <v>3282</v>
      </c>
      <c r="D650" s="9">
        <v>930</v>
      </c>
      <c r="E650" s="9" t="s">
        <v>21</v>
      </c>
      <c r="F650" s="9">
        <f>COUNTIFS(Detalhe_Registro!$A:$A,A650,Detalhe_Registro!$D:$D,B650)</f>
        <v>1</v>
      </c>
      <c r="G650" s="11">
        <v>0.35</v>
      </c>
      <c r="H650" s="11">
        <v>0.35</v>
      </c>
      <c r="I650" s="10">
        <f>SUMIFS(Detalhe_Registro!$F:$F,Detalhe_Registro!$A:$A,A650,Detalhe_Registro!$D:$D,B650)</f>
        <v>564</v>
      </c>
      <c r="J650" s="11">
        <f>SUMIFS(Detalhe_Registro!$G:$G,Detalhe_Registro!$A:$A,A650,Detalhe_Registro!$D:$D,B650)</f>
        <v>77.84</v>
      </c>
      <c r="K650" s="9" t="str">
        <f>IF(G650="","",IF(G650&lt;Premissas!$C$8,"&lt; 1,00",IF(G650&lt;Premissas!$C$9,"1,00 – 1,19",IF(G650&lt;Premissas!$C$10,"1,20 – 1,39",IF(G650&lt;Premissas!$C$11,"1,40 – 1,59",IF(G650&lt;Premissas!$C$12,"1,60 – 1,99","≥ 2,00"))))))</f>
        <v>&lt; 1,00</v>
      </c>
      <c r="L650" s="12">
        <f>IF(G650="","",MIN(Premissas!$C$17,IF(G650&lt;Premissas!$C$8,Premissas!$E$7,IF(G650&lt;Premissas!$C$9,Premissas!$E$8,IF(G650&lt;Premissas!$C$10,Premissas!$E$9,IF(G650&lt;Premissas!$C$11,Premissas!$E$10,IF(G650&lt;Premissas!$C$12,Premissas!$E$11,Premissas!$E$12)))))))</f>
        <v>0</v>
      </c>
      <c r="M650" s="13">
        <f>IF(OR(L650="",L650=0),0,L650/Premissas!$C$16)</f>
        <v>0</v>
      </c>
      <c r="N650" s="9" t="str">
        <f>IF(L650&gt;=Premissas!$C$17,"SIM","NÃO")</f>
        <v>NÃO</v>
      </c>
    </row>
    <row r="651" spans="1:14" ht="15" customHeight="1">
      <c r="A651" s="9">
        <v>7</v>
      </c>
      <c r="B651" s="9" t="s">
        <v>3229</v>
      </c>
      <c r="C651" s="9" t="s">
        <v>3230</v>
      </c>
      <c r="D651" s="9">
        <v>930</v>
      </c>
      <c r="E651" s="9" t="s">
        <v>4852</v>
      </c>
      <c r="F651" s="9">
        <f>COUNTIFS(Detalhe_Registro!$A:$A,A651,Detalhe_Registro!$D:$D,B651)</f>
        <v>2</v>
      </c>
      <c r="G651" s="11">
        <v>1.0625</v>
      </c>
      <c r="H651" s="11">
        <v>0.91360300000000005</v>
      </c>
      <c r="I651" s="10">
        <f>SUMIFS(Detalhe_Registro!$F:$F,Detalhe_Registro!$A:$A,A651,Detalhe_Registro!$D:$D,B651)</f>
        <v>1014</v>
      </c>
      <c r="J651" s="11">
        <f>SUMIFS(Detalhe_Registro!$G:$G,Detalhe_Registro!$A:$A,A651,Detalhe_Registro!$D:$D,B651)</f>
        <v>78</v>
      </c>
      <c r="K651" s="9" t="str">
        <f>IF(G651="","",IF(G651&lt;Premissas!$C$8,"&lt; 1,00",IF(G651&lt;Premissas!$C$9,"1,00 – 1,19",IF(G651&lt;Premissas!$C$10,"1,20 – 1,39",IF(G651&lt;Premissas!$C$11,"1,40 – 1,59",IF(G651&lt;Premissas!$C$12,"1,60 – 1,99","≥ 2,00"))))))</f>
        <v>1,00 – 1,19</v>
      </c>
      <c r="L651" s="12">
        <f>IF(G651="","",MIN(Premissas!$C$17,IF(G651&lt;Premissas!$C$8,Premissas!$E$7,IF(G651&lt;Premissas!$C$9,Premissas!$E$8,IF(G651&lt;Premissas!$C$10,Premissas!$E$9,IF(G651&lt;Premissas!$C$11,Premissas!$E$10,IF(G651&lt;Premissas!$C$12,Premissas!$E$11,Premissas!$E$12)))))))</f>
        <v>100</v>
      </c>
      <c r="M651" s="13">
        <f>IF(OR(L651="",L651=0),0,L651/Premissas!$C$16)</f>
        <v>3.8461538461538463</v>
      </c>
      <c r="N651" s="9" t="str">
        <f>IF(L651&gt;=Premissas!$C$17,"SIM","NÃO")</f>
        <v>NÃO</v>
      </c>
    </row>
    <row r="652" spans="1:14" ht="15" customHeight="1">
      <c r="A652" s="9">
        <v>7</v>
      </c>
      <c r="B652" s="9" t="s">
        <v>3365</v>
      </c>
      <c r="C652" s="9" t="s">
        <v>3366</v>
      </c>
      <c r="D652" s="9">
        <v>930</v>
      </c>
      <c r="E652" s="9" t="s">
        <v>18</v>
      </c>
      <c r="F652" s="9">
        <f>COUNTIFS(Detalhe_Registro!$A:$A,A652,Detalhe_Registro!$D:$D,B652)</f>
        <v>1</v>
      </c>
      <c r="G652" s="11">
        <v>2.9090910000000001</v>
      </c>
      <c r="H652" s="11">
        <v>2.9090910000000001</v>
      </c>
      <c r="I652" s="10">
        <f>SUMIFS(Detalhe_Registro!$F:$F,Detalhe_Registro!$A:$A,A652,Detalhe_Registro!$D:$D,B652)</f>
        <v>1880</v>
      </c>
      <c r="J652" s="11">
        <f>SUMIFS(Detalhe_Registro!$G:$G,Detalhe_Registro!$A:$A,A652,Detalhe_Registro!$D:$D,B652)</f>
        <v>29.41</v>
      </c>
      <c r="K652" s="9" t="str">
        <f>IF(G652="","",IF(G652&lt;Premissas!$C$8,"&lt; 1,00",IF(G652&lt;Premissas!$C$9,"1,00 – 1,19",IF(G652&lt;Premissas!$C$10,"1,20 – 1,39",IF(G652&lt;Premissas!$C$11,"1,40 – 1,59",IF(G652&lt;Premissas!$C$12,"1,60 – 1,99","≥ 2,00"))))))</f>
        <v>≥ 2,00</v>
      </c>
      <c r="L652" s="12">
        <f>IF(G652="","",MIN(Premissas!$C$17,IF(G652&lt;Premissas!$C$8,Premissas!$E$7,IF(G652&lt;Premissas!$C$9,Premissas!$E$8,IF(G652&lt;Premissas!$C$10,Premissas!$E$9,IF(G652&lt;Premissas!$C$11,Premissas!$E$10,IF(G652&lt;Premissas!$C$12,Premissas!$E$11,Premissas!$E$12)))))))</f>
        <v>750</v>
      </c>
      <c r="M652" s="13">
        <f>IF(OR(L652="",L652=0),0,L652/Premissas!$C$16)</f>
        <v>28.846153846153847</v>
      </c>
      <c r="N652" s="9" t="str">
        <f>IF(L652&gt;=Premissas!$C$17,"SIM","NÃO")</f>
        <v>SIM</v>
      </c>
    </row>
    <row r="653" spans="1:14" ht="15" customHeight="1">
      <c r="A653" s="9">
        <v>7</v>
      </c>
      <c r="B653" s="9" t="s">
        <v>3239</v>
      </c>
      <c r="C653" s="9" t="s">
        <v>3240</v>
      </c>
      <c r="D653" s="9">
        <v>930</v>
      </c>
      <c r="E653" s="9" t="s">
        <v>18</v>
      </c>
      <c r="F653" s="9">
        <f>COUNTIFS(Detalhe_Registro!$A:$A,A653,Detalhe_Registro!$D:$D,B653)</f>
        <v>1</v>
      </c>
      <c r="G653" s="11">
        <v>1.6363639999999999</v>
      </c>
      <c r="H653" s="11">
        <v>1.6363639999999999</v>
      </c>
      <c r="I653" s="10">
        <f>SUMIFS(Detalhe_Registro!$F:$F,Detalhe_Registro!$A:$A,A653,Detalhe_Registro!$D:$D,B653)</f>
        <v>182</v>
      </c>
      <c r="J653" s="11">
        <f>SUMIFS(Detalhe_Registro!$G:$G,Detalhe_Registro!$A:$A,A653,Detalhe_Registro!$D:$D,B653)</f>
        <v>5.09</v>
      </c>
      <c r="K653" s="9" t="str">
        <f>IF(G653="","",IF(G653&lt;Premissas!$C$8,"&lt; 1,00",IF(G653&lt;Premissas!$C$9,"1,00 – 1,19",IF(G653&lt;Premissas!$C$10,"1,20 – 1,39",IF(G653&lt;Premissas!$C$11,"1,40 – 1,59",IF(G653&lt;Premissas!$C$12,"1,60 – 1,99","≥ 2,00"))))))</f>
        <v>1,60 – 1,99</v>
      </c>
      <c r="L653" s="12">
        <f>IF(G653="","",MIN(Premissas!$C$17,IF(G653&lt;Premissas!$C$8,Premissas!$E$7,IF(G653&lt;Premissas!$C$9,Premissas!$E$8,IF(G653&lt;Premissas!$C$10,Premissas!$E$9,IF(G653&lt;Premissas!$C$11,Premissas!$E$10,IF(G653&lt;Premissas!$C$12,Premissas!$E$11,Premissas!$E$12)))))))</f>
        <v>500</v>
      </c>
      <c r="M653" s="13">
        <f>IF(OR(L653="",L653=0),0,L653/Premissas!$C$16)</f>
        <v>19.23076923076923</v>
      </c>
      <c r="N653" s="9" t="str">
        <f>IF(L653&gt;=Premissas!$C$17,"SIM","NÃO")</f>
        <v>NÃO</v>
      </c>
    </row>
    <row r="654" spans="1:14" ht="15" customHeight="1">
      <c r="A654" s="9">
        <v>7</v>
      </c>
      <c r="B654" s="9" t="s">
        <v>3017</v>
      </c>
      <c r="C654" s="9" t="s">
        <v>3018</v>
      </c>
      <c r="D654" s="9">
        <v>930</v>
      </c>
      <c r="E654" s="9" t="s">
        <v>21</v>
      </c>
      <c r="F654" s="9">
        <f>COUNTIFS(Detalhe_Registro!$A:$A,A654,Detalhe_Registro!$D:$D,B654)</f>
        <v>1</v>
      </c>
      <c r="G654" s="11">
        <v>1.1000000000000001</v>
      </c>
      <c r="H654" s="11">
        <v>1.1000000000000001</v>
      </c>
      <c r="I654" s="10">
        <f>SUMIFS(Detalhe_Registro!$F:$F,Detalhe_Registro!$A:$A,A654,Detalhe_Registro!$D:$D,B654)</f>
        <v>2399</v>
      </c>
      <c r="J654" s="11">
        <f>SUMIFS(Detalhe_Registro!$G:$G,Detalhe_Registro!$A:$A,A654,Detalhe_Registro!$D:$D,B654)</f>
        <v>111.07</v>
      </c>
      <c r="K654" s="9" t="str">
        <f>IF(G654="","",IF(G654&lt;Premissas!$C$8,"&lt; 1,00",IF(G654&lt;Premissas!$C$9,"1,00 – 1,19",IF(G654&lt;Premissas!$C$10,"1,20 – 1,39",IF(G654&lt;Premissas!$C$11,"1,40 – 1,59",IF(G654&lt;Premissas!$C$12,"1,60 – 1,99","≥ 2,00"))))))</f>
        <v>1,00 – 1,19</v>
      </c>
      <c r="L654" s="12">
        <f>IF(G654="","",MIN(Premissas!$C$17,IF(G654&lt;Premissas!$C$8,Premissas!$E$7,IF(G654&lt;Premissas!$C$9,Premissas!$E$8,IF(G654&lt;Premissas!$C$10,Premissas!$E$9,IF(G654&lt;Premissas!$C$11,Premissas!$E$10,IF(G654&lt;Premissas!$C$12,Premissas!$E$11,Premissas!$E$12)))))))</f>
        <v>100</v>
      </c>
      <c r="M654" s="13">
        <f>IF(OR(L654="",L654=0),0,L654/Premissas!$C$16)</f>
        <v>3.8461538461538463</v>
      </c>
      <c r="N654" s="9" t="str">
        <f>IF(L654&gt;=Premissas!$C$17,"SIM","NÃO")</f>
        <v>NÃO</v>
      </c>
    </row>
    <row r="655" spans="1:14" ht="15" customHeight="1">
      <c r="A655" s="9">
        <v>7</v>
      </c>
      <c r="B655" s="9" t="s">
        <v>3075</v>
      </c>
      <c r="C655" s="9" t="s">
        <v>3076</v>
      </c>
      <c r="D655" s="9">
        <v>930</v>
      </c>
      <c r="E655" s="9" t="s">
        <v>18</v>
      </c>
      <c r="F655" s="9">
        <f>COUNTIFS(Detalhe_Registro!$A:$A,A655,Detalhe_Registro!$D:$D,B655)</f>
        <v>1</v>
      </c>
      <c r="G655" s="11">
        <v>0.81818199999999996</v>
      </c>
      <c r="H655" s="11">
        <v>0.81818199999999996</v>
      </c>
      <c r="I655" s="10">
        <f>SUMIFS(Detalhe_Registro!$F:$F,Detalhe_Registro!$A:$A,A655,Detalhe_Registro!$D:$D,B655)</f>
        <v>431</v>
      </c>
      <c r="J655" s="11">
        <f>SUMIFS(Detalhe_Registro!$G:$G,Detalhe_Registro!$A:$A,A655,Detalhe_Registro!$D:$D,B655)</f>
        <v>23.55</v>
      </c>
      <c r="K655" s="9" t="str">
        <f>IF(G655="","",IF(G655&lt;Premissas!$C$8,"&lt; 1,00",IF(G655&lt;Premissas!$C$9,"1,00 – 1,19",IF(G655&lt;Premissas!$C$10,"1,20 – 1,39",IF(G655&lt;Premissas!$C$11,"1,40 – 1,59",IF(G655&lt;Premissas!$C$12,"1,60 – 1,99","≥ 2,00"))))))</f>
        <v>&lt; 1,00</v>
      </c>
      <c r="L655" s="12">
        <f>IF(G655="","",MIN(Premissas!$C$17,IF(G655&lt;Premissas!$C$8,Premissas!$E$7,IF(G655&lt;Premissas!$C$9,Premissas!$E$8,IF(G655&lt;Premissas!$C$10,Premissas!$E$9,IF(G655&lt;Premissas!$C$11,Premissas!$E$10,IF(G655&lt;Premissas!$C$12,Premissas!$E$11,Premissas!$E$12)))))))</f>
        <v>0</v>
      </c>
      <c r="M655" s="13">
        <f>IF(OR(L655="",L655=0),0,L655/Premissas!$C$16)</f>
        <v>0</v>
      </c>
      <c r="N655" s="9" t="str">
        <f>IF(L655&gt;=Premissas!$C$17,"SIM","NÃO")</f>
        <v>NÃO</v>
      </c>
    </row>
    <row r="656" spans="1:14" ht="15" customHeight="1">
      <c r="A656" s="9">
        <v>7</v>
      </c>
      <c r="B656" s="9" t="s">
        <v>3251</v>
      </c>
      <c r="C656" s="9" t="s">
        <v>3252</v>
      </c>
      <c r="D656" s="9">
        <v>930</v>
      </c>
      <c r="E656" s="9" t="s">
        <v>4856</v>
      </c>
      <c r="F656" s="9">
        <f>COUNTIFS(Detalhe_Registro!$A:$A,A656,Detalhe_Registro!$D:$D,B656)</f>
        <v>2</v>
      </c>
      <c r="G656" s="11">
        <v>1.6363639999999999</v>
      </c>
      <c r="H656" s="11">
        <v>1.1681820000000001</v>
      </c>
      <c r="I656" s="10">
        <f>SUMIFS(Detalhe_Registro!$F:$F,Detalhe_Registro!$A:$A,A656,Detalhe_Registro!$D:$D,B656)</f>
        <v>688</v>
      </c>
      <c r="J656" s="11">
        <f>SUMIFS(Detalhe_Registro!$G:$G,Detalhe_Registro!$A:$A,A656,Detalhe_Registro!$D:$D,B656)</f>
        <v>49.92</v>
      </c>
      <c r="K656" s="9" t="str">
        <f>IF(G656="","",IF(G656&lt;Premissas!$C$8,"&lt; 1,00",IF(G656&lt;Premissas!$C$9,"1,00 – 1,19",IF(G656&lt;Premissas!$C$10,"1,20 – 1,39",IF(G656&lt;Premissas!$C$11,"1,40 – 1,59",IF(G656&lt;Premissas!$C$12,"1,60 – 1,99","≥ 2,00"))))))</f>
        <v>1,60 – 1,99</v>
      </c>
      <c r="L656" s="12">
        <f>IF(G656="","",MIN(Premissas!$C$17,IF(G656&lt;Premissas!$C$8,Premissas!$E$7,IF(G656&lt;Premissas!$C$9,Premissas!$E$8,IF(G656&lt;Premissas!$C$10,Premissas!$E$9,IF(G656&lt;Premissas!$C$11,Premissas!$E$10,IF(G656&lt;Premissas!$C$12,Premissas!$E$11,Premissas!$E$12)))))))</f>
        <v>500</v>
      </c>
      <c r="M656" s="13">
        <f>IF(OR(L656="",L656=0),0,L656/Premissas!$C$16)</f>
        <v>19.23076923076923</v>
      </c>
      <c r="N656" s="9" t="str">
        <f>IF(L656&gt;=Premissas!$C$17,"SIM","NÃO")</f>
        <v>NÃO</v>
      </c>
    </row>
    <row r="657" spans="1:14" ht="15" customHeight="1">
      <c r="A657" s="9">
        <v>7</v>
      </c>
      <c r="B657" s="9" t="s">
        <v>3195</v>
      </c>
      <c r="C657" s="9" t="s">
        <v>3196</v>
      </c>
      <c r="D657" s="9">
        <v>930</v>
      </c>
      <c r="E657" s="9" t="s">
        <v>18</v>
      </c>
      <c r="F657" s="9">
        <f>COUNTIFS(Detalhe_Registro!$A:$A,A657,Detalhe_Registro!$D:$D,B657)</f>
        <v>1</v>
      </c>
      <c r="G657" s="11">
        <v>0.90909099999999998</v>
      </c>
      <c r="H657" s="11">
        <v>0.90909099999999998</v>
      </c>
      <c r="I657" s="10">
        <f>SUMIFS(Detalhe_Registro!$F:$F,Detalhe_Registro!$A:$A,A657,Detalhe_Registro!$D:$D,B657)</f>
        <v>389</v>
      </c>
      <c r="J657" s="11">
        <f>SUMIFS(Detalhe_Registro!$G:$G,Detalhe_Registro!$A:$A,A657,Detalhe_Registro!$D:$D,B657)</f>
        <v>19.36</v>
      </c>
      <c r="K657" s="9" t="str">
        <f>IF(G657="","",IF(G657&lt;Premissas!$C$8,"&lt; 1,00",IF(G657&lt;Premissas!$C$9,"1,00 – 1,19",IF(G657&lt;Premissas!$C$10,"1,20 – 1,39",IF(G657&lt;Premissas!$C$11,"1,40 – 1,59",IF(G657&lt;Premissas!$C$12,"1,60 – 1,99","≥ 2,00"))))))</f>
        <v>&lt; 1,00</v>
      </c>
      <c r="L657" s="12">
        <f>IF(G657="","",MIN(Premissas!$C$17,IF(G657&lt;Premissas!$C$8,Premissas!$E$7,IF(G657&lt;Premissas!$C$9,Premissas!$E$8,IF(G657&lt;Premissas!$C$10,Premissas!$E$9,IF(G657&lt;Premissas!$C$11,Premissas!$E$10,IF(G657&lt;Premissas!$C$12,Premissas!$E$11,Premissas!$E$12)))))))</f>
        <v>0</v>
      </c>
      <c r="M657" s="13">
        <f>IF(OR(L657="",L657=0),0,L657/Premissas!$C$16)</f>
        <v>0</v>
      </c>
      <c r="N657" s="9" t="str">
        <f>IF(L657&gt;=Premissas!$C$17,"SIM","NÃO")</f>
        <v>NÃO</v>
      </c>
    </row>
    <row r="658" spans="1:14" ht="15" customHeight="1">
      <c r="A658" s="9">
        <v>7</v>
      </c>
      <c r="B658" s="9" t="s">
        <v>3415</v>
      </c>
      <c r="C658" s="9" t="s">
        <v>3416</v>
      </c>
      <c r="D658" s="9">
        <v>930</v>
      </c>
      <c r="E658" s="9" t="s">
        <v>18</v>
      </c>
      <c r="F658" s="9">
        <f>COUNTIFS(Detalhe_Registro!$A:$A,A658,Detalhe_Registro!$D:$D,B658)</f>
        <v>1</v>
      </c>
      <c r="G658" s="11">
        <v>0.72727299999999995</v>
      </c>
      <c r="H658" s="11">
        <v>0.72727299999999995</v>
      </c>
      <c r="I658" s="10">
        <f>SUMIFS(Detalhe_Registro!$F:$F,Detalhe_Registro!$A:$A,A658,Detalhe_Registro!$D:$D,B658)</f>
        <v>45</v>
      </c>
      <c r="J658" s="11">
        <f>SUMIFS(Detalhe_Registro!$G:$G,Detalhe_Registro!$A:$A,A658,Detalhe_Registro!$D:$D,B658)</f>
        <v>2.82</v>
      </c>
      <c r="K658" s="9" t="str">
        <f>IF(G658="","",IF(G658&lt;Premissas!$C$8,"&lt; 1,00",IF(G658&lt;Premissas!$C$9,"1,00 – 1,19",IF(G658&lt;Premissas!$C$10,"1,20 – 1,39",IF(G658&lt;Premissas!$C$11,"1,40 – 1,59",IF(G658&lt;Premissas!$C$12,"1,60 – 1,99","≥ 2,00"))))))</f>
        <v>&lt; 1,00</v>
      </c>
      <c r="L658" s="12">
        <f>IF(G658="","",MIN(Premissas!$C$17,IF(G658&lt;Premissas!$C$8,Premissas!$E$7,IF(G658&lt;Premissas!$C$9,Premissas!$E$8,IF(G658&lt;Premissas!$C$10,Premissas!$E$9,IF(G658&lt;Premissas!$C$11,Premissas!$E$10,IF(G658&lt;Premissas!$C$12,Premissas!$E$11,Premissas!$E$12)))))))</f>
        <v>0</v>
      </c>
      <c r="M658" s="13">
        <f>IF(OR(L658="",L658=0),0,L658/Premissas!$C$16)</f>
        <v>0</v>
      </c>
      <c r="N658" s="9" t="str">
        <f>IF(L658&gt;=Premissas!$C$17,"SIM","NÃO")</f>
        <v>NÃO</v>
      </c>
    </row>
    <row r="659" spans="1:14" ht="15" customHeight="1">
      <c r="A659" s="9">
        <v>7</v>
      </c>
      <c r="B659" s="9" t="s">
        <v>3095</v>
      </c>
      <c r="C659" s="9" t="s">
        <v>3096</v>
      </c>
      <c r="D659" s="9">
        <v>930</v>
      </c>
      <c r="E659" s="9" t="s">
        <v>4854</v>
      </c>
      <c r="F659" s="9">
        <f>COUNTIFS(Detalhe_Registro!$A:$A,A659,Detalhe_Registro!$D:$D,B659)</f>
        <v>2</v>
      </c>
      <c r="G659" s="11">
        <v>2.5</v>
      </c>
      <c r="H659" s="11">
        <v>1.6363639999999999</v>
      </c>
      <c r="I659" s="10">
        <f>SUMIFS(Detalhe_Registro!$F:$F,Detalhe_Registro!$A:$A,A659,Detalhe_Registro!$D:$D,B659)</f>
        <v>1493</v>
      </c>
      <c r="J659" s="11">
        <f>SUMIFS(Detalhe_Registro!$G:$G,Detalhe_Registro!$A:$A,A659,Detalhe_Registro!$D:$D,B659)</f>
        <v>38.03</v>
      </c>
      <c r="K659" s="9" t="str">
        <f>IF(G659="","",IF(G659&lt;Premissas!$C$8,"&lt; 1,00",IF(G659&lt;Premissas!$C$9,"1,00 – 1,19",IF(G659&lt;Premissas!$C$10,"1,20 – 1,39",IF(G659&lt;Premissas!$C$11,"1,40 – 1,59",IF(G659&lt;Premissas!$C$12,"1,60 – 1,99","≥ 2,00"))))))</f>
        <v>≥ 2,00</v>
      </c>
      <c r="L659" s="12">
        <f>IF(G659="","",MIN(Premissas!$C$17,IF(G659&lt;Premissas!$C$8,Premissas!$E$7,IF(G659&lt;Premissas!$C$9,Premissas!$E$8,IF(G659&lt;Premissas!$C$10,Premissas!$E$9,IF(G659&lt;Premissas!$C$11,Premissas!$E$10,IF(G659&lt;Premissas!$C$12,Premissas!$E$11,Premissas!$E$12)))))))</f>
        <v>750</v>
      </c>
      <c r="M659" s="13">
        <f>IF(OR(L659="",L659=0),0,L659/Premissas!$C$16)</f>
        <v>28.846153846153847</v>
      </c>
      <c r="N659" s="9" t="str">
        <f>IF(L659&gt;=Premissas!$C$17,"SIM","NÃO")</f>
        <v>SIM</v>
      </c>
    </row>
    <row r="660" spans="1:14" ht="15" customHeight="1">
      <c r="A660" s="9">
        <v>7</v>
      </c>
      <c r="B660" s="9" t="s">
        <v>3137</v>
      </c>
      <c r="C660" s="9" t="s">
        <v>3138</v>
      </c>
      <c r="D660" s="9">
        <v>930</v>
      </c>
      <c r="E660" s="9" t="s">
        <v>18</v>
      </c>
      <c r="F660" s="9">
        <f>COUNTIFS(Detalhe_Registro!$A:$A,A660,Detalhe_Registro!$D:$D,B660)</f>
        <v>1</v>
      </c>
      <c r="G660" s="11">
        <v>0.63636400000000004</v>
      </c>
      <c r="H660" s="11">
        <v>0.63636400000000004</v>
      </c>
      <c r="I660" s="10">
        <f>SUMIFS(Detalhe_Registro!$F:$F,Detalhe_Registro!$A:$A,A660,Detalhe_Registro!$D:$D,B660)</f>
        <v>224</v>
      </c>
      <c r="J660" s="11">
        <f>SUMIFS(Detalhe_Registro!$G:$G,Detalhe_Registro!$A:$A,A660,Detalhe_Registro!$D:$D,B660)</f>
        <v>16.13</v>
      </c>
      <c r="K660" s="9" t="str">
        <f>IF(G660="","",IF(G660&lt;Premissas!$C$8,"&lt; 1,00",IF(G660&lt;Premissas!$C$9,"1,00 – 1,19",IF(G660&lt;Premissas!$C$10,"1,20 – 1,39",IF(G660&lt;Premissas!$C$11,"1,40 – 1,59",IF(G660&lt;Premissas!$C$12,"1,60 – 1,99","≥ 2,00"))))))</f>
        <v>&lt; 1,00</v>
      </c>
      <c r="L660" s="12">
        <f>IF(G660="","",MIN(Premissas!$C$17,IF(G660&lt;Premissas!$C$8,Premissas!$E$7,IF(G660&lt;Premissas!$C$9,Premissas!$E$8,IF(G660&lt;Premissas!$C$10,Premissas!$E$9,IF(G660&lt;Premissas!$C$11,Premissas!$E$10,IF(G660&lt;Premissas!$C$12,Premissas!$E$11,Premissas!$E$12)))))))</f>
        <v>0</v>
      </c>
      <c r="M660" s="13">
        <f>IF(OR(L660="",L660=0),0,L660/Premissas!$C$16)</f>
        <v>0</v>
      </c>
      <c r="N660" s="9" t="str">
        <f>IF(L660&gt;=Premissas!$C$17,"SIM","NÃO")</f>
        <v>NÃO</v>
      </c>
    </row>
    <row r="661" spans="1:14" ht="15" customHeight="1">
      <c r="A661" s="9">
        <v>7</v>
      </c>
      <c r="B661" s="9" t="s">
        <v>3109</v>
      </c>
      <c r="C661" s="9" t="s">
        <v>3110</v>
      </c>
      <c r="D661" s="9">
        <v>930</v>
      </c>
      <c r="E661" s="9" t="s">
        <v>18</v>
      </c>
      <c r="F661" s="9">
        <f>COUNTIFS(Detalhe_Registro!$A:$A,A661,Detalhe_Registro!$D:$D,B661)</f>
        <v>1</v>
      </c>
      <c r="G661" s="11">
        <v>0.81818199999999996</v>
      </c>
      <c r="H661" s="11">
        <v>0.81818199999999996</v>
      </c>
      <c r="I661" s="10">
        <f>SUMIFS(Detalhe_Registro!$F:$F,Detalhe_Registro!$A:$A,A661,Detalhe_Registro!$D:$D,B661)</f>
        <v>921</v>
      </c>
      <c r="J661" s="11">
        <f>SUMIFS(Detalhe_Registro!$G:$G,Detalhe_Registro!$A:$A,A661,Detalhe_Registro!$D:$D,B661)</f>
        <v>50.95</v>
      </c>
      <c r="K661" s="9" t="str">
        <f>IF(G661="","",IF(G661&lt;Premissas!$C$8,"&lt; 1,00",IF(G661&lt;Premissas!$C$9,"1,00 – 1,19",IF(G661&lt;Premissas!$C$10,"1,20 – 1,39",IF(G661&lt;Premissas!$C$11,"1,40 – 1,59",IF(G661&lt;Premissas!$C$12,"1,60 – 1,99","≥ 2,00"))))))</f>
        <v>&lt; 1,00</v>
      </c>
      <c r="L661" s="12">
        <f>IF(G661="","",MIN(Premissas!$C$17,IF(G661&lt;Premissas!$C$8,Premissas!$E$7,IF(G661&lt;Premissas!$C$9,Premissas!$E$8,IF(G661&lt;Premissas!$C$10,Premissas!$E$9,IF(G661&lt;Premissas!$C$11,Premissas!$E$10,IF(G661&lt;Premissas!$C$12,Premissas!$E$11,Premissas!$E$12)))))))</f>
        <v>0</v>
      </c>
      <c r="M661" s="13">
        <f>IF(OR(L661="",L661=0),0,L661/Premissas!$C$16)</f>
        <v>0</v>
      </c>
      <c r="N661" s="9" t="str">
        <f>IF(L661&gt;=Premissas!$C$17,"SIM","NÃO")</f>
        <v>NÃO</v>
      </c>
    </row>
    <row r="662" spans="1:14" ht="15" customHeight="1">
      <c r="A662" s="9">
        <v>7</v>
      </c>
      <c r="B662" s="9" t="s">
        <v>3119</v>
      </c>
      <c r="C662" s="9" t="s">
        <v>3120</v>
      </c>
      <c r="D662" s="9">
        <v>930</v>
      </c>
      <c r="E662" s="9" t="s">
        <v>4852</v>
      </c>
      <c r="F662" s="9">
        <f>COUNTIFS(Detalhe_Registro!$A:$A,A662,Detalhe_Registro!$D:$D,B662)</f>
        <v>2</v>
      </c>
      <c r="G662" s="11">
        <v>0.25</v>
      </c>
      <c r="H662" s="11">
        <v>0.15441199999999999</v>
      </c>
      <c r="I662" s="10">
        <f>SUMIFS(Detalhe_Registro!$F:$F,Detalhe_Registro!$A:$A,A662,Detalhe_Registro!$D:$D,B662)</f>
        <v>11</v>
      </c>
      <c r="J662" s="11">
        <f>SUMIFS(Detalhe_Registro!$G:$G,Detalhe_Registro!$A:$A,A662,Detalhe_Registro!$D:$D,B662)</f>
        <v>8.7099999999999991</v>
      </c>
      <c r="K662" s="9" t="str">
        <f>IF(G662="","",IF(G662&lt;Premissas!$C$8,"&lt; 1,00",IF(G662&lt;Premissas!$C$9,"1,00 – 1,19",IF(G662&lt;Premissas!$C$10,"1,20 – 1,39",IF(G662&lt;Premissas!$C$11,"1,40 – 1,59",IF(G662&lt;Premissas!$C$12,"1,60 – 1,99","≥ 2,00"))))))</f>
        <v>&lt; 1,00</v>
      </c>
      <c r="L662" s="12">
        <f>IF(G662="","",MIN(Premissas!$C$17,IF(G662&lt;Premissas!$C$8,Premissas!$E$7,IF(G662&lt;Premissas!$C$9,Premissas!$E$8,IF(G662&lt;Premissas!$C$10,Premissas!$E$9,IF(G662&lt;Premissas!$C$11,Premissas!$E$10,IF(G662&lt;Premissas!$C$12,Premissas!$E$11,Premissas!$E$12)))))))</f>
        <v>0</v>
      </c>
      <c r="M662" s="13">
        <f>IF(OR(L662="",L662=0),0,L662/Premissas!$C$16)</f>
        <v>0</v>
      </c>
      <c r="N662" s="9" t="str">
        <f>IF(L662&gt;=Premissas!$C$17,"SIM","NÃO")</f>
        <v>NÃO</v>
      </c>
    </row>
    <row r="663" spans="1:14" ht="15" customHeight="1">
      <c r="A663" s="9">
        <v>7</v>
      </c>
      <c r="B663" s="9" t="s">
        <v>3065</v>
      </c>
      <c r="C663" s="9" t="s">
        <v>3066</v>
      </c>
      <c r="D663" s="9">
        <v>930</v>
      </c>
      <c r="E663" s="9" t="s">
        <v>18</v>
      </c>
      <c r="F663" s="9">
        <f>COUNTIFS(Detalhe_Registro!$A:$A,A663,Detalhe_Registro!$D:$D,B663)</f>
        <v>1</v>
      </c>
      <c r="G663" s="11">
        <v>2.1363639999999999</v>
      </c>
      <c r="H663" s="11">
        <v>2.1363639999999999</v>
      </c>
      <c r="I663" s="10">
        <f>SUMIFS(Detalhe_Registro!$F:$F,Detalhe_Registro!$A:$A,A663,Detalhe_Registro!$D:$D,B663)</f>
        <v>160</v>
      </c>
      <c r="J663" s="11">
        <f>SUMIFS(Detalhe_Registro!$G:$G,Detalhe_Registro!$A:$A,A663,Detalhe_Registro!$D:$D,B663)</f>
        <v>3.41</v>
      </c>
      <c r="K663" s="9" t="str">
        <f>IF(G663="","",IF(G663&lt;Premissas!$C$8,"&lt; 1,00",IF(G663&lt;Premissas!$C$9,"1,00 – 1,19",IF(G663&lt;Premissas!$C$10,"1,20 – 1,39",IF(G663&lt;Premissas!$C$11,"1,40 – 1,59",IF(G663&lt;Premissas!$C$12,"1,60 – 1,99","≥ 2,00"))))))</f>
        <v>≥ 2,00</v>
      </c>
      <c r="L663" s="12">
        <f>IF(G663="","",MIN(Premissas!$C$17,IF(G663&lt;Premissas!$C$8,Premissas!$E$7,IF(G663&lt;Premissas!$C$9,Premissas!$E$8,IF(G663&lt;Premissas!$C$10,Premissas!$E$9,IF(G663&lt;Premissas!$C$11,Premissas!$E$10,IF(G663&lt;Premissas!$C$12,Premissas!$E$11,Premissas!$E$12)))))))</f>
        <v>750</v>
      </c>
      <c r="M663" s="13">
        <f>IF(OR(L663="",L663=0),0,L663/Premissas!$C$16)</f>
        <v>28.846153846153847</v>
      </c>
      <c r="N663" s="9" t="str">
        <f>IF(L663&gt;=Premissas!$C$17,"SIM","NÃO")</f>
        <v>SIM</v>
      </c>
    </row>
    <row r="664" spans="1:14" ht="15" customHeight="1">
      <c r="A664" s="9">
        <v>7</v>
      </c>
      <c r="B664" s="9" t="s">
        <v>3221</v>
      </c>
      <c r="C664" s="9" t="s">
        <v>3222</v>
      </c>
      <c r="D664" s="9">
        <v>930</v>
      </c>
      <c r="E664" s="9" t="s">
        <v>21</v>
      </c>
      <c r="F664" s="9">
        <f>COUNTIFS(Detalhe_Registro!$A:$A,A664,Detalhe_Registro!$D:$D,B664)</f>
        <v>1</v>
      </c>
      <c r="G664" s="11">
        <v>0.9</v>
      </c>
      <c r="H664" s="11">
        <v>0.9</v>
      </c>
      <c r="I664" s="10">
        <f>SUMIFS(Detalhe_Registro!$F:$F,Detalhe_Registro!$A:$A,A664,Detalhe_Registro!$D:$D,B664)</f>
        <v>1064</v>
      </c>
      <c r="J664" s="11">
        <f>SUMIFS(Detalhe_Registro!$G:$G,Detalhe_Registro!$A:$A,A664,Detalhe_Registro!$D:$D,B664)</f>
        <v>58.84</v>
      </c>
      <c r="K664" s="9" t="str">
        <f>IF(G664="","",IF(G664&lt;Premissas!$C$8,"&lt; 1,00",IF(G664&lt;Premissas!$C$9,"1,00 – 1,19",IF(G664&lt;Premissas!$C$10,"1,20 – 1,39",IF(G664&lt;Premissas!$C$11,"1,40 – 1,59",IF(G664&lt;Premissas!$C$12,"1,60 – 1,99","≥ 2,00"))))))</f>
        <v>&lt; 1,00</v>
      </c>
      <c r="L664" s="12">
        <f>IF(G664="","",MIN(Premissas!$C$17,IF(G664&lt;Premissas!$C$8,Premissas!$E$7,IF(G664&lt;Premissas!$C$9,Premissas!$E$8,IF(G664&lt;Premissas!$C$10,Premissas!$E$9,IF(G664&lt;Premissas!$C$11,Premissas!$E$10,IF(G664&lt;Premissas!$C$12,Premissas!$E$11,Premissas!$E$12)))))))</f>
        <v>0</v>
      </c>
      <c r="M664" s="13">
        <f>IF(OR(L664="",L664=0),0,L664/Premissas!$C$16)</f>
        <v>0</v>
      </c>
      <c r="N664" s="9" t="str">
        <f>IF(L664&gt;=Premissas!$C$17,"SIM","NÃO")</f>
        <v>NÃO</v>
      </c>
    </row>
    <row r="665" spans="1:14" ht="15" customHeight="1">
      <c r="A665" s="9">
        <v>7</v>
      </c>
      <c r="B665" s="9" t="s">
        <v>3129</v>
      </c>
      <c r="C665" s="9" t="s">
        <v>3130</v>
      </c>
      <c r="D665" s="9">
        <v>930</v>
      </c>
      <c r="E665" s="9" t="s">
        <v>18</v>
      </c>
      <c r="F665" s="9">
        <f>COUNTIFS(Detalhe_Registro!$A:$A,A665,Detalhe_Registro!$D:$D,B665)</f>
        <v>1</v>
      </c>
      <c r="G665" s="11">
        <v>1.681818</v>
      </c>
      <c r="H665" s="11">
        <v>1.681818</v>
      </c>
      <c r="I665" s="10">
        <f>SUMIFS(Detalhe_Registro!$F:$F,Detalhe_Registro!$A:$A,A665,Detalhe_Registro!$D:$D,B665)</f>
        <v>563</v>
      </c>
      <c r="J665" s="11">
        <f>SUMIFS(Detalhe_Registro!$G:$G,Detalhe_Registro!$A:$A,A665,Detalhe_Registro!$D:$D,B665)</f>
        <v>15.1</v>
      </c>
      <c r="K665" s="9" t="str">
        <f>IF(G665="","",IF(G665&lt;Premissas!$C$8,"&lt; 1,00",IF(G665&lt;Premissas!$C$9,"1,00 – 1,19",IF(G665&lt;Premissas!$C$10,"1,20 – 1,39",IF(G665&lt;Premissas!$C$11,"1,40 – 1,59",IF(G665&lt;Premissas!$C$12,"1,60 – 1,99","≥ 2,00"))))))</f>
        <v>1,60 – 1,99</v>
      </c>
      <c r="L665" s="12">
        <f>IF(G665="","",MIN(Premissas!$C$17,IF(G665&lt;Premissas!$C$8,Premissas!$E$7,IF(G665&lt;Premissas!$C$9,Premissas!$E$8,IF(G665&lt;Premissas!$C$10,Premissas!$E$9,IF(G665&lt;Premissas!$C$11,Premissas!$E$10,IF(G665&lt;Premissas!$C$12,Premissas!$E$11,Premissas!$E$12)))))))</f>
        <v>500</v>
      </c>
      <c r="M665" s="13">
        <f>IF(OR(L665="",L665=0),0,L665/Premissas!$C$16)</f>
        <v>19.23076923076923</v>
      </c>
      <c r="N665" s="9" t="str">
        <f>IF(L665&gt;=Premissas!$C$17,"SIM","NÃO")</f>
        <v>NÃO</v>
      </c>
    </row>
    <row r="666" spans="1:14" ht="15" customHeight="1">
      <c r="A666" s="9">
        <v>7</v>
      </c>
      <c r="B666" s="9" t="s">
        <v>3079</v>
      </c>
      <c r="C666" s="9" t="s">
        <v>3080</v>
      </c>
      <c r="D666" s="9">
        <v>930</v>
      </c>
      <c r="E666" s="9" t="s">
        <v>18</v>
      </c>
      <c r="F666" s="9">
        <f>COUNTIFS(Detalhe_Registro!$A:$A,A666,Detalhe_Registro!$D:$D,B666)</f>
        <v>1</v>
      </c>
      <c r="G666" s="11">
        <v>0.86363599999999996</v>
      </c>
      <c r="H666" s="11">
        <v>0.86363599999999996</v>
      </c>
      <c r="I666" s="10">
        <f>SUMIFS(Detalhe_Registro!$F:$F,Detalhe_Registro!$A:$A,A666,Detalhe_Registro!$D:$D,B666)</f>
        <v>423</v>
      </c>
      <c r="J666" s="11">
        <f>SUMIFS(Detalhe_Registro!$G:$G,Detalhe_Registro!$A:$A,A666,Detalhe_Registro!$D:$D,B666)</f>
        <v>22.22</v>
      </c>
      <c r="K666" s="9" t="str">
        <f>IF(G666="","",IF(G666&lt;Premissas!$C$8,"&lt; 1,00",IF(G666&lt;Premissas!$C$9,"1,00 – 1,19",IF(G666&lt;Premissas!$C$10,"1,20 – 1,39",IF(G666&lt;Premissas!$C$11,"1,40 – 1,59",IF(G666&lt;Premissas!$C$12,"1,60 – 1,99","≥ 2,00"))))))</f>
        <v>&lt; 1,00</v>
      </c>
      <c r="L666" s="12">
        <f>IF(G666="","",MIN(Premissas!$C$17,IF(G666&lt;Premissas!$C$8,Premissas!$E$7,IF(G666&lt;Premissas!$C$9,Premissas!$E$8,IF(G666&lt;Premissas!$C$10,Premissas!$E$9,IF(G666&lt;Premissas!$C$11,Premissas!$E$10,IF(G666&lt;Premissas!$C$12,Premissas!$E$11,Premissas!$E$12)))))))</f>
        <v>0</v>
      </c>
      <c r="M666" s="13">
        <f>IF(OR(L666="",L666=0),0,L666/Premissas!$C$16)</f>
        <v>0</v>
      </c>
      <c r="N666" s="9" t="str">
        <f>IF(L666&gt;=Premissas!$C$17,"SIM","NÃO")</f>
        <v>NÃO</v>
      </c>
    </row>
    <row r="667" spans="1:14" ht="15" customHeight="1">
      <c r="A667" s="9">
        <v>7</v>
      </c>
      <c r="B667" s="9" t="s">
        <v>3163</v>
      </c>
      <c r="C667" s="9" t="s">
        <v>3164</v>
      </c>
      <c r="D667" s="9">
        <v>930</v>
      </c>
      <c r="E667" s="9" t="s">
        <v>4853</v>
      </c>
      <c r="F667" s="9">
        <f>COUNTIFS(Detalhe_Registro!$A:$A,A667,Detalhe_Registro!$D:$D,B667)</f>
        <v>2</v>
      </c>
      <c r="G667" s="11">
        <v>1.6363639999999999</v>
      </c>
      <c r="H667" s="11">
        <v>1.28877</v>
      </c>
      <c r="I667" s="10">
        <f>SUMIFS(Detalhe_Registro!$F:$F,Detalhe_Registro!$A:$A,A667,Detalhe_Registro!$D:$D,B667)</f>
        <v>1243</v>
      </c>
      <c r="J667" s="11">
        <f>SUMIFS(Detalhe_Registro!$G:$G,Detalhe_Registro!$A:$A,A667,Detalhe_Registro!$D:$D,B667)</f>
        <v>42.32</v>
      </c>
      <c r="K667" s="9" t="str">
        <f>IF(G667="","",IF(G667&lt;Premissas!$C$8,"&lt; 1,00",IF(G667&lt;Premissas!$C$9,"1,00 – 1,19",IF(G667&lt;Premissas!$C$10,"1,20 – 1,39",IF(G667&lt;Premissas!$C$11,"1,40 – 1,59",IF(G667&lt;Premissas!$C$12,"1,60 – 1,99","≥ 2,00"))))))</f>
        <v>1,60 – 1,99</v>
      </c>
      <c r="L667" s="12">
        <f>IF(G667="","",MIN(Premissas!$C$17,IF(G667&lt;Premissas!$C$8,Premissas!$E$7,IF(G667&lt;Premissas!$C$9,Premissas!$E$8,IF(G667&lt;Premissas!$C$10,Premissas!$E$9,IF(G667&lt;Premissas!$C$11,Premissas!$E$10,IF(G667&lt;Premissas!$C$12,Premissas!$E$11,Premissas!$E$12)))))))</f>
        <v>500</v>
      </c>
      <c r="M667" s="13">
        <f>IF(OR(L667="",L667=0),0,L667/Premissas!$C$16)</f>
        <v>19.23076923076923</v>
      </c>
      <c r="N667" s="9" t="str">
        <f>IF(L667&gt;=Premissas!$C$17,"SIM","NÃO")</f>
        <v>NÃO</v>
      </c>
    </row>
    <row r="668" spans="1:14" ht="15" customHeight="1">
      <c r="A668" s="9">
        <v>7</v>
      </c>
      <c r="B668" s="9" t="s">
        <v>3207</v>
      </c>
      <c r="C668" s="9" t="s">
        <v>3208</v>
      </c>
      <c r="D668" s="9">
        <v>930</v>
      </c>
      <c r="E668" s="9" t="s">
        <v>18</v>
      </c>
      <c r="F668" s="9">
        <f>COUNTIFS(Detalhe_Registro!$A:$A,A668,Detalhe_Registro!$D:$D,B668)</f>
        <v>1</v>
      </c>
      <c r="G668" s="11">
        <v>0.13636400000000001</v>
      </c>
      <c r="H668" s="11">
        <v>0.13636400000000001</v>
      </c>
      <c r="I668" s="10">
        <f>SUMIFS(Detalhe_Registro!$F:$F,Detalhe_Registro!$A:$A,A668,Detalhe_Registro!$D:$D,B668)</f>
        <v>126</v>
      </c>
      <c r="J668" s="11">
        <f>SUMIFS(Detalhe_Registro!$G:$G,Detalhe_Registro!$A:$A,A668,Detalhe_Registro!$D:$D,B668)</f>
        <v>37.6</v>
      </c>
      <c r="K668" s="9" t="str">
        <f>IF(G668="","",IF(G668&lt;Premissas!$C$8,"&lt; 1,00",IF(G668&lt;Premissas!$C$9,"1,00 – 1,19",IF(G668&lt;Premissas!$C$10,"1,20 – 1,39",IF(G668&lt;Premissas!$C$11,"1,40 – 1,59",IF(G668&lt;Premissas!$C$12,"1,60 – 1,99","≥ 2,00"))))))</f>
        <v>&lt; 1,00</v>
      </c>
      <c r="L668" s="12">
        <f>IF(G668="","",MIN(Premissas!$C$17,IF(G668&lt;Premissas!$C$8,Premissas!$E$7,IF(G668&lt;Premissas!$C$9,Premissas!$E$8,IF(G668&lt;Premissas!$C$10,Premissas!$E$9,IF(G668&lt;Premissas!$C$11,Premissas!$E$10,IF(G668&lt;Premissas!$C$12,Premissas!$E$11,Premissas!$E$12)))))))</f>
        <v>0</v>
      </c>
      <c r="M668" s="13">
        <f>IF(OR(L668="",L668=0),0,L668/Premissas!$C$16)</f>
        <v>0</v>
      </c>
      <c r="N668" s="9" t="str">
        <f>IF(L668&gt;=Premissas!$C$17,"SIM","NÃO")</f>
        <v>NÃO</v>
      </c>
    </row>
    <row r="669" spans="1:14" ht="15" customHeight="1">
      <c r="A669" s="9">
        <v>7</v>
      </c>
      <c r="B669" s="9" t="s">
        <v>3481</v>
      </c>
      <c r="C669" s="9" t="s">
        <v>3482</v>
      </c>
      <c r="D669" s="9">
        <v>930</v>
      </c>
      <c r="E669" s="9" t="s">
        <v>18</v>
      </c>
      <c r="F669" s="9">
        <f>COUNTIFS(Detalhe_Registro!$A:$A,A669,Detalhe_Registro!$D:$D,B669)</f>
        <v>1</v>
      </c>
      <c r="G669" s="11">
        <v>0.59090900000000002</v>
      </c>
      <c r="H669" s="11">
        <v>0.59090900000000002</v>
      </c>
      <c r="I669" s="10">
        <f>SUMIFS(Detalhe_Registro!$F:$F,Detalhe_Registro!$A:$A,A669,Detalhe_Registro!$D:$D,B669)</f>
        <v>879</v>
      </c>
      <c r="J669" s="11">
        <f>SUMIFS(Detalhe_Registro!$G:$G,Detalhe_Registro!$A:$A,A669,Detalhe_Registro!$D:$D,B669)</f>
        <v>69</v>
      </c>
      <c r="K669" s="9" t="str">
        <f>IF(G669="","",IF(G669&lt;Premissas!$C$8,"&lt; 1,00",IF(G669&lt;Premissas!$C$9,"1,00 – 1,19",IF(G669&lt;Premissas!$C$10,"1,20 – 1,39",IF(G669&lt;Premissas!$C$11,"1,40 – 1,59",IF(G669&lt;Premissas!$C$12,"1,60 – 1,99","≥ 2,00"))))))</f>
        <v>&lt; 1,00</v>
      </c>
      <c r="L669" s="12">
        <f>IF(G669="","",MIN(Premissas!$C$17,IF(G669&lt;Premissas!$C$8,Premissas!$E$7,IF(G669&lt;Premissas!$C$9,Premissas!$E$8,IF(G669&lt;Premissas!$C$10,Premissas!$E$9,IF(G669&lt;Premissas!$C$11,Premissas!$E$10,IF(G669&lt;Premissas!$C$12,Premissas!$E$11,Premissas!$E$12)))))))</f>
        <v>0</v>
      </c>
      <c r="M669" s="13">
        <f>IF(OR(L669="",L669=0),0,L669/Premissas!$C$16)</f>
        <v>0</v>
      </c>
      <c r="N669" s="9" t="str">
        <f>IF(L669&gt;=Premissas!$C$17,"SIM","NÃO")</f>
        <v>NÃO</v>
      </c>
    </row>
    <row r="670" spans="1:14" ht="15" customHeight="1">
      <c r="A670" s="9">
        <v>7</v>
      </c>
      <c r="B670" s="9" t="s">
        <v>3397</v>
      </c>
      <c r="C670" s="9" t="s">
        <v>3398</v>
      </c>
      <c r="D670" s="9">
        <v>930</v>
      </c>
      <c r="E670" s="9" t="s">
        <v>18</v>
      </c>
      <c r="F670" s="9">
        <f>COUNTIFS(Detalhe_Registro!$A:$A,A670,Detalhe_Registro!$D:$D,B670)</f>
        <v>1</v>
      </c>
      <c r="G670" s="11">
        <v>1.681818</v>
      </c>
      <c r="H670" s="11">
        <v>1.681818</v>
      </c>
      <c r="I670" s="10">
        <f>SUMIFS(Detalhe_Registro!$F:$F,Detalhe_Registro!$A:$A,A670,Detalhe_Registro!$D:$D,B670)</f>
        <v>1698</v>
      </c>
      <c r="J670" s="11">
        <f>SUMIFS(Detalhe_Registro!$G:$G,Detalhe_Registro!$A:$A,A670,Detalhe_Registro!$D:$D,B670)</f>
        <v>46.1</v>
      </c>
      <c r="K670" s="9" t="str">
        <f>IF(G670="","",IF(G670&lt;Premissas!$C$8,"&lt; 1,00",IF(G670&lt;Premissas!$C$9,"1,00 – 1,19",IF(G670&lt;Premissas!$C$10,"1,20 – 1,39",IF(G670&lt;Premissas!$C$11,"1,40 – 1,59",IF(G670&lt;Premissas!$C$12,"1,60 – 1,99","≥ 2,00"))))))</f>
        <v>1,60 – 1,99</v>
      </c>
      <c r="L670" s="12">
        <f>IF(G670="","",MIN(Premissas!$C$17,IF(G670&lt;Premissas!$C$8,Premissas!$E$7,IF(G670&lt;Premissas!$C$9,Premissas!$E$8,IF(G670&lt;Premissas!$C$10,Premissas!$E$9,IF(G670&lt;Premissas!$C$11,Premissas!$E$10,IF(G670&lt;Premissas!$C$12,Premissas!$E$11,Premissas!$E$12)))))))</f>
        <v>500</v>
      </c>
      <c r="M670" s="13">
        <f>IF(OR(L670="",L670=0),0,L670/Premissas!$C$16)</f>
        <v>19.23076923076923</v>
      </c>
      <c r="N670" s="9" t="str">
        <f>IF(L670&gt;=Premissas!$C$17,"SIM","NÃO")</f>
        <v>NÃO</v>
      </c>
    </row>
    <row r="671" spans="1:14" ht="15" customHeight="1">
      <c r="A671" s="9">
        <v>7</v>
      </c>
      <c r="B671" s="9" t="s">
        <v>3033</v>
      </c>
      <c r="C671" s="9" t="s">
        <v>3034</v>
      </c>
      <c r="D671" s="9">
        <v>930</v>
      </c>
      <c r="E671" s="9" t="s">
        <v>19</v>
      </c>
      <c r="F671" s="9">
        <f>COUNTIFS(Detalhe_Registro!$A:$A,A671,Detalhe_Registro!$D:$D,B671)</f>
        <v>1</v>
      </c>
      <c r="G671" s="11">
        <v>0.29411799999999999</v>
      </c>
      <c r="H671" s="11">
        <v>0.29411799999999999</v>
      </c>
      <c r="I671" s="10">
        <f>SUMIFS(Detalhe_Registro!$F:$F,Detalhe_Registro!$A:$A,A671,Detalhe_Registro!$D:$D,B671)</f>
        <v>52</v>
      </c>
      <c r="J671" s="11">
        <f>SUMIFS(Detalhe_Registro!$G:$G,Detalhe_Registro!$A:$A,A671,Detalhe_Registro!$D:$D,B671)</f>
        <v>11.39</v>
      </c>
      <c r="K671" s="9" t="str">
        <f>IF(G671="","",IF(G671&lt;Premissas!$C$8,"&lt; 1,00",IF(G671&lt;Premissas!$C$9,"1,00 – 1,19",IF(G671&lt;Premissas!$C$10,"1,20 – 1,39",IF(G671&lt;Premissas!$C$11,"1,40 – 1,59",IF(G671&lt;Premissas!$C$12,"1,60 – 1,99","≥ 2,00"))))))</f>
        <v>&lt; 1,00</v>
      </c>
      <c r="L671" s="12">
        <f>IF(G671="","",MIN(Premissas!$C$17,IF(G671&lt;Premissas!$C$8,Premissas!$E$7,IF(G671&lt;Premissas!$C$9,Premissas!$E$8,IF(G671&lt;Premissas!$C$10,Premissas!$E$9,IF(G671&lt;Premissas!$C$11,Premissas!$E$10,IF(G671&lt;Premissas!$C$12,Premissas!$E$11,Premissas!$E$12)))))))</f>
        <v>0</v>
      </c>
      <c r="M671" s="13">
        <f>IF(OR(L671="",L671=0),0,L671/Premissas!$C$16)</f>
        <v>0</v>
      </c>
      <c r="N671" s="9" t="str">
        <f>IF(L671&gt;=Premissas!$C$17,"SIM","NÃO")</f>
        <v>NÃO</v>
      </c>
    </row>
    <row r="672" spans="1:14" ht="15" customHeight="1">
      <c r="A672" s="9">
        <v>7</v>
      </c>
      <c r="B672" s="9" t="s">
        <v>3271</v>
      </c>
      <c r="C672" s="9" t="s">
        <v>3272</v>
      </c>
      <c r="D672" s="9">
        <v>930</v>
      </c>
      <c r="E672" s="9" t="s">
        <v>18</v>
      </c>
      <c r="F672" s="9">
        <f>COUNTIFS(Detalhe_Registro!$A:$A,A672,Detalhe_Registro!$D:$D,B672)</f>
        <v>1</v>
      </c>
      <c r="G672" s="11">
        <v>2.545455</v>
      </c>
      <c r="H672" s="11">
        <v>2.545455</v>
      </c>
      <c r="I672" s="10">
        <f>SUMIFS(Detalhe_Registro!$F:$F,Detalhe_Registro!$A:$A,A672,Detalhe_Registro!$D:$D,B672)</f>
        <v>182</v>
      </c>
      <c r="J672" s="11">
        <f>SUMIFS(Detalhe_Registro!$G:$G,Detalhe_Registro!$A:$A,A672,Detalhe_Registro!$D:$D,B672)</f>
        <v>3.23</v>
      </c>
      <c r="K672" s="9" t="str">
        <f>IF(G672="","",IF(G672&lt;Premissas!$C$8,"&lt; 1,00",IF(G672&lt;Premissas!$C$9,"1,00 – 1,19",IF(G672&lt;Premissas!$C$10,"1,20 – 1,39",IF(G672&lt;Premissas!$C$11,"1,40 – 1,59",IF(G672&lt;Premissas!$C$12,"1,60 – 1,99","≥ 2,00"))))))</f>
        <v>≥ 2,00</v>
      </c>
      <c r="L672" s="12">
        <f>IF(G672="","",MIN(Premissas!$C$17,IF(G672&lt;Premissas!$C$8,Premissas!$E$7,IF(G672&lt;Premissas!$C$9,Premissas!$E$8,IF(G672&lt;Premissas!$C$10,Premissas!$E$9,IF(G672&lt;Premissas!$C$11,Premissas!$E$10,IF(G672&lt;Premissas!$C$12,Premissas!$E$11,Premissas!$E$12)))))))</f>
        <v>750</v>
      </c>
      <c r="M672" s="13">
        <f>IF(OR(L672="",L672=0),0,L672/Premissas!$C$16)</f>
        <v>28.846153846153847</v>
      </c>
      <c r="N672" s="9" t="str">
        <f>IF(L672&gt;=Premissas!$C$17,"SIM","NÃO")</f>
        <v>SIM</v>
      </c>
    </row>
    <row r="673" spans="1:14" ht="15" customHeight="1">
      <c r="A673" s="9">
        <v>7</v>
      </c>
      <c r="B673" s="9" t="s">
        <v>3147</v>
      </c>
      <c r="C673" s="9" t="s">
        <v>3148</v>
      </c>
      <c r="D673" s="9">
        <v>930</v>
      </c>
      <c r="E673" s="9" t="s">
        <v>21</v>
      </c>
      <c r="F673" s="9">
        <f>COUNTIFS(Detalhe_Registro!$A:$A,A673,Detalhe_Registro!$D:$D,B673)</f>
        <v>1</v>
      </c>
      <c r="G673" s="11">
        <v>0.15</v>
      </c>
      <c r="H673" s="11">
        <v>0.15</v>
      </c>
      <c r="I673" s="10">
        <f>SUMIFS(Detalhe_Registro!$F:$F,Detalhe_Registro!$A:$A,A673,Detalhe_Registro!$D:$D,B673)</f>
        <v>29</v>
      </c>
      <c r="J673" s="11">
        <f>SUMIFS(Detalhe_Registro!$G:$G,Detalhe_Registro!$A:$A,A673,Detalhe_Registro!$D:$D,B673)</f>
        <v>11.11</v>
      </c>
      <c r="K673" s="9" t="str">
        <f>IF(G673="","",IF(G673&lt;Premissas!$C$8,"&lt; 1,00",IF(G673&lt;Premissas!$C$9,"1,00 – 1,19",IF(G673&lt;Premissas!$C$10,"1,20 – 1,39",IF(G673&lt;Premissas!$C$11,"1,40 – 1,59",IF(G673&lt;Premissas!$C$12,"1,60 – 1,99","≥ 2,00"))))))</f>
        <v>&lt; 1,00</v>
      </c>
      <c r="L673" s="12">
        <f>IF(G673="","",MIN(Premissas!$C$17,IF(G673&lt;Premissas!$C$8,Premissas!$E$7,IF(G673&lt;Premissas!$C$9,Premissas!$E$8,IF(G673&lt;Premissas!$C$10,Premissas!$E$9,IF(G673&lt;Premissas!$C$11,Premissas!$E$10,IF(G673&lt;Premissas!$C$12,Premissas!$E$11,Premissas!$E$12)))))))</f>
        <v>0</v>
      </c>
      <c r="M673" s="13">
        <f>IF(OR(L673="",L673=0),0,L673/Premissas!$C$16)</f>
        <v>0</v>
      </c>
      <c r="N673" s="9" t="str">
        <f>IF(L673&gt;=Premissas!$C$17,"SIM","NÃO")</f>
        <v>NÃO</v>
      </c>
    </row>
    <row r="674" spans="1:14" ht="15" customHeight="1">
      <c r="A674" s="9">
        <v>7</v>
      </c>
      <c r="B674" s="9" t="s">
        <v>3313</v>
      </c>
      <c r="C674" s="9" t="s">
        <v>3314</v>
      </c>
      <c r="D674" s="9">
        <v>930</v>
      </c>
      <c r="E674" s="9" t="s">
        <v>18</v>
      </c>
      <c r="F674" s="9">
        <f>COUNTIFS(Detalhe_Registro!$A:$A,A674,Detalhe_Registro!$D:$D,B674)</f>
        <v>1</v>
      </c>
      <c r="G674" s="11">
        <v>0.72727299999999995</v>
      </c>
      <c r="H674" s="11">
        <v>0.72727299999999995</v>
      </c>
      <c r="I674" s="10">
        <f>SUMIFS(Detalhe_Registro!$F:$F,Detalhe_Registro!$A:$A,A674,Detalhe_Registro!$D:$D,B674)</f>
        <v>917</v>
      </c>
      <c r="J674" s="11">
        <f>SUMIFS(Detalhe_Registro!$G:$G,Detalhe_Registro!$A:$A,A674,Detalhe_Registro!$D:$D,B674)</f>
        <v>57.25</v>
      </c>
      <c r="K674" s="9" t="str">
        <f>IF(G674="","",IF(G674&lt;Premissas!$C$8,"&lt; 1,00",IF(G674&lt;Premissas!$C$9,"1,00 – 1,19",IF(G674&lt;Premissas!$C$10,"1,20 – 1,39",IF(G674&lt;Premissas!$C$11,"1,40 – 1,59",IF(G674&lt;Premissas!$C$12,"1,60 – 1,99","≥ 2,00"))))))</f>
        <v>&lt; 1,00</v>
      </c>
      <c r="L674" s="12">
        <f>IF(G674="","",MIN(Premissas!$C$17,IF(G674&lt;Premissas!$C$8,Premissas!$E$7,IF(G674&lt;Premissas!$C$9,Premissas!$E$8,IF(G674&lt;Premissas!$C$10,Premissas!$E$9,IF(G674&lt;Premissas!$C$11,Premissas!$E$10,IF(G674&lt;Premissas!$C$12,Premissas!$E$11,Premissas!$E$12)))))))</f>
        <v>0</v>
      </c>
      <c r="M674" s="13">
        <f>IF(OR(L674="",L674=0),0,L674/Premissas!$C$16)</f>
        <v>0</v>
      </c>
      <c r="N674" s="9" t="str">
        <f>IF(L674&gt;=Premissas!$C$17,"SIM","NÃO")</f>
        <v>NÃO</v>
      </c>
    </row>
    <row r="675" spans="1:14" ht="15" customHeight="1">
      <c r="A675" s="9">
        <v>7</v>
      </c>
      <c r="B675" s="9" t="s">
        <v>3135</v>
      </c>
      <c r="C675" s="9" t="s">
        <v>3136</v>
      </c>
      <c r="D675" s="9">
        <v>930</v>
      </c>
      <c r="E675" s="9" t="s">
        <v>18</v>
      </c>
      <c r="F675" s="9">
        <f>COUNTIFS(Detalhe_Registro!$A:$A,A675,Detalhe_Registro!$D:$D,B675)</f>
        <v>1</v>
      </c>
      <c r="G675" s="11">
        <v>0.45454499999999998</v>
      </c>
      <c r="H675" s="11">
        <v>0.45454499999999998</v>
      </c>
      <c r="I675" s="10">
        <f>SUMIFS(Detalhe_Registro!$F:$F,Detalhe_Registro!$A:$A,A675,Detalhe_Registro!$D:$D,B675)</f>
        <v>589</v>
      </c>
      <c r="J675" s="11">
        <f>SUMIFS(Detalhe_Registro!$G:$G,Detalhe_Registro!$A:$A,A675,Detalhe_Registro!$D:$D,B675)</f>
        <v>57.61</v>
      </c>
      <c r="K675" s="9" t="str">
        <f>IF(G675="","",IF(G675&lt;Premissas!$C$8,"&lt; 1,00",IF(G675&lt;Premissas!$C$9,"1,00 – 1,19",IF(G675&lt;Premissas!$C$10,"1,20 – 1,39",IF(G675&lt;Premissas!$C$11,"1,40 – 1,59",IF(G675&lt;Premissas!$C$12,"1,60 – 1,99","≥ 2,00"))))))</f>
        <v>&lt; 1,00</v>
      </c>
      <c r="L675" s="12">
        <f>IF(G675="","",MIN(Premissas!$C$17,IF(G675&lt;Premissas!$C$8,Premissas!$E$7,IF(G675&lt;Premissas!$C$9,Premissas!$E$8,IF(G675&lt;Premissas!$C$10,Premissas!$E$9,IF(G675&lt;Premissas!$C$11,Premissas!$E$10,IF(G675&lt;Premissas!$C$12,Premissas!$E$11,Premissas!$E$12)))))))</f>
        <v>0</v>
      </c>
      <c r="M675" s="13">
        <f>IF(OR(L675="",L675=0),0,L675/Premissas!$C$16)</f>
        <v>0</v>
      </c>
      <c r="N675" s="9" t="str">
        <f>IF(L675&gt;=Premissas!$C$17,"SIM","NÃO")</f>
        <v>NÃO</v>
      </c>
    </row>
    <row r="676" spans="1:14" ht="15" customHeight="1">
      <c r="A676" s="9">
        <v>7</v>
      </c>
      <c r="B676" s="9" t="s">
        <v>3241</v>
      </c>
      <c r="C676" s="9" t="s">
        <v>3242</v>
      </c>
      <c r="D676" s="9">
        <v>930</v>
      </c>
      <c r="E676" s="9" t="s">
        <v>4854</v>
      </c>
      <c r="F676" s="9">
        <f>COUNTIFS(Detalhe_Registro!$A:$A,A676,Detalhe_Registro!$D:$D,B676)</f>
        <v>2</v>
      </c>
      <c r="G676" s="11">
        <v>7.8125</v>
      </c>
      <c r="H676" s="11">
        <v>4.8153410000000001</v>
      </c>
      <c r="I676" s="10">
        <f>SUMIFS(Detalhe_Registro!$F:$F,Detalhe_Registro!$A:$A,A676,Detalhe_Registro!$D:$D,B676)</f>
        <v>46</v>
      </c>
      <c r="J676" s="11">
        <f>SUMIFS(Detalhe_Registro!$G:$G,Detalhe_Registro!$A:$A,A676,Detalhe_Registro!$D:$D,B676)</f>
        <v>1.07</v>
      </c>
      <c r="K676" s="9" t="str">
        <f>IF(G676="","",IF(G676&lt;Premissas!$C$8,"&lt; 1,00",IF(G676&lt;Premissas!$C$9,"1,00 – 1,19",IF(G676&lt;Premissas!$C$10,"1,20 – 1,39",IF(G676&lt;Premissas!$C$11,"1,40 – 1,59",IF(G676&lt;Premissas!$C$12,"1,60 – 1,99","≥ 2,00"))))))</f>
        <v>≥ 2,00</v>
      </c>
      <c r="L676" s="12">
        <f>IF(G676="","",MIN(Premissas!$C$17,IF(G676&lt;Premissas!$C$8,Premissas!$E$7,IF(G676&lt;Premissas!$C$9,Premissas!$E$8,IF(G676&lt;Premissas!$C$10,Premissas!$E$9,IF(G676&lt;Premissas!$C$11,Premissas!$E$10,IF(G676&lt;Premissas!$C$12,Premissas!$E$11,Premissas!$E$12)))))))</f>
        <v>750</v>
      </c>
      <c r="M676" s="13">
        <f>IF(OR(L676="",L676=0),0,L676/Premissas!$C$16)</f>
        <v>28.846153846153847</v>
      </c>
      <c r="N676" s="9" t="str">
        <f>IF(L676&gt;=Premissas!$C$17,"SIM","NÃO")</f>
        <v>SIM</v>
      </c>
    </row>
    <row r="677" spans="1:14" ht="15" customHeight="1">
      <c r="A677" s="9">
        <v>7</v>
      </c>
      <c r="B677" s="9" t="s">
        <v>3107</v>
      </c>
      <c r="C677" s="9" t="s">
        <v>3108</v>
      </c>
      <c r="D677" s="9">
        <v>930</v>
      </c>
      <c r="E677" s="9" t="s">
        <v>21</v>
      </c>
      <c r="F677" s="9">
        <f>COUNTIFS(Detalhe_Registro!$A:$A,A677,Detalhe_Registro!$D:$D,B677)</f>
        <v>1</v>
      </c>
      <c r="G677" s="11">
        <v>1.7</v>
      </c>
      <c r="H677" s="11">
        <v>1.7</v>
      </c>
      <c r="I677" s="10">
        <f>SUMIFS(Detalhe_Registro!$F:$F,Detalhe_Registro!$A:$A,A677,Detalhe_Registro!$D:$D,B677)</f>
        <v>1134</v>
      </c>
      <c r="J677" s="11">
        <f>SUMIFS(Detalhe_Registro!$G:$G,Detalhe_Registro!$A:$A,A677,Detalhe_Registro!$D:$D,B677)</f>
        <v>32.96</v>
      </c>
      <c r="K677" s="9" t="str">
        <f>IF(G677="","",IF(G677&lt;Premissas!$C$8,"&lt; 1,00",IF(G677&lt;Premissas!$C$9,"1,00 – 1,19",IF(G677&lt;Premissas!$C$10,"1,20 – 1,39",IF(G677&lt;Premissas!$C$11,"1,40 – 1,59",IF(G677&lt;Premissas!$C$12,"1,60 – 1,99","≥ 2,00"))))))</f>
        <v>1,60 – 1,99</v>
      </c>
      <c r="L677" s="12">
        <f>IF(G677="","",MIN(Premissas!$C$17,IF(G677&lt;Premissas!$C$8,Premissas!$E$7,IF(G677&lt;Premissas!$C$9,Premissas!$E$8,IF(G677&lt;Premissas!$C$10,Premissas!$E$9,IF(G677&lt;Premissas!$C$11,Premissas!$E$10,IF(G677&lt;Premissas!$C$12,Premissas!$E$11,Premissas!$E$12)))))))</f>
        <v>500</v>
      </c>
      <c r="M677" s="13">
        <f>IF(OR(L677="",L677=0),0,L677/Premissas!$C$16)</f>
        <v>19.23076923076923</v>
      </c>
      <c r="N677" s="9" t="str">
        <f>IF(L677&gt;=Premissas!$C$17,"SIM","NÃO")</f>
        <v>NÃO</v>
      </c>
    </row>
    <row r="678" spans="1:14" ht="15" customHeight="1">
      <c r="A678" s="9">
        <v>7</v>
      </c>
      <c r="B678" s="9" t="s">
        <v>3273</v>
      </c>
      <c r="C678" s="9" t="s">
        <v>3274</v>
      </c>
      <c r="D678" s="9">
        <v>930</v>
      </c>
      <c r="E678" s="9" t="s">
        <v>18</v>
      </c>
      <c r="F678" s="9">
        <f>COUNTIFS(Detalhe_Registro!$A:$A,A678,Detalhe_Registro!$D:$D,B678)</f>
        <v>1</v>
      </c>
      <c r="G678" s="11">
        <v>2.954545</v>
      </c>
      <c r="H678" s="11">
        <v>2.954545</v>
      </c>
      <c r="I678" s="10">
        <f>SUMIFS(Detalhe_Registro!$F:$F,Detalhe_Registro!$A:$A,A678,Detalhe_Registro!$D:$D,B678)</f>
        <v>1039</v>
      </c>
      <c r="J678" s="11">
        <f>SUMIFS(Detalhe_Registro!$G:$G,Detalhe_Registro!$A:$A,A678,Detalhe_Registro!$D:$D,B678)</f>
        <v>15.94</v>
      </c>
      <c r="K678" s="9" t="str">
        <f>IF(G678="","",IF(G678&lt;Premissas!$C$8,"&lt; 1,00",IF(G678&lt;Premissas!$C$9,"1,00 – 1,19",IF(G678&lt;Premissas!$C$10,"1,20 – 1,39",IF(G678&lt;Premissas!$C$11,"1,40 – 1,59",IF(G678&lt;Premissas!$C$12,"1,60 – 1,99","≥ 2,00"))))))</f>
        <v>≥ 2,00</v>
      </c>
      <c r="L678" s="12">
        <f>IF(G678="","",MIN(Premissas!$C$17,IF(G678&lt;Premissas!$C$8,Premissas!$E$7,IF(G678&lt;Premissas!$C$9,Premissas!$E$8,IF(G678&lt;Premissas!$C$10,Premissas!$E$9,IF(G678&lt;Premissas!$C$11,Premissas!$E$10,IF(G678&lt;Premissas!$C$12,Premissas!$E$11,Premissas!$E$12)))))))</f>
        <v>750</v>
      </c>
      <c r="M678" s="13">
        <f>IF(OR(L678="",L678=0),0,L678/Premissas!$C$16)</f>
        <v>28.846153846153847</v>
      </c>
      <c r="N678" s="9" t="str">
        <f>IF(L678&gt;=Premissas!$C$17,"SIM","NÃO")</f>
        <v>SIM</v>
      </c>
    </row>
    <row r="679" spans="1:14" ht="15" customHeight="1">
      <c r="A679" s="9">
        <v>7</v>
      </c>
      <c r="B679" s="9" t="s">
        <v>3295</v>
      </c>
      <c r="C679" s="9" t="s">
        <v>3296</v>
      </c>
      <c r="D679" s="9">
        <v>930</v>
      </c>
      <c r="E679" s="9" t="s">
        <v>20</v>
      </c>
      <c r="F679" s="9">
        <f>COUNTIFS(Detalhe_Registro!$A:$A,A679,Detalhe_Registro!$D:$D,B679)</f>
        <v>1</v>
      </c>
      <c r="G679" s="11">
        <v>2.0625</v>
      </c>
      <c r="H679" s="11">
        <v>2.0625</v>
      </c>
      <c r="I679" s="10">
        <f>SUMIFS(Detalhe_Registro!$F:$F,Detalhe_Registro!$A:$A,A679,Detalhe_Registro!$D:$D,B679)</f>
        <v>6</v>
      </c>
      <c r="J679" s="11">
        <f>SUMIFS(Detalhe_Registro!$G:$G,Detalhe_Registro!$A:$A,A679,Detalhe_Registro!$D:$D,B679)</f>
        <v>0.18</v>
      </c>
      <c r="K679" s="9" t="str">
        <f>IF(G679="","",IF(G679&lt;Premissas!$C$8,"&lt; 1,00",IF(G679&lt;Premissas!$C$9,"1,00 – 1,19",IF(G679&lt;Premissas!$C$10,"1,20 – 1,39",IF(G679&lt;Premissas!$C$11,"1,40 – 1,59",IF(G679&lt;Premissas!$C$12,"1,60 – 1,99","≥ 2,00"))))))</f>
        <v>≥ 2,00</v>
      </c>
      <c r="L679" s="12">
        <f>IF(G679="","",MIN(Premissas!$C$17,IF(G679&lt;Premissas!$C$8,Premissas!$E$7,IF(G679&lt;Premissas!$C$9,Premissas!$E$8,IF(G679&lt;Premissas!$C$10,Premissas!$E$9,IF(G679&lt;Premissas!$C$11,Premissas!$E$10,IF(G679&lt;Premissas!$C$12,Premissas!$E$11,Premissas!$E$12)))))))</f>
        <v>750</v>
      </c>
      <c r="M679" s="13">
        <f>IF(OR(L679="",L679=0),0,L679/Premissas!$C$16)</f>
        <v>28.846153846153847</v>
      </c>
      <c r="N679" s="9" t="str">
        <f>IF(L679&gt;=Premissas!$C$17,"SIM","NÃO")</f>
        <v>SIM</v>
      </c>
    </row>
    <row r="680" spans="1:14" ht="15" customHeight="1">
      <c r="A680" s="9">
        <v>7</v>
      </c>
      <c r="B680" s="9" t="s">
        <v>3111</v>
      </c>
      <c r="C680" s="9" t="s">
        <v>3112</v>
      </c>
      <c r="D680" s="9">
        <v>930</v>
      </c>
      <c r="E680" s="9" t="s">
        <v>21</v>
      </c>
      <c r="F680" s="9">
        <f>COUNTIFS(Detalhe_Registro!$A:$A,A680,Detalhe_Registro!$D:$D,B680)</f>
        <v>1</v>
      </c>
      <c r="G680" s="11">
        <v>0.9</v>
      </c>
      <c r="H680" s="11">
        <v>0.9</v>
      </c>
      <c r="I680" s="10">
        <f>SUMIFS(Detalhe_Registro!$F:$F,Detalhe_Registro!$A:$A,A680,Detalhe_Registro!$D:$D,B680)</f>
        <v>141</v>
      </c>
      <c r="J680" s="11">
        <f>SUMIFS(Detalhe_Registro!$G:$G,Detalhe_Registro!$A:$A,A680,Detalhe_Registro!$D:$D,B680)</f>
        <v>7.67</v>
      </c>
      <c r="K680" s="9" t="str">
        <f>IF(G680="","",IF(G680&lt;Premissas!$C$8,"&lt; 1,00",IF(G680&lt;Premissas!$C$9,"1,00 – 1,19",IF(G680&lt;Premissas!$C$10,"1,20 – 1,39",IF(G680&lt;Premissas!$C$11,"1,40 – 1,59",IF(G680&lt;Premissas!$C$12,"1,60 – 1,99","≥ 2,00"))))))</f>
        <v>&lt; 1,00</v>
      </c>
      <c r="L680" s="12">
        <f>IF(G680="","",MIN(Premissas!$C$17,IF(G680&lt;Premissas!$C$8,Premissas!$E$7,IF(G680&lt;Premissas!$C$9,Premissas!$E$8,IF(G680&lt;Premissas!$C$10,Premissas!$E$9,IF(G680&lt;Premissas!$C$11,Premissas!$E$10,IF(G680&lt;Premissas!$C$12,Premissas!$E$11,Premissas!$E$12)))))))</f>
        <v>0</v>
      </c>
      <c r="M680" s="13">
        <f>IF(OR(L680="",L680=0),0,L680/Premissas!$C$16)</f>
        <v>0</v>
      </c>
      <c r="N680" s="9" t="str">
        <f>IF(L680&gt;=Premissas!$C$17,"SIM","NÃO")</f>
        <v>NÃO</v>
      </c>
    </row>
    <row r="681" spans="1:14" ht="15" customHeight="1">
      <c r="A681" s="9">
        <v>7</v>
      </c>
      <c r="B681" s="9" t="s">
        <v>3133</v>
      </c>
      <c r="C681" s="9" t="s">
        <v>3134</v>
      </c>
      <c r="D681" s="9">
        <v>930</v>
      </c>
      <c r="E681" s="9" t="s">
        <v>4856</v>
      </c>
      <c r="F681" s="9">
        <f>COUNTIFS(Detalhe_Registro!$A:$A,A681,Detalhe_Registro!$D:$D,B681)</f>
        <v>2</v>
      </c>
      <c r="G681" s="11">
        <v>2.4</v>
      </c>
      <c r="H681" s="11">
        <v>1.8363640000000001</v>
      </c>
      <c r="I681" s="10">
        <f>SUMIFS(Detalhe_Registro!$F:$F,Detalhe_Registro!$A:$A,A681,Detalhe_Registro!$D:$D,B681)</f>
        <v>1599</v>
      </c>
      <c r="J681" s="11">
        <f>SUMIFS(Detalhe_Registro!$G:$G,Detalhe_Registro!$A:$A,A681,Detalhe_Registro!$D:$D,B681)</f>
        <v>33.6</v>
      </c>
      <c r="K681" s="9" t="str">
        <f>IF(G681="","",IF(G681&lt;Premissas!$C$8,"&lt; 1,00",IF(G681&lt;Premissas!$C$9,"1,00 – 1,19",IF(G681&lt;Premissas!$C$10,"1,20 – 1,39",IF(G681&lt;Premissas!$C$11,"1,40 – 1,59",IF(G681&lt;Premissas!$C$12,"1,60 – 1,99","≥ 2,00"))))))</f>
        <v>≥ 2,00</v>
      </c>
      <c r="L681" s="12">
        <f>IF(G681="","",MIN(Premissas!$C$17,IF(G681&lt;Premissas!$C$8,Premissas!$E$7,IF(G681&lt;Premissas!$C$9,Premissas!$E$8,IF(G681&lt;Premissas!$C$10,Premissas!$E$9,IF(G681&lt;Premissas!$C$11,Premissas!$E$10,IF(G681&lt;Premissas!$C$12,Premissas!$E$11,Premissas!$E$12)))))))</f>
        <v>750</v>
      </c>
      <c r="M681" s="13">
        <f>IF(OR(L681="",L681=0),0,L681/Premissas!$C$16)</f>
        <v>28.846153846153847</v>
      </c>
      <c r="N681" s="9" t="str">
        <f>IF(L681&gt;=Premissas!$C$17,"SIM","NÃO")</f>
        <v>SIM</v>
      </c>
    </row>
    <row r="682" spans="1:14" ht="15" customHeight="1">
      <c r="A682" s="9">
        <v>7</v>
      </c>
      <c r="B682" s="9" t="s">
        <v>3253</v>
      </c>
      <c r="C682" s="9" t="s">
        <v>3254</v>
      </c>
      <c r="D682" s="9">
        <v>930</v>
      </c>
      <c r="E682" s="9" t="s">
        <v>18</v>
      </c>
      <c r="F682" s="9">
        <f>COUNTIFS(Detalhe_Registro!$A:$A,A682,Detalhe_Registro!$D:$D,B682)</f>
        <v>1</v>
      </c>
      <c r="G682" s="11">
        <v>1.045455</v>
      </c>
      <c r="H682" s="11">
        <v>1.045455</v>
      </c>
      <c r="I682" s="10">
        <f>SUMIFS(Detalhe_Registro!$F:$F,Detalhe_Registro!$A:$A,A682,Detalhe_Registro!$D:$D,B682)</f>
        <v>89</v>
      </c>
      <c r="J682" s="11">
        <f>SUMIFS(Detalhe_Registro!$G:$G,Detalhe_Registro!$A:$A,A682,Detalhe_Registro!$D:$D,B682)</f>
        <v>3.94</v>
      </c>
      <c r="K682" s="9" t="str">
        <f>IF(G682="","",IF(G682&lt;Premissas!$C$8,"&lt; 1,00",IF(G682&lt;Premissas!$C$9,"1,00 – 1,19",IF(G682&lt;Premissas!$C$10,"1,20 – 1,39",IF(G682&lt;Premissas!$C$11,"1,40 – 1,59",IF(G682&lt;Premissas!$C$12,"1,60 – 1,99","≥ 2,00"))))))</f>
        <v>1,00 – 1,19</v>
      </c>
      <c r="L682" s="12">
        <f>IF(G682="","",MIN(Premissas!$C$17,IF(G682&lt;Premissas!$C$8,Premissas!$E$7,IF(G682&lt;Premissas!$C$9,Premissas!$E$8,IF(G682&lt;Premissas!$C$10,Premissas!$E$9,IF(G682&lt;Premissas!$C$11,Premissas!$E$10,IF(G682&lt;Premissas!$C$12,Premissas!$E$11,Premissas!$E$12)))))))</f>
        <v>100</v>
      </c>
      <c r="M682" s="13">
        <f>IF(OR(L682="",L682=0),0,L682/Premissas!$C$16)</f>
        <v>3.8461538461538463</v>
      </c>
      <c r="N682" s="9" t="str">
        <f>IF(L682&gt;=Premissas!$C$17,"SIM","NÃO")</f>
        <v>NÃO</v>
      </c>
    </row>
    <row r="683" spans="1:14" ht="15" customHeight="1">
      <c r="A683" s="9">
        <v>7</v>
      </c>
      <c r="B683" s="9" t="s">
        <v>3235</v>
      </c>
      <c r="C683" s="9" t="s">
        <v>3236</v>
      </c>
      <c r="D683" s="9">
        <v>930</v>
      </c>
      <c r="E683" s="9" t="s">
        <v>18</v>
      </c>
      <c r="F683" s="9">
        <f>COUNTIFS(Detalhe_Registro!$A:$A,A683,Detalhe_Registro!$D:$D,B683)</f>
        <v>1</v>
      </c>
      <c r="G683" s="11">
        <v>1.6363639999999999</v>
      </c>
      <c r="H683" s="11">
        <v>1.6363639999999999</v>
      </c>
      <c r="I683" s="10">
        <f>SUMIFS(Detalhe_Registro!$F:$F,Detalhe_Registro!$A:$A,A683,Detalhe_Registro!$D:$D,B683)</f>
        <v>193</v>
      </c>
      <c r="J683" s="11">
        <f>SUMIFS(Detalhe_Registro!$G:$G,Detalhe_Registro!$A:$A,A683,Detalhe_Registro!$D:$D,B683)</f>
        <v>5.3</v>
      </c>
      <c r="K683" s="9" t="str">
        <f>IF(G683="","",IF(G683&lt;Premissas!$C$8,"&lt; 1,00",IF(G683&lt;Premissas!$C$9,"1,00 – 1,19",IF(G683&lt;Premissas!$C$10,"1,20 – 1,39",IF(G683&lt;Premissas!$C$11,"1,40 – 1,59",IF(G683&lt;Premissas!$C$12,"1,60 – 1,99","≥ 2,00"))))))</f>
        <v>1,60 – 1,99</v>
      </c>
      <c r="L683" s="12">
        <f>IF(G683="","",MIN(Premissas!$C$17,IF(G683&lt;Premissas!$C$8,Premissas!$E$7,IF(G683&lt;Premissas!$C$9,Premissas!$E$8,IF(G683&lt;Premissas!$C$10,Premissas!$E$9,IF(G683&lt;Premissas!$C$11,Premissas!$E$10,IF(G683&lt;Premissas!$C$12,Premissas!$E$11,Premissas!$E$12)))))))</f>
        <v>500</v>
      </c>
      <c r="M683" s="13">
        <f>IF(OR(L683="",L683=0),0,L683/Premissas!$C$16)</f>
        <v>19.23076923076923</v>
      </c>
      <c r="N683" s="9" t="str">
        <f>IF(L683&gt;=Premissas!$C$17,"SIM","NÃO")</f>
        <v>NÃO</v>
      </c>
    </row>
    <row r="684" spans="1:14" ht="15" customHeight="1">
      <c r="A684" s="9">
        <v>7</v>
      </c>
      <c r="B684" s="9" t="s">
        <v>3013</v>
      </c>
      <c r="C684" s="9" t="s">
        <v>3014</v>
      </c>
      <c r="D684" s="9">
        <v>930</v>
      </c>
      <c r="E684" s="9" t="s">
        <v>20</v>
      </c>
      <c r="F684" s="9">
        <f>COUNTIFS(Detalhe_Registro!$A:$A,A684,Detalhe_Registro!$D:$D,B684)</f>
        <v>1</v>
      </c>
      <c r="G684" s="11">
        <v>0.625</v>
      </c>
      <c r="H684" s="11">
        <v>0.625</v>
      </c>
      <c r="I684" s="10">
        <f>SUMIFS(Detalhe_Registro!$F:$F,Detalhe_Registro!$A:$A,A684,Detalhe_Registro!$D:$D,B684)</f>
        <v>349</v>
      </c>
      <c r="J684" s="11">
        <f>SUMIFS(Detalhe_Registro!$G:$G,Detalhe_Registro!$A:$A,A684,Detalhe_Registro!$D:$D,B684)</f>
        <v>34.25</v>
      </c>
      <c r="K684" s="9" t="str">
        <f>IF(G684="","",IF(G684&lt;Premissas!$C$8,"&lt; 1,00",IF(G684&lt;Premissas!$C$9,"1,00 – 1,19",IF(G684&lt;Premissas!$C$10,"1,20 – 1,39",IF(G684&lt;Premissas!$C$11,"1,40 – 1,59",IF(G684&lt;Premissas!$C$12,"1,60 – 1,99","≥ 2,00"))))))</f>
        <v>&lt; 1,00</v>
      </c>
      <c r="L684" s="12">
        <f>IF(G684="","",MIN(Premissas!$C$17,IF(G684&lt;Premissas!$C$8,Premissas!$E$7,IF(G684&lt;Premissas!$C$9,Premissas!$E$8,IF(G684&lt;Premissas!$C$10,Premissas!$E$9,IF(G684&lt;Premissas!$C$11,Premissas!$E$10,IF(G684&lt;Premissas!$C$12,Premissas!$E$11,Premissas!$E$12)))))))</f>
        <v>0</v>
      </c>
      <c r="M684" s="13">
        <f>IF(OR(L684="",L684=0),0,L684/Premissas!$C$16)</f>
        <v>0</v>
      </c>
      <c r="N684" s="9" t="str">
        <f>IF(L684&gt;=Premissas!$C$17,"SIM","NÃO")</f>
        <v>NÃO</v>
      </c>
    </row>
    <row r="685" spans="1:14" ht="15" customHeight="1">
      <c r="A685" s="9">
        <v>7</v>
      </c>
      <c r="B685" s="9" t="s">
        <v>3099</v>
      </c>
      <c r="C685" s="9" t="s">
        <v>3100</v>
      </c>
      <c r="D685" s="9">
        <v>930</v>
      </c>
      <c r="E685" s="9" t="s">
        <v>18</v>
      </c>
      <c r="F685" s="9">
        <f>COUNTIFS(Detalhe_Registro!$A:$A,A685,Detalhe_Registro!$D:$D,B685)</f>
        <v>1</v>
      </c>
      <c r="G685" s="11">
        <v>0.63636400000000004</v>
      </c>
      <c r="H685" s="11">
        <v>0.63636400000000004</v>
      </c>
      <c r="I685" s="10">
        <f>SUMIFS(Detalhe_Registro!$F:$F,Detalhe_Registro!$A:$A,A685,Detalhe_Registro!$D:$D,B685)</f>
        <v>112</v>
      </c>
      <c r="J685" s="11">
        <f>SUMIFS(Detalhe_Registro!$G:$G,Detalhe_Registro!$A:$A,A685,Detalhe_Registro!$D:$D,B685)</f>
        <v>7.8</v>
      </c>
      <c r="K685" s="9" t="str">
        <f>IF(G685="","",IF(G685&lt;Premissas!$C$8,"&lt; 1,00",IF(G685&lt;Premissas!$C$9,"1,00 – 1,19",IF(G685&lt;Premissas!$C$10,"1,20 – 1,39",IF(G685&lt;Premissas!$C$11,"1,40 – 1,59",IF(G685&lt;Premissas!$C$12,"1,60 – 1,99","≥ 2,00"))))))</f>
        <v>&lt; 1,00</v>
      </c>
      <c r="L685" s="12">
        <f>IF(G685="","",MIN(Premissas!$C$17,IF(G685&lt;Premissas!$C$8,Premissas!$E$7,IF(G685&lt;Premissas!$C$9,Premissas!$E$8,IF(G685&lt;Premissas!$C$10,Premissas!$E$9,IF(G685&lt;Premissas!$C$11,Premissas!$E$10,IF(G685&lt;Premissas!$C$12,Premissas!$E$11,Premissas!$E$12)))))))</f>
        <v>0</v>
      </c>
      <c r="M685" s="13">
        <f>IF(OR(L685="",L685=0),0,L685/Premissas!$C$16)</f>
        <v>0</v>
      </c>
      <c r="N685" s="9" t="str">
        <f>IF(L685&gt;=Premissas!$C$17,"SIM","NÃO")</f>
        <v>NÃO</v>
      </c>
    </row>
    <row r="686" spans="1:14" ht="15" customHeight="1">
      <c r="A686" s="9">
        <v>7</v>
      </c>
      <c r="B686" s="9" t="s">
        <v>3115</v>
      </c>
      <c r="C686" s="9" t="s">
        <v>3116</v>
      </c>
      <c r="D686" s="9">
        <v>930</v>
      </c>
      <c r="E686" s="9" t="s">
        <v>21</v>
      </c>
      <c r="F686" s="9">
        <f>COUNTIFS(Detalhe_Registro!$A:$A,A686,Detalhe_Registro!$D:$D,B686)</f>
        <v>1</v>
      </c>
      <c r="G686" s="11">
        <v>1.05</v>
      </c>
      <c r="H686" s="11">
        <v>1.05</v>
      </c>
      <c r="I686" s="10">
        <f>SUMIFS(Detalhe_Registro!$F:$F,Detalhe_Registro!$A:$A,A686,Detalhe_Registro!$D:$D,B686)</f>
        <v>1118</v>
      </c>
      <c r="J686" s="11">
        <f>SUMIFS(Detalhe_Registro!$G:$G,Detalhe_Registro!$A:$A,A686,Detalhe_Registro!$D:$D,B686)</f>
        <v>53.93</v>
      </c>
      <c r="K686" s="9" t="str">
        <f>IF(G686="","",IF(G686&lt;Premissas!$C$8,"&lt; 1,00",IF(G686&lt;Premissas!$C$9,"1,00 – 1,19",IF(G686&lt;Premissas!$C$10,"1,20 – 1,39",IF(G686&lt;Premissas!$C$11,"1,40 – 1,59",IF(G686&lt;Premissas!$C$12,"1,60 – 1,99","≥ 2,00"))))))</f>
        <v>1,00 – 1,19</v>
      </c>
      <c r="L686" s="12">
        <f>IF(G686="","",MIN(Premissas!$C$17,IF(G686&lt;Premissas!$C$8,Premissas!$E$7,IF(G686&lt;Premissas!$C$9,Premissas!$E$8,IF(G686&lt;Premissas!$C$10,Premissas!$E$9,IF(G686&lt;Premissas!$C$11,Premissas!$E$10,IF(G686&lt;Premissas!$C$12,Premissas!$E$11,Premissas!$E$12)))))))</f>
        <v>100</v>
      </c>
      <c r="M686" s="13">
        <f>IF(OR(L686="",L686=0),0,L686/Premissas!$C$16)</f>
        <v>3.8461538461538463</v>
      </c>
      <c r="N686" s="9" t="str">
        <f>IF(L686&gt;=Premissas!$C$17,"SIM","NÃO")</f>
        <v>NÃO</v>
      </c>
    </row>
    <row r="687" spans="1:14" ht="15" customHeight="1">
      <c r="A687" s="9">
        <v>7</v>
      </c>
      <c r="B687" s="9" t="s">
        <v>3155</v>
      </c>
      <c r="C687" s="9" t="s">
        <v>3156</v>
      </c>
      <c r="D687" s="9">
        <v>930</v>
      </c>
      <c r="E687" s="9" t="s">
        <v>20</v>
      </c>
      <c r="F687" s="9">
        <f>COUNTIFS(Detalhe_Registro!$A:$A,A687,Detalhe_Registro!$D:$D,B687)</f>
        <v>1</v>
      </c>
      <c r="G687" s="11">
        <v>2.1875</v>
      </c>
      <c r="H687" s="11">
        <v>2.1875</v>
      </c>
      <c r="I687" s="10">
        <f>SUMIFS(Detalhe_Registro!$F:$F,Detalhe_Registro!$A:$A,A687,Detalhe_Registro!$D:$D,B687)</f>
        <v>462</v>
      </c>
      <c r="J687" s="11">
        <f>SUMIFS(Detalhe_Registro!$G:$G,Detalhe_Registro!$A:$A,A687,Detalhe_Registro!$D:$D,B687)</f>
        <v>13.12</v>
      </c>
      <c r="K687" s="9" t="str">
        <f>IF(G687="","",IF(G687&lt;Premissas!$C$8,"&lt; 1,00",IF(G687&lt;Premissas!$C$9,"1,00 – 1,19",IF(G687&lt;Premissas!$C$10,"1,20 – 1,39",IF(G687&lt;Premissas!$C$11,"1,40 – 1,59",IF(G687&lt;Premissas!$C$12,"1,60 – 1,99","≥ 2,00"))))))</f>
        <v>≥ 2,00</v>
      </c>
      <c r="L687" s="12">
        <f>IF(G687="","",MIN(Premissas!$C$17,IF(G687&lt;Premissas!$C$8,Premissas!$E$7,IF(G687&lt;Premissas!$C$9,Premissas!$E$8,IF(G687&lt;Premissas!$C$10,Premissas!$E$9,IF(G687&lt;Premissas!$C$11,Premissas!$E$10,IF(G687&lt;Premissas!$C$12,Premissas!$E$11,Premissas!$E$12)))))))</f>
        <v>750</v>
      </c>
      <c r="M687" s="13">
        <f>IF(OR(L687="",L687=0),0,L687/Premissas!$C$16)</f>
        <v>28.846153846153847</v>
      </c>
      <c r="N687" s="9" t="str">
        <f>IF(L687&gt;=Premissas!$C$17,"SIM","NÃO")</f>
        <v>SIM</v>
      </c>
    </row>
    <row r="688" spans="1:14" ht="15" customHeight="1">
      <c r="A688" s="9">
        <v>7</v>
      </c>
      <c r="B688" s="9" t="s">
        <v>3063</v>
      </c>
      <c r="C688" s="9" t="s">
        <v>3064</v>
      </c>
      <c r="D688" s="9">
        <v>930</v>
      </c>
      <c r="E688" s="9" t="s">
        <v>21</v>
      </c>
      <c r="F688" s="9">
        <f>COUNTIFS(Detalhe_Registro!$A:$A,A688,Detalhe_Registro!$D:$D,B688)</f>
        <v>1</v>
      </c>
      <c r="G688" s="11">
        <v>1.4</v>
      </c>
      <c r="H688" s="11">
        <v>1.4</v>
      </c>
      <c r="I688" s="10">
        <f>SUMIFS(Detalhe_Registro!$F:$F,Detalhe_Registro!$A:$A,A688,Detalhe_Registro!$D:$D,B688)</f>
        <v>1580</v>
      </c>
      <c r="J688" s="11">
        <f>SUMIFS(Detalhe_Registro!$G:$G,Detalhe_Registro!$A:$A,A688,Detalhe_Registro!$D:$D,B688)</f>
        <v>55.89</v>
      </c>
      <c r="K688" s="9" t="str">
        <f>IF(G688="","",IF(G688&lt;Premissas!$C$8,"&lt; 1,00",IF(G688&lt;Premissas!$C$9,"1,00 – 1,19",IF(G688&lt;Premissas!$C$10,"1,20 – 1,39",IF(G688&lt;Premissas!$C$11,"1,40 – 1,59",IF(G688&lt;Premissas!$C$12,"1,60 – 1,99","≥ 2,00"))))))</f>
        <v>1,40 – 1,59</v>
      </c>
      <c r="L688" s="12">
        <f>IF(G688="","",MIN(Premissas!$C$17,IF(G688&lt;Premissas!$C$8,Premissas!$E$7,IF(G688&lt;Premissas!$C$9,Premissas!$E$8,IF(G688&lt;Premissas!$C$10,Premissas!$E$9,IF(G688&lt;Premissas!$C$11,Premissas!$E$10,IF(G688&lt;Premissas!$C$12,Premissas!$E$11,Premissas!$E$12)))))))</f>
        <v>350</v>
      </c>
      <c r="M688" s="13">
        <f>IF(OR(L688="",L688=0),0,L688/Premissas!$C$16)</f>
        <v>13.461538461538462</v>
      </c>
      <c r="N688" s="9" t="str">
        <f>IF(L688&gt;=Premissas!$C$17,"SIM","NÃO")</f>
        <v>NÃO</v>
      </c>
    </row>
    <row r="689" spans="1:14" ht="15" customHeight="1">
      <c r="A689" s="9">
        <v>7</v>
      </c>
      <c r="B689" s="9" t="s">
        <v>3067</v>
      </c>
      <c r="C689" s="9" t="s">
        <v>3068</v>
      </c>
      <c r="D689" s="9">
        <v>930</v>
      </c>
      <c r="E689" s="9" t="s">
        <v>4852</v>
      </c>
      <c r="F689" s="9">
        <f>COUNTIFS(Detalhe_Registro!$A:$A,A689,Detalhe_Registro!$D:$D,B689)</f>
        <v>2</v>
      </c>
      <c r="G689" s="11">
        <v>1.625</v>
      </c>
      <c r="H689" s="11">
        <v>1.5477939999999999</v>
      </c>
      <c r="I689" s="10">
        <f>SUMIFS(Detalhe_Registro!$F:$F,Detalhe_Registro!$A:$A,A689,Detalhe_Registro!$D:$D,B689)</f>
        <v>3272</v>
      </c>
      <c r="J689" s="11">
        <f>SUMIFS(Detalhe_Registro!$G:$G,Detalhe_Registro!$A:$A,A689,Detalhe_Registro!$D:$D,B689)</f>
        <v>130.29</v>
      </c>
      <c r="K689" s="9" t="str">
        <f>IF(G689="","",IF(G689&lt;Premissas!$C$8,"&lt; 1,00",IF(G689&lt;Premissas!$C$9,"1,00 – 1,19",IF(G689&lt;Premissas!$C$10,"1,20 – 1,39",IF(G689&lt;Premissas!$C$11,"1,40 – 1,59",IF(G689&lt;Premissas!$C$12,"1,60 – 1,99","≥ 2,00"))))))</f>
        <v>1,60 – 1,99</v>
      </c>
      <c r="L689" s="12">
        <f>IF(G689="","",MIN(Premissas!$C$17,IF(G689&lt;Premissas!$C$8,Premissas!$E$7,IF(G689&lt;Premissas!$C$9,Premissas!$E$8,IF(G689&lt;Premissas!$C$10,Premissas!$E$9,IF(G689&lt;Premissas!$C$11,Premissas!$E$10,IF(G689&lt;Premissas!$C$12,Premissas!$E$11,Premissas!$E$12)))))))</f>
        <v>500</v>
      </c>
      <c r="M689" s="13">
        <f>IF(OR(L689="",L689=0),0,L689/Premissas!$C$16)</f>
        <v>19.23076923076923</v>
      </c>
      <c r="N689" s="9" t="str">
        <f>IF(L689&gt;=Premissas!$C$17,"SIM","NÃO")</f>
        <v>NÃO</v>
      </c>
    </row>
    <row r="690" spans="1:14" ht="15" customHeight="1">
      <c r="A690" s="9">
        <v>7</v>
      </c>
      <c r="B690" s="9" t="s">
        <v>3385</v>
      </c>
      <c r="C690" s="9" t="s">
        <v>3386</v>
      </c>
      <c r="D690" s="9">
        <v>930</v>
      </c>
      <c r="E690" s="9" t="s">
        <v>18</v>
      </c>
      <c r="F690" s="9">
        <f>COUNTIFS(Detalhe_Registro!$A:$A,A690,Detalhe_Registro!$D:$D,B690)</f>
        <v>1</v>
      </c>
      <c r="G690" s="11">
        <v>0.81818199999999996</v>
      </c>
      <c r="H690" s="11">
        <v>0.81818199999999996</v>
      </c>
      <c r="I690" s="10">
        <f>SUMIFS(Detalhe_Registro!$F:$F,Detalhe_Registro!$A:$A,A690,Detalhe_Registro!$D:$D,B690)</f>
        <v>250</v>
      </c>
      <c r="J690" s="11">
        <f>SUMIFS(Detalhe_Registro!$G:$G,Detalhe_Registro!$A:$A,A690,Detalhe_Registro!$D:$D,B690)</f>
        <v>13.93</v>
      </c>
      <c r="K690" s="9" t="str">
        <f>IF(G690="","",IF(G690&lt;Premissas!$C$8,"&lt; 1,00",IF(G690&lt;Premissas!$C$9,"1,00 – 1,19",IF(G690&lt;Premissas!$C$10,"1,20 – 1,39",IF(G690&lt;Premissas!$C$11,"1,40 – 1,59",IF(G690&lt;Premissas!$C$12,"1,60 – 1,99","≥ 2,00"))))))</f>
        <v>&lt; 1,00</v>
      </c>
      <c r="L690" s="12">
        <f>IF(G690="","",MIN(Premissas!$C$17,IF(G690&lt;Premissas!$C$8,Premissas!$E$7,IF(G690&lt;Premissas!$C$9,Premissas!$E$8,IF(G690&lt;Premissas!$C$10,Premissas!$E$9,IF(G690&lt;Premissas!$C$11,Premissas!$E$10,IF(G690&lt;Premissas!$C$12,Premissas!$E$11,Premissas!$E$12)))))))</f>
        <v>0</v>
      </c>
      <c r="M690" s="13">
        <f>IF(OR(L690="",L690=0),0,L690/Premissas!$C$16)</f>
        <v>0</v>
      </c>
      <c r="N690" s="9" t="str">
        <f>IF(L690&gt;=Premissas!$C$17,"SIM","NÃO")</f>
        <v>NÃO</v>
      </c>
    </row>
    <row r="691" spans="1:14" ht="15" customHeight="1">
      <c r="A691" s="9">
        <v>7</v>
      </c>
      <c r="B691" s="9" t="s">
        <v>3367</v>
      </c>
      <c r="C691" s="9" t="s">
        <v>3368</v>
      </c>
      <c r="D691" s="9">
        <v>930</v>
      </c>
      <c r="E691" s="9" t="s">
        <v>18</v>
      </c>
      <c r="F691" s="9">
        <f>COUNTIFS(Detalhe_Registro!$A:$A,A691,Detalhe_Registro!$D:$D,B691)</f>
        <v>1</v>
      </c>
      <c r="G691" s="11">
        <v>1.818182</v>
      </c>
      <c r="H691" s="11">
        <v>1.818182</v>
      </c>
      <c r="I691" s="10">
        <f>SUMIFS(Detalhe_Registro!$F:$F,Detalhe_Registro!$A:$A,A691,Detalhe_Registro!$D:$D,B691)</f>
        <v>287</v>
      </c>
      <c r="J691" s="11">
        <f>SUMIFS(Detalhe_Registro!$G:$G,Detalhe_Registro!$A:$A,A691,Detalhe_Registro!$D:$D,B691)</f>
        <v>7.26</v>
      </c>
      <c r="K691" s="9" t="str">
        <f>IF(G691="","",IF(G691&lt;Premissas!$C$8,"&lt; 1,00",IF(G691&lt;Premissas!$C$9,"1,00 – 1,19",IF(G691&lt;Premissas!$C$10,"1,20 – 1,39",IF(G691&lt;Premissas!$C$11,"1,40 – 1,59",IF(G691&lt;Premissas!$C$12,"1,60 – 1,99","≥ 2,00"))))))</f>
        <v>1,60 – 1,99</v>
      </c>
      <c r="L691" s="12">
        <f>IF(G691="","",MIN(Premissas!$C$17,IF(G691&lt;Premissas!$C$8,Premissas!$E$7,IF(G691&lt;Premissas!$C$9,Premissas!$E$8,IF(G691&lt;Premissas!$C$10,Premissas!$E$9,IF(G691&lt;Premissas!$C$11,Premissas!$E$10,IF(G691&lt;Premissas!$C$12,Premissas!$E$11,Premissas!$E$12)))))))</f>
        <v>500</v>
      </c>
      <c r="M691" s="13">
        <f>IF(OR(L691="",L691=0),0,L691/Premissas!$C$16)</f>
        <v>19.23076923076923</v>
      </c>
      <c r="N691" s="9" t="str">
        <f>IF(L691&gt;=Premissas!$C$17,"SIM","NÃO")</f>
        <v>NÃO</v>
      </c>
    </row>
    <row r="692" spans="1:14" ht="15" customHeight="1">
      <c r="A692" s="9">
        <v>7</v>
      </c>
      <c r="B692" s="9" t="s">
        <v>3183</v>
      </c>
      <c r="C692" s="9" t="s">
        <v>3184</v>
      </c>
      <c r="D692" s="9">
        <v>930</v>
      </c>
      <c r="E692" s="9" t="s">
        <v>18</v>
      </c>
      <c r="F692" s="9">
        <f>COUNTIFS(Detalhe_Registro!$A:$A,A692,Detalhe_Registro!$D:$D,B692)</f>
        <v>1</v>
      </c>
      <c r="G692" s="11">
        <v>1.954545</v>
      </c>
      <c r="H692" s="11">
        <v>1.954545</v>
      </c>
      <c r="I692" s="10">
        <f>SUMIFS(Detalhe_Registro!$F:$F,Detalhe_Registro!$A:$A,A692,Detalhe_Registro!$D:$D,B692)</f>
        <v>3</v>
      </c>
      <c r="J692" s="11">
        <f>SUMIFS(Detalhe_Registro!$G:$G,Detalhe_Registro!$A:$A,A692,Detalhe_Registro!$D:$D,B692)</f>
        <v>7.0000000000000007E-2</v>
      </c>
      <c r="K692" s="9" t="str">
        <f>IF(G692="","",IF(G692&lt;Premissas!$C$8,"&lt; 1,00",IF(G692&lt;Premissas!$C$9,"1,00 – 1,19",IF(G692&lt;Premissas!$C$10,"1,20 – 1,39",IF(G692&lt;Premissas!$C$11,"1,40 – 1,59",IF(G692&lt;Premissas!$C$12,"1,60 – 1,99","≥ 2,00"))))))</f>
        <v>≥ 2,00</v>
      </c>
      <c r="L692" s="12">
        <f>IF(G692="","",MIN(Premissas!$C$17,IF(G692&lt;Premissas!$C$8,Premissas!$E$7,IF(G692&lt;Premissas!$C$9,Premissas!$E$8,IF(G692&lt;Premissas!$C$10,Premissas!$E$9,IF(G692&lt;Premissas!$C$11,Premissas!$E$10,IF(G692&lt;Premissas!$C$12,Premissas!$E$11,Premissas!$E$12)))))))</f>
        <v>750</v>
      </c>
      <c r="M692" s="13">
        <f>IF(OR(L692="",L692=0),0,L692/Premissas!$C$16)</f>
        <v>28.846153846153847</v>
      </c>
      <c r="N692" s="9" t="str">
        <f>IF(L692&gt;=Premissas!$C$17,"SIM","NÃO")</f>
        <v>SIM</v>
      </c>
    </row>
    <row r="693" spans="1:14" ht="15" customHeight="1">
      <c r="A693" s="9">
        <v>7</v>
      </c>
      <c r="B693" s="9" t="s">
        <v>3169</v>
      </c>
      <c r="C693" s="9" t="s">
        <v>3170</v>
      </c>
      <c r="D693" s="9">
        <v>930</v>
      </c>
      <c r="E693" s="9" t="s">
        <v>18</v>
      </c>
      <c r="F693" s="9">
        <f>COUNTIFS(Detalhe_Registro!$A:$A,A693,Detalhe_Registro!$D:$D,B693)</f>
        <v>1</v>
      </c>
      <c r="G693" s="11">
        <v>0.81818199999999996</v>
      </c>
      <c r="H693" s="11">
        <v>0.81818199999999996</v>
      </c>
      <c r="I693" s="10">
        <f>SUMIFS(Detalhe_Registro!$F:$F,Detalhe_Registro!$A:$A,A693,Detalhe_Registro!$D:$D,B693)</f>
        <v>512</v>
      </c>
      <c r="J693" s="11">
        <f>SUMIFS(Detalhe_Registro!$G:$G,Detalhe_Registro!$A:$A,A693,Detalhe_Registro!$D:$D,B693)</f>
        <v>28.45</v>
      </c>
      <c r="K693" s="9" t="str">
        <f>IF(G693="","",IF(G693&lt;Premissas!$C$8,"&lt; 1,00",IF(G693&lt;Premissas!$C$9,"1,00 – 1,19",IF(G693&lt;Premissas!$C$10,"1,20 – 1,39",IF(G693&lt;Premissas!$C$11,"1,40 – 1,59",IF(G693&lt;Premissas!$C$12,"1,60 – 1,99","≥ 2,00"))))))</f>
        <v>&lt; 1,00</v>
      </c>
      <c r="L693" s="12">
        <f>IF(G693="","",MIN(Premissas!$C$17,IF(G693&lt;Premissas!$C$8,Premissas!$E$7,IF(G693&lt;Premissas!$C$9,Premissas!$E$8,IF(G693&lt;Premissas!$C$10,Premissas!$E$9,IF(G693&lt;Premissas!$C$11,Premissas!$E$10,IF(G693&lt;Premissas!$C$12,Premissas!$E$11,Premissas!$E$12)))))))</f>
        <v>0</v>
      </c>
      <c r="M693" s="13">
        <f>IF(OR(L693="",L693=0),0,L693/Premissas!$C$16)</f>
        <v>0</v>
      </c>
      <c r="N693" s="9" t="str">
        <f>IF(L693&gt;=Premissas!$C$17,"SIM","NÃO")</f>
        <v>NÃO</v>
      </c>
    </row>
    <row r="694" spans="1:14" ht="15" customHeight="1">
      <c r="A694" s="9">
        <v>7</v>
      </c>
      <c r="B694" s="9" t="s">
        <v>3305</v>
      </c>
      <c r="C694" s="9" t="s">
        <v>3306</v>
      </c>
      <c r="D694" s="9">
        <v>930</v>
      </c>
      <c r="E694" s="9" t="s">
        <v>20</v>
      </c>
      <c r="F694" s="9">
        <f>COUNTIFS(Detalhe_Registro!$A:$A,A694,Detalhe_Registro!$D:$D,B694)</f>
        <v>1</v>
      </c>
      <c r="G694" s="11">
        <v>2.0625</v>
      </c>
      <c r="H694" s="11">
        <v>2.0625</v>
      </c>
      <c r="I694" s="10">
        <f>SUMIFS(Detalhe_Registro!$F:$F,Detalhe_Registro!$A:$A,A694,Detalhe_Registro!$D:$D,B694)</f>
        <v>2276</v>
      </c>
      <c r="J694" s="11">
        <f>SUMIFS(Detalhe_Registro!$G:$G,Detalhe_Registro!$A:$A,A694,Detalhe_Registro!$D:$D,B694)</f>
        <v>69.569999999999993</v>
      </c>
      <c r="K694" s="9" t="str">
        <f>IF(G694="","",IF(G694&lt;Premissas!$C$8,"&lt; 1,00",IF(G694&lt;Premissas!$C$9,"1,00 – 1,19",IF(G694&lt;Premissas!$C$10,"1,20 – 1,39",IF(G694&lt;Premissas!$C$11,"1,40 – 1,59",IF(G694&lt;Premissas!$C$12,"1,60 – 1,99","≥ 2,00"))))))</f>
        <v>≥ 2,00</v>
      </c>
      <c r="L694" s="12">
        <f>IF(G694="","",MIN(Premissas!$C$17,IF(G694&lt;Premissas!$C$8,Premissas!$E$7,IF(G694&lt;Premissas!$C$9,Premissas!$E$8,IF(G694&lt;Premissas!$C$10,Premissas!$E$9,IF(G694&lt;Premissas!$C$11,Premissas!$E$10,IF(G694&lt;Premissas!$C$12,Premissas!$E$11,Premissas!$E$12)))))))</f>
        <v>750</v>
      </c>
      <c r="M694" s="13">
        <f>IF(OR(L694="",L694=0),0,L694/Premissas!$C$16)</f>
        <v>28.846153846153847</v>
      </c>
      <c r="N694" s="9" t="str">
        <f>IF(L694&gt;=Premissas!$C$17,"SIM","NÃO")</f>
        <v>SIM</v>
      </c>
    </row>
    <row r="695" spans="1:14" ht="15" customHeight="1">
      <c r="A695" s="9">
        <v>7</v>
      </c>
      <c r="B695" s="9" t="s">
        <v>3243</v>
      </c>
      <c r="C695" s="9" t="s">
        <v>3244</v>
      </c>
      <c r="D695" s="9">
        <v>930</v>
      </c>
      <c r="E695" s="9" t="s">
        <v>18</v>
      </c>
      <c r="F695" s="9">
        <f>COUNTIFS(Detalhe_Registro!$A:$A,A695,Detalhe_Registro!$D:$D,B695)</f>
        <v>1</v>
      </c>
      <c r="G695" s="11">
        <v>0.45454499999999998</v>
      </c>
      <c r="H695" s="11">
        <v>0.45454499999999998</v>
      </c>
      <c r="I695" s="10">
        <f>SUMIFS(Detalhe_Registro!$F:$F,Detalhe_Registro!$A:$A,A695,Detalhe_Registro!$D:$D,B695)</f>
        <v>796</v>
      </c>
      <c r="J695" s="11">
        <f>SUMIFS(Detalhe_Registro!$G:$G,Detalhe_Registro!$A:$A,A695,Detalhe_Registro!$D:$D,B695)</f>
        <v>82.02</v>
      </c>
      <c r="K695" s="9" t="str">
        <f>IF(G695="","",IF(G695&lt;Premissas!$C$8,"&lt; 1,00",IF(G695&lt;Premissas!$C$9,"1,00 – 1,19",IF(G695&lt;Premissas!$C$10,"1,20 – 1,39",IF(G695&lt;Premissas!$C$11,"1,40 – 1,59",IF(G695&lt;Premissas!$C$12,"1,60 – 1,99","≥ 2,00"))))))</f>
        <v>&lt; 1,00</v>
      </c>
      <c r="L695" s="12">
        <f>IF(G695="","",MIN(Premissas!$C$17,IF(G695&lt;Premissas!$C$8,Premissas!$E$7,IF(G695&lt;Premissas!$C$9,Premissas!$E$8,IF(G695&lt;Premissas!$C$10,Premissas!$E$9,IF(G695&lt;Premissas!$C$11,Premissas!$E$10,IF(G695&lt;Premissas!$C$12,Premissas!$E$11,Premissas!$E$12)))))))</f>
        <v>0</v>
      </c>
      <c r="M695" s="13">
        <f>IF(OR(L695="",L695=0),0,L695/Premissas!$C$16)</f>
        <v>0</v>
      </c>
      <c r="N695" s="9" t="str">
        <f>IF(L695&gt;=Premissas!$C$17,"SIM","NÃO")</f>
        <v>NÃO</v>
      </c>
    </row>
    <row r="696" spans="1:14" ht="15" customHeight="1">
      <c r="A696" s="9">
        <v>7</v>
      </c>
      <c r="B696" s="9" t="s">
        <v>3439</v>
      </c>
      <c r="C696" s="9" t="s">
        <v>3440</v>
      </c>
      <c r="D696" s="9">
        <v>930</v>
      </c>
      <c r="E696" s="9" t="s">
        <v>18</v>
      </c>
      <c r="F696" s="9">
        <f>COUNTIFS(Detalhe_Registro!$A:$A,A696,Detalhe_Registro!$D:$D,B696)</f>
        <v>1</v>
      </c>
      <c r="G696" s="11">
        <v>22.727273</v>
      </c>
      <c r="H696" s="11">
        <v>22.727273</v>
      </c>
      <c r="I696" s="10">
        <f>SUMIFS(Detalhe_Registro!$F:$F,Detalhe_Registro!$A:$A,A696,Detalhe_Registro!$D:$D,B696)</f>
        <v>20</v>
      </c>
      <c r="J696" s="11">
        <f>SUMIFS(Detalhe_Registro!$G:$G,Detalhe_Registro!$A:$A,A696,Detalhe_Registro!$D:$D,B696)</f>
        <v>0.04</v>
      </c>
      <c r="K696" s="9" t="str">
        <f>IF(G696="","",IF(G696&lt;Premissas!$C$8,"&lt; 1,00",IF(G696&lt;Premissas!$C$9,"1,00 – 1,19",IF(G696&lt;Premissas!$C$10,"1,20 – 1,39",IF(G696&lt;Premissas!$C$11,"1,40 – 1,59",IF(G696&lt;Premissas!$C$12,"1,60 – 1,99","≥ 2,00"))))))</f>
        <v>≥ 2,00</v>
      </c>
      <c r="L696" s="12">
        <f>IF(G696="","",MIN(Premissas!$C$17,IF(G696&lt;Premissas!$C$8,Premissas!$E$7,IF(G696&lt;Premissas!$C$9,Premissas!$E$8,IF(G696&lt;Premissas!$C$10,Premissas!$E$9,IF(G696&lt;Premissas!$C$11,Premissas!$E$10,IF(G696&lt;Premissas!$C$12,Premissas!$E$11,Premissas!$E$12)))))))</f>
        <v>750</v>
      </c>
      <c r="M696" s="13">
        <f>IF(OR(L696="",L696=0),0,L696/Premissas!$C$16)</f>
        <v>28.846153846153847</v>
      </c>
      <c r="N696" s="9" t="str">
        <f>IF(L696&gt;=Premissas!$C$17,"SIM","NÃO")</f>
        <v>SIM</v>
      </c>
    </row>
    <row r="697" spans="1:14" ht="15" customHeight="1">
      <c r="A697" s="9">
        <v>7</v>
      </c>
      <c r="B697" s="9" t="s">
        <v>3389</v>
      </c>
      <c r="C697" s="9" t="s">
        <v>3390</v>
      </c>
      <c r="D697" s="9">
        <v>930</v>
      </c>
      <c r="E697" s="9" t="s">
        <v>4852</v>
      </c>
      <c r="F697" s="9">
        <f>COUNTIFS(Detalhe_Registro!$A:$A,A697,Detalhe_Registro!$D:$D,B697)</f>
        <v>2</v>
      </c>
      <c r="G697" s="11">
        <v>3.375</v>
      </c>
      <c r="H697" s="11">
        <v>2.8051469999999998</v>
      </c>
      <c r="I697" s="10">
        <f>SUMIFS(Detalhe_Registro!$F:$F,Detalhe_Registro!$A:$A,A697,Detalhe_Registro!$D:$D,B697)</f>
        <v>69</v>
      </c>
      <c r="J697" s="11">
        <f>SUMIFS(Detalhe_Registro!$G:$G,Detalhe_Registro!$A:$A,A697,Detalhe_Registro!$D:$D,B697)</f>
        <v>1.6</v>
      </c>
      <c r="K697" s="9" t="str">
        <f>IF(G697="","",IF(G697&lt;Premissas!$C$8,"&lt; 1,00",IF(G697&lt;Premissas!$C$9,"1,00 – 1,19",IF(G697&lt;Premissas!$C$10,"1,20 – 1,39",IF(G697&lt;Premissas!$C$11,"1,40 – 1,59",IF(G697&lt;Premissas!$C$12,"1,60 – 1,99","≥ 2,00"))))))</f>
        <v>≥ 2,00</v>
      </c>
      <c r="L697" s="12">
        <f>IF(G697="","",MIN(Premissas!$C$17,IF(G697&lt;Premissas!$C$8,Premissas!$E$7,IF(G697&lt;Premissas!$C$9,Premissas!$E$8,IF(G697&lt;Premissas!$C$10,Premissas!$E$9,IF(G697&lt;Premissas!$C$11,Premissas!$E$10,IF(G697&lt;Premissas!$C$12,Premissas!$E$11,Premissas!$E$12)))))))</f>
        <v>750</v>
      </c>
      <c r="M697" s="13">
        <f>IF(OR(L697="",L697=0),0,L697/Premissas!$C$16)</f>
        <v>28.846153846153847</v>
      </c>
      <c r="N697" s="9" t="str">
        <f>IF(L697&gt;=Premissas!$C$17,"SIM","NÃO")</f>
        <v>SIM</v>
      </c>
    </row>
    <row r="698" spans="1:14" ht="15" customHeight="1">
      <c r="A698" s="9">
        <v>7</v>
      </c>
      <c r="B698" s="9" t="s">
        <v>3087</v>
      </c>
      <c r="C698" s="9" t="s">
        <v>3088</v>
      </c>
      <c r="D698" s="9">
        <v>930</v>
      </c>
      <c r="E698" s="9" t="s">
        <v>4855</v>
      </c>
      <c r="F698" s="9">
        <f>COUNTIFS(Detalhe_Registro!$A:$A,A698,Detalhe_Registro!$D:$D,B698)</f>
        <v>3</v>
      </c>
      <c r="G698" s="11">
        <v>4.6818179999999998</v>
      </c>
      <c r="H698" s="11">
        <v>2.0213899999999998</v>
      </c>
      <c r="I698" s="10">
        <f>SUMIFS(Detalhe_Registro!$F:$F,Detalhe_Registro!$A:$A,A698,Detalhe_Registro!$D:$D,B698)</f>
        <v>1360</v>
      </c>
      <c r="J698" s="11">
        <f>SUMIFS(Detalhe_Registro!$G:$G,Detalhe_Registro!$A:$A,A698,Detalhe_Registro!$D:$D,B698)</f>
        <v>93.46</v>
      </c>
      <c r="K698" s="9" t="str">
        <f>IF(G698="","",IF(G698&lt;Premissas!$C$8,"&lt; 1,00",IF(G698&lt;Premissas!$C$9,"1,00 – 1,19",IF(G698&lt;Premissas!$C$10,"1,20 – 1,39",IF(G698&lt;Premissas!$C$11,"1,40 – 1,59",IF(G698&lt;Premissas!$C$12,"1,60 – 1,99","≥ 2,00"))))))</f>
        <v>≥ 2,00</v>
      </c>
      <c r="L698" s="12">
        <f>IF(G698="","",MIN(Premissas!$C$17,IF(G698&lt;Premissas!$C$8,Premissas!$E$7,IF(G698&lt;Premissas!$C$9,Premissas!$E$8,IF(G698&lt;Premissas!$C$10,Premissas!$E$9,IF(G698&lt;Premissas!$C$11,Premissas!$E$10,IF(G698&lt;Premissas!$C$12,Premissas!$E$11,Premissas!$E$12)))))))</f>
        <v>750</v>
      </c>
      <c r="M698" s="13">
        <f>IF(OR(L698="",L698=0),0,L698/Premissas!$C$16)</f>
        <v>28.846153846153847</v>
      </c>
      <c r="N698" s="9" t="str">
        <f>IF(L698&gt;=Premissas!$C$17,"SIM","NÃO")</f>
        <v>SIM</v>
      </c>
    </row>
    <row r="699" spans="1:14" ht="15" customHeight="1">
      <c r="A699" s="9">
        <v>7</v>
      </c>
      <c r="B699" s="9" t="s">
        <v>3197</v>
      </c>
      <c r="C699" s="9" t="s">
        <v>3198</v>
      </c>
      <c r="D699" s="9">
        <v>930</v>
      </c>
      <c r="E699" s="9" t="s">
        <v>18</v>
      </c>
      <c r="F699" s="9">
        <f>COUNTIFS(Detalhe_Registro!$A:$A,A699,Detalhe_Registro!$D:$D,B699)</f>
        <v>1</v>
      </c>
      <c r="G699" s="11">
        <v>4.5455000000000002E-2</v>
      </c>
      <c r="H699" s="11">
        <v>4.5455000000000002E-2</v>
      </c>
      <c r="I699" s="10">
        <f>SUMIFS(Detalhe_Registro!$F:$F,Detalhe_Registro!$A:$A,A699,Detalhe_Registro!$D:$D,B699)</f>
        <v>9</v>
      </c>
      <c r="J699" s="11">
        <f>SUMIFS(Detalhe_Registro!$G:$G,Detalhe_Registro!$A:$A,A699,Detalhe_Registro!$D:$D,B699)</f>
        <v>11.42</v>
      </c>
      <c r="K699" s="9" t="str">
        <f>IF(G699="","",IF(G699&lt;Premissas!$C$8,"&lt; 1,00",IF(G699&lt;Premissas!$C$9,"1,00 – 1,19",IF(G699&lt;Premissas!$C$10,"1,20 – 1,39",IF(G699&lt;Premissas!$C$11,"1,40 – 1,59",IF(G699&lt;Premissas!$C$12,"1,60 – 1,99","≥ 2,00"))))))</f>
        <v>&lt; 1,00</v>
      </c>
      <c r="L699" s="12">
        <f>IF(G699="","",MIN(Premissas!$C$17,IF(G699&lt;Premissas!$C$8,Premissas!$E$7,IF(G699&lt;Premissas!$C$9,Premissas!$E$8,IF(G699&lt;Premissas!$C$10,Premissas!$E$9,IF(G699&lt;Premissas!$C$11,Premissas!$E$10,IF(G699&lt;Premissas!$C$12,Premissas!$E$11,Premissas!$E$12)))))))</f>
        <v>0</v>
      </c>
      <c r="M699" s="13">
        <f>IF(OR(L699="",L699=0),0,L699/Premissas!$C$16)</f>
        <v>0</v>
      </c>
      <c r="N699" s="9" t="str">
        <f>IF(L699&gt;=Premissas!$C$17,"SIM","NÃO")</f>
        <v>NÃO</v>
      </c>
    </row>
    <row r="700" spans="1:14" ht="15" customHeight="1">
      <c r="A700" s="9">
        <v>7</v>
      </c>
      <c r="B700" s="9" t="s">
        <v>3225</v>
      </c>
      <c r="C700" s="9" t="s">
        <v>3226</v>
      </c>
      <c r="D700" s="9">
        <v>930</v>
      </c>
      <c r="E700" s="9" t="s">
        <v>21</v>
      </c>
      <c r="F700" s="9">
        <f>COUNTIFS(Detalhe_Registro!$A:$A,A700,Detalhe_Registro!$D:$D,B700)</f>
        <v>1</v>
      </c>
      <c r="G700" s="11">
        <v>0.35</v>
      </c>
      <c r="H700" s="11">
        <v>0.35</v>
      </c>
      <c r="I700" s="10">
        <f>SUMIFS(Detalhe_Registro!$F:$F,Detalhe_Registro!$A:$A,A700,Detalhe_Registro!$D:$D,B700)</f>
        <v>592</v>
      </c>
      <c r="J700" s="11">
        <f>SUMIFS(Detalhe_Registro!$G:$G,Detalhe_Registro!$A:$A,A700,Detalhe_Registro!$D:$D,B700)</f>
        <v>80.05</v>
      </c>
      <c r="K700" s="9" t="str">
        <f>IF(G700="","",IF(G700&lt;Premissas!$C$8,"&lt; 1,00",IF(G700&lt;Premissas!$C$9,"1,00 – 1,19",IF(G700&lt;Premissas!$C$10,"1,20 – 1,39",IF(G700&lt;Premissas!$C$11,"1,40 – 1,59",IF(G700&lt;Premissas!$C$12,"1,60 – 1,99","≥ 2,00"))))))</f>
        <v>&lt; 1,00</v>
      </c>
      <c r="L700" s="12">
        <f>IF(G700="","",MIN(Premissas!$C$17,IF(G700&lt;Premissas!$C$8,Premissas!$E$7,IF(G700&lt;Premissas!$C$9,Premissas!$E$8,IF(G700&lt;Premissas!$C$10,Premissas!$E$9,IF(G700&lt;Premissas!$C$11,Premissas!$E$10,IF(G700&lt;Premissas!$C$12,Premissas!$E$11,Premissas!$E$12)))))))</f>
        <v>0</v>
      </c>
      <c r="M700" s="13">
        <f>IF(OR(L700="",L700=0),0,L700/Premissas!$C$16)</f>
        <v>0</v>
      </c>
      <c r="N700" s="9" t="str">
        <f>IF(L700&gt;=Premissas!$C$17,"SIM","NÃO")</f>
        <v>NÃO</v>
      </c>
    </row>
    <row r="701" spans="1:14" ht="15" customHeight="1">
      <c r="A701" s="9">
        <v>7</v>
      </c>
      <c r="B701" s="9" t="s">
        <v>3061</v>
      </c>
      <c r="C701" s="9" t="s">
        <v>3062</v>
      </c>
      <c r="D701" s="9">
        <v>930</v>
      </c>
      <c r="E701" s="9" t="s">
        <v>21</v>
      </c>
      <c r="F701" s="9">
        <f>COUNTIFS(Detalhe_Registro!$A:$A,A701,Detalhe_Registro!$D:$D,B701)</f>
        <v>1</v>
      </c>
      <c r="G701" s="11">
        <v>2.0499999999999998</v>
      </c>
      <c r="H701" s="11">
        <v>2.0499999999999998</v>
      </c>
      <c r="I701" s="10">
        <f>SUMIFS(Detalhe_Registro!$F:$F,Detalhe_Registro!$A:$A,A701,Detalhe_Registro!$D:$D,B701)</f>
        <v>1663</v>
      </c>
      <c r="J701" s="11">
        <f>SUMIFS(Detalhe_Registro!$G:$G,Detalhe_Registro!$A:$A,A701,Detalhe_Registro!$D:$D,B701)</f>
        <v>40.18</v>
      </c>
      <c r="K701" s="9" t="str">
        <f>IF(G701="","",IF(G701&lt;Premissas!$C$8,"&lt; 1,00",IF(G701&lt;Premissas!$C$9,"1,00 – 1,19",IF(G701&lt;Premissas!$C$10,"1,20 – 1,39",IF(G701&lt;Premissas!$C$11,"1,40 – 1,59",IF(G701&lt;Premissas!$C$12,"1,60 – 1,99","≥ 2,00"))))))</f>
        <v>≥ 2,00</v>
      </c>
      <c r="L701" s="12">
        <f>IF(G701="","",MIN(Premissas!$C$17,IF(G701&lt;Premissas!$C$8,Premissas!$E$7,IF(G701&lt;Premissas!$C$9,Premissas!$E$8,IF(G701&lt;Premissas!$C$10,Premissas!$E$9,IF(G701&lt;Premissas!$C$11,Premissas!$E$10,IF(G701&lt;Premissas!$C$12,Premissas!$E$11,Premissas!$E$12)))))))</f>
        <v>750</v>
      </c>
      <c r="M701" s="13">
        <f>IF(OR(L701="",L701=0),0,L701/Premissas!$C$16)</f>
        <v>28.846153846153847</v>
      </c>
      <c r="N701" s="9" t="str">
        <f>IF(L701&gt;=Premissas!$C$17,"SIM","NÃO")</f>
        <v>SIM</v>
      </c>
    </row>
    <row r="702" spans="1:14" ht="15" customHeight="1">
      <c r="A702" s="9">
        <v>7</v>
      </c>
      <c r="B702" s="9" t="s">
        <v>3175</v>
      </c>
      <c r="C702" s="9" t="s">
        <v>3176</v>
      </c>
      <c r="D702" s="9">
        <v>930</v>
      </c>
      <c r="E702" s="9" t="s">
        <v>21</v>
      </c>
      <c r="F702" s="9">
        <f>COUNTIFS(Detalhe_Registro!$A:$A,A702,Detalhe_Registro!$D:$D,B702)</f>
        <v>1</v>
      </c>
      <c r="G702" s="11">
        <v>1.1000000000000001</v>
      </c>
      <c r="H702" s="11">
        <v>1.1000000000000001</v>
      </c>
      <c r="I702" s="10">
        <f>SUMIFS(Detalhe_Registro!$F:$F,Detalhe_Registro!$A:$A,A702,Detalhe_Registro!$D:$D,B702)</f>
        <v>1467</v>
      </c>
      <c r="J702" s="11">
        <f>SUMIFS(Detalhe_Registro!$G:$G,Detalhe_Registro!$A:$A,A702,Detalhe_Registro!$D:$D,B702)</f>
        <v>67.2</v>
      </c>
      <c r="K702" s="9" t="str">
        <f>IF(G702="","",IF(G702&lt;Premissas!$C$8,"&lt; 1,00",IF(G702&lt;Premissas!$C$9,"1,00 – 1,19",IF(G702&lt;Premissas!$C$10,"1,20 – 1,39",IF(G702&lt;Premissas!$C$11,"1,40 – 1,59",IF(G702&lt;Premissas!$C$12,"1,60 – 1,99","≥ 2,00"))))))</f>
        <v>1,00 – 1,19</v>
      </c>
      <c r="L702" s="12">
        <f>IF(G702="","",MIN(Premissas!$C$17,IF(G702&lt;Premissas!$C$8,Premissas!$E$7,IF(G702&lt;Premissas!$C$9,Premissas!$E$8,IF(G702&lt;Premissas!$C$10,Premissas!$E$9,IF(G702&lt;Premissas!$C$11,Premissas!$E$10,IF(G702&lt;Premissas!$C$12,Premissas!$E$11,Premissas!$E$12)))))))</f>
        <v>100</v>
      </c>
      <c r="M702" s="13">
        <f>IF(OR(L702="",L702=0),0,L702/Premissas!$C$16)</f>
        <v>3.8461538461538463</v>
      </c>
      <c r="N702" s="9" t="str">
        <f>IF(L702&gt;=Premissas!$C$17,"SIM","NÃO")</f>
        <v>NÃO</v>
      </c>
    </row>
    <row r="703" spans="1:14" ht="15" customHeight="1">
      <c r="A703" s="9">
        <v>7</v>
      </c>
      <c r="B703" s="9" t="s">
        <v>3153</v>
      </c>
      <c r="C703" s="9" t="s">
        <v>3154</v>
      </c>
      <c r="D703" s="9">
        <v>930</v>
      </c>
      <c r="E703" s="9" t="s">
        <v>4854</v>
      </c>
      <c r="F703" s="9">
        <f>COUNTIFS(Detalhe_Registro!$A:$A,A703,Detalhe_Registro!$D:$D,B703)</f>
        <v>2</v>
      </c>
      <c r="G703" s="11">
        <v>1.8636360000000001</v>
      </c>
      <c r="H703" s="11">
        <v>1.494318</v>
      </c>
      <c r="I703" s="10">
        <f>SUMIFS(Detalhe_Registro!$F:$F,Detalhe_Registro!$A:$A,A703,Detalhe_Registro!$D:$D,B703)</f>
        <v>39</v>
      </c>
      <c r="J703" s="11">
        <f>SUMIFS(Detalhe_Registro!$G:$G,Detalhe_Registro!$A:$A,A703,Detalhe_Registro!$D:$D,B703)</f>
        <v>1.72</v>
      </c>
      <c r="K703" s="9" t="str">
        <f>IF(G703="","",IF(G703&lt;Premissas!$C$8,"&lt; 1,00",IF(G703&lt;Premissas!$C$9,"1,00 – 1,19",IF(G703&lt;Premissas!$C$10,"1,20 – 1,39",IF(G703&lt;Premissas!$C$11,"1,40 – 1,59",IF(G703&lt;Premissas!$C$12,"1,60 – 1,99","≥ 2,00"))))))</f>
        <v>1,60 – 1,99</v>
      </c>
      <c r="L703" s="12">
        <f>IF(G703="","",MIN(Premissas!$C$17,IF(G703&lt;Premissas!$C$8,Premissas!$E$7,IF(G703&lt;Premissas!$C$9,Premissas!$E$8,IF(G703&lt;Premissas!$C$10,Premissas!$E$9,IF(G703&lt;Premissas!$C$11,Premissas!$E$10,IF(G703&lt;Premissas!$C$12,Premissas!$E$11,Premissas!$E$12)))))))</f>
        <v>500</v>
      </c>
      <c r="M703" s="13">
        <f>IF(OR(L703="",L703=0),0,L703/Premissas!$C$16)</f>
        <v>19.23076923076923</v>
      </c>
      <c r="N703" s="9" t="str">
        <f>IF(L703&gt;=Premissas!$C$17,"SIM","NÃO")</f>
        <v>NÃO</v>
      </c>
    </row>
    <row r="704" spans="1:14" ht="15" customHeight="1">
      <c r="A704" s="9">
        <v>7</v>
      </c>
      <c r="B704" s="9" t="s">
        <v>3407</v>
      </c>
      <c r="C704" s="9" t="s">
        <v>3408</v>
      </c>
      <c r="D704" s="9">
        <v>930</v>
      </c>
      <c r="E704" s="9" t="s">
        <v>18</v>
      </c>
      <c r="F704" s="9">
        <f>COUNTIFS(Detalhe_Registro!$A:$A,A704,Detalhe_Registro!$D:$D,B704)</f>
        <v>1</v>
      </c>
      <c r="G704" s="11">
        <v>3.2727270000000002</v>
      </c>
      <c r="H704" s="11">
        <v>3.2727270000000002</v>
      </c>
      <c r="I704" s="10">
        <f>SUMIFS(Detalhe_Registro!$F:$F,Detalhe_Registro!$A:$A,A704,Detalhe_Registro!$D:$D,B704)</f>
        <v>1526</v>
      </c>
      <c r="J704" s="11">
        <f>SUMIFS(Detalhe_Registro!$G:$G,Detalhe_Registro!$A:$A,A704,Detalhe_Registro!$D:$D,B704)</f>
        <v>21.16</v>
      </c>
      <c r="K704" s="9" t="str">
        <f>IF(G704="","",IF(G704&lt;Premissas!$C$8,"&lt; 1,00",IF(G704&lt;Premissas!$C$9,"1,00 – 1,19",IF(G704&lt;Premissas!$C$10,"1,20 – 1,39",IF(G704&lt;Premissas!$C$11,"1,40 – 1,59",IF(G704&lt;Premissas!$C$12,"1,60 – 1,99","≥ 2,00"))))))</f>
        <v>≥ 2,00</v>
      </c>
      <c r="L704" s="12">
        <f>IF(G704="","",MIN(Premissas!$C$17,IF(G704&lt;Premissas!$C$8,Premissas!$E$7,IF(G704&lt;Premissas!$C$9,Premissas!$E$8,IF(G704&lt;Premissas!$C$10,Premissas!$E$9,IF(G704&lt;Premissas!$C$11,Premissas!$E$10,IF(G704&lt;Premissas!$C$12,Premissas!$E$11,Premissas!$E$12)))))))</f>
        <v>750</v>
      </c>
      <c r="M704" s="13">
        <f>IF(OR(L704="",L704=0),0,L704/Premissas!$C$16)</f>
        <v>28.846153846153847</v>
      </c>
      <c r="N704" s="9" t="str">
        <f>IF(L704&gt;=Premissas!$C$17,"SIM","NÃO")</f>
        <v>SIM</v>
      </c>
    </row>
    <row r="705" spans="1:14" ht="15" customHeight="1">
      <c r="A705" s="9">
        <v>7</v>
      </c>
      <c r="B705" s="9" t="s">
        <v>3159</v>
      </c>
      <c r="C705" s="9" t="s">
        <v>3160</v>
      </c>
      <c r="D705" s="9">
        <v>930</v>
      </c>
      <c r="E705" s="9" t="s">
        <v>19</v>
      </c>
      <c r="F705" s="9">
        <f>COUNTIFS(Detalhe_Registro!$A:$A,A705,Detalhe_Registro!$D:$D,B705)</f>
        <v>1</v>
      </c>
      <c r="G705" s="11">
        <v>2.1764709999999998</v>
      </c>
      <c r="H705" s="11">
        <v>2.1764709999999998</v>
      </c>
      <c r="I705" s="10">
        <f>SUMIFS(Detalhe_Registro!$F:$F,Detalhe_Registro!$A:$A,A705,Detalhe_Registro!$D:$D,B705)</f>
        <v>47</v>
      </c>
      <c r="J705" s="11">
        <f>SUMIFS(Detalhe_Registro!$G:$G,Detalhe_Registro!$A:$A,A705,Detalhe_Registro!$D:$D,B705)</f>
        <v>1.26</v>
      </c>
      <c r="K705" s="9" t="str">
        <f>IF(G705="","",IF(G705&lt;Premissas!$C$8,"&lt; 1,00",IF(G705&lt;Premissas!$C$9,"1,00 – 1,19",IF(G705&lt;Premissas!$C$10,"1,20 – 1,39",IF(G705&lt;Premissas!$C$11,"1,40 – 1,59",IF(G705&lt;Premissas!$C$12,"1,60 – 1,99","≥ 2,00"))))))</f>
        <v>≥ 2,00</v>
      </c>
      <c r="L705" s="12">
        <f>IF(G705="","",MIN(Premissas!$C$17,IF(G705&lt;Premissas!$C$8,Premissas!$E$7,IF(G705&lt;Premissas!$C$9,Premissas!$E$8,IF(G705&lt;Premissas!$C$10,Premissas!$E$9,IF(G705&lt;Premissas!$C$11,Premissas!$E$10,IF(G705&lt;Premissas!$C$12,Premissas!$E$11,Premissas!$E$12)))))))</f>
        <v>750</v>
      </c>
      <c r="M705" s="13">
        <f>IF(OR(L705="",L705=0),0,L705/Premissas!$C$16)</f>
        <v>28.846153846153847</v>
      </c>
      <c r="N705" s="9" t="str">
        <f>IF(L705&gt;=Premissas!$C$17,"SIM","NÃO")</f>
        <v>SIM</v>
      </c>
    </row>
    <row r="706" spans="1:14" ht="15" customHeight="1">
      <c r="A706" s="9">
        <v>7</v>
      </c>
      <c r="B706" s="9" t="s">
        <v>3401</v>
      </c>
      <c r="C706" s="9" t="s">
        <v>3402</v>
      </c>
      <c r="D706" s="9">
        <v>930</v>
      </c>
      <c r="E706" s="9" t="s">
        <v>18</v>
      </c>
      <c r="F706" s="9">
        <f>COUNTIFS(Detalhe_Registro!$A:$A,A706,Detalhe_Registro!$D:$D,B706)</f>
        <v>1</v>
      </c>
      <c r="G706" s="11">
        <v>0.54545500000000002</v>
      </c>
      <c r="H706" s="11">
        <v>0.54545500000000002</v>
      </c>
      <c r="I706" s="10">
        <f>SUMIFS(Detalhe_Registro!$F:$F,Detalhe_Registro!$A:$A,A706,Detalhe_Registro!$D:$D,B706)</f>
        <v>594</v>
      </c>
      <c r="J706" s="11">
        <f>SUMIFS(Detalhe_Registro!$G:$G,Detalhe_Registro!$A:$A,A706,Detalhe_Registro!$D:$D,B706)</f>
        <v>48.46</v>
      </c>
      <c r="K706" s="9" t="str">
        <f>IF(G706="","",IF(G706&lt;Premissas!$C$8,"&lt; 1,00",IF(G706&lt;Premissas!$C$9,"1,00 – 1,19",IF(G706&lt;Premissas!$C$10,"1,20 – 1,39",IF(G706&lt;Premissas!$C$11,"1,40 – 1,59",IF(G706&lt;Premissas!$C$12,"1,60 – 1,99","≥ 2,00"))))))</f>
        <v>&lt; 1,00</v>
      </c>
      <c r="L706" s="12">
        <f>IF(G706="","",MIN(Premissas!$C$17,IF(G706&lt;Premissas!$C$8,Premissas!$E$7,IF(G706&lt;Premissas!$C$9,Premissas!$E$8,IF(G706&lt;Premissas!$C$10,Premissas!$E$9,IF(G706&lt;Premissas!$C$11,Premissas!$E$10,IF(G706&lt;Premissas!$C$12,Premissas!$E$11,Premissas!$E$12)))))))</f>
        <v>0</v>
      </c>
      <c r="M706" s="13">
        <f>IF(OR(L706="",L706=0),0,L706/Premissas!$C$16)</f>
        <v>0</v>
      </c>
      <c r="N706" s="9" t="str">
        <f>IF(L706&gt;=Premissas!$C$17,"SIM","NÃO")</f>
        <v>NÃO</v>
      </c>
    </row>
    <row r="707" spans="1:14" ht="15" customHeight="1">
      <c r="A707" s="9">
        <v>7</v>
      </c>
      <c r="B707" s="9" t="s">
        <v>3245</v>
      </c>
      <c r="C707" s="9" t="s">
        <v>3246</v>
      </c>
      <c r="D707" s="9">
        <v>930</v>
      </c>
      <c r="E707" s="9" t="s">
        <v>18</v>
      </c>
      <c r="F707" s="9">
        <f>COUNTIFS(Detalhe_Registro!$A:$A,A707,Detalhe_Registro!$D:$D,B707)</f>
        <v>1</v>
      </c>
      <c r="G707" s="11">
        <v>0.54545500000000002</v>
      </c>
      <c r="H707" s="11">
        <v>0.54545500000000002</v>
      </c>
      <c r="I707" s="10">
        <f>SUMIFS(Detalhe_Registro!$F:$F,Detalhe_Registro!$A:$A,A707,Detalhe_Registro!$D:$D,B707)</f>
        <v>113</v>
      </c>
      <c r="J707" s="11">
        <f>SUMIFS(Detalhe_Registro!$G:$G,Detalhe_Registro!$A:$A,A707,Detalhe_Registro!$D:$D,B707)</f>
        <v>9.51</v>
      </c>
      <c r="K707" s="9" t="str">
        <f>IF(G707="","",IF(G707&lt;Premissas!$C$8,"&lt; 1,00",IF(G707&lt;Premissas!$C$9,"1,00 – 1,19",IF(G707&lt;Premissas!$C$10,"1,20 – 1,39",IF(G707&lt;Premissas!$C$11,"1,40 – 1,59",IF(G707&lt;Premissas!$C$12,"1,60 – 1,99","≥ 2,00"))))))</f>
        <v>&lt; 1,00</v>
      </c>
      <c r="L707" s="12">
        <f>IF(G707="","",MIN(Premissas!$C$17,IF(G707&lt;Premissas!$C$8,Premissas!$E$7,IF(G707&lt;Premissas!$C$9,Premissas!$E$8,IF(G707&lt;Premissas!$C$10,Premissas!$E$9,IF(G707&lt;Premissas!$C$11,Premissas!$E$10,IF(G707&lt;Premissas!$C$12,Premissas!$E$11,Premissas!$E$12)))))))</f>
        <v>0</v>
      </c>
      <c r="M707" s="13">
        <f>IF(OR(L707="",L707=0),0,L707/Premissas!$C$16)</f>
        <v>0</v>
      </c>
      <c r="N707" s="9" t="str">
        <f>IF(L707&gt;=Premissas!$C$17,"SIM","NÃO")</f>
        <v>NÃO</v>
      </c>
    </row>
    <row r="708" spans="1:14" ht="15" customHeight="1">
      <c r="A708" s="9">
        <v>7</v>
      </c>
      <c r="B708" s="9" t="s">
        <v>3187</v>
      </c>
      <c r="C708" s="9" t="s">
        <v>3188</v>
      </c>
      <c r="D708" s="9">
        <v>930</v>
      </c>
      <c r="E708" s="9" t="s">
        <v>20</v>
      </c>
      <c r="F708" s="9">
        <f>COUNTIFS(Detalhe_Registro!$A:$A,A708,Detalhe_Registro!$D:$D,B708)</f>
        <v>1</v>
      </c>
      <c r="G708" s="11">
        <v>0.1875</v>
      </c>
      <c r="H708" s="11">
        <v>0.1875</v>
      </c>
      <c r="I708" s="10">
        <f>SUMIFS(Detalhe_Registro!$F:$F,Detalhe_Registro!$A:$A,A708,Detalhe_Registro!$D:$D,B708)</f>
        <v>41</v>
      </c>
      <c r="J708" s="11">
        <f>SUMIFS(Detalhe_Registro!$G:$G,Detalhe_Registro!$A:$A,A708,Detalhe_Registro!$D:$D,B708)</f>
        <v>12.69</v>
      </c>
      <c r="K708" s="9" t="str">
        <f>IF(G708="","",IF(G708&lt;Premissas!$C$8,"&lt; 1,00",IF(G708&lt;Premissas!$C$9,"1,00 – 1,19",IF(G708&lt;Premissas!$C$10,"1,20 – 1,39",IF(G708&lt;Premissas!$C$11,"1,40 – 1,59",IF(G708&lt;Premissas!$C$12,"1,60 – 1,99","≥ 2,00"))))))</f>
        <v>&lt; 1,00</v>
      </c>
      <c r="L708" s="12">
        <f>IF(G708="","",MIN(Premissas!$C$17,IF(G708&lt;Premissas!$C$8,Premissas!$E$7,IF(G708&lt;Premissas!$C$9,Premissas!$E$8,IF(G708&lt;Premissas!$C$10,Premissas!$E$9,IF(G708&lt;Premissas!$C$11,Premissas!$E$10,IF(G708&lt;Premissas!$C$12,Premissas!$E$11,Premissas!$E$12)))))))</f>
        <v>0</v>
      </c>
      <c r="M708" s="13">
        <f>IF(OR(L708="",L708=0),0,L708/Premissas!$C$16)</f>
        <v>0</v>
      </c>
      <c r="N708" s="9" t="str">
        <f>IF(L708&gt;=Premissas!$C$17,"SIM","NÃO")</f>
        <v>NÃO</v>
      </c>
    </row>
    <row r="709" spans="1:14" ht="15" customHeight="1">
      <c r="A709" s="9">
        <v>7</v>
      </c>
      <c r="B709" s="9" t="s">
        <v>3315</v>
      </c>
      <c r="C709" s="9" t="s">
        <v>3316</v>
      </c>
      <c r="D709" s="9">
        <v>930</v>
      </c>
      <c r="E709" s="9" t="s">
        <v>4854</v>
      </c>
      <c r="F709" s="9">
        <f>COUNTIFS(Detalhe_Registro!$A:$A,A709,Detalhe_Registro!$D:$D,B709)</f>
        <v>2</v>
      </c>
      <c r="G709" s="11">
        <v>0.72727299999999995</v>
      </c>
      <c r="H709" s="11">
        <v>0.64488599999999996</v>
      </c>
      <c r="I709" s="10">
        <f>SUMIFS(Detalhe_Registro!$F:$F,Detalhe_Registro!$A:$A,A709,Detalhe_Registro!$D:$D,B709)</f>
        <v>45</v>
      </c>
      <c r="J709" s="11">
        <f>SUMIFS(Detalhe_Registro!$G:$G,Detalhe_Registro!$A:$A,A709,Detalhe_Registro!$D:$D,B709)</f>
        <v>3.3899999999999997</v>
      </c>
      <c r="K709" s="9" t="str">
        <f>IF(G709="","",IF(G709&lt;Premissas!$C$8,"&lt; 1,00",IF(G709&lt;Premissas!$C$9,"1,00 – 1,19",IF(G709&lt;Premissas!$C$10,"1,20 – 1,39",IF(G709&lt;Premissas!$C$11,"1,40 – 1,59",IF(G709&lt;Premissas!$C$12,"1,60 – 1,99","≥ 2,00"))))))</f>
        <v>&lt; 1,00</v>
      </c>
      <c r="L709" s="12">
        <f>IF(G709="","",MIN(Premissas!$C$17,IF(G709&lt;Premissas!$C$8,Premissas!$E$7,IF(G709&lt;Premissas!$C$9,Premissas!$E$8,IF(G709&lt;Premissas!$C$10,Premissas!$E$9,IF(G709&lt;Premissas!$C$11,Premissas!$E$10,IF(G709&lt;Premissas!$C$12,Premissas!$E$11,Premissas!$E$12)))))))</f>
        <v>0</v>
      </c>
      <c r="M709" s="13">
        <f>IF(OR(L709="",L709=0),0,L709/Premissas!$C$16)</f>
        <v>0</v>
      </c>
      <c r="N709" s="9" t="str">
        <f>IF(L709&gt;=Premissas!$C$17,"SIM","NÃO")</f>
        <v>NÃO</v>
      </c>
    </row>
    <row r="710" spans="1:14" ht="15" customHeight="1">
      <c r="A710" s="9">
        <v>7</v>
      </c>
      <c r="B710" s="9" t="s">
        <v>3209</v>
      </c>
      <c r="C710" s="9" t="s">
        <v>3210</v>
      </c>
      <c r="D710" s="9">
        <v>930</v>
      </c>
      <c r="E710" s="9" t="s">
        <v>20</v>
      </c>
      <c r="F710" s="9">
        <f>COUNTIFS(Detalhe_Registro!$A:$A,A710,Detalhe_Registro!$D:$D,B710)</f>
        <v>1</v>
      </c>
      <c r="G710" s="11">
        <v>2.875</v>
      </c>
      <c r="H710" s="11">
        <v>2.875</v>
      </c>
      <c r="I710" s="10">
        <f>SUMIFS(Detalhe_Registro!$F:$F,Detalhe_Registro!$A:$A,A710,Detalhe_Registro!$D:$D,B710)</f>
        <v>3466</v>
      </c>
      <c r="J710" s="11">
        <f>SUMIFS(Detalhe_Registro!$G:$G,Detalhe_Registro!$A:$A,A710,Detalhe_Registro!$D:$D,B710)</f>
        <v>74.62</v>
      </c>
      <c r="K710" s="9" t="str">
        <f>IF(G710="","",IF(G710&lt;Premissas!$C$8,"&lt; 1,00",IF(G710&lt;Premissas!$C$9,"1,00 – 1,19",IF(G710&lt;Premissas!$C$10,"1,20 – 1,39",IF(G710&lt;Premissas!$C$11,"1,40 – 1,59",IF(G710&lt;Premissas!$C$12,"1,60 – 1,99","≥ 2,00"))))))</f>
        <v>≥ 2,00</v>
      </c>
      <c r="L710" s="12">
        <f>IF(G710="","",MIN(Premissas!$C$17,IF(G710&lt;Premissas!$C$8,Premissas!$E$7,IF(G710&lt;Premissas!$C$9,Premissas!$E$8,IF(G710&lt;Premissas!$C$10,Premissas!$E$9,IF(G710&lt;Premissas!$C$11,Premissas!$E$10,IF(G710&lt;Premissas!$C$12,Premissas!$E$11,Premissas!$E$12)))))))</f>
        <v>750</v>
      </c>
      <c r="M710" s="13">
        <f>IF(OR(L710="",L710=0),0,L710/Premissas!$C$16)</f>
        <v>28.846153846153847</v>
      </c>
      <c r="N710" s="9" t="str">
        <f>IF(L710&gt;=Premissas!$C$17,"SIM","NÃO")</f>
        <v>SIM</v>
      </c>
    </row>
    <row r="711" spans="1:14" ht="15" customHeight="1">
      <c r="A711" s="9">
        <v>7</v>
      </c>
      <c r="B711" s="9" t="s">
        <v>3357</v>
      </c>
      <c r="C711" s="9" t="s">
        <v>3358</v>
      </c>
      <c r="D711" s="9">
        <v>930</v>
      </c>
      <c r="E711" s="9" t="s">
        <v>4854</v>
      </c>
      <c r="F711" s="9">
        <f>COUNTIFS(Detalhe_Registro!$A:$A,A711,Detalhe_Registro!$D:$D,B711)</f>
        <v>2</v>
      </c>
      <c r="G711" s="11">
        <v>1.3636360000000001</v>
      </c>
      <c r="H711" s="11">
        <v>0.77556800000000004</v>
      </c>
      <c r="I711" s="10">
        <f>SUMIFS(Detalhe_Registro!$F:$F,Detalhe_Registro!$A:$A,A711,Detalhe_Registro!$D:$D,B711)</f>
        <v>2188</v>
      </c>
      <c r="J711" s="11">
        <f>SUMIFS(Detalhe_Registro!$G:$G,Detalhe_Registro!$A:$A,A711,Detalhe_Registro!$D:$D,B711)</f>
        <v>73.67</v>
      </c>
      <c r="K711" s="9" t="str">
        <f>IF(G711="","",IF(G711&lt;Premissas!$C$8,"&lt; 1,00",IF(G711&lt;Premissas!$C$9,"1,00 – 1,19",IF(G711&lt;Premissas!$C$10,"1,20 – 1,39",IF(G711&lt;Premissas!$C$11,"1,40 – 1,59",IF(G711&lt;Premissas!$C$12,"1,60 – 1,99","≥ 2,00"))))))</f>
        <v>1,20 – 1,39</v>
      </c>
      <c r="L711" s="12">
        <f>IF(G711="","",MIN(Premissas!$C$17,IF(G711&lt;Premissas!$C$8,Premissas!$E$7,IF(G711&lt;Premissas!$C$9,Premissas!$E$8,IF(G711&lt;Premissas!$C$10,Premissas!$E$9,IF(G711&lt;Premissas!$C$11,Premissas!$E$10,IF(G711&lt;Premissas!$C$12,Premissas!$E$11,Premissas!$E$12)))))))</f>
        <v>200</v>
      </c>
      <c r="M711" s="13">
        <f>IF(OR(L711="",L711=0),0,L711/Premissas!$C$16)</f>
        <v>7.6923076923076925</v>
      </c>
      <c r="N711" s="9" t="str">
        <f>IF(L711&gt;=Premissas!$C$17,"SIM","NÃO")</f>
        <v>NÃO</v>
      </c>
    </row>
    <row r="712" spans="1:14" ht="15" customHeight="1">
      <c r="A712" s="9">
        <v>7</v>
      </c>
      <c r="B712" s="9" t="s">
        <v>3015</v>
      </c>
      <c r="C712" s="9" t="s">
        <v>3016</v>
      </c>
      <c r="D712" s="9">
        <v>930</v>
      </c>
      <c r="E712" s="9" t="s">
        <v>19</v>
      </c>
      <c r="F712" s="9">
        <f>COUNTIFS(Detalhe_Registro!$A:$A,A712,Detalhe_Registro!$D:$D,B712)</f>
        <v>1</v>
      </c>
      <c r="G712" s="11">
        <v>0.82352899999999996</v>
      </c>
      <c r="H712" s="11">
        <v>0.82352899999999996</v>
      </c>
      <c r="I712" s="10">
        <f>SUMIFS(Detalhe_Registro!$F:$F,Detalhe_Registro!$A:$A,A712,Detalhe_Registro!$D:$D,B712)</f>
        <v>720</v>
      </c>
      <c r="J712" s="11">
        <f>SUMIFS(Detalhe_Registro!$G:$G,Detalhe_Registro!$A:$A,A712,Detalhe_Registro!$D:$D,B712)</f>
        <v>51.9</v>
      </c>
      <c r="K712" s="9" t="str">
        <f>IF(G712="","",IF(G712&lt;Premissas!$C$8,"&lt; 1,00",IF(G712&lt;Premissas!$C$9,"1,00 – 1,19",IF(G712&lt;Premissas!$C$10,"1,20 – 1,39",IF(G712&lt;Premissas!$C$11,"1,40 – 1,59",IF(G712&lt;Premissas!$C$12,"1,60 – 1,99","≥ 2,00"))))))</f>
        <v>&lt; 1,00</v>
      </c>
      <c r="L712" s="12">
        <f>IF(G712="","",MIN(Premissas!$C$17,IF(G712&lt;Premissas!$C$8,Premissas!$E$7,IF(G712&lt;Premissas!$C$9,Premissas!$E$8,IF(G712&lt;Premissas!$C$10,Premissas!$E$9,IF(G712&lt;Premissas!$C$11,Premissas!$E$10,IF(G712&lt;Premissas!$C$12,Premissas!$E$11,Premissas!$E$12)))))))</f>
        <v>0</v>
      </c>
      <c r="M712" s="13">
        <f>IF(OR(L712="",L712=0),0,L712/Premissas!$C$16)</f>
        <v>0</v>
      </c>
      <c r="N712" s="9" t="str">
        <f>IF(L712&gt;=Premissas!$C$17,"SIM","NÃO")</f>
        <v>NÃO</v>
      </c>
    </row>
    <row r="713" spans="1:14" ht="15" customHeight="1">
      <c r="A713" s="9">
        <v>7</v>
      </c>
      <c r="B713" s="9" t="s">
        <v>3321</v>
      </c>
      <c r="C713" s="9" t="s">
        <v>3322</v>
      </c>
      <c r="D713" s="9">
        <v>930</v>
      </c>
      <c r="E713" s="9" t="s">
        <v>4854</v>
      </c>
      <c r="F713" s="9">
        <f>COUNTIFS(Detalhe_Registro!$A:$A,A713,Detalhe_Registro!$D:$D,B713)</f>
        <v>2</v>
      </c>
      <c r="G713" s="11">
        <v>4</v>
      </c>
      <c r="H713" s="11">
        <v>2.5227270000000002</v>
      </c>
      <c r="I713" s="10">
        <f>SUMIFS(Detalhe_Registro!$F:$F,Detalhe_Registro!$A:$A,A713,Detalhe_Registro!$D:$D,B713)</f>
        <v>2221</v>
      </c>
      <c r="J713" s="11">
        <f>SUMIFS(Detalhe_Registro!$G:$G,Detalhe_Registro!$A:$A,A713,Detalhe_Registro!$D:$D,B713)</f>
        <v>94.78</v>
      </c>
      <c r="K713" s="9" t="str">
        <f>IF(G713="","",IF(G713&lt;Premissas!$C$8,"&lt; 1,00",IF(G713&lt;Premissas!$C$9,"1,00 – 1,19",IF(G713&lt;Premissas!$C$10,"1,20 – 1,39",IF(G713&lt;Premissas!$C$11,"1,40 – 1,59",IF(G713&lt;Premissas!$C$12,"1,60 – 1,99","≥ 2,00"))))))</f>
        <v>≥ 2,00</v>
      </c>
      <c r="L713" s="12">
        <f>IF(G713="","",MIN(Premissas!$C$17,IF(G713&lt;Premissas!$C$8,Premissas!$E$7,IF(G713&lt;Premissas!$C$9,Premissas!$E$8,IF(G713&lt;Premissas!$C$10,Premissas!$E$9,IF(G713&lt;Premissas!$C$11,Premissas!$E$10,IF(G713&lt;Premissas!$C$12,Premissas!$E$11,Premissas!$E$12)))))))</f>
        <v>750</v>
      </c>
      <c r="M713" s="13">
        <f>IF(OR(L713="",L713=0),0,L713/Premissas!$C$16)</f>
        <v>28.846153846153847</v>
      </c>
      <c r="N713" s="9" t="str">
        <f>IF(L713&gt;=Premissas!$C$17,"SIM","NÃO")</f>
        <v>SIM</v>
      </c>
    </row>
    <row r="714" spans="1:14" ht="15" customHeight="1">
      <c r="A714" s="9">
        <v>7</v>
      </c>
      <c r="B714" s="9" t="s">
        <v>3071</v>
      </c>
      <c r="C714" s="9" t="s">
        <v>3072</v>
      </c>
      <c r="D714" s="9">
        <v>930</v>
      </c>
      <c r="E714" s="9" t="s">
        <v>19</v>
      </c>
      <c r="F714" s="9">
        <f>COUNTIFS(Detalhe_Registro!$A:$A,A714,Detalhe_Registro!$D:$D,B714)</f>
        <v>1</v>
      </c>
      <c r="G714" s="11">
        <v>1.8823529999999999</v>
      </c>
      <c r="H714" s="11">
        <v>1.8823529999999999</v>
      </c>
      <c r="I714" s="10">
        <f>SUMIFS(Detalhe_Registro!$F:$F,Detalhe_Registro!$A:$A,A714,Detalhe_Registro!$D:$D,B714)</f>
        <v>2762</v>
      </c>
      <c r="J714" s="11">
        <f>SUMIFS(Detalhe_Registro!$G:$G,Detalhe_Registro!$A:$A,A714,Detalhe_Registro!$D:$D,B714)</f>
        <v>85.52</v>
      </c>
      <c r="K714" s="9" t="str">
        <f>IF(G714="","",IF(G714&lt;Premissas!$C$8,"&lt; 1,00",IF(G714&lt;Premissas!$C$9,"1,00 – 1,19",IF(G714&lt;Premissas!$C$10,"1,20 – 1,39",IF(G714&lt;Premissas!$C$11,"1,40 – 1,59",IF(G714&lt;Premissas!$C$12,"1,60 – 1,99","≥ 2,00"))))))</f>
        <v>1,60 – 1,99</v>
      </c>
      <c r="L714" s="12">
        <f>IF(G714="","",MIN(Premissas!$C$17,IF(G714&lt;Premissas!$C$8,Premissas!$E$7,IF(G714&lt;Premissas!$C$9,Premissas!$E$8,IF(G714&lt;Premissas!$C$10,Premissas!$E$9,IF(G714&lt;Premissas!$C$11,Premissas!$E$10,IF(G714&lt;Premissas!$C$12,Premissas!$E$11,Premissas!$E$12)))))))</f>
        <v>500</v>
      </c>
      <c r="M714" s="13">
        <f>IF(OR(L714="",L714=0),0,L714/Premissas!$C$16)</f>
        <v>19.23076923076923</v>
      </c>
      <c r="N714" s="9" t="str">
        <f>IF(L714&gt;=Premissas!$C$17,"SIM","NÃO")</f>
        <v>NÃO</v>
      </c>
    </row>
    <row r="715" spans="1:14" ht="15" customHeight="1">
      <c r="A715" s="9">
        <v>7</v>
      </c>
      <c r="B715" s="9" t="s">
        <v>3423</v>
      </c>
      <c r="C715" s="9" t="s">
        <v>3424</v>
      </c>
      <c r="D715" s="9">
        <v>930</v>
      </c>
      <c r="E715" s="9" t="s">
        <v>4852</v>
      </c>
      <c r="F715" s="9">
        <f>COUNTIFS(Detalhe_Registro!$A:$A,A715,Detalhe_Registro!$D:$D,B715)</f>
        <v>2</v>
      </c>
      <c r="G715" s="11">
        <v>2.5</v>
      </c>
      <c r="H715" s="11">
        <v>1.75</v>
      </c>
      <c r="I715" s="10">
        <f>SUMIFS(Detalhe_Registro!$F:$F,Detalhe_Registro!$A:$A,A715,Detalhe_Registro!$D:$D,B715)</f>
        <v>1151</v>
      </c>
      <c r="J715" s="11">
        <f>SUMIFS(Detalhe_Registro!$G:$G,Detalhe_Registro!$A:$A,A715,Detalhe_Registro!$D:$D,B715)</f>
        <v>55.15</v>
      </c>
      <c r="K715" s="9" t="str">
        <f>IF(G715="","",IF(G715&lt;Premissas!$C$8,"&lt; 1,00",IF(G715&lt;Premissas!$C$9,"1,00 – 1,19",IF(G715&lt;Premissas!$C$10,"1,20 – 1,39",IF(G715&lt;Premissas!$C$11,"1,40 – 1,59",IF(G715&lt;Premissas!$C$12,"1,60 – 1,99","≥ 2,00"))))))</f>
        <v>≥ 2,00</v>
      </c>
      <c r="L715" s="12">
        <f>IF(G715="","",MIN(Premissas!$C$17,IF(G715&lt;Premissas!$C$8,Premissas!$E$7,IF(G715&lt;Premissas!$C$9,Premissas!$E$8,IF(G715&lt;Premissas!$C$10,Premissas!$E$9,IF(G715&lt;Premissas!$C$11,Premissas!$E$10,IF(G715&lt;Premissas!$C$12,Premissas!$E$11,Premissas!$E$12)))))))</f>
        <v>750</v>
      </c>
      <c r="M715" s="13">
        <f>IF(OR(L715="",L715=0),0,L715/Premissas!$C$16)</f>
        <v>28.846153846153847</v>
      </c>
      <c r="N715" s="9" t="str">
        <f>IF(L715&gt;=Premissas!$C$17,"SIM","NÃO")</f>
        <v>SIM</v>
      </c>
    </row>
    <row r="716" spans="1:14" ht="15" customHeight="1">
      <c r="A716" s="9">
        <v>7</v>
      </c>
      <c r="B716" s="9" t="s">
        <v>3027</v>
      </c>
      <c r="C716" s="9" t="s">
        <v>3028</v>
      </c>
      <c r="D716" s="9">
        <v>930</v>
      </c>
      <c r="E716" s="9" t="s">
        <v>18</v>
      </c>
      <c r="F716" s="9">
        <f>COUNTIFS(Detalhe_Registro!$A:$A,A716,Detalhe_Registro!$D:$D,B716)</f>
        <v>1</v>
      </c>
      <c r="G716" s="11">
        <v>5.1363640000000004</v>
      </c>
      <c r="H716" s="11">
        <v>5.1363640000000004</v>
      </c>
      <c r="I716" s="10">
        <f>SUMIFS(Detalhe_Registro!$F:$F,Detalhe_Registro!$A:$A,A716,Detalhe_Registro!$D:$D,B716)</f>
        <v>17</v>
      </c>
      <c r="J716" s="11">
        <f>SUMIFS(Detalhe_Registro!$G:$G,Detalhe_Registro!$A:$A,A716,Detalhe_Registro!$D:$D,B716)</f>
        <v>0.15</v>
      </c>
      <c r="K716" s="9" t="str">
        <f>IF(G716="","",IF(G716&lt;Premissas!$C$8,"&lt; 1,00",IF(G716&lt;Premissas!$C$9,"1,00 – 1,19",IF(G716&lt;Premissas!$C$10,"1,20 – 1,39",IF(G716&lt;Premissas!$C$11,"1,40 – 1,59",IF(G716&lt;Premissas!$C$12,"1,60 – 1,99","≥ 2,00"))))))</f>
        <v>≥ 2,00</v>
      </c>
      <c r="L716" s="12">
        <f>IF(G716="","",MIN(Premissas!$C$17,IF(G716&lt;Premissas!$C$8,Premissas!$E$7,IF(G716&lt;Premissas!$C$9,Premissas!$E$8,IF(G716&lt;Premissas!$C$10,Premissas!$E$9,IF(G716&lt;Premissas!$C$11,Premissas!$E$10,IF(G716&lt;Premissas!$C$12,Premissas!$E$11,Premissas!$E$12)))))))</f>
        <v>750</v>
      </c>
      <c r="M716" s="13">
        <f>IF(OR(L716="",L716=0),0,L716/Premissas!$C$16)</f>
        <v>28.846153846153847</v>
      </c>
      <c r="N716" s="9" t="str">
        <f>IF(L716&gt;=Premissas!$C$17,"SIM","NÃO")</f>
        <v>SIM</v>
      </c>
    </row>
    <row r="717" spans="1:14" ht="15" customHeight="1">
      <c r="A717" s="9">
        <v>7</v>
      </c>
      <c r="B717" s="9" t="s">
        <v>3451</v>
      </c>
      <c r="C717" s="9" t="s">
        <v>3452</v>
      </c>
      <c r="D717" s="9">
        <v>930</v>
      </c>
      <c r="E717" s="9" t="s">
        <v>18</v>
      </c>
      <c r="F717" s="9">
        <f>COUNTIFS(Detalhe_Registro!$A:$A,A717,Detalhe_Registro!$D:$D,B717)</f>
        <v>1</v>
      </c>
      <c r="G717" s="11">
        <v>0.59090900000000002</v>
      </c>
      <c r="H717" s="11">
        <v>0.59090900000000002</v>
      </c>
      <c r="I717" s="10">
        <f>SUMIFS(Detalhe_Registro!$F:$F,Detalhe_Registro!$A:$A,A717,Detalhe_Registro!$D:$D,B717)</f>
        <v>1016</v>
      </c>
      <c r="J717" s="11">
        <f>SUMIFS(Detalhe_Registro!$G:$G,Detalhe_Registro!$A:$A,A717,Detalhe_Registro!$D:$D,B717)</f>
        <v>77.430000000000007</v>
      </c>
      <c r="K717" s="9" t="str">
        <f>IF(G717="","",IF(G717&lt;Premissas!$C$8,"&lt; 1,00",IF(G717&lt;Premissas!$C$9,"1,00 – 1,19",IF(G717&lt;Premissas!$C$10,"1,20 – 1,39",IF(G717&lt;Premissas!$C$11,"1,40 – 1,59",IF(G717&lt;Premissas!$C$12,"1,60 – 1,99","≥ 2,00"))))))</f>
        <v>&lt; 1,00</v>
      </c>
      <c r="L717" s="12">
        <f>IF(G717="","",MIN(Premissas!$C$17,IF(G717&lt;Premissas!$C$8,Premissas!$E$7,IF(G717&lt;Premissas!$C$9,Premissas!$E$8,IF(G717&lt;Premissas!$C$10,Premissas!$E$9,IF(G717&lt;Premissas!$C$11,Premissas!$E$10,IF(G717&lt;Premissas!$C$12,Premissas!$E$11,Premissas!$E$12)))))))</f>
        <v>0</v>
      </c>
      <c r="M717" s="13">
        <f>IF(OR(L717="",L717=0),0,L717/Premissas!$C$16)</f>
        <v>0</v>
      </c>
      <c r="N717" s="9" t="str">
        <f>IF(L717&gt;=Premissas!$C$17,"SIM","NÃO")</f>
        <v>NÃO</v>
      </c>
    </row>
    <row r="718" spans="1:14" ht="15" customHeight="1">
      <c r="A718" s="9">
        <v>7</v>
      </c>
      <c r="B718" s="9" t="s">
        <v>3185</v>
      </c>
      <c r="C718" s="9" t="s">
        <v>3186</v>
      </c>
      <c r="D718" s="9">
        <v>930</v>
      </c>
      <c r="E718" s="9" t="s">
        <v>20</v>
      </c>
      <c r="F718" s="9">
        <f>COUNTIFS(Detalhe_Registro!$A:$A,A718,Detalhe_Registro!$D:$D,B718)</f>
        <v>1</v>
      </c>
      <c r="G718" s="11">
        <v>0.4375</v>
      </c>
      <c r="H718" s="11">
        <v>0.4375</v>
      </c>
      <c r="I718" s="10">
        <f>SUMIFS(Detalhe_Registro!$F:$F,Detalhe_Registro!$A:$A,A718,Detalhe_Registro!$D:$D,B718)</f>
        <v>105</v>
      </c>
      <c r="J718" s="11">
        <f>SUMIFS(Detalhe_Registro!$G:$G,Detalhe_Registro!$A:$A,A718,Detalhe_Registro!$D:$D,B718)</f>
        <v>15.52</v>
      </c>
      <c r="K718" s="9" t="str">
        <f>IF(G718="","",IF(G718&lt;Premissas!$C$8,"&lt; 1,00",IF(G718&lt;Premissas!$C$9,"1,00 – 1,19",IF(G718&lt;Premissas!$C$10,"1,20 – 1,39",IF(G718&lt;Premissas!$C$11,"1,40 – 1,59",IF(G718&lt;Premissas!$C$12,"1,60 – 1,99","≥ 2,00"))))))</f>
        <v>&lt; 1,00</v>
      </c>
      <c r="L718" s="12">
        <f>IF(G718="","",MIN(Premissas!$C$17,IF(G718&lt;Premissas!$C$8,Premissas!$E$7,IF(G718&lt;Premissas!$C$9,Premissas!$E$8,IF(G718&lt;Premissas!$C$10,Premissas!$E$9,IF(G718&lt;Premissas!$C$11,Premissas!$E$10,IF(G718&lt;Premissas!$C$12,Premissas!$E$11,Premissas!$E$12)))))))</f>
        <v>0</v>
      </c>
      <c r="M718" s="13">
        <f>IF(OR(L718="",L718=0),0,L718/Premissas!$C$16)</f>
        <v>0</v>
      </c>
      <c r="N718" s="9" t="str">
        <f>IF(L718&gt;=Premissas!$C$17,"SIM","NÃO")</f>
        <v>NÃO</v>
      </c>
    </row>
    <row r="719" spans="1:14" ht="15" customHeight="1">
      <c r="A719" s="9">
        <v>7</v>
      </c>
      <c r="B719" s="9" t="s">
        <v>3391</v>
      </c>
      <c r="C719" s="9" t="s">
        <v>3392</v>
      </c>
      <c r="D719" s="9">
        <v>930</v>
      </c>
      <c r="E719" s="9" t="s">
        <v>18</v>
      </c>
      <c r="F719" s="9">
        <f>COUNTIFS(Detalhe_Registro!$A:$A,A719,Detalhe_Registro!$D:$D,B719)</f>
        <v>1</v>
      </c>
      <c r="G719" s="11">
        <v>2.0909089999999999</v>
      </c>
      <c r="H719" s="11">
        <v>2.0909089999999999</v>
      </c>
      <c r="I719" s="10">
        <f>SUMIFS(Detalhe_Registro!$F:$F,Detalhe_Registro!$A:$A,A719,Detalhe_Registro!$D:$D,B719)</f>
        <v>2075</v>
      </c>
      <c r="J719" s="11">
        <f>SUMIFS(Detalhe_Registro!$G:$G,Detalhe_Registro!$A:$A,A719,Detalhe_Registro!$D:$D,B719)</f>
        <v>44.8</v>
      </c>
      <c r="K719" s="9" t="str">
        <f>IF(G719="","",IF(G719&lt;Premissas!$C$8,"&lt; 1,00",IF(G719&lt;Premissas!$C$9,"1,00 – 1,19",IF(G719&lt;Premissas!$C$10,"1,20 – 1,39",IF(G719&lt;Premissas!$C$11,"1,40 – 1,59",IF(G719&lt;Premissas!$C$12,"1,60 – 1,99","≥ 2,00"))))))</f>
        <v>≥ 2,00</v>
      </c>
      <c r="L719" s="12">
        <f>IF(G719="","",MIN(Premissas!$C$17,IF(G719&lt;Premissas!$C$8,Premissas!$E$7,IF(G719&lt;Premissas!$C$9,Premissas!$E$8,IF(G719&lt;Premissas!$C$10,Premissas!$E$9,IF(G719&lt;Premissas!$C$11,Premissas!$E$10,IF(G719&lt;Premissas!$C$12,Premissas!$E$11,Premissas!$E$12)))))))</f>
        <v>750</v>
      </c>
      <c r="M719" s="13">
        <f>IF(OR(L719="",L719=0),0,L719/Premissas!$C$16)</f>
        <v>28.846153846153847</v>
      </c>
      <c r="N719" s="9" t="str">
        <f>IF(L719&gt;=Premissas!$C$17,"SIM","NÃO")</f>
        <v>SIM</v>
      </c>
    </row>
    <row r="720" spans="1:14" ht="15" customHeight="1">
      <c r="A720" s="9">
        <v>7</v>
      </c>
      <c r="B720" s="9" t="s">
        <v>3307</v>
      </c>
      <c r="C720" s="9" t="s">
        <v>3308</v>
      </c>
      <c r="D720" s="9">
        <v>930</v>
      </c>
      <c r="E720" s="9" t="s">
        <v>18</v>
      </c>
      <c r="F720" s="9">
        <f>COUNTIFS(Detalhe_Registro!$A:$A,A720,Detalhe_Registro!$D:$D,B720)</f>
        <v>1</v>
      </c>
      <c r="G720" s="11">
        <v>3.5909089999999999</v>
      </c>
      <c r="H720" s="11">
        <v>3.5909089999999999</v>
      </c>
      <c r="I720" s="10">
        <f>SUMIFS(Detalhe_Registro!$F:$F,Detalhe_Registro!$A:$A,A720,Detalhe_Registro!$D:$D,B720)</f>
        <v>321</v>
      </c>
      <c r="J720" s="11">
        <f>SUMIFS(Detalhe_Registro!$G:$G,Detalhe_Registro!$A:$A,A720,Detalhe_Registro!$D:$D,B720)</f>
        <v>4.04</v>
      </c>
      <c r="K720" s="9" t="str">
        <f>IF(G720="","",IF(G720&lt;Premissas!$C$8,"&lt; 1,00",IF(G720&lt;Premissas!$C$9,"1,00 – 1,19",IF(G720&lt;Premissas!$C$10,"1,20 – 1,39",IF(G720&lt;Premissas!$C$11,"1,40 – 1,59",IF(G720&lt;Premissas!$C$12,"1,60 – 1,99","≥ 2,00"))))))</f>
        <v>≥ 2,00</v>
      </c>
      <c r="L720" s="12">
        <f>IF(G720="","",MIN(Premissas!$C$17,IF(G720&lt;Premissas!$C$8,Premissas!$E$7,IF(G720&lt;Premissas!$C$9,Premissas!$E$8,IF(G720&lt;Premissas!$C$10,Premissas!$E$9,IF(G720&lt;Premissas!$C$11,Premissas!$E$10,IF(G720&lt;Premissas!$C$12,Premissas!$E$11,Premissas!$E$12)))))))</f>
        <v>750</v>
      </c>
      <c r="M720" s="13">
        <f>IF(OR(L720="",L720=0),0,L720/Premissas!$C$16)</f>
        <v>28.846153846153847</v>
      </c>
      <c r="N720" s="9" t="str">
        <f>IF(L720&gt;=Premissas!$C$17,"SIM","NÃO")</f>
        <v>SIM</v>
      </c>
    </row>
    <row r="721" spans="1:14" ht="15" customHeight="1">
      <c r="A721" s="9">
        <v>7</v>
      </c>
      <c r="B721" s="9" t="s">
        <v>3167</v>
      </c>
      <c r="C721" s="9" t="s">
        <v>3168</v>
      </c>
      <c r="D721" s="9">
        <v>930</v>
      </c>
      <c r="E721" s="9" t="s">
        <v>20</v>
      </c>
      <c r="F721" s="9">
        <f>COUNTIFS(Detalhe_Registro!$A:$A,A721,Detalhe_Registro!$D:$D,B721)</f>
        <v>1</v>
      </c>
      <c r="G721" s="11">
        <v>0.25</v>
      </c>
      <c r="H721" s="11">
        <v>0.25</v>
      </c>
      <c r="I721" s="10">
        <f>SUMIFS(Detalhe_Registro!$F:$F,Detalhe_Registro!$A:$A,A721,Detalhe_Registro!$D:$D,B721)</f>
        <v>1</v>
      </c>
      <c r="J721" s="11">
        <f>SUMIFS(Detalhe_Registro!$G:$G,Detalhe_Registro!$A:$A,A721,Detalhe_Registro!$D:$D,B721)</f>
        <v>0.27</v>
      </c>
      <c r="K721" s="9" t="str">
        <f>IF(G721="","",IF(G721&lt;Premissas!$C$8,"&lt; 1,00",IF(G721&lt;Premissas!$C$9,"1,00 – 1,19",IF(G721&lt;Premissas!$C$10,"1,20 – 1,39",IF(G721&lt;Premissas!$C$11,"1,40 – 1,59",IF(G721&lt;Premissas!$C$12,"1,60 – 1,99","≥ 2,00"))))))</f>
        <v>&lt; 1,00</v>
      </c>
      <c r="L721" s="12">
        <f>IF(G721="","",MIN(Premissas!$C$17,IF(G721&lt;Premissas!$C$8,Premissas!$E$7,IF(G721&lt;Premissas!$C$9,Premissas!$E$8,IF(G721&lt;Premissas!$C$10,Premissas!$E$9,IF(G721&lt;Premissas!$C$11,Premissas!$E$10,IF(G721&lt;Premissas!$C$12,Premissas!$E$11,Premissas!$E$12)))))))</f>
        <v>0</v>
      </c>
      <c r="M721" s="13">
        <f>IF(OR(L721="",L721=0),0,L721/Premissas!$C$16)</f>
        <v>0</v>
      </c>
      <c r="N721" s="9" t="str">
        <f>IF(L721&gt;=Premissas!$C$17,"SIM","NÃO")</f>
        <v>NÃO</v>
      </c>
    </row>
    <row r="722" spans="1:14" ht="15" customHeight="1">
      <c r="A722" s="9">
        <v>7</v>
      </c>
      <c r="B722" s="9" t="s">
        <v>3049</v>
      </c>
      <c r="C722" s="9" t="s">
        <v>3050</v>
      </c>
      <c r="D722" s="9">
        <v>930</v>
      </c>
      <c r="E722" s="9" t="s">
        <v>21</v>
      </c>
      <c r="F722" s="9">
        <f>COUNTIFS(Detalhe_Registro!$A:$A,A722,Detalhe_Registro!$D:$D,B722)</f>
        <v>1</v>
      </c>
      <c r="G722" s="11">
        <v>1.3</v>
      </c>
      <c r="H722" s="11">
        <v>1.3</v>
      </c>
      <c r="I722" s="10">
        <f>SUMIFS(Detalhe_Registro!$F:$F,Detalhe_Registro!$A:$A,A722,Detalhe_Registro!$D:$D,B722)</f>
        <v>1754</v>
      </c>
      <c r="J722" s="11">
        <f>SUMIFS(Detalhe_Registro!$G:$G,Detalhe_Registro!$A:$A,A722,Detalhe_Registro!$D:$D,B722)</f>
        <v>67.52</v>
      </c>
      <c r="K722" s="9" t="str">
        <f>IF(G722="","",IF(G722&lt;Premissas!$C$8,"&lt; 1,00",IF(G722&lt;Premissas!$C$9,"1,00 – 1,19",IF(G722&lt;Premissas!$C$10,"1,20 – 1,39",IF(G722&lt;Premissas!$C$11,"1,40 – 1,59",IF(G722&lt;Premissas!$C$12,"1,60 – 1,99","≥ 2,00"))))))</f>
        <v>1,20 – 1,39</v>
      </c>
      <c r="L722" s="12">
        <f>IF(G722="","",MIN(Premissas!$C$17,IF(G722&lt;Premissas!$C$8,Premissas!$E$7,IF(G722&lt;Premissas!$C$9,Premissas!$E$8,IF(G722&lt;Premissas!$C$10,Premissas!$E$9,IF(G722&lt;Premissas!$C$11,Premissas!$E$10,IF(G722&lt;Premissas!$C$12,Premissas!$E$11,Premissas!$E$12)))))))</f>
        <v>200</v>
      </c>
      <c r="M722" s="13">
        <f>IF(OR(L722="",L722=0),0,L722/Premissas!$C$16)</f>
        <v>7.6923076923076925</v>
      </c>
      <c r="N722" s="9" t="str">
        <f>IF(L722&gt;=Premissas!$C$17,"SIM","NÃO")</f>
        <v>NÃO</v>
      </c>
    </row>
    <row r="723" spans="1:14" ht="15" customHeight="1">
      <c r="A723" s="9">
        <v>7</v>
      </c>
      <c r="B723" s="9" t="s">
        <v>3189</v>
      </c>
      <c r="C723" s="9" t="s">
        <v>3190</v>
      </c>
      <c r="D723" s="9">
        <v>930</v>
      </c>
      <c r="E723" s="9" t="s">
        <v>4853</v>
      </c>
      <c r="F723" s="9">
        <f>COUNTIFS(Detalhe_Registro!$A:$A,A723,Detalhe_Registro!$D:$D,B723)</f>
        <v>2</v>
      </c>
      <c r="G723" s="11">
        <v>1.2727269999999999</v>
      </c>
      <c r="H723" s="11">
        <v>1.0481279999999999</v>
      </c>
      <c r="I723" s="10">
        <f>SUMIFS(Detalhe_Registro!$F:$F,Detalhe_Registro!$A:$A,A723,Detalhe_Registro!$D:$D,B723)</f>
        <v>968</v>
      </c>
      <c r="J723" s="11">
        <f>SUMIFS(Detalhe_Registro!$G:$G,Detalhe_Registro!$A:$A,A723,Detalhe_Registro!$D:$D,B723)</f>
        <v>36.51</v>
      </c>
      <c r="K723" s="9" t="str">
        <f>IF(G723="","",IF(G723&lt;Premissas!$C$8,"&lt; 1,00",IF(G723&lt;Premissas!$C$9,"1,00 – 1,19",IF(G723&lt;Premissas!$C$10,"1,20 – 1,39",IF(G723&lt;Premissas!$C$11,"1,40 – 1,59",IF(G723&lt;Premissas!$C$12,"1,60 – 1,99","≥ 2,00"))))))</f>
        <v>1,20 – 1,39</v>
      </c>
      <c r="L723" s="12">
        <f>IF(G723="","",MIN(Premissas!$C$17,IF(G723&lt;Premissas!$C$8,Premissas!$E$7,IF(G723&lt;Premissas!$C$9,Premissas!$E$8,IF(G723&lt;Premissas!$C$10,Premissas!$E$9,IF(G723&lt;Premissas!$C$11,Premissas!$E$10,IF(G723&lt;Premissas!$C$12,Premissas!$E$11,Premissas!$E$12)))))))</f>
        <v>200</v>
      </c>
      <c r="M723" s="13">
        <f>IF(OR(L723="",L723=0),0,L723/Premissas!$C$16)</f>
        <v>7.6923076923076925</v>
      </c>
      <c r="N723" s="9" t="str">
        <f>IF(L723&gt;=Premissas!$C$17,"SIM","NÃO")</f>
        <v>NÃO</v>
      </c>
    </row>
    <row r="724" spans="1:14" ht="15" customHeight="1">
      <c r="A724" s="9">
        <v>7</v>
      </c>
      <c r="B724" s="9" t="s">
        <v>3073</v>
      </c>
      <c r="C724" s="9" t="s">
        <v>3074</v>
      </c>
      <c r="D724" s="9">
        <v>930</v>
      </c>
      <c r="E724" s="9" t="s">
        <v>21</v>
      </c>
      <c r="F724" s="9">
        <f>COUNTIFS(Detalhe_Registro!$A:$A,A724,Detalhe_Registro!$D:$D,B724)</f>
        <v>1</v>
      </c>
      <c r="G724" s="11">
        <v>0.4</v>
      </c>
      <c r="H724" s="11">
        <v>0.4</v>
      </c>
      <c r="I724" s="10">
        <f>SUMIFS(Detalhe_Registro!$F:$F,Detalhe_Registro!$A:$A,A724,Detalhe_Registro!$D:$D,B724)</f>
        <v>39</v>
      </c>
      <c r="J724" s="11">
        <f>SUMIFS(Detalhe_Registro!$G:$G,Detalhe_Registro!$A:$A,A724,Detalhe_Registro!$D:$D,B724)</f>
        <v>4.5999999999999996</v>
      </c>
      <c r="K724" s="9" t="str">
        <f>IF(G724="","",IF(G724&lt;Premissas!$C$8,"&lt; 1,00",IF(G724&lt;Premissas!$C$9,"1,00 – 1,19",IF(G724&lt;Premissas!$C$10,"1,20 – 1,39",IF(G724&lt;Premissas!$C$11,"1,40 – 1,59",IF(G724&lt;Premissas!$C$12,"1,60 – 1,99","≥ 2,00"))))))</f>
        <v>&lt; 1,00</v>
      </c>
      <c r="L724" s="12">
        <f>IF(G724="","",MIN(Premissas!$C$17,IF(G724&lt;Premissas!$C$8,Premissas!$E$7,IF(G724&lt;Premissas!$C$9,Premissas!$E$8,IF(G724&lt;Premissas!$C$10,Premissas!$E$9,IF(G724&lt;Premissas!$C$11,Premissas!$E$10,IF(G724&lt;Premissas!$C$12,Premissas!$E$11,Premissas!$E$12)))))))</f>
        <v>0</v>
      </c>
      <c r="M724" s="13">
        <f>IF(OR(L724="",L724=0),0,L724/Premissas!$C$16)</f>
        <v>0</v>
      </c>
      <c r="N724" s="9" t="str">
        <f>IF(L724&gt;=Premissas!$C$17,"SIM","NÃO")</f>
        <v>NÃO</v>
      </c>
    </row>
    <row r="725" spans="1:14" ht="15" customHeight="1">
      <c r="A725" s="9">
        <v>7</v>
      </c>
      <c r="B725" s="9" t="s">
        <v>3045</v>
      </c>
      <c r="C725" s="9" t="s">
        <v>3046</v>
      </c>
      <c r="D725" s="9">
        <v>930</v>
      </c>
      <c r="E725" s="9" t="s">
        <v>21</v>
      </c>
      <c r="F725" s="9">
        <f>COUNTIFS(Detalhe_Registro!$A:$A,A725,Detalhe_Registro!$D:$D,B725)</f>
        <v>1</v>
      </c>
      <c r="G725" s="11">
        <v>1.7</v>
      </c>
      <c r="H725" s="11">
        <v>1.7</v>
      </c>
      <c r="I725" s="10">
        <f>SUMIFS(Detalhe_Registro!$F:$F,Detalhe_Registro!$A:$A,A725,Detalhe_Registro!$D:$D,B725)</f>
        <v>1438</v>
      </c>
      <c r="J725" s="11">
        <f>SUMIFS(Detalhe_Registro!$G:$G,Detalhe_Registro!$A:$A,A725,Detalhe_Registro!$D:$D,B725)</f>
        <v>42.37</v>
      </c>
      <c r="K725" s="9" t="str">
        <f>IF(G725="","",IF(G725&lt;Premissas!$C$8,"&lt; 1,00",IF(G725&lt;Premissas!$C$9,"1,00 – 1,19",IF(G725&lt;Premissas!$C$10,"1,20 – 1,39",IF(G725&lt;Premissas!$C$11,"1,40 – 1,59",IF(G725&lt;Premissas!$C$12,"1,60 – 1,99","≥ 2,00"))))))</f>
        <v>1,60 – 1,99</v>
      </c>
      <c r="L725" s="12">
        <f>IF(G725="","",MIN(Premissas!$C$17,IF(G725&lt;Premissas!$C$8,Premissas!$E$7,IF(G725&lt;Premissas!$C$9,Premissas!$E$8,IF(G725&lt;Premissas!$C$10,Premissas!$E$9,IF(G725&lt;Premissas!$C$11,Premissas!$E$10,IF(G725&lt;Premissas!$C$12,Premissas!$E$11,Premissas!$E$12)))))))</f>
        <v>500</v>
      </c>
      <c r="M725" s="13">
        <f>IF(OR(L725="",L725=0),0,L725/Premissas!$C$16)</f>
        <v>19.23076923076923</v>
      </c>
      <c r="N725" s="9" t="str">
        <f>IF(L725&gt;=Premissas!$C$17,"SIM","NÃO")</f>
        <v>NÃO</v>
      </c>
    </row>
    <row r="726" spans="1:14" ht="15" customHeight="1">
      <c r="A726" s="9">
        <v>7</v>
      </c>
      <c r="B726" s="9" t="s">
        <v>3161</v>
      </c>
      <c r="C726" s="9" t="s">
        <v>3162</v>
      </c>
      <c r="D726" s="9">
        <v>930</v>
      </c>
      <c r="E726" s="9" t="s">
        <v>18</v>
      </c>
      <c r="F726" s="9">
        <f>COUNTIFS(Detalhe_Registro!$A:$A,A726,Detalhe_Registro!$D:$D,B726)</f>
        <v>1</v>
      </c>
      <c r="G726" s="11">
        <v>0.54545500000000002</v>
      </c>
      <c r="H726" s="11">
        <v>0.54545500000000002</v>
      </c>
      <c r="I726" s="10">
        <f>SUMIFS(Detalhe_Registro!$F:$F,Detalhe_Registro!$A:$A,A726,Detalhe_Registro!$D:$D,B726)</f>
        <v>344</v>
      </c>
      <c r="J726" s="11">
        <f>SUMIFS(Detalhe_Registro!$G:$G,Detalhe_Registro!$A:$A,A726,Detalhe_Registro!$D:$D,B726)</f>
        <v>28.87</v>
      </c>
      <c r="K726" s="9" t="str">
        <f>IF(G726="","",IF(G726&lt;Premissas!$C$8,"&lt; 1,00",IF(G726&lt;Premissas!$C$9,"1,00 – 1,19",IF(G726&lt;Premissas!$C$10,"1,20 – 1,39",IF(G726&lt;Premissas!$C$11,"1,40 – 1,59",IF(G726&lt;Premissas!$C$12,"1,60 – 1,99","≥ 2,00"))))))</f>
        <v>&lt; 1,00</v>
      </c>
      <c r="L726" s="12">
        <f>IF(G726="","",MIN(Premissas!$C$17,IF(G726&lt;Premissas!$C$8,Premissas!$E$7,IF(G726&lt;Premissas!$C$9,Premissas!$E$8,IF(G726&lt;Premissas!$C$10,Premissas!$E$9,IF(G726&lt;Premissas!$C$11,Premissas!$E$10,IF(G726&lt;Premissas!$C$12,Premissas!$E$11,Premissas!$E$12)))))))</f>
        <v>0</v>
      </c>
      <c r="M726" s="13">
        <f>IF(OR(L726="",L726=0),0,L726/Premissas!$C$16)</f>
        <v>0</v>
      </c>
      <c r="N726" s="9" t="str">
        <f>IF(L726&gt;=Premissas!$C$17,"SIM","NÃO")</f>
        <v>NÃO</v>
      </c>
    </row>
    <row r="727" spans="1:14" ht="15" customHeight="1">
      <c r="A727" s="9">
        <v>7</v>
      </c>
      <c r="B727" s="9" t="s">
        <v>3023</v>
      </c>
      <c r="C727" s="9" t="s">
        <v>3024</v>
      </c>
      <c r="D727" s="9">
        <v>930</v>
      </c>
      <c r="E727" s="9" t="s">
        <v>19</v>
      </c>
      <c r="F727" s="9">
        <f>COUNTIFS(Detalhe_Registro!$A:$A,A727,Detalhe_Registro!$D:$D,B727)</f>
        <v>1</v>
      </c>
      <c r="G727" s="11">
        <v>1.941176</v>
      </c>
      <c r="H727" s="11">
        <v>1.941176</v>
      </c>
      <c r="I727" s="10">
        <f>SUMIFS(Detalhe_Registro!$F:$F,Detalhe_Registro!$A:$A,A727,Detalhe_Registro!$D:$D,B727)</f>
        <v>669</v>
      </c>
      <c r="J727" s="11">
        <f>SUMIFS(Detalhe_Registro!$G:$G,Detalhe_Registro!$A:$A,A727,Detalhe_Registro!$D:$D,B727)</f>
        <v>20.04</v>
      </c>
      <c r="K727" s="9" t="str">
        <f>IF(G727="","",IF(G727&lt;Premissas!$C$8,"&lt; 1,00",IF(G727&lt;Premissas!$C$9,"1,00 – 1,19",IF(G727&lt;Premissas!$C$10,"1,20 – 1,39",IF(G727&lt;Premissas!$C$11,"1,40 – 1,59",IF(G727&lt;Premissas!$C$12,"1,60 – 1,99","≥ 2,00"))))))</f>
        <v>≥ 2,00</v>
      </c>
      <c r="L727" s="12">
        <f>IF(G727="","",MIN(Premissas!$C$17,IF(G727&lt;Premissas!$C$8,Premissas!$E$7,IF(G727&lt;Premissas!$C$9,Premissas!$E$8,IF(G727&lt;Premissas!$C$10,Premissas!$E$9,IF(G727&lt;Premissas!$C$11,Premissas!$E$10,IF(G727&lt;Premissas!$C$12,Premissas!$E$11,Premissas!$E$12)))))))</f>
        <v>750</v>
      </c>
      <c r="M727" s="13">
        <f>IF(OR(L727="",L727=0),0,L727/Premissas!$C$16)</f>
        <v>28.846153846153847</v>
      </c>
      <c r="N727" s="9" t="str">
        <f>IF(L727&gt;=Premissas!$C$17,"SIM","NÃO")</f>
        <v>SIM</v>
      </c>
    </row>
    <row r="728" spans="1:14" ht="15" customHeight="1">
      <c r="A728" s="9">
        <v>7</v>
      </c>
      <c r="B728" s="9" t="s">
        <v>3233</v>
      </c>
      <c r="C728" s="9" t="s">
        <v>3234</v>
      </c>
      <c r="D728" s="9">
        <v>930</v>
      </c>
      <c r="E728" s="9" t="s">
        <v>20</v>
      </c>
      <c r="F728" s="9">
        <f>COUNTIFS(Detalhe_Registro!$A:$A,A728,Detalhe_Registro!$D:$D,B728)</f>
        <v>1</v>
      </c>
      <c r="G728" s="11">
        <v>1.625</v>
      </c>
      <c r="H728" s="11">
        <v>1.625</v>
      </c>
      <c r="I728" s="10">
        <f>SUMIFS(Detalhe_Registro!$F:$F,Detalhe_Registro!$A:$A,A728,Detalhe_Registro!$D:$D,B728)</f>
        <v>1255</v>
      </c>
      <c r="J728" s="11">
        <f>SUMIFS(Detalhe_Registro!$G:$G,Detalhe_Registro!$A:$A,A728,Detalhe_Registro!$D:$D,B728)</f>
        <v>48.31</v>
      </c>
      <c r="K728" s="9" t="str">
        <f>IF(G728="","",IF(G728&lt;Premissas!$C$8,"&lt; 1,00",IF(G728&lt;Premissas!$C$9,"1,00 – 1,19",IF(G728&lt;Premissas!$C$10,"1,20 – 1,39",IF(G728&lt;Premissas!$C$11,"1,40 – 1,59",IF(G728&lt;Premissas!$C$12,"1,60 – 1,99","≥ 2,00"))))))</f>
        <v>1,60 – 1,99</v>
      </c>
      <c r="L728" s="12">
        <f>IF(G728="","",MIN(Premissas!$C$17,IF(G728&lt;Premissas!$C$8,Premissas!$E$7,IF(G728&lt;Premissas!$C$9,Premissas!$E$8,IF(G728&lt;Premissas!$C$10,Premissas!$E$9,IF(G728&lt;Premissas!$C$11,Premissas!$E$10,IF(G728&lt;Premissas!$C$12,Premissas!$E$11,Premissas!$E$12)))))))</f>
        <v>500</v>
      </c>
      <c r="M728" s="13">
        <f>IF(OR(L728="",L728=0),0,L728/Premissas!$C$16)</f>
        <v>19.23076923076923</v>
      </c>
      <c r="N728" s="9" t="str">
        <f>IF(L728&gt;=Premissas!$C$17,"SIM","NÃO")</f>
        <v>NÃO</v>
      </c>
    </row>
    <row r="729" spans="1:14" ht="15" customHeight="1">
      <c r="A729" s="9">
        <v>7</v>
      </c>
      <c r="B729" s="9" t="s">
        <v>3059</v>
      </c>
      <c r="C729" s="9" t="s">
        <v>3060</v>
      </c>
      <c r="D729" s="9">
        <v>930</v>
      </c>
      <c r="E729" s="9" t="s">
        <v>18</v>
      </c>
      <c r="F729" s="9">
        <f>COUNTIFS(Detalhe_Registro!$A:$A,A729,Detalhe_Registro!$D:$D,B729)</f>
        <v>1</v>
      </c>
      <c r="G729" s="11">
        <v>0.68181800000000004</v>
      </c>
      <c r="H729" s="11">
        <v>0.68181800000000004</v>
      </c>
      <c r="I729" s="10">
        <f>SUMIFS(Detalhe_Registro!$F:$F,Detalhe_Registro!$A:$A,A729,Detalhe_Registro!$D:$D,B729)</f>
        <v>106</v>
      </c>
      <c r="J729" s="11">
        <f>SUMIFS(Detalhe_Registro!$G:$G,Detalhe_Registro!$A:$A,A729,Detalhe_Registro!$D:$D,B729)</f>
        <v>7.17</v>
      </c>
      <c r="K729" s="9" t="str">
        <f>IF(G729="","",IF(G729&lt;Premissas!$C$8,"&lt; 1,00",IF(G729&lt;Premissas!$C$9,"1,00 – 1,19",IF(G729&lt;Premissas!$C$10,"1,20 – 1,39",IF(G729&lt;Premissas!$C$11,"1,40 – 1,59",IF(G729&lt;Premissas!$C$12,"1,60 – 1,99","≥ 2,00"))))))</f>
        <v>&lt; 1,00</v>
      </c>
      <c r="L729" s="12">
        <f>IF(G729="","",MIN(Premissas!$C$17,IF(G729&lt;Premissas!$C$8,Premissas!$E$7,IF(G729&lt;Premissas!$C$9,Premissas!$E$8,IF(G729&lt;Premissas!$C$10,Premissas!$E$9,IF(G729&lt;Premissas!$C$11,Premissas!$E$10,IF(G729&lt;Premissas!$C$12,Premissas!$E$11,Premissas!$E$12)))))))</f>
        <v>0</v>
      </c>
      <c r="M729" s="13">
        <f>IF(OR(L729="",L729=0),0,L729/Premissas!$C$16)</f>
        <v>0</v>
      </c>
      <c r="N729" s="9" t="str">
        <f>IF(L729&gt;=Premissas!$C$17,"SIM","NÃO")</f>
        <v>NÃO</v>
      </c>
    </row>
    <row r="730" spans="1:14" ht="15" customHeight="1">
      <c r="A730" s="9">
        <v>7</v>
      </c>
      <c r="B730" s="9" t="s">
        <v>3043</v>
      </c>
      <c r="C730" s="9" t="s">
        <v>3044</v>
      </c>
      <c r="D730" s="9">
        <v>930</v>
      </c>
      <c r="E730" s="9" t="s">
        <v>19</v>
      </c>
      <c r="F730" s="9">
        <f>COUNTIFS(Detalhe_Registro!$A:$A,A730,Detalhe_Registro!$D:$D,B730)</f>
        <v>1</v>
      </c>
      <c r="G730" s="11">
        <v>1.2352939999999999</v>
      </c>
      <c r="H730" s="11">
        <v>1.2352939999999999</v>
      </c>
      <c r="I730" s="10">
        <f>SUMIFS(Detalhe_Registro!$F:$F,Detalhe_Registro!$A:$A,A730,Detalhe_Registro!$D:$D,B730)</f>
        <v>3001</v>
      </c>
      <c r="J730" s="11">
        <f>SUMIFS(Detalhe_Registro!$G:$G,Detalhe_Registro!$A:$A,A730,Detalhe_Registro!$D:$D,B730)</f>
        <v>145.97999999999999</v>
      </c>
      <c r="K730" s="9" t="str">
        <f>IF(G730="","",IF(G730&lt;Premissas!$C$8,"&lt; 1,00",IF(G730&lt;Premissas!$C$9,"1,00 – 1,19",IF(G730&lt;Premissas!$C$10,"1,20 – 1,39",IF(G730&lt;Premissas!$C$11,"1,40 – 1,59",IF(G730&lt;Premissas!$C$12,"1,60 – 1,99","≥ 2,00"))))))</f>
        <v>1,20 – 1,39</v>
      </c>
      <c r="L730" s="12">
        <f>IF(G730="","",MIN(Premissas!$C$17,IF(G730&lt;Premissas!$C$8,Premissas!$E$7,IF(G730&lt;Premissas!$C$9,Premissas!$E$8,IF(G730&lt;Premissas!$C$10,Premissas!$E$9,IF(G730&lt;Premissas!$C$11,Premissas!$E$10,IF(G730&lt;Premissas!$C$12,Premissas!$E$11,Premissas!$E$12)))))))</f>
        <v>200</v>
      </c>
      <c r="M730" s="13">
        <f>IF(OR(L730="",L730=0),0,L730/Premissas!$C$16)</f>
        <v>7.6923076923076925</v>
      </c>
      <c r="N730" s="9" t="str">
        <f>IF(L730&gt;=Premissas!$C$17,"SIM","NÃO")</f>
        <v>NÃO</v>
      </c>
    </row>
    <row r="731" spans="1:14" ht="15" customHeight="1">
      <c r="A731" s="9">
        <v>7</v>
      </c>
      <c r="B731" s="9" t="s">
        <v>3011</v>
      </c>
      <c r="C731" s="9" t="s">
        <v>3012</v>
      </c>
      <c r="D731" s="9">
        <v>930</v>
      </c>
      <c r="E731" s="9" t="s">
        <v>21</v>
      </c>
      <c r="F731" s="9">
        <f>COUNTIFS(Detalhe_Registro!$A:$A,A731,Detalhe_Registro!$D:$D,B731)</f>
        <v>1</v>
      </c>
      <c r="G731" s="11">
        <v>0.55000000000000004</v>
      </c>
      <c r="H731" s="11">
        <v>0.55000000000000004</v>
      </c>
      <c r="I731" s="10">
        <f>SUMIFS(Detalhe_Registro!$F:$F,Detalhe_Registro!$A:$A,A731,Detalhe_Registro!$D:$D,B731)</f>
        <v>732</v>
      </c>
      <c r="J731" s="11">
        <f>SUMIFS(Detalhe_Registro!$G:$G,Detalhe_Registro!$A:$A,A731,Detalhe_Registro!$D:$D,B731)</f>
        <v>69.44</v>
      </c>
      <c r="K731" s="9" t="str">
        <f>IF(G731="","",IF(G731&lt;Premissas!$C$8,"&lt; 1,00",IF(G731&lt;Premissas!$C$9,"1,00 – 1,19",IF(G731&lt;Premissas!$C$10,"1,20 – 1,39",IF(G731&lt;Premissas!$C$11,"1,40 – 1,59",IF(G731&lt;Premissas!$C$12,"1,60 – 1,99","≥ 2,00"))))))</f>
        <v>&lt; 1,00</v>
      </c>
      <c r="L731" s="12">
        <f>IF(G731="","",MIN(Premissas!$C$17,IF(G731&lt;Premissas!$C$8,Premissas!$E$7,IF(G731&lt;Premissas!$C$9,Premissas!$E$8,IF(G731&lt;Premissas!$C$10,Premissas!$E$9,IF(G731&lt;Premissas!$C$11,Premissas!$E$10,IF(G731&lt;Premissas!$C$12,Premissas!$E$11,Premissas!$E$12)))))))</f>
        <v>0</v>
      </c>
      <c r="M731" s="13">
        <f>IF(OR(L731="",L731=0),0,L731/Premissas!$C$16)</f>
        <v>0</v>
      </c>
      <c r="N731" s="9" t="str">
        <f>IF(L731&gt;=Premissas!$C$17,"SIM","NÃO")</f>
        <v>NÃO</v>
      </c>
    </row>
    <row r="732" spans="1:14" ht="15" customHeight="1">
      <c r="A732" s="9">
        <v>7</v>
      </c>
      <c r="B732" s="9" t="s">
        <v>3259</v>
      </c>
      <c r="C732" s="9" t="s">
        <v>3260</v>
      </c>
      <c r="D732" s="9">
        <v>930</v>
      </c>
      <c r="E732" s="9" t="s">
        <v>20</v>
      </c>
      <c r="F732" s="9">
        <f>COUNTIFS(Detalhe_Registro!$A:$A,A732,Detalhe_Registro!$D:$D,B732)</f>
        <v>1</v>
      </c>
      <c r="G732" s="11">
        <v>0.625</v>
      </c>
      <c r="H732" s="11">
        <v>0.625</v>
      </c>
      <c r="I732" s="10">
        <f>SUMIFS(Detalhe_Registro!$F:$F,Detalhe_Registro!$A:$A,A732,Detalhe_Registro!$D:$D,B732)</f>
        <v>224</v>
      </c>
      <c r="J732" s="11">
        <f>SUMIFS(Detalhe_Registro!$G:$G,Detalhe_Registro!$A:$A,A732,Detalhe_Registro!$D:$D,B732)</f>
        <v>21.62</v>
      </c>
      <c r="K732" s="9" t="str">
        <f>IF(G732="","",IF(G732&lt;Premissas!$C$8,"&lt; 1,00",IF(G732&lt;Premissas!$C$9,"1,00 – 1,19",IF(G732&lt;Premissas!$C$10,"1,20 – 1,39",IF(G732&lt;Premissas!$C$11,"1,40 – 1,59",IF(G732&lt;Premissas!$C$12,"1,60 – 1,99","≥ 2,00"))))))</f>
        <v>&lt; 1,00</v>
      </c>
      <c r="L732" s="12">
        <f>IF(G732="","",MIN(Premissas!$C$17,IF(G732&lt;Premissas!$C$8,Premissas!$E$7,IF(G732&lt;Premissas!$C$9,Premissas!$E$8,IF(G732&lt;Premissas!$C$10,Premissas!$E$9,IF(G732&lt;Premissas!$C$11,Premissas!$E$10,IF(G732&lt;Premissas!$C$12,Premissas!$E$11,Premissas!$E$12)))))))</f>
        <v>0</v>
      </c>
      <c r="M732" s="13">
        <f>IF(OR(L732="",L732=0),0,L732/Premissas!$C$16)</f>
        <v>0</v>
      </c>
      <c r="N732" s="9" t="str">
        <f>IF(L732&gt;=Premissas!$C$17,"SIM","NÃO")</f>
        <v>NÃO</v>
      </c>
    </row>
    <row r="733" spans="1:14" ht="15" customHeight="1">
      <c r="A733" s="9">
        <v>7</v>
      </c>
      <c r="B733" s="9" t="s">
        <v>3351</v>
      </c>
      <c r="C733" s="9" t="s">
        <v>3352</v>
      </c>
      <c r="D733" s="9">
        <v>930</v>
      </c>
      <c r="E733" s="9" t="s">
        <v>18</v>
      </c>
      <c r="F733" s="9">
        <f>COUNTIFS(Detalhe_Registro!$A:$A,A733,Detalhe_Registro!$D:$D,B733)</f>
        <v>1</v>
      </c>
      <c r="G733" s="11">
        <v>2.4090910000000001</v>
      </c>
      <c r="H733" s="11">
        <v>2.4090910000000001</v>
      </c>
      <c r="I733" s="10">
        <f>SUMIFS(Detalhe_Registro!$F:$F,Detalhe_Registro!$A:$A,A733,Detalhe_Registro!$D:$D,B733)</f>
        <v>591</v>
      </c>
      <c r="J733" s="11">
        <f>SUMIFS(Detalhe_Registro!$G:$G,Detalhe_Registro!$A:$A,A733,Detalhe_Registro!$D:$D,B733)</f>
        <v>11.2</v>
      </c>
      <c r="K733" s="9" t="str">
        <f>IF(G733="","",IF(G733&lt;Premissas!$C$8,"&lt; 1,00",IF(G733&lt;Premissas!$C$9,"1,00 – 1,19",IF(G733&lt;Premissas!$C$10,"1,20 – 1,39",IF(G733&lt;Premissas!$C$11,"1,40 – 1,59",IF(G733&lt;Premissas!$C$12,"1,60 – 1,99","≥ 2,00"))))))</f>
        <v>≥ 2,00</v>
      </c>
      <c r="L733" s="12">
        <f>IF(G733="","",MIN(Premissas!$C$17,IF(G733&lt;Premissas!$C$8,Premissas!$E$7,IF(G733&lt;Premissas!$C$9,Premissas!$E$8,IF(G733&lt;Premissas!$C$10,Premissas!$E$9,IF(G733&lt;Premissas!$C$11,Premissas!$E$10,IF(G733&lt;Premissas!$C$12,Premissas!$E$11,Premissas!$E$12)))))))</f>
        <v>750</v>
      </c>
      <c r="M733" s="13">
        <f>IF(OR(L733="",L733=0),0,L733/Premissas!$C$16)</f>
        <v>28.846153846153847</v>
      </c>
      <c r="N733" s="9" t="str">
        <f>IF(L733&gt;=Premissas!$C$17,"SIM","NÃO")</f>
        <v>SIM</v>
      </c>
    </row>
    <row r="734" spans="1:14" ht="15" customHeight="1">
      <c r="A734" s="9">
        <v>7</v>
      </c>
      <c r="B734" s="9" t="s">
        <v>3293</v>
      </c>
      <c r="C734" s="9" t="s">
        <v>3294</v>
      </c>
      <c r="D734" s="9">
        <v>930</v>
      </c>
      <c r="E734" s="9" t="s">
        <v>18</v>
      </c>
      <c r="F734" s="9">
        <f>COUNTIFS(Detalhe_Registro!$A:$A,A734,Detalhe_Registro!$D:$D,B734)</f>
        <v>1</v>
      </c>
      <c r="G734" s="11">
        <v>2.045455</v>
      </c>
      <c r="H734" s="11">
        <v>2.045455</v>
      </c>
      <c r="I734" s="10">
        <f>SUMIFS(Detalhe_Registro!$F:$F,Detalhe_Registro!$A:$A,A734,Detalhe_Registro!$D:$D,B734)</f>
        <v>482</v>
      </c>
      <c r="J734" s="11">
        <f>SUMIFS(Detalhe_Registro!$G:$G,Detalhe_Registro!$A:$A,A734,Detalhe_Registro!$D:$D,B734)</f>
        <v>10.72</v>
      </c>
      <c r="K734" s="9" t="str">
        <f>IF(G734="","",IF(G734&lt;Premissas!$C$8,"&lt; 1,00",IF(G734&lt;Premissas!$C$9,"1,00 – 1,19",IF(G734&lt;Premissas!$C$10,"1,20 – 1,39",IF(G734&lt;Premissas!$C$11,"1,40 – 1,59",IF(G734&lt;Premissas!$C$12,"1,60 – 1,99","≥ 2,00"))))))</f>
        <v>≥ 2,00</v>
      </c>
      <c r="L734" s="12">
        <f>IF(G734="","",MIN(Premissas!$C$17,IF(G734&lt;Premissas!$C$8,Premissas!$E$7,IF(G734&lt;Premissas!$C$9,Premissas!$E$8,IF(G734&lt;Premissas!$C$10,Premissas!$E$9,IF(G734&lt;Premissas!$C$11,Premissas!$E$10,IF(G734&lt;Premissas!$C$12,Premissas!$E$11,Premissas!$E$12)))))))</f>
        <v>750</v>
      </c>
      <c r="M734" s="13">
        <f>IF(OR(L734="",L734=0),0,L734/Premissas!$C$16)</f>
        <v>28.846153846153847</v>
      </c>
      <c r="N734" s="9" t="str">
        <f>IF(L734&gt;=Premissas!$C$17,"SIM","NÃO")</f>
        <v>SIM</v>
      </c>
    </row>
    <row r="735" spans="1:14" ht="15" customHeight="1">
      <c r="A735" s="9">
        <v>7</v>
      </c>
      <c r="B735" s="9" t="s">
        <v>3371</v>
      </c>
      <c r="C735" s="9" t="s">
        <v>3372</v>
      </c>
      <c r="D735" s="9">
        <v>930</v>
      </c>
      <c r="E735" s="9" t="s">
        <v>20</v>
      </c>
      <c r="F735" s="9">
        <f>COUNTIFS(Detalhe_Registro!$A:$A,A735,Detalhe_Registro!$D:$D,B735)</f>
        <v>1</v>
      </c>
      <c r="G735" s="11">
        <v>0.9375</v>
      </c>
      <c r="H735" s="11">
        <v>0.9375</v>
      </c>
      <c r="I735" s="10">
        <f>SUMIFS(Detalhe_Registro!$F:$F,Detalhe_Registro!$A:$A,A735,Detalhe_Registro!$D:$D,B735)</f>
        <v>328</v>
      </c>
      <c r="J735" s="11">
        <f>SUMIFS(Detalhe_Registro!$G:$G,Detalhe_Registro!$A:$A,A735,Detalhe_Registro!$D:$D,B735)</f>
        <v>21.58</v>
      </c>
      <c r="K735" s="9" t="str">
        <f>IF(G735="","",IF(G735&lt;Premissas!$C$8,"&lt; 1,00",IF(G735&lt;Premissas!$C$9,"1,00 – 1,19",IF(G735&lt;Premissas!$C$10,"1,20 – 1,39",IF(G735&lt;Premissas!$C$11,"1,40 – 1,59",IF(G735&lt;Premissas!$C$12,"1,60 – 1,99","≥ 2,00"))))))</f>
        <v>&lt; 1,00</v>
      </c>
      <c r="L735" s="12">
        <f>IF(G735="","",MIN(Premissas!$C$17,IF(G735&lt;Premissas!$C$8,Premissas!$E$7,IF(G735&lt;Premissas!$C$9,Premissas!$E$8,IF(G735&lt;Premissas!$C$10,Premissas!$E$9,IF(G735&lt;Premissas!$C$11,Premissas!$E$10,IF(G735&lt;Premissas!$C$12,Premissas!$E$11,Premissas!$E$12)))))))</f>
        <v>0</v>
      </c>
      <c r="M735" s="13">
        <f>IF(OR(L735="",L735=0),0,L735/Premissas!$C$16)</f>
        <v>0</v>
      </c>
      <c r="N735" s="9" t="str">
        <f>IF(L735&gt;=Premissas!$C$17,"SIM","NÃO")</f>
        <v>NÃO</v>
      </c>
    </row>
    <row r="736" spans="1:14" ht="15" customHeight="1">
      <c r="A736" s="9">
        <v>7</v>
      </c>
      <c r="B736" s="9" t="s">
        <v>3039</v>
      </c>
      <c r="C736" s="9" t="s">
        <v>3040</v>
      </c>
      <c r="D736" s="9">
        <v>930</v>
      </c>
      <c r="E736" s="9" t="s">
        <v>4853</v>
      </c>
      <c r="F736" s="9">
        <f>COUNTIFS(Detalhe_Registro!$A:$A,A736,Detalhe_Registro!$D:$D,B736)</f>
        <v>2</v>
      </c>
      <c r="G736" s="11">
        <v>1.318182</v>
      </c>
      <c r="H736" s="11">
        <v>1.2179139999999999</v>
      </c>
      <c r="I736" s="10">
        <f>SUMIFS(Detalhe_Registro!$F:$F,Detalhe_Registro!$A:$A,A736,Detalhe_Registro!$D:$D,B736)</f>
        <v>636</v>
      </c>
      <c r="J736" s="11">
        <f>SUMIFS(Detalhe_Registro!$G:$G,Detalhe_Registro!$A:$A,A736,Detalhe_Registro!$D:$D,B736)</f>
        <v>28.419999999999998</v>
      </c>
      <c r="K736" s="9" t="str">
        <f>IF(G736="","",IF(G736&lt;Premissas!$C$8,"&lt; 1,00",IF(G736&lt;Premissas!$C$9,"1,00 – 1,19",IF(G736&lt;Premissas!$C$10,"1,20 – 1,39",IF(G736&lt;Premissas!$C$11,"1,40 – 1,59",IF(G736&lt;Premissas!$C$12,"1,60 – 1,99","≥ 2,00"))))))</f>
        <v>1,20 – 1,39</v>
      </c>
      <c r="L736" s="12">
        <f>IF(G736="","",MIN(Premissas!$C$17,IF(G736&lt;Premissas!$C$8,Premissas!$E$7,IF(G736&lt;Premissas!$C$9,Premissas!$E$8,IF(G736&lt;Premissas!$C$10,Premissas!$E$9,IF(G736&lt;Premissas!$C$11,Premissas!$E$10,IF(G736&lt;Premissas!$C$12,Premissas!$E$11,Premissas!$E$12)))))))</f>
        <v>200</v>
      </c>
      <c r="M736" s="13">
        <f>IF(OR(L736="",L736=0),0,L736/Premissas!$C$16)</f>
        <v>7.6923076923076925</v>
      </c>
      <c r="N736" s="9" t="str">
        <f>IF(L736&gt;=Premissas!$C$17,"SIM","NÃO")</f>
        <v>NÃO</v>
      </c>
    </row>
    <row r="737" spans="1:14" ht="15" customHeight="1">
      <c r="A737" s="9">
        <v>7</v>
      </c>
      <c r="B737" s="9" t="s">
        <v>3201</v>
      </c>
      <c r="C737" s="9" t="s">
        <v>3202</v>
      </c>
      <c r="D737" s="9">
        <v>930</v>
      </c>
      <c r="E737" s="9" t="s">
        <v>18</v>
      </c>
      <c r="F737" s="9">
        <f>COUNTIFS(Detalhe_Registro!$A:$A,A737,Detalhe_Registro!$D:$D,B737)</f>
        <v>1</v>
      </c>
      <c r="G737" s="11">
        <v>1.7727269999999999</v>
      </c>
      <c r="H737" s="11">
        <v>1.7727269999999999</v>
      </c>
      <c r="I737" s="10">
        <f>SUMIFS(Detalhe_Registro!$F:$F,Detalhe_Registro!$A:$A,A737,Detalhe_Registro!$D:$D,B737)</f>
        <v>750</v>
      </c>
      <c r="J737" s="11">
        <f>SUMIFS(Detalhe_Registro!$G:$G,Detalhe_Registro!$A:$A,A737,Detalhe_Registro!$D:$D,B737)</f>
        <v>19.420000000000002</v>
      </c>
      <c r="K737" s="9" t="str">
        <f>IF(G737="","",IF(G737&lt;Premissas!$C$8,"&lt; 1,00",IF(G737&lt;Premissas!$C$9,"1,00 – 1,19",IF(G737&lt;Premissas!$C$10,"1,20 – 1,39",IF(G737&lt;Premissas!$C$11,"1,40 – 1,59",IF(G737&lt;Premissas!$C$12,"1,60 – 1,99","≥ 2,00"))))))</f>
        <v>1,60 – 1,99</v>
      </c>
      <c r="L737" s="12">
        <f>IF(G737="","",MIN(Premissas!$C$17,IF(G737&lt;Premissas!$C$8,Premissas!$E$7,IF(G737&lt;Premissas!$C$9,Premissas!$E$8,IF(G737&lt;Premissas!$C$10,Premissas!$E$9,IF(G737&lt;Premissas!$C$11,Premissas!$E$10,IF(G737&lt;Premissas!$C$12,Premissas!$E$11,Premissas!$E$12)))))))</f>
        <v>500</v>
      </c>
      <c r="M737" s="13">
        <f>IF(OR(L737="",L737=0),0,L737/Premissas!$C$16)</f>
        <v>19.23076923076923</v>
      </c>
      <c r="N737" s="9" t="str">
        <f>IF(L737&gt;=Premissas!$C$17,"SIM","NÃO")</f>
        <v>NÃO</v>
      </c>
    </row>
    <row r="738" spans="1:14" ht="15" customHeight="1">
      <c r="A738" s="9">
        <v>7</v>
      </c>
      <c r="B738" s="9" t="s">
        <v>3265</v>
      </c>
      <c r="C738" s="9" t="s">
        <v>3266</v>
      </c>
      <c r="D738" s="9">
        <v>930</v>
      </c>
      <c r="E738" s="9" t="s">
        <v>20</v>
      </c>
      <c r="F738" s="9">
        <f>COUNTIFS(Detalhe_Registro!$A:$A,A738,Detalhe_Registro!$D:$D,B738)</f>
        <v>1</v>
      </c>
      <c r="G738" s="11">
        <v>2.375</v>
      </c>
      <c r="H738" s="11">
        <v>2.375</v>
      </c>
      <c r="I738" s="10">
        <f>SUMIFS(Detalhe_Registro!$F:$F,Detalhe_Registro!$A:$A,A738,Detalhe_Registro!$D:$D,B738)</f>
        <v>1855</v>
      </c>
      <c r="J738" s="11">
        <f>SUMIFS(Detalhe_Registro!$G:$G,Detalhe_Registro!$A:$A,A738,Detalhe_Registro!$D:$D,B738)</f>
        <v>49</v>
      </c>
      <c r="K738" s="9" t="str">
        <f>IF(G738="","",IF(G738&lt;Premissas!$C$8,"&lt; 1,00",IF(G738&lt;Premissas!$C$9,"1,00 – 1,19",IF(G738&lt;Premissas!$C$10,"1,20 – 1,39",IF(G738&lt;Premissas!$C$11,"1,40 – 1,59",IF(G738&lt;Premissas!$C$12,"1,60 – 1,99","≥ 2,00"))))))</f>
        <v>≥ 2,00</v>
      </c>
      <c r="L738" s="12">
        <f>IF(G738="","",MIN(Premissas!$C$17,IF(G738&lt;Premissas!$C$8,Premissas!$E$7,IF(G738&lt;Premissas!$C$9,Premissas!$E$8,IF(G738&lt;Premissas!$C$10,Premissas!$E$9,IF(G738&lt;Premissas!$C$11,Premissas!$E$10,IF(G738&lt;Premissas!$C$12,Premissas!$E$11,Premissas!$E$12)))))))</f>
        <v>750</v>
      </c>
      <c r="M738" s="13">
        <f>IF(OR(L738="",L738=0),0,L738/Premissas!$C$16)</f>
        <v>28.846153846153847</v>
      </c>
      <c r="N738" s="9" t="str">
        <f>IF(L738&gt;=Premissas!$C$17,"SIM","NÃO")</f>
        <v>SIM</v>
      </c>
    </row>
    <row r="739" spans="1:14" ht="15" customHeight="1">
      <c r="A739" s="9">
        <v>7</v>
      </c>
      <c r="B739" s="9" t="s">
        <v>3097</v>
      </c>
      <c r="C739" s="9" t="s">
        <v>3098</v>
      </c>
      <c r="D739" s="9">
        <v>930</v>
      </c>
      <c r="E739" s="9" t="s">
        <v>4854</v>
      </c>
      <c r="F739" s="9">
        <f>COUNTIFS(Detalhe_Registro!$A:$A,A739,Detalhe_Registro!$D:$D,B739)</f>
        <v>2</v>
      </c>
      <c r="G739" s="11">
        <v>1.125</v>
      </c>
      <c r="H739" s="11">
        <v>0.8125</v>
      </c>
      <c r="I739" s="10">
        <f>SUMIFS(Detalhe_Registro!$F:$F,Detalhe_Registro!$A:$A,A739,Detalhe_Registro!$D:$D,B739)</f>
        <v>197</v>
      </c>
      <c r="J739" s="11">
        <f>SUMIFS(Detalhe_Registro!$G:$G,Detalhe_Registro!$A:$A,A739,Detalhe_Registro!$D:$D,B739)</f>
        <v>15.93</v>
      </c>
      <c r="K739" s="9" t="str">
        <f>IF(G739="","",IF(G739&lt;Premissas!$C$8,"&lt; 1,00",IF(G739&lt;Premissas!$C$9,"1,00 – 1,19",IF(G739&lt;Premissas!$C$10,"1,20 – 1,39",IF(G739&lt;Premissas!$C$11,"1,40 – 1,59",IF(G739&lt;Premissas!$C$12,"1,60 – 1,99","≥ 2,00"))))))</f>
        <v>1,00 – 1,19</v>
      </c>
      <c r="L739" s="12">
        <f>IF(G739="","",MIN(Premissas!$C$17,IF(G739&lt;Premissas!$C$8,Premissas!$E$7,IF(G739&lt;Premissas!$C$9,Premissas!$E$8,IF(G739&lt;Premissas!$C$10,Premissas!$E$9,IF(G739&lt;Premissas!$C$11,Premissas!$E$10,IF(G739&lt;Premissas!$C$12,Premissas!$E$11,Premissas!$E$12)))))))</f>
        <v>100</v>
      </c>
      <c r="M739" s="13">
        <f>IF(OR(L739="",L739=0),0,L739/Premissas!$C$16)</f>
        <v>3.8461538461538463</v>
      </c>
      <c r="N739" s="9" t="str">
        <f>IF(L739&gt;=Premissas!$C$17,"SIM","NÃO")</f>
        <v>NÃO</v>
      </c>
    </row>
    <row r="740" spans="1:14" ht="15" customHeight="1">
      <c r="A740" s="9">
        <v>7</v>
      </c>
      <c r="B740" s="9" t="s">
        <v>3331</v>
      </c>
      <c r="C740" s="9" t="s">
        <v>3332</v>
      </c>
      <c r="D740" s="9">
        <v>930</v>
      </c>
      <c r="E740" s="9" t="s">
        <v>18</v>
      </c>
      <c r="F740" s="9">
        <f>COUNTIFS(Detalhe_Registro!$A:$A,A740,Detalhe_Registro!$D:$D,B740)</f>
        <v>1</v>
      </c>
      <c r="G740" s="11">
        <v>3.3181820000000002</v>
      </c>
      <c r="H740" s="11">
        <v>3.3181820000000002</v>
      </c>
      <c r="I740" s="10">
        <f>SUMIFS(Detalhe_Registro!$F:$F,Detalhe_Registro!$A:$A,A740,Detalhe_Registro!$D:$D,B740)</f>
        <v>1108</v>
      </c>
      <c r="J740" s="11">
        <f>SUMIFS(Detalhe_Registro!$G:$G,Detalhe_Registro!$A:$A,A740,Detalhe_Registro!$D:$D,B740)</f>
        <v>15.23</v>
      </c>
      <c r="K740" s="9" t="str">
        <f>IF(G740="","",IF(G740&lt;Premissas!$C$8,"&lt; 1,00",IF(G740&lt;Premissas!$C$9,"1,00 – 1,19",IF(G740&lt;Premissas!$C$10,"1,20 – 1,39",IF(G740&lt;Premissas!$C$11,"1,40 – 1,59",IF(G740&lt;Premissas!$C$12,"1,60 – 1,99","≥ 2,00"))))))</f>
        <v>≥ 2,00</v>
      </c>
      <c r="L740" s="12">
        <f>IF(G740="","",MIN(Premissas!$C$17,IF(G740&lt;Premissas!$C$8,Premissas!$E$7,IF(G740&lt;Premissas!$C$9,Premissas!$E$8,IF(G740&lt;Premissas!$C$10,Premissas!$E$9,IF(G740&lt;Premissas!$C$11,Premissas!$E$10,IF(G740&lt;Premissas!$C$12,Premissas!$E$11,Premissas!$E$12)))))))</f>
        <v>750</v>
      </c>
      <c r="M740" s="13">
        <f>IF(OR(L740="",L740=0),0,L740/Premissas!$C$16)</f>
        <v>28.846153846153847</v>
      </c>
      <c r="N740" s="9" t="str">
        <f>IF(L740&gt;=Premissas!$C$17,"SIM","NÃO")</f>
        <v>SIM</v>
      </c>
    </row>
    <row r="741" spans="1:14" ht="15" customHeight="1">
      <c r="A741" s="9">
        <v>7</v>
      </c>
      <c r="B741" s="9" t="s">
        <v>3329</v>
      </c>
      <c r="C741" s="9" t="s">
        <v>3330</v>
      </c>
      <c r="D741" s="9">
        <v>930</v>
      </c>
      <c r="E741" s="9" t="s">
        <v>21</v>
      </c>
      <c r="F741" s="9">
        <f>COUNTIFS(Detalhe_Registro!$A:$A,A741,Detalhe_Registro!$D:$D,B741)</f>
        <v>1</v>
      </c>
      <c r="G741" s="11">
        <v>1.45</v>
      </c>
      <c r="H741" s="11">
        <v>1.45</v>
      </c>
      <c r="I741" s="10">
        <f>SUMIFS(Detalhe_Registro!$F:$F,Detalhe_Registro!$A:$A,A741,Detalhe_Registro!$D:$D,B741)</f>
        <v>2141</v>
      </c>
      <c r="J741" s="11">
        <f>SUMIFS(Detalhe_Registro!$G:$G,Detalhe_Registro!$A:$A,A741,Detalhe_Registro!$D:$D,B741)</f>
        <v>74.03</v>
      </c>
      <c r="K741" s="9" t="str">
        <f>IF(G741="","",IF(G741&lt;Premissas!$C$8,"&lt; 1,00",IF(G741&lt;Premissas!$C$9,"1,00 – 1,19",IF(G741&lt;Premissas!$C$10,"1,20 – 1,39",IF(G741&lt;Premissas!$C$11,"1,40 – 1,59",IF(G741&lt;Premissas!$C$12,"1,60 – 1,99","≥ 2,00"))))))</f>
        <v>1,40 – 1,59</v>
      </c>
      <c r="L741" s="12">
        <f>IF(G741="","",MIN(Premissas!$C$17,IF(G741&lt;Premissas!$C$8,Premissas!$E$7,IF(G741&lt;Premissas!$C$9,Premissas!$E$8,IF(G741&lt;Premissas!$C$10,Premissas!$E$9,IF(G741&lt;Premissas!$C$11,Premissas!$E$10,IF(G741&lt;Premissas!$C$12,Premissas!$E$11,Premissas!$E$12)))))))</f>
        <v>350</v>
      </c>
      <c r="M741" s="13">
        <f>IF(OR(L741="",L741=0),0,L741/Premissas!$C$16)</f>
        <v>13.461538461538462</v>
      </c>
      <c r="N741" s="9" t="str">
        <f>IF(L741&gt;=Premissas!$C$17,"SIM","NÃO")</f>
        <v>NÃO</v>
      </c>
    </row>
    <row r="742" spans="1:14" ht="15" customHeight="1">
      <c r="A742" s="9">
        <v>7</v>
      </c>
      <c r="B742" s="9" t="s">
        <v>3587</v>
      </c>
      <c r="C742" s="9" t="s">
        <v>3588</v>
      </c>
      <c r="D742" s="9">
        <v>930</v>
      </c>
      <c r="E742" s="9" t="s">
        <v>19</v>
      </c>
      <c r="F742" s="9">
        <f>COUNTIFS(Detalhe_Registro!$A:$A,A742,Detalhe_Registro!$D:$D,B742)</f>
        <v>1</v>
      </c>
      <c r="G742" s="11">
        <v>1.058824</v>
      </c>
      <c r="H742" s="11">
        <v>1.058824</v>
      </c>
      <c r="I742" s="10">
        <f>SUMIFS(Detalhe_Registro!$F:$F,Detalhe_Registro!$A:$A,A742,Detalhe_Registro!$D:$D,B742)</f>
        <v>2531</v>
      </c>
      <c r="J742" s="11">
        <f>SUMIFS(Detalhe_Registro!$G:$G,Detalhe_Registro!$A:$A,A742,Detalhe_Registro!$D:$D,B742)</f>
        <v>139.28</v>
      </c>
      <c r="K742" s="9" t="str">
        <f>IF(G742="","",IF(G742&lt;Premissas!$C$8,"&lt; 1,00",IF(G742&lt;Premissas!$C$9,"1,00 – 1,19",IF(G742&lt;Premissas!$C$10,"1,20 – 1,39",IF(G742&lt;Premissas!$C$11,"1,40 – 1,59",IF(G742&lt;Premissas!$C$12,"1,60 – 1,99","≥ 2,00"))))))</f>
        <v>1,00 – 1,19</v>
      </c>
      <c r="L742" s="12">
        <f>IF(G742="","",MIN(Premissas!$C$17,IF(G742&lt;Premissas!$C$8,Premissas!$E$7,IF(G742&lt;Premissas!$C$9,Premissas!$E$8,IF(G742&lt;Premissas!$C$10,Premissas!$E$9,IF(G742&lt;Premissas!$C$11,Premissas!$E$10,IF(G742&lt;Premissas!$C$12,Premissas!$E$11,Premissas!$E$12)))))))</f>
        <v>100</v>
      </c>
      <c r="M742" s="13">
        <f>IF(OR(L742="",L742=0),0,L742/Premissas!$C$16)</f>
        <v>3.8461538461538463</v>
      </c>
      <c r="N742" s="9" t="str">
        <f>IF(L742&gt;=Premissas!$C$17,"SIM","NÃO")</f>
        <v>NÃO</v>
      </c>
    </row>
    <row r="743" spans="1:14" ht="15" customHeight="1">
      <c r="A743" s="9">
        <v>7</v>
      </c>
      <c r="B743" s="9" t="s">
        <v>3409</v>
      </c>
      <c r="C743" s="9" t="s">
        <v>3410</v>
      </c>
      <c r="D743" s="9">
        <v>930</v>
      </c>
      <c r="E743" s="9" t="s">
        <v>18</v>
      </c>
      <c r="F743" s="9">
        <f>COUNTIFS(Detalhe_Registro!$A:$A,A743,Detalhe_Registro!$D:$D,B743)</f>
        <v>1</v>
      </c>
      <c r="G743" s="11">
        <v>3</v>
      </c>
      <c r="H743" s="11">
        <v>3</v>
      </c>
      <c r="I743" s="10">
        <f>SUMIFS(Detalhe_Registro!$F:$F,Detalhe_Registro!$A:$A,A743,Detalhe_Registro!$D:$D,B743)</f>
        <v>2074</v>
      </c>
      <c r="J743" s="11">
        <f>SUMIFS(Detalhe_Registro!$G:$G,Detalhe_Registro!$A:$A,A743,Detalhe_Registro!$D:$D,B743)</f>
        <v>31.55</v>
      </c>
      <c r="K743" s="9" t="str">
        <f>IF(G743="","",IF(G743&lt;Premissas!$C$8,"&lt; 1,00",IF(G743&lt;Premissas!$C$9,"1,00 – 1,19",IF(G743&lt;Premissas!$C$10,"1,20 – 1,39",IF(G743&lt;Premissas!$C$11,"1,40 – 1,59",IF(G743&lt;Premissas!$C$12,"1,60 – 1,99","≥ 2,00"))))))</f>
        <v>≥ 2,00</v>
      </c>
      <c r="L743" s="12">
        <f>IF(G743="","",MIN(Premissas!$C$17,IF(G743&lt;Premissas!$C$8,Premissas!$E$7,IF(G743&lt;Premissas!$C$9,Premissas!$E$8,IF(G743&lt;Premissas!$C$10,Premissas!$E$9,IF(G743&lt;Premissas!$C$11,Premissas!$E$10,IF(G743&lt;Premissas!$C$12,Premissas!$E$11,Premissas!$E$12)))))))</f>
        <v>750</v>
      </c>
      <c r="M743" s="13">
        <f>IF(OR(L743="",L743=0),0,L743/Premissas!$C$16)</f>
        <v>28.846153846153847</v>
      </c>
      <c r="N743" s="9" t="str">
        <f>IF(L743&gt;=Premissas!$C$17,"SIM","NÃO")</f>
        <v>SIM</v>
      </c>
    </row>
    <row r="744" spans="1:14" ht="15" customHeight="1">
      <c r="A744" s="9">
        <v>7</v>
      </c>
      <c r="B744" s="9" t="s">
        <v>3145</v>
      </c>
      <c r="C744" s="9" t="s">
        <v>3146</v>
      </c>
      <c r="D744" s="9">
        <v>930</v>
      </c>
      <c r="E744" s="9" t="s">
        <v>21</v>
      </c>
      <c r="F744" s="9">
        <f>COUNTIFS(Detalhe_Registro!$A:$A,A744,Detalhe_Registro!$D:$D,B744)</f>
        <v>1</v>
      </c>
      <c r="G744" s="11">
        <v>1.05</v>
      </c>
      <c r="H744" s="11">
        <v>1.05</v>
      </c>
      <c r="I744" s="10">
        <f>SUMIFS(Detalhe_Registro!$F:$F,Detalhe_Registro!$A:$A,A744,Detalhe_Registro!$D:$D,B744)</f>
        <v>1285</v>
      </c>
      <c r="J744" s="11">
        <f>SUMIFS(Detalhe_Registro!$G:$G,Detalhe_Registro!$A:$A,A744,Detalhe_Registro!$D:$D,B744)</f>
        <v>59.9</v>
      </c>
      <c r="K744" s="9" t="str">
        <f>IF(G744="","",IF(G744&lt;Premissas!$C$8,"&lt; 1,00",IF(G744&lt;Premissas!$C$9,"1,00 – 1,19",IF(G744&lt;Premissas!$C$10,"1,20 – 1,39",IF(G744&lt;Premissas!$C$11,"1,40 – 1,59",IF(G744&lt;Premissas!$C$12,"1,60 – 1,99","≥ 2,00"))))))</f>
        <v>1,00 – 1,19</v>
      </c>
      <c r="L744" s="12">
        <f>IF(G744="","",MIN(Premissas!$C$17,IF(G744&lt;Premissas!$C$8,Premissas!$E$7,IF(G744&lt;Premissas!$C$9,Premissas!$E$8,IF(G744&lt;Premissas!$C$10,Premissas!$E$9,IF(G744&lt;Premissas!$C$11,Premissas!$E$10,IF(G744&lt;Premissas!$C$12,Premissas!$E$11,Premissas!$E$12)))))))</f>
        <v>100</v>
      </c>
      <c r="M744" s="13">
        <f>IF(OR(L744="",L744=0),0,L744/Premissas!$C$16)</f>
        <v>3.8461538461538463</v>
      </c>
      <c r="N744" s="9" t="str">
        <f>IF(L744&gt;=Premissas!$C$17,"SIM","NÃO")</f>
        <v>NÃO</v>
      </c>
    </row>
    <row r="745" spans="1:14" ht="15" customHeight="1">
      <c r="A745" s="9">
        <v>7</v>
      </c>
      <c r="B745" s="9" t="s">
        <v>3277</v>
      </c>
      <c r="C745" s="9" t="s">
        <v>3278</v>
      </c>
      <c r="D745" s="9">
        <v>930</v>
      </c>
      <c r="E745" s="9" t="s">
        <v>4853</v>
      </c>
      <c r="F745" s="9">
        <f>COUNTIFS(Detalhe_Registro!$A:$A,A745,Detalhe_Registro!$D:$D,B745)</f>
        <v>2</v>
      </c>
      <c r="G745" s="11">
        <v>4.1176469999999998</v>
      </c>
      <c r="H745" s="11">
        <v>4.013369</v>
      </c>
      <c r="I745" s="10">
        <f>SUMIFS(Detalhe_Registro!$F:$F,Detalhe_Registro!$A:$A,A745,Detalhe_Registro!$D:$D,B745)</f>
        <v>8927</v>
      </c>
      <c r="J745" s="11">
        <f>SUMIFS(Detalhe_Registro!$G:$G,Detalhe_Registro!$A:$A,A745,Detalhe_Registro!$D:$D,B745)</f>
        <v>127.47999999999999</v>
      </c>
      <c r="K745" s="9" t="str">
        <f>IF(G745="","",IF(G745&lt;Premissas!$C$8,"&lt; 1,00",IF(G745&lt;Premissas!$C$9,"1,00 – 1,19",IF(G745&lt;Premissas!$C$10,"1,20 – 1,39",IF(G745&lt;Premissas!$C$11,"1,40 – 1,59",IF(G745&lt;Premissas!$C$12,"1,60 – 1,99","≥ 2,00"))))))</f>
        <v>≥ 2,00</v>
      </c>
      <c r="L745" s="12">
        <f>IF(G745="","",MIN(Premissas!$C$17,IF(G745&lt;Premissas!$C$8,Premissas!$E$7,IF(G745&lt;Premissas!$C$9,Premissas!$E$8,IF(G745&lt;Premissas!$C$10,Premissas!$E$9,IF(G745&lt;Premissas!$C$11,Premissas!$E$10,IF(G745&lt;Premissas!$C$12,Premissas!$E$11,Premissas!$E$12)))))))</f>
        <v>750</v>
      </c>
      <c r="M745" s="13">
        <f>IF(OR(L745="",L745=0),0,L745/Premissas!$C$16)</f>
        <v>28.846153846153847</v>
      </c>
      <c r="N745" s="9" t="str">
        <f>IF(L745&gt;=Premissas!$C$17,"SIM","NÃO")</f>
        <v>SIM</v>
      </c>
    </row>
    <row r="746" spans="1:14" ht="15" customHeight="1">
      <c r="A746" s="9">
        <v>7</v>
      </c>
      <c r="B746" s="9" t="s">
        <v>3583</v>
      </c>
      <c r="C746" s="9" t="s">
        <v>3584</v>
      </c>
      <c r="D746" s="9">
        <v>930</v>
      </c>
      <c r="E746" s="9" t="s">
        <v>18</v>
      </c>
      <c r="F746" s="9">
        <f>COUNTIFS(Detalhe_Registro!$A:$A,A746,Detalhe_Registro!$D:$D,B746)</f>
        <v>1</v>
      </c>
      <c r="G746" s="11">
        <v>0.59090900000000002</v>
      </c>
      <c r="H746" s="11">
        <v>0.59090900000000002</v>
      </c>
      <c r="I746" s="10">
        <f>SUMIFS(Detalhe_Registro!$F:$F,Detalhe_Registro!$A:$A,A746,Detalhe_Registro!$D:$D,B746)</f>
        <v>13</v>
      </c>
      <c r="J746" s="11">
        <f>SUMIFS(Detalhe_Registro!$G:$G,Detalhe_Registro!$A:$A,A746,Detalhe_Registro!$D:$D,B746)</f>
        <v>1.02</v>
      </c>
      <c r="K746" s="9" t="str">
        <f>IF(G746="","",IF(G746&lt;Premissas!$C$8,"&lt; 1,00",IF(G746&lt;Premissas!$C$9,"1,00 – 1,19",IF(G746&lt;Premissas!$C$10,"1,20 – 1,39",IF(G746&lt;Premissas!$C$11,"1,40 – 1,59",IF(G746&lt;Premissas!$C$12,"1,60 – 1,99","≥ 2,00"))))))</f>
        <v>&lt; 1,00</v>
      </c>
      <c r="L746" s="12">
        <f>IF(G746="","",MIN(Premissas!$C$17,IF(G746&lt;Premissas!$C$8,Premissas!$E$7,IF(G746&lt;Premissas!$C$9,Premissas!$E$8,IF(G746&lt;Premissas!$C$10,Premissas!$E$9,IF(G746&lt;Premissas!$C$11,Premissas!$E$10,IF(G746&lt;Premissas!$C$12,Premissas!$E$11,Premissas!$E$12)))))))</f>
        <v>0</v>
      </c>
      <c r="M746" s="13">
        <f>IF(OR(L746="",L746=0),0,L746/Premissas!$C$16)</f>
        <v>0</v>
      </c>
      <c r="N746" s="9" t="str">
        <f>IF(L746&gt;=Premissas!$C$17,"SIM","NÃO")</f>
        <v>NÃO</v>
      </c>
    </row>
    <row r="747" spans="1:14" ht="15" customHeight="1">
      <c r="A747" s="9">
        <v>7</v>
      </c>
      <c r="B747" s="9" t="s">
        <v>3077</v>
      </c>
      <c r="C747" s="9" t="s">
        <v>3078</v>
      </c>
      <c r="D747" s="9">
        <v>930</v>
      </c>
      <c r="E747" s="9" t="s">
        <v>21</v>
      </c>
      <c r="F747" s="9">
        <f>COUNTIFS(Detalhe_Registro!$A:$A,A747,Detalhe_Registro!$D:$D,B747)</f>
        <v>1</v>
      </c>
      <c r="G747" s="11">
        <v>0.5</v>
      </c>
      <c r="H747" s="11">
        <v>0.5</v>
      </c>
      <c r="I747" s="10">
        <f>SUMIFS(Detalhe_Registro!$F:$F,Detalhe_Registro!$A:$A,A747,Detalhe_Registro!$D:$D,B747)</f>
        <v>864</v>
      </c>
      <c r="J747" s="11">
        <f>SUMIFS(Detalhe_Registro!$G:$G,Detalhe_Registro!$A:$A,A747,Detalhe_Registro!$D:$D,B747)</f>
        <v>90.61</v>
      </c>
      <c r="K747" s="9" t="str">
        <f>IF(G747="","",IF(G747&lt;Premissas!$C$8,"&lt; 1,00",IF(G747&lt;Premissas!$C$9,"1,00 – 1,19",IF(G747&lt;Premissas!$C$10,"1,20 – 1,39",IF(G747&lt;Premissas!$C$11,"1,40 – 1,59",IF(G747&lt;Premissas!$C$12,"1,60 – 1,99","≥ 2,00"))))))</f>
        <v>&lt; 1,00</v>
      </c>
      <c r="L747" s="12">
        <f>IF(G747="","",MIN(Premissas!$C$17,IF(G747&lt;Premissas!$C$8,Premissas!$E$7,IF(G747&lt;Premissas!$C$9,Premissas!$E$8,IF(G747&lt;Premissas!$C$10,Premissas!$E$9,IF(G747&lt;Premissas!$C$11,Premissas!$E$10,IF(G747&lt;Premissas!$C$12,Premissas!$E$11,Premissas!$E$12)))))))</f>
        <v>0</v>
      </c>
      <c r="M747" s="13">
        <f>IF(OR(L747="",L747=0),0,L747/Premissas!$C$16)</f>
        <v>0</v>
      </c>
      <c r="N747" s="9" t="str">
        <f>IF(L747&gt;=Premissas!$C$17,"SIM","NÃO")</f>
        <v>NÃO</v>
      </c>
    </row>
    <row r="748" spans="1:14" ht="15" customHeight="1">
      <c r="A748" s="9">
        <v>7</v>
      </c>
      <c r="B748" s="9" t="s">
        <v>3041</v>
      </c>
      <c r="C748" s="9" t="s">
        <v>3042</v>
      </c>
      <c r="D748" s="9">
        <v>930</v>
      </c>
      <c r="E748" s="9" t="s">
        <v>18</v>
      </c>
      <c r="F748" s="9">
        <f>COUNTIFS(Detalhe_Registro!$A:$A,A748,Detalhe_Registro!$D:$D,B748)</f>
        <v>1</v>
      </c>
      <c r="G748" s="11">
        <v>1.818182</v>
      </c>
      <c r="H748" s="11">
        <v>1.818182</v>
      </c>
      <c r="I748" s="10">
        <f>SUMIFS(Detalhe_Registro!$F:$F,Detalhe_Registro!$A:$A,A748,Detalhe_Registro!$D:$D,B748)</f>
        <v>393</v>
      </c>
      <c r="J748" s="11">
        <f>SUMIFS(Detalhe_Registro!$G:$G,Detalhe_Registro!$A:$A,A748,Detalhe_Registro!$D:$D,B748)</f>
        <v>9.7100000000000009</v>
      </c>
      <c r="K748" s="9" t="str">
        <f>IF(G748="","",IF(G748&lt;Premissas!$C$8,"&lt; 1,00",IF(G748&lt;Premissas!$C$9,"1,00 – 1,19",IF(G748&lt;Premissas!$C$10,"1,20 – 1,39",IF(G748&lt;Premissas!$C$11,"1,40 – 1,59",IF(G748&lt;Premissas!$C$12,"1,60 – 1,99","≥ 2,00"))))))</f>
        <v>1,60 – 1,99</v>
      </c>
      <c r="L748" s="12">
        <f>IF(G748="","",MIN(Premissas!$C$17,IF(G748&lt;Premissas!$C$8,Premissas!$E$7,IF(G748&lt;Premissas!$C$9,Premissas!$E$8,IF(G748&lt;Premissas!$C$10,Premissas!$E$9,IF(G748&lt;Premissas!$C$11,Premissas!$E$10,IF(G748&lt;Premissas!$C$12,Premissas!$E$11,Premissas!$E$12)))))))</f>
        <v>500</v>
      </c>
      <c r="M748" s="13">
        <f>IF(OR(L748="",L748=0),0,L748/Premissas!$C$16)</f>
        <v>19.23076923076923</v>
      </c>
      <c r="N748" s="9" t="str">
        <f>IF(L748&gt;=Premissas!$C$17,"SIM","NÃO")</f>
        <v>NÃO</v>
      </c>
    </row>
    <row r="749" spans="1:14" ht="15" customHeight="1">
      <c r="A749" s="9">
        <v>7</v>
      </c>
      <c r="B749" s="9" t="s">
        <v>3083</v>
      </c>
      <c r="C749" s="9" t="s">
        <v>3084</v>
      </c>
      <c r="D749" s="9">
        <v>930</v>
      </c>
      <c r="E749" s="9" t="s">
        <v>21</v>
      </c>
      <c r="F749" s="9">
        <f>COUNTIFS(Detalhe_Registro!$A:$A,A749,Detalhe_Registro!$D:$D,B749)</f>
        <v>1</v>
      </c>
      <c r="G749" s="11">
        <v>8.8000000000000007</v>
      </c>
      <c r="H749" s="11">
        <v>8.8000000000000007</v>
      </c>
      <c r="I749" s="10">
        <f>SUMIFS(Detalhe_Registro!$F:$F,Detalhe_Registro!$A:$A,A749,Detalhe_Registro!$D:$D,B749)</f>
        <v>3339</v>
      </c>
      <c r="J749" s="11">
        <f>SUMIFS(Detalhe_Registro!$G:$G,Detalhe_Registro!$A:$A,A749,Detalhe_Registro!$D:$D,B749)</f>
        <v>19</v>
      </c>
      <c r="K749" s="9" t="str">
        <f>IF(G749="","",IF(G749&lt;Premissas!$C$8,"&lt; 1,00",IF(G749&lt;Premissas!$C$9,"1,00 – 1,19",IF(G749&lt;Premissas!$C$10,"1,20 – 1,39",IF(G749&lt;Premissas!$C$11,"1,40 – 1,59",IF(G749&lt;Premissas!$C$12,"1,60 – 1,99","≥ 2,00"))))))</f>
        <v>≥ 2,00</v>
      </c>
      <c r="L749" s="12">
        <f>IF(G749="","",MIN(Premissas!$C$17,IF(G749&lt;Premissas!$C$8,Premissas!$E$7,IF(G749&lt;Premissas!$C$9,Premissas!$E$8,IF(G749&lt;Premissas!$C$10,Premissas!$E$9,IF(G749&lt;Premissas!$C$11,Premissas!$E$10,IF(G749&lt;Premissas!$C$12,Premissas!$E$11,Premissas!$E$12)))))))</f>
        <v>750</v>
      </c>
      <c r="M749" s="13">
        <f>IF(OR(L749="",L749=0),0,L749/Premissas!$C$16)</f>
        <v>28.846153846153847</v>
      </c>
      <c r="N749" s="9" t="str">
        <f>IF(L749&gt;=Premissas!$C$17,"SIM","NÃO")</f>
        <v>SIM</v>
      </c>
    </row>
    <row r="750" spans="1:14" ht="15" customHeight="1">
      <c r="A750" s="9">
        <v>7</v>
      </c>
      <c r="B750" s="9" t="s">
        <v>3009</v>
      </c>
      <c r="C750" s="9" t="s">
        <v>3010</v>
      </c>
      <c r="D750" s="9">
        <v>930</v>
      </c>
      <c r="E750" s="9" t="s">
        <v>19</v>
      </c>
      <c r="F750" s="9">
        <f>COUNTIFS(Detalhe_Registro!$A:$A,A750,Detalhe_Registro!$D:$D,B750)</f>
        <v>1</v>
      </c>
      <c r="G750" s="11">
        <v>1.529412</v>
      </c>
      <c r="H750" s="11">
        <v>1.529412</v>
      </c>
      <c r="I750" s="10">
        <f>SUMIFS(Detalhe_Registro!$F:$F,Detalhe_Registro!$A:$A,A750,Detalhe_Registro!$D:$D,B750)</f>
        <v>3587</v>
      </c>
      <c r="J750" s="11">
        <f>SUMIFS(Detalhe_Registro!$G:$G,Detalhe_Registro!$A:$A,A750,Detalhe_Registro!$D:$D,B750)</f>
        <v>139.5</v>
      </c>
      <c r="K750" s="9" t="str">
        <f>IF(G750="","",IF(G750&lt;Premissas!$C$8,"&lt; 1,00",IF(G750&lt;Premissas!$C$9,"1,00 – 1,19",IF(G750&lt;Premissas!$C$10,"1,20 – 1,39",IF(G750&lt;Premissas!$C$11,"1,40 – 1,59",IF(G750&lt;Premissas!$C$12,"1,60 – 1,99","≥ 2,00"))))))</f>
        <v>1,40 – 1,59</v>
      </c>
      <c r="L750" s="12">
        <f>IF(G750="","",MIN(Premissas!$C$17,IF(G750&lt;Premissas!$C$8,Premissas!$E$7,IF(G750&lt;Premissas!$C$9,Premissas!$E$8,IF(G750&lt;Premissas!$C$10,Premissas!$E$9,IF(G750&lt;Premissas!$C$11,Premissas!$E$10,IF(G750&lt;Premissas!$C$12,Premissas!$E$11,Premissas!$E$12)))))))</f>
        <v>350</v>
      </c>
      <c r="M750" s="13">
        <f>IF(OR(L750="",L750=0),0,L750/Premissas!$C$16)</f>
        <v>13.461538461538462</v>
      </c>
      <c r="N750" s="9" t="str">
        <f>IF(L750&gt;=Premissas!$C$17,"SIM","NÃO")</f>
        <v>NÃO</v>
      </c>
    </row>
    <row r="751" spans="1:14" ht="15" customHeight="1">
      <c r="A751" s="9">
        <v>7</v>
      </c>
      <c r="B751" s="9" t="s">
        <v>3139</v>
      </c>
      <c r="C751" s="9" t="s">
        <v>3140</v>
      </c>
      <c r="D751" s="9">
        <v>930</v>
      </c>
      <c r="E751" s="9" t="s">
        <v>4853</v>
      </c>
      <c r="F751" s="9">
        <f>COUNTIFS(Detalhe_Registro!$A:$A,A751,Detalhe_Registro!$D:$D,B751)</f>
        <v>2</v>
      </c>
      <c r="G751" s="11">
        <v>2.1176469999999998</v>
      </c>
      <c r="H751" s="11">
        <v>1.3542780000000001</v>
      </c>
      <c r="I751" s="10">
        <f>SUMIFS(Detalhe_Registro!$F:$F,Detalhe_Registro!$A:$A,A751,Detalhe_Registro!$D:$D,B751)</f>
        <v>1197</v>
      </c>
      <c r="J751" s="11">
        <f>SUMIFS(Detalhe_Registro!$G:$G,Detalhe_Registro!$A:$A,A751,Detalhe_Registro!$D:$D,B751)</f>
        <v>34.199999999999996</v>
      </c>
      <c r="K751" s="9" t="str">
        <f>IF(G751="","",IF(G751&lt;Premissas!$C$8,"&lt; 1,00",IF(G751&lt;Premissas!$C$9,"1,00 – 1,19",IF(G751&lt;Premissas!$C$10,"1,20 – 1,39",IF(G751&lt;Premissas!$C$11,"1,40 – 1,59",IF(G751&lt;Premissas!$C$12,"1,60 – 1,99","≥ 2,00"))))))</f>
        <v>≥ 2,00</v>
      </c>
      <c r="L751" s="12">
        <f>IF(G751="","",MIN(Premissas!$C$17,IF(G751&lt;Premissas!$C$8,Premissas!$E$7,IF(G751&lt;Premissas!$C$9,Premissas!$E$8,IF(G751&lt;Premissas!$C$10,Premissas!$E$9,IF(G751&lt;Premissas!$C$11,Premissas!$E$10,IF(G751&lt;Premissas!$C$12,Premissas!$E$11,Premissas!$E$12)))))))</f>
        <v>750</v>
      </c>
      <c r="M751" s="13">
        <f>IF(OR(L751="",L751=0),0,L751/Premissas!$C$16)</f>
        <v>28.846153846153847</v>
      </c>
      <c r="N751" s="9" t="str">
        <f>IF(L751&gt;=Premissas!$C$17,"SIM","NÃO")</f>
        <v>SIM</v>
      </c>
    </row>
    <row r="752" spans="1:14" ht="15" customHeight="1">
      <c r="A752" s="9">
        <v>7</v>
      </c>
      <c r="B752" s="9" t="s">
        <v>3379</v>
      </c>
      <c r="C752" s="9" t="s">
        <v>3380</v>
      </c>
      <c r="D752" s="9">
        <v>930</v>
      </c>
      <c r="E752" s="9" t="s">
        <v>18</v>
      </c>
      <c r="F752" s="9">
        <f>COUNTIFS(Detalhe_Registro!$A:$A,A752,Detalhe_Registro!$D:$D,B752)</f>
        <v>1</v>
      </c>
      <c r="G752" s="11">
        <v>0.77272700000000005</v>
      </c>
      <c r="H752" s="11">
        <v>0.77272700000000005</v>
      </c>
      <c r="I752" s="10">
        <f>SUMIFS(Detalhe_Registro!$F:$F,Detalhe_Registro!$A:$A,A752,Detalhe_Registro!$D:$D,B752)</f>
        <v>1880</v>
      </c>
      <c r="J752" s="11">
        <f>SUMIFS(Detalhe_Registro!$G:$G,Detalhe_Registro!$A:$A,A752,Detalhe_Registro!$D:$D,B752)</f>
        <v>110.52</v>
      </c>
      <c r="K752" s="9" t="str">
        <f>IF(G752="","",IF(G752&lt;Premissas!$C$8,"&lt; 1,00",IF(G752&lt;Premissas!$C$9,"1,00 – 1,19",IF(G752&lt;Premissas!$C$10,"1,20 – 1,39",IF(G752&lt;Premissas!$C$11,"1,40 – 1,59",IF(G752&lt;Premissas!$C$12,"1,60 – 1,99","≥ 2,00"))))))</f>
        <v>&lt; 1,00</v>
      </c>
      <c r="L752" s="12">
        <f>IF(G752="","",MIN(Premissas!$C$17,IF(G752&lt;Premissas!$C$8,Premissas!$E$7,IF(G752&lt;Premissas!$C$9,Premissas!$E$8,IF(G752&lt;Premissas!$C$10,Premissas!$E$9,IF(G752&lt;Premissas!$C$11,Premissas!$E$10,IF(G752&lt;Premissas!$C$12,Premissas!$E$11,Premissas!$E$12)))))))</f>
        <v>0</v>
      </c>
      <c r="M752" s="13">
        <f>IF(OR(L752="",L752=0),0,L752/Premissas!$C$16)</f>
        <v>0</v>
      </c>
      <c r="N752" s="9" t="str">
        <f>IF(L752&gt;=Premissas!$C$17,"SIM","NÃO")</f>
        <v>NÃO</v>
      </c>
    </row>
    <row r="753" spans="1:14" ht="15" customHeight="1">
      <c r="A753" s="9">
        <v>7</v>
      </c>
      <c r="B753" s="9" t="s">
        <v>3215</v>
      </c>
      <c r="C753" s="9" t="s">
        <v>3216</v>
      </c>
      <c r="D753" s="9">
        <v>930</v>
      </c>
      <c r="E753" s="9" t="s">
        <v>18</v>
      </c>
      <c r="F753" s="9">
        <f>COUNTIFS(Detalhe_Registro!$A:$A,A753,Detalhe_Registro!$D:$D,B753)</f>
        <v>1</v>
      </c>
      <c r="G753" s="11">
        <v>2.0909089999999999</v>
      </c>
      <c r="H753" s="11">
        <v>2.0909089999999999</v>
      </c>
      <c r="I753" s="10">
        <f>SUMIFS(Detalhe_Registro!$F:$F,Detalhe_Registro!$A:$A,A753,Detalhe_Registro!$D:$D,B753)</f>
        <v>72</v>
      </c>
      <c r="J753" s="11">
        <f>SUMIFS(Detalhe_Registro!$G:$G,Detalhe_Registro!$A:$A,A753,Detalhe_Registro!$D:$D,B753)</f>
        <v>1.57</v>
      </c>
      <c r="K753" s="9" t="str">
        <f>IF(G753="","",IF(G753&lt;Premissas!$C$8,"&lt; 1,00",IF(G753&lt;Premissas!$C$9,"1,00 – 1,19",IF(G753&lt;Premissas!$C$10,"1,20 – 1,39",IF(G753&lt;Premissas!$C$11,"1,40 – 1,59",IF(G753&lt;Premissas!$C$12,"1,60 – 1,99","≥ 2,00"))))))</f>
        <v>≥ 2,00</v>
      </c>
      <c r="L753" s="12">
        <f>IF(G753="","",MIN(Premissas!$C$17,IF(G753&lt;Premissas!$C$8,Premissas!$E$7,IF(G753&lt;Premissas!$C$9,Premissas!$E$8,IF(G753&lt;Premissas!$C$10,Premissas!$E$9,IF(G753&lt;Premissas!$C$11,Premissas!$E$10,IF(G753&lt;Premissas!$C$12,Premissas!$E$11,Premissas!$E$12)))))))</f>
        <v>750</v>
      </c>
      <c r="M753" s="13">
        <f>IF(OR(L753="",L753=0),0,L753/Premissas!$C$16)</f>
        <v>28.846153846153847</v>
      </c>
      <c r="N753" s="9" t="str">
        <f>IF(L753&gt;=Premissas!$C$17,"SIM","NÃO")</f>
        <v>SIM</v>
      </c>
    </row>
    <row r="754" spans="1:14" ht="15" customHeight="1">
      <c r="A754" s="9">
        <v>7</v>
      </c>
      <c r="B754" s="9" t="s">
        <v>3179</v>
      </c>
      <c r="C754" s="9" t="s">
        <v>3180</v>
      </c>
      <c r="D754" s="9">
        <v>930</v>
      </c>
      <c r="E754" s="9" t="s">
        <v>21</v>
      </c>
      <c r="F754" s="9">
        <f>COUNTIFS(Detalhe_Registro!$A:$A,A754,Detalhe_Registro!$D:$D,B754)</f>
        <v>1</v>
      </c>
      <c r="G754" s="11">
        <v>4.05</v>
      </c>
      <c r="H754" s="11">
        <v>4.05</v>
      </c>
      <c r="I754" s="10">
        <f>SUMIFS(Detalhe_Registro!$F:$F,Detalhe_Registro!$A:$A,A754,Detalhe_Registro!$D:$D,B754)</f>
        <v>682</v>
      </c>
      <c r="J754" s="11">
        <f>SUMIFS(Detalhe_Registro!$G:$G,Detalhe_Registro!$A:$A,A754,Detalhe_Registro!$D:$D,B754)</f>
        <v>8.43</v>
      </c>
      <c r="K754" s="9" t="str">
        <f>IF(G754="","",IF(G754&lt;Premissas!$C$8,"&lt; 1,00",IF(G754&lt;Premissas!$C$9,"1,00 – 1,19",IF(G754&lt;Premissas!$C$10,"1,20 – 1,39",IF(G754&lt;Premissas!$C$11,"1,40 – 1,59",IF(G754&lt;Premissas!$C$12,"1,60 – 1,99","≥ 2,00"))))))</f>
        <v>≥ 2,00</v>
      </c>
      <c r="L754" s="12">
        <f>IF(G754="","",MIN(Premissas!$C$17,IF(G754&lt;Premissas!$C$8,Premissas!$E$7,IF(G754&lt;Premissas!$C$9,Premissas!$E$8,IF(G754&lt;Premissas!$C$10,Premissas!$E$9,IF(G754&lt;Premissas!$C$11,Premissas!$E$10,IF(G754&lt;Premissas!$C$12,Premissas!$E$11,Premissas!$E$12)))))))</f>
        <v>750</v>
      </c>
      <c r="M754" s="13">
        <f>IF(OR(L754="",L754=0),0,L754/Premissas!$C$16)</f>
        <v>28.846153846153847</v>
      </c>
      <c r="N754" s="9" t="str">
        <f>IF(L754&gt;=Premissas!$C$17,"SIM","NÃO")</f>
        <v>SIM</v>
      </c>
    </row>
    <row r="755" spans="1:14" ht="15" customHeight="1">
      <c r="A755" s="9">
        <v>7</v>
      </c>
      <c r="B755" s="9" t="s">
        <v>3217</v>
      </c>
      <c r="C755" s="9" t="s">
        <v>3218</v>
      </c>
      <c r="D755" s="9">
        <v>930</v>
      </c>
      <c r="E755" s="9" t="s">
        <v>20</v>
      </c>
      <c r="F755" s="9">
        <f>COUNTIFS(Detalhe_Registro!$A:$A,A755,Detalhe_Registro!$D:$D,B755)</f>
        <v>1</v>
      </c>
      <c r="G755" s="11">
        <v>2.375</v>
      </c>
      <c r="H755" s="11">
        <v>2.375</v>
      </c>
      <c r="I755" s="10">
        <f>SUMIFS(Detalhe_Registro!$F:$F,Detalhe_Registro!$A:$A,A755,Detalhe_Registro!$D:$D,B755)</f>
        <v>3</v>
      </c>
      <c r="J755" s="11">
        <f>SUMIFS(Detalhe_Registro!$G:$G,Detalhe_Registro!$A:$A,A755,Detalhe_Registro!$D:$D,B755)</f>
        <v>0.08</v>
      </c>
      <c r="K755" s="9" t="str">
        <f>IF(G755="","",IF(G755&lt;Premissas!$C$8,"&lt; 1,00",IF(G755&lt;Premissas!$C$9,"1,00 – 1,19",IF(G755&lt;Premissas!$C$10,"1,20 – 1,39",IF(G755&lt;Premissas!$C$11,"1,40 – 1,59",IF(G755&lt;Premissas!$C$12,"1,60 – 1,99","≥ 2,00"))))))</f>
        <v>≥ 2,00</v>
      </c>
      <c r="L755" s="12">
        <f>IF(G755="","",MIN(Premissas!$C$17,IF(G755&lt;Premissas!$C$8,Premissas!$E$7,IF(G755&lt;Premissas!$C$9,Premissas!$E$8,IF(G755&lt;Premissas!$C$10,Premissas!$E$9,IF(G755&lt;Premissas!$C$11,Premissas!$E$10,IF(G755&lt;Premissas!$C$12,Premissas!$E$11,Premissas!$E$12)))))))</f>
        <v>750</v>
      </c>
      <c r="M755" s="13">
        <f>IF(OR(L755="",L755=0),0,L755/Premissas!$C$16)</f>
        <v>28.846153846153847</v>
      </c>
      <c r="N755" s="9" t="str">
        <f>IF(L755&gt;=Premissas!$C$17,"SIM","NÃO")</f>
        <v>SIM</v>
      </c>
    </row>
    <row r="756" spans="1:14" ht="15" customHeight="1">
      <c r="A756" s="9">
        <v>7</v>
      </c>
      <c r="B756" s="9" t="s">
        <v>3399</v>
      </c>
      <c r="C756" s="9" t="s">
        <v>3400</v>
      </c>
      <c r="D756" s="9">
        <v>930</v>
      </c>
      <c r="E756" s="9" t="s">
        <v>18</v>
      </c>
      <c r="F756" s="9">
        <f>COUNTIFS(Detalhe_Registro!$A:$A,A756,Detalhe_Registro!$D:$D,B756)</f>
        <v>1</v>
      </c>
      <c r="G756" s="11">
        <v>0.54545500000000002</v>
      </c>
      <c r="H756" s="11">
        <v>0.54545500000000002</v>
      </c>
      <c r="I756" s="10">
        <f>SUMIFS(Detalhe_Registro!$F:$F,Detalhe_Registro!$A:$A,A756,Detalhe_Registro!$D:$D,B756)</f>
        <v>327</v>
      </c>
      <c r="J756" s="11">
        <f>SUMIFS(Detalhe_Registro!$G:$G,Detalhe_Registro!$A:$A,A756,Detalhe_Registro!$D:$D,B756)</f>
        <v>26.78</v>
      </c>
      <c r="K756" s="9" t="str">
        <f>IF(G756="","",IF(G756&lt;Premissas!$C$8,"&lt; 1,00",IF(G756&lt;Premissas!$C$9,"1,00 – 1,19",IF(G756&lt;Premissas!$C$10,"1,20 – 1,39",IF(G756&lt;Premissas!$C$11,"1,40 – 1,59",IF(G756&lt;Premissas!$C$12,"1,60 – 1,99","≥ 2,00"))))))</f>
        <v>&lt; 1,00</v>
      </c>
      <c r="L756" s="12">
        <f>IF(G756="","",MIN(Premissas!$C$17,IF(G756&lt;Premissas!$C$8,Premissas!$E$7,IF(G756&lt;Premissas!$C$9,Premissas!$E$8,IF(G756&lt;Premissas!$C$10,Premissas!$E$9,IF(G756&lt;Premissas!$C$11,Premissas!$E$10,IF(G756&lt;Premissas!$C$12,Premissas!$E$11,Premissas!$E$12)))))))</f>
        <v>0</v>
      </c>
      <c r="M756" s="13">
        <f>IF(OR(L756="",L756=0),0,L756/Premissas!$C$16)</f>
        <v>0</v>
      </c>
      <c r="N756" s="9" t="str">
        <f>IF(L756&gt;=Premissas!$C$17,"SIM","NÃO")</f>
        <v>NÃO</v>
      </c>
    </row>
    <row r="757" spans="1:14" ht="15" customHeight="1">
      <c r="A757" s="9">
        <v>7</v>
      </c>
      <c r="B757" s="9" t="s">
        <v>3181</v>
      </c>
      <c r="C757" s="9" t="s">
        <v>3182</v>
      </c>
      <c r="D757" s="9">
        <v>930</v>
      </c>
      <c r="E757" s="9" t="s">
        <v>21</v>
      </c>
      <c r="F757" s="9">
        <f>COUNTIFS(Detalhe_Registro!$A:$A,A757,Detalhe_Registro!$D:$D,B757)</f>
        <v>1</v>
      </c>
      <c r="G757" s="11">
        <v>0.4</v>
      </c>
      <c r="H757" s="11">
        <v>0.4</v>
      </c>
      <c r="I757" s="10">
        <f>SUMIFS(Detalhe_Registro!$F:$F,Detalhe_Registro!$A:$A,A757,Detalhe_Registro!$D:$D,B757)</f>
        <v>654</v>
      </c>
      <c r="J757" s="11">
        <f>SUMIFS(Detalhe_Registro!$G:$G,Detalhe_Registro!$A:$A,A757,Detalhe_Registro!$D:$D,B757)</f>
        <v>80.98</v>
      </c>
      <c r="K757" s="9" t="str">
        <f>IF(G757="","",IF(G757&lt;Premissas!$C$8,"&lt; 1,00",IF(G757&lt;Premissas!$C$9,"1,00 – 1,19",IF(G757&lt;Premissas!$C$10,"1,20 – 1,39",IF(G757&lt;Premissas!$C$11,"1,40 – 1,59",IF(G757&lt;Premissas!$C$12,"1,60 – 1,99","≥ 2,00"))))))</f>
        <v>&lt; 1,00</v>
      </c>
      <c r="L757" s="12">
        <f>IF(G757="","",MIN(Premissas!$C$17,IF(G757&lt;Premissas!$C$8,Premissas!$E$7,IF(G757&lt;Premissas!$C$9,Premissas!$E$8,IF(G757&lt;Premissas!$C$10,Premissas!$E$9,IF(G757&lt;Premissas!$C$11,Premissas!$E$10,IF(G757&lt;Premissas!$C$12,Premissas!$E$11,Premissas!$E$12)))))))</f>
        <v>0</v>
      </c>
      <c r="M757" s="13">
        <f>IF(OR(L757="",L757=0),0,L757/Premissas!$C$16)</f>
        <v>0</v>
      </c>
      <c r="N757" s="9" t="str">
        <f>IF(L757&gt;=Premissas!$C$17,"SIM","NÃO")</f>
        <v>NÃO</v>
      </c>
    </row>
    <row r="758" spans="1:14" ht="15" customHeight="1">
      <c r="A758" s="9">
        <v>7</v>
      </c>
      <c r="B758" s="9" t="s">
        <v>3231</v>
      </c>
      <c r="C758" s="9" t="s">
        <v>3232</v>
      </c>
      <c r="D758" s="9">
        <v>930</v>
      </c>
      <c r="E758" s="9" t="s">
        <v>18</v>
      </c>
      <c r="F758" s="9">
        <f>COUNTIFS(Detalhe_Registro!$A:$A,A758,Detalhe_Registro!$D:$D,B758)</f>
        <v>1</v>
      </c>
      <c r="G758" s="11">
        <v>0.54545500000000002</v>
      </c>
      <c r="H758" s="11">
        <v>0.54545500000000002</v>
      </c>
      <c r="I758" s="10">
        <f>SUMIFS(Detalhe_Registro!$F:$F,Detalhe_Registro!$A:$A,A758,Detalhe_Registro!$D:$D,B758)</f>
        <v>819</v>
      </c>
      <c r="J758" s="11">
        <f>SUMIFS(Detalhe_Registro!$G:$G,Detalhe_Registro!$A:$A,A758,Detalhe_Registro!$D:$D,B758)</f>
        <v>71.010000000000005</v>
      </c>
      <c r="K758" s="9" t="str">
        <f>IF(G758="","",IF(G758&lt;Premissas!$C$8,"&lt; 1,00",IF(G758&lt;Premissas!$C$9,"1,00 – 1,19",IF(G758&lt;Premissas!$C$10,"1,20 – 1,39",IF(G758&lt;Premissas!$C$11,"1,40 – 1,59",IF(G758&lt;Premissas!$C$12,"1,60 – 1,99","≥ 2,00"))))))</f>
        <v>&lt; 1,00</v>
      </c>
      <c r="L758" s="12">
        <f>IF(G758="","",MIN(Premissas!$C$17,IF(G758&lt;Premissas!$C$8,Premissas!$E$7,IF(G758&lt;Premissas!$C$9,Premissas!$E$8,IF(G758&lt;Premissas!$C$10,Premissas!$E$9,IF(G758&lt;Premissas!$C$11,Premissas!$E$10,IF(G758&lt;Premissas!$C$12,Premissas!$E$11,Premissas!$E$12)))))))</f>
        <v>0</v>
      </c>
      <c r="M758" s="13">
        <f>IF(OR(L758="",L758=0),0,L758/Premissas!$C$16)</f>
        <v>0</v>
      </c>
      <c r="N758" s="9" t="str">
        <f>IF(L758&gt;=Premissas!$C$17,"SIM","NÃO")</f>
        <v>NÃO</v>
      </c>
    </row>
    <row r="759" spans="1:14" ht="15" customHeight="1">
      <c r="A759" s="9">
        <v>7</v>
      </c>
      <c r="B759" s="9" t="s">
        <v>3279</v>
      </c>
      <c r="C759" s="9" t="s">
        <v>3280</v>
      </c>
      <c r="D759" s="9">
        <v>930</v>
      </c>
      <c r="E759" s="9" t="s">
        <v>20</v>
      </c>
      <c r="F759" s="9">
        <f>COUNTIFS(Detalhe_Registro!$A:$A,A759,Detalhe_Registro!$D:$D,B759)</f>
        <v>1</v>
      </c>
      <c r="G759" s="11">
        <v>0.9375</v>
      </c>
      <c r="H759" s="11">
        <v>0.9375</v>
      </c>
      <c r="I759" s="10">
        <f>SUMIFS(Detalhe_Registro!$F:$F,Detalhe_Registro!$A:$A,A759,Detalhe_Registro!$D:$D,B759)</f>
        <v>107</v>
      </c>
      <c r="J759" s="11">
        <f>SUMIFS(Detalhe_Registro!$G:$G,Detalhe_Registro!$A:$A,A759,Detalhe_Registro!$D:$D,B759)</f>
        <v>7.21</v>
      </c>
      <c r="K759" s="9" t="str">
        <f>IF(G759="","",IF(G759&lt;Premissas!$C$8,"&lt; 1,00",IF(G759&lt;Premissas!$C$9,"1,00 – 1,19",IF(G759&lt;Premissas!$C$10,"1,20 – 1,39",IF(G759&lt;Premissas!$C$11,"1,40 – 1,59",IF(G759&lt;Premissas!$C$12,"1,60 – 1,99","≥ 2,00"))))))</f>
        <v>&lt; 1,00</v>
      </c>
      <c r="L759" s="12">
        <f>IF(G759="","",MIN(Premissas!$C$17,IF(G759&lt;Premissas!$C$8,Premissas!$E$7,IF(G759&lt;Premissas!$C$9,Premissas!$E$8,IF(G759&lt;Premissas!$C$10,Premissas!$E$9,IF(G759&lt;Premissas!$C$11,Premissas!$E$10,IF(G759&lt;Premissas!$C$12,Premissas!$E$11,Premissas!$E$12)))))))</f>
        <v>0</v>
      </c>
      <c r="M759" s="13">
        <f>IF(OR(L759="",L759=0),0,L759/Premissas!$C$16)</f>
        <v>0</v>
      </c>
      <c r="N759" s="9" t="str">
        <f>IF(L759&gt;=Premissas!$C$17,"SIM","NÃO")</f>
        <v>NÃO</v>
      </c>
    </row>
    <row r="760" spans="1:14" ht="15" customHeight="1">
      <c r="A760" s="9">
        <v>7</v>
      </c>
      <c r="B760" s="9" t="s">
        <v>3205</v>
      </c>
      <c r="C760" s="9" t="s">
        <v>3206</v>
      </c>
      <c r="D760" s="9">
        <v>930</v>
      </c>
      <c r="E760" s="9" t="s">
        <v>18</v>
      </c>
      <c r="F760" s="9">
        <f>COUNTIFS(Detalhe_Registro!$A:$A,A760,Detalhe_Registro!$D:$D,B760)</f>
        <v>1</v>
      </c>
      <c r="G760" s="11">
        <v>11.090909</v>
      </c>
      <c r="H760" s="11">
        <v>11.090909</v>
      </c>
      <c r="I760" s="10">
        <f>SUMIFS(Detalhe_Registro!$F:$F,Detalhe_Registro!$A:$A,A760,Detalhe_Registro!$D:$D,B760)</f>
        <v>22</v>
      </c>
      <c r="J760" s="11">
        <f>SUMIFS(Detalhe_Registro!$G:$G,Detalhe_Registro!$A:$A,A760,Detalhe_Registro!$D:$D,B760)</f>
        <v>0.09</v>
      </c>
      <c r="K760" s="9" t="str">
        <f>IF(G760="","",IF(G760&lt;Premissas!$C$8,"&lt; 1,00",IF(G760&lt;Premissas!$C$9,"1,00 – 1,19",IF(G760&lt;Premissas!$C$10,"1,20 – 1,39",IF(G760&lt;Premissas!$C$11,"1,40 – 1,59",IF(G760&lt;Premissas!$C$12,"1,60 – 1,99","≥ 2,00"))))))</f>
        <v>≥ 2,00</v>
      </c>
      <c r="L760" s="12">
        <f>IF(G760="","",MIN(Premissas!$C$17,IF(G760&lt;Premissas!$C$8,Premissas!$E$7,IF(G760&lt;Premissas!$C$9,Premissas!$E$8,IF(G760&lt;Premissas!$C$10,Premissas!$E$9,IF(G760&lt;Premissas!$C$11,Premissas!$E$10,IF(G760&lt;Premissas!$C$12,Premissas!$E$11,Premissas!$E$12)))))))</f>
        <v>750</v>
      </c>
      <c r="M760" s="13">
        <f>IF(OR(L760="",L760=0),0,L760/Premissas!$C$16)</f>
        <v>28.846153846153847</v>
      </c>
      <c r="N760" s="9" t="str">
        <f>IF(L760&gt;=Premissas!$C$17,"SIM","NÃO")</f>
        <v>SIM</v>
      </c>
    </row>
    <row r="761" spans="1:14" ht="15" customHeight="1">
      <c r="A761" s="9">
        <v>7</v>
      </c>
      <c r="B761" s="9" t="s">
        <v>3311</v>
      </c>
      <c r="C761" s="9" t="s">
        <v>3312</v>
      </c>
      <c r="D761" s="9">
        <v>930</v>
      </c>
      <c r="E761" s="9" t="s">
        <v>4854</v>
      </c>
      <c r="F761" s="9">
        <f>COUNTIFS(Detalhe_Registro!$A:$A,A761,Detalhe_Registro!$D:$D,B761)</f>
        <v>2</v>
      </c>
      <c r="G761" s="11">
        <v>1</v>
      </c>
      <c r="H761" s="11">
        <v>0.6875</v>
      </c>
      <c r="I761" s="10">
        <f>SUMIFS(Detalhe_Registro!$F:$F,Detalhe_Registro!$A:$A,A761,Detalhe_Registro!$D:$D,B761)</f>
        <v>521</v>
      </c>
      <c r="J761" s="11">
        <f>SUMIFS(Detalhe_Registro!$G:$G,Detalhe_Registro!$A:$A,A761,Detalhe_Registro!$D:$D,B761)</f>
        <v>28.21</v>
      </c>
      <c r="K761" s="9" t="str">
        <f>IF(G761="","",IF(G761&lt;Premissas!$C$8,"&lt; 1,00",IF(G761&lt;Premissas!$C$9,"1,00 – 1,19",IF(G761&lt;Premissas!$C$10,"1,20 – 1,39",IF(G761&lt;Premissas!$C$11,"1,40 – 1,59",IF(G761&lt;Premissas!$C$12,"1,60 – 1,99","≥ 2,00"))))))</f>
        <v>1,00 – 1,19</v>
      </c>
      <c r="L761" s="12">
        <f>IF(G761="","",MIN(Premissas!$C$17,IF(G761&lt;Premissas!$C$8,Premissas!$E$7,IF(G761&lt;Premissas!$C$9,Premissas!$E$8,IF(G761&lt;Premissas!$C$10,Premissas!$E$9,IF(G761&lt;Premissas!$C$11,Premissas!$E$10,IF(G761&lt;Premissas!$C$12,Premissas!$E$11,Premissas!$E$12)))))))</f>
        <v>100</v>
      </c>
      <c r="M761" s="13">
        <f>IF(OR(L761="",L761=0),0,L761/Premissas!$C$16)</f>
        <v>3.8461538461538463</v>
      </c>
      <c r="N761" s="9" t="str">
        <f>IF(L761&gt;=Premissas!$C$17,"SIM","NÃO")</f>
        <v>NÃO</v>
      </c>
    </row>
    <row r="762" spans="1:14" ht="15" customHeight="1">
      <c r="A762" s="9">
        <v>7</v>
      </c>
      <c r="B762" s="9" t="s">
        <v>3031</v>
      </c>
      <c r="C762" s="9" t="s">
        <v>3032</v>
      </c>
      <c r="D762" s="9">
        <v>930</v>
      </c>
      <c r="E762" s="9" t="s">
        <v>18</v>
      </c>
      <c r="F762" s="9">
        <f>COUNTIFS(Detalhe_Registro!$A:$A,A762,Detalhe_Registro!$D:$D,B762)</f>
        <v>1</v>
      </c>
      <c r="G762" s="11">
        <v>6.8181820000000002</v>
      </c>
      <c r="H762" s="11">
        <v>6.8181820000000002</v>
      </c>
      <c r="I762" s="10">
        <f>SUMIFS(Detalhe_Registro!$F:$F,Detalhe_Registro!$A:$A,A762,Detalhe_Registro!$D:$D,B762)</f>
        <v>15</v>
      </c>
      <c r="J762" s="11">
        <f>SUMIFS(Detalhe_Registro!$G:$G,Detalhe_Registro!$A:$A,A762,Detalhe_Registro!$D:$D,B762)</f>
        <v>0.1</v>
      </c>
      <c r="K762" s="9" t="str">
        <f>IF(G762="","",IF(G762&lt;Premissas!$C$8,"&lt; 1,00",IF(G762&lt;Premissas!$C$9,"1,00 – 1,19",IF(G762&lt;Premissas!$C$10,"1,20 – 1,39",IF(G762&lt;Premissas!$C$11,"1,40 – 1,59",IF(G762&lt;Premissas!$C$12,"1,60 – 1,99","≥ 2,00"))))))</f>
        <v>≥ 2,00</v>
      </c>
      <c r="L762" s="12">
        <f>IF(G762="","",MIN(Premissas!$C$17,IF(G762&lt;Premissas!$C$8,Premissas!$E$7,IF(G762&lt;Premissas!$C$9,Premissas!$E$8,IF(G762&lt;Premissas!$C$10,Premissas!$E$9,IF(G762&lt;Premissas!$C$11,Premissas!$E$10,IF(G762&lt;Premissas!$C$12,Premissas!$E$11,Premissas!$E$12)))))))</f>
        <v>750</v>
      </c>
      <c r="M762" s="13">
        <f>IF(OR(L762="",L762=0),0,L762/Premissas!$C$16)</f>
        <v>28.846153846153847</v>
      </c>
      <c r="N762" s="9" t="str">
        <f>IF(L762&gt;=Premissas!$C$17,"SIM","NÃO")</f>
        <v>SIM</v>
      </c>
    </row>
    <row r="763" spans="1:14" ht="15" customHeight="1">
      <c r="A763" s="9">
        <v>7</v>
      </c>
      <c r="B763" s="9" t="s">
        <v>3373</v>
      </c>
      <c r="C763" s="9" t="s">
        <v>3374</v>
      </c>
      <c r="D763" s="9">
        <v>930</v>
      </c>
      <c r="E763" s="9" t="s">
        <v>19</v>
      </c>
      <c r="F763" s="9">
        <f>COUNTIFS(Detalhe_Registro!$A:$A,A763,Detalhe_Registro!$D:$D,B763)</f>
        <v>1</v>
      </c>
      <c r="G763" s="11">
        <v>1.529412</v>
      </c>
      <c r="H763" s="11">
        <v>1.529412</v>
      </c>
      <c r="I763" s="10">
        <f>SUMIFS(Detalhe_Registro!$F:$F,Detalhe_Registro!$A:$A,A763,Detalhe_Registro!$D:$D,B763)</f>
        <v>3302</v>
      </c>
      <c r="J763" s="11">
        <f>SUMIFS(Detalhe_Registro!$G:$G,Detalhe_Registro!$A:$A,A763,Detalhe_Registro!$D:$D,B763)</f>
        <v>126.73</v>
      </c>
      <c r="K763" s="9" t="str">
        <f>IF(G763="","",IF(G763&lt;Premissas!$C$8,"&lt; 1,00",IF(G763&lt;Premissas!$C$9,"1,00 – 1,19",IF(G763&lt;Premissas!$C$10,"1,20 – 1,39",IF(G763&lt;Premissas!$C$11,"1,40 – 1,59",IF(G763&lt;Premissas!$C$12,"1,60 – 1,99","≥ 2,00"))))))</f>
        <v>1,40 – 1,59</v>
      </c>
      <c r="L763" s="12">
        <f>IF(G763="","",MIN(Premissas!$C$17,IF(G763&lt;Premissas!$C$8,Premissas!$E$7,IF(G763&lt;Premissas!$C$9,Premissas!$E$8,IF(G763&lt;Premissas!$C$10,Premissas!$E$9,IF(G763&lt;Premissas!$C$11,Premissas!$E$10,IF(G763&lt;Premissas!$C$12,Premissas!$E$11,Premissas!$E$12)))))))</f>
        <v>350</v>
      </c>
      <c r="M763" s="13">
        <f>IF(OR(L763="",L763=0),0,L763/Premissas!$C$16)</f>
        <v>13.461538461538462</v>
      </c>
      <c r="N763" s="9" t="str">
        <f>IF(L763&gt;=Premissas!$C$17,"SIM","NÃO")</f>
        <v>NÃO</v>
      </c>
    </row>
    <row r="764" spans="1:14" ht="15" customHeight="1">
      <c r="A764" s="9">
        <v>7</v>
      </c>
      <c r="B764" s="9" t="s">
        <v>3269</v>
      </c>
      <c r="C764" s="9" t="s">
        <v>3270</v>
      </c>
      <c r="D764" s="9">
        <v>930</v>
      </c>
      <c r="E764" s="9" t="s">
        <v>18</v>
      </c>
      <c r="F764" s="9">
        <f>COUNTIFS(Detalhe_Registro!$A:$A,A764,Detalhe_Registro!$D:$D,B764)</f>
        <v>1</v>
      </c>
      <c r="G764" s="11">
        <v>3.0909089999999999</v>
      </c>
      <c r="H764" s="11">
        <v>3.0909089999999999</v>
      </c>
      <c r="I764" s="10">
        <f>SUMIFS(Detalhe_Registro!$F:$F,Detalhe_Registro!$A:$A,A764,Detalhe_Registro!$D:$D,B764)</f>
        <v>2586</v>
      </c>
      <c r="J764" s="11">
        <f>SUMIFS(Detalhe_Registro!$G:$G,Detalhe_Registro!$A:$A,A764,Detalhe_Registro!$D:$D,B764)</f>
        <v>38.049999999999997</v>
      </c>
      <c r="K764" s="9" t="str">
        <f>IF(G764="","",IF(G764&lt;Premissas!$C$8,"&lt; 1,00",IF(G764&lt;Premissas!$C$9,"1,00 – 1,19",IF(G764&lt;Premissas!$C$10,"1,20 – 1,39",IF(G764&lt;Premissas!$C$11,"1,40 – 1,59",IF(G764&lt;Premissas!$C$12,"1,60 – 1,99","≥ 2,00"))))))</f>
        <v>≥ 2,00</v>
      </c>
      <c r="L764" s="12">
        <f>IF(G764="","",MIN(Premissas!$C$17,IF(G764&lt;Premissas!$C$8,Premissas!$E$7,IF(G764&lt;Premissas!$C$9,Premissas!$E$8,IF(G764&lt;Premissas!$C$10,Premissas!$E$9,IF(G764&lt;Premissas!$C$11,Premissas!$E$10,IF(G764&lt;Premissas!$C$12,Premissas!$E$11,Premissas!$E$12)))))))</f>
        <v>750</v>
      </c>
      <c r="M764" s="13">
        <f>IF(OR(L764="",L764=0),0,L764/Premissas!$C$16)</f>
        <v>28.846153846153847</v>
      </c>
      <c r="N764" s="9" t="str">
        <f>IF(L764&gt;=Premissas!$C$17,"SIM","NÃO")</f>
        <v>SIM</v>
      </c>
    </row>
    <row r="765" spans="1:14" ht="15" customHeight="1">
      <c r="A765" s="9">
        <v>7</v>
      </c>
      <c r="B765" s="9" t="s">
        <v>3275</v>
      </c>
      <c r="C765" s="9" t="s">
        <v>3276</v>
      </c>
      <c r="D765" s="9">
        <v>930</v>
      </c>
      <c r="E765" s="9" t="s">
        <v>18</v>
      </c>
      <c r="F765" s="9">
        <f>COUNTIFS(Detalhe_Registro!$A:$A,A765,Detalhe_Registro!$D:$D,B765)</f>
        <v>1</v>
      </c>
      <c r="G765" s="11">
        <v>2.3181820000000002</v>
      </c>
      <c r="H765" s="11">
        <v>2.3181820000000002</v>
      </c>
      <c r="I765" s="10">
        <f>SUMIFS(Detalhe_Registro!$F:$F,Detalhe_Registro!$A:$A,A765,Detalhe_Registro!$D:$D,B765)</f>
        <v>1994</v>
      </c>
      <c r="J765" s="11">
        <f>SUMIFS(Detalhe_Registro!$G:$G,Detalhe_Registro!$A:$A,A765,Detalhe_Registro!$D:$D,B765)</f>
        <v>39.4</v>
      </c>
      <c r="K765" s="9" t="str">
        <f>IF(G765="","",IF(G765&lt;Premissas!$C$8,"&lt; 1,00",IF(G765&lt;Premissas!$C$9,"1,00 – 1,19",IF(G765&lt;Premissas!$C$10,"1,20 – 1,39",IF(G765&lt;Premissas!$C$11,"1,40 – 1,59",IF(G765&lt;Premissas!$C$12,"1,60 – 1,99","≥ 2,00"))))))</f>
        <v>≥ 2,00</v>
      </c>
      <c r="L765" s="12">
        <f>IF(G765="","",MIN(Premissas!$C$17,IF(G765&lt;Premissas!$C$8,Premissas!$E$7,IF(G765&lt;Premissas!$C$9,Premissas!$E$8,IF(G765&lt;Premissas!$C$10,Premissas!$E$9,IF(G765&lt;Premissas!$C$11,Premissas!$E$10,IF(G765&lt;Premissas!$C$12,Premissas!$E$11,Premissas!$E$12)))))))</f>
        <v>750</v>
      </c>
      <c r="M765" s="13">
        <f>IF(OR(L765="",L765=0),0,L765/Premissas!$C$16)</f>
        <v>28.846153846153847</v>
      </c>
      <c r="N765" s="9" t="str">
        <f>IF(L765&gt;=Premissas!$C$17,"SIM","NÃO")</f>
        <v>SIM</v>
      </c>
    </row>
    <row r="766" spans="1:14" ht="15" customHeight="1">
      <c r="A766" s="9">
        <v>7</v>
      </c>
      <c r="B766" s="9" t="s">
        <v>3047</v>
      </c>
      <c r="C766" s="9" t="s">
        <v>3048</v>
      </c>
      <c r="D766" s="9">
        <v>930</v>
      </c>
      <c r="E766" s="9" t="s">
        <v>20</v>
      </c>
      <c r="F766" s="9">
        <f>COUNTIFS(Detalhe_Registro!$A:$A,A766,Detalhe_Registro!$D:$D,B766)</f>
        <v>1</v>
      </c>
      <c r="G766" s="11">
        <v>1.8125</v>
      </c>
      <c r="H766" s="11">
        <v>1.8125</v>
      </c>
      <c r="I766" s="10">
        <f>SUMIFS(Detalhe_Registro!$F:$F,Detalhe_Registro!$A:$A,A766,Detalhe_Registro!$D:$D,B766)</f>
        <v>630</v>
      </c>
      <c r="J766" s="11">
        <f>SUMIFS(Detalhe_Registro!$G:$G,Detalhe_Registro!$A:$A,A766,Detalhe_Registro!$D:$D,B766)</f>
        <v>21.61</v>
      </c>
      <c r="K766" s="9" t="str">
        <f>IF(G766="","",IF(G766&lt;Premissas!$C$8,"&lt; 1,00",IF(G766&lt;Premissas!$C$9,"1,00 – 1,19",IF(G766&lt;Premissas!$C$10,"1,20 – 1,39",IF(G766&lt;Premissas!$C$11,"1,40 – 1,59",IF(G766&lt;Premissas!$C$12,"1,60 – 1,99","≥ 2,00"))))))</f>
        <v>1,60 – 1,99</v>
      </c>
      <c r="L766" s="12">
        <f>IF(G766="","",MIN(Premissas!$C$17,IF(G766&lt;Premissas!$C$8,Premissas!$E$7,IF(G766&lt;Premissas!$C$9,Premissas!$E$8,IF(G766&lt;Premissas!$C$10,Premissas!$E$9,IF(G766&lt;Premissas!$C$11,Premissas!$E$10,IF(G766&lt;Premissas!$C$12,Premissas!$E$11,Premissas!$E$12)))))))</f>
        <v>500</v>
      </c>
      <c r="M766" s="13">
        <f>IF(OR(L766="",L766=0),0,L766/Premissas!$C$16)</f>
        <v>19.23076923076923</v>
      </c>
      <c r="N766" s="9" t="str">
        <f>IF(L766&gt;=Premissas!$C$17,"SIM","NÃO")</f>
        <v>NÃO</v>
      </c>
    </row>
    <row r="767" spans="1:14" ht="15" customHeight="1">
      <c r="A767" s="9">
        <v>7</v>
      </c>
      <c r="B767" s="9" t="s">
        <v>3089</v>
      </c>
      <c r="C767" s="9" t="s">
        <v>3090</v>
      </c>
      <c r="D767" s="9">
        <v>930</v>
      </c>
      <c r="E767" s="9" t="s">
        <v>19</v>
      </c>
      <c r="F767" s="9">
        <f>COUNTIFS(Detalhe_Registro!$A:$A,A767,Detalhe_Registro!$D:$D,B767)</f>
        <v>1</v>
      </c>
      <c r="G767" s="11">
        <v>1</v>
      </c>
      <c r="H767" s="11">
        <v>1</v>
      </c>
      <c r="I767" s="10">
        <f>SUMIFS(Detalhe_Registro!$F:$F,Detalhe_Registro!$A:$A,A767,Detalhe_Registro!$D:$D,B767)</f>
        <v>2204</v>
      </c>
      <c r="J767" s="11">
        <f>SUMIFS(Detalhe_Registro!$G:$G,Detalhe_Registro!$A:$A,A767,Detalhe_Registro!$D:$D,B767)</f>
        <v>127.4</v>
      </c>
      <c r="K767" s="9" t="str">
        <f>IF(G767="","",IF(G767&lt;Premissas!$C$8,"&lt; 1,00",IF(G767&lt;Premissas!$C$9,"1,00 – 1,19",IF(G767&lt;Premissas!$C$10,"1,20 – 1,39",IF(G767&lt;Premissas!$C$11,"1,40 – 1,59",IF(G767&lt;Premissas!$C$12,"1,60 – 1,99","≥ 2,00"))))))</f>
        <v>1,00 – 1,19</v>
      </c>
      <c r="L767" s="12">
        <f>IF(G767="","",MIN(Premissas!$C$17,IF(G767&lt;Premissas!$C$8,Premissas!$E$7,IF(G767&lt;Premissas!$C$9,Premissas!$E$8,IF(G767&lt;Premissas!$C$10,Premissas!$E$9,IF(G767&lt;Premissas!$C$11,Premissas!$E$10,IF(G767&lt;Premissas!$C$12,Premissas!$E$11,Premissas!$E$12)))))))</f>
        <v>100</v>
      </c>
      <c r="M767" s="13">
        <f>IF(OR(L767="",L767=0),0,L767/Premissas!$C$16)</f>
        <v>3.8461538461538463</v>
      </c>
      <c r="N767" s="9" t="str">
        <f>IF(L767&gt;=Premissas!$C$17,"SIM","NÃO")</f>
        <v>NÃO</v>
      </c>
    </row>
    <row r="768" spans="1:14" ht="15" customHeight="1">
      <c r="A768" s="9">
        <v>7</v>
      </c>
      <c r="B768" s="9" t="s">
        <v>3301</v>
      </c>
      <c r="C768" s="9" t="s">
        <v>3302</v>
      </c>
      <c r="D768" s="9">
        <v>930</v>
      </c>
      <c r="E768" s="9" t="s">
        <v>18</v>
      </c>
      <c r="F768" s="9">
        <f>COUNTIFS(Detalhe_Registro!$A:$A,A768,Detalhe_Registro!$D:$D,B768)</f>
        <v>1</v>
      </c>
      <c r="G768" s="11">
        <v>2.0909089999999999</v>
      </c>
      <c r="H768" s="11">
        <v>2.0909089999999999</v>
      </c>
      <c r="I768" s="10">
        <f>SUMIFS(Detalhe_Registro!$F:$F,Detalhe_Registro!$A:$A,A768,Detalhe_Registro!$D:$D,B768)</f>
        <v>154</v>
      </c>
      <c r="J768" s="11">
        <f>SUMIFS(Detalhe_Registro!$G:$G,Detalhe_Registro!$A:$A,A768,Detalhe_Registro!$D:$D,B768)</f>
        <v>3.37</v>
      </c>
      <c r="K768" s="9" t="str">
        <f>IF(G768="","",IF(G768&lt;Premissas!$C$8,"&lt; 1,00",IF(G768&lt;Premissas!$C$9,"1,00 – 1,19",IF(G768&lt;Premissas!$C$10,"1,20 – 1,39",IF(G768&lt;Premissas!$C$11,"1,40 – 1,59",IF(G768&lt;Premissas!$C$12,"1,60 – 1,99","≥ 2,00"))))))</f>
        <v>≥ 2,00</v>
      </c>
      <c r="L768" s="12">
        <f>IF(G768="","",MIN(Premissas!$C$17,IF(G768&lt;Premissas!$C$8,Premissas!$E$7,IF(G768&lt;Premissas!$C$9,Premissas!$E$8,IF(G768&lt;Premissas!$C$10,Premissas!$E$9,IF(G768&lt;Premissas!$C$11,Premissas!$E$10,IF(G768&lt;Premissas!$C$12,Premissas!$E$11,Premissas!$E$12)))))))</f>
        <v>750</v>
      </c>
      <c r="M768" s="13">
        <f>IF(OR(L768="",L768=0),0,L768/Premissas!$C$16)</f>
        <v>28.846153846153847</v>
      </c>
      <c r="N768" s="9" t="str">
        <f>IF(L768&gt;=Premissas!$C$17,"SIM","NÃO")</f>
        <v>SIM</v>
      </c>
    </row>
    <row r="769" spans="1:14" ht="15" customHeight="1">
      <c r="A769" s="9">
        <v>7</v>
      </c>
      <c r="B769" s="9" t="s">
        <v>3309</v>
      </c>
      <c r="C769" s="9" t="s">
        <v>3310</v>
      </c>
      <c r="D769" s="9">
        <v>930</v>
      </c>
      <c r="E769" s="9" t="s">
        <v>18</v>
      </c>
      <c r="F769" s="9">
        <f>COUNTIFS(Detalhe_Registro!$A:$A,A769,Detalhe_Registro!$D:$D,B769)</f>
        <v>1</v>
      </c>
      <c r="G769" s="11">
        <v>0.68181800000000004</v>
      </c>
      <c r="H769" s="11">
        <v>0.68181800000000004</v>
      </c>
      <c r="I769" s="10">
        <f>SUMIFS(Detalhe_Registro!$F:$F,Detalhe_Registro!$A:$A,A769,Detalhe_Registro!$D:$D,B769)</f>
        <v>554</v>
      </c>
      <c r="J769" s="11">
        <f>SUMIFS(Detalhe_Registro!$G:$G,Detalhe_Registro!$A:$A,A769,Detalhe_Registro!$D:$D,B769)</f>
        <v>37.39</v>
      </c>
      <c r="K769" s="9" t="str">
        <f>IF(G769="","",IF(G769&lt;Premissas!$C$8,"&lt; 1,00",IF(G769&lt;Premissas!$C$9,"1,00 – 1,19",IF(G769&lt;Premissas!$C$10,"1,20 – 1,39",IF(G769&lt;Premissas!$C$11,"1,40 – 1,59",IF(G769&lt;Premissas!$C$12,"1,60 – 1,99","≥ 2,00"))))))</f>
        <v>&lt; 1,00</v>
      </c>
      <c r="L769" s="12">
        <f>IF(G769="","",MIN(Premissas!$C$17,IF(G769&lt;Premissas!$C$8,Premissas!$E$7,IF(G769&lt;Premissas!$C$9,Premissas!$E$8,IF(G769&lt;Premissas!$C$10,Premissas!$E$9,IF(G769&lt;Premissas!$C$11,Premissas!$E$10,IF(G769&lt;Premissas!$C$12,Premissas!$E$11,Premissas!$E$12)))))))</f>
        <v>0</v>
      </c>
      <c r="M769" s="13">
        <f>IF(OR(L769="",L769=0),0,L769/Premissas!$C$16)</f>
        <v>0</v>
      </c>
      <c r="N769" s="9" t="str">
        <f>IF(L769&gt;=Premissas!$C$17,"SIM","NÃO")</f>
        <v>NÃO</v>
      </c>
    </row>
    <row r="770" spans="1:14" ht="15" customHeight="1">
      <c r="A770" s="9">
        <v>7</v>
      </c>
      <c r="B770" s="9" t="s">
        <v>3359</v>
      </c>
      <c r="C770" s="9" t="s">
        <v>3360</v>
      </c>
      <c r="D770" s="9">
        <v>930</v>
      </c>
      <c r="E770" s="9" t="s">
        <v>21</v>
      </c>
      <c r="F770" s="9">
        <f>COUNTIFS(Detalhe_Registro!$A:$A,A770,Detalhe_Registro!$D:$D,B770)</f>
        <v>1</v>
      </c>
      <c r="G770" s="11">
        <v>0.55000000000000004</v>
      </c>
      <c r="H770" s="11">
        <v>0.55000000000000004</v>
      </c>
      <c r="I770" s="10">
        <f>SUMIFS(Detalhe_Registro!$F:$F,Detalhe_Registro!$A:$A,A770,Detalhe_Registro!$D:$D,B770)</f>
        <v>726</v>
      </c>
      <c r="J770" s="11">
        <f>SUMIFS(Detalhe_Registro!$G:$G,Detalhe_Registro!$A:$A,A770,Detalhe_Registro!$D:$D,B770)</f>
        <v>63.55</v>
      </c>
      <c r="K770" s="9" t="str">
        <f>IF(G770="","",IF(G770&lt;Premissas!$C$8,"&lt; 1,00",IF(G770&lt;Premissas!$C$9,"1,00 – 1,19",IF(G770&lt;Premissas!$C$10,"1,20 – 1,39",IF(G770&lt;Premissas!$C$11,"1,40 – 1,59",IF(G770&lt;Premissas!$C$12,"1,60 – 1,99","≥ 2,00"))))))</f>
        <v>&lt; 1,00</v>
      </c>
      <c r="L770" s="12">
        <f>IF(G770="","",MIN(Premissas!$C$17,IF(G770&lt;Premissas!$C$8,Premissas!$E$7,IF(G770&lt;Premissas!$C$9,Premissas!$E$8,IF(G770&lt;Premissas!$C$10,Premissas!$E$9,IF(G770&lt;Premissas!$C$11,Premissas!$E$10,IF(G770&lt;Premissas!$C$12,Premissas!$E$11,Premissas!$E$12)))))))</f>
        <v>0</v>
      </c>
      <c r="M770" s="13">
        <f>IF(OR(L770="",L770=0),0,L770/Premissas!$C$16)</f>
        <v>0</v>
      </c>
      <c r="N770" s="9" t="str">
        <f>IF(L770&gt;=Premissas!$C$17,"SIM","NÃO")</f>
        <v>NÃO</v>
      </c>
    </row>
    <row r="771" spans="1:14" ht="15" customHeight="1">
      <c r="A771" s="9">
        <v>7</v>
      </c>
      <c r="B771" s="9" t="s">
        <v>3105</v>
      </c>
      <c r="C771" s="9" t="s">
        <v>3106</v>
      </c>
      <c r="D771" s="9">
        <v>930</v>
      </c>
      <c r="E771" s="9" t="s">
        <v>18</v>
      </c>
      <c r="F771" s="9">
        <f>COUNTIFS(Detalhe_Registro!$A:$A,A771,Detalhe_Registro!$D:$D,B771)</f>
        <v>1</v>
      </c>
      <c r="G771" s="11">
        <v>0.13636400000000001</v>
      </c>
      <c r="H771" s="11">
        <v>0.13636400000000001</v>
      </c>
      <c r="I771" s="10">
        <f>SUMIFS(Detalhe_Registro!$F:$F,Detalhe_Registro!$A:$A,A771,Detalhe_Registro!$D:$D,B771)</f>
        <v>31</v>
      </c>
      <c r="J771" s="11">
        <f>SUMIFS(Detalhe_Registro!$G:$G,Detalhe_Registro!$A:$A,A771,Detalhe_Registro!$D:$D,B771)</f>
        <v>10.84</v>
      </c>
      <c r="K771" s="9" t="str">
        <f>IF(G771="","",IF(G771&lt;Premissas!$C$8,"&lt; 1,00",IF(G771&lt;Premissas!$C$9,"1,00 – 1,19",IF(G771&lt;Premissas!$C$10,"1,20 – 1,39",IF(G771&lt;Premissas!$C$11,"1,40 – 1,59",IF(G771&lt;Premissas!$C$12,"1,60 – 1,99","≥ 2,00"))))))</f>
        <v>&lt; 1,00</v>
      </c>
      <c r="L771" s="12">
        <f>IF(G771="","",MIN(Premissas!$C$17,IF(G771&lt;Premissas!$C$8,Premissas!$E$7,IF(G771&lt;Premissas!$C$9,Premissas!$E$8,IF(G771&lt;Premissas!$C$10,Premissas!$E$9,IF(G771&lt;Premissas!$C$11,Premissas!$E$10,IF(G771&lt;Premissas!$C$12,Premissas!$E$11,Premissas!$E$12)))))))</f>
        <v>0</v>
      </c>
      <c r="M771" s="13">
        <f>IF(OR(L771="",L771=0),0,L771/Premissas!$C$16)</f>
        <v>0</v>
      </c>
      <c r="N771" s="9" t="str">
        <f>IF(L771&gt;=Premissas!$C$17,"SIM","NÃO")</f>
        <v>NÃO</v>
      </c>
    </row>
    <row r="772" spans="1:14" ht="15" customHeight="1">
      <c r="A772" s="9">
        <v>7</v>
      </c>
      <c r="B772" s="9" t="s">
        <v>3113</v>
      </c>
      <c r="C772" s="9" t="s">
        <v>3114</v>
      </c>
      <c r="D772" s="9">
        <v>930</v>
      </c>
      <c r="E772" s="9" t="s">
        <v>4854</v>
      </c>
      <c r="F772" s="9">
        <f>COUNTIFS(Detalhe_Registro!$A:$A,A772,Detalhe_Registro!$D:$D,B772)</f>
        <v>2</v>
      </c>
      <c r="G772" s="11">
        <v>1.0625</v>
      </c>
      <c r="H772" s="11">
        <v>0.82670500000000002</v>
      </c>
      <c r="I772" s="10">
        <f>SUMIFS(Detalhe_Registro!$F:$F,Detalhe_Registro!$A:$A,A772,Detalhe_Registro!$D:$D,B772)</f>
        <v>720</v>
      </c>
      <c r="J772" s="11">
        <f>SUMIFS(Detalhe_Registro!$G:$G,Detalhe_Registro!$A:$A,A772,Detalhe_Registro!$D:$D,B772)</f>
        <v>50.45</v>
      </c>
      <c r="K772" s="9" t="str">
        <f>IF(G772="","",IF(G772&lt;Premissas!$C$8,"&lt; 1,00",IF(G772&lt;Premissas!$C$9,"1,00 – 1,19",IF(G772&lt;Premissas!$C$10,"1,20 – 1,39",IF(G772&lt;Premissas!$C$11,"1,40 – 1,59",IF(G772&lt;Premissas!$C$12,"1,60 – 1,99","≥ 2,00"))))))</f>
        <v>1,00 – 1,19</v>
      </c>
      <c r="L772" s="12">
        <f>IF(G772="","",MIN(Premissas!$C$17,IF(G772&lt;Premissas!$C$8,Premissas!$E$7,IF(G772&lt;Premissas!$C$9,Premissas!$E$8,IF(G772&lt;Premissas!$C$10,Premissas!$E$9,IF(G772&lt;Premissas!$C$11,Premissas!$E$10,IF(G772&lt;Premissas!$C$12,Premissas!$E$11,Premissas!$E$12)))))))</f>
        <v>100</v>
      </c>
      <c r="M772" s="13">
        <f>IF(OR(L772="",L772=0),0,L772/Premissas!$C$16)</f>
        <v>3.8461538461538463</v>
      </c>
      <c r="N772" s="9" t="str">
        <f>IF(L772&gt;=Premissas!$C$17,"SIM","NÃO")</f>
        <v>NÃO</v>
      </c>
    </row>
    <row r="773" spans="1:14" ht="15" customHeight="1">
      <c r="A773" s="9">
        <v>7</v>
      </c>
      <c r="B773" s="9" t="s">
        <v>3069</v>
      </c>
      <c r="C773" s="9" t="s">
        <v>3070</v>
      </c>
      <c r="D773" s="9">
        <v>930</v>
      </c>
      <c r="E773" s="9" t="s">
        <v>21</v>
      </c>
      <c r="F773" s="9">
        <f>COUNTIFS(Detalhe_Registro!$A:$A,A773,Detalhe_Registro!$D:$D,B773)</f>
        <v>1</v>
      </c>
      <c r="G773" s="11">
        <v>0.9</v>
      </c>
      <c r="H773" s="11">
        <v>0.9</v>
      </c>
      <c r="I773" s="10">
        <f>SUMIFS(Detalhe_Registro!$F:$F,Detalhe_Registro!$A:$A,A773,Detalhe_Registro!$D:$D,B773)</f>
        <v>467</v>
      </c>
      <c r="J773" s="11">
        <f>SUMIFS(Detalhe_Registro!$G:$G,Detalhe_Registro!$A:$A,A773,Detalhe_Registro!$D:$D,B773)</f>
        <v>25.79</v>
      </c>
      <c r="K773" s="9" t="str">
        <f>IF(G773="","",IF(G773&lt;Premissas!$C$8,"&lt; 1,00",IF(G773&lt;Premissas!$C$9,"1,00 – 1,19",IF(G773&lt;Premissas!$C$10,"1,20 – 1,39",IF(G773&lt;Premissas!$C$11,"1,40 – 1,59",IF(G773&lt;Premissas!$C$12,"1,60 – 1,99","≥ 2,00"))))))</f>
        <v>&lt; 1,00</v>
      </c>
      <c r="L773" s="12">
        <f>IF(G773="","",MIN(Premissas!$C$17,IF(G773&lt;Premissas!$C$8,Premissas!$E$7,IF(G773&lt;Premissas!$C$9,Premissas!$E$8,IF(G773&lt;Premissas!$C$10,Premissas!$E$9,IF(G773&lt;Premissas!$C$11,Premissas!$E$10,IF(G773&lt;Premissas!$C$12,Premissas!$E$11,Premissas!$E$12)))))))</f>
        <v>0</v>
      </c>
      <c r="M773" s="13">
        <f>IF(OR(L773="",L773=0),0,L773/Premissas!$C$16)</f>
        <v>0</v>
      </c>
      <c r="N773" s="9" t="str">
        <f>IF(L773&gt;=Premissas!$C$17,"SIM","NÃO")</f>
        <v>NÃO</v>
      </c>
    </row>
    <row r="774" spans="1:14" ht="15" customHeight="1">
      <c r="A774" s="9">
        <v>7</v>
      </c>
      <c r="B774" s="9" t="s">
        <v>3025</v>
      </c>
      <c r="C774" s="9" t="s">
        <v>3026</v>
      </c>
      <c r="D774" s="9">
        <v>930</v>
      </c>
      <c r="E774" s="9" t="s">
        <v>21</v>
      </c>
      <c r="F774" s="9">
        <f>COUNTIFS(Detalhe_Registro!$A:$A,A774,Detalhe_Registro!$D:$D,B774)</f>
        <v>1</v>
      </c>
      <c r="G774" s="11">
        <v>1.25</v>
      </c>
      <c r="H774" s="11">
        <v>1.25</v>
      </c>
      <c r="I774" s="10">
        <f>SUMIFS(Detalhe_Registro!$F:$F,Detalhe_Registro!$A:$A,A774,Detalhe_Registro!$D:$D,B774)</f>
        <v>2752</v>
      </c>
      <c r="J774" s="11">
        <f>SUMIFS(Detalhe_Registro!$G:$G,Detalhe_Registro!$A:$A,A774,Detalhe_Registro!$D:$D,B774)</f>
        <v>108.7</v>
      </c>
      <c r="K774" s="9" t="str">
        <f>IF(G774="","",IF(G774&lt;Premissas!$C$8,"&lt; 1,00",IF(G774&lt;Premissas!$C$9,"1,00 – 1,19",IF(G774&lt;Premissas!$C$10,"1,20 – 1,39",IF(G774&lt;Premissas!$C$11,"1,40 – 1,59",IF(G774&lt;Premissas!$C$12,"1,60 – 1,99","≥ 2,00"))))))</f>
        <v>1,20 – 1,39</v>
      </c>
      <c r="L774" s="12">
        <f>IF(G774="","",MIN(Premissas!$C$17,IF(G774&lt;Premissas!$C$8,Premissas!$E$7,IF(G774&lt;Premissas!$C$9,Premissas!$E$8,IF(G774&lt;Premissas!$C$10,Premissas!$E$9,IF(G774&lt;Premissas!$C$11,Premissas!$E$10,IF(G774&lt;Premissas!$C$12,Premissas!$E$11,Premissas!$E$12)))))))</f>
        <v>200</v>
      </c>
      <c r="M774" s="13">
        <f>IF(OR(L774="",L774=0),0,L774/Premissas!$C$16)</f>
        <v>7.6923076923076925</v>
      </c>
      <c r="N774" s="9" t="str">
        <f>IF(L774&gt;=Premissas!$C$17,"SIM","NÃO")</f>
        <v>NÃO</v>
      </c>
    </row>
    <row r="775" spans="1:14" ht="15" customHeight="1">
      <c r="A775" s="9">
        <v>7</v>
      </c>
      <c r="B775" s="9" t="s">
        <v>3303</v>
      </c>
      <c r="C775" s="9" t="s">
        <v>3304</v>
      </c>
      <c r="D775" s="9">
        <v>930</v>
      </c>
      <c r="E775" s="9" t="s">
        <v>18</v>
      </c>
      <c r="F775" s="9">
        <f>COUNTIFS(Detalhe_Registro!$A:$A,A775,Detalhe_Registro!$D:$D,B775)</f>
        <v>1</v>
      </c>
      <c r="G775" s="11">
        <v>0.5</v>
      </c>
      <c r="H775" s="11">
        <v>0.5</v>
      </c>
      <c r="I775" s="10">
        <f>SUMIFS(Detalhe_Registro!$F:$F,Detalhe_Registro!$A:$A,A775,Detalhe_Registro!$D:$D,B775)</f>
        <v>216</v>
      </c>
      <c r="J775" s="11">
        <f>SUMIFS(Detalhe_Registro!$G:$G,Detalhe_Registro!$A:$A,A775,Detalhe_Registro!$D:$D,B775)</f>
        <v>19.09</v>
      </c>
      <c r="K775" s="9" t="str">
        <f>IF(G775="","",IF(G775&lt;Premissas!$C$8,"&lt; 1,00",IF(G775&lt;Premissas!$C$9,"1,00 – 1,19",IF(G775&lt;Premissas!$C$10,"1,20 – 1,39",IF(G775&lt;Premissas!$C$11,"1,40 – 1,59",IF(G775&lt;Premissas!$C$12,"1,60 – 1,99","≥ 2,00"))))))</f>
        <v>&lt; 1,00</v>
      </c>
      <c r="L775" s="12">
        <f>IF(G775="","",MIN(Premissas!$C$17,IF(G775&lt;Premissas!$C$8,Premissas!$E$7,IF(G775&lt;Premissas!$C$9,Premissas!$E$8,IF(G775&lt;Premissas!$C$10,Premissas!$E$9,IF(G775&lt;Premissas!$C$11,Premissas!$E$10,IF(G775&lt;Premissas!$C$12,Premissas!$E$11,Premissas!$E$12)))))))</f>
        <v>0</v>
      </c>
      <c r="M775" s="13">
        <f>IF(OR(L775="",L775=0),0,L775/Premissas!$C$16)</f>
        <v>0</v>
      </c>
      <c r="N775" s="9" t="str">
        <f>IF(L775&gt;=Premissas!$C$17,"SIM","NÃO")</f>
        <v>NÃO</v>
      </c>
    </row>
    <row r="776" spans="1:14" ht="15" customHeight="1">
      <c r="A776" s="9">
        <v>7</v>
      </c>
      <c r="B776" s="9" t="s">
        <v>3191</v>
      </c>
      <c r="C776" s="9" t="s">
        <v>3192</v>
      </c>
      <c r="D776" s="9">
        <v>930</v>
      </c>
      <c r="E776" s="9" t="s">
        <v>21</v>
      </c>
      <c r="F776" s="9">
        <f>COUNTIFS(Detalhe_Registro!$A:$A,A776,Detalhe_Registro!$D:$D,B776)</f>
        <v>1</v>
      </c>
      <c r="G776" s="11">
        <v>1.85</v>
      </c>
      <c r="H776" s="11">
        <v>1.85</v>
      </c>
      <c r="I776" s="10">
        <f>SUMIFS(Detalhe_Registro!$F:$F,Detalhe_Registro!$A:$A,A776,Detalhe_Registro!$D:$D,B776)</f>
        <v>2348</v>
      </c>
      <c r="J776" s="11">
        <f>SUMIFS(Detalhe_Registro!$G:$G,Detalhe_Registro!$A:$A,A776,Detalhe_Registro!$D:$D,B776)</f>
        <v>64.069999999999993</v>
      </c>
      <c r="K776" s="9" t="str">
        <f>IF(G776="","",IF(G776&lt;Premissas!$C$8,"&lt; 1,00",IF(G776&lt;Premissas!$C$9,"1,00 – 1,19",IF(G776&lt;Premissas!$C$10,"1,20 – 1,39",IF(G776&lt;Premissas!$C$11,"1,40 – 1,59",IF(G776&lt;Premissas!$C$12,"1,60 – 1,99","≥ 2,00"))))))</f>
        <v>1,60 – 1,99</v>
      </c>
      <c r="L776" s="12">
        <f>IF(G776="","",MIN(Premissas!$C$17,IF(G776&lt;Premissas!$C$8,Premissas!$E$7,IF(G776&lt;Premissas!$C$9,Premissas!$E$8,IF(G776&lt;Premissas!$C$10,Premissas!$E$9,IF(G776&lt;Premissas!$C$11,Premissas!$E$10,IF(G776&lt;Premissas!$C$12,Premissas!$E$11,Premissas!$E$12)))))))</f>
        <v>500</v>
      </c>
      <c r="M776" s="13">
        <f>IF(OR(L776="",L776=0),0,L776/Premissas!$C$16)</f>
        <v>19.23076923076923</v>
      </c>
      <c r="N776" s="9" t="str">
        <f>IF(L776&gt;=Premissas!$C$17,"SIM","NÃO")</f>
        <v>NÃO</v>
      </c>
    </row>
    <row r="777" spans="1:14" ht="15" customHeight="1">
      <c r="A777" s="9">
        <v>7</v>
      </c>
      <c r="B777" s="9" t="s">
        <v>3247</v>
      </c>
      <c r="C777" s="9" t="s">
        <v>3248</v>
      </c>
      <c r="D777" s="9">
        <v>930</v>
      </c>
      <c r="E777" s="9" t="s">
        <v>4855</v>
      </c>
      <c r="F777" s="9">
        <f>COUNTIFS(Detalhe_Registro!$A:$A,A777,Detalhe_Registro!$D:$D,B777)</f>
        <v>3</v>
      </c>
      <c r="G777" s="11">
        <v>2.045455</v>
      </c>
      <c r="H777" s="11">
        <v>0.95142599999999999</v>
      </c>
      <c r="I777" s="10">
        <f>SUMIFS(Detalhe_Registro!$F:$F,Detalhe_Registro!$A:$A,A777,Detalhe_Registro!$D:$D,B777)</f>
        <v>44</v>
      </c>
      <c r="J777" s="11">
        <f>SUMIFS(Detalhe_Registro!$G:$G,Detalhe_Registro!$A:$A,A777,Detalhe_Registro!$D:$D,B777)</f>
        <v>2.6399999999999997</v>
      </c>
      <c r="K777" s="9" t="str">
        <f>IF(G777="","",IF(G777&lt;Premissas!$C$8,"&lt; 1,00",IF(G777&lt;Premissas!$C$9,"1,00 – 1,19",IF(G777&lt;Premissas!$C$10,"1,20 – 1,39",IF(G777&lt;Premissas!$C$11,"1,40 – 1,59",IF(G777&lt;Premissas!$C$12,"1,60 – 1,99","≥ 2,00"))))))</f>
        <v>≥ 2,00</v>
      </c>
      <c r="L777" s="12">
        <f>IF(G777="","",MIN(Premissas!$C$17,IF(G777&lt;Premissas!$C$8,Premissas!$E$7,IF(G777&lt;Premissas!$C$9,Premissas!$E$8,IF(G777&lt;Premissas!$C$10,Premissas!$E$9,IF(G777&lt;Premissas!$C$11,Premissas!$E$10,IF(G777&lt;Premissas!$C$12,Premissas!$E$11,Premissas!$E$12)))))))</f>
        <v>750</v>
      </c>
      <c r="M777" s="13">
        <f>IF(OR(L777="",L777=0),0,L777/Premissas!$C$16)</f>
        <v>28.846153846153847</v>
      </c>
      <c r="N777" s="9" t="str">
        <f>IF(L777&gt;=Premissas!$C$17,"SIM","NÃO")</f>
        <v>SIM</v>
      </c>
    </row>
    <row r="778" spans="1:14" ht="15" customHeight="1">
      <c r="A778" s="9">
        <v>7</v>
      </c>
      <c r="B778" s="9" t="s">
        <v>3393</v>
      </c>
      <c r="C778" s="9" t="s">
        <v>3394</v>
      </c>
      <c r="D778" s="9">
        <v>930</v>
      </c>
      <c r="E778" s="9" t="s">
        <v>18</v>
      </c>
      <c r="F778" s="9">
        <f>COUNTIFS(Detalhe_Registro!$A:$A,A778,Detalhe_Registro!$D:$D,B778)</f>
        <v>1</v>
      </c>
      <c r="G778" s="11">
        <v>2.3181820000000002</v>
      </c>
      <c r="H778" s="11">
        <v>2.3181820000000002</v>
      </c>
      <c r="I778" s="10">
        <f>SUMIFS(Detalhe_Registro!$F:$F,Detalhe_Registro!$A:$A,A778,Detalhe_Registro!$D:$D,B778)</f>
        <v>568</v>
      </c>
      <c r="J778" s="11">
        <f>SUMIFS(Detalhe_Registro!$G:$G,Detalhe_Registro!$A:$A,A778,Detalhe_Registro!$D:$D,B778)</f>
        <v>11.05</v>
      </c>
      <c r="K778" s="9" t="str">
        <f>IF(G778="","",IF(G778&lt;Premissas!$C$8,"&lt; 1,00",IF(G778&lt;Premissas!$C$9,"1,00 – 1,19",IF(G778&lt;Premissas!$C$10,"1,20 – 1,39",IF(G778&lt;Premissas!$C$11,"1,40 – 1,59",IF(G778&lt;Premissas!$C$12,"1,60 – 1,99","≥ 2,00"))))))</f>
        <v>≥ 2,00</v>
      </c>
      <c r="L778" s="12">
        <f>IF(G778="","",MIN(Premissas!$C$17,IF(G778&lt;Premissas!$C$8,Premissas!$E$7,IF(G778&lt;Premissas!$C$9,Premissas!$E$8,IF(G778&lt;Premissas!$C$10,Premissas!$E$9,IF(G778&lt;Premissas!$C$11,Premissas!$E$10,IF(G778&lt;Premissas!$C$12,Premissas!$E$11,Premissas!$E$12)))))))</f>
        <v>750</v>
      </c>
      <c r="M778" s="13">
        <f>IF(OR(L778="",L778=0),0,L778/Premissas!$C$16)</f>
        <v>28.846153846153847</v>
      </c>
      <c r="N778" s="9" t="str">
        <f>IF(L778&gt;=Premissas!$C$17,"SIM","NÃO")</f>
        <v>SIM</v>
      </c>
    </row>
    <row r="779" spans="1:14" ht="15" customHeight="1">
      <c r="A779" s="9">
        <v>7</v>
      </c>
      <c r="B779" s="9" t="s">
        <v>3143</v>
      </c>
      <c r="C779" s="9" t="s">
        <v>3144</v>
      </c>
      <c r="D779" s="9">
        <v>930</v>
      </c>
      <c r="E779" s="9" t="s">
        <v>4852</v>
      </c>
      <c r="F779" s="9">
        <f>COUNTIFS(Detalhe_Registro!$A:$A,A779,Detalhe_Registro!$D:$D,B779)</f>
        <v>2</v>
      </c>
      <c r="G779" s="11">
        <v>1.3125</v>
      </c>
      <c r="H779" s="11">
        <v>0.74448499999999995</v>
      </c>
      <c r="I779" s="10">
        <f>SUMIFS(Detalhe_Registro!$F:$F,Detalhe_Registro!$A:$A,A779,Detalhe_Registro!$D:$D,B779)</f>
        <v>1420</v>
      </c>
      <c r="J779" s="11">
        <f>SUMIFS(Detalhe_Registro!$G:$G,Detalhe_Registro!$A:$A,A779,Detalhe_Registro!$D:$D,B779)</f>
        <v>68.62</v>
      </c>
      <c r="K779" s="9" t="str">
        <f>IF(G779="","",IF(G779&lt;Premissas!$C$8,"&lt; 1,00",IF(G779&lt;Premissas!$C$9,"1,00 – 1,19",IF(G779&lt;Premissas!$C$10,"1,20 – 1,39",IF(G779&lt;Premissas!$C$11,"1,40 – 1,59",IF(G779&lt;Premissas!$C$12,"1,60 – 1,99","≥ 2,00"))))))</f>
        <v>1,20 – 1,39</v>
      </c>
      <c r="L779" s="12">
        <f>IF(G779="","",MIN(Premissas!$C$17,IF(G779&lt;Premissas!$C$8,Premissas!$E$7,IF(G779&lt;Premissas!$C$9,Premissas!$E$8,IF(G779&lt;Premissas!$C$10,Premissas!$E$9,IF(G779&lt;Premissas!$C$11,Premissas!$E$10,IF(G779&lt;Premissas!$C$12,Premissas!$E$11,Premissas!$E$12)))))))</f>
        <v>200</v>
      </c>
      <c r="M779" s="13">
        <f>IF(OR(L779="",L779=0),0,L779/Premissas!$C$16)</f>
        <v>7.6923076923076925</v>
      </c>
      <c r="N779" s="9" t="str">
        <f>IF(L779&gt;=Premissas!$C$17,"SIM","NÃO")</f>
        <v>NÃO</v>
      </c>
    </row>
    <row r="780" spans="1:14" ht="15" customHeight="1">
      <c r="A780" s="9">
        <v>7</v>
      </c>
      <c r="B780" s="9" t="s">
        <v>3053</v>
      </c>
      <c r="C780" s="9" t="s">
        <v>3054</v>
      </c>
      <c r="D780" s="9">
        <v>930</v>
      </c>
      <c r="E780" s="9" t="s">
        <v>19</v>
      </c>
      <c r="F780" s="9">
        <f>COUNTIFS(Detalhe_Registro!$A:$A,A780,Detalhe_Registro!$D:$D,B780)</f>
        <v>1</v>
      </c>
      <c r="G780" s="11">
        <v>2.1764709999999998</v>
      </c>
      <c r="H780" s="11">
        <v>2.1764709999999998</v>
      </c>
      <c r="I780" s="10">
        <f>SUMIFS(Detalhe_Registro!$F:$F,Detalhe_Registro!$A:$A,A780,Detalhe_Registro!$D:$D,B780)</f>
        <v>5381</v>
      </c>
      <c r="J780" s="11">
        <f>SUMIFS(Detalhe_Registro!$G:$G,Detalhe_Registro!$A:$A,A780,Detalhe_Registro!$D:$D,B780)</f>
        <v>145.33000000000001</v>
      </c>
      <c r="K780" s="9" t="str">
        <f>IF(G780="","",IF(G780&lt;Premissas!$C$8,"&lt; 1,00",IF(G780&lt;Premissas!$C$9,"1,00 – 1,19",IF(G780&lt;Premissas!$C$10,"1,20 – 1,39",IF(G780&lt;Premissas!$C$11,"1,40 – 1,59",IF(G780&lt;Premissas!$C$12,"1,60 – 1,99","≥ 2,00"))))))</f>
        <v>≥ 2,00</v>
      </c>
      <c r="L780" s="12">
        <f>IF(G780="","",MIN(Premissas!$C$17,IF(G780&lt;Premissas!$C$8,Premissas!$E$7,IF(G780&lt;Premissas!$C$9,Premissas!$E$8,IF(G780&lt;Premissas!$C$10,Premissas!$E$9,IF(G780&lt;Premissas!$C$11,Premissas!$E$10,IF(G780&lt;Premissas!$C$12,Premissas!$E$11,Premissas!$E$12)))))))</f>
        <v>750</v>
      </c>
      <c r="M780" s="13">
        <f>IF(OR(L780="",L780=0),0,L780/Premissas!$C$16)</f>
        <v>28.846153846153847</v>
      </c>
      <c r="N780" s="9" t="str">
        <f>IF(L780&gt;=Premissas!$C$17,"SIM","NÃO")</f>
        <v>SIM</v>
      </c>
    </row>
    <row r="781" spans="1:14" ht="15" customHeight="1">
      <c r="A781" s="9">
        <v>7</v>
      </c>
      <c r="B781" s="9" t="s">
        <v>3473</v>
      </c>
      <c r="C781" s="9" t="s">
        <v>3474</v>
      </c>
      <c r="D781" s="9">
        <v>930</v>
      </c>
      <c r="E781" s="9" t="s">
        <v>18</v>
      </c>
      <c r="F781" s="9">
        <f>COUNTIFS(Detalhe_Registro!$A:$A,A781,Detalhe_Registro!$D:$D,B781)</f>
        <v>1</v>
      </c>
      <c r="G781" s="11">
        <v>1.5</v>
      </c>
      <c r="H781" s="11">
        <v>1.5</v>
      </c>
      <c r="I781" s="10">
        <f>SUMIFS(Detalhe_Registro!$F:$F,Detalhe_Registro!$A:$A,A781,Detalhe_Registro!$D:$D,B781)</f>
        <v>329</v>
      </c>
      <c r="J781" s="11">
        <f>SUMIFS(Detalhe_Registro!$G:$G,Detalhe_Registro!$A:$A,A781,Detalhe_Registro!$D:$D,B781)</f>
        <v>9.92</v>
      </c>
      <c r="K781" s="9" t="str">
        <f>IF(G781="","",IF(G781&lt;Premissas!$C$8,"&lt; 1,00",IF(G781&lt;Premissas!$C$9,"1,00 – 1,19",IF(G781&lt;Premissas!$C$10,"1,20 – 1,39",IF(G781&lt;Premissas!$C$11,"1,40 – 1,59",IF(G781&lt;Premissas!$C$12,"1,60 – 1,99","≥ 2,00"))))))</f>
        <v>1,40 – 1,59</v>
      </c>
      <c r="L781" s="12">
        <f>IF(G781="","",MIN(Premissas!$C$17,IF(G781&lt;Premissas!$C$8,Premissas!$E$7,IF(G781&lt;Premissas!$C$9,Premissas!$E$8,IF(G781&lt;Premissas!$C$10,Premissas!$E$9,IF(G781&lt;Premissas!$C$11,Premissas!$E$10,IF(G781&lt;Premissas!$C$12,Premissas!$E$11,Premissas!$E$12)))))))</f>
        <v>350</v>
      </c>
      <c r="M781" s="13">
        <f>IF(OR(L781="",L781=0),0,L781/Premissas!$C$16)</f>
        <v>13.461538461538462</v>
      </c>
      <c r="N781" s="9" t="str">
        <f>IF(L781&gt;=Premissas!$C$17,"SIM","NÃO")</f>
        <v>NÃO</v>
      </c>
    </row>
    <row r="782" spans="1:14" ht="15" customHeight="1">
      <c r="A782" s="9">
        <v>7</v>
      </c>
      <c r="B782" s="9" t="s">
        <v>3267</v>
      </c>
      <c r="C782" s="9" t="s">
        <v>3268</v>
      </c>
      <c r="D782" s="9">
        <v>930</v>
      </c>
      <c r="E782" s="9" t="s">
        <v>18</v>
      </c>
      <c r="F782" s="9">
        <f>COUNTIFS(Detalhe_Registro!$A:$A,A782,Detalhe_Registro!$D:$D,B782)</f>
        <v>1</v>
      </c>
      <c r="G782" s="11">
        <v>0.81818199999999996</v>
      </c>
      <c r="H782" s="11">
        <v>0.81818199999999996</v>
      </c>
      <c r="I782" s="10">
        <f>SUMIFS(Detalhe_Registro!$F:$F,Detalhe_Registro!$A:$A,A782,Detalhe_Registro!$D:$D,B782)</f>
        <v>812</v>
      </c>
      <c r="J782" s="11">
        <f>SUMIFS(Detalhe_Registro!$G:$G,Detalhe_Registro!$A:$A,A782,Detalhe_Registro!$D:$D,B782)</f>
        <v>46.18</v>
      </c>
      <c r="K782" s="9" t="str">
        <f>IF(G782="","",IF(G782&lt;Premissas!$C$8,"&lt; 1,00",IF(G782&lt;Premissas!$C$9,"1,00 – 1,19",IF(G782&lt;Premissas!$C$10,"1,20 – 1,39",IF(G782&lt;Premissas!$C$11,"1,40 – 1,59",IF(G782&lt;Premissas!$C$12,"1,60 – 1,99","≥ 2,00"))))))</f>
        <v>&lt; 1,00</v>
      </c>
      <c r="L782" s="12">
        <f>IF(G782="","",MIN(Premissas!$C$17,IF(G782&lt;Premissas!$C$8,Premissas!$E$7,IF(G782&lt;Premissas!$C$9,Premissas!$E$8,IF(G782&lt;Premissas!$C$10,Premissas!$E$9,IF(G782&lt;Premissas!$C$11,Premissas!$E$10,IF(G782&lt;Premissas!$C$12,Premissas!$E$11,Premissas!$E$12)))))))</f>
        <v>0</v>
      </c>
      <c r="M782" s="13">
        <f>IF(OR(L782="",L782=0),0,L782/Premissas!$C$16)</f>
        <v>0</v>
      </c>
      <c r="N782" s="9" t="str">
        <f>IF(L782&gt;=Premissas!$C$17,"SIM","NÃO")</f>
        <v>NÃO</v>
      </c>
    </row>
    <row r="783" spans="1:14" ht="15" customHeight="1">
      <c r="A783" s="9">
        <v>7</v>
      </c>
      <c r="B783" s="9" t="s">
        <v>3141</v>
      </c>
      <c r="C783" s="9" t="s">
        <v>3142</v>
      </c>
      <c r="D783" s="9">
        <v>930</v>
      </c>
      <c r="E783" s="9" t="s">
        <v>4853</v>
      </c>
      <c r="F783" s="9">
        <f>COUNTIFS(Detalhe_Registro!$A:$A,A783,Detalhe_Registro!$D:$D,B783)</f>
        <v>2</v>
      </c>
      <c r="G783" s="11">
        <v>4.2941180000000001</v>
      </c>
      <c r="H783" s="11">
        <v>2.6697860000000002</v>
      </c>
      <c r="I783" s="10">
        <f>SUMIFS(Detalhe_Registro!$F:$F,Detalhe_Registro!$A:$A,A783,Detalhe_Registro!$D:$D,B783)</f>
        <v>1805</v>
      </c>
      <c r="J783" s="11">
        <f>SUMIFS(Detalhe_Registro!$G:$G,Detalhe_Registro!$A:$A,A783,Detalhe_Registro!$D:$D,B783)</f>
        <v>67.27</v>
      </c>
      <c r="K783" s="9" t="str">
        <f>IF(G783="","",IF(G783&lt;Premissas!$C$8,"&lt; 1,00",IF(G783&lt;Premissas!$C$9,"1,00 – 1,19",IF(G783&lt;Premissas!$C$10,"1,20 – 1,39",IF(G783&lt;Premissas!$C$11,"1,40 – 1,59",IF(G783&lt;Premissas!$C$12,"1,60 – 1,99","≥ 2,00"))))))</f>
        <v>≥ 2,00</v>
      </c>
      <c r="L783" s="12">
        <f>IF(G783="","",MIN(Premissas!$C$17,IF(G783&lt;Premissas!$C$8,Premissas!$E$7,IF(G783&lt;Premissas!$C$9,Premissas!$E$8,IF(G783&lt;Premissas!$C$10,Premissas!$E$9,IF(G783&lt;Premissas!$C$11,Premissas!$E$10,IF(G783&lt;Premissas!$C$12,Premissas!$E$11,Premissas!$E$12)))))))</f>
        <v>750</v>
      </c>
      <c r="M783" s="13">
        <f>IF(OR(L783="",L783=0),0,L783/Premissas!$C$16)</f>
        <v>28.846153846153847</v>
      </c>
      <c r="N783" s="9" t="str">
        <f>IF(L783&gt;=Premissas!$C$17,"SIM","NÃO")</f>
        <v>SIM</v>
      </c>
    </row>
    <row r="784" spans="1:14" ht="15" customHeight="1">
      <c r="A784" s="9">
        <v>7</v>
      </c>
      <c r="B784" s="9" t="s">
        <v>3249</v>
      </c>
      <c r="C784" s="9" t="s">
        <v>3250</v>
      </c>
      <c r="D784" s="9">
        <v>930</v>
      </c>
      <c r="E784" s="9" t="s">
        <v>18</v>
      </c>
      <c r="F784" s="9">
        <f>COUNTIFS(Detalhe_Registro!$A:$A,A784,Detalhe_Registro!$D:$D,B784)</f>
        <v>1</v>
      </c>
      <c r="G784" s="11">
        <v>0.68181800000000004</v>
      </c>
      <c r="H784" s="11">
        <v>0.68181800000000004</v>
      </c>
      <c r="I784" s="10">
        <f>SUMIFS(Detalhe_Registro!$F:$F,Detalhe_Registro!$A:$A,A784,Detalhe_Registro!$D:$D,B784)</f>
        <v>312</v>
      </c>
      <c r="J784" s="11">
        <f>SUMIFS(Detalhe_Registro!$G:$G,Detalhe_Registro!$A:$A,A784,Detalhe_Registro!$D:$D,B784)</f>
        <v>21.29</v>
      </c>
      <c r="K784" s="9" t="str">
        <f>IF(G784="","",IF(G784&lt;Premissas!$C$8,"&lt; 1,00",IF(G784&lt;Premissas!$C$9,"1,00 – 1,19",IF(G784&lt;Premissas!$C$10,"1,20 – 1,39",IF(G784&lt;Premissas!$C$11,"1,40 – 1,59",IF(G784&lt;Premissas!$C$12,"1,60 – 1,99","≥ 2,00"))))))</f>
        <v>&lt; 1,00</v>
      </c>
      <c r="L784" s="12">
        <f>IF(G784="","",MIN(Premissas!$C$17,IF(G784&lt;Premissas!$C$8,Premissas!$E$7,IF(G784&lt;Premissas!$C$9,Premissas!$E$8,IF(G784&lt;Premissas!$C$10,Premissas!$E$9,IF(G784&lt;Premissas!$C$11,Premissas!$E$10,IF(G784&lt;Premissas!$C$12,Premissas!$E$11,Premissas!$E$12)))))))</f>
        <v>0</v>
      </c>
      <c r="M784" s="13">
        <f>IF(OR(L784="",L784=0),0,L784/Premissas!$C$16)</f>
        <v>0</v>
      </c>
      <c r="N784" s="9" t="str">
        <f>IF(L784&gt;=Premissas!$C$17,"SIM","NÃO")</f>
        <v>NÃO</v>
      </c>
    </row>
    <row r="785" spans="1:14" ht="15" customHeight="1">
      <c r="A785" s="9">
        <v>7</v>
      </c>
      <c r="B785" s="9" t="s">
        <v>3103</v>
      </c>
      <c r="C785" s="9" t="s">
        <v>3104</v>
      </c>
      <c r="D785" s="9">
        <v>930</v>
      </c>
      <c r="E785" s="9" t="s">
        <v>20</v>
      </c>
      <c r="F785" s="9">
        <f>COUNTIFS(Detalhe_Registro!$A:$A,A785,Detalhe_Registro!$D:$D,B785)</f>
        <v>1</v>
      </c>
      <c r="G785" s="11">
        <v>1.5</v>
      </c>
      <c r="H785" s="11">
        <v>1.5</v>
      </c>
      <c r="I785" s="10">
        <f>SUMIFS(Detalhe_Registro!$F:$F,Detalhe_Registro!$A:$A,A785,Detalhe_Registro!$D:$D,B785)</f>
        <v>110</v>
      </c>
      <c r="J785" s="11">
        <f>SUMIFS(Detalhe_Registro!$G:$G,Detalhe_Registro!$A:$A,A785,Detalhe_Registro!$D:$D,B785)</f>
        <v>4.6500000000000004</v>
      </c>
      <c r="K785" s="9" t="str">
        <f>IF(G785="","",IF(G785&lt;Premissas!$C$8,"&lt; 1,00",IF(G785&lt;Premissas!$C$9,"1,00 – 1,19",IF(G785&lt;Premissas!$C$10,"1,20 – 1,39",IF(G785&lt;Premissas!$C$11,"1,40 – 1,59",IF(G785&lt;Premissas!$C$12,"1,60 – 1,99","≥ 2,00"))))))</f>
        <v>1,40 – 1,59</v>
      </c>
      <c r="L785" s="12">
        <f>IF(G785="","",MIN(Premissas!$C$17,IF(G785&lt;Premissas!$C$8,Premissas!$E$7,IF(G785&lt;Premissas!$C$9,Premissas!$E$8,IF(G785&lt;Premissas!$C$10,Premissas!$E$9,IF(G785&lt;Premissas!$C$11,Premissas!$E$10,IF(G785&lt;Premissas!$C$12,Premissas!$E$11,Premissas!$E$12)))))))</f>
        <v>350</v>
      </c>
      <c r="M785" s="13">
        <f>IF(OR(L785="",L785=0),0,L785/Premissas!$C$16)</f>
        <v>13.461538461538462</v>
      </c>
      <c r="N785" s="9" t="str">
        <f>IF(L785&gt;=Premissas!$C$17,"SIM","NÃO")</f>
        <v>NÃO</v>
      </c>
    </row>
    <row r="786" spans="1:14" ht="15" customHeight="1">
      <c r="A786" s="9">
        <v>7</v>
      </c>
      <c r="B786" s="9" t="s">
        <v>3101</v>
      </c>
      <c r="C786" s="9" t="s">
        <v>3102</v>
      </c>
      <c r="D786" s="9">
        <v>930</v>
      </c>
      <c r="E786" s="9" t="s">
        <v>21</v>
      </c>
      <c r="F786" s="9">
        <f>COUNTIFS(Detalhe_Registro!$A:$A,A786,Detalhe_Registro!$D:$D,B786)</f>
        <v>1</v>
      </c>
      <c r="G786" s="11">
        <v>1.85</v>
      </c>
      <c r="H786" s="11">
        <v>1.85</v>
      </c>
      <c r="I786" s="10">
        <f>SUMIFS(Detalhe_Registro!$F:$F,Detalhe_Registro!$A:$A,A786,Detalhe_Registro!$D:$D,B786)</f>
        <v>1343</v>
      </c>
      <c r="J786" s="11">
        <f>SUMIFS(Detalhe_Registro!$G:$G,Detalhe_Registro!$A:$A,A786,Detalhe_Registro!$D:$D,B786)</f>
        <v>35.840000000000003</v>
      </c>
      <c r="K786" s="9" t="str">
        <f>IF(G786="","",IF(G786&lt;Premissas!$C$8,"&lt; 1,00",IF(G786&lt;Premissas!$C$9,"1,00 – 1,19",IF(G786&lt;Premissas!$C$10,"1,20 – 1,39",IF(G786&lt;Premissas!$C$11,"1,40 – 1,59",IF(G786&lt;Premissas!$C$12,"1,60 – 1,99","≥ 2,00"))))))</f>
        <v>1,60 – 1,99</v>
      </c>
      <c r="L786" s="12">
        <f>IF(G786="","",MIN(Premissas!$C$17,IF(G786&lt;Premissas!$C$8,Premissas!$E$7,IF(G786&lt;Premissas!$C$9,Premissas!$E$8,IF(G786&lt;Premissas!$C$10,Premissas!$E$9,IF(G786&lt;Premissas!$C$11,Premissas!$E$10,IF(G786&lt;Premissas!$C$12,Premissas!$E$11,Premissas!$E$12)))))))</f>
        <v>500</v>
      </c>
      <c r="M786" s="13">
        <f>IF(OR(L786="",L786=0),0,L786/Premissas!$C$16)</f>
        <v>19.23076923076923</v>
      </c>
      <c r="N786" s="9" t="str">
        <f>IF(L786&gt;=Premissas!$C$17,"SIM","NÃO")</f>
        <v>NÃO</v>
      </c>
    </row>
    <row r="787" spans="1:14" ht="15" customHeight="1">
      <c r="A787" s="9">
        <v>7</v>
      </c>
      <c r="B787" s="9" t="s">
        <v>3131</v>
      </c>
      <c r="C787" s="9" t="s">
        <v>3132</v>
      </c>
      <c r="D787" s="9">
        <v>930</v>
      </c>
      <c r="E787" s="9" t="s">
        <v>18</v>
      </c>
      <c r="F787" s="9">
        <f>COUNTIFS(Detalhe_Registro!$A:$A,A787,Detalhe_Registro!$D:$D,B787)</f>
        <v>1</v>
      </c>
      <c r="G787" s="11">
        <v>19.090909</v>
      </c>
      <c r="H787" s="11">
        <v>19.090909</v>
      </c>
      <c r="I787" s="10">
        <f>SUMIFS(Detalhe_Registro!$F:$F,Detalhe_Registro!$A:$A,A787,Detalhe_Registro!$D:$D,B787)</f>
        <v>21</v>
      </c>
      <c r="J787" s="11">
        <f>SUMIFS(Detalhe_Registro!$G:$G,Detalhe_Registro!$A:$A,A787,Detalhe_Registro!$D:$D,B787)</f>
        <v>0.05</v>
      </c>
      <c r="K787" s="9" t="str">
        <f>IF(G787="","",IF(G787&lt;Premissas!$C$8,"&lt; 1,00",IF(G787&lt;Premissas!$C$9,"1,00 – 1,19",IF(G787&lt;Premissas!$C$10,"1,20 – 1,39",IF(G787&lt;Premissas!$C$11,"1,40 – 1,59",IF(G787&lt;Premissas!$C$12,"1,60 – 1,99","≥ 2,00"))))))</f>
        <v>≥ 2,00</v>
      </c>
      <c r="L787" s="12">
        <f>IF(G787="","",MIN(Premissas!$C$17,IF(G787&lt;Premissas!$C$8,Premissas!$E$7,IF(G787&lt;Premissas!$C$9,Premissas!$E$8,IF(G787&lt;Premissas!$C$10,Premissas!$E$9,IF(G787&lt;Premissas!$C$11,Premissas!$E$10,IF(G787&lt;Premissas!$C$12,Premissas!$E$11,Premissas!$E$12)))))))</f>
        <v>750</v>
      </c>
      <c r="M787" s="13">
        <f>IF(OR(L787="",L787=0),0,L787/Premissas!$C$16)</f>
        <v>28.846153846153847</v>
      </c>
      <c r="N787" s="9" t="str">
        <f>IF(L787&gt;=Premissas!$C$17,"SIM","NÃO")</f>
        <v>SIM</v>
      </c>
    </row>
    <row r="788" spans="1:14" ht="15" customHeight="1">
      <c r="A788" s="9">
        <v>7</v>
      </c>
      <c r="B788" s="9" t="s">
        <v>3353</v>
      </c>
      <c r="C788" s="9" t="s">
        <v>3354</v>
      </c>
      <c r="D788" s="9">
        <v>930</v>
      </c>
      <c r="E788" s="9" t="s">
        <v>21</v>
      </c>
      <c r="F788" s="9">
        <f>COUNTIFS(Detalhe_Registro!$A:$A,A788,Detalhe_Registro!$D:$D,B788)</f>
        <v>1</v>
      </c>
      <c r="G788" s="11">
        <v>1.1499999999999999</v>
      </c>
      <c r="H788" s="11">
        <v>1.1499999999999999</v>
      </c>
      <c r="I788" s="10">
        <f>SUMIFS(Detalhe_Registro!$F:$F,Detalhe_Registro!$A:$A,A788,Detalhe_Registro!$D:$D,B788)</f>
        <v>1058</v>
      </c>
      <c r="J788" s="11">
        <f>SUMIFS(Detalhe_Registro!$G:$G,Detalhe_Registro!$A:$A,A788,Detalhe_Registro!$D:$D,B788)</f>
        <v>46.42</v>
      </c>
      <c r="K788" s="9" t="str">
        <f>IF(G788="","",IF(G788&lt;Premissas!$C$8,"&lt; 1,00",IF(G788&lt;Premissas!$C$9,"1,00 – 1,19",IF(G788&lt;Premissas!$C$10,"1,20 – 1,39",IF(G788&lt;Premissas!$C$11,"1,40 – 1,59",IF(G788&lt;Premissas!$C$12,"1,60 – 1,99","≥ 2,00"))))))</f>
        <v>1,00 – 1,19</v>
      </c>
      <c r="L788" s="12">
        <f>IF(G788="","",MIN(Premissas!$C$17,IF(G788&lt;Premissas!$C$8,Premissas!$E$7,IF(G788&lt;Premissas!$C$9,Premissas!$E$8,IF(G788&lt;Premissas!$C$10,Premissas!$E$9,IF(G788&lt;Premissas!$C$11,Premissas!$E$10,IF(G788&lt;Premissas!$C$12,Premissas!$E$11,Premissas!$E$12)))))))</f>
        <v>100</v>
      </c>
      <c r="M788" s="13">
        <f>IF(OR(L788="",L788=0),0,L788/Premissas!$C$16)</f>
        <v>3.8461538461538463</v>
      </c>
      <c r="N788" s="9" t="str">
        <f>IF(L788&gt;=Premissas!$C$17,"SIM","NÃO")</f>
        <v>NÃO</v>
      </c>
    </row>
    <row r="789" spans="1:14" ht="15" customHeight="1">
      <c r="A789" s="9">
        <v>7</v>
      </c>
      <c r="B789" s="9" t="s">
        <v>3299</v>
      </c>
      <c r="C789" s="9" t="s">
        <v>3300</v>
      </c>
      <c r="D789" s="9">
        <v>930</v>
      </c>
      <c r="E789" s="9" t="s">
        <v>18</v>
      </c>
      <c r="F789" s="9">
        <f>COUNTIFS(Detalhe_Registro!$A:$A,A789,Detalhe_Registro!$D:$D,B789)</f>
        <v>1</v>
      </c>
      <c r="G789" s="11">
        <v>2.4090910000000001</v>
      </c>
      <c r="H789" s="11">
        <v>2.4090910000000001</v>
      </c>
      <c r="I789" s="10">
        <f>SUMIFS(Detalhe_Registro!$F:$F,Detalhe_Registro!$A:$A,A789,Detalhe_Registro!$D:$D,B789)</f>
        <v>1776</v>
      </c>
      <c r="J789" s="11">
        <f>SUMIFS(Detalhe_Registro!$G:$G,Detalhe_Registro!$A:$A,A789,Detalhe_Registro!$D:$D,B789)</f>
        <v>33.32</v>
      </c>
      <c r="K789" s="9" t="str">
        <f>IF(G789="","",IF(G789&lt;Premissas!$C$8,"&lt; 1,00",IF(G789&lt;Premissas!$C$9,"1,00 – 1,19",IF(G789&lt;Premissas!$C$10,"1,20 – 1,39",IF(G789&lt;Premissas!$C$11,"1,40 – 1,59",IF(G789&lt;Premissas!$C$12,"1,60 – 1,99","≥ 2,00"))))))</f>
        <v>≥ 2,00</v>
      </c>
      <c r="L789" s="12">
        <f>IF(G789="","",MIN(Premissas!$C$17,IF(G789&lt;Premissas!$C$8,Premissas!$E$7,IF(G789&lt;Premissas!$C$9,Premissas!$E$8,IF(G789&lt;Premissas!$C$10,Premissas!$E$9,IF(G789&lt;Premissas!$C$11,Premissas!$E$10,IF(G789&lt;Premissas!$C$12,Premissas!$E$11,Premissas!$E$12)))))))</f>
        <v>750</v>
      </c>
      <c r="M789" s="13">
        <f>IF(OR(L789="",L789=0),0,L789/Premissas!$C$16)</f>
        <v>28.846153846153847</v>
      </c>
      <c r="N789" s="9" t="str">
        <f>IF(L789&gt;=Premissas!$C$17,"SIM","NÃO")</f>
        <v>SIM</v>
      </c>
    </row>
    <row r="790" spans="1:14" ht="15" customHeight="1">
      <c r="A790" s="9">
        <v>8</v>
      </c>
      <c r="B790" s="9" t="s">
        <v>662</v>
      </c>
      <c r="C790" s="9" t="s">
        <v>663</v>
      </c>
      <c r="D790" s="9">
        <v>1942</v>
      </c>
      <c r="E790" s="9" t="s">
        <v>19</v>
      </c>
      <c r="F790" s="9">
        <f>COUNTIFS(Detalhe_Registro!$A:$A,A790,Detalhe_Registro!$D:$D,B790)</f>
        <v>1</v>
      </c>
      <c r="G790" s="11">
        <v>1</v>
      </c>
      <c r="H790" s="11">
        <v>1</v>
      </c>
      <c r="I790" s="10">
        <f>SUMIFS(Detalhe_Registro!$F:$F,Detalhe_Registro!$A:$A,A790,Detalhe_Registro!$D:$D,B790)</f>
        <v>2698</v>
      </c>
      <c r="J790" s="11">
        <f>SUMIFS(Detalhe_Registro!$G:$G,Detalhe_Registro!$A:$A,A790,Detalhe_Registro!$D:$D,B790)</f>
        <v>163.28</v>
      </c>
      <c r="K790" s="9" t="str">
        <f>IF(G790="","",IF(G790&lt;Premissas!$C$8,"&lt; 1,00",IF(G790&lt;Premissas!$C$9,"1,00 – 1,19",IF(G790&lt;Premissas!$C$10,"1,20 – 1,39",IF(G790&lt;Premissas!$C$11,"1,40 – 1,59",IF(G790&lt;Premissas!$C$12,"1,60 – 1,99","≥ 2,00"))))))</f>
        <v>1,00 – 1,19</v>
      </c>
      <c r="L790" s="12">
        <f>IF(G790="","",MIN(Premissas!$C$17,IF(G790&lt;Premissas!$C$8,Premissas!$E$7,IF(G790&lt;Premissas!$C$9,Premissas!$E$8,IF(G790&lt;Premissas!$C$10,Premissas!$E$9,IF(G790&lt;Premissas!$C$11,Premissas!$E$10,IF(G790&lt;Premissas!$C$12,Premissas!$E$11,Premissas!$E$12)))))))</f>
        <v>100</v>
      </c>
      <c r="M790" s="13">
        <f>IF(OR(L790="",L790=0),0,L790/Premissas!$C$16)</f>
        <v>3.8461538461538463</v>
      </c>
      <c r="N790" s="9" t="str">
        <f>IF(L790&gt;=Premissas!$C$17,"SIM","NÃO")</f>
        <v>NÃO</v>
      </c>
    </row>
    <row r="791" spans="1:14" ht="15" customHeight="1">
      <c r="A791" s="9">
        <v>8</v>
      </c>
      <c r="B791" s="9" t="s">
        <v>802</v>
      </c>
      <c r="C791" s="9" t="s">
        <v>803</v>
      </c>
      <c r="D791" s="9">
        <v>1942</v>
      </c>
      <c r="E791" s="9" t="s">
        <v>21</v>
      </c>
      <c r="F791" s="9">
        <f>COUNTIFS(Detalhe_Registro!$A:$A,A791,Detalhe_Registro!$D:$D,B791)</f>
        <v>1</v>
      </c>
      <c r="G791" s="11">
        <v>1.25</v>
      </c>
      <c r="H791" s="11">
        <v>1.25</v>
      </c>
      <c r="I791" s="10">
        <f>SUMIFS(Detalhe_Registro!$F:$F,Detalhe_Registro!$A:$A,A791,Detalhe_Registro!$D:$D,B791)</f>
        <v>1457</v>
      </c>
      <c r="J791" s="11">
        <f>SUMIFS(Detalhe_Registro!$G:$G,Detalhe_Registro!$A:$A,A791,Detalhe_Registro!$D:$D,B791)</f>
        <v>58.62</v>
      </c>
      <c r="K791" s="9" t="str">
        <f>IF(G791="","",IF(G791&lt;Premissas!$C$8,"&lt; 1,00",IF(G791&lt;Premissas!$C$9,"1,00 – 1,19",IF(G791&lt;Premissas!$C$10,"1,20 – 1,39",IF(G791&lt;Premissas!$C$11,"1,40 – 1,59",IF(G791&lt;Premissas!$C$12,"1,60 – 1,99","≥ 2,00"))))))</f>
        <v>1,20 – 1,39</v>
      </c>
      <c r="L791" s="12">
        <f>IF(G791="","",MIN(Premissas!$C$17,IF(G791&lt;Premissas!$C$8,Premissas!$E$7,IF(G791&lt;Premissas!$C$9,Premissas!$E$8,IF(G791&lt;Premissas!$C$10,Premissas!$E$9,IF(G791&lt;Premissas!$C$11,Premissas!$E$10,IF(G791&lt;Premissas!$C$12,Premissas!$E$11,Premissas!$E$12)))))))</f>
        <v>200</v>
      </c>
      <c r="M791" s="13">
        <f>IF(OR(L791="",L791=0),0,L791/Premissas!$C$16)</f>
        <v>7.6923076923076925</v>
      </c>
      <c r="N791" s="9" t="str">
        <f>IF(L791&gt;=Premissas!$C$17,"SIM","NÃO")</f>
        <v>NÃO</v>
      </c>
    </row>
    <row r="792" spans="1:14" ht="15" customHeight="1">
      <c r="A792" s="9">
        <v>8</v>
      </c>
      <c r="B792" s="9" t="s">
        <v>798</v>
      </c>
      <c r="C792" s="9" t="s">
        <v>799</v>
      </c>
      <c r="D792" s="9">
        <v>1942</v>
      </c>
      <c r="E792" s="9" t="s">
        <v>18</v>
      </c>
      <c r="F792" s="9">
        <f>COUNTIFS(Detalhe_Registro!$A:$A,A792,Detalhe_Registro!$D:$D,B792)</f>
        <v>1</v>
      </c>
      <c r="G792" s="11">
        <v>2.2727270000000002</v>
      </c>
      <c r="H792" s="11">
        <v>2.2727270000000002</v>
      </c>
      <c r="I792" s="10">
        <f>SUMIFS(Detalhe_Registro!$F:$F,Detalhe_Registro!$A:$A,A792,Detalhe_Registro!$D:$D,B792)</f>
        <v>355</v>
      </c>
      <c r="J792" s="11">
        <f>SUMIFS(Detalhe_Registro!$G:$G,Detalhe_Registro!$A:$A,A792,Detalhe_Registro!$D:$D,B792)</f>
        <v>7.09</v>
      </c>
      <c r="K792" s="9" t="str">
        <f>IF(G792="","",IF(G792&lt;Premissas!$C$8,"&lt; 1,00",IF(G792&lt;Premissas!$C$9,"1,00 – 1,19",IF(G792&lt;Premissas!$C$10,"1,20 – 1,39",IF(G792&lt;Premissas!$C$11,"1,40 – 1,59",IF(G792&lt;Premissas!$C$12,"1,60 – 1,99","≥ 2,00"))))))</f>
        <v>≥ 2,00</v>
      </c>
      <c r="L792" s="12">
        <f>IF(G792="","",MIN(Premissas!$C$17,IF(G792&lt;Premissas!$C$8,Premissas!$E$7,IF(G792&lt;Premissas!$C$9,Premissas!$E$8,IF(G792&lt;Premissas!$C$10,Premissas!$E$9,IF(G792&lt;Premissas!$C$11,Premissas!$E$10,IF(G792&lt;Premissas!$C$12,Premissas!$E$11,Premissas!$E$12)))))))</f>
        <v>750</v>
      </c>
      <c r="M792" s="13">
        <f>IF(OR(L792="",L792=0),0,L792/Premissas!$C$16)</f>
        <v>28.846153846153847</v>
      </c>
      <c r="N792" s="9" t="str">
        <f>IF(L792&gt;=Premissas!$C$17,"SIM","NÃO")</f>
        <v>SIM</v>
      </c>
    </row>
    <row r="793" spans="1:14" ht="15" customHeight="1">
      <c r="A793" s="9">
        <v>8</v>
      </c>
      <c r="B793" s="9" t="s">
        <v>566</v>
      </c>
      <c r="C793" s="9" t="s">
        <v>567</v>
      </c>
      <c r="D793" s="9">
        <v>1942</v>
      </c>
      <c r="E793" s="9" t="s">
        <v>20</v>
      </c>
      <c r="F793" s="9">
        <f>COUNTIFS(Detalhe_Registro!$A:$A,A793,Detalhe_Registro!$D:$D,B793)</f>
        <v>1</v>
      </c>
      <c r="G793" s="11">
        <v>0.3125</v>
      </c>
      <c r="H793" s="11">
        <v>0.3125</v>
      </c>
      <c r="I793" s="10">
        <f>SUMIFS(Detalhe_Registro!$F:$F,Detalhe_Registro!$A:$A,A793,Detalhe_Registro!$D:$D,B793)</f>
        <v>52</v>
      </c>
      <c r="J793" s="11">
        <f>SUMIFS(Detalhe_Registro!$G:$G,Detalhe_Registro!$A:$A,A793,Detalhe_Registro!$D:$D,B793)</f>
        <v>9.9499999999999993</v>
      </c>
      <c r="K793" s="9" t="str">
        <f>IF(G793="","",IF(G793&lt;Premissas!$C$8,"&lt; 1,00",IF(G793&lt;Premissas!$C$9,"1,00 – 1,19",IF(G793&lt;Premissas!$C$10,"1,20 – 1,39",IF(G793&lt;Premissas!$C$11,"1,40 – 1,59",IF(G793&lt;Premissas!$C$12,"1,60 – 1,99","≥ 2,00"))))))</f>
        <v>&lt; 1,00</v>
      </c>
      <c r="L793" s="12">
        <f>IF(G793="","",MIN(Premissas!$C$17,IF(G793&lt;Premissas!$C$8,Premissas!$E$7,IF(G793&lt;Premissas!$C$9,Premissas!$E$8,IF(G793&lt;Premissas!$C$10,Premissas!$E$9,IF(G793&lt;Premissas!$C$11,Premissas!$E$10,IF(G793&lt;Premissas!$C$12,Premissas!$E$11,Premissas!$E$12)))))))</f>
        <v>0</v>
      </c>
      <c r="M793" s="13">
        <f>IF(OR(L793="",L793=0),0,L793/Premissas!$C$16)</f>
        <v>0</v>
      </c>
      <c r="N793" s="9" t="str">
        <f>IF(L793&gt;=Premissas!$C$17,"SIM","NÃO")</f>
        <v>NÃO</v>
      </c>
    </row>
    <row r="794" spans="1:14" ht="15" customHeight="1">
      <c r="A794" s="9">
        <v>8</v>
      </c>
      <c r="B794" s="9" t="s">
        <v>544</v>
      </c>
      <c r="C794" s="9" t="s">
        <v>545</v>
      </c>
      <c r="D794" s="9">
        <v>1942</v>
      </c>
      <c r="E794" s="9" t="s">
        <v>18</v>
      </c>
      <c r="F794" s="9">
        <f>COUNTIFS(Detalhe_Registro!$A:$A,A794,Detalhe_Registro!$D:$D,B794)</f>
        <v>1</v>
      </c>
      <c r="G794" s="11">
        <v>2.7272729999999998</v>
      </c>
      <c r="H794" s="11">
        <v>2.7272729999999998</v>
      </c>
      <c r="I794" s="10">
        <f>SUMIFS(Detalhe_Registro!$F:$F,Detalhe_Registro!$A:$A,A794,Detalhe_Registro!$D:$D,B794)</f>
        <v>2284</v>
      </c>
      <c r="J794" s="11">
        <f>SUMIFS(Detalhe_Registro!$G:$G,Detalhe_Registro!$A:$A,A794,Detalhe_Registro!$D:$D,B794)</f>
        <v>37.81</v>
      </c>
      <c r="K794" s="9" t="str">
        <f>IF(G794="","",IF(G794&lt;Premissas!$C$8,"&lt; 1,00",IF(G794&lt;Premissas!$C$9,"1,00 – 1,19",IF(G794&lt;Premissas!$C$10,"1,20 – 1,39",IF(G794&lt;Premissas!$C$11,"1,40 – 1,59",IF(G794&lt;Premissas!$C$12,"1,60 – 1,99","≥ 2,00"))))))</f>
        <v>≥ 2,00</v>
      </c>
      <c r="L794" s="12">
        <f>IF(G794="","",MIN(Premissas!$C$17,IF(G794&lt;Premissas!$C$8,Premissas!$E$7,IF(G794&lt;Premissas!$C$9,Premissas!$E$8,IF(G794&lt;Premissas!$C$10,Premissas!$E$9,IF(G794&lt;Premissas!$C$11,Premissas!$E$10,IF(G794&lt;Premissas!$C$12,Premissas!$E$11,Premissas!$E$12)))))))</f>
        <v>750</v>
      </c>
      <c r="M794" s="13">
        <f>IF(OR(L794="",L794=0),0,L794/Premissas!$C$16)</f>
        <v>28.846153846153847</v>
      </c>
      <c r="N794" s="9" t="str">
        <f>IF(L794&gt;=Premissas!$C$17,"SIM","NÃO")</f>
        <v>SIM</v>
      </c>
    </row>
    <row r="795" spans="1:14" ht="15" customHeight="1">
      <c r="A795" s="9">
        <v>8</v>
      </c>
      <c r="B795" s="9" t="s">
        <v>684</v>
      </c>
      <c r="C795" s="9" t="s">
        <v>685</v>
      </c>
      <c r="D795" s="9">
        <v>1942</v>
      </c>
      <c r="E795" s="9" t="s">
        <v>21</v>
      </c>
      <c r="F795" s="9">
        <f>COUNTIFS(Detalhe_Registro!$A:$A,A795,Detalhe_Registro!$D:$D,B795)</f>
        <v>1</v>
      </c>
      <c r="G795" s="11">
        <v>1</v>
      </c>
      <c r="H795" s="11">
        <v>1</v>
      </c>
      <c r="I795" s="10">
        <f>SUMIFS(Detalhe_Registro!$F:$F,Detalhe_Registro!$A:$A,A795,Detalhe_Registro!$D:$D,B795)</f>
        <v>2024</v>
      </c>
      <c r="J795" s="11">
        <f>SUMIFS(Detalhe_Registro!$G:$G,Detalhe_Registro!$A:$A,A795,Detalhe_Registro!$D:$D,B795)</f>
        <v>99.85</v>
      </c>
      <c r="K795" s="9" t="str">
        <f>IF(G795="","",IF(G795&lt;Premissas!$C$8,"&lt; 1,00",IF(G795&lt;Premissas!$C$9,"1,00 – 1,19",IF(G795&lt;Premissas!$C$10,"1,20 – 1,39",IF(G795&lt;Premissas!$C$11,"1,40 – 1,59",IF(G795&lt;Premissas!$C$12,"1,60 – 1,99","≥ 2,00"))))))</f>
        <v>1,00 – 1,19</v>
      </c>
      <c r="L795" s="12">
        <f>IF(G795="","",MIN(Premissas!$C$17,IF(G795&lt;Premissas!$C$8,Premissas!$E$7,IF(G795&lt;Premissas!$C$9,Premissas!$E$8,IF(G795&lt;Premissas!$C$10,Premissas!$E$9,IF(G795&lt;Premissas!$C$11,Premissas!$E$10,IF(G795&lt;Premissas!$C$12,Premissas!$E$11,Premissas!$E$12)))))))</f>
        <v>100</v>
      </c>
      <c r="M795" s="13">
        <f>IF(OR(L795="",L795=0),0,L795/Premissas!$C$16)</f>
        <v>3.8461538461538463</v>
      </c>
      <c r="N795" s="9" t="str">
        <f>IF(L795&gt;=Premissas!$C$17,"SIM","NÃO")</f>
        <v>NÃO</v>
      </c>
    </row>
    <row r="796" spans="1:14" ht="15" customHeight="1">
      <c r="A796" s="9">
        <v>8</v>
      </c>
      <c r="B796" s="9" t="s">
        <v>504</v>
      </c>
      <c r="C796" s="9" t="s">
        <v>505</v>
      </c>
      <c r="D796" s="9">
        <v>1942</v>
      </c>
      <c r="E796" s="9" t="s">
        <v>19</v>
      </c>
      <c r="F796" s="9">
        <f>COUNTIFS(Detalhe_Registro!$A:$A,A796,Detalhe_Registro!$D:$D,B796)</f>
        <v>1</v>
      </c>
      <c r="G796" s="11">
        <v>1.1176470000000001</v>
      </c>
      <c r="H796" s="11">
        <v>1.1176470000000001</v>
      </c>
      <c r="I796" s="10">
        <f>SUMIFS(Detalhe_Registro!$F:$F,Detalhe_Registro!$A:$A,A796,Detalhe_Registro!$D:$D,B796)</f>
        <v>2773</v>
      </c>
      <c r="J796" s="11">
        <f>SUMIFS(Detalhe_Registro!$G:$G,Detalhe_Registro!$A:$A,A796,Detalhe_Registro!$D:$D,B796)</f>
        <v>144.29</v>
      </c>
      <c r="K796" s="9" t="str">
        <f>IF(G796="","",IF(G796&lt;Premissas!$C$8,"&lt; 1,00",IF(G796&lt;Premissas!$C$9,"1,00 – 1,19",IF(G796&lt;Premissas!$C$10,"1,20 – 1,39",IF(G796&lt;Premissas!$C$11,"1,40 – 1,59",IF(G796&lt;Premissas!$C$12,"1,60 – 1,99","≥ 2,00"))))))</f>
        <v>1,00 – 1,19</v>
      </c>
      <c r="L796" s="12">
        <f>IF(G796="","",MIN(Premissas!$C$17,IF(G796&lt;Premissas!$C$8,Premissas!$E$7,IF(G796&lt;Premissas!$C$9,Premissas!$E$8,IF(G796&lt;Premissas!$C$10,Premissas!$E$9,IF(G796&lt;Premissas!$C$11,Premissas!$E$10,IF(G796&lt;Premissas!$C$12,Premissas!$E$11,Premissas!$E$12)))))))</f>
        <v>100</v>
      </c>
      <c r="M796" s="13">
        <f>IF(OR(L796="",L796=0),0,L796/Premissas!$C$16)</f>
        <v>3.8461538461538463</v>
      </c>
      <c r="N796" s="9" t="str">
        <f>IF(L796&gt;=Premissas!$C$17,"SIM","NÃO")</f>
        <v>NÃO</v>
      </c>
    </row>
    <row r="797" spans="1:14" ht="15" customHeight="1">
      <c r="A797" s="9">
        <v>8</v>
      </c>
      <c r="B797" s="9" t="s">
        <v>548</v>
      </c>
      <c r="C797" s="9" t="s">
        <v>549</v>
      </c>
      <c r="D797" s="9">
        <v>1942</v>
      </c>
      <c r="E797" s="9" t="s">
        <v>18</v>
      </c>
      <c r="F797" s="9">
        <f>COUNTIFS(Detalhe_Registro!$A:$A,A797,Detalhe_Registro!$D:$D,B797)</f>
        <v>1</v>
      </c>
      <c r="G797" s="11">
        <v>2.4090910000000001</v>
      </c>
      <c r="H797" s="11">
        <v>2.4090910000000001</v>
      </c>
      <c r="I797" s="10">
        <f>SUMIFS(Detalhe_Registro!$F:$F,Detalhe_Registro!$A:$A,A797,Detalhe_Registro!$D:$D,B797)</f>
        <v>1576</v>
      </c>
      <c r="J797" s="11">
        <f>SUMIFS(Detalhe_Registro!$G:$G,Detalhe_Registro!$A:$A,A797,Detalhe_Registro!$D:$D,B797)</f>
        <v>29.98</v>
      </c>
      <c r="K797" s="9" t="str">
        <f>IF(G797="","",IF(G797&lt;Premissas!$C$8,"&lt; 1,00",IF(G797&lt;Premissas!$C$9,"1,00 – 1,19",IF(G797&lt;Premissas!$C$10,"1,20 – 1,39",IF(G797&lt;Premissas!$C$11,"1,40 – 1,59",IF(G797&lt;Premissas!$C$12,"1,60 – 1,99","≥ 2,00"))))))</f>
        <v>≥ 2,00</v>
      </c>
      <c r="L797" s="12">
        <f>IF(G797="","",MIN(Premissas!$C$17,IF(G797&lt;Premissas!$C$8,Premissas!$E$7,IF(G797&lt;Premissas!$C$9,Premissas!$E$8,IF(G797&lt;Premissas!$C$10,Premissas!$E$9,IF(G797&lt;Premissas!$C$11,Premissas!$E$10,IF(G797&lt;Premissas!$C$12,Premissas!$E$11,Premissas!$E$12)))))))</f>
        <v>750</v>
      </c>
      <c r="M797" s="13">
        <f>IF(OR(L797="",L797=0),0,L797/Premissas!$C$16)</f>
        <v>28.846153846153847</v>
      </c>
      <c r="N797" s="9" t="str">
        <f>IF(L797&gt;=Premissas!$C$17,"SIM","NÃO")</f>
        <v>SIM</v>
      </c>
    </row>
    <row r="798" spans="1:14" ht="15" customHeight="1">
      <c r="A798" s="9">
        <v>8</v>
      </c>
      <c r="B798" s="9" t="s">
        <v>800</v>
      </c>
      <c r="C798" s="9" t="s">
        <v>801</v>
      </c>
      <c r="D798" s="9">
        <v>1942</v>
      </c>
      <c r="E798" s="9" t="s">
        <v>19</v>
      </c>
      <c r="F798" s="9">
        <f>COUNTIFS(Detalhe_Registro!$A:$A,A798,Detalhe_Registro!$D:$D,B798)</f>
        <v>1</v>
      </c>
      <c r="G798" s="11">
        <v>2.4705879999999998</v>
      </c>
      <c r="H798" s="11">
        <v>2.4705879999999998</v>
      </c>
      <c r="I798" s="10">
        <f>SUMIFS(Detalhe_Registro!$F:$F,Detalhe_Registro!$A:$A,A798,Detalhe_Registro!$D:$D,B798)</f>
        <v>3924</v>
      </c>
      <c r="J798" s="11">
        <f>SUMIFS(Detalhe_Registro!$G:$G,Detalhe_Registro!$A:$A,A798,Detalhe_Registro!$D:$D,B798)</f>
        <v>94.2</v>
      </c>
      <c r="K798" s="9" t="str">
        <f>IF(G798="","",IF(G798&lt;Premissas!$C$8,"&lt; 1,00",IF(G798&lt;Premissas!$C$9,"1,00 – 1,19",IF(G798&lt;Premissas!$C$10,"1,20 – 1,39",IF(G798&lt;Premissas!$C$11,"1,40 – 1,59",IF(G798&lt;Premissas!$C$12,"1,60 – 1,99","≥ 2,00"))))))</f>
        <v>≥ 2,00</v>
      </c>
      <c r="L798" s="12">
        <f>IF(G798="","",MIN(Premissas!$C$17,IF(G798&lt;Premissas!$C$8,Premissas!$E$7,IF(G798&lt;Premissas!$C$9,Premissas!$E$8,IF(G798&lt;Premissas!$C$10,Premissas!$E$9,IF(G798&lt;Premissas!$C$11,Premissas!$E$10,IF(G798&lt;Premissas!$C$12,Premissas!$E$11,Premissas!$E$12)))))))</f>
        <v>750</v>
      </c>
      <c r="M798" s="13">
        <f>IF(OR(L798="",L798=0),0,L798/Premissas!$C$16)</f>
        <v>28.846153846153847</v>
      </c>
      <c r="N798" s="9" t="str">
        <f>IF(L798&gt;=Premissas!$C$17,"SIM","NÃO")</f>
        <v>SIM</v>
      </c>
    </row>
    <row r="799" spans="1:14" ht="15" customHeight="1">
      <c r="A799" s="9">
        <v>8</v>
      </c>
      <c r="B799" s="9" t="s">
        <v>514</v>
      </c>
      <c r="C799" s="9" t="s">
        <v>515</v>
      </c>
      <c r="D799" s="9">
        <v>1942</v>
      </c>
      <c r="E799" s="9" t="s">
        <v>18</v>
      </c>
      <c r="F799" s="9">
        <f>COUNTIFS(Detalhe_Registro!$A:$A,A799,Detalhe_Registro!$D:$D,B799)</f>
        <v>1</v>
      </c>
      <c r="G799" s="11">
        <v>1.181818</v>
      </c>
      <c r="H799" s="11">
        <v>1.181818</v>
      </c>
      <c r="I799" s="10">
        <f>SUMIFS(Detalhe_Registro!$F:$F,Detalhe_Registro!$A:$A,A799,Detalhe_Registro!$D:$D,B799)</f>
        <v>827</v>
      </c>
      <c r="J799" s="11">
        <f>SUMIFS(Detalhe_Registro!$G:$G,Detalhe_Registro!$A:$A,A799,Detalhe_Registro!$D:$D,B799)</f>
        <v>31.48</v>
      </c>
      <c r="K799" s="9" t="str">
        <f>IF(G799="","",IF(G799&lt;Premissas!$C$8,"&lt; 1,00",IF(G799&lt;Premissas!$C$9,"1,00 – 1,19",IF(G799&lt;Premissas!$C$10,"1,20 – 1,39",IF(G799&lt;Premissas!$C$11,"1,40 – 1,59",IF(G799&lt;Premissas!$C$12,"1,60 – 1,99","≥ 2,00"))))))</f>
        <v>1,00 – 1,19</v>
      </c>
      <c r="L799" s="12">
        <f>IF(G799="","",MIN(Premissas!$C$17,IF(G799&lt;Premissas!$C$8,Premissas!$E$7,IF(G799&lt;Premissas!$C$9,Premissas!$E$8,IF(G799&lt;Premissas!$C$10,Premissas!$E$9,IF(G799&lt;Premissas!$C$11,Premissas!$E$10,IF(G799&lt;Premissas!$C$12,Premissas!$E$11,Premissas!$E$12)))))))</f>
        <v>100</v>
      </c>
      <c r="M799" s="13">
        <f>IF(OR(L799="",L799=0),0,L799/Premissas!$C$16)</f>
        <v>3.8461538461538463</v>
      </c>
      <c r="N799" s="9" t="str">
        <f>IF(L799&gt;=Premissas!$C$17,"SIM","NÃO")</f>
        <v>NÃO</v>
      </c>
    </row>
    <row r="800" spans="1:14" ht="15" customHeight="1">
      <c r="A800" s="9">
        <v>8</v>
      </c>
      <c r="B800" s="9" t="s">
        <v>678</v>
      </c>
      <c r="C800" s="9" t="s">
        <v>679</v>
      </c>
      <c r="D800" s="9">
        <v>1942</v>
      </c>
      <c r="E800" s="9" t="s">
        <v>20</v>
      </c>
      <c r="F800" s="9">
        <f>COUNTIFS(Detalhe_Registro!$A:$A,A800,Detalhe_Registro!$D:$D,B800)</f>
        <v>1</v>
      </c>
      <c r="G800" s="11">
        <v>1.875</v>
      </c>
      <c r="H800" s="11">
        <v>1.875</v>
      </c>
      <c r="I800" s="10">
        <f>SUMIFS(Detalhe_Registro!$F:$F,Detalhe_Registro!$A:$A,A800,Detalhe_Registro!$D:$D,B800)</f>
        <v>2687</v>
      </c>
      <c r="J800" s="11">
        <f>SUMIFS(Detalhe_Registro!$G:$G,Detalhe_Registro!$A:$A,A800,Detalhe_Registro!$D:$D,B800)</f>
        <v>89.87</v>
      </c>
      <c r="K800" s="9" t="str">
        <f>IF(G800="","",IF(G800&lt;Premissas!$C$8,"&lt; 1,00",IF(G800&lt;Premissas!$C$9,"1,00 – 1,19",IF(G800&lt;Premissas!$C$10,"1,20 – 1,39",IF(G800&lt;Premissas!$C$11,"1,40 – 1,59",IF(G800&lt;Premissas!$C$12,"1,60 – 1,99","≥ 2,00"))))))</f>
        <v>1,60 – 1,99</v>
      </c>
      <c r="L800" s="12">
        <f>IF(G800="","",MIN(Premissas!$C$17,IF(G800&lt;Premissas!$C$8,Premissas!$E$7,IF(G800&lt;Premissas!$C$9,Premissas!$E$8,IF(G800&lt;Premissas!$C$10,Premissas!$E$9,IF(G800&lt;Premissas!$C$11,Premissas!$E$10,IF(G800&lt;Premissas!$C$12,Premissas!$E$11,Premissas!$E$12)))))))</f>
        <v>500</v>
      </c>
      <c r="M800" s="13">
        <f>IF(OR(L800="",L800=0),0,L800/Premissas!$C$16)</f>
        <v>19.23076923076923</v>
      </c>
      <c r="N800" s="9" t="str">
        <f>IF(L800&gt;=Premissas!$C$17,"SIM","NÃO")</f>
        <v>NÃO</v>
      </c>
    </row>
    <row r="801" spans="1:14" ht="15" customHeight="1">
      <c r="A801" s="9">
        <v>8</v>
      </c>
      <c r="B801" s="9" t="s">
        <v>582</v>
      </c>
      <c r="C801" s="9" t="s">
        <v>583</v>
      </c>
      <c r="D801" s="9">
        <v>1942</v>
      </c>
      <c r="E801" s="9" t="s">
        <v>21</v>
      </c>
      <c r="F801" s="9">
        <f>COUNTIFS(Detalhe_Registro!$A:$A,A801,Detalhe_Registro!$D:$D,B801)</f>
        <v>1</v>
      </c>
      <c r="G801" s="11">
        <v>0.8</v>
      </c>
      <c r="H801" s="11">
        <v>0.8</v>
      </c>
      <c r="I801" s="10">
        <f>SUMIFS(Detalhe_Registro!$F:$F,Detalhe_Registro!$A:$A,A801,Detalhe_Registro!$D:$D,B801)</f>
        <v>1356</v>
      </c>
      <c r="J801" s="11">
        <f>SUMIFS(Detalhe_Registro!$G:$G,Detalhe_Registro!$A:$A,A801,Detalhe_Registro!$D:$D,B801)</f>
        <v>87.36</v>
      </c>
      <c r="K801" s="9" t="str">
        <f>IF(G801="","",IF(G801&lt;Premissas!$C$8,"&lt; 1,00",IF(G801&lt;Premissas!$C$9,"1,00 – 1,19",IF(G801&lt;Premissas!$C$10,"1,20 – 1,39",IF(G801&lt;Premissas!$C$11,"1,40 – 1,59",IF(G801&lt;Premissas!$C$12,"1,60 – 1,99","≥ 2,00"))))))</f>
        <v>&lt; 1,00</v>
      </c>
      <c r="L801" s="12">
        <f>IF(G801="","",MIN(Premissas!$C$17,IF(G801&lt;Premissas!$C$8,Premissas!$E$7,IF(G801&lt;Premissas!$C$9,Premissas!$E$8,IF(G801&lt;Premissas!$C$10,Premissas!$E$9,IF(G801&lt;Premissas!$C$11,Premissas!$E$10,IF(G801&lt;Premissas!$C$12,Premissas!$E$11,Premissas!$E$12)))))))</f>
        <v>0</v>
      </c>
      <c r="M801" s="13">
        <f>IF(OR(L801="",L801=0),0,L801/Premissas!$C$16)</f>
        <v>0</v>
      </c>
      <c r="N801" s="9" t="str">
        <f>IF(L801&gt;=Premissas!$C$17,"SIM","NÃO")</f>
        <v>NÃO</v>
      </c>
    </row>
    <row r="802" spans="1:14" ht="15" customHeight="1">
      <c r="A802" s="9">
        <v>8</v>
      </c>
      <c r="B802" s="9" t="s">
        <v>3939</v>
      </c>
      <c r="C802" s="9" t="s">
        <v>3940</v>
      </c>
      <c r="D802" s="9">
        <v>1942</v>
      </c>
      <c r="E802" s="9" t="s">
        <v>21</v>
      </c>
      <c r="F802" s="9">
        <f>COUNTIFS(Detalhe_Registro!$A:$A,A802,Detalhe_Registro!$D:$D,B802)</f>
        <v>1</v>
      </c>
      <c r="G802" s="11">
        <v>0.75</v>
      </c>
      <c r="H802" s="11">
        <v>0.75</v>
      </c>
      <c r="I802" s="10">
        <f>SUMIFS(Detalhe_Registro!$F:$F,Detalhe_Registro!$A:$A,A802,Detalhe_Registro!$D:$D,B802)</f>
        <v>620</v>
      </c>
      <c r="J802" s="11">
        <f>SUMIFS(Detalhe_Registro!$G:$G,Detalhe_Registro!$A:$A,A802,Detalhe_Registro!$D:$D,B802)</f>
        <v>42.03</v>
      </c>
      <c r="K802" s="9" t="str">
        <f>IF(G802="","",IF(G802&lt;Premissas!$C$8,"&lt; 1,00",IF(G802&lt;Premissas!$C$9,"1,00 – 1,19",IF(G802&lt;Premissas!$C$10,"1,20 – 1,39",IF(G802&lt;Premissas!$C$11,"1,40 – 1,59",IF(G802&lt;Premissas!$C$12,"1,60 – 1,99","≥ 2,00"))))))</f>
        <v>&lt; 1,00</v>
      </c>
      <c r="L802" s="12">
        <f>IF(G802="","",MIN(Premissas!$C$17,IF(G802&lt;Premissas!$C$8,Premissas!$E$7,IF(G802&lt;Premissas!$C$9,Premissas!$E$8,IF(G802&lt;Premissas!$C$10,Premissas!$E$9,IF(G802&lt;Premissas!$C$11,Premissas!$E$10,IF(G802&lt;Premissas!$C$12,Premissas!$E$11,Premissas!$E$12)))))))</f>
        <v>0</v>
      </c>
      <c r="M802" s="13">
        <f>IF(OR(L802="",L802=0),0,L802/Premissas!$C$16)</f>
        <v>0</v>
      </c>
      <c r="N802" s="9" t="str">
        <f>IF(L802&gt;=Premissas!$C$17,"SIM","NÃO")</f>
        <v>NÃO</v>
      </c>
    </row>
    <row r="803" spans="1:14" ht="15" customHeight="1">
      <c r="A803" s="9">
        <v>8</v>
      </c>
      <c r="B803" s="9" t="s">
        <v>490</v>
      </c>
      <c r="C803" s="9" t="s">
        <v>491</v>
      </c>
      <c r="D803" s="9">
        <v>1942</v>
      </c>
      <c r="E803" s="9" t="s">
        <v>20</v>
      </c>
      <c r="F803" s="9">
        <f>COUNTIFS(Detalhe_Registro!$A:$A,A803,Detalhe_Registro!$D:$D,B803)</f>
        <v>1</v>
      </c>
      <c r="G803" s="11">
        <v>0.5</v>
      </c>
      <c r="H803" s="11">
        <v>0.5</v>
      </c>
      <c r="I803" s="10">
        <f>SUMIFS(Detalhe_Registro!$F:$F,Detalhe_Registro!$A:$A,A803,Detalhe_Registro!$D:$D,B803)</f>
        <v>1</v>
      </c>
      <c r="J803" s="11">
        <f>SUMIFS(Detalhe_Registro!$G:$G,Detalhe_Registro!$A:$A,A803,Detalhe_Registro!$D:$D,B803)</f>
        <v>0.13</v>
      </c>
      <c r="K803" s="9" t="str">
        <f>IF(G803="","",IF(G803&lt;Premissas!$C$8,"&lt; 1,00",IF(G803&lt;Premissas!$C$9,"1,00 – 1,19",IF(G803&lt;Premissas!$C$10,"1,20 – 1,39",IF(G803&lt;Premissas!$C$11,"1,40 – 1,59",IF(G803&lt;Premissas!$C$12,"1,60 – 1,99","≥ 2,00"))))))</f>
        <v>&lt; 1,00</v>
      </c>
      <c r="L803" s="12">
        <f>IF(G803="","",MIN(Premissas!$C$17,IF(G803&lt;Premissas!$C$8,Premissas!$E$7,IF(G803&lt;Premissas!$C$9,Premissas!$E$8,IF(G803&lt;Premissas!$C$10,Premissas!$E$9,IF(G803&lt;Premissas!$C$11,Premissas!$E$10,IF(G803&lt;Premissas!$C$12,Premissas!$E$11,Premissas!$E$12)))))))</f>
        <v>0</v>
      </c>
      <c r="M803" s="13">
        <f>IF(OR(L803="",L803=0),0,L803/Premissas!$C$16)</f>
        <v>0</v>
      </c>
      <c r="N803" s="9" t="str">
        <f>IF(L803&gt;=Premissas!$C$17,"SIM","NÃO")</f>
        <v>NÃO</v>
      </c>
    </row>
    <row r="804" spans="1:14" ht="15" customHeight="1">
      <c r="A804" s="9">
        <v>8</v>
      </c>
      <c r="B804" s="9" t="s">
        <v>500</v>
      </c>
      <c r="C804" s="9" t="s">
        <v>501</v>
      </c>
      <c r="D804" s="9">
        <v>1942</v>
      </c>
      <c r="E804" s="9" t="s">
        <v>21</v>
      </c>
      <c r="F804" s="9">
        <f>COUNTIFS(Detalhe_Registro!$A:$A,A804,Detalhe_Registro!$D:$D,B804)</f>
        <v>1</v>
      </c>
      <c r="G804" s="11">
        <v>1.2</v>
      </c>
      <c r="H804" s="11">
        <v>1.2</v>
      </c>
      <c r="I804" s="10">
        <f>SUMIFS(Detalhe_Registro!$F:$F,Detalhe_Registro!$A:$A,A804,Detalhe_Registro!$D:$D,B804)</f>
        <v>1574</v>
      </c>
      <c r="J804" s="11">
        <f>SUMIFS(Detalhe_Registro!$G:$G,Detalhe_Registro!$A:$A,A804,Detalhe_Registro!$D:$D,B804)</f>
        <v>64.56</v>
      </c>
      <c r="K804" s="9" t="str">
        <f>IF(G804="","",IF(G804&lt;Premissas!$C$8,"&lt; 1,00",IF(G804&lt;Premissas!$C$9,"1,00 – 1,19",IF(G804&lt;Premissas!$C$10,"1,20 – 1,39",IF(G804&lt;Premissas!$C$11,"1,40 – 1,59",IF(G804&lt;Premissas!$C$12,"1,60 – 1,99","≥ 2,00"))))))</f>
        <v>1,20 – 1,39</v>
      </c>
      <c r="L804" s="12">
        <f>IF(G804="","",MIN(Premissas!$C$17,IF(G804&lt;Premissas!$C$8,Premissas!$E$7,IF(G804&lt;Premissas!$C$9,Premissas!$E$8,IF(G804&lt;Premissas!$C$10,Premissas!$E$9,IF(G804&lt;Premissas!$C$11,Premissas!$E$10,IF(G804&lt;Premissas!$C$12,Premissas!$E$11,Premissas!$E$12)))))))</f>
        <v>200</v>
      </c>
      <c r="M804" s="13">
        <f>IF(OR(L804="",L804=0),0,L804/Premissas!$C$16)</f>
        <v>7.6923076923076925</v>
      </c>
      <c r="N804" s="9" t="str">
        <f>IF(L804&gt;=Premissas!$C$17,"SIM","NÃO")</f>
        <v>NÃO</v>
      </c>
    </row>
    <row r="805" spans="1:14" ht="15" customHeight="1">
      <c r="A805" s="9">
        <v>8</v>
      </c>
      <c r="B805" s="9" t="s">
        <v>562</v>
      </c>
      <c r="C805" s="9" t="s">
        <v>563</v>
      </c>
      <c r="D805" s="9">
        <v>1942</v>
      </c>
      <c r="E805" s="9" t="s">
        <v>21</v>
      </c>
      <c r="F805" s="9">
        <f>COUNTIFS(Detalhe_Registro!$A:$A,A805,Detalhe_Registro!$D:$D,B805)</f>
        <v>1</v>
      </c>
      <c r="G805" s="11">
        <v>0.8</v>
      </c>
      <c r="H805" s="11">
        <v>0.8</v>
      </c>
      <c r="I805" s="10">
        <f>SUMIFS(Detalhe_Registro!$F:$F,Detalhe_Registro!$A:$A,A805,Detalhe_Registro!$D:$D,B805)</f>
        <v>1195</v>
      </c>
      <c r="J805" s="11">
        <f>SUMIFS(Detalhe_Registro!$G:$G,Detalhe_Registro!$A:$A,A805,Detalhe_Registro!$D:$D,B805)</f>
        <v>72.959999999999994</v>
      </c>
      <c r="K805" s="9" t="str">
        <f>IF(G805="","",IF(G805&lt;Premissas!$C$8,"&lt; 1,00",IF(G805&lt;Premissas!$C$9,"1,00 – 1,19",IF(G805&lt;Premissas!$C$10,"1,20 – 1,39",IF(G805&lt;Premissas!$C$11,"1,40 – 1,59",IF(G805&lt;Premissas!$C$12,"1,60 – 1,99","≥ 2,00"))))))</f>
        <v>&lt; 1,00</v>
      </c>
      <c r="L805" s="12">
        <f>IF(G805="","",MIN(Premissas!$C$17,IF(G805&lt;Premissas!$C$8,Premissas!$E$7,IF(G805&lt;Premissas!$C$9,Premissas!$E$8,IF(G805&lt;Premissas!$C$10,Premissas!$E$9,IF(G805&lt;Premissas!$C$11,Premissas!$E$10,IF(G805&lt;Premissas!$C$12,Premissas!$E$11,Premissas!$E$12)))))))</f>
        <v>0</v>
      </c>
      <c r="M805" s="13">
        <f>IF(OR(L805="",L805=0),0,L805/Premissas!$C$16)</f>
        <v>0</v>
      </c>
      <c r="N805" s="9" t="str">
        <f>IF(L805&gt;=Premissas!$C$17,"SIM","NÃO")</f>
        <v>NÃO</v>
      </c>
    </row>
    <row r="806" spans="1:14" ht="15" customHeight="1">
      <c r="A806" s="9">
        <v>8</v>
      </c>
      <c r="B806" s="9" t="s">
        <v>486</v>
      </c>
      <c r="C806" s="9" t="s">
        <v>487</v>
      </c>
      <c r="D806" s="9">
        <v>1942</v>
      </c>
      <c r="E806" s="9" t="s">
        <v>21</v>
      </c>
      <c r="F806" s="9">
        <f>COUNTIFS(Detalhe_Registro!$A:$A,A806,Detalhe_Registro!$D:$D,B806)</f>
        <v>1</v>
      </c>
      <c r="G806" s="11">
        <v>1.6</v>
      </c>
      <c r="H806" s="11">
        <v>1.6</v>
      </c>
      <c r="I806" s="10">
        <f>SUMIFS(Detalhe_Registro!$F:$F,Detalhe_Registro!$A:$A,A806,Detalhe_Registro!$D:$D,B806)</f>
        <v>1668</v>
      </c>
      <c r="J806" s="11">
        <f>SUMIFS(Detalhe_Registro!$G:$G,Detalhe_Registro!$A:$A,A806,Detalhe_Registro!$D:$D,B806)</f>
        <v>52.77</v>
      </c>
      <c r="K806" s="9" t="str">
        <f>IF(G806="","",IF(G806&lt;Premissas!$C$8,"&lt; 1,00",IF(G806&lt;Premissas!$C$9,"1,00 – 1,19",IF(G806&lt;Premissas!$C$10,"1,20 – 1,39",IF(G806&lt;Premissas!$C$11,"1,40 – 1,59",IF(G806&lt;Premissas!$C$12,"1,60 – 1,99","≥ 2,00"))))))</f>
        <v>1,60 – 1,99</v>
      </c>
      <c r="L806" s="12">
        <f>IF(G806="","",MIN(Premissas!$C$17,IF(G806&lt;Premissas!$C$8,Premissas!$E$7,IF(G806&lt;Premissas!$C$9,Premissas!$E$8,IF(G806&lt;Premissas!$C$10,Premissas!$E$9,IF(G806&lt;Premissas!$C$11,Premissas!$E$10,IF(G806&lt;Premissas!$C$12,Premissas!$E$11,Premissas!$E$12)))))))</f>
        <v>500</v>
      </c>
      <c r="M806" s="13">
        <f>IF(OR(L806="",L806=0),0,L806/Premissas!$C$16)</f>
        <v>19.23076923076923</v>
      </c>
      <c r="N806" s="9" t="str">
        <f>IF(L806&gt;=Premissas!$C$17,"SIM","NÃO")</f>
        <v>NÃO</v>
      </c>
    </row>
    <row r="807" spans="1:14" ht="15" customHeight="1">
      <c r="A807" s="9">
        <v>8</v>
      </c>
      <c r="B807" s="9" t="s">
        <v>606</v>
      </c>
      <c r="C807" s="9" t="s">
        <v>607</v>
      </c>
      <c r="D807" s="9">
        <v>1942</v>
      </c>
      <c r="E807" s="9" t="s">
        <v>4859</v>
      </c>
      <c r="F807" s="9">
        <f>COUNTIFS(Detalhe_Registro!$A:$A,A807,Detalhe_Registro!$D:$D,B807)</f>
        <v>4</v>
      </c>
      <c r="G807" s="11">
        <v>5.4090910000000001</v>
      </c>
      <c r="H807" s="11">
        <v>1.9991479999999999</v>
      </c>
      <c r="I807" s="10">
        <f>SUMIFS(Detalhe_Registro!$F:$F,Detalhe_Registro!$A:$A,A807,Detalhe_Registro!$D:$D,B807)</f>
        <v>1028</v>
      </c>
      <c r="J807" s="11">
        <f>SUMIFS(Detalhe_Registro!$G:$G,Detalhe_Registro!$A:$A,A807,Detalhe_Registro!$D:$D,B807)</f>
        <v>66.91</v>
      </c>
      <c r="K807" s="9" t="str">
        <f>IF(G807="","",IF(G807&lt;Premissas!$C$8,"&lt; 1,00",IF(G807&lt;Premissas!$C$9,"1,00 – 1,19",IF(G807&lt;Premissas!$C$10,"1,20 – 1,39",IF(G807&lt;Premissas!$C$11,"1,40 – 1,59",IF(G807&lt;Premissas!$C$12,"1,60 – 1,99","≥ 2,00"))))))</f>
        <v>≥ 2,00</v>
      </c>
      <c r="L807" s="12">
        <f>IF(G807="","",MIN(Premissas!$C$17,IF(G807&lt;Premissas!$C$8,Premissas!$E$7,IF(G807&lt;Premissas!$C$9,Premissas!$E$8,IF(G807&lt;Premissas!$C$10,Premissas!$E$9,IF(G807&lt;Premissas!$C$11,Premissas!$E$10,IF(G807&lt;Premissas!$C$12,Premissas!$E$11,Premissas!$E$12)))))))</f>
        <v>750</v>
      </c>
      <c r="M807" s="13">
        <f>IF(OR(L807="",L807=0),0,L807/Premissas!$C$16)</f>
        <v>28.846153846153847</v>
      </c>
      <c r="N807" s="9" t="str">
        <f>IF(L807&gt;=Premissas!$C$17,"SIM","NÃO")</f>
        <v>SIM</v>
      </c>
    </row>
    <row r="808" spans="1:14" ht="15" customHeight="1">
      <c r="A808" s="9">
        <v>8</v>
      </c>
      <c r="B808" s="9" t="s">
        <v>632</v>
      </c>
      <c r="C808" s="9" t="s">
        <v>633</v>
      </c>
      <c r="D808" s="9">
        <v>1942</v>
      </c>
      <c r="E808" s="9" t="s">
        <v>4855</v>
      </c>
      <c r="F808" s="9">
        <f>COUNTIFS(Detalhe_Registro!$A:$A,A808,Detalhe_Registro!$D:$D,B808)</f>
        <v>3</v>
      </c>
      <c r="G808" s="11">
        <v>11.318182</v>
      </c>
      <c r="H808" s="11">
        <v>4.697972</v>
      </c>
      <c r="I808" s="10">
        <f>SUMIFS(Detalhe_Registro!$F:$F,Detalhe_Registro!$A:$A,A808,Detalhe_Registro!$D:$D,B808)</f>
        <v>801</v>
      </c>
      <c r="J808" s="11">
        <f>SUMIFS(Detalhe_Registro!$G:$G,Detalhe_Registro!$A:$A,A808,Detalhe_Registro!$D:$D,B808)</f>
        <v>33.65</v>
      </c>
      <c r="K808" s="9" t="str">
        <f>IF(G808="","",IF(G808&lt;Premissas!$C$8,"&lt; 1,00",IF(G808&lt;Premissas!$C$9,"1,00 – 1,19",IF(G808&lt;Premissas!$C$10,"1,20 – 1,39",IF(G808&lt;Premissas!$C$11,"1,40 – 1,59",IF(G808&lt;Premissas!$C$12,"1,60 – 1,99","≥ 2,00"))))))</f>
        <v>≥ 2,00</v>
      </c>
      <c r="L808" s="12">
        <f>IF(G808="","",MIN(Premissas!$C$17,IF(G808&lt;Premissas!$C$8,Premissas!$E$7,IF(G808&lt;Premissas!$C$9,Premissas!$E$8,IF(G808&lt;Premissas!$C$10,Premissas!$E$9,IF(G808&lt;Premissas!$C$11,Premissas!$E$10,IF(G808&lt;Premissas!$C$12,Premissas!$E$11,Premissas!$E$12)))))))</f>
        <v>750</v>
      </c>
      <c r="M808" s="13">
        <f>IF(OR(L808="",L808=0),0,L808/Premissas!$C$16)</f>
        <v>28.846153846153847</v>
      </c>
      <c r="N808" s="9" t="str">
        <f>IF(L808&gt;=Premissas!$C$17,"SIM","NÃO")</f>
        <v>SIM</v>
      </c>
    </row>
    <row r="809" spans="1:14" ht="15" customHeight="1">
      <c r="A809" s="9">
        <v>8</v>
      </c>
      <c r="B809" s="9" t="s">
        <v>624</v>
      </c>
      <c r="C809" s="9" t="s">
        <v>625</v>
      </c>
      <c r="D809" s="9">
        <v>1942</v>
      </c>
      <c r="E809" s="9" t="s">
        <v>4854</v>
      </c>
      <c r="F809" s="9">
        <f>COUNTIFS(Detalhe_Registro!$A:$A,A809,Detalhe_Registro!$D:$D,B809)</f>
        <v>2</v>
      </c>
      <c r="G809" s="11">
        <v>4.9090910000000001</v>
      </c>
      <c r="H809" s="11">
        <v>2.579545</v>
      </c>
      <c r="I809" s="10">
        <f>SUMIFS(Detalhe_Registro!$F:$F,Detalhe_Registro!$A:$A,A809,Detalhe_Registro!$D:$D,B809)</f>
        <v>758</v>
      </c>
      <c r="J809" s="11">
        <f>SUMIFS(Detalhe_Registro!$G:$G,Detalhe_Registro!$A:$A,A809,Detalhe_Registro!$D:$D,B809)</f>
        <v>14.16</v>
      </c>
      <c r="K809" s="9" t="str">
        <f>IF(G809="","",IF(G809&lt;Premissas!$C$8,"&lt; 1,00",IF(G809&lt;Premissas!$C$9,"1,00 – 1,19",IF(G809&lt;Premissas!$C$10,"1,20 – 1,39",IF(G809&lt;Premissas!$C$11,"1,40 – 1,59",IF(G809&lt;Premissas!$C$12,"1,60 – 1,99","≥ 2,00"))))))</f>
        <v>≥ 2,00</v>
      </c>
      <c r="L809" s="12">
        <f>IF(G809="","",MIN(Premissas!$C$17,IF(G809&lt;Premissas!$C$8,Premissas!$E$7,IF(G809&lt;Premissas!$C$9,Premissas!$E$8,IF(G809&lt;Premissas!$C$10,Premissas!$E$9,IF(G809&lt;Premissas!$C$11,Premissas!$E$10,IF(G809&lt;Premissas!$C$12,Premissas!$E$11,Premissas!$E$12)))))))</f>
        <v>750</v>
      </c>
      <c r="M809" s="13">
        <f>IF(OR(L809="",L809=0),0,L809/Premissas!$C$16)</f>
        <v>28.846153846153847</v>
      </c>
      <c r="N809" s="9" t="str">
        <f>IF(L809&gt;=Premissas!$C$17,"SIM","NÃO")</f>
        <v>SIM</v>
      </c>
    </row>
    <row r="810" spans="1:14" ht="15" customHeight="1">
      <c r="A810" s="9">
        <v>8</v>
      </c>
      <c r="B810" s="9" t="s">
        <v>3943</v>
      </c>
      <c r="C810" s="9" t="s">
        <v>3944</v>
      </c>
      <c r="D810" s="9">
        <v>1942</v>
      </c>
      <c r="E810" s="9" t="s">
        <v>21</v>
      </c>
      <c r="F810" s="9">
        <f>COUNTIFS(Detalhe_Registro!$A:$A,A810,Detalhe_Registro!$D:$D,B810)</f>
        <v>1</v>
      </c>
      <c r="G810" s="11">
        <v>1</v>
      </c>
      <c r="H810" s="11">
        <v>1</v>
      </c>
      <c r="I810" s="10">
        <f>SUMIFS(Detalhe_Registro!$F:$F,Detalhe_Registro!$A:$A,A810,Detalhe_Registro!$D:$D,B810)</f>
        <v>1699</v>
      </c>
      <c r="J810" s="11">
        <f>SUMIFS(Detalhe_Registro!$G:$G,Detalhe_Registro!$A:$A,A810,Detalhe_Registro!$D:$D,B810)</f>
        <v>84.89</v>
      </c>
      <c r="K810" s="9" t="str">
        <f>IF(G810="","",IF(G810&lt;Premissas!$C$8,"&lt; 1,00",IF(G810&lt;Premissas!$C$9,"1,00 – 1,19",IF(G810&lt;Premissas!$C$10,"1,20 – 1,39",IF(G810&lt;Premissas!$C$11,"1,40 – 1,59",IF(G810&lt;Premissas!$C$12,"1,60 – 1,99","≥ 2,00"))))))</f>
        <v>1,00 – 1,19</v>
      </c>
      <c r="L810" s="12">
        <f>IF(G810="","",MIN(Premissas!$C$17,IF(G810&lt;Premissas!$C$8,Premissas!$E$7,IF(G810&lt;Premissas!$C$9,Premissas!$E$8,IF(G810&lt;Premissas!$C$10,Premissas!$E$9,IF(G810&lt;Premissas!$C$11,Premissas!$E$10,IF(G810&lt;Premissas!$C$12,Premissas!$E$11,Premissas!$E$12)))))))</f>
        <v>100</v>
      </c>
      <c r="M810" s="13">
        <f>IF(OR(L810="",L810=0),0,L810/Premissas!$C$16)</f>
        <v>3.8461538461538463</v>
      </c>
      <c r="N810" s="9" t="str">
        <f>IF(L810&gt;=Premissas!$C$17,"SIM","NÃO")</f>
        <v>NÃO</v>
      </c>
    </row>
    <row r="811" spans="1:14" ht="15" customHeight="1">
      <c r="A811" s="9">
        <v>8</v>
      </c>
      <c r="B811" s="9" t="s">
        <v>556</v>
      </c>
      <c r="C811" s="9" t="s">
        <v>557</v>
      </c>
      <c r="D811" s="9">
        <v>1942</v>
      </c>
      <c r="E811" s="9" t="s">
        <v>4856</v>
      </c>
      <c r="F811" s="9">
        <f>COUNTIFS(Detalhe_Registro!$A:$A,A811,Detalhe_Registro!$D:$D,B811)</f>
        <v>2</v>
      </c>
      <c r="G811" s="11">
        <v>1.1000000000000001</v>
      </c>
      <c r="H811" s="11">
        <v>0.73181799999999997</v>
      </c>
      <c r="I811" s="10">
        <f>SUMIFS(Detalhe_Registro!$F:$F,Detalhe_Registro!$A:$A,A811,Detalhe_Registro!$D:$D,B811)</f>
        <v>1902</v>
      </c>
      <c r="J811" s="11">
        <f>SUMIFS(Detalhe_Registro!$G:$G,Detalhe_Registro!$A:$A,A811,Detalhe_Registro!$D:$D,B811)</f>
        <v>90.51</v>
      </c>
      <c r="K811" s="9" t="str">
        <f>IF(G811="","",IF(G811&lt;Premissas!$C$8,"&lt; 1,00",IF(G811&lt;Premissas!$C$9,"1,00 – 1,19",IF(G811&lt;Premissas!$C$10,"1,20 – 1,39",IF(G811&lt;Premissas!$C$11,"1,40 – 1,59",IF(G811&lt;Premissas!$C$12,"1,60 – 1,99","≥ 2,00"))))))</f>
        <v>1,00 – 1,19</v>
      </c>
      <c r="L811" s="12">
        <f>IF(G811="","",MIN(Premissas!$C$17,IF(G811&lt;Premissas!$C$8,Premissas!$E$7,IF(G811&lt;Premissas!$C$9,Premissas!$E$8,IF(G811&lt;Premissas!$C$10,Premissas!$E$9,IF(G811&lt;Premissas!$C$11,Premissas!$E$10,IF(G811&lt;Premissas!$C$12,Premissas!$E$11,Premissas!$E$12)))))))</f>
        <v>100</v>
      </c>
      <c r="M811" s="13">
        <f>IF(OR(L811="",L811=0),0,L811/Premissas!$C$16)</f>
        <v>3.8461538461538463</v>
      </c>
      <c r="N811" s="9" t="str">
        <f>IF(L811&gt;=Premissas!$C$17,"SIM","NÃO")</f>
        <v>NÃO</v>
      </c>
    </row>
    <row r="812" spans="1:14" ht="15" customHeight="1">
      <c r="A812" s="9">
        <v>8</v>
      </c>
      <c r="B812" s="9" t="s">
        <v>512</v>
      </c>
      <c r="C812" s="9" t="s">
        <v>513</v>
      </c>
      <c r="D812" s="9">
        <v>1942</v>
      </c>
      <c r="E812" s="9" t="s">
        <v>21</v>
      </c>
      <c r="F812" s="9">
        <f>COUNTIFS(Detalhe_Registro!$A:$A,A812,Detalhe_Registro!$D:$D,B812)</f>
        <v>1</v>
      </c>
      <c r="G812" s="11">
        <v>1.35</v>
      </c>
      <c r="H812" s="11">
        <v>1.35</v>
      </c>
      <c r="I812" s="10">
        <f>SUMIFS(Detalhe_Registro!$F:$F,Detalhe_Registro!$A:$A,A812,Detalhe_Registro!$D:$D,B812)</f>
        <v>1985</v>
      </c>
      <c r="J812" s="11">
        <f>SUMIFS(Detalhe_Registro!$G:$G,Detalhe_Registro!$A:$A,A812,Detalhe_Registro!$D:$D,B812)</f>
        <v>72.64</v>
      </c>
      <c r="K812" s="9" t="str">
        <f>IF(G812="","",IF(G812&lt;Premissas!$C$8,"&lt; 1,00",IF(G812&lt;Premissas!$C$9,"1,00 – 1,19",IF(G812&lt;Premissas!$C$10,"1,20 – 1,39",IF(G812&lt;Premissas!$C$11,"1,40 – 1,59",IF(G812&lt;Premissas!$C$12,"1,60 – 1,99","≥ 2,00"))))))</f>
        <v>1,20 – 1,39</v>
      </c>
      <c r="L812" s="12">
        <f>IF(G812="","",MIN(Premissas!$C$17,IF(G812&lt;Premissas!$C$8,Premissas!$E$7,IF(G812&lt;Premissas!$C$9,Premissas!$E$8,IF(G812&lt;Premissas!$C$10,Premissas!$E$9,IF(G812&lt;Premissas!$C$11,Premissas!$E$10,IF(G812&lt;Premissas!$C$12,Premissas!$E$11,Premissas!$E$12)))))))</f>
        <v>200</v>
      </c>
      <c r="M812" s="13">
        <f>IF(OR(L812="",L812=0),0,L812/Premissas!$C$16)</f>
        <v>7.6923076923076925</v>
      </c>
      <c r="N812" s="9" t="str">
        <f>IF(L812&gt;=Premissas!$C$17,"SIM","NÃO")</f>
        <v>NÃO</v>
      </c>
    </row>
    <row r="813" spans="1:14" ht="15" customHeight="1">
      <c r="A813" s="9">
        <v>8</v>
      </c>
      <c r="B813" s="9" t="s">
        <v>598</v>
      </c>
      <c r="C813" s="9" t="s">
        <v>599</v>
      </c>
      <c r="D813" s="9">
        <v>1942</v>
      </c>
      <c r="E813" s="9" t="s">
        <v>4856</v>
      </c>
      <c r="F813" s="9">
        <f>COUNTIFS(Detalhe_Registro!$A:$A,A813,Detalhe_Registro!$D:$D,B813)</f>
        <v>2</v>
      </c>
      <c r="G813" s="11">
        <v>2.1363639999999999</v>
      </c>
      <c r="H813" s="11">
        <v>1.493182</v>
      </c>
      <c r="I813" s="10">
        <f>SUMIFS(Detalhe_Registro!$F:$F,Detalhe_Registro!$A:$A,A813,Detalhe_Registro!$D:$D,B813)</f>
        <v>1288</v>
      </c>
      <c r="J813" s="11">
        <f>SUMIFS(Detalhe_Registro!$G:$G,Detalhe_Registro!$A:$A,A813,Detalhe_Registro!$D:$D,B813)</f>
        <v>73.27000000000001</v>
      </c>
      <c r="K813" s="9" t="str">
        <f>IF(G813="","",IF(G813&lt;Premissas!$C$8,"&lt; 1,00",IF(G813&lt;Premissas!$C$9,"1,00 – 1,19",IF(G813&lt;Premissas!$C$10,"1,20 – 1,39",IF(G813&lt;Premissas!$C$11,"1,40 – 1,59",IF(G813&lt;Premissas!$C$12,"1,60 – 1,99","≥ 2,00"))))))</f>
        <v>≥ 2,00</v>
      </c>
      <c r="L813" s="12">
        <f>IF(G813="","",MIN(Premissas!$C$17,IF(G813&lt;Premissas!$C$8,Premissas!$E$7,IF(G813&lt;Premissas!$C$9,Premissas!$E$8,IF(G813&lt;Premissas!$C$10,Premissas!$E$9,IF(G813&lt;Premissas!$C$11,Premissas!$E$10,IF(G813&lt;Premissas!$C$12,Premissas!$E$11,Premissas!$E$12)))))))</f>
        <v>750</v>
      </c>
      <c r="M813" s="13">
        <f>IF(OR(L813="",L813=0),0,L813/Premissas!$C$16)</f>
        <v>28.846153846153847</v>
      </c>
      <c r="N813" s="9" t="str">
        <f>IF(L813&gt;=Premissas!$C$17,"SIM","NÃO")</f>
        <v>SIM</v>
      </c>
    </row>
    <row r="814" spans="1:14" ht="15" customHeight="1">
      <c r="A814" s="9">
        <v>8</v>
      </c>
      <c r="B814" s="9" t="s">
        <v>538</v>
      </c>
      <c r="C814" s="9" t="s">
        <v>539</v>
      </c>
      <c r="D814" s="9">
        <v>1942</v>
      </c>
      <c r="E814" s="9" t="s">
        <v>18</v>
      </c>
      <c r="F814" s="9">
        <f>COUNTIFS(Detalhe_Registro!$A:$A,A814,Detalhe_Registro!$D:$D,B814)</f>
        <v>1</v>
      </c>
      <c r="G814" s="11">
        <v>2.1363639999999999</v>
      </c>
      <c r="H814" s="11">
        <v>2.1363639999999999</v>
      </c>
      <c r="I814" s="10">
        <f>SUMIFS(Detalhe_Registro!$F:$F,Detalhe_Registro!$A:$A,A814,Detalhe_Registro!$D:$D,B814)</f>
        <v>1858</v>
      </c>
      <c r="J814" s="11">
        <f>SUMIFS(Detalhe_Registro!$G:$G,Detalhe_Registro!$A:$A,A814,Detalhe_Registro!$D:$D,B814)</f>
        <v>39.4</v>
      </c>
      <c r="K814" s="9" t="str">
        <f>IF(G814="","",IF(G814&lt;Premissas!$C$8,"&lt; 1,00",IF(G814&lt;Premissas!$C$9,"1,00 – 1,19",IF(G814&lt;Premissas!$C$10,"1,20 – 1,39",IF(G814&lt;Premissas!$C$11,"1,40 – 1,59",IF(G814&lt;Premissas!$C$12,"1,60 – 1,99","≥ 2,00"))))))</f>
        <v>≥ 2,00</v>
      </c>
      <c r="L814" s="12">
        <f>IF(G814="","",MIN(Premissas!$C$17,IF(G814&lt;Premissas!$C$8,Premissas!$E$7,IF(G814&lt;Premissas!$C$9,Premissas!$E$8,IF(G814&lt;Premissas!$C$10,Premissas!$E$9,IF(G814&lt;Premissas!$C$11,Premissas!$E$10,IF(G814&lt;Premissas!$C$12,Premissas!$E$11,Premissas!$E$12)))))))</f>
        <v>750</v>
      </c>
      <c r="M814" s="13">
        <f>IF(OR(L814="",L814=0),0,L814/Premissas!$C$16)</f>
        <v>28.846153846153847</v>
      </c>
      <c r="N814" s="9" t="str">
        <f>IF(L814&gt;=Premissas!$C$17,"SIM","NÃO")</f>
        <v>SIM</v>
      </c>
    </row>
    <row r="815" spans="1:14" ht="15" customHeight="1">
      <c r="A815" s="9">
        <v>8</v>
      </c>
      <c r="B815" s="9" t="s">
        <v>592</v>
      </c>
      <c r="C815" s="9" t="s">
        <v>593</v>
      </c>
      <c r="D815" s="9">
        <v>1942</v>
      </c>
      <c r="E815" s="9" t="s">
        <v>21</v>
      </c>
      <c r="F815" s="9">
        <f>COUNTIFS(Detalhe_Registro!$A:$A,A815,Detalhe_Registro!$D:$D,B815)</f>
        <v>1</v>
      </c>
      <c r="G815" s="11">
        <v>1</v>
      </c>
      <c r="H815" s="11">
        <v>1</v>
      </c>
      <c r="I815" s="10">
        <f>SUMIFS(Detalhe_Registro!$F:$F,Detalhe_Registro!$A:$A,A815,Detalhe_Registro!$D:$D,B815)</f>
        <v>1231</v>
      </c>
      <c r="J815" s="11">
        <f>SUMIFS(Detalhe_Registro!$G:$G,Detalhe_Registro!$A:$A,A815,Detalhe_Registro!$D:$D,B815)</f>
        <v>62.9</v>
      </c>
      <c r="K815" s="9" t="str">
        <f>IF(G815="","",IF(G815&lt;Premissas!$C$8,"&lt; 1,00",IF(G815&lt;Premissas!$C$9,"1,00 – 1,19",IF(G815&lt;Premissas!$C$10,"1,20 – 1,39",IF(G815&lt;Premissas!$C$11,"1,40 – 1,59",IF(G815&lt;Premissas!$C$12,"1,60 – 1,99","≥ 2,00"))))))</f>
        <v>1,00 – 1,19</v>
      </c>
      <c r="L815" s="12">
        <f>IF(G815="","",MIN(Premissas!$C$17,IF(G815&lt;Premissas!$C$8,Premissas!$E$7,IF(G815&lt;Premissas!$C$9,Premissas!$E$8,IF(G815&lt;Premissas!$C$10,Premissas!$E$9,IF(G815&lt;Premissas!$C$11,Premissas!$E$10,IF(G815&lt;Premissas!$C$12,Premissas!$E$11,Premissas!$E$12)))))))</f>
        <v>100</v>
      </c>
      <c r="M815" s="13">
        <f>IF(OR(L815="",L815=0),0,L815/Premissas!$C$16)</f>
        <v>3.8461538461538463</v>
      </c>
      <c r="N815" s="9" t="str">
        <f>IF(L815&gt;=Premissas!$C$17,"SIM","NÃO")</f>
        <v>NÃO</v>
      </c>
    </row>
    <row r="816" spans="1:14" ht="15" customHeight="1">
      <c r="A816" s="9">
        <v>8</v>
      </c>
      <c r="B816" s="9" t="s">
        <v>640</v>
      </c>
      <c r="C816" s="9" t="s">
        <v>641</v>
      </c>
      <c r="D816" s="9">
        <v>1942</v>
      </c>
      <c r="E816" s="9" t="s">
        <v>4852</v>
      </c>
      <c r="F816" s="9">
        <f>COUNTIFS(Detalhe_Registro!$A:$A,A816,Detalhe_Registro!$D:$D,B816)</f>
        <v>2</v>
      </c>
      <c r="G816" s="11">
        <v>0.125</v>
      </c>
      <c r="H816" s="11">
        <v>0.121324</v>
      </c>
      <c r="I816" s="10">
        <f>SUMIFS(Detalhe_Registro!$F:$F,Detalhe_Registro!$A:$A,A816,Detalhe_Registro!$D:$D,B816)</f>
        <v>81</v>
      </c>
      <c r="J816" s="11">
        <f>SUMIFS(Detalhe_Registro!$G:$G,Detalhe_Registro!$A:$A,A816,Detalhe_Registro!$D:$D,B816)</f>
        <v>51.86</v>
      </c>
      <c r="K816" s="9" t="str">
        <f>IF(G816="","",IF(G816&lt;Premissas!$C$8,"&lt; 1,00",IF(G816&lt;Premissas!$C$9,"1,00 – 1,19",IF(G816&lt;Premissas!$C$10,"1,20 – 1,39",IF(G816&lt;Premissas!$C$11,"1,40 – 1,59",IF(G816&lt;Premissas!$C$12,"1,60 – 1,99","≥ 2,00"))))))</f>
        <v>&lt; 1,00</v>
      </c>
      <c r="L816" s="12">
        <f>IF(G816="","",MIN(Premissas!$C$17,IF(G816&lt;Premissas!$C$8,Premissas!$E$7,IF(G816&lt;Premissas!$C$9,Premissas!$E$8,IF(G816&lt;Premissas!$C$10,Premissas!$E$9,IF(G816&lt;Premissas!$C$11,Premissas!$E$10,IF(G816&lt;Premissas!$C$12,Premissas!$E$11,Premissas!$E$12)))))))</f>
        <v>0</v>
      </c>
      <c r="M816" s="13">
        <f>IF(OR(L816="",L816=0),0,L816/Premissas!$C$16)</f>
        <v>0</v>
      </c>
      <c r="N816" s="9" t="str">
        <f>IF(L816&gt;=Premissas!$C$17,"SIM","NÃO")</f>
        <v>NÃO</v>
      </c>
    </row>
    <row r="817" spans="1:14" ht="15" customHeight="1">
      <c r="A817" s="9">
        <v>8</v>
      </c>
      <c r="B817" s="9" t="s">
        <v>3949</v>
      </c>
      <c r="C817" s="9" t="s">
        <v>3950</v>
      </c>
      <c r="D817" s="9">
        <v>1942</v>
      </c>
      <c r="E817" s="9" t="s">
        <v>21</v>
      </c>
      <c r="F817" s="9">
        <f>COUNTIFS(Detalhe_Registro!$A:$A,A817,Detalhe_Registro!$D:$D,B817)</f>
        <v>1</v>
      </c>
      <c r="G817" s="11">
        <v>1.1499999999999999</v>
      </c>
      <c r="H817" s="11">
        <v>1.1499999999999999</v>
      </c>
      <c r="I817" s="10">
        <f>SUMIFS(Detalhe_Registro!$F:$F,Detalhe_Registro!$A:$A,A817,Detalhe_Registro!$D:$D,B817)</f>
        <v>2048</v>
      </c>
      <c r="J817" s="11">
        <f>SUMIFS(Detalhe_Registro!$G:$G,Detalhe_Registro!$A:$A,A817,Detalhe_Registro!$D:$D,B817)</f>
        <v>89.36</v>
      </c>
      <c r="K817" s="9" t="str">
        <f>IF(G817="","",IF(G817&lt;Premissas!$C$8,"&lt; 1,00",IF(G817&lt;Premissas!$C$9,"1,00 – 1,19",IF(G817&lt;Premissas!$C$10,"1,20 – 1,39",IF(G817&lt;Premissas!$C$11,"1,40 – 1,59",IF(G817&lt;Premissas!$C$12,"1,60 – 1,99","≥ 2,00"))))))</f>
        <v>1,00 – 1,19</v>
      </c>
      <c r="L817" s="12">
        <f>IF(G817="","",MIN(Premissas!$C$17,IF(G817&lt;Premissas!$C$8,Premissas!$E$7,IF(G817&lt;Premissas!$C$9,Premissas!$E$8,IF(G817&lt;Premissas!$C$10,Premissas!$E$9,IF(G817&lt;Premissas!$C$11,Premissas!$E$10,IF(G817&lt;Premissas!$C$12,Premissas!$E$11,Premissas!$E$12)))))))</f>
        <v>100</v>
      </c>
      <c r="M817" s="13">
        <f>IF(OR(L817="",L817=0),0,L817/Premissas!$C$16)</f>
        <v>3.8461538461538463</v>
      </c>
      <c r="N817" s="9" t="str">
        <f>IF(L817&gt;=Premissas!$C$17,"SIM","NÃO")</f>
        <v>NÃO</v>
      </c>
    </row>
    <row r="818" spans="1:14" ht="15" customHeight="1">
      <c r="A818" s="9">
        <v>8</v>
      </c>
      <c r="B818" s="9" t="s">
        <v>3941</v>
      </c>
      <c r="C818" s="9" t="s">
        <v>3942</v>
      </c>
      <c r="D818" s="9">
        <v>1942</v>
      </c>
      <c r="E818" s="9" t="s">
        <v>20</v>
      </c>
      <c r="F818" s="9">
        <f>COUNTIFS(Detalhe_Registro!$A:$A,A818,Detalhe_Registro!$D:$D,B818)</f>
        <v>1</v>
      </c>
      <c r="G818" s="11">
        <v>0.125</v>
      </c>
      <c r="H818" s="11">
        <v>0.125</v>
      </c>
      <c r="I818" s="10">
        <f>SUMIFS(Detalhe_Registro!$F:$F,Detalhe_Registro!$A:$A,A818,Detalhe_Registro!$D:$D,B818)</f>
        <v>34</v>
      </c>
      <c r="J818" s="11">
        <f>SUMIFS(Detalhe_Registro!$G:$G,Detalhe_Registro!$A:$A,A818,Detalhe_Registro!$D:$D,B818)</f>
        <v>16.66</v>
      </c>
      <c r="K818" s="9" t="str">
        <f>IF(G818="","",IF(G818&lt;Premissas!$C$8,"&lt; 1,00",IF(G818&lt;Premissas!$C$9,"1,00 – 1,19",IF(G818&lt;Premissas!$C$10,"1,20 – 1,39",IF(G818&lt;Premissas!$C$11,"1,40 – 1,59",IF(G818&lt;Premissas!$C$12,"1,60 – 1,99","≥ 2,00"))))))</f>
        <v>&lt; 1,00</v>
      </c>
      <c r="L818" s="12">
        <f>IF(G818="","",MIN(Premissas!$C$17,IF(G818&lt;Premissas!$C$8,Premissas!$E$7,IF(G818&lt;Premissas!$C$9,Premissas!$E$8,IF(G818&lt;Premissas!$C$10,Premissas!$E$9,IF(G818&lt;Premissas!$C$11,Premissas!$E$10,IF(G818&lt;Premissas!$C$12,Premissas!$E$11,Premissas!$E$12)))))))</f>
        <v>0</v>
      </c>
      <c r="M818" s="13">
        <f>IF(OR(L818="",L818=0),0,L818/Premissas!$C$16)</f>
        <v>0</v>
      </c>
      <c r="N818" s="9" t="str">
        <f>IF(L818&gt;=Premissas!$C$17,"SIM","NÃO")</f>
        <v>NÃO</v>
      </c>
    </row>
    <row r="819" spans="1:14" ht="15" customHeight="1">
      <c r="A819" s="9">
        <v>8</v>
      </c>
      <c r="B819" s="9" t="s">
        <v>804</v>
      </c>
      <c r="C819" s="9" t="s">
        <v>805</v>
      </c>
      <c r="D819" s="9">
        <v>1942</v>
      </c>
      <c r="E819" s="9" t="s">
        <v>21</v>
      </c>
      <c r="F819" s="9">
        <f>COUNTIFS(Detalhe_Registro!$A:$A,A819,Detalhe_Registro!$D:$D,B819)</f>
        <v>1</v>
      </c>
      <c r="G819" s="11">
        <v>0.65</v>
      </c>
      <c r="H819" s="11">
        <v>0.65</v>
      </c>
      <c r="I819" s="10">
        <f>SUMIFS(Detalhe_Registro!$F:$F,Detalhe_Registro!$A:$A,A819,Detalhe_Registro!$D:$D,B819)</f>
        <v>1186</v>
      </c>
      <c r="J819" s="11">
        <f>SUMIFS(Detalhe_Registro!$G:$G,Detalhe_Registro!$A:$A,A819,Detalhe_Registro!$D:$D,B819)</f>
        <v>93.17</v>
      </c>
      <c r="K819" s="9" t="str">
        <f>IF(G819="","",IF(G819&lt;Premissas!$C$8,"&lt; 1,00",IF(G819&lt;Premissas!$C$9,"1,00 – 1,19",IF(G819&lt;Premissas!$C$10,"1,20 – 1,39",IF(G819&lt;Premissas!$C$11,"1,40 – 1,59",IF(G819&lt;Premissas!$C$12,"1,60 – 1,99","≥ 2,00"))))))</f>
        <v>&lt; 1,00</v>
      </c>
      <c r="L819" s="12">
        <f>IF(G819="","",MIN(Premissas!$C$17,IF(G819&lt;Premissas!$C$8,Premissas!$E$7,IF(G819&lt;Premissas!$C$9,Premissas!$E$8,IF(G819&lt;Premissas!$C$10,Premissas!$E$9,IF(G819&lt;Premissas!$C$11,Premissas!$E$10,IF(G819&lt;Premissas!$C$12,Premissas!$E$11,Premissas!$E$12)))))))</f>
        <v>0</v>
      </c>
      <c r="M819" s="13">
        <f>IF(OR(L819="",L819=0),0,L819/Premissas!$C$16)</f>
        <v>0</v>
      </c>
      <c r="N819" s="9" t="str">
        <f>IF(L819&gt;=Premissas!$C$17,"SIM","NÃO")</f>
        <v>NÃO</v>
      </c>
    </row>
    <row r="820" spans="1:14" ht="15" customHeight="1">
      <c r="A820" s="9">
        <v>8</v>
      </c>
      <c r="B820" s="9" t="s">
        <v>492</v>
      </c>
      <c r="C820" s="9" t="s">
        <v>493</v>
      </c>
      <c r="D820" s="9">
        <v>1942</v>
      </c>
      <c r="E820" s="9" t="s">
        <v>21</v>
      </c>
      <c r="F820" s="9">
        <f>COUNTIFS(Detalhe_Registro!$A:$A,A820,Detalhe_Registro!$D:$D,B820)</f>
        <v>1</v>
      </c>
      <c r="G820" s="11">
        <v>1.1000000000000001</v>
      </c>
      <c r="H820" s="11">
        <v>1.1000000000000001</v>
      </c>
      <c r="I820" s="10">
        <f>SUMIFS(Detalhe_Registro!$F:$F,Detalhe_Registro!$A:$A,A820,Detalhe_Registro!$D:$D,B820)</f>
        <v>1254</v>
      </c>
      <c r="J820" s="11">
        <f>SUMIFS(Detalhe_Registro!$G:$G,Detalhe_Registro!$A:$A,A820,Detalhe_Registro!$D:$D,B820)</f>
        <v>57.24</v>
      </c>
      <c r="K820" s="9" t="str">
        <f>IF(G820="","",IF(G820&lt;Premissas!$C$8,"&lt; 1,00",IF(G820&lt;Premissas!$C$9,"1,00 – 1,19",IF(G820&lt;Premissas!$C$10,"1,20 – 1,39",IF(G820&lt;Premissas!$C$11,"1,40 – 1,59",IF(G820&lt;Premissas!$C$12,"1,60 – 1,99","≥ 2,00"))))))</f>
        <v>1,00 – 1,19</v>
      </c>
      <c r="L820" s="12">
        <f>IF(G820="","",MIN(Premissas!$C$17,IF(G820&lt;Premissas!$C$8,Premissas!$E$7,IF(G820&lt;Premissas!$C$9,Premissas!$E$8,IF(G820&lt;Premissas!$C$10,Premissas!$E$9,IF(G820&lt;Premissas!$C$11,Premissas!$E$10,IF(G820&lt;Premissas!$C$12,Premissas!$E$11,Premissas!$E$12)))))))</f>
        <v>100</v>
      </c>
      <c r="M820" s="13">
        <f>IF(OR(L820="",L820=0),0,L820/Premissas!$C$16)</f>
        <v>3.8461538461538463</v>
      </c>
      <c r="N820" s="9" t="str">
        <f>IF(L820&gt;=Premissas!$C$17,"SIM","NÃO")</f>
        <v>NÃO</v>
      </c>
    </row>
    <row r="821" spans="1:14" ht="15" customHeight="1">
      <c r="A821" s="9">
        <v>8</v>
      </c>
      <c r="B821" s="9" t="s">
        <v>522</v>
      </c>
      <c r="C821" s="9" t="s">
        <v>523</v>
      </c>
      <c r="D821" s="9">
        <v>1942</v>
      </c>
      <c r="E821" s="9" t="s">
        <v>18</v>
      </c>
      <c r="F821" s="9">
        <f>COUNTIFS(Detalhe_Registro!$A:$A,A821,Detalhe_Registro!$D:$D,B821)</f>
        <v>1</v>
      </c>
      <c r="G821" s="11">
        <v>3.6818179999999998</v>
      </c>
      <c r="H821" s="11">
        <v>3.6818179999999998</v>
      </c>
      <c r="I821" s="10">
        <f>SUMIFS(Detalhe_Registro!$F:$F,Detalhe_Registro!$A:$A,A821,Detalhe_Registro!$D:$D,B821)</f>
        <v>1122</v>
      </c>
      <c r="J821" s="11">
        <f>SUMIFS(Detalhe_Registro!$G:$G,Detalhe_Registro!$A:$A,A821,Detalhe_Registro!$D:$D,B821)</f>
        <v>13.83</v>
      </c>
      <c r="K821" s="9" t="str">
        <f>IF(G821="","",IF(G821&lt;Premissas!$C$8,"&lt; 1,00",IF(G821&lt;Premissas!$C$9,"1,00 – 1,19",IF(G821&lt;Premissas!$C$10,"1,20 – 1,39",IF(G821&lt;Premissas!$C$11,"1,40 – 1,59",IF(G821&lt;Premissas!$C$12,"1,60 – 1,99","≥ 2,00"))))))</f>
        <v>≥ 2,00</v>
      </c>
      <c r="L821" s="12">
        <f>IF(G821="","",MIN(Premissas!$C$17,IF(G821&lt;Premissas!$C$8,Premissas!$E$7,IF(G821&lt;Premissas!$C$9,Premissas!$E$8,IF(G821&lt;Premissas!$C$10,Premissas!$E$9,IF(G821&lt;Premissas!$C$11,Premissas!$E$10,IF(G821&lt;Premissas!$C$12,Premissas!$E$11,Premissas!$E$12)))))))</f>
        <v>750</v>
      </c>
      <c r="M821" s="13">
        <f>IF(OR(L821="",L821=0),0,L821/Premissas!$C$16)</f>
        <v>28.846153846153847</v>
      </c>
      <c r="N821" s="9" t="str">
        <f>IF(L821&gt;=Premissas!$C$17,"SIM","NÃO")</f>
        <v>SIM</v>
      </c>
    </row>
    <row r="822" spans="1:14" ht="15" customHeight="1">
      <c r="A822" s="9">
        <v>8</v>
      </c>
      <c r="B822" s="9" t="s">
        <v>602</v>
      </c>
      <c r="C822" s="9" t="s">
        <v>603</v>
      </c>
      <c r="D822" s="9">
        <v>1942</v>
      </c>
      <c r="E822" s="9" t="s">
        <v>18</v>
      </c>
      <c r="F822" s="9">
        <f>COUNTIFS(Detalhe_Registro!$A:$A,A822,Detalhe_Registro!$D:$D,B822)</f>
        <v>1</v>
      </c>
      <c r="G822" s="11">
        <v>4.1818179999999998</v>
      </c>
      <c r="H822" s="11">
        <v>4.1818179999999998</v>
      </c>
      <c r="I822" s="10">
        <f>SUMIFS(Detalhe_Registro!$F:$F,Detalhe_Registro!$A:$A,A822,Detalhe_Registro!$D:$D,B822)</f>
        <v>734</v>
      </c>
      <c r="J822" s="11">
        <f>SUMIFS(Detalhe_Registro!$G:$G,Detalhe_Registro!$A:$A,A822,Detalhe_Registro!$D:$D,B822)</f>
        <v>7.99</v>
      </c>
      <c r="K822" s="9" t="str">
        <f>IF(G822="","",IF(G822&lt;Premissas!$C$8,"&lt; 1,00",IF(G822&lt;Premissas!$C$9,"1,00 – 1,19",IF(G822&lt;Premissas!$C$10,"1,20 – 1,39",IF(G822&lt;Premissas!$C$11,"1,40 – 1,59",IF(G822&lt;Premissas!$C$12,"1,60 – 1,99","≥ 2,00"))))))</f>
        <v>≥ 2,00</v>
      </c>
      <c r="L822" s="12">
        <f>IF(G822="","",MIN(Premissas!$C$17,IF(G822&lt;Premissas!$C$8,Premissas!$E$7,IF(G822&lt;Premissas!$C$9,Premissas!$E$8,IF(G822&lt;Premissas!$C$10,Premissas!$E$9,IF(G822&lt;Premissas!$C$11,Premissas!$E$10,IF(G822&lt;Premissas!$C$12,Premissas!$E$11,Premissas!$E$12)))))))</f>
        <v>750</v>
      </c>
      <c r="M822" s="13">
        <f>IF(OR(L822="",L822=0),0,L822/Premissas!$C$16)</f>
        <v>28.846153846153847</v>
      </c>
      <c r="N822" s="9" t="str">
        <f>IF(L822&gt;=Premissas!$C$17,"SIM","NÃO")</f>
        <v>SIM</v>
      </c>
    </row>
    <row r="823" spans="1:14" ht="15" customHeight="1">
      <c r="A823" s="9">
        <v>8</v>
      </c>
      <c r="B823" s="9" t="s">
        <v>3947</v>
      </c>
      <c r="C823" s="9" t="s">
        <v>3948</v>
      </c>
      <c r="D823" s="9">
        <v>1942</v>
      </c>
      <c r="E823" s="9" t="s">
        <v>4852</v>
      </c>
      <c r="F823" s="9">
        <f>COUNTIFS(Detalhe_Registro!$A:$A,A823,Detalhe_Registro!$D:$D,B823)</f>
        <v>2</v>
      </c>
      <c r="G823" s="11">
        <v>1.470588</v>
      </c>
      <c r="H823" s="11">
        <v>0.766544</v>
      </c>
      <c r="I823" s="10">
        <f>SUMIFS(Detalhe_Registro!$F:$F,Detalhe_Registro!$A:$A,A823,Detalhe_Registro!$D:$D,B823)</f>
        <v>3</v>
      </c>
      <c r="J823" s="11">
        <f>SUMIFS(Detalhe_Registro!$G:$G,Detalhe_Registro!$A:$A,A823,Detalhe_Registro!$D:$D,B823)</f>
        <v>1.8</v>
      </c>
      <c r="K823" s="9" t="str">
        <f>IF(G823="","",IF(G823&lt;Premissas!$C$8,"&lt; 1,00",IF(G823&lt;Premissas!$C$9,"1,00 – 1,19",IF(G823&lt;Premissas!$C$10,"1,20 – 1,39",IF(G823&lt;Premissas!$C$11,"1,40 – 1,59",IF(G823&lt;Premissas!$C$12,"1,60 – 1,99","≥ 2,00"))))))</f>
        <v>1,40 – 1,59</v>
      </c>
      <c r="L823" s="12">
        <f>IF(G823="","",MIN(Premissas!$C$17,IF(G823&lt;Premissas!$C$8,Premissas!$E$7,IF(G823&lt;Premissas!$C$9,Premissas!$E$8,IF(G823&lt;Premissas!$C$10,Premissas!$E$9,IF(G823&lt;Premissas!$C$11,Premissas!$E$10,IF(G823&lt;Premissas!$C$12,Premissas!$E$11,Premissas!$E$12)))))))</f>
        <v>350</v>
      </c>
      <c r="M823" s="13">
        <f>IF(OR(L823="",L823=0),0,L823/Premissas!$C$16)</f>
        <v>13.461538461538462</v>
      </c>
      <c r="N823" s="9" t="str">
        <f>IF(L823&gt;=Premissas!$C$17,"SIM","NÃO")</f>
        <v>NÃO</v>
      </c>
    </row>
    <row r="824" spans="1:14" ht="15" customHeight="1">
      <c r="A824" s="9">
        <v>8</v>
      </c>
      <c r="B824" s="9" t="s">
        <v>516</v>
      </c>
      <c r="C824" s="9" t="s">
        <v>517</v>
      </c>
      <c r="D824" s="9">
        <v>1942</v>
      </c>
      <c r="E824" s="9" t="s">
        <v>19</v>
      </c>
      <c r="F824" s="9">
        <f>COUNTIFS(Detalhe_Registro!$A:$A,A824,Detalhe_Registro!$D:$D,B824)</f>
        <v>1</v>
      </c>
      <c r="G824" s="11">
        <v>1.529412</v>
      </c>
      <c r="H824" s="11">
        <v>1.529412</v>
      </c>
      <c r="I824" s="10">
        <f>SUMIFS(Detalhe_Registro!$F:$F,Detalhe_Registro!$A:$A,A824,Detalhe_Registro!$D:$D,B824)</f>
        <v>3858</v>
      </c>
      <c r="J824" s="11">
        <f>SUMIFS(Detalhe_Registro!$G:$G,Detalhe_Registro!$A:$A,A824,Detalhe_Registro!$D:$D,B824)</f>
        <v>148.72</v>
      </c>
      <c r="K824" s="9" t="str">
        <f>IF(G824="","",IF(G824&lt;Premissas!$C$8,"&lt; 1,00",IF(G824&lt;Premissas!$C$9,"1,00 – 1,19",IF(G824&lt;Premissas!$C$10,"1,20 – 1,39",IF(G824&lt;Premissas!$C$11,"1,40 – 1,59",IF(G824&lt;Premissas!$C$12,"1,60 – 1,99","≥ 2,00"))))))</f>
        <v>1,40 – 1,59</v>
      </c>
      <c r="L824" s="12">
        <f>IF(G824="","",MIN(Premissas!$C$17,IF(G824&lt;Premissas!$C$8,Premissas!$E$7,IF(G824&lt;Premissas!$C$9,Premissas!$E$8,IF(G824&lt;Premissas!$C$10,Premissas!$E$9,IF(G824&lt;Premissas!$C$11,Premissas!$E$10,IF(G824&lt;Premissas!$C$12,Premissas!$E$11,Premissas!$E$12)))))))</f>
        <v>350</v>
      </c>
      <c r="M824" s="13">
        <f>IF(OR(L824="",L824=0),0,L824/Premissas!$C$16)</f>
        <v>13.461538461538462</v>
      </c>
      <c r="N824" s="9" t="str">
        <f>IF(L824&gt;=Premissas!$C$17,"SIM","NÃO")</f>
        <v>NÃO</v>
      </c>
    </row>
    <row r="825" spans="1:14" ht="15" customHeight="1">
      <c r="A825" s="9">
        <v>8</v>
      </c>
      <c r="B825" s="9" t="s">
        <v>672</v>
      </c>
      <c r="C825" s="9" t="s">
        <v>673</v>
      </c>
      <c r="D825" s="9">
        <v>1942</v>
      </c>
      <c r="E825" s="9" t="s">
        <v>4852</v>
      </c>
      <c r="F825" s="9">
        <f>COUNTIFS(Detalhe_Registro!$A:$A,A825,Detalhe_Registro!$D:$D,B825)</f>
        <v>2</v>
      </c>
      <c r="G825" s="11">
        <v>0.58823499999999995</v>
      </c>
      <c r="H825" s="11">
        <v>0.38786799999999999</v>
      </c>
      <c r="I825" s="10">
        <f>SUMIFS(Detalhe_Registro!$F:$F,Detalhe_Registro!$A:$A,A825,Detalhe_Registro!$D:$D,B825)</f>
        <v>56</v>
      </c>
      <c r="J825" s="11">
        <f>SUMIFS(Detalhe_Registro!$G:$G,Detalhe_Registro!$A:$A,A825,Detalhe_Registro!$D:$D,B825)</f>
        <v>8.620000000000001</v>
      </c>
      <c r="K825" s="9" t="str">
        <f>IF(G825="","",IF(G825&lt;Premissas!$C$8,"&lt; 1,00",IF(G825&lt;Premissas!$C$9,"1,00 – 1,19",IF(G825&lt;Premissas!$C$10,"1,20 – 1,39",IF(G825&lt;Premissas!$C$11,"1,40 – 1,59",IF(G825&lt;Premissas!$C$12,"1,60 – 1,99","≥ 2,00"))))))</f>
        <v>&lt; 1,00</v>
      </c>
      <c r="L825" s="12">
        <f>IF(G825="","",MIN(Premissas!$C$17,IF(G825&lt;Premissas!$C$8,Premissas!$E$7,IF(G825&lt;Premissas!$C$9,Premissas!$E$8,IF(G825&lt;Premissas!$C$10,Premissas!$E$9,IF(G825&lt;Premissas!$C$11,Premissas!$E$10,IF(G825&lt;Premissas!$C$12,Premissas!$E$11,Premissas!$E$12)))))))</f>
        <v>0</v>
      </c>
      <c r="M825" s="13">
        <f>IF(OR(L825="",L825=0),0,L825/Premissas!$C$16)</f>
        <v>0</v>
      </c>
      <c r="N825" s="9" t="str">
        <f>IF(L825&gt;=Premissas!$C$17,"SIM","NÃO")</f>
        <v>NÃO</v>
      </c>
    </row>
    <row r="826" spans="1:14" ht="15" customHeight="1">
      <c r="A826" s="9">
        <v>8</v>
      </c>
      <c r="B826" s="9" t="s">
        <v>670</v>
      </c>
      <c r="C826" s="9" t="s">
        <v>671</v>
      </c>
      <c r="D826" s="9">
        <v>1942</v>
      </c>
      <c r="E826" s="9" t="s">
        <v>20</v>
      </c>
      <c r="F826" s="9">
        <f>COUNTIFS(Detalhe_Registro!$A:$A,A826,Detalhe_Registro!$D:$D,B826)</f>
        <v>1</v>
      </c>
      <c r="G826" s="11">
        <v>1.1875</v>
      </c>
      <c r="H826" s="11">
        <v>1.1875</v>
      </c>
      <c r="I826" s="10">
        <f>SUMIFS(Detalhe_Registro!$F:$F,Detalhe_Registro!$A:$A,A826,Detalhe_Registro!$D:$D,B826)</f>
        <v>355</v>
      </c>
      <c r="J826" s="11">
        <f>SUMIFS(Detalhe_Registro!$G:$G,Detalhe_Registro!$A:$A,A826,Detalhe_Registro!$D:$D,B826)</f>
        <v>18.239999999999998</v>
      </c>
      <c r="K826" s="9" t="str">
        <f>IF(G826="","",IF(G826&lt;Premissas!$C$8,"&lt; 1,00",IF(G826&lt;Premissas!$C$9,"1,00 – 1,19",IF(G826&lt;Premissas!$C$10,"1,20 – 1,39",IF(G826&lt;Premissas!$C$11,"1,40 – 1,59",IF(G826&lt;Premissas!$C$12,"1,60 – 1,99","≥ 2,00"))))))</f>
        <v>1,00 – 1,19</v>
      </c>
      <c r="L826" s="12">
        <f>IF(G826="","",MIN(Premissas!$C$17,IF(G826&lt;Premissas!$C$8,Premissas!$E$7,IF(G826&lt;Premissas!$C$9,Premissas!$E$8,IF(G826&lt;Premissas!$C$10,Premissas!$E$9,IF(G826&lt;Premissas!$C$11,Premissas!$E$10,IF(G826&lt;Premissas!$C$12,Premissas!$E$11,Premissas!$E$12)))))))</f>
        <v>100</v>
      </c>
      <c r="M826" s="13">
        <f>IF(OR(L826="",L826=0),0,L826/Premissas!$C$16)</f>
        <v>3.8461538461538463</v>
      </c>
      <c r="N826" s="9" t="str">
        <f>IF(L826&gt;=Premissas!$C$17,"SIM","NÃO")</f>
        <v>NÃO</v>
      </c>
    </row>
    <row r="827" spans="1:14" ht="15" customHeight="1">
      <c r="A827" s="9">
        <v>8</v>
      </c>
      <c r="B827" s="9" t="s">
        <v>496</v>
      </c>
      <c r="C827" s="9" t="s">
        <v>497</v>
      </c>
      <c r="D827" s="9">
        <v>1942</v>
      </c>
      <c r="E827" s="9" t="s">
        <v>18</v>
      </c>
      <c r="F827" s="9">
        <f>COUNTIFS(Detalhe_Registro!$A:$A,A827,Detalhe_Registro!$D:$D,B827)</f>
        <v>1</v>
      </c>
      <c r="G827" s="11">
        <v>1.1363639999999999</v>
      </c>
      <c r="H827" s="11">
        <v>1.1363639999999999</v>
      </c>
      <c r="I827" s="10">
        <f>SUMIFS(Detalhe_Registro!$F:$F,Detalhe_Registro!$A:$A,A827,Detalhe_Registro!$D:$D,B827)</f>
        <v>1134</v>
      </c>
      <c r="J827" s="11">
        <f>SUMIFS(Detalhe_Registro!$G:$G,Detalhe_Registro!$A:$A,A827,Detalhe_Registro!$D:$D,B827)</f>
        <v>45.7</v>
      </c>
      <c r="K827" s="9" t="str">
        <f>IF(G827="","",IF(G827&lt;Premissas!$C$8,"&lt; 1,00",IF(G827&lt;Premissas!$C$9,"1,00 – 1,19",IF(G827&lt;Premissas!$C$10,"1,20 – 1,39",IF(G827&lt;Premissas!$C$11,"1,40 – 1,59",IF(G827&lt;Premissas!$C$12,"1,60 – 1,99","≥ 2,00"))))))</f>
        <v>1,00 – 1,19</v>
      </c>
      <c r="L827" s="12">
        <f>IF(G827="","",MIN(Premissas!$C$17,IF(G827&lt;Premissas!$C$8,Premissas!$E$7,IF(G827&lt;Premissas!$C$9,Premissas!$E$8,IF(G827&lt;Premissas!$C$10,Premissas!$E$9,IF(G827&lt;Premissas!$C$11,Premissas!$E$10,IF(G827&lt;Premissas!$C$12,Premissas!$E$11,Premissas!$E$12)))))))</f>
        <v>100</v>
      </c>
      <c r="M827" s="13">
        <f>IF(OR(L827="",L827=0),0,L827/Premissas!$C$16)</f>
        <v>3.8461538461538463</v>
      </c>
      <c r="N827" s="9" t="str">
        <f>IF(L827&gt;=Premissas!$C$17,"SIM","NÃO")</f>
        <v>NÃO</v>
      </c>
    </row>
    <row r="828" spans="1:14" ht="15" customHeight="1">
      <c r="A828" s="9">
        <v>8</v>
      </c>
      <c r="B828" s="9" t="s">
        <v>546</v>
      </c>
      <c r="C828" s="9" t="s">
        <v>547</v>
      </c>
      <c r="D828" s="9">
        <v>1942</v>
      </c>
      <c r="E828" s="9" t="s">
        <v>18</v>
      </c>
      <c r="F828" s="9">
        <f>COUNTIFS(Detalhe_Registro!$A:$A,A828,Detalhe_Registro!$D:$D,B828)</f>
        <v>1</v>
      </c>
      <c r="G828" s="11">
        <v>1.5</v>
      </c>
      <c r="H828" s="11">
        <v>1.5</v>
      </c>
      <c r="I828" s="10">
        <f>SUMIFS(Detalhe_Registro!$F:$F,Detalhe_Registro!$A:$A,A828,Detalhe_Registro!$D:$D,B828)</f>
        <v>131</v>
      </c>
      <c r="J828" s="11">
        <f>SUMIFS(Detalhe_Registro!$G:$G,Detalhe_Registro!$A:$A,A828,Detalhe_Registro!$D:$D,B828)</f>
        <v>4.0199999999999996</v>
      </c>
      <c r="K828" s="9" t="str">
        <f>IF(G828="","",IF(G828&lt;Premissas!$C$8,"&lt; 1,00",IF(G828&lt;Premissas!$C$9,"1,00 – 1,19",IF(G828&lt;Premissas!$C$10,"1,20 – 1,39",IF(G828&lt;Premissas!$C$11,"1,40 – 1,59",IF(G828&lt;Premissas!$C$12,"1,60 – 1,99","≥ 2,00"))))))</f>
        <v>1,40 – 1,59</v>
      </c>
      <c r="L828" s="12">
        <f>IF(G828="","",MIN(Premissas!$C$17,IF(G828&lt;Premissas!$C$8,Premissas!$E$7,IF(G828&lt;Premissas!$C$9,Premissas!$E$8,IF(G828&lt;Premissas!$C$10,Premissas!$E$9,IF(G828&lt;Premissas!$C$11,Premissas!$E$10,IF(G828&lt;Premissas!$C$12,Premissas!$E$11,Premissas!$E$12)))))))</f>
        <v>350</v>
      </c>
      <c r="M828" s="13">
        <f>IF(OR(L828="",L828=0),0,L828/Premissas!$C$16)</f>
        <v>13.461538461538462</v>
      </c>
      <c r="N828" s="9" t="str">
        <f>IF(L828&gt;=Premissas!$C$17,"SIM","NÃO")</f>
        <v>NÃO</v>
      </c>
    </row>
    <row r="829" spans="1:14" ht="15" customHeight="1">
      <c r="A829" s="9">
        <v>8</v>
      </c>
      <c r="B829" s="9" t="s">
        <v>488</v>
      </c>
      <c r="C829" s="9" t="s">
        <v>489</v>
      </c>
      <c r="D829" s="9">
        <v>1942</v>
      </c>
      <c r="E829" s="9" t="s">
        <v>4852</v>
      </c>
      <c r="F829" s="9">
        <f>COUNTIFS(Detalhe_Registro!$A:$A,A829,Detalhe_Registro!$D:$D,B829)</f>
        <v>2</v>
      </c>
      <c r="G829" s="11">
        <v>12.5</v>
      </c>
      <c r="H829" s="11">
        <v>6.2794119999999998</v>
      </c>
      <c r="I829" s="10">
        <f>SUMIFS(Detalhe_Registro!$F:$F,Detalhe_Registro!$A:$A,A829,Detalhe_Registro!$D:$D,B829)</f>
        <v>11</v>
      </c>
      <c r="J829" s="11">
        <f>SUMIFS(Detalhe_Registro!$G:$G,Detalhe_Registro!$A:$A,A829,Detalhe_Registro!$D:$D,B829)</f>
        <v>5.1899999999999995</v>
      </c>
      <c r="K829" s="9" t="str">
        <f>IF(G829="","",IF(G829&lt;Premissas!$C$8,"&lt; 1,00",IF(G829&lt;Premissas!$C$9,"1,00 – 1,19",IF(G829&lt;Premissas!$C$10,"1,20 – 1,39",IF(G829&lt;Premissas!$C$11,"1,40 – 1,59",IF(G829&lt;Premissas!$C$12,"1,60 – 1,99","≥ 2,00"))))))</f>
        <v>≥ 2,00</v>
      </c>
      <c r="L829" s="12">
        <f>IF(G829="","",MIN(Premissas!$C$17,IF(G829&lt;Premissas!$C$8,Premissas!$E$7,IF(G829&lt;Premissas!$C$9,Premissas!$E$8,IF(G829&lt;Premissas!$C$10,Premissas!$E$9,IF(G829&lt;Premissas!$C$11,Premissas!$E$10,IF(G829&lt;Premissas!$C$12,Premissas!$E$11,Premissas!$E$12)))))))</f>
        <v>750</v>
      </c>
      <c r="M829" s="13">
        <f>IF(OR(L829="",L829=0),0,L829/Premissas!$C$16)</f>
        <v>28.846153846153847</v>
      </c>
      <c r="N829" s="9" t="str">
        <f>IF(L829&gt;=Premissas!$C$17,"SIM","NÃO")</f>
        <v>SIM</v>
      </c>
    </row>
    <row r="830" spans="1:14" ht="15" customHeight="1">
      <c r="A830" s="9">
        <v>8</v>
      </c>
      <c r="B830" s="9" t="s">
        <v>560</v>
      </c>
      <c r="C830" s="9" t="s">
        <v>561</v>
      </c>
      <c r="D830" s="9">
        <v>1942</v>
      </c>
      <c r="E830" s="9" t="s">
        <v>20</v>
      </c>
      <c r="F830" s="9">
        <f>COUNTIFS(Detalhe_Registro!$A:$A,A830,Detalhe_Registro!$D:$D,B830)</f>
        <v>1</v>
      </c>
      <c r="G830" s="11">
        <v>1.25</v>
      </c>
      <c r="H830" s="11">
        <v>1.25</v>
      </c>
      <c r="I830" s="10">
        <f>SUMIFS(Detalhe_Registro!$F:$F,Detalhe_Registro!$A:$A,A830,Detalhe_Registro!$D:$D,B830)</f>
        <v>220</v>
      </c>
      <c r="J830" s="11">
        <f>SUMIFS(Detalhe_Registro!$G:$G,Detalhe_Registro!$A:$A,A830,Detalhe_Registro!$D:$D,B830)</f>
        <v>10.86</v>
      </c>
      <c r="K830" s="9" t="str">
        <f>IF(G830="","",IF(G830&lt;Premissas!$C$8,"&lt; 1,00",IF(G830&lt;Premissas!$C$9,"1,00 – 1,19",IF(G830&lt;Premissas!$C$10,"1,20 – 1,39",IF(G830&lt;Premissas!$C$11,"1,40 – 1,59",IF(G830&lt;Premissas!$C$12,"1,60 – 1,99","≥ 2,00"))))))</f>
        <v>1,20 – 1,39</v>
      </c>
      <c r="L830" s="12">
        <f>IF(G830="","",MIN(Premissas!$C$17,IF(G830&lt;Premissas!$C$8,Premissas!$E$7,IF(G830&lt;Premissas!$C$9,Premissas!$E$8,IF(G830&lt;Premissas!$C$10,Premissas!$E$9,IF(G830&lt;Premissas!$C$11,Premissas!$E$10,IF(G830&lt;Premissas!$C$12,Premissas!$E$11,Premissas!$E$12)))))))</f>
        <v>200</v>
      </c>
      <c r="M830" s="13">
        <f>IF(OR(L830="",L830=0),0,L830/Premissas!$C$16)</f>
        <v>7.6923076923076925</v>
      </c>
      <c r="N830" s="9" t="str">
        <f>IF(L830&gt;=Premissas!$C$17,"SIM","NÃO")</f>
        <v>NÃO</v>
      </c>
    </row>
    <row r="831" spans="1:14" ht="15" customHeight="1">
      <c r="A831" s="9">
        <v>8</v>
      </c>
      <c r="B831" s="9" t="s">
        <v>644</v>
      </c>
      <c r="C831" s="9" t="s">
        <v>645</v>
      </c>
      <c r="D831" s="9">
        <v>1942</v>
      </c>
      <c r="E831" s="9" t="s">
        <v>18</v>
      </c>
      <c r="F831" s="9">
        <f>COUNTIFS(Detalhe_Registro!$A:$A,A831,Detalhe_Registro!$D:$D,B831)</f>
        <v>1</v>
      </c>
      <c r="G831" s="11">
        <v>1.681818</v>
      </c>
      <c r="H831" s="11">
        <v>1.681818</v>
      </c>
      <c r="I831" s="10">
        <f>SUMIFS(Detalhe_Registro!$F:$F,Detalhe_Registro!$A:$A,A831,Detalhe_Registro!$D:$D,B831)</f>
        <v>455</v>
      </c>
      <c r="J831" s="11">
        <f>SUMIFS(Detalhe_Registro!$G:$G,Detalhe_Registro!$A:$A,A831,Detalhe_Registro!$D:$D,B831)</f>
        <v>12.35</v>
      </c>
      <c r="K831" s="9" t="str">
        <f>IF(G831="","",IF(G831&lt;Premissas!$C$8,"&lt; 1,00",IF(G831&lt;Premissas!$C$9,"1,00 – 1,19",IF(G831&lt;Premissas!$C$10,"1,20 – 1,39",IF(G831&lt;Premissas!$C$11,"1,40 – 1,59",IF(G831&lt;Premissas!$C$12,"1,60 – 1,99","≥ 2,00"))))))</f>
        <v>1,60 – 1,99</v>
      </c>
      <c r="L831" s="12">
        <f>IF(G831="","",MIN(Premissas!$C$17,IF(G831&lt;Premissas!$C$8,Premissas!$E$7,IF(G831&lt;Premissas!$C$9,Premissas!$E$8,IF(G831&lt;Premissas!$C$10,Premissas!$E$9,IF(G831&lt;Premissas!$C$11,Premissas!$E$10,IF(G831&lt;Premissas!$C$12,Premissas!$E$11,Premissas!$E$12)))))))</f>
        <v>500</v>
      </c>
      <c r="M831" s="13">
        <f>IF(OR(L831="",L831=0),0,L831/Premissas!$C$16)</f>
        <v>19.23076923076923</v>
      </c>
      <c r="N831" s="9" t="str">
        <f>IF(L831&gt;=Premissas!$C$17,"SIM","NÃO")</f>
        <v>NÃO</v>
      </c>
    </row>
    <row r="832" spans="1:14" ht="15" customHeight="1">
      <c r="A832" s="9">
        <v>8</v>
      </c>
      <c r="B832" s="9" t="s">
        <v>552</v>
      </c>
      <c r="C832" s="9" t="s">
        <v>553</v>
      </c>
      <c r="D832" s="9">
        <v>1942</v>
      </c>
      <c r="E832" s="9" t="s">
        <v>18</v>
      </c>
      <c r="F832" s="9">
        <f>COUNTIFS(Detalhe_Registro!$A:$A,A832,Detalhe_Registro!$D:$D,B832)</f>
        <v>1</v>
      </c>
      <c r="G832" s="11">
        <v>1.545455</v>
      </c>
      <c r="H832" s="11">
        <v>1.545455</v>
      </c>
      <c r="I832" s="10">
        <f>SUMIFS(Detalhe_Registro!$F:$F,Detalhe_Registro!$A:$A,A832,Detalhe_Registro!$D:$D,B832)</f>
        <v>1166</v>
      </c>
      <c r="J832" s="11">
        <f>SUMIFS(Detalhe_Registro!$G:$G,Detalhe_Registro!$A:$A,A832,Detalhe_Registro!$D:$D,B832)</f>
        <v>34.03</v>
      </c>
      <c r="K832" s="9" t="str">
        <f>IF(G832="","",IF(G832&lt;Premissas!$C$8,"&lt; 1,00",IF(G832&lt;Premissas!$C$9,"1,00 – 1,19",IF(G832&lt;Premissas!$C$10,"1,20 – 1,39",IF(G832&lt;Premissas!$C$11,"1,40 – 1,59",IF(G832&lt;Premissas!$C$12,"1,60 – 1,99","≥ 2,00"))))))</f>
        <v>1,40 – 1,59</v>
      </c>
      <c r="L832" s="12">
        <f>IF(G832="","",MIN(Premissas!$C$17,IF(G832&lt;Premissas!$C$8,Premissas!$E$7,IF(G832&lt;Premissas!$C$9,Premissas!$E$8,IF(G832&lt;Premissas!$C$10,Premissas!$E$9,IF(G832&lt;Premissas!$C$11,Premissas!$E$10,IF(G832&lt;Premissas!$C$12,Premissas!$E$11,Premissas!$E$12)))))))</f>
        <v>350</v>
      </c>
      <c r="M832" s="13">
        <f>IF(OR(L832="",L832=0),0,L832/Premissas!$C$16)</f>
        <v>13.461538461538462</v>
      </c>
      <c r="N832" s="9" t="str">
        <f>IF(L832&gt;=Premissas!$C$17,"SIM","NÃO")</f>
        <v>NÃO</v>
      </c>
    </row>
    <row r="833" spans="1:14" ht="15" customHeight="1">
      <c r="A833" s="9">
        <v>8</v>
      </c>
      <c r="B833" s="9" t="s">
        <v>760</v>
      </c>
      <c r="C833" s="9" t="s">
        <v>761</v>
      </c>
      <c r="D833" s="9">
        <v>1942</v>
      </c>
      <c r="E833" s="9" t="s">
        <v>18</v>
      </c>
      <c r="F833" s="9">
        <f>COUNTIFS(Detalhe_Registro!$A:$A,A833,Detalhe_Registro!$D:$D,B833)</f>
        <v>1</v>
      </c>
      <c r="G833" s="11">
        <v>1.2272730000000001</v>
      </c>
      <c r="H833" s="11">
        <v>1.2272730000000001</v>
      </c>
      <c r="I833" s="10">
        <f>SUMIFS(Detalhe_Registro!$F:$F,Detalhe_Registro!$A:$A,A833,Detalhe_Registro!$D:$D,B833)</f>
        <v>331</v>
      </c>
      <c r="J833" s="11">
        <f>SUMIFS(Detalhe_Registro!$G:$G,Detalhe_Registro!$A:$A,A833,Detalhe_Registro!$D:$D,B833)</f>
        <v>12.23</v>
      </c>
      <c r="K833" s="9" t="str">
        <f>IF(G833="","",IF(G833&lt;Premissas!$C$8,"&lt; 1,00",IF(G833&lt;Premissas!$C$9,"1,00 – 1,19",IF(G833&lt;Premissas!$C$10,"1,20 – 1,39",IF(G833&lt;Premissas!$C$11,"1,40 – 1,59",IF(G833&lt;Premissas!$C$12,"1,60 – 1,99","≥ 2,00"))))))</f>
        <v>1,20 – 1,39</v>
      </c>
      <c r="L833" s="12">
        <f>IF(G833="","",MIN(Premissas!$C$17,IF(G833&lt;Premissas!$C$8,Premissas!$E$7,IF(G833&lt;Premissas!$C$9,Premissas!$E$8,IF(G833&lt;Premissas!$C$10,Premissas!$E$9,IF(G833&lt;Premissas!$C$11,Premissas!$E$10,IF(G833&lt;Premissas!$C$12,Premissas!$E$11,Premissas!$E$12)))))))</f>
        <v>200</v>
      </c>
      <c r="M833" s="13">
        <f>IF(OR(L833="",L833=0),0,L833/Premissas!$C$16)</f>
        <v>7.6923076923076925</v>
      </c>
      <c r="N833" s="9" t="str">
        <f>IF(L833&gt;=Premissas!$C$17,"SIM","NÃO")</f>
        <v>NÃO</v>
      </c>
    </row>
    <row r="834" spans="1:14" ht="15" customHeight="1">
      <c r="A834" s="9">
        <v>8</v>
      </c>
      <c r="B834" s="9" t="s">
        <v>536</v>
      </c>
      <c r="C834" s="9" t="s">
        <v>537</v>
      </c>
      <c r="D834" s="9">
        <v>1942</v>
      </c>
      <c r="E834" s="9" t="s">
        <v>21</v>
      </c>
      <c r="F834" s="9">
        <f>COUNTIFS(Detalhe_Registro!$A:$A,A834,Detalhe_Registro!$D:$D,B834)</f>
        <v>1</v>
      </c>
      <c r="G834" s="11">
        <v>0.85</v>
      </c>
      <c r="H834" s="11">
        <v>0.85</v>
      </c>
      <c r="I834" s="10">
        <f>SUMIFS(Detalhe_Registro!$F:$F,Detalhe_Registro!$A:$A,A834,Detalhe_Registro!$D:$D,B834)</f>
        <v>1292</v>
      </c>
      <c r="J834" s="11">
        <f>SUMIFS(Detalhe_Registro!$G:$G,Detalhe_Registro!$A:$A,A834,Detalhe_Registro!$D:$D,B834)</f>
        <v>76.97</v>
      </c>
      <c r="K834" s="9" t="str">
        <f>IF(G834="","",IF(G834&lt;Premissas!$C$8,"&lt; 1,00",IF(G834&lt;Premissas!$C$9,"1,00 – 1,19",IF(G834&lt;Premissas!$C$10,"1,20 – 1,39",IF(G834&lt;Premissas!$C$11,"1,40 – 1,59",IF(G834&lt;Premissas!$C$12,"1,60 – 1,99","≥ 2,00"))))))</f>
        <v>&lt; 1,00</v>
      </c>
      <c r="L834" s="12">
        <f>IF(G834="","",MIN(Premissas!$C$17,IF(G834&lt;Premissas!$C$8,Premissas!$E$7,IF(G834&lt;Premissas!$C$9,Premissas!$E$8,IF(G834&lt;Premissas!$C$10,Premissas!$E$9,IF(G834&lt;Premissas!$C$11,Premissas!$E$10,IF(G834&lt;Premissas!$C$12,Premissas!$E$11,Premissas!$E$12)))))))</f>
        <v>0</v>
      </c>
      <c r="M834" s="13">
        <f>IF(OR(L834="",L834=0),0,L834/Premissas!$C$16)</f>
        <v>0</v>
      </c>
      <c r="N834" s="9" t="str">
        <f>IF(L834&gt;=Premissas!$C$17,"SIM","NÃO")</f>
        <v>NÃO</v>
      </c>
    </row>
    <row r="835" spans="1:14" ht="15" customHeight="1">
      <c r="A835" s="9">
        <v>8</v>
      </c>
      <c r="B835" s="9" t="s">
        <v>554</v>
      </c>
      <c r="C835" s="9" t="s">
        <v>555</v>
      </c>
      <c r="D835" s="9">
        <v>1942</v>
      </c>
      <c r="E835" s="9" t="s">
        <v>4854</v>
      </c>
      <c r="F835" s="9">
        <f>COUNTIFS(Detalhe_Registro!$A:$A,A835,Detalhe_Registro!$D:$D,B835)</f>
        <v>2</v>
      </c>
      <c r="G835" s="11">
        <v>2.2272729999999998</v>
      </c>
      <c r="H835" s="11">
        <v>1.2698860000000001</v>
      </c>
      <c r="I835" s="10">
        <f>SUMIFS(Detalhe_Registro!$F:$F,Detalhe_Registro!$A:$A,A835,Detalhe_Registro!$D:$D,B835)</f>
        <v>1359</v>
      </c>
      <c r="J835" s="11">
        <f>SUMIFS(Detalhe_Registro!$G:$G,Detalhe_Registro!$A:$A,A835,Detalhe_Registro!$D:$D,B835)</f>
        <v>29.1</v>
      </c>
      <c r="K835" s="9" t="str">
        <f>IF(G835="","",IF(G835&lt;Premissas!$C$8,"&lt; 1,00",IF(G835&lt;Premissas!$C$9,"1,00 – 1,19",IF(G835&lt;Premissas!$C$10,"1,20 – 1,39",IF(G835&lt;Premissas!$C$11,"1,40 – 1,59",IF(G835&lt;Premissas!$C$12,"1,60 – 1,99","≥ 2,00"))))))</f>
        <v>≥ 2,00</v>
      </c>
      <c r="L835" s="12">
        <f>IF(G835="","",MIN(Premissas!$C$17,IF(G835&lt;Premissas!$C$8,Premissas!$E$7,IF(G835&lt;Premissas!$C$9,Premissas!$E$8,IF(G835&lt;Premissas!$C$10,Premissas!$E$9,IF(G835&lt;Premissas!$C$11,Premissas!$E$10,IF(G835&lt;Premissas!$C$12,Premissas!$E$11,Premissas!$E$12)))))))</f>
        <v>750</v>
      </c>
      <c r="M835" s="13">
        <f>IF(OR(L835="",L835=0),0,L835/Premissas!$C$16)</f>
        <v>28.846153846153847</v>
      </c>
      <c r="N835" s="9" t="str">
        <f>IF(L835&gt;=Premissas!$C$17,"SIM","NÃO")</f>
        <v>SIM</v>
      </c>
    </row>
    <row r="836" spans="1:14" ht="15" customHeight="1">
      <c r="A836" s="9">
        <v>8</v>
      </c>
      <c r="B836" s="9" t="s">
        <v>674</v>
      </c>
      <c r="C836" s="9" t="s">
        <v>675</v>
      </c>
      <c r="D836" s="9">
        <v>1942</v>
      </c>
      <c r="E836" s="9" t="s">
        <v>18</v>
      </c>
      <c r="F836" s="9">
        <f>COUNTIFS(Detalhe_Registro!$A:$A,A836,Detalhe_Registro!$D:$D,B836)</f>
        <v>1</v>
      </c>
      <c r="G836" s="11">
        <v>0.77272700000000005</v>
      </c>
      <c r="H836" s="11">
        <v>0.77272700000000005</v>
      </c>
      <c r="I836" s="10">
        <f>SUMIFS(Detalhe_Registro!$F:$F,Detalhe_Registro!$A:$A,A836,Detalhe_Registro!$D:$D,B836)</f>
        <v>146</v>
      </c>
      <c r="J836" s="11">
        <f>SUMIFS(Detalhe_Registro!$G:$G,Detalhe_Registro!$A:$A,A836,Detalhe_Registro!$D:$D,B836)</f>
        <v>8.4499999999999993</v>
      </c>
      <c r="K836" s="9" t="str">
        <f>IF(G836="","",IF(G836&lt;Premissas!$C$8,"&lt; 1,00",IF(G836&lt;Premissas!$C$9,"1,00 – 1,19",IF(G836&lt;Premissas!$C$10,"1,20 – 1,39",IF(G836&lt;Premissas!$C$11,"1,40 – 1,59",IF(G836&lt;Premissas!$C$12,"1,60 – 1,99","≥ 2,00"))))))</f>
        <v>&lt; 1,00</v>
      </c>
      <c r="L836" s="12">
        <f>IF(G836="","",MIN(Premissas!$C$17,IF(G836&lt;Premissas!$C$8,Premissas!$E$7,IF(G836&lt;Premissas!$C$9,Premissas!$E$8,IF(G836&lt;Premissas!$C$10,Premissas!$E$9,IF(G836&lt;Premissas!$C$11,Premissas!$E$10,IF(G836&lt;Premissas!$C$12,Premissas!$E$11,Premissas!$E$12)))))))</f>
        <v>0</v>
      </c>
      <c r="M836" s="13">
        <f>IF(OR(L836="",L836=0),0,L836/Premissas!$C$16)</f>
        <v>0</v>
      </c>
      <c r="N836" s="9" t="str">
        <f>IF(L836&gt;=Premissas!$C$17,"SIM","NÃO")</f>
        <v>NÃO</v>
      </c>
    </row>
    <row r="837" spans="1:14" ht="15" customHeight="1">
      <c r="A837" s="9">
        <v>8</v>
      </c>
      <c r="B837" s="9" t="s">
        <v>530</v>
      </c>
      <c r="C837" s="9" t="s">
        <v>531</v>
      </c>
      <c r="D837" s="9">
        <v>1942</v>
      </c>
      <c r="E837" s="9" t="s">
        <v>18</v>
      </c>
      <c r="F837" s="9">
        <f>COUNTIFS(Detalhe_Registro!$A:$A,A837,Detalhe_Registro!$D:$D,B837)</f>
        <v>1</v>
      </c>
      <c r="G837" s="11">
        <v>0.77272700000000005</v>
      </c>
      <c r="H837" s="11">
        <v>0.77272700000000005</v>
      </c>
      <c r="I837" s="10">
        <f>SUMIFS(Detalhe_Registro!$F:$F,Detalhe_Registro!$A:$A,A837,Detalhe_Registro!$D:$D,B837)</f>
        <v>225</v>
      </c>
      <c r="J837" s="11">
        <f>SUMIFS(Detalhe_Registro!$G:$G,Detalhe_Registro!$A:$A,A837,Detalhe_Registro!$D:$D,B837)</f>
        <v>13</v>
      </c>
      <c r="K837" s="9" t="str">
        <f>IF(G837="","",IF(G837&lt;Premissas!$C$8,"&lt; 1,00",IF(G837&lt;Premissas!$C$9,"1,00 – 1,19",IF(G837&lt;Premissas!$C$10,"1,20 – 1,39",IF(G837&lt;Premissas!$C$11,"1,40 – 1,59",IF(G837&lt;Premissas!$C$12,"1,60 – 1,99","≥ 2,00"))))))</f>
        <v>&lt; 1,00</v>
      </c>
      <c r="L837" s="12">
        <f>IF(G837="","",MIN(Premissas!$C$17,IF(G837&lt;Premissas!$C$8,Premissas!$E$7,IF(G837&lt;Premissas!$C$9,Premissas!$E$8,IF(G837&lt;Premissas!$C$10,Premissas!$E$9,IF(G837&lt;Premissas!$C$11,Premissas!$E$10,IF(G837&lt;Premissas!$C$12,Premissas!$E$11,Premissas!$E$12)))))))</f>
        <v>0</v>
      </c>
      <c r="M837" s="13">
        <f>IF(OR(L837="",L837=0),0,L837/Premissas!$C$16)</f>
        <v>0</v>
      </c>
      <c r="N837" s="9" t="str">
        <f>IF(L837&gt;=Premissas!$C$17,"SIM","NÃO")</f>
        <v>NÃO</v>
      </c>
    </row>
    <row r="838" spans="1:14" ht="15" customHeight="1">
      <c r="A838" s="9">
        <v>8</v>
      </c>
      <c r="B838" s="9" t="s">
        <v>520</v>
      </c>
      <c r="C838" s="9" t="s">
        <v>521</v>
      </c>
      <c r="D838" s="9">
        <v>1942</v>
      </c>
      <c r="E838" s="9" t="s">
        <v>18</v>
      </c>
      <c r="F838" s="9">
        <f>COUNTIFS(Detalhe_Registro!$A:$A,A838,Detalhe_Registro!$D:$D,B838)</f>
        <v>1</v>
      </c>
      <c r="G838" s="11">
        <v>0.68181800000000004</v>
      </c>
      <c r="H838" s="11">
        <v>0.68181800000000004</v>
      </c>
      <c r="I838" s="10">
        <f>SUMIFS(Detalhe_Registro!$F:$F,Detalhe_Registro!$A:$A,A838,Detalhe_Registro!$D:$D,B838)</f>
        <v>735</v>
      </c>
      <c r="J838" s="11">
        <f>SUMIFS(Detalhe_Registro!$G:$G,Detalhe_Registro!$A:$A,A838,Detalhe_Registro!$D:$D,B838)</f>
        <v>48.86</v>
      </c>
      <c r="K838" s="9" t="str">
        <f>IF(G838="","",IF(G838&lt;Premissas!$C$8,"&lt; 1,00",IF(G838&lt;Premissas!$C$9,"1,00 – 1,19",IF(G838&lt;Premissas!$C$10,"1,20 – 1,39",IF(G838&lt;Premissas!$C$11,"1,40 – 1,59",IF(G838&lt;Premissas!$C$12,"1,60 – 1,99","≥ 2,00"))))))</f>
        <v>&lt; 1,00</v>
      </c>
      <c r="L838" s="12">
        <f>IF(G838="","",MIN(Premissas!$C$17,IF(G838&lt;Premissas!$C$8,Premissas!$E$7,IF(G838&lt;Premissas!$C$9,Premissas!$E$8,IF(G838&lt;Premissas!$C$10,Premissas!$E$9,IF(G838&lt;Premissas!$C$11,Premissas!$E$10,IF(G838&lt;Premissas!$C$12,Premissas!$E$11,Premissas!$E$12)))))))</f>
        <v>0</v>
      </c>
      <c r="M838" s="13">
        <f>IF(OR(L838="",L838=0),0,L838/Premissas!$C$16)</f>
        <v>0</v>
      </c>
      <c r="N838" s="9" t="str">
        <f>IF(L838&gt;=Premissas!$C$17,"SIM","NÃO")</f>
        <v>NÃO</v>
      </c>
    </row>
    <row r="839" spans="1:14" ht="15" customHeight="1">
      <c r="A839" s="9">
        <v>8</v>
      </c>
      <c r="B839" s="9" t="s">
        <v>540</v>
      </c>
      <c r="C839" s="9" t="s">
        <v>541</v>
      </c>
      <c r="D839" s="9">
        <v>1942</v>
      </c>
      <c r="E839" s="9" t="s">
        <v>18</v>
      </c>
      <c r="F839" s="9">
        <f>COUNTIFS(Detalhe_Registro!$A:$A,A839,Detalhe_Registro!$D:$D,B839)</f>
        <v>1</v>
      </c>
      <c r="G839" s="11">
        <v>3.3636360000000001</v>
      </c>
      <c r="H839" s="11">
        <v>3.3636360000000001</v>
      </c>
      <c r="I839" s="10">
        <f>SUMIFS(Detalhe_Registro!$F:$F,Detalhe_Registro!$A:$A,A839,Detalhe_Registro!$D:$D,B839)</f>
        <v>823</v>
      </c>
      <c r="J839" s="11">
        <f>SUMIFS(Detalhe_Registro!$G:$G,Detalhe_Registro!$A:$A,A839,Detalhe_Registro!$D:$D,B839)</f>
        <v>11.12</v>
      </c>
      <c r="K839" s="9" t="str">
        <f>IF(G839="","",IF(G839&lt;Premissas!$C$8,"&lt; 1,00",IF(G839&lt;Premissas!$C$9,"1,00 – 1,19",IF(G839&lt;Premissas!$C$10,"1,20 – 1,39",IF(G839&lt;Premissas!$C$11,"1,40 – 1,59",IF(G839&lt;Premissas!$C$12,"1,60 – 1,99","≥ 2,00"))))))</f>
        <v>≥ 2,00</v>
      </c>
      <c r="L839" s="12">
        <f>IF(G839="","",MIN(Premissas!$C$17,IF(G839&lt;Premissas!$C$8,Premissas!$E$7,IF(G839&lt;Premissas!$C$9,Premissas!$E$8,IF(G839&lt;Premissas!$C$10,Premissas!$E$9,IF(G839&lt;Premissas!$C$11,Premissas!$E$10,IF(G839&lt;Premissas!$C$12,Premissas!$E$11,Premissas!$E$12)))))))</f>
        <v>750</v>
      </c>
      <c r="M839" s="13">
        <f>IF(OR(L839="",L839=0),0,L839/Premissas!$C$16)</f>
        <v>28.846153846153847</v>
      </c>
      <c r="N839" s="9" t="str">
        <f>IF(L839&gt;=Premissas!$C$17,"SIM","NÃO")</f>
        <v>SIM</v>
      </c>
    </row>
    <row r="840" spans="1:14" ht="15" customHeight="1">
      <c r="A840" s="9">
        <v>8</v>
      </c>
      <c r="B840" s="9" t="s">
        <v>484</v>
      </c>
      <c r="C840" s="9" t="s">
        <v>485</v>
      </c>
      <c r="D840" s="9">
        <v>1942</v>
      </c>
      <c r="E840" s="9" t="s">
        <v>21</v>
      </c>
      <c r="F840" s="9">
        <f>COUNTIFS(Detalhe_Registro!$A:$A,A840,Detalhe_Registro!$D:$D,B840)</f>
        <v>1</v>
      </c>
      <c r="G840" s="11">
        <v>1.05</v>
      </c>
      <c r="H840" s="11">
        <v>1.05</v>
      </c>
      <c r="I840" s="10">
        <f>SUMIFS(Detalhe_Registro!$F:$F,Detalhe_Registro!$A:$A,A840,Detalhe_Registro!$D:$D,B840)</f>
        <v>1068</v>
      </c>
      <c r="J840" s="11">
        <f>SUMIFS(Detalhe_Registro!$G:$G,Detalhe_Registro!$A:$A,A840,Detalhe_Registro!$D:$D,B840)</f>
        <v>51.29</v>
      </c>
      <c r="K840" s="9" t="str">
        <f>IF(G840="","",IF(G840&lt;Premissas!$C$8,"&lt; 1,00",IF(G840&lt;Premissas!$C$9,"1,00 – 1,19",IF(G840&lt;Premissas!$C$10,"1,20 – 1,39",IF(G840&lt;Premissas!$C$11,"1,40 – 1,59",IF(G840&lt;Premissas!$C$12,"1,60 – 1,99","≥ 2,00"))))))</f>
        <v>1,00 – 1,19</v>
      </c>
      <c r="L840" s="12">
        <f>IF(G840="","",MIN(Premissas!$C$17,IF(G840&lt;Premissas!$C$8,Premissas!$E$7,IF(G840&lt;Premissas!$C$9,Premissas!$E$8,IF(G840&lt;Premissas!$C$10,Premissas!$E$9,IF(G840&lt;Premissas!$C$11,Premissas!$E$10,IF(G840&lt;Premissas!$C$12,Premissas!$E$11,Premissas!$E$12)))))))</f>
        <v>100</v>
      </c>
      <c r="M840" s="13">
        <f>IF(OR(L840="",L840=0),0,L840/Premissas!$C$16)</f>
        <v>3.8461538461538463</v>
      </c>
      <c r="N840" s="9" t="str">
        <f>IF(L840&gt;=Premissas!$C$17,"SIM","NÃO")</f>
        <v>NÃO</v>
      </c>
    </row>
    <row r="841" spans="1:14" ht="15" customHeight="1">
      <c r="A841" s="9">
        <v>8</v>
      </c>
      <c r="B841" s="9" t="s">
        <v>524</v>
      </c>
      <c r="C841" s="9" t="s">
        <v>525</v>
      </c>
      <c r="D841" s="9">
        <v>1942</v>
      </c>
      <c r="E841" s="9" t="s">
        <v>18</v>
      </c>
      <c r="F841" s="9">
        <f>COUNTIFS(Detalhe_Registro!$A:$A,A841,Detalhe_Registro!$D:$D,B841)</f>
        <v>1</v>
      </c>
      <c r="G841" s="11">
        <v>1.2272730000000001</v>
      </c>
      <c r="H841" s="11">
        <v>1.2272730000000001</v>
      </c>
      <c r="I841" s="10">
        <f>SUMIFS(Detalhe_Registro!$F:$F,Detalhe_Registro!$A:$A,A841,Detalhe_Registro!$D:$D,B841)</f>
        <v>1177</v>
      </c>
      <c r="J841" s="11">
        <f>SUMIFS(Detalhe_Registro!$G:$G,Detalhe_Registro!$A:$A,A841,Detalhe_Registro!$D:$D,B841)</f>
        <v>43.08</v>
      </c>
      <c r="K841" s="9" t="str">
        <f>IF(G841="","",IF(G841&lt;Premissas!$C$8,"&lt; 1,00",IF(G841&lt;Premissas!$C$9,"1,00 – 1,19",IF(G841&lt;Premissas!$C$10,"1,20 – 1,39",IF(G841&lt;Premissas!$C$11,"1,40 – 1,59",IF(G841&lt;Premissas!$C$12,"1,60 – 1,99","≥ 2,00"))))))</f>
        <v>1,20 – 1,39</v>
      </c>
      <c r="L841" s="12">
        <f>IF(G841="","",MIN(Premissas!$C$17,IF(G841&lt;Premissas!$C$8,Premissas!$E$7,IF(G841&lt;Premissas!$C$9,Premissas!$E$8,IF(G841&lt;Premissas!$C$10,Premissas!$E$9,IF(G841&lt;Premissas!$C$11,Premissas!$E$10,IF(G841&lt;Premissas!$C$12,Premissas!$E$11,Premissas!$E$12)))))))</f>
        <v>200</v>
      </c>
      <c r="M841" s="13">
        <f>IF(OR(L841="",L841=0),0,L841/Premissas!$C$16)</f>
        <v>7.6923076923076925</v>
      </c>
      <c r="N841" s="9" t="str">
        <f>IF(L841&gt;=Premissas!$C$17,"SIM","NÃO")</f>
        <v>NÃO</v>
      </c>
    </row>
    <row r="842" spans="1:14" ht="15" customHeight="1">
      <c r="A842" s="9">
        <v>8</v>
      </c>
      <c r="B842" s="9" t="s">
        <v>526</v>
      </c>
      <c r="C842" s="9" t="s">
        <v>527</v>
      </c>
      <c r="D842" s="9">
        <v>1942</v>
      </c>
      <c r="E842" s="9" t="s">
        <v>18</v>
      </c>
      <c r="F842" s="9">
        <f>COUNTIFS(Detalhe_Registro!$A:$A,A842,Detalhe_Registro!$D:$D,B842)</f>
        <v>1</v>
      </c>
      <c r="G842" s="11">
        <v>2.1818179999999998</v>
      </c>
      <c r="H842" s="11">
        <v>2.1818179999999998</v>
      </c>
      <c r="I842" s="10">
        <f>SUMIFS(Detalhe_Registro!$F:$F,Detalhe_Registro!$A:$A,A842,Detalhe_Registro!$D:$D,B842)</f>
        <v>1360</v>
      </c>
      <c r="J842" s="11">
        <f>SUMIFS(Detalhe_Registro!$G:$G,Detalhe_Registro!$A:$A,A842,Detalhe_Registro!$D:$D,B842)</f>
        <v>28.34</v>
      </c>
      <c r="K842" s="9" t="str">
        <f>IF(G842="","",IF(G842&lt;Premissas!$C$8,"&lt; 1,00",IF(G842&lt;Premissas!$C$9,"1,00 – 1,19",IF(G842&lt;Premissas!$C$10,"1,20 – 1,39",IF(G842&lt;Premissas!$C$11,"1,40 – 1,59",IF(G842&lt;Premissas!$C$12,"1,60 – 1,99","≥ 2,00"))))))</f>
        <v>≥ 2,00</v>
      </c>
      <c r="L842" s="12">
        <f>IF(G842="","",MIN(Premissas!$C$17,IF(G842&lt;Premissas!$C$8,Premissas!$E$7,IF(G842&lt;Premissas!$C$9,Premissas!$E$8,IF(G842&lt;Premissas!$C$10,Premissas!$E$9,IF(G842&lt;Premissas!$C$11,Premissas!$E$10,IF(G842&lt;Premissas!$C$12,Premissas!$E$11,Premissas!$E$12)))))))</f>
        <v>750</v>
      </c>
      <c r="M842" s="13">
        <f>IF(OR(L842="",L842=0),0,L842/Premissas!$C$16)</f>
        <v>28.846153846153847</v>
      </c>
      <c r="N842" s="9" t="str">
        <f>IF(L842&gt;=Premissas!$C$17,"SIM","NÃO")</f>
        <v>SIM</v>
      </c>
    </row>
    <row r="843" spans="1:14" ht="15" customHeight="1">
      <c r="A843" s="9">
        <v>8</v>
      </c>
      <c r="B843" s="9" t="s">
        <v>518</v>
      </c>
      <c r="C843" s="9" t="s">
        <v>519</v>
      </c>
      <c r="D843" s="9">
        <v>1942</v>
      </c>
      <c r="E843" s="9" t="s">
        <v>21</v>
      </c>
      <c r="F843" s="9">
        <f>COUNTIFS(Detalhe_Registro!$A:$A,A843,Detalhe_Registro!$D:$D,B843)</f>
        <v>1</v>
      </c>
      <c r="G843" s="11">
        <v>0.8</v>
      </c>
      <c r="H843" s="11">
        <v>0.8</v>
      </c>
      <c r="I843" s="10">
        <f>SUMIFS(Detalhe_Registro!$F:$F,Detalhe_Registro!$A:$A,A843,Detalhe_Registro!$D:$D,B843)</f>
        <v>1161</v>
      </c>
      <c r="J843" s="11">
        <f>SUMIFS(Detalhe_Registro!$G:$G,Detalhe_Registro!$A:$A,A843,Detalhe_Registro!$D:$D,B843)</f>
        <v>74.900000000000006</v>
      </c>
      <c r="K843" s="9" t="str">
        <f>IF(G843="","",IF(G843&lt;Premissas!$C$8,"&lt; 1,00",IF(G843&lt;Premissas!$C$9,"1,00 – 1,19",IF(G843&lt;Premissas!$C$10,"1,20 – 1,39",IF(G843&lt;Premissas!$C$11,"1,40 – 1,59",IF(G843&lt;Premissas!$C$12,"1,60 – 1,99","≥ 2,00"))))))</f>
        <v>&lt; 1,00</v>
      </c>
      <c r="L843" s="12">
        <f>IF(G843="","",MIN(Premissas!$C$17,IF(G843&lt;Premissas!$C$8,Premissas!$E$7,IF(G843&lt;Premissas!$C$9,Premissas!$E$8,IF(G843&lt;Premissas!$C$10,Premissas!$E$9,IF(G843&lt;Premissas!$C$11,Premissas!$E$10,IF(G843&lt;Premissas!$C$12,Premissas!$E$11,Premissas!$E$12)))))))</f>
        <v>0</v>
      </c>
      <c r="M843" s="13">
        <f>IF(OR(L843="",L843=0),0,L843/Premissas!$C$16)</f>
        <v>0</v>
      </c>
      <c r="N843" s="9" t="str">
        <f>IF(L843&gt;=Premissas!$C$17,"SIM","NÃO")</f>
        <v>NÃO</v>
      </c>
    </row>
    <row r="844" spans="1:14" ht="15" customHeight="1">
      <c r="A844" s="9">
        <v>8</v>
      </c>
      <c r="B844" s="9" t="s">
        <v>508</v>
      </c>
      <c r="C844" s="9" t="s">
        <v>509</v>
      </c>
      <c r="D844" s="9">
        <v>1942</v>
      </c>
      <c r="E844" s="9" t="s">
        <v>4856</v>
      </c>
      <c r="F844" s="9">
        <f>COUNTIFS(Detalhe_Registro!$A:$A,A844,Detalhe_Registro!$D:$D,B844)</f>
        <v>2</v>
      </c>
      <c r="G844" s="11">
        <v>1.75</v>
      </c>
      <c r="H844" s="11">
        <v>1.2159089999999999</v>
      </c>
      <c r="I844" s="10">
        <f>SUMIFS(Detalhe_Registro!$F:$F,Detalhe_Registro!$A:$A,A844,Detalhe_Registro!$D:$D,B844)</f>
        <v>1880</v>
      </c>
      <c r="J844" s="11">
        <f>SUMIFS(Detalhe_Registro!$G:$G,Detalhe_Registro!$A:$A,A844,Detalhe_Registro!$D:$D,B844)</f>
        <v>53.949999999999996</v>
      </c>
      <c r="K844" s="9" t="str">
        <f>IF(G844="","",IF(G844&lt;Premissas!$C$8,"&lt; 1,00",IF(G844&lt;Premissas!$C$9,"1,00 – 1,19",IF(G844&lt;Premissas!$C$10,"1,20 – 1,39",IF(G844&lt;Premissas!$C$11,"1,40 – 1,59",IF(G844&lt;Premissas!$C$12,"1,60 – 1,99","≥ 2,00"))))))</f>
        <v>1,60 – 1,99</v>
      </c>
      <c r="L844" s="12">
        <f>IF(G844="","",MIN(Premissas!$C$17,IF(G844&lt;Premissas!$C$8,Premissas!$E$7,IF(G844&lt;Premissas!$C$9,Premissas!$E$8,IF(G844&lt;Premissas!$C$10,Premissas!$E$9,IF(G844&lt;Premissas!$C$11,Premissas!$E$10,IF(G844&lt;Premissas!$C$12,Premissas!$E$11,Premissas!$E$12)))))))</f>
        <v>500</v>
      </c>
      <c r="M844" s="13">
        <f>IF(OR(L844="",L844=0),0,L844/Premissas!$C$16)</f>
        <v>19.23076923076923</v>
      </c>
      <c r="N844" s="9" t="str">
        <f>IF(L844&gt;=Premissas!$C$17,"SIM","NÃO")</f>
        <v>NÃO</v>
      </c>
    </row>
    <row r="845" spans="1:14" ht="15" customHeight="1">
      <c r="A845" s="9">
        <v>8</v>
      </c>
      <c r="B845" s="9" t="s">
        <v>3945</v>
      </c>
      <c r="C845" s="9" t="s">
        <v>3946</v>
      </c>
      <c r="D845" s="9">
        <v>1942</v>
      </c>
      <c r="E845" s="9" t="s">
        <v>4852</v>
      </c>
      <c r="F845" s="9">
        <f>COUNTIFS(Detalhe_Registro!$A:$A,A845,Detalhe_Registro!$D:$D,B845)</f>
        <v>2</v>
      </c>
      <c r="G845" s="11">
        <v>0.625</v>
      </c>
      <c r="H845" s="11">
        <v>0.51838200000000001</v>
      </c>
      <c r="I845" s="10">
        <f>SUMIFS(Detalhe_Registro!$F:$F,Detalhe_Registro!$A:$A,A845,Detalhe_Registro!$D:$D,B845)</f>
        <v>121</v>
      </c>
      <c r="J845" s="11">
        <f>SUMIFS(Detalhe_Registro!$G:$G,Detalhe_Registro!$A:$A,A845,Detalhe_Registro!$D:$D,B845)</f>
        <v>12.770000000000001</v>
      </c>
      <c r="K845" s="9" t="str">
        <f>IF(G845="","",IF(G845&lt;Premissas!$C$8,"&lt; 1,00",IF(G845&lt;Premissas!$C$9,"1,00 – 1,19",IF(G845&lt;Premissas!$C$10,"1,20 – 1,39",IF(G845&lt;Premissas!$C$11,"1,40 – 1,59",IF(G845&lt;Premissas!$C$12,"1,60 – 1,99","≥ 2,00"))))))</f>
        <v>&lt; 1,00</v>
      </c>
      <c r="L845" s="12">
        <f>IF(G845="","",MIN(Premissas!$C$17,IF(G845&lt;Premissas!$C$8,Premissas!$E$7,IF(G845&lt;Premissas!$C$9,Premissas!$E$8,IF(G845&lt;Premissas!$C$10,Premissas!$E$9,IF(G845&lt;Premissas!$C$11,Premissas!$E$10,IF(G845&lt;Premissas!$C$12,Premissas!$E$11,Premissas!$E$12)))))))</f>
        <v>0</v>
      </c>
      <c r="M845" s="13">
        <f>IF(OR(L845="",L845=0),0,L845/Premissas!$C$16)</f>
        <v>0</v>
      </c>
      <c r="N845" s="9" t="str">
        <f>IF(L845&gt;=Premissas!$C$17,"SIM","NÃO")</f>
        <v>NÃO</v>
      </c>
    </row>
    <row r="846" spans="1:14" ht="15" customHeight="1">
      <c r="A846" s="9">
        <v>8</v>
      </c>
      <c r="B846" s="9" t="s">
        <v>604</v>
      </c>
      <c r="C846" s="9" t="s">
        <v>605</v>
      </c>
      <c r="D846" s="9">
        <v>1942</v>
      </c>
      <c r="E846" s="9" t="s">
        <v>18</v>
      </c>
      <c r="F846" s="9">
        <f>COUNTIFS(Detalhe_Registro!$A:$A,A846,Detalhe_Registro!$D:$D,B846)</f>
        <v>1</v>
      </c>
      <c r="G846" s="11">
        <v>3.454545</v>
      </c>
      <c r="H846" s="11">
        <v>3.454545</v>
      </c>
      <c r="I846" s="10">
        <f>SUMIFS(Detalhe_Registro!$F:$F,Detalhe_Registro!$A:$A,A846,Detalhe_Registro!$D:$D,B846)</f>
        <v>1312</v>
      </c>
      <c r="J846" s="11">
        <f>SUMIFS(Detalhe_Registro!$G:$G,Detalhe_Registro!$A:$A,A846,Detalhe_Registro!$D:$D,B846)</f>
        <v>17.329999999999998</v>
      </c>
      <c r="K846" s="9" t="str">
        <f>IF(G846="","",IF(G846&lt;Premissas!$C$8,"&lt; 1,00",IF(G846&lt;Premissas!$C$9,"1,00 – 1,19",IF(G846&lt;Premissas!$C$10,"1,20 – 1,39",IF(G846&lt;Premissas!$C$11,"1,40 – 1,59",IF(G846&lt;Premissas!$C$12,"1,60 – 1,99","≥ 2,00"))))))</f>
        <v>≥ 2,00</v>
      </c>
      <c r="L846" s="12">
        <f>IF(G846="","",MIN(Premissas!$C$17,IF(G846&lt;Premissas!$C$8,Premissas!$E$7,IF(G846&lt;Premissas!$C$9,Premissas!$E$8,IF(G846&lt;Premissas!$C$10,Premissas!$E$9,IF(G846&lt;Premissas!$C$11,Premissas!$E$10,IF(G846&lt;Premissas!$C$12,Premissas!$E$11,Premissas!$E$12)))))))</f>
        <v>750</v>
      </c>
      <c r="M846" s="13">
        <f>IF(OR(L846="",L846=0),0,L846/Premissas!$C$16)</f>
        <v>28.846153846153847</v>
      </c>
      <c r="N846" s="9" t="str">
        <f>IF(L846&gt;=Premissas!$C$17,"SIM","NÃO")</f>
        <v>SIM</v>
      </c>
    </row>
    <row r="847" spans="1:14" ht="15" customHeight="1">
      <c r="A847" s="9">
        <v>8</v>
      </c>
      <c r="B847" s="9" t="s">
        <v>656</v>
      </c>
      <c r="C847" s="9" t="s">
        <v>657</v>
      </c>
      <c r="D847" s="9">
        <v>1942</v>
      </c>
      <c r="E847" s="9" t="s">
        <v>18</v>
      </c>
      <c r="F847" s="9">
        <f>COUNTIFS(Detalhe_Registro!$A:$A,A847,Detalhe_Registro!$D:$D,B847)</f>
        <v>1</v>
      </c>
      <c r="G847" s="11">
        <v>14.545455</v>
      </c>
      <c r="H847" s="11">
        <v>14.545455</v>
      </c>
      <c r="I847" s="10">
        <f>SUMIFS(Detalhe_Registro!$F:$F,Detalhe_Registro!$A:$A,A847,Detalhe_Registro!$D:$D,B847)</f>
        <v>48</v>
      </c>
      <c r="J847" s="11">
        <f>SUMIFS(Detalhe_Registro!$G:$G,Detalhe_Registro!$A:$A,A847,Detalhe_Registro!$D:$D,B847)</f>
        <v>0.15</v>
      </c>
      <c r="K847" s="9" t="str">
        <f>IF(G847="","",IF(G847&lt;Premissas!$C$8,"&lt; 1,00",IF(G847&lt;Premissas!$C$9,"1,00 – 1,19",IF(G847&lt;Premissas!$C$10,"1,20 – 1,39",IF(G847&lt;Premissas!$C$11,"1,40 – 1,59",IF(G847&lt;Premissas!$C$12,"1,60 – 1,99","≥ 2,00"))))))</f>
        <v>≥ 2,00</v>
      </c>
      <c r="L847" s="12">
        <f>IF(G847="","",MIN(Premissas!$C$17,IF(G847&lt;Premissas!$C$8,Premissas!$E$7,IF(G847&lt;Premissas!$C$9,Premissas!$E$8,IF(G847&lt;Premissas!$C$10,Premissas!$E$9,IF(G847&lt;Premissas!$C$11,Premissas!$E$10,IF(G847&lt;Premissas!$C$12,Premissas!$E$11,Premissas!$E$12)))))))</f>
        <v>750</v>
      </c>
      <c r="M847" s="13">
        <f>IF(OR(L847="",L847=0),0,L847/Premissas!$C$16)</f>
        <v>28.846153846153847</v>
      </c>
      <c r="N847" s="9" t="str">
        <f>IF(L847&gt;=Premissas!$C$17,"SIM","NÃO")</f>
        <v>SIM</v>
      </c>
    </row>
    <row r="848" spans="1:14" ht="15" customHeight="1">
      <c r="A848" s="9">
        <v>8</v>
      </c>
      <c r="B848" s="9" t="s">
        <v>580</v>
      </c>
      <c r="C848" s="9" t="s">
        <v>581</v>
      </c>
      <c r="D848" s="9">
        <v>1942</v>
      </c>
      <c r="E848" s="9" t="s">
        <v>20</v>
      </c>
      <c r="F848" s="9">
        <f>COUNTIFS(Detalhe_Registro!$A:$A,A848,Detalhe_Registro!$D:$D,B848)</f>
        <v>1</v>
      </c>
      <c r="G848" s="11">
        <v>1.125</v>
      </c>
      <c r="H848" s="11">
        <v>1.125</v>
      </c>
      <c r="I848" s="10">
        <f>SUMIFS(Detalhe_Registro!$F:$F,Detalhe_Registro!$A:$A,A848,Detalhe_Registro!$D:$D,B848)</f>
        <v>1124</v>
      </c>
      <c r="J848" s="11">
        <f>SUMIFS(Detalhe_Registro!$G:$G,Detalhe_Registro!$A:$A,A848,Detalhe_Registro!$D:$D,B848)</f>
        <v>60.87</v>
      </c>
      <c r="K848" s="9" t="str">
        <f>IF(G848="","",IF(G848&lt;Premissas!$C$8,"&lt; 1,00",IF(G848&lt;Premissas!$C$9,"1,00 – 1,19",IF(G848&lt;Premissas!$C$10,"1,20 – 1,39",IF(G848&lt;Premissas!$C$11,"1,40 – 1,59",IF(G848&lt;Premissas!$C$12,"1,60 – 1,99","≥ 2,00"))))))</f>
        <v>1,00 – 1,19</v>
      </c>
      <c r="L848" s="12">
        <f>IF(G848="","",MIN(Premissas!$C$17,IF(G848&lt;Premissas!$C$8,Premissas!$E$7,IF(G848&lt;Premissas!$C$9,Premissas!$E$8,IF(G848&lt;Premissas!$C$10,Premissas!$E$9,IF(G848&lt;Premissas!$C$11,Premissas!$E$10,IF(G848&lt;Premissas!$C$12,Premissas!$E$11,Premissas!$E$12)))))))</f>
        <v>100</v>
      </c>
      <c r="M848" s="13">
        <f>IF(OR(L848="",L848=0),0,L848/Premissas!$C$16)</f>
        <v>3.8461538461538463</v>
      </c>
      <c r="N848" s="9" t="str">
        <f>IF(L848&gt;=Premissas!$C$17,"SIM","NÃO")</f>
        <v>NÃO</v>
      </c>
    </row>
    <row r="849" spans="1:14" ht="15" customHeight="1">
      <c r="A849" s="9">
        <v>8</v>
      </c>
      <c r="B849" s="9" t="s">
        <v>564</v>
      </c>
      <c r="C849" s="9" t="s">
        <v>565</v>
      </c>
      <c r="D849" s="9">
        <v>1942</v>
      </c>
      <c r="E849" s="9" t="s">
        <v>20</v>
      </c>
      <c r="F849" s="9">
        <f>COUNTIFS(Detalhe_Registro!$A:$A,A849,Detalhe_Registro!$D:$D,B849)</f>
        <v>1</v>
      </c>
      <c r="G849" s="11">
        <v>1.4375</v>
      </c>
      <c r="H849" s="11">
        <v>1.4375</v>
      </c>
      <c r="I849" s="10">
        <f>SUMIFS(Detalhe_Registro!$F:$F,Detalhe_Registro!$A:$A,A849,Detalhe_Registro!$D:$D,B849)</f>
        <v>1874</v>
      </c>
      <c r="J849" s="11">
        <f>SUMIFS(Detalhe_Registro!$G:$G,Detalhe_Registro!$A:$A,A849,Detalhe_Registro!$D:$D,B849)</f>
        <v>82.13</v>
      </c>
      <c r="K849" s="9" t="str">
        <f>IF(G849="","",IF(G849&lt;Premissas!$C$8,"&lt; 1,00",IF(G849&lt;Premissas!$C$9,"1,00 – 1,19",IF(G849&lt;Premissas!$C$10,"1,20 – 1,39",IF(G849&lt;Premissas!$C$11,"1,40 – 1,59",IF(G849&lt;Premissas!$C$12,"1,60 – 1,99","≥ 2,00"))))))</f>
        <v>1,40 – 1,59</v>
      </c>
      <c r="L849" s="12">
        <f>IF(G849="","",MIN(Premissas!$C$17,IF(G849&lt;Premissas!$C$8,Premissas!$E$7,IF(G849&lt;Premissas!$C$9,Premissas!$E$8,IF(G849&lt;Premissas!$C$10,Premissas!$E$9,IF(G849&lt;Premissas!$C$11,Premissas!$E$10,IF(G849&lt;Premissas!$C$12,Premissas!$E$11,Premissas!$E$12)))))))</f>
        <v>350</v>
      </c>
      <c r="M849" s="13">
        <f>IF(OR(L849="",L849=0),0,L849/Premissas!$C$16)</f>
        <v>13.461538461538462</v>
      </c>
      <c r="N849" s="9" t="str">
        <f>IF(L849&gt;=Premissas!$C$17,"SIM","NÃO")</f>
        <v>NÃO</v>
      </c>
    </row>
    <row r="850" spans="1:14" ht="15" customHeight="1">
      <c r="A850" s="9">
        <v>8</v>
      </c>
      <c r="B850" s="9" t="s">
        <v>626</v>
      </c>
      <c r="C850" s="9" t="s">
        <v>627</v>
      </c>
      <c r="D850" s="9">
        <v>1942</v>
      </c>
      <c r="E850" s="9" t="s">
        <v>20</v>
      </c>
      <c r="F850" s="9">
        <f>COUNTIFS(Detalhe_Registro!$A:$A,A850,Detalhe_Registro!$D:$D,B850)</f>
        <v>1</v>
      </c>
      <c r="G850" s="11">
        <v>2</v>
      </c>
      <c r="H850" s="11">
        <v>2</v>
      </c>
      <c r="I850" s="10">
        <f>SUMIFS(Detalhe_Registro!$F:$F,Detalhe_Registro!$A:$A,A850,Detalhe_Registro!$D:$D,B850)</f>
        <v>3361</v>
      </c>
      <c r="J850" s="11">
        <f>SUMIFS(Detalhe_Registro!$G:$G,Detalhe_Registro!$A:$A,A850,Detalhe_Registro!$D:$D,B850)</f>
        <v>105.86</v>
      </c>
      <c r="K850" s="9" t="str">
        <f>IF(G850="","",IF(G850&lt;Premissas!$C$8,"&lt; 1,00",IF(G850&lt;Premissas!$C$9,"1,00 – 1,19",IF(G850&lt;Premissas!$C$10,"1,20 – 1,39",IF(G850&lt;Premissas!$C$11,"1,40 – 1,59",IF(G850&lt;Premissas!$C$12,"1,60 – 1,99","≥ 2,00"))))))</f>
        <v>≥ 2,00</v>
      </c>
      <c r="L850" s="12">
        <f>IF(G850="","",MIN(Premissas!$C$17,IF(G850&lt;Premissas!$C$8,Premissas!$E$7,IF(G850&lt;Premissas!$C$9,Premissas!$E$8,IF(G850&lt;Premissas!$C$10,Premissas!$E$9,IF(G850&lt;Premissas!$C$11,Premissas!$E$10,IF(G850&lt;Premissas!$C$12,Premissas!$E$11,Premissas!$E$12)))))))</f>
        <v>750</v>
      </c>
      <c r="M850" s="13">
        <f>IF(OR(L850="",L850=0),0,L850/Premissas!$C$16)</f>
        <v>28.846153846153847</v>
      </c>
      <c r="N850" s="9" t="str">
        <f>IF(L850&gt;=Premissas!$C$17,"SIM","NÃO")</f>
        <v>SIM</v>
      </c>
    </row>
    <row r="851" spans="1:14" ht="15" customHeight="1">
      <c r="A851" s="9">
        <v>8</v>
      </c>
      <c r="B851" s="9" t="s">
        <v>642</v>
      </c>
      <c r="C851" s="9" t="s">
        <v>643</v>
      </c>
      <c r="D851" s="9">
        <v>1942</v>
      </c>
      <c r="E851" s="9" t="s">
        <v>21</v>
      </c>
      <c r="F851" s="9">
        <f>COUNTIFS(Detalhe_Registro!$A:$A,A851,Detalhe_Registro!$D:$D,B851)</f>
        <v>1</v>
      </c>
      <c r="G851" s="11">
        <v>0.8</v>
      </c>
      <c r="H851" s="11">
        <v>0.8</v>
      </c>
      <c r="I851" s="10">
        <f>SUMIFS(Detalhe_Registro!$F:$F,Detalhe_Registro!$A:$A,A851,Detalhe_Registro!$D:$D,B851)</f>
        <v>1594</v>
      </c>
      <c r="J851" s="11">
        <f>SUMIFS(Detalhe_Registro!$G:$G,Detalhe_Registro!$A:$A,A851,Detalhe_Registro!$D:$D,B851)</f>
        <v>96.72</v>
      </c>
      <c r="K851" s="9" t="str">
        <f>IF(G851="","",IF(G851&lt;Premissas!$C$8,"&lt; 1,00",IF(G851&lt;Premissas!$C$9,"1,00 – 1,19",IF(G851&lt;Premissas!$C$10,"1,20 – 1,39",IF(G851&lt;Premissas!$C$11,"1,40 – 1,59",IF(G851&lt;Premissas!$C$12,"1,60 – 1,99","≥ 2,00"))))))</f>
        <v>&lt; 1,00</v>
      </c>
      <c r="L851" s="12">
        <f>IF(G851="","",MIN(Premissas!$C$17,IF(G851&lt;Premissas!$C$8,Premissas!$E$7,IF(G851&lt;Premissas!$C$9,Premissas!$E$8,IF(G851&lt;Premissas!$C$10,Premissas!$E$9,IF(G851&lt;Premissas!$C$11,Premissas!$E$10,IF(G851&lt;Premissas!$C$12,Premissas!$E$11,Premissas!$E$12)))))))</f>
        <v>0</v>
      </c>
      <c r="M851" s="13">
        <f>IF(OR(L851="",L851=0),0,L851/Premissas!$C$16)</f>
        <v>0</v>
      </c>
      <c r="N851" s="9" t="str">
        <f>IF(L851&gt;=Premissas!$C$17,"SIM","NÃO")</f>
        <v>NÃO</v>
      </c>
    </row>
    <row r="852" spans="1:14" ht="15" customHeight="1">
      <c r="A852" s="9">
        <v>8</v>
      </c>
      <c r="B852" s="9" t="s">
        <v>498</v>
      </c>
      <c r="C852" s="9" t="s">
        <v>499</v>
      </c>
      <c r="D852" s="9">
        <v>1942</v>
      </c>
      <c r="E852" s="9" t="s">
        <v>21</v>
      </c>
      <c r="F852" s="9">
        <f>COUNTIFS(Detalhe_Registro!$A:$A,A852,Detalhe_Registro!$D:$D,B852)</f>
        <v>1</v>
      </c>
      <c r="G852" s="11">
        <v>1.4</v>
      </c>
      <c r="H852" s="11">
        <v>1.4</v>
      </c>
      <c r="I852" s="10">
        <f>SUMIFS(Detalhe_Registro!$F:$F,Detalhe_Registro!$A:$A,A852,Detalhe_Registro!$D:$D,B852)</f>
        <v>1373</v>
      </c>
      <c r="J852" s="11">
        <f>SUMIFS(Detalhe_Registro!$G:$G,Detalhe_Registro!$A:$A,A852,Detalhe_Registro!$D:$D,B852)</f>
        <v>49.52</v>
      </c>
      <c r="K852" s="9" t="str">
        <f>IF(G852="","",IF(G852&lt;Premissas!$C$8,"&lt; 1,00",IF(G852&lt;Premissas!$C$9,"1,00 – 1,19",IF(G852&lt;Premissas!$C$10,"1,20 – 1,39",IF(G852&lt;Premissas!$C$11,"1,40 – 1,59",IF(G852&lt;Premissas!$C$12,"1,60 – 1,99","≥ 2,00"))))))</f>
        <v>1,40 – 1,59</v>
      </c>
      <c r="L852" s="12">
        <f>IF(G852="","",MIN(Premissas!$C$17,IF(G852&lt;Premissas!$C$8,Premissas!$E$7,IF(G852&lt;Premissas!$C$9,Premissas!$E$8,IF(G852&lt;Premissas!$C$10,Premissas!$E$9,IF(G852&lt;Premissas!$C$11,Premissas!$E$10,IF(G852&lt;Premissas!$C$12,Premissas!$E$11,Premissas!$E$12)))))))</f>
        <v>350</v>
      </c>
      <c r="M852" s="13">
        <f>IF(OR(L852="",L852=0),0,L852/Premissas!$C$16)</f>
        <v>13.461538461538462</v>
      </c>
      <c r="N852" s="9" t="str">
        <f>IF(L852&gt;=Premissas!$C$17,"SIM","NÃO")</f>
        <v>NÃO</v>
      </c>
    </row>
    <row r="853" spans="1:14" ht="15" customHeight="1">
      <c r="A853" s="9">
        <v>8</v>
      </c>
      <c r="B853" s="9" t="s">
        <v>594</v>
      </c>
      <c r="C853" s="9" t="s">
        <v>595</v>
      </c>
      <c r="D853" s="9">
        <v>1942</v>
      </c>
      <c r="E853" s="9" t="s">
        <v>21</v>
      </c>
      <c r="F853" s="9">
        <f>COUNTIFS(Detalhe_Registro!$A:$A,A853,Detalhe_Registro!$D:$D,B853)</f>
        <v>1</v>
      </c>
      <c r="G853" s="11">
        <v>1.5</v>
      </c>
      <c r="H853" s="11">
        <v>1.5</v>
      </c>
      <c r="I853" s="10">
        <f>SUMIFS(Detalhe_Registro!$F:$F,Detalhe_Registro!$A:$A,A853,Detalhe_Registro!$D:$D,B853)</f>
        <v>1274</v>
      </c>
      <c r="J853" s="11">
        <f>SUMIFS(Detalhe_Registro!$G:$G,Detalhe_Registro!$A:$A,A853,Detalhe_Registro!$D:$D,B853)</f>
        <v>42.67</v>
      </c>
      <c r="K853" s="9" t="str">
        <f>IF(G853="","",IF(G853&lt;Premissas!$C$8,"&lt; 1,00",IF(G853&lt;Premissas!$C$9,"1,00 – 1,19",IF(G853&lt;Premissas!$C$10,"1,20 – 1,39",IF(G853&lt;Premissas!$C$11,"1,40 – 1,59",IF(G853&lt;Premissas!$C$12,"1,60 – 1,99","≥ 2,00"))))))</f>
        <v>1,40 – 1,59</v>
      </c>
      <c r="L853" s="12">
        <f>IF(G853="","",MIN(Premissas!$C$17,IF(G853&lt;Premissas!$C$8,Premissas!$E$7,IF(G853&lt;Premissas!$C$9,Premissas!$E$8,IF(G853&lt;Premissas!$C$10,Premissas!$E$9,IF(G853&lt;Premissas!$C$11,Premissas!$E$10,IF(G853&lt;Premissas!$C$12,Premissas!$E$11,Premissas!$E$12)))))))</f>
        <v>350</v>
      </c>
      <c r="M853" s="13">
        <f>IF(OR(L853="",L853=0),0,L853/Premissas!$C$16)</f>
        <v>13.461538461538462</v>
      </c>
      <c r="N853" s="9" t="str">
        <f>IF(L853&gt;=Premissas!$C$17,"SIM","NÃO")</f>
        <v>NÃO</v>
      </c>
    </row>
    <row r="854" spans="1:14" ht="15" customHeight="1">
      <c r="A854" s="9">
        <v>8</v>
      </c>
      <c r="B854" s="9" t="s">
        <v>572</v>
      </c>
      <c r="C854" s="9" t="s">
        <v>573</v>
      </c>
      <c r="D854" s="9">
        <v>1942</v>
      </c>
      <c r="E854" s="9" t="s">
        <v>18</v>
      </c>
      <c r="F854" s="9">
        <f>COUNTIFS(Detalhe_Registro!$A:$A,A854,Detalhe_Registro!$D:$D,B854)</f>
        <v>1</v>
      </c>
      <c r="G854" s="11">
        <v>2.4090910000000001</v>
      </c>
      <c r="H854" s="11">
        <v>2.4090910000000001</v>
      </c>
      <c r="I854" s="10">
        <f>SUMIFS(Detalhe_Registro!$F:$F,Detalhe_Registro!$A:$A,A854,Detalhe_Registro!$D:$D,B854)</f>
        <v>867</v>
      </c>
      <c r="J854" s="11">
        <f>SUMIFS(Detalhe_Registro!$G:$G,Detalhe_Registro!$A:$A,A854,Detalhe_Registro!$D:$D,B854)</f>
        <v>16.34</v>
      </c>
      <c r="K854" s="9" t="str">
        <f>IF(G854="","",IF(G854&lt;Premissas!$C$8,"&lt; 1,00",IF(G854&lt;Premissas!$C$9,"1,00 – 1,19",IF(G854&lt;Premissas!$C$10,"1,20 – 1,39",IF(G854&lt;Premissas!$C$11,"1,40 – 1,59",IF(G854&lt;Premissas!$C$12,"1,60 – 1,99","≥ 2,00"))))))</f>
        <v>≥ 2,00</v>
      </c>
      <c r="L854" s="12">
        <f>IF(G854="","",MIN(Premissas!$C$17,IF(G854&lt;Premissas!$C$8,Premissas!$E$7,IF(G854&lt;Premissas!$C$9,Premissas!$E$8,IF(G854&lt;Premissas!$C$10,Premissas!$E$9,IF(G854&lt;Premissas!$C$11,Premissas!$E$10,IF(G854&lt;Premissas!$C$12,Premissas!$E$11,Premissas!$E$12)))))))</f>
        <v>750</v>
      </c>
      <c r="M854" s="13">
        <f>IF(OR(L854="",L854=0),0,L854/Premissas!$C$16)</f>
        <v>28.846153846153847</v>
      </c>
      <c r="N854" s="9" t="str">
        <f>IF(L854&gt;=Premissas!$C$17,"SIM","NÃO")</f>
        <v>SIM</v>
      </c>
    </row>
    <row r="855" spans="1:14" ht="15" customHeight="1">
      <c r="A855" s="9">
        <v>8</v>
      </c>
      <c r="B855" s="9" t="s">
        <v>622</v>
      </c>
      <c r="C855" s="9" t="s">
        <v>623</v>
      </c>
      <c r="D855" s="9">
        <v>1942</v>
      </c>
      <c r="E855" s="9" t="s">
        <v>21</v>
      </c>
      <c r="F855" s="9">
        <f>COUNTIFS(Detalhe_Registro!$A:$A,A855,Detalhe_Registro!$D:$D,B855)</f>
        <v>1</v>
      </c>
      <c r="G855" s="11">
        <v>0.6</v>
      </c>
      <c r="H855" s="11">
        <v>0.6</v>
      </c>
      <c r="I855" s="10">
        <f>SUMIFS(Detalhe_Registro!$F:$F,Detalhe_Registro!$A:$A,A855,Detalhe_Registro!$D:$D,B855)</f>
        <v>336</v>
      </c>
      <c r="J855" s="11">
        <f>SUMIFS(Detalhe_Registro!$G:$G,Detalhe_Registro!$A:$A,A855,Detalhe_Registro!$D:$D,B855)</f>
        <v>28.48</v>
      </c>
      <c r="K855" s="9" t="str">
        <f>IF(G855="","",IF(G855&lt;Premissas!$C$8,"&lt; 1,00",IF(G855&lt;Premissas!$C$9,"1,00 – 1,19",IF(G855&lt;Premissas!$C$10,"1,20 – 1,39",IF(G855&lt;Premissas!$C$11,"1,40 – 1,59",IF(G855&lt;Premissas!$C$12,"1,60 – 1,99","≥ 2,00"))))))</f>
        <v>&lt; 1,00</v>
      </c>
      <c r="L855" s="12">
        <f>IF(G855="","",MIN(Premissas!$C$17,IF(G855&lt;Premissas!$C$8,Premissas!$E$7,IF(G855&lt;Premissas!$C$9,Premissas!$E$8,IF(G855&lt;Premissas!$C$10,Premissas!$E$9,IF(G855&lt;Premissas!$C$11,Premissas!$E$10,IF(G855&lt;Premissas!$C$12,Premissas!$E$11,Premissas!$E$12)))))))</f>
        <v>0</v>
      </c>
      <c r="M855" s="13">
        <f>IF(OR(L855="",L855=0),0,L855/Premissas!$C$16)</f>
        <v>0</v>
      </c>
      <c r="N855" s="9" t="str">
        <f>IF(L855&gt;=Premissas!$C$17,"SIM","NÃO")</f>
        <v>NÃO</v>
      </c>
    </row>
    <row r="856" spans="1:14" ht="15" customHeight="1">
      <c r="A856" s="9">
        <v>8</v>
      </c>
      <c r="B856" s="9" t="s">
        <v>636</v>
      </c>
      <c r="C856" s="9" t="s">
        <v>637</v>
      </c>
      <c r="D856" s="9">
        <v>1942</v>
      </c>
      <c r="E856" s="9" t="s">
        <v>21</v>
      </c>
      <c r="F856" s="9">
        <f>COUNTIFS(Detalhe_Registro!$A:$A,A856,Detalhe_Registro!$D:$D,B856)</f>
        <v>1</v>
      </c>
      <c r="G856" s="11">
        <v>1</v>
      </c>
      <c r="H856" s="11">
        <v>1</v>
      </c>
      <c r="I856" s="10">
        <f>SUMIFS(Detalhe_Registro!$F:$F,Detalhe_Registro!$A:$A,A856,Detalhe_Registro!$D:$D,B856)</f>
        <v>1401</v>
      </c>
      <c r="J856" s="11">
        <f>SUMIFS(Detalhe_Registro!$G:$G,Detalhe_Registro!$A:$A,A856,Detalhe_Registro!$D:$D,B856)</f>
        <v>71.63</v>
      </c>
      <c r="K856" s="9" t="str">
        <f>IF(G856="","",IF(G856&lt;Premissas!$C$8,"&lt; 1,00",IF(G856&lt;Premissas!$C$9,"1,00 – 1,19",IF(G856&lt;Premissas!$C$10,"1,20 – 1,39",IF(G856&lt;Premissas!$C$11,"1,40 – 1,59",IF(G856&lt;Premissas!$C$12,"1,60 – 1,99","≥ 2,00"))))))</f>
        <v>1,00 – 1,19</v>
      </c>
      <c r="L856" s="12">
        <f>IF(G856="","",MIN(Premissas!$C$17,IF(G856&lt;Premissas!$C$8,Premissas!$E$7,IF(G856&lt;Premissas!$C$9,Premissas!$E$8,IF(G856&lt;Premissas!$C$10,Premissas!$E$9,IF(G856&lt;Premissas!$C$11,Premissas!$E$10,IF(G856&lt;Premissas!$C$12,Premissas!$E$11,Premissas!$E$12)))))))</f>
        <v>100</v>
      </c>
      <c r="M856" s="13">
        <f>IF(OR(L856="",L856=0),0,L856/Premissas!$C$16)</f>
        <v>3.8461538461538463</v>
      </c>
      <c r="N856" s="9" t="str">
        <f>IF(L856&gt;=Premissas!$C$17,"SIM","NÃO")</f>
        <v>NÃO</v>
      </c>
    </row>
    <row r="857" spans="1:14" ht="15" customHeight="1">
      <c r="A857" s="9">
        <v>8</v>
      </c>
      <c r="B857" s="9" t="s">
        <v>478</v>
      </c>
      <c r="C857" s="9" t="s">
        <v>479</v>
      </c>
      <c r="D857" s="9">
        <v>1942</v>
      </c>
      <c r="E857" s="9" t="s">
        <v>21</v>
      </c>
      <c r="F857" s="9">
        <f>COUNTIFS(Detalhe_Registro!$A:$A,A857,Detalhe_Registro!$D:$D,B857)</f>
        <v>1</v>
      </c>
      <c r="G857" s="11">
        <v>0.95</v>
      </c>
      <c r="H857" s="11">
        <v>0.95</v>
      </c>
      <c r="I857" s="10">
        <f>SUMIFS(Detalhe_Registro!$F:$F,Detalhe_Registro!$A:$A,A857,Detalhe_Registro!$D:$D,B857)</f>
        <v>1650</v>
      </c>
      <c r="J857" s="11">
        <f>SUMIFS(Detalhe_Registro!$G:$G,Detalhe_Registro!$A:$A,A857,Detalhe_Registro!$D:$D,B857)</f>
        <v>85.86</v>
      </c>
      <c r="K857" s="9" t="str">
        <f>IF(G857="","",IF(G857&lt;Premissas!$C$8,"&lt; 1,00",IF(G857&lt;Premissas!$C$9,"1,00 – 1,19",IF(G857&lt;Premissas!$C$10,"1,20 – 1,39",IF(G857&lt;Premissas!$C$11,"1,40 – 1,59",IF(G857&lt;Premissas!$C$12,"1,60 – 1,99","≥ 2,00"))))))</f>
        <v>&lt; 1,00</v>
      </c>
      <c r="L857" s="12">
        <f>IF(G857="","",MIN(Premissas!$C$17,IF(G857&lt;Premissas!$C$8,Premissas!$E$7,IF(G857&lt;Premissas!$C$9,Premissas!$E$8,IF(G857&lt;Premissas!$C$10,Premissas!$E$9,IF(G857&lt;Premissas!$C$11,Premissas!$E$10,IF(G857&lt;Premissas!$C$12,Premissas!$E$11,Premissas!$E$12)))))))</f>
        <v>0</v>
      </c>
      <c r="M857" s="13">
        <f>IF(OR(L857="",L857=0),0,L857/Premissas!$C$16)</f>
        <v>0</v>
      </c>
      <c r="N857" s="9" t="str">
        <f>IF(L857&gt;=Premissas!$C$17,"SIM","NÃO")</f>
        <v>NÃO</v>
      </c>
    </row>
    <row r="858" spans="1:14" ht="15" customHeight="1">
      <c r="A858" s="9">
        <v>8</v>
      </c>
      <c r="B858" s="9" t="s">
        <v>482</v>
      </c>
      <c r="C858" s="9" t="s">
        <v>483</v>
      </c>
      <c r="D858" s="9">
        <v>1942</v>
      </c>
      <c r="E858" s="9" t="s">
        <v>21</v>
      </c>
      <c r="F858" s="9">
        <f>COUNTIFS(Detalhe_Registro!$A:$A,A858,Detalhe_Registro!$D:$D,B858)</f>
        <v>1</v>
      </c>
      <c r="G858" s="11">
        <v>0.95</v>
      </c>
      <c r="H858" s="11">
        <v>0.95</v>
      </c>
      <c r="I858" s="10">
        <f>SUMIFS(Detalhe_Registro!$F:$F,Detalhe_Registro!$A:$A,A858,Detalhe_Registro!$D:$D,B858)</f>
        <v>1758</v>
      </c>
      <c r="J858" s="11">
        <f>SUMIFS(Detalhe_Registro!$G:$G,Detalhe_Registro!$A:$A,A858,Detalhe_Registro!$D:$D,B858)</f>
        <v>94.16</v>
      </c>
      <c r="K858" s="9" t="str">
        <f>IF(G858="","",IF(G858&lt;Premissas!$C$8,"&lt; 1,00",IF(G858&lt;Premissas!$C$9,"1,00 – 1,19",IF(G858&lt;Premissas!$C$10,"1,20 – 1,39",IF(G858&lt;Premissas!$C$11,"1,40 – 1,59",IF(G858&lt;Premissas!$C$12,"1,60 – 1,99","≥ 2,00"))))))</f>
        <v>&lt; 1,00</v>
      </c>
      <c r="L858" s="12">
        <f>IF(G858="","",MIN(Premissas!$C$17,IF(G858&lt;Premissas!$C$8,Premissas!$E$7,IF(G858&lt;Premissas!$C$9,Premissas!$E$8,IF(G858&lt;Premissas!$C$10,Premissas!$E$9,IF(G858&lt;Premissas!$C$11,Premissas!$E$10,IF(G858&lt;Premissas!$C$12,Premissas!$E$11,Premissas!$E$12)))))))</f>
        <v>0</v>
      </c>
      <c r="M858" s="13">
        <f>IF(OR(L858="",L858=0),0,L858/Premissas!$C$16)</f>
        <v>0</v>
      </c>
      <c r="N858" s="9" t="str">
        <f>IF(L858&gt;=Premissas!$C$17,"SIM","NÃO")</f>
        <v>NÃO</v>
      </c>
    </row>
    <row r="859" spans="1:14" ht="15" customHeight="1">
      <c r="A859" s="9">
        <v>8</v>
      </c>
      <c r="B859" s="9" t="s">
        <v>510</v>
      </c>
      <c r="C859" s="9" t="s">
        <v>511</v>
      </c>
      <c r="D859" s="9">
        <v>1942</v>
      </c>
      <c r="E859" s="9" t="s">
        <v>18</v>
      </c>
      <c r="F859" s="9">
        <f>COUNTIFS(Detalhe_Registro!$A:$A,A859,Detalhe_Registro!$D:$D,B859)</f>
        <v>1</v>
      </c>
      <c r="G859" s="11">
        <v>0.86363599999999996</v>
      </c>
      <c r="H859" s="11">
        <v>0.86363599999999996</v>
      </c>
      <c r="I859" s="10">
        <f>SUMIFS(Detalhe_Registro!$F:$F,Detalhe_Registro!$A:$A,A859,Detalhe_Registro!$D:$D,B859)</f>
        <v>1210</v>
      </c>
      <c r="J859" s="11">
        <f>SUMIFS(Detalhe_Registro!$G:$G,Detalhe_Registro!$A:$A,A859,Detalhe_Registro!$D:$D,B859)</f>
        <v>63.66</v>
      </c>
      <c r="K859" s="9" t="str">
        <f>IF(G859="","",IF(G859&lt;Premissas!$C$8,"&lt; 1,00",IF(G859&lt;Premissas!$C$9,"1,00 – 1,19",IF(G859&lt;Premissas!$C$10,"1,20 – 1,39",IF(G859&lt;Premissas!$C$11,"1,40 – 1,59",IF(G859&lt;Premissas!$C$12,"1,60 – 1,99","≥ 2,00"))))))</f>
        <v>&lt; 1,00</v>
      </c>
      <c r="L859" s="12">
        <f>IF(G859="","",MIN(Premissas!$C$17,IF(G859&lt;Premissas!$C$8,Premissas!$E$7,IF(G859&lt;Premissas!$C$9,Premissas!$E$8,IF(G859&lt;Premissas!$C$10,Premissas!$E$9,IF(G859&lt;Premissas!$C$11,Premissas!$E$10,IF(G859&lt;Premissas!$C$12,Premissas!$E$11,Premissas!$E$12)))))))</f>
        <v>0</v>
      </c>
      <c r="M859" s="13">
        <f>IF(OR(L859="",L859=0),0,L859/Premissas!$C$16)</f>
        <v>0</v>
      </c>
      <c r="N859" s="9" t="str">
        <f>IF(L859&gt;=Premissas!$C$17,"SIM","NÃO")</f>
        <v>NÃO</v>
      </c>
    </row>
    <row r="860" spans="1:14" ht="15" customHeight="1">
      <c r="A860" s="9">
        <v>8</v>
      </c>
      <c r="B860" s="9" t="s">
        <v>590</v>
      </c>
      <c r="C860" s="9" t="s">
        <v>591</v>
      </c>
      <c r="D860" s="9">
        <v>1942</v>
      </c>
      <c r="E860" s="9" t="s">
        <v>18</v>
      </c>
      <c r="F860" s="9">
        <f>COUNTIFS(Detalhe_Registro!$A:$A,A860,Detalhe_Registro!$D:$D,B860)</f>
        <v>1</v>
      </c>
      <c r="G860" s="11">
        <v>1.5</v>
      </c>
      <c r="H860" s="11">
        <v>1.5</v>
      </c>
      <c r="I860" s="10">
        <f>SUMIFS(Detalhe_Registro!$F:$F,Detalhe_Registro!$A:$A,A860,Detalhe_Registro!$D:$D,B860)</f>
        <v>1183</v>
      </c>
      <c r="J860" s="11">
        <f>SUMIFS(Detalhe_Registro!$G:$G,Detalhe_Registro!$A:$A,A860,Detalhe_Registro!$D:$D,B860)</f>
        <v>35.36</v>
      </c>
      <c r="K860" s="9" t="str">
        <f>IF(G860="","",IF(G860&lt;Premissas!$C$8,"&lt; 1,00",IF(G860&lt;Premissas!$C$9,"1,00 – 1,19",IF(G860&lt;Premissas!$C$10,"1,20 – 1,39",IF(G860&lt;Premissas!$C$11,"1,40 – 1,59",IF(G860&lt;Premissas!$C$12,"1,60 – 1,99","≥ 2,00"))))))</f>
        <v>1,40 – 1,59</v>
      </c>
      <c r="L860" s="12">
        <f>IF(G860="","",MIN(Premissas!$C$17,IF(G860&lt;Premissas!$C$8,Premissas!$E$7,IF(G860&lt;Premissas!$C$9,Premissas!$E$8,IF(G860&lt;Premissas!$C$10,Premissas!$E$9,IF(G860&lt;Premissas!$C$11,Premissas!$E$10,IF(G860&lt;Premissas!$C$12,Premissas!$E$11,Premissas!$E$12)))))))</f>
        <v>350</v>
      </c>
      <c r="M860" s="13">
        <f>IF(OR(L860="",L860=0),0,L860/Premissas!$C$16)</f>
        <v>13.461538461538462</v>
      </c>
      <c r="N860" s="9" t="str">
        <f>IF(L860&gt;=Premissas!$C$17,"SIM","NÃO")</f>
        <v>NÃO</v>
      </c>
    </row>
    <row r="861" spans="1:14" ht="15" customHeight="1">
      <c r="A861" s="9">
        <v>8</v>
      </c>
      <c r="B861" s="9" t="s">
        <v>638</v>
      </c>
      <c r="C861" s="9" t="s">
        <v>639</v>
      </c>
      <c r="D861" s="9">
        <v>1942</v>
      </c>
      <c r="E861" s="9" t="s">
        <v>20</v>
      </c>
      <c r="F861" s="9">
        <f>COUNTIFS(Detalhe_Registro!$A:$A,A861,Detalhe_Registro!$D:$D,B861)</f>
        <v>1</v>
      </c>
      <c r="G861" s="11">
        <v>6.25E-2</v>
      </c>
      <c r="H861" s="11">
        <v>6.25E-2</v>
      </c>
      <c r="I861" s="10">
        <f>SUMIFS(Detalhe_Registro!$F:$F,Detalhe_Registro!$A:$A,A861,Detalhe_Registro!$D:$D,B861)</f>
        <v>1</v>
      </c>
      <c r="J861" s="11">
        <f>SUMIFS(Detalhe_Registro!$G:$G,Detalhe_Registro!$A:$A,A861,Detalhe_Registro!$D:$D,B861)</f>
        <v>1.1299999999999999</v>
      </c>
      <c r="K861" s="9" t="str">
        <f>IF(G861="","",IF(G861&lt;Premissas!$C$8,"&lt; 1,00",IF(G861&lt;Premissas!$C$9,"1,00 – 1,19",IF(G861&lt;Premissas!$C$10,"1,20 – 1,39",IF(G861&lt;Premissas!$C$11,"1,40 – 1,59",IF(G861&lt;Premissas!$C$12,"1,60 – 1,99","≥ 2,00"))))))</f>
        <v>&lt; 1,00</v>
      </c>
      <c r="L861" s="12">
        <f>IF(G861="","",MIN(Premissas!$C$17,IF(G861&lt;Premissas!$C$8,Premissas!$E$7,IF(G861&lt;Premissas!$C$9,Premissas!$E$8,IF(G861&lt;Premissas!$C$10,Premissas!$E$9,IF(G861&lt;Premissas!$C$11,Premissas!$E$10,IF(G861&lt;Premissas!$C$12,Premissas!$E$11,Premissas!$E$12)))))))</f>
        <v>0</v>
      </c>
      <c r="M861" s="13">
        <f>IF(OR(L861="",L861=0),0,L861/Premissas!$C$16)</f>
        <v>0</v>
      </c>
      <c r="N861" s="9" t="str">
        <f>IF(L861&gt;=Premissas!$C$17,"SIM","NÃO")</f>
        <v>NÃO</v>
      </c>
    </row>
    <row r="862" spans="1:14" ht="15" customHeight="1">
      <c r="A862" s="9">
        <v>8</v>
      </c>
      <c r="B862" s="9" t="s">
        <v>476</v>
      </c>
      <c r="C862" s="9" t="s">
        <v>477</v>
      </c>
      <c r="D862" s="9">
        <v>1942</v>
      </c>
      <c r="E862" s="9" t="s">
        <v>19</v>
      </c>
      <c r="F862" s="9">
        <f>COUNTIFS(Detalhe_Registro!$A:$A,A862,Detalhe_Registro!$D:$D,B862)</f>
        <v>1</v>
      </c>
      <c r="G862" s="11">
        <v>1.1176470000000001</v>
      </c>
      <c r="H862" s="11">
        <v>1.1176470000000001</v>
      </c>
      <c r="I862" s="10">
        <f>SUMIFS(Detalhe_Registro!$F:$F,Detalhe_Registro!$A:$A,A862,Detalhe_Registro!$D:$D,B862)</f>
        <v>2232</v>
      </c>
      <c r="J862" s="11">
        <f>SUMIFS(Detalhe_Registro!$G:$G,Detalhe_Registro!$A:$A,A862,Detalhe_Registro!$D:$D,B862)</f>
        <v>116.94</v>
      </c>
      <c r="K862" s="9" t="str">
        <f>IF(G862="","",IF(G862&lt;Premissas!$C$8,"&lt; 1,00",IF(G862&lt;Premissas!$C$9,"1,00 – 1,19",IF(G862&lt;Premissas!$C$10,"1,20 – 1,39",IF(G862&lt;Premissas!$C$11,"1,40 – 1,59",IF(G862&lt;Premissas!$C$12,"1,60 – 1,99","≥ 2,00"))))))</f>
        <v>1,00 – 1,19</v>
      </c>
      <c r="L862" s="12">
        <f>IF(G862="","",MIN(Premissas!$C$17,IF(G862&lt;Premissas!$C$8,Premissas!$E$7,IF(G862&lt;Premissas!$C$9,Premissas!$E$8,IF(G862&lt;Premissas!$C$10,Premissas!$E$9,IF(G862&lt;Premissas!$C$11,Premissas!$E$10,IF(G862&lt;Premissas!$C$12,Premissas!$E$11,Premissas!$E$12)))))))</f>
        <v>100</v>
      </c>
      <c r="M862" s="13">
        <f>IF(OR(L862="",L862=0),0,L862/Premissas!$C$16)</f>
        <v>3.8461538461538463</v>
      </c>
      <c r="N862" s="9" t="str">
        <f>IF(L862&gt;=Premissas!$C$17,"SIM","NÃO")</f>
        <v>NÃO</v>
      </c>
    </row>
    <row r="863" spans="1:14" ht="15" customHeight="1">
      <c r="A863" s="9">
        <v>8</v>
      </c>
      <c r="B863" s="9" t="s">
        <v>506</v>
      </c>
      <c r="C863" s="9" t="s">
        <v>507</v>
      </c>
      <c r="D863" s="9">
        <v>1942</v>
      </c>
      <c r="E863" s="9" t="s">
        <v>4856</v>
      </c>
      <c r="F863" s="9">
        <f>COUNTIFS(Detalhe_Registro!$A:$A,A863,Detalhe_Registro!$D:$D,B863)</f>
        <v>2</v>
      </c>
      <c r="G863" s="11">
        <v>1.4</v>
      </c>
      <c r="H863" s="11">
        <v>1.359091</v>
      </c>
      <c r="I863" s="10">
        <f>SUMIFS(Detalhe_Registro!$F:$F,Detalhe_Registro!$A:$A,A863,Detalhe_Registro!$D:$D,B863)</f>
        <v>2595</v>
      </c>
      <c r="J863" s="11">
        <f>SUMIFS(Detalhe_Registro!$G:$G,Detalhe_Registro!$A:$A,A863,Detalhe_Registro!$D:$D,B863)</f>
        <v>92.67</v>
      </c>
      <c r="K863" s="9" t="str">
        <f>IF(G863="","",IF(G863&lt;Premissas!$C$8,"&lt; 1,00",IF(G863&lt;Premissas!$C$9,"1,00 – 1,19",IF(G863&lt;Premissas!$C$10,"1,20 – 1,39",IF(G863&lt;Premissas!$C$11,"1,40 – 1,59",IF(G863&lt;Premissas!$C$12,"1,60 – 1,99","≥ 2,00"))))))</f>
        <v>1,40 – 1,59</v>
      </c>
      <c r="L863" s="12">
        <f>IF(G863="","",MIN(Premissas!$C$17,IF(G863&lt;Premissas!$C$8,Premissas!$E$7,IF(G863&lt;Premissas!$C$9,Premissas!$E$8,IF(G863&lt;Premissas!$C$10,Premissas!$E$9,IF(G863&lt;Premissas!$C$11,Premissas!$E$10,IF(G863&lt;Premissas!$C$12,Premissas!$E$11,Premissas!$E$12)))))))</f>
        <v>350</v>
      </c>
      <c r="M863" s="13">
        <f>IF(OR(L863="",L863=0),0,L863/Premissas!$C$16)</f>
        <v>13.461538461538462</v>
      </c>
      <c r="N863" s="9" t="str">
        <f>IF(L863&gt;=Premissas!$C$17,"SIM","NÃO")</f>
        <v>NÃO</v>
      </c>
    </row>
    <row r="864" spans="1:14" ht="15" customHeight="1">
      <c r="A864" s="9">
        <v>8</v>
      </c>
      <c r="B864" s="9" t="s">
        <v>502</v>
      </c>
      <c r="C864" s="9" t="s">
        <v>503</v>
      </c>
      <c r="D864" s="9">
        <v>1942</v>
      </c>
      <c r="E864" s="9" t="s">
        <v>4858</v>
      </c>
      <c r="F864" s="9">
        <f>COUNTIFS(Detalhe_Registro!$A:$A,A864,Detalhe_Registro!$D:$D,B864)</f>
        <v>2</v>
      </c>
      <c r="G864" s="11">
        <v>1</v>
      </c>
      <c r="H864" s="11">
        <v>0.64705900000000005</v>
      </c>
      <c r="I864" s="10">
        <f>SUMIFS(Detalhe_Registro!$F:$F,Detalhe_Registro!$A:$A,A864,Detalhe_Registro!$D:$D,B864)</f>
        <v>1619</v>
      </c>
      <c r="J864" s="11">
        <f>SUMIFS(Detalhe_Registro!$G:$G,Detalhe_Registro!$A:$A,A864,Detalhe_Registro!$D:$D,B864)</f>
        <v>87.490000000000009</v>
      </c>
      <c r="K864" s="9" t="str">
        <f>IF(G864="","",IF(G864&lt;Premissas!$C$8,"&lt; 1,00",IF(G864&lt;Premissas!$C$9,"1,00 – 1,19",IF(G864&lt;Premissas!$C$10,"1,20 – 1,39",IF(G864&lt;Premissas!$C$11,"1,40 – 1,59",IF(G864&lt;Premissas!$C$12,"1,60 – 1,99","≥ 2,00"))))))</f>
        <v>1,00 – 1,19</v>
      </c>
      <c r="L864" s="12">
        <f>IF(G864="","",MIN(Premissas!$C$17,IF(G864&lt;Premissas!$C$8,Premissas!$E$7,IF(G864&lt;Premissas!$C$9,Premissas!$E$8,IF(G864&lt;Premissas!$C$10,Premissas!$E$9,IF(G864&lt;Premissas!$C$11,Premissas!$E$10,IF(G864&lt;Premissas!$C$12,Premissas!$E$11,Premissas!$E$12)))))))</f>
        <v>100</v>
      </c>
      <c r="M864" s="13">
        <f>IF(OR(L864="",L864=0),0,L864/Premissas!$C$16)</f>
        <v>3.8461538461538463</v>
      </c>
      <c r="N864" s="9" t="str">
        <f>IF(L864&gt;=Premissas!$C$17,"SIM","NÃO")</f>
        <v>NÃO</v>
      </c>
    </row>
    <row r="865" spans="1:14" ht="15" customHeight="1">
      <c r="A865" s="9">
        <v>8</v>
      </c>
      <c r="B865" s="9" t="s">
        <v>532</v>
      </c>
      <c r="C865" s="9" t="s">
        <v>533</v>
      </c>
      <c r="D865" s="9">
        <v>1942</v>
      </c>
      <c r="E865" s="9" t="s">
        <v>21</v>
      </c>
      <c r="F865" s="9">
        <f>COUNTIFS(Detalhe_Registro!$A:$A,A865,Detalhe_Registro!$D:$D,B865)</f>
        <v>1</v>
      </c>
      <c r="G865" s="11">
        <v>0.9</v>
      </c>
      <c r="H865" s="11">
        <v>0.9</v>
      </c>
      <c r="I865" s="10">
        <f>SUMIFS(Detalhe_Registro!$F:$F,Detalhe_Registro!$A:$A,A865,Detalhe_Registro!$D:$D,B865)</f>
        <v>41</v>
      </c>
      <c r="J865" s="11">
        <f>SUMIFS(Detalhe_Registro!$G:$G,Detalhe_Registro!$A:$A,A865,Detalhe_Registro!$D:$D,B865)</f>
        <v>2.3199999999999998</v>
      </c>
      <c r="K865" s="9" t="str">
        <f>IF(G865="","",IF(G865&lt;Premissas!$C$8,"&lt; 1,00",IF(G865&lt;Premissas!$C$9,"1,00 – 1,19",IF(G865&lt;Premissas!$C$10,"1,20 – 1,39",IF(G865&lt;Premissas!$C$11,"1,40 – 1,59",IF(G865&lt;Premissas!$C$12,"1,60 – 1,99","≥ 2,00"))))))</f>
        <v>&lt; 1,00</v>
      </c>
      <c r="L865" s="12">
        <f>IF(G865="","",MIN(Premissas!$C$17,IF(G865&lt;Premissas!$C$8,Premissas!$E$7,IF(G865&lt;Premissas!$C$9,Premissas!$E$8,IF(G865&lt;Premissas!$C$10,Premissas!$E$9,IF(G865&lt;Premissas!$C$11,Premissas!$E$10,IF(G865&lt;Premissas!$C$12,Premissas!$E$11,Premissas!$E$12)))))))</f>
        <v>0</v>
      </c>
      <c r="M865" s="13">
        <f>IF(OR(L865="",L865=0),0,L865/Premissas!$C$16)</f>
        <v>0</v>
      </c>
      <c r="N865" s="9" t="str">
        <f>IF(L865&gt;=Premissas!$C$17,"SIM","NÃO")</f>
        <v>NÃO</v>
      </c>
    </row>
    <row r="866" spans="1:14" ht="15" customHeight="1">
      <c r="A866" s="9">
        <v>8</v>
      </c>
      <c r="B866" s="9" t="s">
        <v>494</v>
      </c>
      <c r="C866" s="9" t="s">
        <v>495</v>
      </c>
      <c r="D866" s="9">
        <v>1942</v>
      </c>
      <c r="E866" s="9" t="s">
        <v>18</v>
      </c>
      <c r="F866" s="9">
        <f>COUNTIFS(Detalhe_Registro!$A:$A,A866,Detalhe_Registro!$D:$D,B866)</f>
        <v>1</v>
      </c>
      <c r="G866" s="11">
        <v>0.86363599999999996</v>
      </c>
      <c r="H866" s="11">
        <v>0.86363599999999996</v>
      </c>
      <c r="I866" s="10">
        <f>SUMIFS(Detalhe_Registro!$F:$F,Detalhe_Registro!$A:$A,A866,Detalhe_Registro!$D:$D,B866)</f>
        <v>1473</v>
      </c>
      <c r="J866" s="11">
        <f>SUMIFS(Detalhe_Registro!$G:$G,Detalhe_Registro!$A:$A,A866,Detalhe_Registro!$D:$D,B866)</f>
        <v>78.42</v>
      </c>
      <c r="K866" s="9" t="str">
        <f>IF(G866="","",IF(G866&lt;Premissas!$C$8,"&lt; 1,00",IF(G866&lt;Premissas!$C$9,"1,00 – 1,19",IF(G866&lt;Premissas!$C$10,"1,20 – 1,39",IF(G866&lt;Premissas!$C$11,"1,40 – 1,59",IF(G866&lt;Premissas!$C$12,"1,60 – 1,99","≥ 2,00"))))))</f>
        <v>&lt; 1,00</v>
      </c>
      <c r="L866" s="12">
        <f>IF(G866="","",MIN(Premissas!$C$17,IF(G866&lt;Premissas!$C$8,Premissas!$E$7,IF(G866&lt;Premissas!$C$9,Premissas!$E$8,IF(G866&lt;Premissas!$C$10,Premissas!$E$9,IF(G866&lt;Premissas!$C$11,Premissas!$E$10,IF(G866&lt;Premissas!$C$12,Premissas!$E$11,Premissas!$E$12)))))))</f>
        <v>0</v>
      </c>
      <c r="M866" s="13">
        <f>IF(OR(L866="",L866=0),0,L866/Premissas!$C$16)</f>
        <v>0</v>
      </c>
      <c r="N866" s="9" t="str">
        <f>IF(L866&gt;=Premissas!$C$17,"SIM","NÃO")</f>
        <v>NÃO</v>
      </c>
    </row>
    <row r="867" spans="1:14" ht="15" customHeight="1">
      <c r="A867" s="9">
        <v>8</v>
      </c>
      <c r="B867" s="9" t="s">
        <v>628</v>
      </c>
      <c r="C867" s="9" t="s">
        <v>629</v>
      </c>
      <c r="D867" s="9">
        <v>1942</v>
      </c>
      <c r="E867" s="9" t="s">
        <v>21</v>
      </c>
      <c r="F867" s="9">
        <f>COUNTIFS(Detalhe_Registro!$A:$A,A867,Detalhe_Registro!$D:$D,B867)</f>
        <v>1</v>
      </c>
      <c r="G867" s="11">
        <v>0.3</v>
      </c>
      <c r="H867" s="11">
        <v>0.3</v>
      </c>
      <c r="I867" s="10">
        <f>SUMIFS(Detalhe_Registro!$F:$F,Detalhe_Registro!$A:$A,A867,Detalhe_Registro!$D:$D,B867)</f>
        <v>44</v>
      </c>
      <c r="J867" s="11">
        <f>SUMIFS(Detalhe_Registro!$G:$G,Detalhe_Registro!$A:$A,A867,Detalhe_Registro!$D:$D,B867)</f>
        <v>7.31</v>
      </c>
      <c r="K867" s="9" t="str">
        <f>IF(G867="","",IF(G867&lt;Premissas!$C$8,"&lt; 1,00",IF(G867&lt;Premissas!$C$9,"1,00 – 1,19",IF(G867&lt;Premissas!$C$10,"1,20 – 1,39",IF(G867&lt;Premissas!$C$11,"1,40 – 1,59",IF(G867&lt;Premissas!$C$12,"1,60 – 1,99","≥ 2,00"))))))</f>
        <v>&lt; 1,00</v>
      </c>
      <c r="L867" s="12">
        <f>IF(G867="","",MIN(Premissas!$C$17,IF(G867&lt;Premissas!$C$8,Premissas!$E$7,IF(G867&lt;Premissas!$C$9,Premissas!$E$8,IF(G867&lt;Premissas!$C$10,Premissas!$E$9,IF(G867&lt;Premissas!$C$11,Premissas!$E$10,IF(G867&lt;Premissas!$C$12,Premissas!$E$11,Premissas!$E$12)))))))</f>
        <v>0</v>
      </c>
      <c r="M867" s="13">
        <f>IF(OR(L867="",L867=0),0,L867/Premissas!$C$16)</f>
        <v>0</v>
      </c>
      <c r="N867" s="9" t="str">
        <f>IF(L867&gt;=Premissas!$C$17,"SIM","NÃO")</f>
        <v>NÃO</v>
      </c>
    </row>
    <row r="868" spans="1:14" ht="15" customHeight="1">
      <c r="A868" s="9">
        <v>8</v>
      </c>
      <c r="B868" s="9" t="s">
        <v>921</v>
      </c>
      <c r="C868" s="9" t="s">
        <v>922</v>
      </c>
      <c r="D868" s="9">
        <v>1953</v>
      </c>
      <c r="E868" s="9" t="s">
        <v>21</v>
      </c>
      <c r="F868" s="9">
        <f>COUNTIFS(Detalhe_Registro!$A:$A,A868,Detalhe_Registro!$D:$D,B868)</f>
        <v>1</v>
      </c>
      <c r="G868" s="11">
        <v>2.3157890000000001</v>
      </c>
      <c r="H868" s="11">
        <v>2.3157890000000001</v>
      </c>
      <c r="I868" s="10">
        <f>SUMIFS(Detalhe_Registro!$F:$F,Detalhe_Registro!$A:$A,A868,Detalhe_Registro!$D:$D,B868)</f>
        <v>2597</v>
      </c>
      <c r="J868" s="11">
        <f>SUMIFS(Detalhe_Registro!$G:$G,Detalhe_Registro!$A:$A,A868,Detalhe_Registro!$D:$D,B868)</f>
        <v>58.49</v>
      </c>
      <c r="K868" s="9" t="str">
        <f>IF(G868="","",IF(G868&lt;Premissas!$C$8,"&lt; 1,00",IF(G868&lt;Premissas!$C$9,"1,00 – 1,19",IF(G868&lt;Premissas!$C$10,"1,20 – 1,39",IF(G868&lt;Premissas!$C$11,"1,40 – 1,59",IF(G868&lt;Premissas!$C$12,"1,60 – 1,99","≥ 2,00"))))))</f>
        <v>≥ 2,00</v>
      </c>
      <c r="L868" s="12">
        <f>IF(G868="","",MIN(Premissas!$C$17,IF(G868&lt;Premissas!$C$8,Premissas!$E$7,IF(G868&lt;Premissas!$C$9,Premissas!$E$8,IF(G868&lt;Premissas!$C$10,Premissas!$E$9,IF(G868&lt;Premissas!$C$11,Premissas!$E$10,IF(G868&lt;Premissas!$C$12,Premissas!$E$11,Premissas!$E$12)))))))</f>
        <v>750</v>
      </c>
      <c r="M868" s="13">
        <f>IF(OR(L868="",L868=0),0,L868/Premissas!$C$16)</f>
        <v>28.846153846153847</v>
      </c>
      <c r="N868" s="9" t="str">
        <f>IF(L868&gt;=Premissas!$C$17,"SIM","NÃO")</f>
        <v>SIM</v>
      </c>
    </row>
    <row r="869" spans="1:14" ht="15" customHeight="1">
      <c r="A869" s="9">
        <v>8</v>
      </c>
      <c r="B869" s="9" t="s">
        <v>929</v>
      </c>
      <c r="C869" s="9" t="s">
        <v>930</v>
      </c>
      <c r="D869" s="9">
        <v>1953</v>
      </c>
      <c r="E869" s="9" t="s">
        <v>4853</v>
      </c>
      <c r="F869" s="9">
        <f>COUNTIFS(Detalhe_Registro!$A:$A,A869,Detalhe_Registro!$D:$D,B869)</f>
        <v>2</v>
      </c>
      <c r="G869" s="11">
        <v>2</v>
      </c>
      <c r="H869" s="11">
        <v>2</v>
      </c>
      <c r="I869" s="10">
        <f>SUMIFS(Detalhe_Registro!$F:$F,Detalhe_Registro!$A:$A,A869,Detalhe_Registro!$D:$D,B869)</f>
        <v>542</v>
      </c>
      <c r="J869" s="11">
        <f>SUMIFS(Detalhe_Registro!$G:$G,Detalhe_Registro!$A:$A,A869,Detalhe_Registro!$D:$D,B869)</f>
        <v>14.25</v>
      </c>
      <c r="K869" s="9" t="str">
        <f>IF(G869="","",IF(G869&lt;Premissas!$C$8,"&lt; 1,00",IF(G869&lt;Premissas!$C$9,"1,00 – 1,19",IF(G869&lt;Premissas!$C$10,"1,20 – 1,39",IF(G869&lt;Premissas!$C$11,"1,40 – 1,59",IF(G869&lt;Premissas!$C$12,"1,60 – 1,99","≥ 2,00"))))))</f>
        <v>≥ 2,00</v>
      </c>
      <c r="L869" s="12">
        <f>IF(G869="","",MIN(Premissas!$C$17,IF(G869&lt;Premissas!$C$8,Premissas!$E$7,IF(G869&lt;Premissas!$C$9,Premissas!$E$8,IF(G869&lt;Premissas!$C$10,Premissas!$E$9,IF(G869&lt;Premissas!$C$11,Premissas!$E$10,IF(G869&lt;Premissas!$C$12,Premissas!$E$11,Premissas!$E$12)))))))</f>
        <v>750</v>
      </c>
      <c r="M869" s="13">
        <f>IF(OR(L869="",L869=0),0,L869/Premissas!$C$16)</f>
        <v>28.846153846153847</v>
      </c>
      <c r="N869" s="9" t="str">
        <f>IF(L869&gt;=Premissas!$C$17,"SIM","NÃO")</f>
        <v>SIM</v>
      </c>
    </row>
    <row r="870" spans="1:14" ht="15" customHeight="1">
      <c r="A870" s="9">
        <v>8</v>
      </c>
      <c r="B870" s="9" t="s">
        <v>903</v>
      </c>
      <c r="C870" s="9" t="s">
        <v>904</v>
      </c>
      <c r="D870" s="9">
        <v>1953</v>
      </c>
      <c r="E870" s="9" t="s">
        <v>21</v>
      </c>
      <c r="F870" s="9">
        <f>COUNTIFS(Detalhe_Registro!$A:$A,A870,Detalhe_Registro!$D:$D,B870)</f>
        <v>1</v>
      </c>
      <c r="G870" s="11">
        <v>1.526316</v>
      </c>
      <c r="H870" s="11">
        <v>1.526316</v>
      </c>
      <c r="I870" s="10">
        <f>SUMIFS(Detalhe_Registro!$F:$F,Detalhe_Registro!$A:$A,A870,Detalhe_Registro!$D:$D,B870)</f>
        <v>2</v>
      </c>
      <c r="J870" s="11">
        <f>SUMIFS(Detalhe_Registro!$G:$G,Detalhe_Registro!$A:$A,A870,Detalhe_Registro!$D:$D,B870)</f>
        <v>7.0000000000000007E-2</v>
      </c>
      <c r="K870" s="9" t="str">
        <f>IF(G870="","",IF(G870&lt;Premissas!$C$8,"&lt; 1,00",IF(G870&lt;Premissas!$C$9,"1,00 – 1,19",IF(G870&lt;Premissas!$C$10,"1,20 – 1,39",IF(G870&lt;Premissas!$C$11,"1,40 – 1,59",IF(G870&lt;Premissas!$C$12,"1,60 – 1,99","≥ 2,00"))))))</f>
        <v>1,40 – 1,59</v>
      </c>
      <c r="L870" s="12">
        <f>IF(G870="","",MIN(Premissas!$C$17,IF(G870&lt;Premissas!$C$8,Premissas!$E$7,IF(G870&lt;Premissas!$C$9,Premissas!$E$8,IF(G870&lt;Premissas!$C$10,Premissas!$E$9,IF(G870&lt;Premissas!$C$11,Premissas!$E$10,IF(G870&lt;Premissas!$C$12,Premissas!$E$11,Premissas!$E$12)))))))</f>
        <v>350</v>
      </c>
      <c r="M870" s="13">
        <f>IF(OR(L870="",L870=0),0,L870/Premissas!$C$16)</f>
        <v>13.461538461538462</v>
      </c>
      <c r="N870" s="9" t="str">
        <f>IF(L870&gt;=Premissas!$C$17,"SIM","NÃO")</f>
        <v>NÃO</v>
      </c>
    </row>
    <row r="871" spans="1:14" ht="15" customHeight="1">
      <c r="A871" s="9">
        <v>8</v>
      </c>
      <c r="B871" s="9" t="s">
        <v>955</v>
      </c>
      <c r="C871" s="9" t="s">
        <v>956</v>
      </c>
      <c r="D871" s="9">
        <v>1953</v>
      </c>
      <c r="E871" s="9" t="s">
        <v>21</v>
      </c>
      <c r="F871" s="9">
        <f>COUNTIFS(Detalhe_Registro!$A:$A,A871,Detalhe_Registro!$D:$D,B871)</f>
        <v>1</v>
      </c>
      <c r="G871" s="11">
        <v>2.2105260000000002</v>
      </c>
      <c r="H871" s="11">
        <v>2.2105260000000002</v>
      </c>
      <c r="I871" s="10">
        <f>SUMIFS(Detalhe_Registro!$F:$F,Detalhe_Registro!$A:$A,A871,Detalhe_Registro!$D:$D,B871)</f>
        <v>2263</v>
      </c>
      <c r="J871" s="11">
        <f>SUMIFS(Detalhe_Registro!$G:$G,Detalhe_Registro!$A:$A,A871,Detalhe_Registro!$D:$D,B871)</f>
        <v>54.09</v>
      </c>
      <c r="K871" s="9" t="str">
        <f>IF(G871="","",IF(G871&lt;Premissas!$C$8,"&lt; 1,00",IF(G871&lt;Premissas!$C$9,"1,00 – 1,19",IF(G871&lt;Premissas!$C$10,"1,20 – 1,39",IF(G871&lt;Premissas!$C$11,"1,40 – 1,59",IF(G871&lt;Premissas!$C$12,"1,60 – 1,99","≥ 2,00"))))))</f>
        <v>≥ 2,00</v>
      </c>
      <c r="L871" s="12">
        <f>IF(G871="","",MIN(Premissas!$C$17,IF(G871&lt;Premissas!$C$8,Premissas!$E$7,IF(G871&lt;Premissas!$C$9,Premissas!$E$8,IF(G871&lt;Premissas!$C$10,Premissas!$E$9,IF(G871&lt;Premissas!$C$11,Premissas!$E$10,IF(G871&lt;Premissas!$C$12,Premissas!$E$11,Premissas!$E$12)))))))</f>
        <v>750</v>
      </c>
      <c r="M871" s="13">
        <f>IF(OR(L871="",L871=0),0,L871/Premissas!$C$16)</f>
        <v>28.846153846153847</v>
      </c>
      <c r="N871" s="9" t="str">
        <f>IF(L871&gt;=Premissas!$C$17,"SIM","NÃO")</f>
        <v>SIM</v>
      </c>
    </row>
    <row r="872" spans="1:14" ht="15" customHeight="1">
      <c r="A872" s="9">
        <v>8</v>
      </c>
      <c r="B872" s="9" t="s">
        <v>959</v>
      </c>
      <c r="C872" s="9" t="s">
        <v>960</v>
      </c>
      <c r="D872" s="9">
        <v>1953</v>
      </c>
      <c r="E872" s="9" t="s">
        <v>18</v>
      </c>
      <c r="F872" s="9">
        <f>COUNTIFS(Detalhe_Registro!$A:$A,A872,Detalhe_Registro!$D:$D,B872)</f>
        <v>1</v>
      </c>
      <c r="G872" s="11">
        <v>4.7777779999999996</v>
      </c>
      <c r="H872" s="11">
        <v>4.7777779999999996</v>
      </c>
      <c r="I872" s="10">
        <f>SUMIFS(Detalhe_Registro!$F:$F,Detalhe_Registro!$A:$A,A872,Detalhe_Registro!$D:$D,B872)</f>
        <v>1785</v>
      </c>
      <c r="J872" s="11">
        <f>SUMIFS(Detalhe_Registro!$G:$G,Detalhe_Registro!$A:$A,A872,Detalhe_Registro!$D:$D,B872)</f>
        <v>20.79</v>
      </c>
      <c r="K872" s="9" t="str">
        <f>IF(G872="","",IF(G872&lt;Premissas!$C$8,"&lt; 1,00",IF(G872&lt;Premissas!$C$9,"1,00 – 1,19",IF(G872&lt;Premissas!$C$10,"1,20 – 1,39",IF(G872&lt;Premissas!$C$11,"1,40 – 1,59",IF(G872&lt;Premissas!$C$12,"1,60 – 1,99","≥ 2,00"))))))</f>
        <v>≥ 2,00</v>
      </c>
      <c r="L872" s="12">
        <f>IF(G872="","",MIN(Premissas!$C$17,IF(G872&lt;Premissas!$C$8,Premissas!$E$7,IF(G872&lt;Premissas!$C$9,Premissas!$E$8,IF(G872&lt;Premissas!$C$10,Premissas!$E$9,IF(G872&lt;Premissas!$C$11,Premissas!$E$10,IF(G872&lt;Premissas!$C$12,Premissas!$E$11,Premissas!$E$12)))))))</f>
        <v>750</v>
      </c>
      <c r="M872" s="13">
        <f>IF(OR(L872="",L872=0),0,L872/Premissas!$C$16)</f>
        <v>28.846153846153847</v>
      </c>
      <c r="N872" s="9" t="str">
        <f>IF(L872&gt;=Premissas!$C$17,"SIM","NÃO")</f>
        <v>SIM</v>
      </c>
    </row>
    <row r="873" spans="1:14" ht="15" customHeight="1">
      <c r="A873" s="9">
        <v>8</v>
      </c>
      <c r="B873" s="9" t="s">
        <v>953</v>
      </c>
      <c r="C873" s="9" t="s">
        <v>954</v>
      </c>
      <c r="D873" s="9">
        <v>1953</v>
      </c>
      <c r="E873" s="9" t="s">
        <v>20</v>
      </c>
      <c r="F873" s="9">
        <f>COUNTIFS(Detalhe_Registro!$A:$A,A873,Detalhe_Registro!$D:$D,B873)</f>
        <v>1</v>
      </c>
      <c r="G873" s="11">
        <v>0.86666699999999997</v>
      </c>
      <c r="H873" s="11">
        <v>0.86666699999999997</v>
      </c>
      <c r="I873" s="10">
        <f>SUMIFS(Detalhe_Registro!$F:$F,Detalhe_Registro!$A:$A,A873,Detalhe_Registro!$D:$D,B873)</f>
        <v>205</v>
      </c>
      <c r="J873" s="11">
        <f>SUMIFS(Detalhe_Registro!$G:$G,Detalhe_Registro!$A:$A,A873,Detalhe_Registro!$D:$D,B873)</f>
        <v>15.71</v>
      </c>
      <c r="K873" s="9" t="str">
        <f>IF(G873="","",IF(G873&lt;Premissas!$C$8,"&lt; 1,00",IF(G873&lt;Premissas!$C$9,"1,00 – 1,19",IF(G873&lt;Premissas!$C$10,"1,20 – 1,39",IF(G873&lt;Premissas!$C$11,"1,40 – 1,59",IF(G873&lt;Premissas!$C$12,"1,60 – 1,99","≥ 2,00"))))))</f>
        <v>&lt; 1,00</v>
      </c>
      <c r="L873" s="12">
        <f>IF(G873="","",MIN(Premissas!$C$17,IF(G873&lt;Premissas!$C$8,Premissas!$E$7,IF(G873&lt;Premissas!$C$9,Premissas!$E$8,IF(G873&lt;Premissas!$C$10,Premissas!$E$9,IF(G873&lt;Premissas!$C$11,Premissas!$E$10,IF(G873&lt;Premissas!$C$12,Premissas!$E$11,Premissas!$E$12)))))))</f>
        <v>0</v>
      </c>
      <c r="M873" s="13">
        <f>IF(OR(L873="",L873=0),0,L873/Premissas!$C$16)</f>
        <v>0</v>
      </c>
      <c r="N873" s="9" t="str">
        <f>IF(L873&gt;=Premissas!$C$17,"SIM","NÃO")</f>
        <v>NÃO</v>
      </c>
    </row>
    <row r="874" spans="1:14" ht="15" customHeight="1">
      <c r="A874" s="9">
        <v>8</v>
      </c>
      <c r="B874" s="9" t="s">
        <v>907</v>
      </c>
      <c r="C874" s="9" t="s">
        <v>908</v>
      </c>
      <c r="D874" s="9">
        <v>1953</v>
      </c>
      <c r="E874" s="9" t="s">
        <v>21</v>
      </c>
      <c r="F874" s="9">
        <f>COUNTIFS(Detalhe_Registro!$A:$A,A874,Detalhe_Registro!$D:$D,B874)</f>
        <v>1</v>
      </c>
      <c r="G874" s="11">
        <v>1.5789470000000001</v>
      </c>
      <c r="H874" s="11">
        <v>1.5789470000000001</v>
      </c>
      <c r="I874" s="10">
        <f>SUMIFS(Detalhe_Registro!$F:$F,Detalhe_Registro!$A:$A,A874,Detalhe_Registro!$D:$D,B874)</f>
        <v>3149</v>
      </c>
      <c r="J874" s="11">
        <f>SUMIFS(Detalhe_Registro!$G:$G,Detalhe_Registro!$A:$A,A874,Detalhe_Registro!$D:$D,B874)</f>
        <v>105.46</v>
      </c>
      <c r="K874" s="9" t="str">
        <f>IF(G874="","",IF(G874&lt;Premissas!$C$8,"&lt; 1,00",IF(G874&lt;Premissas!$C$9,"1,00 – 1,19",IF(G874&lt;Premissas!$C$10,"1,20 – 1,39",IF(G874&lt;Premissas!$C$11,"1,40 – 1,59",IF(G874&lt;Premissas!$C$12,"1,60 – 1,99","≥ 2,00"))))))</f>
        <v>1,40 – 1,59</v>
      </c>
      <c r="L874" s="12">
        <f>IF(G874="","",MIN(Premissas!$C$17,IF(G874&lt;Premissas!$C$8,Premissas!$E$7,IF(G874&lt;Premissas!$C$9,Premissas!$E$8,IF(G874&lt;Premissas!$C$10,Premissas!$E$9,IF(G874&lt;Premissas!$C$11,Premissas!$E$10,IF(G874&lt;Premissas!$C$12,Premissas!$E$11,Premissas!$E$12)))))))</f>
        <v>350</v>
      </c>
      <c r="M874" s="13">
        <f>IF(OR(L874="",L874=0),0,L874/Premissas!$C$16)</f>
        <v>13.461538461538462</v>
      </c>
      <c r="N874" s="9" t="str">
        <f>IF(L874&gt;=Premissas!$C$17,"SIM","NÃO")</f>
        <v>NÃO</v>
      </c>
    </row>
    <row r="875" spans="1:14" ht="15" customHeight="1">
      <c r="A875" s="9">
        <v>8</v>
      </c>
      <c r="B875" s="9" t="s">
        <v>1043</v>
      </c>
      <c r="C875" s="9" t="s">
        <v>1044</v>
      </c>
      <c r="D875" s="9">
        <v>1953</v>
      </c>
      <c r="E875" s="9" t="s">
        <v>21</v>
      </c>
      <c r="F875" s="9">
        <f>COUNTIFS(Detalhe_Registro!$A:$A,A875,Detalhe_Registro!$D:$D,B875)</f>
        <v>1</v>
      </c>
      <c r="G875" s="11">
        <v>2.4210530000000001</v>
      </c>
      <c r="H875" s="11">
        <v>2.4210530000000001</v>
      </c>
      <c r="I875" s="10">
        <f>SUMIFS(Detalhe_Registro!$F:$F,Detalhe_Registro!$A:$A,A875,Detalhe_Registro!$D:$D,B875)</f>
        <v>1553</v>
      </c>
      <c r="J875" s="11">
        <f>SUMIFS(Detalhe_Registro!$G:$G,Detalhe_Registro!$A:$A,A875,Detalhe_Registro!$D:$D,B875)</f>
        <v>33.880000000000003</v>
      </c>
      <c r="K875" s="9" t="str">
        <f>IF(G875="","",IF(G875&lt;Premissas!$C$8,"&lt; 1,00",IF(G875&lt;Premissas!$C$9,"1,00 – 1,19",IF(G875&lt;Premissas!$C$10,"1,20 – 1,39",IF(G875&lt;Premissas!$C$11,"1,40 – 1,59",IF(G875&lt;Premissas!$C$12,"1,60 – 1,99","≥ 2,00"))))))</f>
        <v>≥ 2,00</v>
      </c>
      <c r="L875" s="12">
        <f>IF(G875="","",MIN(Premissas!$C$17,IF(G875&lt;Premissas!$C$8,Premissas!$E$7,IF(G875&lt;Premissas!$C$9,Premissas!$E$8,IF(G875&lt;Premissas!$C$10,Premissas!$E$9,IF(G875&lt;Premissas!$C$11,Premissas!$E$10,IF(G875&lt;Premissas!$C$12,Premissas!$E$11,Premissas!$E$12)))))))</f>
        <v>750</v>
      </c>
      <c r="M875" s="13">
        <f>IF(OR(L875="",L875=0),0,L875/Premissas!$C$16)</f>
        <v>28.846153846153847</v>
      </c>
      <c r="N875" s="9" t="str">
        <f>IF(L875&gt;=Premissas!$C$17,"SIM","NÃO")</f>
        <v>SIM</v>
      </c>
    </row>
    <row r="876" spans="1:14" ht="15" customHeight="1">
      <c r="A876" s="9">
        <v>8</v>
      </c>
      <c r="B876" s="9" t="s">
        <v>923</v>
      </c>
      <c r="C876" s="9" t="s">
        <v>924</v>
      </c>
      <c r="D876" s="9">
        <v>1953</v>
      </c>
      <c r="E876" s="9" t="s">
        <v>20</v>
      </c>
      <c r="F876" s="9">
        <f>COUNTIFS(Detalhe_Registro!$A:$A,A876,Detalhe_Registro!$D:$D,B876)</f>
        <v>1</v>
      </c>
      <c r="G876" s="11">
        <v>8.9333329999999993</v>
      </c>
      <c r="H876" s="11">
        <v>8.9333329999999993</v>
      </c>
      <c r="I876" s="10">
        <f>SUMIFS(Detalhe_Registro!$F:$F,Detalhe_Registro!$A:$A,A876,Detalhe_Registro!$D:$D,B876)</f>
        <v>1853</v>
      </c>
      <c r="J876" s="11">
        <f>SUMIFS(Detalhe_Registro!$G:$G,Detalhe_Registro!$A:$A,A876,Detalhe_Registro!$D:$D,B876)</f>
        <v>13.78</v>
      </c>
      <c r="K876" s="9" t="str">
        <f>IF(G876="","",IF(G876&lt;Premissas!$C$8,"&lt; 1,00",IF(G876&lt;Premissas!$C$9,"1,00 – 1,19",IF(G876&lt;Premissas!$C$10,"1,20 – 1,39",IF(G876&lt;Premissas!$C$11,"1,40 – 1,59",IF(G876&lt;Premissas!$C$12,"1,60 – 1,99","≥ 2,00"))))))</f>
        <v>≥ 2,00</v>
      </c>
      <c r="L876" s="12">
        <f>IF(G876="","",MIN(Premissas!$C$17,IF(G876&lt;Premissas!$C$8,Premissas!$E$7,IF(G876&lt;Premissas!$C$9,Premissas!$E$8,IF(G876&lt;Premissas!$C$10,Premissas!$E$9,IF(G876&lt;Premissas!$C$11,Premissas!$E$10,IF(G876&lt;Premissas!$C$12,Premissas!$E$11,Premissas!$E$12)))))))</f>
        <v>750</v>
      </c>
      <c r="M876" s="13">
        <f>IF(OR(L876="",L876=0),0,L876/Premissas!$C$16)</f>
        <v>28.846153846153847</v>
      </c>
      <c r="N876" s="9" t="str">
        <f>IF(L876&gt;=Premissas!$C$17,"SIM","NÃO")</f>
        <v>SIM</v>
      </c>
    </row>
    <row r="877" spans="1:14" ht="15" customHeight="1">
      <c r="A877" s="9">
        <v>8</v>
      </c>
      <c r="B877" s="9" t="s">
        <v>927</v>
      </c>
      <c r="C877" s="9" t="s">
        <v>928</v>
      </c>
      <c r="D877" s="9">
        <v>1953</v>
      </c>
      <c r="E877" s="9" t="s">
        <v>19</v>
      </c>
      <c r="F877" s="9">
        <f>COUNTIFS(Detalhe_Registro!$A:$A,A877,Detalhe_Registro!$D:$D,B877)</f>
        <v>1</v>
      </c>
      <c r="G877" s="11">
        <v>0.15789500000000001</v>
      </c>
      <c r="H877" s="11">
        <v>0.15789500000000001</v>
      </c>
      <c r="I877" s="10">
        <f>SUMIFS(Detalhe_Registro!$F:$F,Detalhe_Registro!$A:$A,A877,Detalhe_Registro!$D:$D,B877)</f>
        <v>1</v>
      </c>
      <c r="J877" s="11">
        <f>SUMIFS(Detalhe_Registro!$G:$G,Detalhe_Registro!$A:$A,A877,Detalhe_Registro!$D:$D,B877)</f>
        <v>0.39</v>
      </c>
      <c r="K877" s="9" t="str">
        <f>IF(G877="","",IF(G877&lt;Premissas!$C$8,"&lt; 1,00",IF(G877&lt;Premissas!$C$9,"1,00 – 1,19",IF(G877&lt;Premissas!$C$10,"1,20 – 1,39",IF(G877&lt;Premissas!$C$11,"1,40 – 1,59",IF(G877&lt;Premissas!$C$12,"1,60 – 1,99","≥ 2,00"))))))</f>
        <v>&lt; 1,00</v>
      </c>
      <c r="L877" s="12">
        <f>IF(G877="","",MIN(Premissas!$C$17,IF(G877&lt;Premissas!$C$8,Premissas!$E$7,IF(G877&lt;Premissas!$C$9,Premissas!$E$8,IF(G877&lt;Premissas!$C$10,Premissas!$E$9,IF(G877&lt;Premissas!$C$11,Premissas!$E$10,IF(G877&lt;Premissas!$C$12,Premissas!$E$11,Premissas!$E$12)))))))</f>
        <v>0</v>
      </c>
      <c r="M877" s="13">
        <f>IF(OR(L877="",L877=0),0,L877/Premissas!$C$16)</f>
        <v>0</v>
      </c>
      <c r="N877" s="9" t="str">
        <f>IF(L877&gt;=Premissas!$C$17,"SIM","NÃO")</f>
        <v>NÃO</v>
      </c>
    </row>
    <row r="878" spans="1:14" ht="15" customHeight="1">
      <c r="A878" s="9">
        <v>8</v>
      </c>
      <c r="B878" s="9" t="s">
        <v>983</v>
      </c>
      <c r="C878" s="9" t="s">
        <v>984</v>
      </c>
      <c r="D878" s="9">
        <v>1953</v>
      </c>
      <c r="E878" s="9" t="s">
        <v>4855</v>
      </c>
      <c r="F878" s="9">
        <f>COUNTIFS(Detalhe_Registro!$A:$A,A878,Detalhe_Registro!$D:$D,B878)</f>
        <v>3</v>
      </c>
      <c r="G878" s="11">
        <v>8.3333329999999997</v>
      </c>
      <c r="H878" s="11">
        <v>4.6549709999999997</v>
      </c>
      <c r="I878" s="10">
        <f>SUMIFS(Detalhe_Registro!$F:$F,Detalhe_Registro!$A:$A,A878,Detalhe_Registro!$D:$D,B878)</f>
        <v>4543</v>
      </c>
      <c r="J878" s="11">
        <f>SUMIFS(Detalhe_Registro!$G:$G,Detalhe_Registro!$A:$A,A878,Detalhe_Registro!$D:$D,B878)</f>
        <v>53.43</v>
      </c>
      <c r="K878" s="9" t="str">
        <f>IF(G878="","",IF(G878&lt;Premissas!$C$8,"&lt; 1,00",IF(G878&lt;Premissas!$C$9,"1,00 – 1,19",IF(G878&lt;Premissas!$C$10,"1,20 – 1,39",IF(G878&lt;Premissas!$C$11,"1,40 – 1,59",IF(G878&lt;Premissas!$C$12,"1,60 – 1,99","≥ 2,00"))))))</f>
        <v>≥ 2,00</v>
      </c>
      <c r="L878" s="12">
        <f>IF(G878="","",MIN(Premissas!$C$17,IF(G878&lt;Premissas!$C$8,Premissas!$E$7,IF(G878&lt;Premissas!$C$9,Premissas!$E$8,IF(G878&lt;Premissas!$C$10,Premissas!$E$9,IF(G878&lt;Premissas!$C$11,Premissas!$E$10,IF(G878&lt;Premissas!$C$12,Premissas!$E$11,Premissas!$E$12)))))))</f>
        <v>750</v>
      </c>
      <c r="M878" s="13">
        <f>IF(OR(L878="",L878=0),0,L878/Premissas!$C$16)</f>
        <v>28.846153846153847</v>
      </c>
      <c r="N878" s="9" t="str">
        <f>IF(L878&gt;=Premissas!$C$17,"SIM","NÃO")</f>
        <v>SIM</v>
      </c>
    </row>
    <row r="879" spans="1:14" ht="15" customHeight="1">
      <c r="A879" s="9">
        <v>8</v>
      </c>
      <c r="B879" s="9" t="s">
        <v>915</v>
      </c>
      <c r="C879" s="9" t="s">
        <v>916</v>
      </c>
      <c r="D879" s="9">
        <v>1953</v>
      </c>
      <c r="E879" s="9" t="s">
        <v>21</v>
      </c>
      <c r="F879" s="9">
        <f>COUNTIFS(Detalhe_Registro!$A:$A,A879,Detalhe_Registro!$D:$D,B879)</f>
        <v>1</v>
      </c>
      <c r="G879" s="11">
        <v>2.1578949999999999</v>
      </c>
      <c r="H879" s="11">
        <v>2.1578949999999999</v>
      </c>
      <c r="I879" s="10">
        <f>SUMIFS(Detalhe_Registro!$F:$F,Detalhe_Registro!$A:$A,A879,Detalhe_Registro!$D:$D,B879)</f>
        <v>2295</v>
      </c>
      <c r="J879" s="11">
        <f>SUMIFS(Detalhe_Registro!$G:$G,Detalhe_Registro!$A:$A,A879,Detalhe_Registro!$D:$D,B879)</f>
        <v>55.66</v>
      </c>
      <c r="K879" s="9" t="str">
        <f>IF(G879="","",IF(G879&lt;Premissas!$C$8,"&lt; 1,00",IF(G879&lt;Premissas!$C$9,"1,00 – 1,19",IF(G879&lt;Premissas!$C$10,"1,20 – 1,39",IF(G879&lt;Premissas!$C$11,"1,40 – 1,59",IF(G879&lt;Premissas!$C$12,"1,60 – 1,99","≥ 2,00"))))))</f>
        <v>≥ 2,00</v>
      </c>
      <c r="L879" s="12">
        <f>IF(G879="","",MIN(Premissas!$C$17,IF(G879&lt;Premissas!$C$8,Premissas!$E$7,IF(G879&lt;Premissas!$C$9,Premissas!$E$8,IF(G879&lt;Premissas!$C$10,Premissas!$E$9,IF(G879&lt;Premissas!$C$11,Premissas!$E$10,IF(G879&lt;Premissas!$C$12,Premissas!$E$11,Premissas!$E$12)))))))</f>
        <v>750</v>
      </c>
      <c r="M879" s="13">
        <f>IF(OR(L879="",L879=0),0,L879/Premissas!$C$16)</f>
        <v>28.846153846153847</v>
      </c>
      <c r="N879" s="9" t="str">
        <f>IF(L879&gt;=Premissas!$C$17,"SIM","NÃO")</f>
        <v>SIM</v>
      </c>
    </row>
    <row r="880" spans="1:14" ht="15" customHeight="1">
      <c r="A880" s="9">
        <v>8</v>
      </c>
      <c r="B880" s="9" t="s">
        <v>941</v>
      </c>
      <c r="C880" s="9" t="s">
        <v>942</v>
      </c>
      <c r="D880" s="9">
        <v>1953</v>
      </c>
      <c r="E880" s="9" t="s">
        <v>4854</v>
      </c>
      <c r="F880" s="9">
        <f>COUNTIFS(Detalhe_Registro!$A:$A,A880,Detalhe_Registro!$D:$D,B880)</f>
        <v>2</v>
      </c>
      <c r="G880" s="11">
        <v>0.66666700000000001</v>
      </c>
      <c r="H880" s="11">
        <v>0.52777799999999997</v>
      </c>
      <c r="I880" s="10">
        <f>SUMIFS(Detalhe_Registro!$F:$F,Detalhe_Registro!$A:$A,A880,Detalhe_Registro!$D:$D,B880)</f>
        <v>269</v>
      </c>
      <c r="J880" s="11">
        <f>SUMIFS(Detalhe_Registro!$G:$G,Detalhe_Registro!$A:$A,A880,Detalhe_Registro!$D:$D,B880)</f>
        <v>28.8</v>
      </c>
      <c r="K880" s="9" t="str">
        <f>IF(G880="","",IF(G880&lt;Premissas!$C$8,"&lt; 1,00",IF(G880&lt;Premissas!$C$9,"1,00 – 1,19",IF(G880&lt;Premissas!$C$10,"1,20 – 1,39",IF(G880&lt;Premissas!$C$11,"1,40 – 1,59",IF(G880&lt;Premissas!$C$12,"1,60 – 1,99","≥ 2,00"))))))</f>
        <v>&lt; 1,00</v>
      </c>
      <c r="L880" s="12">
        <f>IF(G880="","",MIN(Premissas!$C$17,IF(G880&lt;Premissas!$C$8,Premissas!$E$7,IF(G880&lt;Premissas!$C$9,Premissas!$E$8,IF(G880&lt;Premissas!$C$10,Premissas!$E$9,IF(G880&lt;Premissas!$C$11,Premissas!$E$10,IF(G880&lt;Premissas!$C$12,Premissas!$E$11,Premissas!$E$12)))))))</f>
        <v>0</v>
      </c>
      <c r="M880" s="13">
        <f>IF(OR(L880="",L880=0),0,L880/Premissas!$C$16)</f>
        <v>0</v>
      </c>
      <c r="N880" s="9" t="str">
        <f>IF(L880&gt;=Premissas!$C$17,"SIM","NÃO")</f>
        <v>NÃO</v>
      </c>
    </row>
    <row r="881" spans="1:14" ht="15" customHeight="1">
      <c r="A881" s="9">
        <v>8</v>
      </c>
      <c r="B881" s="9" t="s">
        <v>1045</v>
      </c>
      <c r="C881" s="9" t="s">
        <v>1046</v>
      </c>
      <c r="D881" s="9">
        <v>1953</v>
      </c>
      <c r="E881" s="9" t="s">
        <v>4855</v>
      </c>
      <c r="F881" s="9">
        <f>COUNTIFS(Detalhe_Registro!$A:$A,A881,Detalhe_Registro!$D:$D,B881)</f>
        <v>3</v>
      </c>
      <c r="G881" s="11">
        <v>2.6842109999999999</v>
      </c>
      <c r="H881" s="11">
        <v>1.7169589999999999</v>
      </c>
      <c r="I881" s="10">
        <f>SUMIFS(Detalhe_Registro!$F:$F,Detalhe_Registro!$A:$A,A881,Detalhe_Registro!$D:$D,B881)</f>
        <v>1878</v>
      </c>
      <c r="J881" s="11">
        <f>SUMIFS(Detalhe_Registro!$G:$G,Detalhe_Registro!$A:$A,A881,Detalhe_Registro!$D:$D,B881)</f>
        <v>92.740000000000009</v>
      </c>
      <c r="K881" s="9" t="str">
        <f>IF(G881="","",IF(G881&lt;Premissas!$C$8,"&lt; 1,00",IF(G881&lt;Premissas!$C$9,"1,00 – 1,19",IF(G881&lt;Premissas!$C$10,"1,20 – 1,39",IF(G881&lt;Premissas!$C$11,"1,40 – 1,59",IF(G881&lt;Premissas!$C$12,"1,60 – 1,99","≥ 2,00"))))))</f>
        <v>≥ 2,00</v>
      </c>
      <c r="L881" s="12">
        <f>IF(G881="","",MIN(Premissas!$C$17,IF(G881&lt;Premissas!$C$8,Premissas!$E$7,IF(G881&lt;Premissas!$C$9,Premissas!$E$8,IF(G881&lt;Premissas!$C$10,Premissas!$E$9,IF(G881&lt;Premissas!$C$11,Premissas!$E$10,IF(G881&lt;Premissas!$C$12,Premissas!$E$11,Premissas!$E$12)))))))</f>
        <v>750</v>
      </c>
      <c r="M881" s="13">
        <f>IF(OR(L881="",L881=0),0,L881/Premissas!$C$16)</f>
        <v>28.846153846153847</v>
      </c>
      <c r="N881" s="9" t="str">
        <f>IF(L881&gt;=Premissas!$C$17,"SIM","NÃO")</f>
        <v>SIM</v>
      </c>
    </row>
    <row r="882" spans="1:14" ht="15" customHeight="1">
      <c r="A882" s="9">
        <v>8</v>
      </c>
      <c r="B882" s="9" t="s">
        <v>1039</v>
      </c>
      <c r="C882" s="9" t="s">
        <v>1040</v>
      </c>
      <c r="D882" s="9">
        <v>1953</v>
      </c>
      <c r="E882" s="9" t="s">
        <v>4855</v>
      </c>
      <c r="F882" s="9">
        <f>COUNTIFS(Detalhe_Registro!$A:$A,A882,Detalhe_Registro!$D:$D,B882)</f>
        <v>3</v>
      </c>
      <c r="G882" s="11">
        <v>6.266667</v>
      </c>
      <c r="H882" s="11">
        <v>3.3140350000000001</v>
      </c>
      <c r="I882" s="10">
        <f>SUMIFS(Detalhe_Registro!$F:$F,Detalhe_Registro!$A:$A,A882,Detalhe_Registro!$D:$D,B882)</f>
        <v>1852</v>
      </c>
      <c r="J882" s="11">
        <f>SUMIFS(Detalhe_Registro!$G:$G,Detalhe_Registro!$A:$A,A882,Detalhe_Registro!$D:$D,B882)</f>
        <v>52.849999999999994</v>
      </c>
      <c r="K882" s="9" t="str">
        <f>IF(G882="","",IF(G882&lt;Premissas!$C$8,"&lt; 1,00",IF(G882&lt;Premissas!$C$9,"1,00 – 1,19",IF(G882&lt;Premissas!$C$10,"1,20 – 1,39",IF(G882&lt;Premissas!$C$11,"1,40 – 1,59",IF(G882&lt;Premissas!$C$12,"1,60 – 1,99","≥ 2,00"))))))</f>
        <v>≥ 2,00</v>
      </c>
      <c r="L882" s="12">
        <f>IF(G882="","",MIN(Premissas!$C$17,IF(G882&lt;Premissas!$C$8,Premissas!$E$7,IF(G882&lt;Premissas!$C$9,Premissas!$E$8,IF(G882&lt;Premissas!$C$10,Premissas!$E$9,IF(G882&lt;Premissas!$C$11,Premissas!$E$10,IF(G882&lt;Premissas!$C$12,Premissas!$E$11,Premissas!$E$12)))))))</f>
        <v>750</v>
      </c>
      <c r="M882" s="13">
        <f>IF(OR(L882="",L882=0),0,L882/Premissas!$C$16)</f>
        <v>28.846153846153847</v>
      </c>
      <c r="N882" s="9" t="str">
        <f>IF(L882&gt;=Premissas!$C$17,"SIM","NÃO")</f>
        <v>SIM</v>
      </c>
    </row>
    <row r="883" spans="1:14" ht="15" customHeight="1">
      <c r="A883" s="9">
        <v>8</v>
      </c>
      <c r="B883" s="9" t="s">
        <v>949</v>
      </c>
      <c r="C883" s="9" t="s">
        <v>950</v>
      </c>
      <c r="D883" s="9">
        <v>1953</v>
      </c>
      <c r="E883" s="9" t="s">
        <v>20</v>
      </c>
      <c r="F883" s="9">
        <f>COUNTIFS(Detalhe_Registro!$A:$A,A883,Detalhe_Registro!$D:$D,B883)</f>
        <v>1</v>
      </c>
      <c r="G883" s="11">
        <v>1.4</v>
      </c>
      <c r="H883" s="11">
        <v>1.4</v>
      </c>
      <c r="I883" s="10">
        <f>SUMIFS(Detalhe_Registro!$F:$F,Detalhe_Registro!$A:$A,A883,Detalhe_Registro!$D:$D,B883)</f>
        <v>2172</v>
      </c>
      <c r="J883" s="11">
        <f>SUMIFS(Detalhe_Registro!$G:$G,Detalhe_Registro!$A:$A,A883,Detalhe_Registro!$D:$D,B883)</f>
        <v>105.82</v>
      </c>
      <c r="K883" s="9" t="str">
        <f>IF(G883="","",IF(G883&lt;Premissas!$C$8,"&lt; 1,00",IF(G883&lt;Premissas!$C$9,"1,00 – 1,19",IF(G883&lt;Premissas!$C$10,"1,20 – 1,39",IF(G883&lt;Premissas!$C$11,"1,40 – 1,59",IF(G883&lt;Premissas!$C$12,"1,60 – 1,99","≥ 2,00"))))))</f>
        <v>1,40 – 1,59</v>
      </c>
      <c r="L883" s="12">
        <f>IF(G883="","",MIN(Premissas!$C$17,IF(G883&lt;Premissas!$C$8,Premissas!$E$7,IF(G883&lt;Premissas!$C$9,Premissas!$E$8,IF(G883&lt;Premissas!$C$10,Premissas!$E$9,IF(G883&lt;Premissas!$C$11,Premissas!$E$10,IF(G883&lt;Premissas!$C$12,Premissas!$E$11,Premissas!$E$12)))))))</f>
        <v>350</v>
      </c>
      <c r="M883" s="13">
        <f>IF(OR(L883="",L883=0),0,L883/Premissas!$C$16)</f>
        <v>13.461538461538462</v>
      </c>
      <c r="N883" s="9" t="str">
        <f>IF(L883&gt;=Premissas!$C$17,"SIM","NÃO")</f>
        <v>NÃO</v>
      </c>
    </row>
    <row r="884" spans="1:14" ht="15" customHeight="1">
      <c r="A884" s="9">
        <v>8</v>
      </c>
      <c r="B884" s="9" t="s">
        <v>931</v>
      </c>
      <c r="C884" s="9" t="s">
        <v>932</v>
      </c>
      <c r="D884" s="9">
        <v>1953</v>
      </c>
      <c r="E884" s="9" t="s">
        <v>19</v>
      </c>
      <c r="F884" s="9">
        <f>COUNTIFS(Detalhe_Registro!$A:$A,A884,Detalhe_Registro!$D:$D,B884)</f>
        <v>1</v>
      </c>
      <c r="G884" s="11">
        <v>0.631579</v>
      </c>
      <c r="H884" s="11">
        <v>0.631579</v>
      </c>
      <c r="I884" s="10">
        <f>SUMIFS(Detalhe_Registro!$F:$F,Detalhe_Registro!$A:$A,A884,Detalhe_Registro!$D:$D,B884)</f>
        <v>10</v>
      </c>
      <c r="J884" s="11">
        <f>SUMIFS(Detalhe_Registro!$G:$G,Detalhe_Registro!$A:$A,A884,Detalhe_Registro!$D:$D,B884)</f>
        <v>0.86</v>
      </c>
      <c r="K884" s="9" t="str">
        <f>IF(G884="","",IF(G884&lt;Premissas!$C$8,"&lt; 1,00",IF(G884&lt;Premissas!$C$9,"1,00 – 1,19",IF(G884&lt;Premissas!$C$10,"1,20 – 1,39",IF(G884&lt;Premissas!$C$11,"1,40 – 1,59",IF(G884&lt;Premissas!$C$12,"1,60 – 1,99","≥ 2,00"))))))</f>
        <v>&lt; 1,00</v>
      </c>
      <c r="L884" s="12">
        <f>IF(G884="","",MIN(Premissas!$C$17,IF(G884&lt;Premissas!$C$8,Premissas!$E$7,IF(G884&lt;Premissas!$C$9,Premissas!$E$8,IF(G884&lt;Premissas!$C$10,Premissas!$E$9,IF(G884&lt;Premissas!$C$11,Premissas!$E$10,IF(G884&lt;Premissas!$C$12,Premissas!$E$11,Premissas!$E$12)))))))</f>
        <v>0</v>
      </c>
      <c r="M884" s="13">
        <f>IF(OR(L884="",L884=0),0,L884/Premissas!$C$16)</f>
        <v>0</v>
      </c>
      <c r="N884" s="9" t="str">
        <f>IF(L884&gt;=Premissas!$C$17,"SIM","NÃO")</f>
        <v>NÃO</v>
      </c>
    </row>
    <row r="885" spans="1:14" ht="15" customHeight="1">
      <c r="A885" s="9">
        <v>8</v>
      </c>
      <c r="B885" s="9" t="s">
        <v>913</v>
      </c>
      <c r="C885" s="9" t="s">
        <v>914</v>
      </c>
      <c r="D885" s="9">
        <v>1953</v>
      </c>
      <c r="E885" s="9" t="s">
        <v>4858</v>
      </c>
      <c r="F885" s="9">
        <f>COUNTIFS(Detalhe_Registro!$A:$A,A885,Detalhe_Registro!$D:$D,B885)</f>
        <v>2</v>
      </c>
      <c r="G885" s="11">
        <v>3.2631579999999998</v>
      </c>
      <c r="H885" s="11">
        <v>1.6578949999999999</v>
      </c>
      <c r="I885" s="10">
        <f>SUMIFS(Detalhe_Registro!$F:$F,Detalhe_Registro!$A:$A,A885,Detalhe_Registro!$D:$D,B885)</f>
        <v>1700</v>
      </c>
      <c r="J885" s="11">
        <f>SUMIFS(Detalhe_Registro!$G:$G,Detalhe_Registro!$A:$A,A885,Detalhe_Registro!$D:$D,B885)</f>
        <v>28.6</v>
      </c>
      <c r="K885" s="9" t="str">
        <f>IF(G885="","",IF(G885&lt;Premissas!$C$8,"&lt; 1,00",IF(G885&lt;Premissas!$C$9,"1,00 – 1,19",IF(G885&lt;Premissas!$C$10,"1,20 – 1,39",IF(G885&lt;Premissas!$C$11,"1,40 – 1,59",IF(G885&lt;Premissas!$C$12,"1,60 – 1,99","≥ 2,00"))))))</f>
        <v>≥ 2,00</v>
      </c>
      <c r="L885" s="12">
        <f>IF(G885="","",MIN(Premissas!$C$17,IF(G885&lt;Premissas!$C$8,Premissas!$E$7,IF(G885&lt;Premissas!$C$9,Premissas!$E$8,IF(G885&lt;Premissas!$C$10,Premissas!$E$9,IF(G885&lt;Premissas!$C$11,Premissas!$E$10,IF(G885&lt;Premissas!$C$12,Premissas!$E$11,Premissas!$E$12)))))))</f>
        <v>750</v>
      </c>
      <c r="M885" s="13">
        <f>IF(OR(L885="",L885=0),0,L885/Premissas!$C$16)</f>
        <v>28.846153846153847</v>
      </c>
      <c r="N885" s="9" t="str">
        <f>IF(L885&gt;=Premissas!$C$17,"SIM","NÃO")</f>
        <v>SIM</v>
      </c>
    </row>
    <row r="886" spans="1:14" ht="15" customHeight="1">
      <c r="A886" s="9">
        <v>8</v>
      </c>
      <c r="B886" s="9" t="s">
        <v>971</v>
      </c>
      <c r="C886" s="9" t="s">
        <v>972</v>
      </c>
      <c r="D886" s="9">
        <v>1953</v>
      </c>
      <c r="E886" s="9" t="s">
        <v>4852</v>
      </c>
      <c r="F886" s="9">
        <f>COUNTIFS(Detalhe_Registro!$A:$A,A886,Detalhe_Registro!$D:$D,B886)</f>
        <v>2</v>
      </c>
      <c r="G886" s="11">
        <v>2.2000000000000002</v>
      </c>
      <c r="H886" s="11">
        <v>1.994737</v>
      </c>
      <c r="I886" s="10">
        <f>SUMIFS(Detalhe_Registro!$F:$F,Detalhe_Registro!$A:$A,A886,Detalhe_Registro!$D:$D,B886)</f>
        <v>4102</v>
      </c>
      <c r="J886" s="11">
        <f>SUMIFS(Detalhe_Registro!$G:$G,Detalhe_Registro!$A:$A,A886,Detalhe_Registro!$D:$D,B886)</f>
        <v>123.3</v>
      </c>
      <c r="K886" s="9" t="str">
        <f>IF(G886="","",IF(G886&lt;Premissas!$C$8,"&lt; 1,00",IF(G886&lt;Premissas!$C$9,"1,00 – 1,19",IF(G886&lt;Premissas!$C$10,"1,20 – 1,39",IF(G886&lt;Premissas!$C$11,"1,40 – 1,59",IF(G886&lt;Premissas!$C$12,"1,60 – 1,99","≥ 2,00"))))))</f>
        <v>≥ 2,00</v>
      </c>
      <c r="L886" s="12">
        <f>IF(G886="","",MIN(Premissas!$C$17,IF(G886&lt;Premissas!$C$8,Premissas!$E$7,IF(G886&lt;Premissas!$C$9,Premissas!$E$8,IF(G886&lt;Premissas!$C$10,Premissas!$E$9,IF(G886&lt;Premissas!$C$11,Premissas!$E$10,IF(G886&lt;Premissas!$C$12,Premissas!$E$11,Premissas!$E$12)))))))</f>
        <v>750</v>
      </c>
      <c r="M886" s="13">
        <f>IF(OR(L886="",L886=0),0,L886/Premissas!$C$16)</f>
        <v>28.846153846153847</v>
      </c>
      <c r="N886" s="9" t="str">
        <f>IF(L886&gt;=Premissas!$C$17,"SIM","NÃO")</f>
        <v>SIM</v>
      </c>
    </row>
    <row r="887" spans="1:14" ht="15" customHeight="1">
      <c r="A887" s="9">
        <v>8</v>
      </c>
      <c r="B887" s="9" t="s">
        <v>1041</v>
      </c>
      <c r="C887" s="9" t="s">
        <v>1042</v>
      </c>
      <c r="D887" s="9">
        <v>1953</v>
      </c>
      <c r="E887" s="9" t="s">
        <v>18</v>
      </c>
      <c r="F887" s="9">
        <f>COUNTIFS(Detalhe_Registro!$A:$A,A887,Detalhe_Registro!$D:$D,B887)</f>
        <v>1</v>
      </c>
      <c r="G887" s="11">
        <v>3.8333330000000001</v>
      </c>
      <c r="H887" s="11">
        <v>3.8333330000000001</v>
      </c>
      <c r="I887" s="10">
        <f>SUMIFS(Detalhe_Registro!$F:$F,Detalhe_Registro!$A:$A,A887,Detalhe_Registro!$D:$D,B887)</f>
        <v>1317</v>
      </c>
      <c r="J887" s="11">
        <f>SUMIFS(Detalhe_Registro!$G:$G,Detalhe_Registro!$A:$A,A887,Detalhe_Registro!$D:$D,B887)</f>
        <v>19.12</v>
      </c>
      <c r="K887" s="9" t="str">
        <f>IF(G887="","",IF(G887&lt;Premissas!$C$8,"&lt; 1,00",IF(G887&lt;Premissas!$C$9,"1,00 – 1,19",IF(G887&lt;Premissas!$C$10,"1,20 – 1,39",IF(G887&lt;Premissas!$C$11,"1,40 – 1,59",IF(G887&lt;Premissas!$C$12,"1,60 – 1,99","≥ 2,00"))))))</f>
        <v>≥ 2,00</v>
      </c>
      <c r="L887" s="12">
        <f>IF(G887="","",MIN(Premissas!$C$17,IF(G887&lt;Premissas!$C$8,Premissas!$E$7,IF(G887&lt;Premissas!$C$9,Premissas!$E$8,IF(G887&lt;Premissas!$C$10,Premissas!$E$9,IF(G887&lt;Premissas!$C$11,Premissas!$E$10,IF(G887&lt;Premissas!$C$12,Premissas!$E$11,Premissas!$E$12)))))))</f>
        <v>750</v>
      </c>
      <c r="M887" s="13">
        <f>IF(OR(L887="",L887=0),0,L887/Premissas!$C$16)</f>
        <v>28.846153846153847</v>
      </c>
      <c r="N887" s="9" t="str">
        <f>IF(L887&gt;=Premissas!$C$17,"SIM","NÃO")</f>
        <v>SIM</v>
      </c>
    </row>
    <row r="888" spans="1:14" ht="15" customHeight="1">
      <c r="A888" s="9">
        <v>8</v>
      </c>
      <c r="B888" s="9" t="s">
        <v>1047</v>
      </c>
      <c r="C888" s="9" t="s">
        <v>1048</v>
      </c>
      <c r="D888" s="9">
        <v>1953</v>
      </c>
      <c r="E888" s="9" t="s">
        <v>18</v>
      </c>
      <c r="F888" s="9">
        <f>COUNTIFS(Detalhe_Registro!$A:$A,A888,Detalhe_Registro!$D:$D,B888)</f>
        <v>1</v>
      </c>
      <c r="G888" s="11">
        <v>1.7222219999999999</v>
      </c>
      <c r="H888" s="11">
        <v>1.7222219999999999</v>
      </c>
      <c r="I888" s="10">
        <f>SUMIFS(Detalhe_Registro!$F:$F,Detalhe_Registro!$A:$A,A888,Detalhe_Registro!$D:$D,B888)</f>
        <v>1046</v>
      </c>
      <c r="J888" s="11">
        <f>SUMIFS(Detalhe_Registro!$G:$G,Detalhe_Registro!$A:$A,A888,Detalhe_Registro!$D:$D,B888)</f>
        <v>33.630000000000003</v>
      </c>
      <c r="K888" s="9" t="str">
        <f>IF(G888="","",IF(G888&lt;Premissas!$C$8,"&lt; 1,00",IF(G888&lt;Premissas!$C$9,"1,00 – 1,19",IF(G888&lt;Premissas!$C$10,"1,20 – 1,39",IF(G888&lt;Premissas!$C$11,"1,40 – 1,59",IF(G888&lt;Premissas!$C$12,"1,60 – 1,99","≥ 2,00"))))))</f>
        <v>1,60 – 1,99</v>
      </c>
      <c r="L888" s="12">
        <f>IF(G888="","",MIN(Premissas!$C$17,IF(G888&lt;Premissas!$C$8,Premissas!$E$7,IF(G888&lt;Premissas!$C$9,Premissas!$E$8,IF(G888&lt;Premissas!$C$10,Premissas!$E$9,IF(G888&lt;Premissas!$C$11,Premissas!$E$10,IF(G888&lt;Premissas!$C$12,Premissas!$E$11,Premissas!$E$12)))))))</f>
        <v>500</v>
      </c>
      <c r="M888" s="13">
        <f>IF(OR(L888="",L888=0),0,L888/Premissas!$C$16)</f>
        <v>19.23076923076923</v>
      </c>
      <c r="N888" s="9" t="str">
        <f>IF(L888&gt;=Premissas!$C$17,"SIM","NÃO")</f>
        <v>NÃO</v>
      </c>
    </row>
    <row r="889" spans="1:14" ht="15" customHeight="1">
      <c r="A889" s="9">
        <v>8</v>
      </c>
      <c r="B889" s="9" t="s">
        <v>935</v>
      </c>
      <c r="C889" s="9" t="s">
        <v>936</v>
      </c>
      <c r="D889" s="9">
        <v>1953</v>
      </c>
      <c r="E889" s="9" t="s">
        <v>4856</v>
      </c>
      <c r="F889" s="9">
        <f>COUNTIFS(Detalhe_Registro!$A:$A,A889,Detalhe_Registro!$D:$D,B889)</f>
        <v>2</v>
      </c>
      <c r="G889" s="11">
        <v>2.3157890000000001</v>
      </c>
      <c r="H889" s="11">
        <v>1.741228</v>
      </c>
      <c r="I889" s="10">
        <f>SUMIFS(Detalhe_Registro!$F:$F,Detalhe_Registro!$A:$A,A889,Detalhe_Registro!$D:$D,B889)</f>
        <v>1487</v>
      </c>
      <c r="J889" s="11">
        <f>SUMIFS(Detalhe_Registro!$G:$G,Detalhe_Registro!$A:$A,A889,Detalhe_Registro!$D:$D,B889)</f>
        <v>34.21</v>
      </c>
      <c r="K889" s="9" t="str">
        <f>IF(G889="","",IF(G889&lt;Premissas!$C$8,"&lt; 1,00",IF(G889&lt;Premissas!$C$9,"1,00 – 1,19",IF(G889&lt;Premissas!$C$10,"1,20 – 1,39",IF(G889&lt;Premissas!$C$11,"1,40 – 1,59",IF(G889&lt;Premissas!$C$12,"1,60 – 1,99","≥ 2,00"))))))</f>
        <v>≥ 2,00</v>
      </c>
      <c r="L889" s="12">
        <f>IF(G889="","",MIN(Premissas!$C$17,IF(G889&lt;Premissas!$C$8,Premissas!$E$7,IF(G889&lt;Premissas!$C$9,Premissas!$E$8,IF(G889&lt;Premissas!$C$10,Premissas!$E$9,IF(G889&lt;Premissas!$C$11,Premissas!$E$10,IF(G889&lt;Premissas!$C$12,Premissas!$E$11,Premissas!$E$12)))))))</f>
        <v>750</v>
      </c>
      <c r="M889" s="13">
        <f>IF(OR(L889="",L889=0),0,L889/Premissas!$C$16)</f>
        <v>28.846153846153847</v>
      </c>
      <c r="N889" s="9" t="str">
        <f>IF(L889&gt;=Premissas!$C$17,"SIM","NÃO")</f>
        <v>SIM</v>
      </c>
    </row>
    <row r="890" spans="1:14" ht="15" customHeight="1">
      <c r="A890" s="9">
        <v>8</v>
      </c>
      <c r="B890" s="9" t="s">
        <v>4230</v>
      </c>
      <c r="C890" s="9" t="s">
        <v>4231</v>
      </c>
      <c r="D890" s="9">
        <v>1953</v>
      </c>
      <c r="E890" s="9" t="s">
        <v>18</v>
      </c>
      <c r="F890" s="9">
        <f>COUNTIFS(Detalhe_Registro!$A:$A,A890,Detalhe_Registro!$D:$D,B890)</f>
        <v>1</v>
      </c>
      <c r="G890" s="11">
        <v>2.4444439999999998</v>
      </c>
      <c r="H890" s="11">
        <v>2.4444439999999998</v>
      </c>
      <c r="I890" s="10">
        <f>SUMIFS(Detalhe_Registro!$F:$F,Detalhe_Registro!$A:$A,A890,Detalhe_Registro!$D:$D,B890)</f>
        <v>840</v>
      </c>
      <c r="J890" s="11">
        <f>SUMIFS(Detalhe_Registro!$G:$G,Detalhe_Registro!$A:$A,A890,Detalhe_Registro!$D:$D,B890)</f>
        <v>19.170000000000002</v>
      </c>
      <c r="K890" s="9" t="str">
        <f>IF(G890="","",IF(G890&lt;Premissas!$C$8,"&lt; 1,00",IF(G890&lt;Premissas!$C$9,"1,00 – 1,19",IF(G890&lt;Premissas!$C$10,"1,20 – 1,39",IF(G890&lt;Premissas!$C$11,"1,40 – 1,59",IF(G890&lt;Premissas!$C$12,"1,60 – 1,99","≥ 2,00"))))))</f>
        <v>≥ 2,00</v>
      </c>
      <c r="L890" s="12">
        <f>IF(G890="","",MIN(Premissas!$C$17,IF(G890&lt;Premissas!$C$8,Premissas!$E$7,IF(G890&lt;Premissas!$C$9,Premissas!$E$8,IF(G890&lt;Premissas!$C$10,Premissas!$E$9,IF(G890&lt;Premissas!$C$11,Premissas!$E$10,IF(G890&lt;Premissas!$C$12,Premissas!$E$11,Premissas!$E$12)))))))</f>
        <v>750</v>
      </c>
      <c r="M890" s="13">
        <f>IF(OR(L890="",L890=0),0,L890/Premissas!$C$16)</f>
        <v>28.846153846153847</v>
      </c>
      <c r="N890" s="9" t="str">
        <f>IF(L890&gt;=Premissas!$C$17,"SIM","NÃO")</f>
        <v>SIM</v>
      </c>
    </row>
    <row r="891" spans="1:14" ht="15" customHeight="1">
      <c r="A891" s="9">
        <v>8</v>
      </c>
      <c r="B891" s="9" t="s">
        <v>945</v>
      </c>
      <c r="C891" s="9" t="s">
        <v>946</v>
      </c>
      <c r="D891" s="9">
        <v>1953</v>
      </c>
      <c r="E891" s="9" t="s">
        <v>4855</v>
      </c>
      <c r="F891" s="9">
        <f>COUNTIFS(Detalhe_Registro!$A:$A,A891,Detalhe_Registro!$D:$D,B891)</f>
        <v>3</v>
      </c>
      <c r="G891" s="11">
        <v>20.733332999999998</v>
      </c>
      <c r="H891" s="11">
        <v>9.6011699999999998</v>
      </c>
      <c r="I891" s="10">
        <f>SUMIFS(Detalhe_Registro!$F:$F,Detalhe_Registro!$A:$A,A891,Detalhe_Registro!$D:$D,B891)</f>
        <v>2295</v>
      </c>
      <c r="J891" s="11">
        <f>SUMIFS(Detalhe_Registro!$G:$G,Detalhe_Registro!$A:$A,A891,Detalhe_Registro!$D:$D,B891)</f>
        <v>26.5</v>
      </c>
      <c r="K891" s="9" t="str">
        <f>IF(G891="","",IF(G891&lt;Premissas!$C$8,"&lt; 1,00",IF(G891&lt;Premissas!$C$9,"1,00 – 1,19",IF(G891&lt;Premissas!$C$10,"1,20 – 1,39",IF(G891&lt;Premissas!$C$11,"1,40 – 1,59",IF(G891&lt;Premissas!$C$12,"1,60 – 1,99","≥ 2,00"))))))</f>
        <v>≥ 2,00</v>
      </c>
      <c r="L891" s="12">
        <f>IF(G891="","",MIN(Premissas!$C$17,IF(G891&lt;Premissas!$C$8,Premissas!$E$7,IF(G891&lt;Premissas!$C$9,Premissas!$E$8,IF(G891&lt;Premissas!$C$10,Premissas!$E$9,IF(G891&lt;Premissas!$C$11,Premissas!$E$10,IF(G891&lt;Premissas!$C$12,Premissas!$E$11,Premissas!$E$12)))))))</f>
        <v>750</v>
      </c>
      <c r="M891" s="13">
        <f>IF(OR(L891="",L891=0),0,L891/Premissas!$C$16)</f>
        <v>28.846153846153847</v>
      </c>
      <c r="N891" s="9" t="str">
        <f>IF(L891&gt;=Premissas!$C$17,"SIM","NÃO")</f>
        <v>SIM</v>
      </c>
    </row>
    <row r="892" spans="1:14" ht="15" customHeight="1">
      <c r="A892" s="9">
        <v>8</v>
      </c>
      <c r="B892" s="9" t="s">
        <v>975</v>
      </c>
      <c r="C892" s="9" t="s">
        <v>976</v>
      </c>
      <c r="D892" s="9">
        <v>1953</v>
      </c>
      <c r="E892" s="9" t="s">
        <v>20</v>
      </c>
      <c r="F892" s="9">
        <f>COUNTIFS(Detalhe_Registro!$A:$A,A892,Detalhe_Registro!$D:$D,B892)</f>
        <v>1</v>
      </c>
      <c r="G892" s="11">
        <v>1.6</v>
      </c>
      <c r="H892" s="11">
        <v>1.6</v>
      </c>
      <c r="I892" s="10">
        <f>SUMIFS(Detalhe_Registro!$F:$F,Detalhe_Registro!$A:$A,A892,Detalhe_Registro!$D:$D,B892)</f>
        <v>3179</v>
      </c>
      <c r="J892" s="11">
        <f>SUMIFS(Detalhe_Registro!$G:$G,Detalhe_Registro!$A:$A,A892,Detalhe_Registro!$D:$D,B892)</f>
        <v>133.16</v>
      </c>
      <c r="K892" s="9" t="str">
        <f>IF(G892="","",IF(G892&lt;Premissas!$C$8,"&lt; 1,00",IF(G892&lt;Premissas!$C$9,"1,00 – 1,19",IF(G892&lt;Premissas!$C$10,"1,20 – 1,39",IF(G892&lt;Premissas!$C$11,"1,40 – 1,59",IF(G892&lt;Premissas!$C$12,"1,60 – 1,99","≥ 2,00"))))))</f>
        <v>1,60 – 1,99</v>
      </c>
      <c r="L892" s="12">
        <f>IF(G892="","",MIN(Premissas!$C$17,IF(G892&lt;Premissas!$C$8,Premissas!$E$7,IF(G892&lt;Premissas!$C$9,Premissas!$E$8,IF(G892&lt;Premissas!$C$10,Premissas!$E$9,IF(G892&lt;Premissas!$C$11,Premissas!$E$10,IF(G892&lt;Premissas!$C$12,Premissas!$E$11,Premissas!$E$12)))))))</f>
        <v>500</v>
      </c>
      <c r="M892" s="13">
        <f>IF(OR(L892="",L892=0),0,L892/Premissas!$C$16)</f>
        <v>19.23076923076923</v>
      </c>
      <c r="N892" s="9" t="str">
        <f>IF(L892&gt;=Premissas!$C$17,"SIM","NÃO")</f>
        <v>NÃO</v>
      </c>
    </row>
    <row r="893" spans="1:14" ht="15" customHeight="1">
      <c r="A893" s="9">
        <v>8</v>
      </c>
      <c r="B893" s="9" t="s">
        <v>911</v>
      </c>
      <c r="C893" s="9" t="s">
        <v>912</v>
      </c>
      <c r="D893" s="9">
        <v>1953</v>
      </c>
      <c r="E893" s="9" t="s">
        <v>21</v>
      </c>
      <c r="F893" s="9">
        <f>COUNTIFS(Detalhe_Registro!$A:$A,A893,Detalhe_Registro!$D:$D,B893)</f>
        <v>1</v>
      </c>
      <c r="G893" s="11">
        <v>2</v>
      </c>
      <c r="H893" s="11">
        <v>2</v>
      </c>
      <c r="I893" s="10">
        <f>SUMIFS(Detalhe_Registro!$F:$F,Detalhe_Registro!$A:$A,A893,Detalhe_Registro!$D:$D,B893)</f>
        <v>1897</v>
      </c>
      <c r="J893" s="11">
        <f>SUMIFS(Detalhe_Registro!$G:$G,Detalhe_Registro!$A:$A,A893,Detalhe_Registro!$D:$D,B893)</f>
        <v>49.45</v>
      </c>
      <c r="K893" s="9" t="str">
        <f>IF(G893="","",IF(G893&lt;Premissas!$C$8,"&lt; 1,00",IF(G893&lt;Premissas!$C$9,"1,00 – 1,19",IF(G893&lt;Premissas!$C$10,"1,20 – 1,39",IF(G893&lt;Premissas!$C$11,"1,40 – 1,59",IF(G893&lt;Premissas!$C$12,"1,60 – 1,99","≥ 2,00"))))))</f>
        <v>≥ 2,00</v>
      </c>
      <c r="L893" s="12">
        <f>IF(G893="","",MIN(Premissas!$C$17,IF(G893&lt;Premissas!$C$8,Premissas!$E$7,IF(G893&lt;Premissas!$C$9,Premissas!$E$8,IF(G893&lt;Premissas!$C$10,Premissas!$E$9,IF(G893&lt;Premissas!$C$11,Premissas!$E$10,IF(G893&lt;Premissas!$C$12,Premissas!$E$11,Premissas!$E$12)))))))</f>
        <v>750</v>
      </c>
      <c r="M893" s="13">
        <f>IF(OR(L893="",L893=0),0,L893/Premissas!$C$16)</f>
        <v>28.846153846153847</v>
      </c>
      <c r="N893" s="9" t="str">
        <f>IF(L893&gt;=Premissas!$C$17,"SIM","NÃO")</f>
        <v>SIM</v>
      </c>
    </row>
    <row r="894" spans="1:14" ht="15" customHeight="1">
      <c r="A894" s="9">
        <v>8</v>
      </c>
      <c r="B894" s="9" t="s">
        <v>981</v>
      </c>
      <c r="C894" s="9" t="s">
        <v>982</v>
      </c>
      <c r="D894" s="9">
        <v>1953</v>
      </c>
      <c r="E894" s="9" t="s">
        <v>4855</v>
      </c>
      <c r="F894" s="9">
        <f>COUNTIFS(Detalhe_Registro!$A:$A,A894,Detalhe_Registro!$D:$D,B894)</f>
        <v>3</v>
      </c>
      <c r="G894" s="11">
        <v>0.47368399999999999</v>
      </c>
      <c r="H894" s="11">
        <v>0.36159799999999997</v>
      </c>
      <c r="I894" s="10">
        <f>SUMIFS(Detalhe_Registro!$F:$F,Detalhe_Registro!$A:$A,A894,Detalhe_Registro!$D:$D,B894)</f>
        <v>152</v>
      </c>
      <c r="J894" s="11">
        <f>SUMIFS(Detalhe_Registro!$G:$G,Detalhe_Registro!$A:$A,A894,Detalhe_Registro!$D:$D,B894)</f>
        <v>26.85</v>
      </c>
      <c r="K894" s="9" t="str">
        <f>IF(G894="","",IF(G894&lt;Premissas!$C$8,"&lt; 1,00",IF(G894&lt;Premissas!$C$9,"1,00 – 1,19",IF(G894&lt;Premissas!$C$10,"1,20 – 1,39",IF(G894&lt;Premissas!$C$11,"1,40 – 1,59",IF(G894&lt;Premissas!$C$12,"1,60 – 1,99","≥ 2,00"))))))</f>
        <v>&lt; 1,00</v>
      </c>
      <c r="L894" s="12">
        <f>IF(G894="","",MIN(Premissas!$C$17,IF(G894&lt;Premissas!$C$8,Premissas!$E$7,IF(G894&lt;Premissas!$C$9,Premissas!$E$8,IF(G894&lt;Premissas!$C$10,Premissas!$E$9,IF(G894&lt;Premissas!$C$11,Premissas!$E$10,IF(G894&lt;Premissas!$C$12,Premissas!$E$11,Premissas!$E$12)))))))</f>
        <v>0</v>
      </c>
      <c r="M894" s="13">
        <f>IF(OR(L894="",L894=0),0,L894/Premissas!$C$16)</f>
        <v>0</v>
      </c>
      <c r="N894" s="9" t="str">
        <f>IF(L894&gt;=Premissas!$C$17,"SIM","NÃO")</f>
        <v>NÃO</v>
      </c>
    </row>
    <row r="895" spans="1:14" ht="15" customHeight="1">
      <c r="A895" s="9">
        <v>8</v>
      </c>
      <c r="B895" s="9" t="s">
        <v>1001</v>
      </c>
      <c r="C895" s="9" t="s">
        <v>1002</v>
      </c>
      <c r="D895" s="9">
        <v>1953</v>
      </c>
      <c r="E895" s="9" t="s">
        <v>4852</v>
      </c>
      <c r="F895" s="9">
        <f>COUNTIFS(Detalhe_Registro!$A:$A,A895,Detalhe_Registro!$D:$D,B895)</f>
        <v>2</v>
      </c>
      <c r="G895" s="11">
        <v>1.6842109999999999</v>
      </c>
      <c r="H895" s="11">
        <v>1.075439</v>
      </c>
      <c r="I895" s="10">
        <f>SUMIFS(Detalhe_Registro!$F:$F,Detalhe_Registro!$A:$A,A895,Detalhe_Registro!$D:$D,B895)</f>
        <v>57</v>
      </c>
      <c r="J895" s="11">
        <f>SUMIFS(Detalhe_Registro!$G:$G,Detalhe_Registro!$A:$A,A895,Detalhe_Registro!$D:$D,B895)</f>
        <v>7.4799999999999995</v>
      </c>
      <c r="K895" s="9" t="str">
        <f>IF(G895="","",IF(G895&lt;Premissas!$C$8,"&lt; 1,00",IF(G895&lt;Premissas!$C$9,"1,00 – 1,19",IF(G895&lt;Premissas!$C$10,"1,20 – 1,39",IF(G895&lt;Premissas!$C$11,"1,40 – 1,59",IF(G895&lt;Premissas!$C$12,"1,60 – 1,99","≥ 2,00"))))))</f>
        <v>1,60 – 1,99</v>
      </c>
      <c r="L895" s="12">
        <f>IF(G895="","",MIN(Premissas!$C$17,IF(G895&lt;Premissas!$C$8,Premissas!$E$7,IF(G895&lt;Premissas!$C$9,Premissas!$E$8,IF(G895&lt;Premissas!$C$10,Premissas!$E$9,IF(G895&lt;Premissas!$C$11,Premissas!$E$10,IF(G895&lt;Premissas!$C$12,Premissas!$E$11,Premissas!$E$12)))))))</f>
        <v>500</v>
      </c>
      <c r="M895" s="13">
        <f>IF(OR(L895="",L895=0),0,L895/Premissas!$C$16)</f>
        <v>19.23076923076923</v>
      </c>
      <c r="N895" s="9" t="str">
        <f>IF(L895&gt;=Premissas!$C$17,"SIM","NÃO")</f>
        <v>NÃO</v>
      </c>
    </row>
    <row r="896" spans="1:14" ht="15" customHeight="1">
      <c r="A896" s="9">
        <v>8</v>
      </c>
      <c r="B896" s="9" t="s">
        <v>965</v>
      </c>
      <c r="C896" s="9" t="s">
        <v>966</v>
      </c>
      <c r="D896" s="9">
        <v>1953</v>
      </c>
      <c r="E896" s="9" t="s">
        <v>4858</v>
      </c>
      <c r="F896" s="9">
        <f>COUNTIFS(Detalhe_Registro!$A:$A,A896,Detalhe_Registro!$D:$D,B896)</f>
        <v>2</v>
      </c>
      <c r="G896" s="11">
        <v>4.2631579999999998</v>
      </c>
      <c r="H896" s="11">
        <v>3.2631579999999998</v>
      </c>
      <c r="I896" s="10">
        <f>SUMIFS(Detalhe_Registro!$F:$F,Detalhe_Registro!$A:$A,A896,Detalhe_Registro!$D:$D,B896)</f>
        <v>2054</v>
      </c>
      <c r="J896" s="11">
        <f>SUMIFS(Detalhe_Registro!$G:$G,Detalhe_Registro!$A:$A,A896,Detalhe_Registro!$D:$D,B896)</f>
        <v>47.21</v>
      </c>
      <c r="K896" s="9" t="str">
        <f>IF(G896="","",IF(G896&lt;Premissas!$C$8,"&lt; 1,00",IF(G896&lt;Premissas!$C$9,"1,00 – 1,19",IF(G896&lt;Premissas!$C$10,"1,20 – 1,39",IF(G896&lt;Premissas!$C$11,"1,40 – 1,59",IF(G896&lt;Premissas!$C$12,"1,60 – 1,99","≥ 2,00"))))))</f>
        <v>≥ 2,00</v>
      </c>
      <c r="L896" s="12">
        <f>IF(G896="","",MIN(Premissas!$C$17,IF(G896&lt;Premissas!$C$8,Premissas!$E$7,IF(G896&lt;Premissas!$C$9,Premissas!$E$8,IF(G896&lt;Premissas!$C$10,Premissas!$E$9,IF(G896&lt;Premissas!$C$11,Premissas!$E$10,IF(G896&lt;Premissas!$C$12,Premissas!$E$11,Premissas!$E$12)))))))</f>
        <v>750</v>
      </c>
      <c r="M896" s="13">
        <f>IF(OR(L896="",L896=0),0,L896/Premissas!$C$16)</f>
        <v>28.846153846153847</v>
      </c>
      <c r="N896" s="9" t="str">
        <f>IF(L896&gt;=Premissas!$C$17,"SIM","NÃO")</f>
        <v>SIM</v>
      </c>
    </row>
    <row r="897" spans="1:14" ht="15" customHeight="1">
      <c r="A897" s="9">
        <v>8</v>
      </c>
      <c r="B897" s="9" t="s">
        <v>993</v>
      </c>
      <c r="C897" s="9" t="s">
        <v>994</v>
      </c>
      <c r="D897" s="9">
        <v>1953</v>
      </c>
      <c r="E897" s="9" t="s">
        <v>19</v>
      </c>
      <c r="F897" s="9">
        <f>COUNTIFS(Detalhe_Registro!$A:$A,A897,Detalhe_Registro!$D:$D,B897)</f>
        <v>1</v>
      </c>
      <c r="G897" s="11">
        <v>1.210526</v>
      </c>
      <c r="H897" s="11">
        <v>1.210526</v>
      </c>
      <c r="I897" s="10">
        <f>SUMIFS(Detalhe_Registro!$F:$F,Detalhe_Registro!$A:$A,A897,Detalhe_Registro!$D:$D,B897)</f>
        <v>230</v>
      </c>
      <c r="J897" s="11">
        <f>SUMIFS(Detalhe_Registro!$G:$G,Detalhe_Registro!$A:$A,A897,Detalhe_Registro!$D:$D,B897)</f>
        <v>10.06</v>
      </c>
      <c r="K897" s="9" t="str">
        <f>IF(G897="","",IF(G897&lt;Premissas!$C$8,"&lt; 1,00",IF(G897&lt;Premissas!$C$9,"1,00 – 1,19",IF(G897&lt;Premissas!$C$10,"1,20 – 1,39",IF(G897&lt;Premissas!$C$11,"1,40 – 1,59",IF(G897&lt;Premissas!$C$12,"1,60 – 1,99","≥ 2,00"))))))</f>
        <v>1,20 – 1,39</v>
      </c>
      <c r="L897" s="12">
        <f>IF(G897="","",MIN(Premissas!$C$17,IF(G897&lt;Premissas!$C$8,Premissas!$E$7,IF(G897&lt;Premissas!$C$9,Premissas!$E$8,IF(G897&lt;Premissas!$C$10,Premissas!$E$9,IF(G897&lt;Premissas!$C$11,Premissas!$E$10,IF(G897&lt;Premissas!$C$12,Premissas!$E$11,Premissas!$E$12)))))))</f>
        <v>200</v>
      </c>
      <c r="M897" s="13">
        <f>IF(OR(L897="",L897=0),0,L897/Premissas!$C$16)</f>
        <v>7.6923076923076925</v>
      </c>
      <c r="N897" s="9" t="str">
        <f>IF(L897&gt;=Premissas!$C$17,"SIM","NÃO")</f>
        <v>NÃO</v>
      </c>
    </row>
    <row r="898" spans="1:14" ht="15" customHeight="1">
      <c r="A898" s="9">
        <v>8</v>
      </c>
      <c r="B898" s="9" t="s">
        <v>985</v>
      </c>
      <c r="C898" s="9" t="s">
        <v>986</v>
      </c>
      <c r="D898" s="9">
        <v>1953</v>
      </c>
      <c r="E898" s="9" t="s">
        <v>19</v>
      </c>
      <c r="F898" s="9">
        <f>COUNTIFS(Detalhe_Registro!$A:$A,A898,Detalhe_Registro!$D:$D,B898)</f>
        <v>1</v>
      </c>
      <c r="G898" s="11">
        <v>2.2105260000000002</v>
      </c>
      <c r="H898" s="11">
        <v>2.2105260000000002</v>
      </c>
      <c r="I898" s="10">
        <f>SUMIFS(Detalhe_Registro!$F:$F,Detalhe_Registro!$A:$A,A898,Detalhe_Registro!$D:$D,B898)</f>
        <v>850</v>
      </c>
      <c r="J898" s="11">
        <f>SUMIFS(Detalhe_Registro!$G:$G,Detalhe_Registro!$A:$A,A898,Detalhe_Registro!$D:$D,B898)</f>
        <v>20.399999999999999</v>
      </c>
      <c r="K898" s="9" t="str">
        <f>IF(G898="","",IF(G898&lt;Premissas!$C$8,"&lt; 1,00",IF(G898&lt;Premissas!$C$9,"1,00 – 1,19",IF(G898&lt;Premissas!$C$10,"1,20 – 1,39",IF(G898&lt;Premissas!$C$11,"1,40 – 1,59",IF(G898&lt;Premissas!$C$12,"1,60 – 1,99","≥ 2,00"))))))</f>
        <v>≥ 2,00</v>
      </c>
      <c r="L898" s="12">
        <f>IF(G898="","",MIN(Premissas!$C$17,IF(G898&lt;Premissas!$C$8,Premissas!$E$7,IF(G898&lt;Premissas!$C$9,Premissas!$E$8,IF(G898&lt;Premissas!$C$10,Premissas!$E$9,IF(G898&lt;Premissas!$C$11,Premissas!$E$10,IF(G898&lt;Premissas!$C$12,Premissas!$E$11,Premissas!$E$12)))))))</f>
        <v>750</v>
      </c>
      <c r="M898" s="13">
        <f>IF(OR(L898="",L898=0),0,L898/Premissas!$C$16)</f>
        <v>28.846153846153847</v>
      </c>
      <c r="N898" s="9" t="str">
        <f>IF(L898&gt;=Premissas!$C$17,"SIM","NÃO")</f>
        <v>SIM</v>
      </c>
    </row>
    <row r="899" spans="1:14" ht="15" customHeight="1">
      <c r="A899" s="9">
        <v>8</v>
      </c>
      <c r="B899" s="9" t="s">
        <v>933</v>
      </c>
      <c r="C899" s="9" t="s">
        <v>934</v>
      </c>
      <c r="D899" s="9">
        <v>1953</v>
      </c>
      <c r="E899" s="9" t="s">
        <v>21</v>
      </c>
      <c r="F899" s="9">
        <f>COUNTIFS(Detalhe_Registro!$A:$A,A899,Detalhe_Registro!$D:$D,B899)</f>
        <v>1</v>
      </c>
      <c r="G899" s="11">
        <v>1.5789470000000001</v>
      </c>
      <c r="H899" s="11">
        <v>1.5789470000000001</v>
      </c>
      <c r="I899" s="10">
        <f>SUMIFS(Detalhe_Registro!$F:$F,Detalhe_Registro!$A:$A,A899,Detalhe_Registro!$D:$D,B899)</f>
        <v>1228</v>
      </c>
      <c r="J899" s="11">
        <f>SUMIFS(Detalhe_Registro!$G:$G,Detalhe_Registro!$A:$A,A899,Detalhe_Registro!$D:$D,B899)</f>
        <v>41.51</v>
      </c>
      <c r="K899" s="9" t="str">
        <f>IF(G899="","",IF(G899&lt;Premissas!$C$8,"&lt; 1,00",IF(G899&lt;Premissas!$C$9,"1,00 – 1,19",IF(G899&lt;Premissas!$C$10,"1,20 – 1,39",IF(G899&lt;Premissas!$C$11,"1,40 – 1,59",IF(G899&lt;Premissas!$C$12,"1,60 – 1,99","≥ 2,00"))))))</f>
        <v>1,40 – 1,59</v>
      </c>
      <c r="L899" s="12">
        <f>IF(G899="","",MIN(Premissas!$C$17,IF(G899&lt;Premissas!$C$8,Premissas!$E$7,IF(G899&lt;Premissas!$C$9,Premissas!$E$8,IF(G899&lt;Premissas!$C$10,Premissas!$E$9,IF(G899&lt;Premissas!$C$11,Premissas!$E$10,IF(G899&lt;Premissas!$C$12,Premissas!$E$11,Premissas!$E$12)))))))</f>
        <v>350</v>
      </c>
      <c r="M899" s="13">
        <f>IF(OR(L899="",L899=0),0,L899/Premissas!$C$16)</f>
        <v>13.461538461538462</v>
      </c>
      <c r="N899" s="9" t="str">
        <f>IF(L899&gt;=Premissas!$C$17,"SIM","NÃO")</f>
        <v>NÃO</v>
      </c>
    </row>
    <row r="900" spans="1:14" ht="15" customHeight="1">
      <c r="A900" s="9">
        <v>8</v>
      </c>
      <c r="B900" s="9" t="s">
        <v>937</v>
      </c>
      <c r="C900" s="9" t="s">
        <v>938</v>
      </c>
      <c r="D900" s="9">
        <v>1953</v>
      </c>
      <c r="E900" s="9" t="s">
        <v>4852</v>
      </c>
      <c r="F900" s="9">
        <f>COUNTIFS(Detalhe_Registro!$A:$A,A900,Detalhe_Registro!$D:$D,B900)</f>
        <v>2</v>
      </c>
      <c r="G900" s="11">
        <v>1.6666669999999999</v>
      </c>
      <c r="H900" s="11">
        <v>1.438596</v>
      </c>
      <c r="I900" s="10">
        <f>SUMIFS(Detalhe_Registro!$F:$F,Detalhe_Registro!$A:$A,A900,Detalhe_Registro!$D:$D,B900)</f>
        <v>1513</v>
      </c>
      <c r="J900" s="11">
        <f>SUMIFS(Detalhe_Registro!$G:$G,Detalhe_Registro!$A:$A,A900,Detalhe_Registro!$D:$D,B900)</f>
        <v>61.56</v>
      </c>
      <c r="K900" s="9" t="str">
        <f>IF(G900="","",IF(G900&lt;Premissas!$C$8,"&lt; 1,00",IF(G900&lt;Premissas!$C$9,"1,00 – 1,19",IF(G900&lt;Premissas!$C$10,"1,20 – 1,39",IF(G900&lt;Premissas!$C$11,"1,40 – 1,59",IF(G900&lt;Premissas!$C$12,"1,60 – 1,99","≥ 2,00"))))))</f>
        <v>1,60 – 1,99</v>
      </c>
      <c r="L900" s="12">
        <f>IF(G900="","",MIN(Premissas!$C$17,IF(G900&lt;Premissas!$C$8,Premissas!$E$7,IF(G900&lt;Premissas!$C$9,Premissas!$E$8,IF(G900&lt;Premissas!$C$10,Premissas!$E$9,IF(G900&lt;Premissas!$C$11,Premissas!$E$10,IF(G900&lt;Premissas!$C$12,Premissas!$E$11,Premissas!$E$12)))))))</f>
        <v>500</v>
      </c>
      <c r="M900" s="13">
        <f>IF(OR(L900="",L900=0),0,L900/Premissas!$C$16)</f>
        <v>19.23076923076923</v>
      </c>
      <c r="N900" s="9" t="str">
        <f>IF(L900&gt;=Premissas!$C$17,"SIM","NÃO")</f>
        <v>NÃO</v>
      </c>
    </row>
    <row r="901" spans="1:14" ht="15" customHeight="1">
      <c r="A901" s="9">
        <v>8</v>
      </c>
      <c r="B901" s="9" t="s">
        <v>1013</v>
      </c>
      <c r="C901" s="9" t="s">
        <v>1014</v>
      </c>
      <c r="D901" s="9">
        <v>1953</v>
      </c>
      <c r="E901" s="9" t="s">
        <v>20</v>
      </c>
      <c r="F901" s="9">
        <f>COUNTIFS(Detalhe_Registro!$A:$A,A901,Detalhe_Registro!$D:$D,B901)</f>
        <v>1</v>
      </c>
      <c r="G901" s="11">
        <v>0.86666699999999997</v>
      </c>
      <c r="H901" s="11">
        <v>0.86666699999999997</v>
      </c>
      <c r="I901" s="10">
        <f>SUMIFS(Detalhe_Registro!$F:$F,Detalhe_Registro!$A:$A,A901,Detalhe_Registro!$D:$D,B901)</f>
        <v>11</v>
      </c>
      <c r="J901" s="11">
        <f>SUMIFS(Detalhe_Registro!$G:$G,Detalhe_Registro!$A:$A,A901,Detalhe_Registro!$D:$D,B901)</f>
        <v>0.86</v>
      </c>
      <c r="K901" s="9" t="str">
        <f>IF(G901="","",IF(G901&lt;Premissas!$C$8,"&lt; 1,00",IF(G901&lt;Premissas!$C$9,"1,00 – 1,19",IF(G901&lt;Premissas!$C$10,"1,20 – 1,39",IF(G901&lt;Premissas!$C$11,"1,40 – 1,59",IF(G901&lt;Premissas!$C$12,"1,60 – 1,99","≥ 2,00"))))))</f>
        <v>&lt; 1,00</v>
      </c>
      <c r="L901" s="12">
        <f>IF(G901="","",MIN(Premissas!$C$17,IF(G901&lt;Premissas!$C$8,Premissas!$E$7,IF(G901&lt;Premissas!$C$9,Premissas!$E$8,IF(G901&lt;Premissas!$C$10,Premissas!$E$9,IF(G901&lt;Premissas!$C$11,Premissas!$E$10,IF(G901&lt;Premissas!$C$12,Premissas!$E$11,Premissas!$E$12)))))))</f>
        <v>0</v>
      </c>
      <c r="M901" s="13">
        <f>IF(OR(L901="",L901=0),0,L901/Premissas!$C$16)</f>
        <v>0</v>
      </c>
      <c r="N901" s="9" t="str">
        <f>IF(L901&gt;=Premissas!$C$17,"SIM","NÃO")</f>
        <v>NÃO</v>
      </c>
    </row>
    <row r="902" spans="1:14" ht="15" customHeight="1">
      <c r="A902" s="9">
        <v>8</v>
      </c>
      <c r="B902" s="9" t="s">
        <v>957</v>
      </c>
      <c r="C902" s="9" t="s">
        <v>958</v>
      </c>
      <c r="D902" s="9">
        <v>1953</v>
      </c>
      <c r="E902" s="9" t="s">
        <v>18</v>
      </c>
      <c r="F902" s="9">
        <f>COUNTIFS(Detalhe_Registro!$A:$A,A902,Detalhe_Registro!$D:$D,B902)</f>
        <v>1</v>
      </c>
      <c r="G902" s="11">
        <v>2.0555560000000002</v>
      </c>
      <c r="H902" s="11">
        <v>2.0555560000000002</v>
      </c>
      <c r="I902" s="10">
        <f>SUMIFS(Detalhe_Registro!$F:$F,Detalhe_Registro!$A:$A,A902,Detalhe_Registro!$D:$D,B902)</f>
        <v>1287</v>
      </c>
      <c r="J902" s="11">
        <f>SUMIFS(Detalhe_Registro!$G:$G,Detalhe_Registro!$A:$A,A902,Detalhe_Registro!$D:$D,B902)</f>
        <v>34.5</v>
      </c>
      <c r="K902" s="9" t="str">
        <f>IF(G902="","",IF(G902&lt;Premissas!$C$8,"&lt; 1,00",IF(G902&lt;Premissas!$C$9,"1,00 – 1,19",IF(G902&lt;Premissas!$C$10,"1,20 – 1,39",IF(G902&lt;Premissas!$C$11,"1,40 – 1,59",IF(G902&lt;Premissas!$C$12,"1,60 – 1,99","≥ 2,00"))))))</f>
        <v>≥ 2,00</v>
      </c>
      <c r="L902" s="12">
        <f>IF(G902="","",MIN(Premissas!$C$17,IF(G902&lt;Premissas!$C$8,Premissas!$E$7,IF(G902&lt;Premissas!$C$9,Premissas!$E$8,IF(G902&lt;Premissas!$C$10,Premissas!$E$9,IF(G902&lt;Premissas!$C$11,Premissas!$E$10,IF(G902&lt;Premissas!$C$12,Premissas!$E$11,Premissas!$E$12)))))))</f>
        <v>750</v>
      </c>
      <c r="M902" s="13">
        <f>IF(OR(L902="",L902=0),0,L902/Premissas!$C$16)</f>
        <v>28.846153846153847</v>
      </c>
      <c r="N902" s="9" t="str">
        <f>IF(L902&gt;=Premissas!$C$17,"SIM","NÃO")</f>
        <v>SIM</v>
      </c>
    </row>
    <row r="903" spans="1:14" ht="15" customHeight="1">
      <c r="A903" s="9">
        <v>8</v>
      </c>
      <c r="B903" s="9" t="s">
        <v>973</v>
      </c>
      <c r="C903" s="9" t="s">
        <v>974</v>
      </c>
      <c r="D903" s="9">
        <v>1953</v>
      </c>
      <c r="E903" s="9" t="s">
        <v>4855</v>
      </c>
      <c r="F903" s="9">
        <f>COUNTIFS(Detalhe_Registro!$A:$A,A903,Detalhe_Registro!$D:$D,B903)</f>
        <v>3</v>
      </c>
      <c r="G903" s="11">
        <v>2.8888889999999998</v>
      </c>
      <c r="H903" s="11">
        <v>1.4483429999999999</v>
      </c>
      <c r="I903" s="10">
        <f>SUMIFS(Detalhe_Registro!$F:$F,Detalhe_Registro!$A:$A,A903,Detalhe_Registro!$D:$D,B903)</f>
        <v>1077</v>
      </c>
      <c r="J903" s="11">
        <f>SUMIFS(Detalhe_Registro!$G:$G,Detalhe_Registro!$A:$A,A903,Detalhe_Registro!$D:$D,B903)</f>
        <v>35.89</v>
      </c>
      <c r="K903" s="9" t="str">
        <f>IF(G903="","",IF(G903&lt;Premissas!$C$8,"&lt; 1,00",IF(G903&lt;Premissas!$C$9,"1,00 – 1,19",IF(G903&lt;Premissas!$C$10,"1,20 – 1,39",IF(G903&lt;Premissas!$C$11,"1,40 – 1,59",IF(G903&lt;Premissas!$C$12,"1,60 – 1,99","≥ 2,00"))))))</f>
        <v>≥ 2,00</v>
      </c>
      <c r="L903" s="12">
        <f>IF(G903="","",MIN(Premissas!$C$17,IF(G903&lt;Premissas!$C$8,Premissas!$E$7,IF(G903&lt;Premissas!$C$9,Premissas!$E$8,IF(G903&lt;Premissas!$C$10,Premissas!$E$9,IF(G903&lt;Premissas!$C$11,Premissas!$E$10,IF(G903&lt;Premissas!$C$12,Premissas!$E$11,Premissas!$E$12)))))))</f>
        <v>750</v>
      </c>
      <c r="M903" s="13">
        <f>IF(OR(L903="",L903=0),0,L903/Premissas!$C$16)</f>
        <v>28.846153846153847</v>
      </c>
      <c r="N903" s="9" t="str">
        <f>IF(L903&gt;=Premissas!$C$17,"SIM","NÃO")</f>
        <v>SIM</v>
      </c>
    </row>
    <row r="904" spans="1:14" ht="15" customHeight="1">
      <c r="A904" s="9">
        <v>8</v>
      </c>
      <c r="B904" s="9" t="s">
        <v>961</v>
      </c>
      <c r="C904" s="9" t="s">
        <v>962</v>
      </c>
      <c r="D904" s="9">
        <v>1953</v>
      </c>
      <c r="E904" s="9" t="s">
        <v>21</v>
      </c>
      <c r="F904" s="9">
        <f>COUNTIFS(Detalhe_Registro!$A:$A,A904,Detalhe_Registro!$D:$D,B904)</f>
        <v>1</v>
      </c>
      <c r="G904" s="11">
        <v>2.4210530000000001</v>
      </c>
      <c r="H904" s="11">
        <v>2.4210530000000001</v>
      </c>
      <c r="I904" s="10">
        <f>SUMIFS(Detalhe_Registro!$F:$F,Detalhe_Registro!$A:$A,A904,Detalhe_Registro!$D:$D,B904)</f>
        <v>1926</v>
      </c>
      <c r="J904" s="11">
        <f>SUMIFS(Detalhe_Registro!$G:$G,Detalhe_Registro!$A:$A,A904,Detalhe_Registro!$D:$D,B904)</f>
        <v>41.66</v>
      </c>
      <c r="K904" s="9" t="str">
        <f>IF(G904="","",IF(G904&lt;Premissas!$C$8,"&lt; 1,00",IF(G904&lt;Premissas!$C$9,"1,00 – 1,19",IF(G904&lt;Premissas!$C$10,"1,20 – 1,39",IF(G904&lt;Premissas!$C$11,"1,40 – 1,59",IF(G904&lt;Premissas!$C$12,"1,60 – 1,99","≥ 2,00"))))))</f>
        <v>≥ 2,00</v>
      </c>
      <c r="L904" s="12">
        <f>IF(G904="","",MIN(Premissas!$C$17,IF(G904&lt;Premissas!$C$8,Premissas!$E$7,IF(G904&lt;Premissas!$C$9,Premissas!$E$8,IF(G904&lt;Premissas!$C$10,Premissas!$E$9,IF(G904&lt;Premissas!$C$11,Premissas!$E$10,IF(G904&lt;Premissas!$C$12,Premissas!$E$11,Premissas!$E$12)))))))</f>
        <v>750</v>
      </c>
      <c r="M904" s="13">
        <f>IF(OR(L904="",L904=0),0,L904/Premissas!$C$16)</f>
        <v>28.846153846153847</v>
      </c>
      <c r="N904" s="9" t="str">
        <f>IF(L904&gt;=Premissas!$C$17,"SIM","NÃO")</f>
        <v>SIM</v>
      </c>
    </row>
    <row r="905" spans="1:14" ht="15" customHeight="1">
      <c r="A905" s="9">
        <v>8</v>
      </c>
      <c r="B905" s="9" t="s">
        <v>919</v>
      </c>
      <c r="C905" s="9" t="s">
        <v>920</v>
      </c>
      <c r="D905" s="9">
        <v>1953</v>
      </c>
      <c r="E905" s="9" t="s">
        <v>4853</v>
      </c>
      <c r="F905" s="9">
        <f>COUNTIFS(Detalhe_Registro!$A:$A,A905,Detalhe_Registro!$D:$D,B905)</f>
        <v>2</v>
      </c>
      <c r="G905" s="11">
        <v>23.777778000000001</v>
      </c>
      <c r="H905" s="11">
        <v>13.652047</v>
      </c>
      <c r="I905" s="10">
        <f>SUMIFS(Detalhe_Registro!$F:$F,Detalhe_Registro!$A:$A,A905,Detalhe_Registro!$D:$D,B905)</f>
        <v>2523</v>
      </c>
      <c r="J905" s="11">
        <f>SUMIFS(Detalhe_Registro!$G:$G,Detalhe_Registro!$A:$A,A905,Detalhe_Registro!$D:$D,B905)</f>
        <v>33.61</v>
      </c>
      <c r="K905" s="9" t="str">
        <f>IF(G905="","",IF(G905&lt;Premissas!$C$8,"&lt; 1,00",IF(G905&lt;Premissas!$C$9,"1,00 – 1,19",IF(G905&lt;Premissas!$C$10,"1,20 – 1,39",IF(G905&lt;Premissas!$C$11,"1,40 – 1,59",IF(G905&lt;Premissas!$C$12,"1,60 – 1,99","≥ 2,00"))))))</f>
        <v>≥ 2,00</v>
      </c>
      <c r="L905" s="12">
        <f>IF(G905="","",MIN(Premissas!$C$17,IF(G905&lt;Premissas!$C$8,Premissas!$E$7,IF(G905&lt;Premissas!$C$9,Premissas!$E$8,IF(G905&lt;Premissas!$C$10,Premissas!$E$9,IF(G905&lt;Premissas!$C$11,Premissas!$E$10,IF(G905&lt;Premissas!$C$12,Premissas!$E$11,Premissas!$E$12)))))))</f>
        <v>750</v>
      </c>
      <c r="M905" s="13">
        <f>IF(OR(L905="",L905=0),0,L905/Premissas!$C$16)</f>
        <v>28.846153846153847</v>
      </c>
      <c r="N905" s="9" t="str">
        <f>IF(L905&gt;=Premissas!$C$17,"SIM","NÃO")</f>
        <v>SIM</v>
      </c>
    </row>
    <row r="906" spans="1:14" ht="15" customHeight="1">
      <c r="A906" s="9">
        <v>8</v>
      </c>
      <c r="B906" s="9" t="s">
        <v>979</v>
      </c>
      <c r="C906" s="9" t="s">
        <v>980</v>
      </c>
      <c r="D906" s="9">
        <v>1953</v>
      </c>
      <c r="E906" s="9" t="s">
        <v>21</v>
      </c>
      <c r="F906" s="9">
        <f>COUNTIFS(Detalhe_Registro!$A:$A,A906,Detalhe_Registro!$D:$D,B906)</f>
        <v>1</v>
      </c>
      <c r="G906" s="11">
        <v>2.526316</v>
      </c>
      <c r="H906" s="11">
        <v>2.526316</v>
      </c>
      <c r="I906" s="10">
        <f>SUMIFS(Detalhe_Registro!$F:$F,Detalhe_Registro!$A:$A,A906,Detalhe_Registro!$D:$D,B906)</f>
        <v>1518</v>
      </c>
      <c r="J906" s="11">
        <f>SUMIFS(Detalhe_Registro!$G:$G,Detalhe_Registro!$A:$A,A906,Detalhe_Registro!$D:$D,B906)</f>
        <v>31.82</v>
      </c>
      <c r="K906" s="9" t="str">
        <f>IF(G906="","",IF(G906&lt;Premissas!$C$8,"&lt; 1,00",IF(G906&lt;Premissas!$C$9,"1,00 – 1,19",IF(G906&lt;Premissas!$C$10,"1,20 – 1,39",IF(G906&lt;Premissas!$C$11,"1,40 – 1,59",IF(G906&lt;Premissas!$C$12,"1,60 – 1,99","≥ 2,00"))))))</f>
        <v>≥ 2,00</v>
      </c>
      <c r="L906" s="12">
        <f>IF(G906="","",MIN(Premissas!$C$17,IF(G906&lt;Premissas!$C$8,Premissas!$E$7,IF(G906&lt;Premissas!$C$9,Premissas!$E$8,IF(G906&lt;Premissas!$C$10,Premissas!$E$9,IF(G906&lt;Premissas!$C$11,Premissas!$E$10,IF(G906&lt;Premissas!$C$12,Premissas!$E$11,Premissas!$E$12)))))))</f>
        <v>750</v>
      </c>
      <c r="M906" s="13">
        <f>IF(OR(L906="",L906=0),0,L906/Premissas!$C$16)</f>
        <v>28.846153846153847</v>
      </c>
      <c r="N906" s="9" t="str">
        <f>IF(L906&gt;=Premissas!$C$17,"SIM","NÃO")</f>
        <v>SIM</v>
      </c>
    </row>
    <row r="907" spans="1:14" ht="15" customHeight="1">
      <c r="A907" s="9">
        <v>8</v>
      </c>
      <c r="B907" s="9" t="s">
        <v>989</v>
      </c>
      <c r="C907" s="9" t="s">
        <v>990</v>
      </c>
      <c r="D907" s="9">
        <v>1953</v>
      </c>
      <c r="E907" s="9" t="s">
        <v>4852</v>
      </c>
      <c r="F907" s="9">
        <f>COUNTIFS(Detalhe_Registro!$A:$A,A907,Detalhe_Registro!$D:$D,B907)</f>
        <v>2</v>
      </c>
      <c r="G907" s="11">
        <v>2.266667</v>
      </c>
      <c r="H907" s="11">
        <v>1.8701749999999999</v>
      </c>
      <c r="I907" s="10">
        <f>SUMIFS(Detalhe_Registro!$F:$F,Detalhe_Registro!$A:$A,A907,Detalhe_Registro!$D:$D,B907)</f>
        <v>227</v>
      </c>
      <c r="J907" s="11">
        <f>SUMIFS(Detalhe_Registro!$G:$G,Detalhe_Registro!$A:$A,A907,Detalhe_Registro!$D:$D,B907)</f>
        <v>7.32</v>
      </c>
      <c r="K907" s="9" t="str">
        <f>IF(G907="","",IF(G907&lt;Premissas!$C$8,"&lt; 1,00",IF(G907&lt;Premissas!$C$9,"1,00 – 1,19",IF(G907&lt;Premissas!$C$10,"1,20 – 1,39",IF(G907&lt;Premissas!$C$11,"1,40 – 1,59",IF(G907&lt;Premissas!$C$12,"1,60 – 1,99","≥ 2,00"))))))</f>
        <v>≥ 2,00</v>
      </c>
      <c r="L907" s="12">
        <f>IF(G907="","",MIN(Premissas!$C$17,IF(G907&lt;Premissas!$C$8,Premissas!$E$7,IF(G907&lt;Premissas!$C$9,Premissas!$E$8,IF(G907&lt;Premissas!$C$10,Premissas!$E$9,IF(G907&lt;Premissas!$C$11,Premissas!$E$10,IF(G907&lt;Premissas!$C$12,Premissas!$E$11,Premissas!$E$12)))))))</f>
        <v>750</v>
      </c>
      <c r="M907" s="13">
        <f>IF(OR(L907="",L907=0),0,L907/Premissas!$C$16)</f>
        <v>28.846153846153847</v>
      </c>
      <c r="N907" s="9" t="str">
        <f>IF(L907&gt;=Premissas!$C$17,"SIM","NÃO")</f>
        <v>SIM</v>
      </c>
    </row>
    <row r="908" spans="1:14" ht="15" customHeight="1">
      <c r="A908" s="9">
        <v>8</v>
      </c>
      <c r="B908" s="9" t="s">
        <v>4234</v>
      </c>
      <c r="C908" s="9" t="s">
        <v>4235</v>
      </c>
      <c r="D908" s="9">
        <v>1953</v>
      </c>
      <c r="E908" s="9" t="s">
        <v>4852</v>
      </c>
      <c r="F908" s="9">
        <f>COUNTIFS(Detalhe_Registro!$A:$A,A908,Detalhe_Registro!$D:$D,B908)</f>
        <v>2</v>
      </c>
      <c r="G908" s="11">
        <v>1.1052630000000001</v>
      </c>
      <c r="H908" s="11">
        <v>0.65263199999999999</v>
      </c>
      <c r="I908" s="10">
        <f>SUMIFS(Detalhe_Registro!$F:$F,Detalhe_Registro!$A:$A,A908,Detalhe_Registro!$D:$D,B908)</f>
        <v>346</v>
      </c>
      <c r="J908" s="11">
        <f>SUMIFS(Detalhe_Registro!$G:$G,Detalhe_Registro!$A:$A,A908,Detalhe_Registro!$D:$D,B908)</f>
        <v>24.270000000000003</v>
      </c>
      <c r="K908" s="9" t="str">
        <f>IF(G908="","",IF(G908&lt;Premissas!$C$8,"&lt; 1,00",IF(G908&lt;Premissas!$C$9,"1,00 – 1,19",IF(G908&lt;Premissas!$C$10,"1,20 – 1,39",IF(G908&lt;Premissas!$C$11,"1,40 – 1,59",IF(G908&lt;Premissas!$C$12,"1,60 – 1,99","≥ 2,00"))))))</f>
        <v>1,00 – 1,19</v>
      </c>
      <c r="L908" s="12">
        <f>IF(G908="","",MIN(Premissas!$C$17,IF(G908&lt;Premissas!$C$8,Premissas!$E$7,IF(G908&lt;Premissas!$C$9,Premissas!$E$8,IF(G908&lt;Premissas!$C$10,Premissas!$E$9,IF(G908&lt;Premissas!$C$11,Premissas!$E$10,IF(G908&lt;Premissas!$C$12,Premissas!$E$11,Premissas!$E$12)))))))</f>
        <v>100</v>
      </c>
      <c r="M908" s="13">
        <f>IF(OR(L908="",L908=0),0,L908/Premissas!$C$16)</f>
        <v>3.8461538461538463</v>
      </c>
      <c r="N908" s="9" t="str">
        <f>IF(L908&gt;=Premissas!$C$17,"SIM","NÃO")</f>
        <v>NÃO</v>
      </c>
    </row>
    <row r="909" spans="1:14" ht="15" customHeight="1">
      <c r="A909" s="9">
        <v>8</v>
      </c>
      <c r="B909" s="9" t="s">
        <v>951</v>
      </c>
      <c r="C909" s="9" t="s">
        <v>952</v>
      </c>
      <c r="D909" s="9">
        <v>1953</v>
      </c>
      <c r="E909" s="9" t="s">
        <v>4855</v>
      </c>
      <c r="F909" s="9">
        <f>COUNTIFS(Detalhe_Registro!$A:$A,A909,Detalhe_Registro!$D:$D,B909)</f>
        <v>3</v>
      </c>
      <c r="G909" s="11">
        <v>10.722222</v>
      </c>
      <c r="H909" s="11">
        <v>5.2231969999999999</v>
      </c>
      <c r="I909" s="10">
        <f>SUMIFS(Detalhe_Registro!$F:$F,Detalhe_Registro!$A:$A,A909,Detalhe_Registro!$D:$D,B909)</f>
        <v>2448</v>
      </c>
      <c r="J909" s="11">
        <f>SUMIFS(Detalhe_Registro!$G:$G,Detalhe_Registro!$A:$A,A909,Detalhe_Registro!$D:$D,B909)</f>
        <v>31.610000000000003</v>
      </c>
      <c r="K909" s="9" t="str">
        <f>IF(G909="","",IF(G909&lt;Premissas!$C$8,"&lt; 1,00",IF(G909&lt;Premissas!$C$9,"1,00 – 1,19",IF(G909&lt;Premissas!$C$10,"1,20 – 1,39",IF(G909&lt;Premissas!$C$11,"1,40 – 1,59",IF(G909&lt;Premissas!$C$12,"1,60 – 1,99","≥ 2,00"))))))</f>
        <v>≥ 2,00</v>
      </c>
      <c r="L909" s="12">
        <f>IF(G909="","",MIN(Premissas!$C$17,IF(G909&lt;Premissas!$C$8,Premissas!$E$7,IF(G909&lt;Premissas!$C$9,Premissas!$E$8,IF(G909&lt;Premissas!$C$10,Premissas!$E$9,IF(G909&lt;Premissas!$C$11,Premissas!$E$10,IF(G909&lt;Premissas!$C$12,Premissas!$E$11,Premissas!$E$12)))))))</f>
        <v>750</v>
      </c>
      <c r="M909" s="13">
        <f>IF(OR(L909="",L909=0),0,L909/Premissas!$C$16)</f>
        <v>28.846153846153847</v>
      </c>
      <c r="N909" s="9" t="str">
        <f>IF(L909&gt;=Premissas!$C$17,"SIM","NÃO")</f>
        <v>SIM</v>
      </c>
    </row>
    <row r="910" spans="1:14" ht="15" customHeight="1">
      <c r="A910" s="9">
        <v>8</v>
      </c>
      <c r="B910" s="9" t="s">
        <v>899</v>
      </c>
      <c r="C910" s="9" t="s">
        <v>900</v>
      </c>
      <c r="D910" s="9">
        <v>1953</v>
      </c>
      <c r="E910" s="9" t="s">
        <v>19</v>
      </c>
      <c r="F910" s="9">
        <f>COUNTIFS(Detalhe_Registro!$A:$A,A910,Detalhe_Registro!$D:$D,B910)</f>
        <v>1</v>
      </c>
      <c r="G910" s="11">
        <v>0.368421</v>
      </c>
      <c r="H910" s="11">
        <v>0.368421</v>
      </c>
      <c r="I910" s="10">
        <f>SUMIFS(Detalhe_Registro!$F:$F,Detalhe_Registro!$A:$A,A910,Detalhe_Registro!$D:$D,B910)</f>
        <v>43</v>
      </c>
      <c r="J910" s="11">
        <f>SUMIFS(Detalhe_Registro!$G:$G,Detalhe_Registro!$A:$A,A910,Detalhe_Registro!$D:$D,B910)</f>
        <v>6</v>
      </c>
      <c r="K910" s="9" t="str">
        <f>IF(G910="","",IF(G910&lt;Premissas!$C$8,"&lt; 1,00",IF(G910&lt;Premissas!$C$9,"1,00 – 1,19",IF(G910&lt;Premissas!$C$10,"1,20 – 1,39",IF(G910&lt;Premissas!$C$11,"1,40 – 1,59",IF(G910&lt;Premissas!$C$12,"1,60 – 1,99","≥ 2,00"))))))</f>
        <v>&lt; 1,00</v>
      </c>
      <c r="L910" s="12">
        <f>IF(G910="","",MIN(Premissas!$C$17,IF(G910&lt;Premissas!$C$8,Premissas!$E$7,IF(G910&lt;Premissas!$C$9,Premissas!$E$8,IF(G910&lt;Premissas!$C$10,Premissas!$E$9,IF(G910&lt;Premissas!$C$11,Premissas!$E$10,IF(G910&lt;Premissas!$C$12,Premissas!$E$11,Premissas!$E$12)))))))</f>
        <v>0</v>
      </c>
      <c r="M910" s="13">
        <f>IF(OR(L910="",L910=0),0,L910/Premissas!$C$16)</f>
        <v>0</v>
      </c>
      <c r="N910" s="9" t="str">
        <f>IF(L910&gt;=Premissas!$C$17,"SIM","NÃO")</f>
        <v>NÃO</v>
      </c>
    </row>
    <row r="911" spans="1:14" ht="15" customHeight="1">
      <c r="A911" s="9">
        <v>8</v>
      </c>
      <c r="B911" s="9" t="s">
        <v>909</v>
      </c>
      <c r="C911" s="9" t="s">
        <v>910</v>
      </c>
      <c r="D911" s="9">
        <v>1953</v>
      </c>
      <c r="E911" s="9" t="s">
        <v>21</v>
      </c>
      <c r="F911" s="9">
        <f>COUNTIFS(Detalhe_Registro!$A:$A,A911,Detalhe_Registro!$D:$D,B911)</f>
        <v>1</v>
      </c>
      <c r="G911" s="11">
        <v>3.8421050000000001</v>
      </c>
      <c r="H911" s="11">
        <v>3.8421050000000001</v>
      </c>
      <c r="I911" s="10">
        <f>SUMIFS(Detalhe_Registro!$F:$F,Detalhe_Registro!$A:$A,A911,Detalhe_Registro!$D:$D,B911)</f>
        <v>1345</v>
      </c>
      <c r="J911" s="11">
        <f>SUMIFS(Detalhe_Registro!$G:$G,Detalhe_Registro!$A:$A,A911,Detalhe_Registro!$D:$D,B911)</f>
        <v>18.34</v>
      </c>
      <c r="K911" s="9" t="str">
        <f>IF(G911="","",IF(G911&lt;Premissas!$C$8,"&lt; 1,00",IF(G911&lt;Premissas!$C$9,"1,00 – 1,19",IF(G911&lt;Premissas!$C$10,"1,20 – 1,39",IF(G911&lt;Premissas!$C$11,"1,40 – 1,59",IF(G911&lt;Premissas!$C$12,"1,60 – 1,99","≥ 2,00"))))))</f>
        <v>≥ 2,00</v>
      </c>
      <c r="L911" s="12">
        <f>IF(G911="","",MIN(Premissas!$C$17,IF(G911&lt;Premissas!$C$8,Premissas!$E$7,IF(G911&lt;Premissas!$C$9,Premissas!$E$8,IF(G911&lt;Premissas!$C$10,Premissas!$E$9,IF(G911&lt;Premissas!$C$11,Premissas!$E$10,IF(G911&lt;Premissas!$C$12,Premissas!$E$11,Premissas!$E$12)))))))</f>
        <v>750</v>
      </c>
      <c r="M911" s="13">
        <f>IF(OR(L911="",L911=0),0,L911/Premissas!$C$16)</f>
        <v>28.846153846153847</v>
      </c>
      <c r="N911" s="9" t="str">
        <f>IF(L911&gt;=Premissas!$C$17,"SIM","NÃO")</f>
        <v>SIM</v>
      </c>
    </row>
    <row r="912" spans="1:14" ht="15" customHeight="1">
      <c r="A912" s="9">
        <v>8</v>
      </c>
      <c r="B912" s="9" t="s">
        <v>917</v>
      </c>
      <c r="C912" s="9" t="s">
        <v>918</v>
      </c>
      <c r="D912" s="9">
        <v>1953</v>
      </c>
      <c r="E912" s="9" t="s">
        <v>4858</v>
      </c>
      <c r="F912" s="9">
        <f>COUNTIFS(Detalhe_Registro!$A:$A,A912,Detalhe_Registro!$D:$D,B912)</f>
        <v>2</v>
      </c>
      <c r="G912" s="11">
        <v>2.3684210000000001</v>
      </c>
      <c r="H912" s="11">
        <v>2.2368420000000002</v>
      </c>
      <c r="I912" s="10">
        <f>SUMIFS(Detalhe_Registro!$F:$F,Detalhe_Registro!$A:$A,A912,Detalhe_Registro!$D:$D,B912)</f>
        <v>1576</v>
      </c>
      <c r="J912" s="11">
        <f>SUMIFS(Detalhe_Registro!$G:$G,Detalhe_Registro!$A:$A,A912,Detalhe_Registro!$D:$D,B912)</f>
        <v>39</v>
      </c>
      <c r="K912" s="9" t="str">
        <f>IF(G912="","",IF(G912&lt;Premissas!$C$8,"&lt; 1,00",IF(G912&lt;Premissas!$C$9,"1,00 – 1,19",IF(G912&lt;Premissas!$C$10,"1,20 – 1,39",IF(G912&lt;Premissas!$C$11,"1,40 – 1,59",IF(G912&lt;Premissas!$C$12,"1,60 – 1,99","≥ 2,00"))))))</f>
        <v>≥ 2,00</v>
      </c>
      <c r="L912" s="12">
        <f>IF(G912="","",MIN(Premissas!$C$17,IF(G912&lt;Premissas!$C$8,Premissas!$E$7,IF(G912&lt;Premissas!$C$9,Premissas!$E$8,IF(G912&lt;Premissas!$C$10,Premissas!$E$9,IF(G912&lt;Premissas!$C$11,Premissas!$E$10,IF(G912&lt;Premissas!$C$12,Premissas!$E$11,Premissas!$E$12)))))))</f>
        <v>750</v>
      </c>
      <c r="M912" s="13">
        <f>IF(OR(L912="",L912=0),0,L912/Premissas!$C$16)</f>
        <v>28.846153846153847</v>
      </c>
      <c r="N912" s="9" t="str">
        <f>IF(L912&gt;=Premissas!$C$17,"SIM","NÃO")</f>
        <v>SIM</v>
      </c>
    </row>
    <row r="913" spans="1:14" ht="15" customHeight="1">
      <c r="A913" s="9">
        <v>8</v>
      </c>
      <c r="B913" s="9" t="s">
        <v>1049</v>
      </c>
      <c r="C913" s="9" t="s">
        <v>1050</v>
      </c>
      <c r="D913" s="9">
        <v>1953</v>
      </c>
      <c r="E913" s="9" t="s">
        <v>18</v>
      </c>
      <c r="F913" s="9">
        <f>COUNTIFS(Detalhe_Registro!$A:$A,A913,Detalhe_Registro!$D:$D,B913)</f>
        <v>1</v>
      </c>
      <c r="G913" s="11">
        <v>0.222222</v>
      </c>
      <c r="H913" s="11">
        <v>0.222222</v>
      </c>
      <c r="I913" s="10">
        <f>SUMIFS(Detalhe_Registro!$F:$F,Detalhe_Registro!$A:$A,A913,Detalhe_Registro!$D:$D,B913)</f>
        <v>2</v>
      </c>
      <c r="J913" s="11">
        <f>SUMIFS(Detalhe_Registro!$G:$G,Detalhe_Registro!$A:$A,A913,Detalhe_Registro!$D:$D,B913)</f>
        <v>0.45</v>
      </c>
      <c r="K913" s="9" t="str">
        <f>IF(G913="","",IF(G913&lt;Premissas!$C$8,"&lt; 1,00",IF(G913&lt;Premissas!$C$9,"1,00 – 1,19",IF(G913&lt;Premissas!$C$10,"1,20 – 1,39",IF(G913&lt;Premissas!$C$11,"1,40 – 1,59",IF(G913&lt;Premissas!$C$12,"1,60 – 1,99","≥ 2,00"))))))</f>
        <v>&lt; 1,00</v>
      </c>
      <c r="L913" s="12">
        <f>IF(G913="","",MIN(Premissas!$C$17,IF(G913&lt;Premissas!$C$8,Premissas!$E$7,IF(G913&lt;Premissas!$C$9,Premissas!$E$8,IF(G913&lt;Premissas!$C$10,Premissas!$E$9,IF(G913&lt;Premissas!$C$11,Premissas!$E$10,IF(G913&lt;Premissas!$C$12,Premissas!$E$11,Premissas!$E$12)))))))</f>
        <v>0</v>
      </c>
      <c r="M913" s="13">
        <f>IF(OR(L913="",L913=0),0,L913/Premissas!$C$16)</f>
        <v>0</v>
      </c>
      <c r="N913" s="9" t="str">
        <f>IF(L913&gt;=Premissas!$C$17,"SIM","NÃO")</f>
        <v>NÃO</v>
      </c>
    </row>
    <row r="914" spans="1:14" ht="15" customHeight="1">
      <c r="A914" s="9">
        <v>8</v>
      </c>
      <c r="B914" s="9" t="s">
        <v>4232</v>
      </c>
      <c r="C914" s="9" t="s">
        <v>4233</v>
      </c>
      <c r="D914" s="9">
        <v>1953</v>
      </c>
      <c r="E914" s="9" t="s">
        <v>4852</v>
      </c>
      <c r="F914" s="9">
        <f>COUNTIFS(Detalhe_Registro!$A:$A,A914,Detalhe_Registro!$D:$D,B914)</f>
        <v>2</v>
      </c>
      <c r="G914" s="11">
        <v>0.6</v>
      </c>
      <c r="H914" s="11">
        <v>0.457895</v>
      </c>
      <c r="I914" s="10">
        <f>SUMIFS(Detalhe_Registro!$F:$F,Detalhe_Registro!$A:$A,A914,Detalhe_Registro!$D:$D,B914)</f>
        <v>544</v>
      </c>
      <c r="J914" s="11">
        <f>SUMIFS(Detalhe_Registro!$G:$G,Detalhe_Registro!$A:$A,A914,Detalhe_Registro!$D:$D,B914)</f>
        <v>61.9</v>
      </c>
      <c r="K914" s="9" t="str">
        <f>IF(G914="","",IF(G914&lt;Premissas!$C$8,"&lt; 1,00",IF(G914&lt;Premissas!$C$9,"1,00 – 1,19",IF(G914&lt;Premissas!$C$10,"1,20 – 1,39",IF(G914&lt;Premissas!$C$11,"1,40 – 1,59",IF(G914&lt;Premissas!$C$12,"1,60 – 1,99","≥ 2,00"))))))</f>
        <v>&lt; 1,00</v>
      </c>
      <c r="L914" s="12">
        <f>IF(G914="","",MIN(Premissas!$C$17,IF(G914&lt;Premissas!$C$8,Premissas!$E$7,IF(G914&lt;Premissas!$C$9,Premissas!$E$8,IF(G914&lt;Premissas!$C$10,Premissas!$E$9,IF(G914&lt;Premissas!$C$11,Premissas!$E$10,IF(G914&lt;Premissas!$C$12,Premissas!$E$11,Premissas!$E$12)))))))</f>
        <v>0</v>
      </c>
      <c r="M914" s="13">
        <f>IF(OR(L914="",L914=0),0,L914/Premissas!$C$16)</f>
        <v>0</v>
      </c>
      <c r="N914" s="9" t="str">
        <f>IF(L914&gt;=Premissas!$C$17,"SIM","NÃO")</f>
        <v>NÃO</v>
      </c>
    </row>
    <row r="915" spans="1:14" ht="15" customHeight="1">
      <c r="A915" s="9">
        <v>8</v>
      </c>
      <c r="B915" s="9" t="s">
        <v>1007</v>
      </c>
      <c r="C915" s="9" t="s">
        <v>1008</v>
      </c>
      <c r="D915" s="9">
        <v>1953</v>
      </c>
      <c r="E915" s="9" t="s">
        <v>18</v>
      </c>
      <c r="F915" s="9">
        <f>COUNTIFS(Detalhe_Registro!$A:$A,A915,Detalhe_Registro!$D:$D,B915)</f>
        <v>1</v>
      </c>
      <c r="G915" s="11">
        <v>0.55555600000000005</v>
      </c>
      <c r="H915" s="11">
        <v>0.55555600000000005</v>
      </c>
      <c r="I915" s="10">
        <f>SUMIFS(Detalhe_Registro!$F:$F,Detalhe_Registro!$A:$A,A915,Detalhe_Registro!$D:$D,B915)</f>
        <v>44</v>
      </c>
      <c r="J915" s="11">
        <f>SUMIFS(Detalhe_Registro!$G:$G,Detalhe_Registro!$A:$A,A915,Detalhe_Registro!$D:$D,B915)</f>
        <v>4.62</v>
      </c>
      <c r="K915" s="9" t="str">
        <f>IF(G915="","",IF(G915&lt;Premissas!$C$8,"&lt; 1,00",IF(G915&lt;Premissas!$C$9,"1,00 – 1,19",IF(G915&lt;Premissas!$C$10,"1,20 – 1,39",IF(G915&lt;Premissas!$C$11,"1,40 – 1,59",IF(G915&lt;Premissas!$C$12,"1,60 – 1,99","≥ 2,00"))))))</f>
        <v>&lt; 1,00</v>
      </c>
      <c r="L915" s="12">
        <f>IF(G915="","",MIN(Premissas!$C$17,IF(G915&lt;Premissas!$C$8,Premissas!$E$7,IF(G915&lt;Premissas!$C$9,Premissas!$E$8,IF(G915&lt;Premissas!$C$10,Premissas!$E$9,IF(G915&lt;Premissas!$C$11,Premissas!$E$10,IF(G915&lt;Premissas!$C$12,Premissas!$E$11,Premissas!$E$12)))))))</f>
        <v>0</v>
      </c>
      <c r="M915" s="13">
        <f>IF(OR(L915="",L915=0),0,L915/Premissas!$C$16)</f>
        <v>0</v>
      </c>
      <c r="N915" s="9" t="str">
        <f>IF(L915&gt;=Premissas!$C$17,"SIM","NÃO")</f>
        <v>NÃO</v>
      </c>
    </row>
    <row r="916" spans="1:14" ht="15" customHeight="1">
      <c r="A916" s="9">
        <v>8</v>
      </c>
      <c r="B916" s="9" t="s">
        <v>905</v>
      </c>
      <c r="C916" s="9" t="s">
        <v>906</v>
      </c>
      <c r="D916" s="9">
        <v>1953</v>
      </c>
      <c r="E916" s="9" t="s">
        <v>4853</v>
      </c>
      <c r="F916" s="9">
        <f>COUNTIFS(Detalhe_Registro!$A:$A,A916,Detalhe_Registro!$D:$D,B916)</f>
        <v>2</v>
      </c>
      <c r="G916" s="11">
        <v>2.8421050000000001</v>
      </c>
      <c r="H916" s="11">
        <v>2.3377189999999999</v>
      </c>
      <c r="I916" s="10">
        <f>SUMIFS(Detalhe_Registro!$F:$F,Detalhe_Registro!$A:$A,A916,Detalhe_Registro!$D:$D,B916)</f>
        <v>447</v>
      </c>
      <c r="J916" s="11">
        <f>SUMIFS(Detalhe_Registro!$G:$G,Detalhe_Registro!$A:$A,A916,Detalhe_Registro!$D:$D,B916)</f>
        <v>12.020000000000001</v>
      </c>
      <c r="K916" s="9" t="str">
        <f>IF(G916="","",IF(G916&lt;Premissas!$C$8,"&lt; 1,00",IF(G916&lt;Premissas!$C$9,"1,00 – 1,19",IF(G916&lt;Premissas!$C$10,"1,20 – 1,39",IF(G916&lt;Premissas!$C$11,"1,40 – 1,59",IF(G916&lt;Premissas!$C$12,"1,60 – 1,99","≥ 2,00"))))))</f>
        <v>≥ 2,00</v>
      </c>
      <c r="L916" s="12">
        <f>IF(G916="","",MIN(Premissas!$C$17,IF(G916&lt;Premissas!$C$8,Premissas!$E$7,IF(G916&lt;Premissas!$C$9,Premissas!$E$8,IF(G916&lt;Premissas!$C$10,Premissas!$E$9,IF(G916&lt;Premissas!$C$11,Premissas!$E$10,IF(G916&lt;Premissas!$C$12,Premissas!$E$11,Premissas!$E$12)))))))</f>
        <v>750</v>
      </c>
      <c r="M916" s="13">
        <f>IF(OR(L916="",L916=0),0,L916/Premissas!$C$16)</f>
        <v>28.846153846153847</v>
      </c>
      <c r="N916" s="9" t="str">
        <f>IF(L916&gt;=Premissas!$C$17,"SIM","NÃO")</f>
        <v>SIM</v>
      </c>
    </row>
    <row r="917" spans="1:14" ht="15" customHeight="1">
      <c r="A917" s="9">
        <v>8</v>
      </c>
      <c r="B917" s="9" t="s">
        <v>1027</v>
      </c>
      <c r="C917" s="9" t="s">
        <v>1028</v>
      </c>
      <c r="D917" s="9">
        <v>1953</v>
      </c>
      <c r="E917" s="9" t="s">
        <v>4855</v>
      </c>
      <c r="F917" s="9">
        <f>COUNTIFS(Detalhe_Registro!$A:$A,A917,Detalhe_Registro!$D:$D,B917)</f>
        <v>3</v>
      </c>
      <c r="G917" s="11">
        <v>6.2222220000000004</v>
      </c>
      <c r="H917" s="11">
        <v>3.0927880000000001</v>
      </c>
      <c r="I917" s="10">
        <f>SUMIFS(Detalhe_Registro!$F:$F,Detalhe_Registro!$A:$A,A917,Detalhe_Registro!$D:$D,B917)</f>
        <v>2216</v>
      </c>
      <c r="J917" s="11">
        <f>SUMIFS(Detalhe_Registro!$G:$G,Detalhe_Registro!$A:$A,A917,Detalhe_Registro!$D:$D,B917)</f>
        <v>42.300000000000004</v>
      </c>
      <c r="K917" s="9" t="str">
        <f>IF(G917="","",IF(G917&lt;Premissas!$C$8,"&lt; 1,00",IF(G917&lt;Premissas!$C$9,"1,00 – 1,19",IF(G917&lt;Premissas!$C$10,"1,20 – 1,39",IF(G917&lt;Premissas!$C$11,"1,40 – 1,59",IF(G917&lt;Premissas!$C$12,"1,60 – 1,99","≥ 2,00"))))))</f>
        <v>≥ 2,00</v>
      </c>
      <c r="L917" s="12">
        <f>IF(G917="","",MIN(Premissas!$C$17,IF(G917&lt;Premissas!$C$8,Premissas!$E$7,IF(G917&lt;Premissas!$C$9,Premissas!$E$8,IF(G917&lt;Premissas!$C$10,Premissas!$E$9,IF(G917&lt;Premissas!$C$11,Premissas!$E$10,IF(G917&lt;Premissas!$C$12,Premissas!$E$11,Premissas!$E$12)))))))</f>
        <v>750</v>
      </c>
      <c r="M917" s="13">
        <f>IF(OR(L917="",L917=0),0,L917/Premissas!$C$16)</f>
        <v>28.846153846153847</v>
      </c>
      <c r="N917" s="9" t="str">
        <f>IF(L917&gt;=Premissas!$C$17,"SIM","NÃO")</f>
        <v>SIM</v>
      </c>
    </row>
    <row r="918" spans="1:14" ht="15" customHeight="1">
      <c r="A918" s="9">
        <v>8</v>
      </c>
      <c r="B918" s="9" t="s">
        <v>4814</v>
      </c>
      <c r="C918" s="9" t="s">
        <v>4815</v>
      </c>
      <c r="D918" s="9">
        <v>1974</v>
      </c>
      <c r="E918" s="9" t="s">
        <v>4852</v>
      </c>
      <c r="F918" s="9">
        <f>COUNTIFS(Detalhe_Registro!$A:$A,A918,Detalhe_Registro!$D:$D,B918)</f>
        <v>2</v>
      </c>
      <c r="G918" s="11">
        <v>0.125</v>
      </c>
      <c r="H918" s="11">
        <v>7.4694999999999998E-2</v>
      </c>
      <c r="I918" s="10">
        <f>SUMIFS(Detalhe_Registro!$F:$F,Detalhe_Registro!$A:$A,A918,Detalhe_Registro!$D:$D,B918)</f>
        <v>16</v>
      </c>
      <c r="J918" s="11">
        <f>SUMIFS(Detalhe_Registro!$G:$G,Detalhe_Registro!$A:$A,A918,Detalhe_Registro!$D:$D,B918)</f>
        <v>9.2799999999999994</v>
      </c>
      <c r="K918" s="9" t="str">
        <f>IF(G918="","",IF(G918&lt;Premissas!$C$8,"&lt; 1,00",IF(G918&lt;Premissas!$C$9,"1,00 – 1,19",IF(G918&lt;Premissas!$C$10,"1,20 – 1,39",IF(G918&lt;Premissas!$C$11,"1,40 – 1,59",IF(G918&lt;Premissas!$C$12,"1,60 – 1,99","≥ 2,00"))))))</f>
        <v>&lt; 1,00</v>
      </c>
      <c r="L918" s="12">
        <f>IF(G918="","",MIN(Premissas!$C$17,IF(G918&lt;Premissas!$C$8,Premissas!$E$7,IF(G918&lt;Premissas!$C$9,Premissas!$E$8,IF(G918&lt;Premissas!$C$10,Premissas!$E$9,IF(G918&lt;Premissas!$C$11,Premissas!$E$10,IF(G918&lt;Premissas!$C$12,Premissas!$E$11,Premissas!$E$12)))))))</f>
        <v>0</v>
      </c>
      <c r="M918" s="13">
        <f>IF(OR(L918="",L918=0),0,L918/Premissas!$C$16)</f>
        <v>0</v>
      </c>
      <c r="N918" s="9" t="str">
        <f>IF(L918&gt;=Premissas!$C$17,"SIM","NÃO")</f>
        <v>NÃO</v>
      </c>
    </row>
    <row r="919" spans="1:14" ht="15" customHeight="1">
      <c r="A919" s="9">
        <v>8</v>
      </c>
      <c r="B919" s="9" t="s">
        <v>1085</v>
      </c>
      <c r="C919" s="9" t="s">
        <v>1086</v>
      </c>
      <c r="D919" s="9">
        <v>1974</v>
      </c>
      <c r="E919" s="9" t="s">
        <v>21</v>
      </c>
      <c r="F919" s="9">
        <f>COUNTIFS(Detalhe_Registro!$A:$A,A919,Detalhe_Registro!$D:$D,B919)</f>
        <v>1</v>
      </c>
      <c r="G919" s="11">
        <v>3.2222219999999999</v>
      </c>
      <c r="H919" s="11">
        <v>3.2222219999999999</v>
      </c>
      <c r="I919" s="10">
        <f>SUMIFS(Detalhe_Registro!$F:$F,Detalhe_Registro!$A:$A,A919,Detalhe_Registro!$D:$D,B919)</f>
        <v>1544</v>
      </c>
      <c r="J919" s="11">
        <f>SUMIFS(Detalhe_Registro!$G:$G,Detalhe_Registro!$A:$A,A919,Detalhe_Registro!$D:$D,B919)</f>
        <v>53.51</v>
      </c>
      <c r="K919" s="9" t="str">
        <f>IF(G919="","",IF(G919&lt;Premissas!$C$8,"&lt; 1,00",IF(G919&lt;Premissas!$C$9,"1,00 – 1,19",IF(G919&lt;Premissas!$C$10,"1,20 – 1,39",IF(G919&lt;Premissas!$C$11,"1,40 – 1,59",IF(G919&lt;Premissas!$C$12,"1,60 – 1,99","≥ 2,00"))))))</f>
        <v>≥ 2,00</v>
      </c>
      <c r="L919" s="12">
        <f>IF(G919="","",MIN(Premissas!$C$17,IF(G919&lt;Premissas!$C$8,Premissas!$E$7,IF(G919&lt;Premissas!$C$9,Premissas!$E$8,IF(G919&lt;Premissas!$C$10,Premissas!$E$9,IF(G919&lt;Premissas!$C$11,Premissas!$E$10,IF(G919&lt;Premissas!$C$12,Premissas!$E$11,Premissas!$E$12)))))))</f>
        <v>750</v>
      </c>
      <c r="M919" s="13">
        <f>IF(OR(L919="",L919=0),0,L919/Premissas!$C$16)</f>
        <v>28.846153846153847</v>
      </c>
      <c r="N919" s="9" t="str">
        <f>IF(L919&gt;=Premissas!$C$17,"SIM","NÃO")</f>
        <v>SIM</v>
      </c>
    </row>
    <row r="920" spans="1:14" ht="15" customHeight="1">
      <c r="A920" s="9">
        <v>8</v>
      </c>
      <c r="B920" s="9" t="s">
        <v>1113</v>
      </c>
      <c r="C920" s="9" t="s">
        <v>1114</v>
      </c>
      <c r="D920" s="9">
        <v>1974</v>
      </c>
      <c r="E920" s="9" t="s">
        <v>4855</v>
      </c>
      <c r="F920" s="9">
        <f>COUNTIFS(Detalhe_Registro!$A:$A,A920,Detalhe_Registro!$D:$D,B920)</f>
        <v>3</v>
      </c>
      <c r="G920" s="11">
        <v>3.3414630000000001</v>
      </c>
      <c r="H920" s="11">
        <v>2.9641999999999999</v>
      </c>
      <c r="I920" s="10">
        <f>SUMIFS(Detalhe_Registro!$F:$F,Detalhe_Registro!$A:$A,A920,Detalhe_Registro!$D:$D,B920)</f>
        <v>2418</v>
      </c>
      <c r="J920" s="11">
        <f>SUMIFS(Detalhe_Registro!$G:$G,Detalhe_Registro!$A:$A,A920,Detalhe_Registro!$D:$D,B920)</f>
        <v>27.29</v>
      </c>
      <c r="K920" s="9" t="str">
        <f>IF(G920="","",IF(G920&lt;Premissas!$C$8,"&lt; 1,00",IF(G920&lt;Premissas!$C$9,"1,00 – 1,19",IF(G920&lt;Premissas!$C$10,"1,20 – 1,39",IF(G920&lt;Premissas!$C$11,"1,40 – 1,59",IF(G920&lt;Premissas!$C$12,"1,60 – 1,99","≥ 2,00"))))))</f>
        <v>≥ 2,00</v>
      </c>
      <c r="L920" s="12">
        <f>IF(G920="","",MIN(Premissas!$C$17,IF(G920&lt;Premissas!$C$8,Premissas!$E$7,IF(G920&lt;Premissas!$C$9,Premissas!$E$8,IF(G920&lt;Premissas!$C$10,Premissas!$E$9,IF(G920&lt;Premissas!$C$11,Premissas!$E$10,IF(G920&lt;Premissas!$C$12,Premissas!$E$11,Premissas!$E$12)))))))</f>
        <v>750</v>
      </c>
      <c r="M920" s="13">
        <f>IF(OR(L920="",L920=0),0,L920/Premissas!$C$16)</f>
        <v>28.846153846153847</v>
      </c>
      <c r="N920" s="9" t="str">
        <f>IF(L920&gt;=Premissas!$C$17,"SIM","NÃO")</f>
        <v>SIM</v>
      </c>
    </row>
    <row r="921" spans="1:14" ht="15" customHeight="1">
      <c r="A921" s="9">
        <v>8</v>
      </c>
      <c r="B921" s="9" t="s">
        <v>1097</v>
      </c>
      <c r="C921" s="9" t="s">
        <v>1098</v>
      </c>
      <c r="D921" s="9">
        <v>1974</v>
      </c>
      <c r="E921" s="9" t="s">
        <v>4855</v>
      </c>
      <c r="F921" s="9">
        <f>COUNTIFS(Detalhe_Registro!$A:$A,A921,Detalhe_Registro!$D:$D,B921)</f>
        <v>3</v>
      </c>
      <c r="G921" s="11">
        <v>1.8125</v>
      </c>
      <c r="H921" s="11">
        <v>1.26529</v>
      </c>
      <c r="I921" s="10">
        <f>SUMIFS(Detalhe_Registro!$F:$F,Detalhe_Registro!$A:$A,A921,Detalhe_Registro!$D:$D,B921)</f>
        <v>1300</v>
      </c>
      <c r="J921" s="11">
        <f>SUMIFS(Detalhe_Registro!$G:$G,Detalhe_Registro!$A:$A,A921,Detalhe_Registro!$D:$D,B921)</f>
        <v>43.69</v>
      </c>
      <c r="K921" s="9" t="str">
        <f>IF(G921="","",IF(G921&lt;Premissas!$C$8,"&lt; 1,00",IF(G921&lt;Premissas!$C$9,"1,00 – 1,19",IF(G921&lt;Premissas!$C$10,"1,20 – 1,39",IF(G921&lt;Premissas!$C$11,"1,40 – 1,59",IF(G921&lt;Premissas!$C$12,"1,60 – 1,99","≥ 2,00"))))))</f>
        <v>1,60 – 1,99</v>
      </c>
      <c r="L921" s="12">
        <f>IF(G921="","",MIN(Premissas!$C$17,IF(G921&lt;Premissas!$C$8,Premissas!$E$7,IF(G921&lt;Premissas!$C$9,Premissas!$E$8,IF(G921&lt;Premissas!$C$10,Premissas!$E$9,IF(G921&lt;Premissas!$C$11,Premissas!$E$10,IF(G921&lt;Premissas!$C$12,Premissas!$E$11,Premissas!$E$12)))))))</f>
        <v>500</v>
      </c>
      <c r="M921" s="13">
        <f>IF(OR(L921="",L921=0),0,L921/Premissas!$C$16)</f>
        <v>19.23076923076923</v>
      </c>
      <c r="N921" s="9" t="str">
        <f>IF(L921&gt;=Premissas!$C$17,"SIM","NÃO")</f>
        <v>NÃO</v>
      </c>
    </row>
    <row r="922" spans="1:14" ht="15" customHeight="1">
      <c r="A922" s="9">
        <v>8</v>
      </c>
      <c r="B922" s="9" t="s">
        <v>1103</v>
      </c>
      <c r="C922" s="9" t="s">
        <v>1104</v>
      </c>
      <c r="D922" s="9">
        <v>1974</v>
      </c>
      <c r="E922" s="9" t="s">
        <v>4855</v>
      </c>
      <c r="F922" s="9">
        <f>COUNTIFS(Detalhe_Registro!$A:$A,A922,Detalhe_Registro!$D:$D,B922)</f>
        <v>3</v>
      </c>
      <c r="G922" s="11">
        <v>5.0909089999999999</v>
      </c>
      <c r="H922" s="11">
        <v>2.671055</v>
      </c>
      <c r="I922" s="10">
        <f>SUMIFS(Detalhe_Registro!$F:$F,Detalhe_Registro!$A:$A,A922,Detalhe_Registro!$D:$D,B922)</f>
        <v>614</v>
      </c>
      <c r="J922" s="11">
        <f>SUMIFS(Detalhe_Registro!$G:$G,Detalhe_Registro!$A:$A,A922,Detalhe_Registro!$D:$D,B922)</f>
        <v>9.99</v>
      </c>
      <c r="K922" s="9" t="str">
        <f>IF(G922="","",IF(G922&lt;Premissas!$C$8,"&lt; 1,00",IF(G922&lt;Premissas!$C$9,"1,00 – 1,19",IF(G922&lt;Premissas!$C$10,"1,20 – 1,39",IF(G922&lt;Premissas!$C$11,"1,40 – 1,59",IF(G922&lt;Premissas!$C$12,"1,60 – 1,99","≥ 2,00"))))))</f>
        <v>≥ 2,00</v>
      </c>
      <c r="L922" s="12">
        <f>IF(G922="","",MIN(Premissas!$C$17,IF(G922&lt;Premissas!$C$8,Premissas!$E$7,IF(G922&lt;Premissas!$C$9,Premissas!$E$8,IF(G922&lt;Premissas!$C$10,Premissas!$E$9,IF(G922&lt;Premissas!$C$11,Premissas!$E$10,IF(G922&lt;Premissas!$C$12,Premissas!$E$11,Premissas!$E$12)))))))</f>
        <v>750</v>
      </c>
      <c r="M922" s="13">
        <f>IF(OR(L922="",L922=0),0,L922/Premissas!$C$16)</f>
        <v>28.846153846153847</v>
      </c>
      <c r="N922" s="9" t="str">
        <f>IF(L922&gt;=Premissas!$C$17,"SIM","NÃO")</f>
        <v>SIM</v>
      </c>
    </row>
    <row r="923" spans="1:14" ht="15" customHeight="1">
      <c r="A923" s="9">
        <v>8</v>
      </c>
      <c r="B923" s="9" t="s">
        <v>1111</v>
      </c>
      <c r="C923" s="9" t="s">
        <v>1112</v>
      </c>
      <c r="D923" s="9">
        <v>1974</v>
      </c>
      <c r="E923" s="9" t="s">
        <v>4855</v>
      </c>
      <c r="F923" s="9">
        <f>COUNTIFS(Detalhe_Registro!$A:$A,A923,Detalhe_Registro!$D:$D,B923)</f>
        <v>3</v>
      </c>
      <c r="G923" s="11">
        <v>2</v>
      </c>
      <c r="H923" s="11">
        <v>1.681079</v>
      </c>
      <c r="I923" s="10">
        <f>SUMIFS(Detalhe_Registro!$F:$F,Detalhe_Registro!$A:$A,A923,Detalhe_Registro!$D:$D,B923)</f>
        <v>2941</v>
      </c>
      <c r="J923" s="11">
        <f>SUMIFS(Detalhe_Registro!$G:$G,Detalhe_Registro!$A:$A,A923,Detalhe_Registro!$D:$D,B923)</f>
        <v>49.010000000000005</v>
      </c>
      <c r="K923" s="9" t="str">
        <f>IF(G923="","",IF(G923&lt;Premissas!$C$8,"&lt; 1,00",IF(G923&lt;Premissas!$C$9,"1,00 – 1,19",IF(G923&lt;Premissas!$C$10,"1,20 – 1,39",IF(G923&lt;Premissas!$C$11,"1,40 – 1,59",IF(G923&lt;Premissas!$C$12,"1,60 – 1,99","≥ 2,00"))))))</f>
        <v>≥ 2,00</v>
      </c>
      <c r="L923" s="12">
        <f>IF(G923="","",MIN(Premissas!$C$17,IF(G923&lt;Premissas!$C$8,Premissas!$E$7,IF(G923&lt;Premissas!$C$9,Premissas!$E$8,IF(G923&lt;Premissas!$C$10,Premissas!$E$9,IF(G923&lt;Premissas!$C$11,Premissas!$E$10,IF(G923&lt;Premissas!$C$12,Premissas!$E$11,Premissas!$E$12)))))))</f>
        <v>750</v>
      </c>
      <c r="M923" s="13">
        <f>IF(OR(L923="",L923=0),0,L923/Premissas!$C$16)</f>
        <v>28.846153846153847</v>
      </c>
      <c r="N923" s="9" t="str">
        <f>IF(L923&gt;=Premissas!$C$17,"SIM","NÃO")</f>
        <v>SIM</v>
      </c>
    </row>
    <row r="924" spans="1:14" ht="15" customHeight="1">
      <c r="A924" s="9">
        <v>8</v>
      </c>
      <c r="B924" s="9" t="s">
        <v>1099</v>
      </c>
      <c r="C924" s="9" t="s">
        <v>1100</v>
      </c>
      <c r="D924" s="9">
        <v>1974</v>
      </c>
      <c r="E924" s="9" t="s">
        <v>4854</v>
      </c>
      <c r="F924" s="9">
        <f>COUNTIFS(Detalhe_Registro!$A:$A,A924,Detalhe_Registro!$D:$D,B924)</f>
        <v>2</v>
      </c>
      <c r="G924" s="11">
        <v>8.3125</v>
      </c>
      <c r="H924" s="11">
        <v>5.8380679999999998</v>
      </c>
      <c r="I924" s="10">
        <f>SUMIFS(Detalhe_Registro!$F:$F,Detalhe_Registro!$A:$A,A924,Detalhe_Registro!$D:$D,B924)</f>
        <v>1155</v>
      </c>
      <c r="J924" s="11">
        <f>SUMIFS(Detalhe_Registro!$G:$G,Detalhe_Registro!$A:$A,A924,Detalhe_Registro!$D:$D,B924)</f>
        <v>15.66</v>
      </c>
      <c r="K924" s="9" t="str">
        <f>IF(G924="","",IF(G924&lt;Premissas!$C$8,"&lt; 1,00",IF(G924&lt;Premissas!$C$9,"1,00 – 1,19",IF(G924&lt;Premissas!$C$10,"1,20 – 1,39",IF(G924&lt;Premissas!$C$11,"1,40 – 1,59",IF(G924&lt;Premissas!$C$12,"1,60 – 1,99","≥ 2,00"))))))</f>
        <v>≥ 2,00</v>
      </c>
      <c r="L924" s="12">
        <f>IF(G924="","",MIN(Premissas!$C$17,IF(G924&lt;Premissas!$C$8,Premissas!$E$7,IF(G924&lt;Premissas!$C$9,Premissas!$E$8,IF(G924&lt;Premissas!$C$10,Premissas!$E$9,IF(G924&lt;Premissas!$C$11,Premissas!$E$10,IF(G924&lt;Premissas!$C$12,Premissas!$E$11,Premissas!$E$12)))))))</f>
        <v>750</v>
      </c>
      <c r="M924" s="13">
        <f>IF(OR(L924="",L924=0),0,L924/Premissas!$C$16)</f>
        <v>28.846153846153847</v>
      </c>
      <c r="N924" s="9" t="str">
        <f>IF(L924&gt;=Premissas!$C$17,"SIM","NÃO")</f>
        <v>SIM</v>
      </c>
    </row>
    <row r="925" spans="1:14" ht="15" customHeight="1">
      <c r="A925" s="9">
        <v>8</v>
      </c>
      <c r="B925" s="9" t="s">
        <v>1105</v>
      </c>
      <c r="C925" s="9" t="s">
        <v>1106</v>
      </c>
      <c r="D925" s="9">
        <v>1974</v>
      </c>
      <c r="E925" s="9" t="s">
        <v>21</v>
      </c>
      <c r="F925" s="9">
        <f>COUNTIFS(Detalhe_Registro!$A:$A,A925,Detalhe_Registro!$D:$D,B925)</f>
        <v>1</v>
      </c>
      <c r="G925" s="11">
        <v>2.7777780000000001</v>
      </c>
      <c r="H925" s="11">
        <v>2.7777780000000001</v>
      </c>
      <c r="I925" s="10">
        <f>SUMIFS(Detalhe_Registro!$F:$F,Detalhe_Registro!$A:$A,A925,Detalhe_Registro!$D:$D,B925)</f>
        <v>1519</v>
      </c>
      <c r="J925" s="11">
        <f>SUMIFS(Detalhe_Registro!$G:$G,Detalhe_Registro!$A:$A,A925,Detalhe_Registro!$D:$D,B925)</f>
        <v>59.88</v>
      </c>
      <c r="K925" s="9" t="str">
        <f>IF(G925="","",IF(G925&lt;Premissas!$C$8,"&lt; 1,00",IF(G925&lt;Premissas!$C$9,"1,00 – 1,19",IF(G925&lt;Premissas!$C$10,"1,20 – 1,39",IF(G925&lt;Premissas!$C$11,"1,40 – 1,59",IF(G925&lt;Premissas!$C$12,"1,60 – 1,99","≥ 2,00"))))))</f>
        <v>≥ 2,00</v>
      </c>
      <c r="L925" s="12">
        <f>IF(G925="","",MIN(Premissas!$C$17,IF(G925&lt;Premissas!$C$8,Premissas!$E$7,IF(G925&lt;Premissas!$C$9,Premissas!$E$8,IF(G925&lt;Premissas!$C$10,Premissas!$E$9,IF(G925&lt;Premissas!$C$11,Premissas!$E$10,IF(G925&lt;Premissas!$C$12,Premissas!$E$11,Premissas!$E$12)))))))</f>
        <v>750</v>
      </c>
      <c r="M925" s="13">
        <f>IF(OR(L925="",L925=0),0,L925/Premissas!$C$16)</f>
        <v>28.846153846153847</v>
      </c>
      <c r="N925" s="9" t="str">
        <f>IF(L925&gt;=Premissas!$C$17,"SIM","NÃO")</f>
        <v>SIM</v>
      </c>
    </row>
    <row r="926" spans="1:14" ht="15" customHeight="1">
      <c r="A926" s="9">
        <v>8</v>
      </c>
      <c r="B926" s="9" t="s">
        <v>1121</v>
      </c>
      <c r="C926" s="9" t="s">
        <v>1122</v>
      </c>
      <c r="D926" s="9">
        <v>1974</v>
      </c>
      <c r="E926" s="9" t="s">
        <v>20</v>
      </c>
      <c r="F926" s="9">
        <f>COUNTIFS(Detalhe_Registro!$A:$A,A926,Detalhe_Registro!$D:$D,B926)</f>
        <v>1</v>
      </c>
      <c r="G926" s="11">
        <v>2.4375</v>
      </c>
      <c r="H926" s="11">
        <v>2.4375</v>
      </c>
      <c r="I926" s="10">
        <f>SUMIFS(Detalhe_Registro!$F:$F,Detalhe_Registro!$A:$A,A926,Detalhe_Registro!$D:$D,B926)</f>
        <v>387</v>
      </c>
      <c r="J926" s="11">
        <f>SUMIFS(Detalhe_Registro!$G:$G,Detalhe_Registro!$A:$A,A926,Detalhe_Registro!$D:$D,B926)</f>
        <v>9.83</v>
      </c>
      <c r="K926" s="9" t="str">
        <f>IF(G926="","",IF(G926&lt;Premissas!$C$8,"&lt; 1,00",IF(G926&lt;Premissas!$C$9,"1,00 – 1,19",IF(G926&lt;Premissas!$C$10,"1,20 – 1,39",IF(G926&lt;Premissas!$C$11,"1,40 – 1,59",IF(G926&lt;Premissas!$C$12,"1,60 – 1,99","≥ 2,00"))))))</f>
        <v>≥ 2,00</v>
      </c>
      <c r="L926" s="12">
        <f>IF(G926="","",MIN(Premissas!$C$17,IF(G926&lt;Premissas!$C$8,Premissas!$E$7,IF(G926&lt;Premissas!$C$9,Premissas!$E$8,IF(G926&lt;Premissas!$C$10,Premissas!$E$9,IF(G926&lt;Premissas!$C$11,Premissas!$E$10,IF(G926&lt;Premissas!$C$12,Premissas!$E$11,Premissas!$E$12)))))))</f>
        <v>750</v>
      </c>
      <c r="M926" s="13">
        <f>IF(OR(L926="",L926=0),0,L926/Premissas!$C$16)</f>
        <v>28.846153846153847</v>
      </c>
      <c r="N926" s="9" t="str">
        <f>IF(L926&gt;=Premissas!$C$17,"SIM","NÃO")</f>
        <v>SIM</v>
      </c>
    </row>
    <row r="927" spans="1:14" ht="15" customHeight="1">
      <c r="A927" s="9">
        <v>8</v>
      </c>
      <c r="B927" s="9" t="s">
        <v>1123</v>
      </c>
      <c r="C927" s="9" t="s">
        <v>1124</v>
      </c>
      <c r="D927" s="9">
        <v>1974</v>
      </c>
      <c r="E927" s="9" t="s">
        <v>20</v>
      </c>
      <c r="F927" s="9">
        <f>COUNTIFS(Detalhe_Registro!$A:$A,A927,Detalhe_Registro!$D:$D,B927)</f>
        <v>1</v>
      </c>
      <c r="G927" s="11">
        <v>1.3125</v>
      </c>
      <c r="H927" s="11">
        <v>1.3125</v>
      </c>
      <c r="I927" s="10">
        <f>SUMIFS(Detalhe_Registro!$F:$F,Detalhe_Registro!$A:$A,A927,Detalhe_Registro!$D:$D,B927)</f>
        <v>262</v>
      </c>
      <c r="J927" s="11">
        <f>SUMIFS(Detalhe_Registro!$G:$G,Detalhe_Registro!$A:$A,A927,Detalhe_Registro!$D:$D,B927)</f>
        <v>12.22</v>
      </c>
      <c r="K927" s="9" t="str">
        <f>IF(G927="","",IF(G927&lt;Premissas!$C$8,"&lt; 1,00",IF(G927&lt;Premissas!$C$9,"1,00 – 1,19",IF(G927&lt;Premissas!$C$10,"1,20 – 1,39",IF(G927&lt;Premissas!$C$11,"1,40 – 1,59",IF(G927&lt;Premissas!$C$12,"1,60 – 1,99","≥ 2,00"))))))</f>
        <v>1,20 – 1,39</v>
      </c>
      <c r="L927" s="12">
        <f>IF(G927="","",MIN(Premissas!$C$17,IF(G927&lt;Premissas!$C$8,Premissas!$E$7,IF(G927&lt;Premissas!$C$9,Premissas!$E$8,IF(G927&lt;Premissas!$C$10,Premissas!$E$9,IF(G927&lt;Premissas!$C$11,Premissas!$E$10,IF(G927&lt;Premissas!$C$12,Premissas!$E$11,Premissas!$E$12)))))))</f>
        <v>200</v>
      </c>
      <c r="M927" s="13">
        <f>IF(OR(L927="",L927=0),0,L927/Premissas!$C$16)</f>
        <v>7.6923076923076925</v>
      </c>
      <c r="N927" s="9" t="str">
        <f>IF(L927&gt;=Premissas!$C$17,"SIM","NÃO")</f>
        <v>NÃO</v>
      </c>
    </row>
    <row r="928" spans="1:14" ht="15" customHeight="1">
      <c r="A928" s="9">
        <v>8</v>
      </c>
      <c r="B928" s="9" t="s">
        <v>1127</v>
      </c>
      <c r="C928" s="9" t="s">
        <v>1128</v>
      </c>
      <c r="D928" s="9">
        <v>1974</v>
      </c>
      <c r="E928" s="9" t="s">
        <v>4854</v>
      </c>
      <c r="F928" s="9">
        <f>COUNTIFS(Detalhe_Registro!$A:$A,A928,Detalhe_Registro!$D:$D,B928)</f>
        <v>2</v>
      </c>
      <c r="G928" s="11">
        <v>1.8636360000000001</v>
      </c>
      <c r="H928" s="11">
        <v>1.431818</v>
      </c>
      <c r="I928" s="10">
        <f>SUMIFS(Detalhe_Registro!$F:$F,Detalhe_Registro!$A:$A,A928,Detalhe_Registro!$D:$D,B928)</f>
        <v>303</v>
      </c>
      <c r="J928" s="11">
        <f>SUMIFS(Detalhe_Registro!$G:$G,Detalhe_Registro!$A:$A,A928,Detalhe_Registro!$D:$D,B928)</f>
        <v>7.65</v>
      </c>
      <c r="K928" s="9" t="str">
        <f>IF(G928="","",IF(G928&lt;Premissas!$C$8,"&lt; 1,00",IF(G928&lt;Premissas!$C$9,"1,00 – 1,19",IF(G928&lt;Premissas!$C$10,"1,20 – 1,39",IF(G928&lt;Premissas!$C$11,"1,40 – 1,59",IF(G928&lt;Premissas!$C$12,"1,60 – 1,99","≥ 2,00"))))))</f>
        <v>1,60 – 1,99</v>
      </c>
      <c r="L928" s="12">
        <f>IF(G928="","",MIN(Premissas!$C$17,IF(G928&lt;Premissas!$C$8,Premissas!$E$7,IF(G928&lt;Premissas!$C$9,Premissas!$E$8,IF(G928&lt;Premissas!$C$10,Premissas!$E$9,IF(G928&lt;Premissas!$C$11,Premissas!$E$10,IF(G928&lt;Premissas!$C$12,Premissas!$E$11,Premissas!$E$12)))))))</f>
        <v>500</v>
      </c>
      <c r="M928" s="13">
        <f>IF(OR(L928="",L928=0),0,L928/Premissas!$C$16)</f>
        <v>19.23076923076923</v>
      </c>
      <c r="N928" s="9" t="str">
        <f>IF(L928&gt;=Premissas!$C$17,"SIM","NÃO")</f>
        <v>NÃO</v>
      </c>
    </row>
    <row r="929" spans="1:14" ht="15" customHeight="1">
      <c r="A929" s="9">
        <v>8</v>
      </c>
      <c r="B929" s="9" t="s">
        <v>1093</v>
      </c>
      <c r="C929" s="9" t="s">
        <v>1094</v>
      </c>
      <c r="D929" s="9">
        <v>1974</v>
      </c>
      <c r="E929" s="9" t="s">
        <v>4855</v>
      </c>
      <c r="F929" s="9">
        <f>COUNTIFS(Detalhe_Registro!$A:$A,A929,Detalhe_Registro!$D:$D,B929)</f>
        <v>3</v>
      </c>
      <c r="G929" s="11">
        <v>1.3125</v>
      </c>
      <c r="H929" s="11">
        <v>1.033952</v>
      </c>
      <c r="I929" s="10">
        <f>SUMIFS(Detalhe_Registro!$F:$F,Detalhe_Registro!$A:$A,A929,Detalhe_Registro!$D:$D,B929)</f>
        <v>2120</v>
      </c>
      <c r="J929" s="11">
        <f>SUMIFS(Detalhe_Registro!$G:$G,Detalhe_Registro!$A:$A,A929,Detalhe_Registro!$D:$D,B929)</f>
        <v>52.06</v>
      </c>
      <c r="K929" s="9" t="str">
        <f>IF(G929="","",IF(G929&lt;Premissas!$C$8,"&lt; 1,00",IF(G929&lt;Premissas!$C$9,"1,00 – 1,19",IF(G929&lt;Premissas!$C$10,"1,20 – 1,39",IF(G929&lt;Premissas!$C$11,"1,40 – 1,59",IF(G929&lt;Premissas!$C$12,"1,60 – 1,99","≥ 2,00"))))))</f>
        <v>1,20 – 1,39</v>
      </c>
      <c r="L929" s="12">
        <f>IF(G929="","",MIN(Premissas!$C$17,IF(G929&lt;Premissas!$C$8,Premissas!$E$7,IF(G929&lt;Premissas!$C$9,Premissas!$E$8,IF(G929&lt;Premissas!$C$10,Premissas!$E$9,IF(G929&lt;Premissas!$C$11,Premissas!$E$10,IF(G929&lt;Premissas!$C$12,Premissas!$E$11,Premissas!$E$12)))))))</f>
        <v>200</v>
      </c>
      <c r="M929" s="13">
        <f>IF(OR(L929="",L929=0),0,L929/Premissas!$C$16)</f>
        <v>7.6923076923076925</v>
      </c>
      <c r="N929" s="9" t="str">
        <f>IF(L929&gt;=Premissas!$C$17,"SIM","NÃO")</f>
        <v>NÃO</v>
      </c>
    </row>
    <row r="930" spans="1:14" ht="15" customHeight="1">
      <c r="A930" s="9">
        <v>8</v>
      </c>
      <c r="B930" s="9" t="s">
        <v>1083</v>
      </c>
      <c r="C930" s="9" t="s">
        <v>1084</v>
      </c>
      <c r="D930" s="9">
        <v>1974</v>
      </c>
      <c r="E930" s="9" t="s">
        <v>21</v>
      </c>
      <c r="F930" s="9">
        <f>COUNTIFS(Detalhe_Registro!$A:$A,A930,Detalhe_Registro!$D:$D,B930)</f>
        <v>1</v>
      </c>
      <c r="G930" s="11">
        <v>3.6666669999999999</v>
      </c>
      <c r="H930" s="11">
        <v>3.6666669999999999</v>
      </c>
      <c r="I930" s="10">
        <f>SUMIFS(Detalhe_Registro!$F:$F,Detalhe_Registro!$A:$A,A930,Detalhe_Registro!$D:$D,B930)</f>
        <v>1703</v>
      </c>
      <c r="J930" s="11">
        <f>SUMIFS(Detalhe_Registro!$G:$G,Detalhe_Registro!$A:$A,A930,Detalhe_Registro!$D:$D,B930)</f>
        <v>51.41</v>
      </c>
      <c r="K930" s="9" t="str">
        <f>IF(G930="","",IF(G930&lt;Premissas!$C$8,"&lt; 1,00",IF(G930&lt;Premissas!$C$9,"1,00 – 1,19",IF(G930&lt;Premissas!$C$10,"1,20 – 1,39",IF(G930&lt;Premissas!$C$11,"1,40 – 1,59",IF(G930&lt;Premissas!$C$12,"1,60 – 1,99","≥ 2,00"))))))</f>
        <v>≥ 2,00</v>
      </c>
      <c r="L930" s="12">
        <f>IF(G930="","",MIN(Premissas!$C$17,IF(G930&lt;Premissas!$C$8,Premissas!$E$7,IF(G930&lt;Premissas!$C$9,Premissas!$E$8,IF(G930&lt;Premissas!$C$10,Premissas!$E$9,IF(G930&lt;Premissas!$C$11,Premissas!$E$10,IF(G930&lt;Premissas!$C$12,Premissas!$E$11,Premissas!$E$12)))))))</f>
        <v>750</v>
      </c>
      <c r="M930" s="13">
        <f>IF(OR(L930="",L930=0),0,L930/Premissas!$C$16)</f>
        <v>28.846153846153847</v>
      </c>
      <c r="N930" s="9" t="str">
        <f>IF(L930&gt;=Premissas!$C$17,"SIM","NÃO")</f>
        <v>SIM</v>
      </c>
    </row>
    <row r="931" spans="1:14" ht="15" customHeight="1">
      <c r="A931" s="9">
        <v>8</v>
      </c>
      <c r="B931" s="9" t="s">
        <v>1081</v>
      </c>
      <c r="C931" s="9" t="s">
        <v>1082</v>
      </c>
      <c r="D931" s="9">
        <v>1974</v>
      </c>
      <c r="E931" s="9" t="s">
        <v>21</v>
      </c>
      <c r="F931" s="9">
        <f>COUNTIFS(Detalhe_Registro!$A:$A,A931,Detalhe_Registro!$D:$D,B931)</f>
        <v>1</v>
      </c>
      <c r="G931" s="11">
        <v>2.8888889999999998</v>
      </c>
      <c r="H931" s="11">
        <v>2.8888889999999998</v>
      </c>
      <c r="I931" s="10">
        <f>SUMIFS(Detalhe_Registro!$F:$F,Detalhe_Registro!$A:$A,A931,Detalhe_Registro!$D:$D,B931)</f>
        <v>1828</v>
      </c>
      <c r="J931" s="11">
        <f>SUMIFS(Detalhe_Registro!$G:$G,Detalhe_Registro!$A:$A,A931,Detalhe_Registro!$D:$D,B931)</f>
        <v>70.95</v>
      </c>
      <c r="K931" s="9" t="str">
        <f>IF(G931="","",IF(G931&lt;Premissas!$C$8,"&lt; 1,00",IF(G931&lt;Premissas!$C$9,"1,00 – 1,19",IF(G931&lt;Premissas!$C$10,"1,20 – 1,39",IF(G931&lt;Premissas!$C$11,"1,40 – 1,59",IF(G931&lt;Premissas!$C$12,"1,60 – 1,99","≥ 2,00"))))))</f>
        <v>≥ 2,00</v>
      </c>
      <c r="L931" s="12">
        <f>IF(G931="","",MIN(Premissas!$C$17,IF(G931&lt;Premissas!$C$8,Premissas!$E$7,IF(G931&lt;Premissas!$C$9,Premissas!$E$8,IF(G931&lt;Premissas!$C$10,Premissas!$E$9,IF(G931&lt;Premissas!$C$11,Premissas!$E$10,IF(G931&lt;Premissas!$C$12,Premissas!$E$11,Premissas!$E$12)))))))</f>
        <v>750</v>
      </c>
      <c r="M931" s="13">
        <f>IF(OR(L931="",L931=0),0,L931/Premissas!$C$16)</f>
        <v>28.846153846153847</v>
      </c>
      <c r="N931" s="9" t="str">
        <f>IF(L931&gt;=Premissas!$C$17,"SIM","NÃO")</f>
        <v>SIM</v>
      </c>
    </row>
    <row r="932" spans="1:14" ht="15" customHeight="1">
      <c r="A932" s="9">
        <v>8</v>
      </c>
      <c r="B932" s="9" t="s">
        <v>1109</v>
      </c>
      <c r="C932" s="9" t="s">
        <v>1110</v>
      </c>
      <c r="D932" s="9">
        <v>1974</v>
      </c>
      <c r="E932" s="9" t="s">
        <v>20</v>
      </c>
      <c r="F932" s="9">
        <f>COUNTIFS(Detalhe_Registro!$A:$A,A932,Detalhe_Registro!$D:$D,B932)</f>
        <v>1</v>
      </c>
      <c r="G932" s="11">
        <v>1.3125</v>
      </c>
      <c r="H932" s="11">
        <v>1.3125</v>
      </c>
      <c r="I932" s="10">
        <f>SUMIFS(Detalhe_Registro!$F:$F,Detalhe_Registro!$A:$A,A932,Detalhe_Registro!$D:$D,B932)</f>
        <v>355</v>
      </c>
      <c r="J932" s="11">
        <f>SUMIFS(Detalhe_Registro!$G:$G,Detalhe_Registro!$A:$A,A932,Detalhe_Registro!$D:$D,B932)</f>
        <v>16.71</v>
      </c>
      <c r="K932" s="9" t="str">
        <f>IF(G932="","",IF(G932&lt;Premissas!$C$8,"&lt; 1,00",IF(G932&lt;Premissas!$C$9,"1,00 – 1,19",IF(G932&lt;Premissas!$C$10,"1,20 – 1,39",IF(G932&lt;Premissas!$C$11,"1,40 – 1,59",IF(G932&lt;Premissas!$C$12,"1,60 – 1,99","≥ 2,00"))))))</f>
        <v>1,20 – 1,39</v>
      </c>
      <c r="L932" s="12">
        <f>IF(G932="","",MIN(Premissas!$C$17,IF(G932&lt;Premissas!$C$8,Premissas!$E$7,IF(G932&lt;Premissas!$C$9,Premissas!$E$8,IF(G932&lt;Premissas!$C$10,Premissas!$E$9,IF(G932&lt;Premissas!$C$11,Premissas!$E$10,IF(G932&lt;Premissas!$C$12,Premissas!$E$11,Premissas!$E$12)))))))</f>
        <v>200</v>
      </c>
      <c r="M932" s="13">
        <f>IF(OR(L932="",L932=0),0,L932/Premissas!$C$16)</f>
        <v>7.6923076923076925</v>
      </c>
      <c r="N932" s="9" t="str">
        <f>IF(L932&gt;=Premissas!$C$17,"SIM","NÃO")</f>
        <v>NÃO</v>
      </c>
    </row>
    <row r="933" spans="1:14" ht="15" customHeight="1">
      <c r="A933" s="9">
        <v>8</v>
      </c>
      <c r="B933" s="9" t="s">
        <v>1133</v>
      </c>
      <c r="C933" s="9" t="s">
        <v>1134</v>
      </c>
      <c r="D933" s="9">
        <v>1974</v>
      </c>
      <c r="E933" s="9" t="s">
        <v>20</v>
      </c>
      <c r="F933" s="9">
        <f>COUNTIFS(Detalhe_Registro!$A:$A,A933,Detalhe_Registro!$D:$D,B933)</f>
        <v>1</v>
      </c>
      <c r="G933" s="11">
        <v>1.9375</v>
      </c>
      <c r="H933" s="11">
        <v>1.9375</v>
      </c>
      <c r="I933" s="10">
        <f>SUMIFS(Detalhe_Registro!$F:$F,Detalhe_Registro!$A:$A,A933,Detalhe_Registro!$D:$D,B933)</f>
        <v>17</v>
      </c>
      <c r="J933" s="11">
        <f>SUMIFS(Detalhe_Registro!$G:$G,Detalhe_Registro!$A:$A,A933,Detalhe_Registro!$D:$D,B933)</f>
        <v>0.55000000000000004</v>
      </c>
      <c r="K933" s="9" t="str">
        <f>IF(G933="","",IF(G933&lt;Premissas!$C$8,"&lt; 1,00",IF(G933&lt;Premissas!$C$9,"1,00 – 1,19",IF(G933&lt;Premissas!$C$10,"1,20 – 1,39",IF(G933&lt;Premissas!$C$11,"1,40 – 1,59",IF(G933&lt;Premissas!$C$12,"1,60 – 1,99","≥ 2,00"))))))</f>
        <v>≥ 2,00</v>
      </c>
      <c r="L933" s="12">
        <f>IF(G933="","",MIN(Premissas!$C$17,IF(G933&lt;Premissas!$C$8,Premissas!$E$7,IF(G933&lt;Premissas!$C$9,Premissas!$E$8,IF(G933&lt;Premissas!$C$10,Premissas!$E$9,IF(G933&lt;Premissas!$C$11,Premissas!$E$10,IF(G933&lt;Premissas!$C$12,Premissas!$E$11,Premissas!$E$12)))))))</f>
        <v>750</v>
      </c>
      <c r="M933" s="13">
        <f>IF(OR(L933="",L933=0),0,L933/Premissas!$C$16)</f>
        <v>28.846153846153847</v>
      </c>
      <c r="N933" s="9" t="str">
        <f>IF(L933&gt;=Premissas!$C$17,"SIM","NÃO")</f>
        <v>SIM</v>
      </c>
    </row>
    <row r="934" spans="1:14" ht="15" customHeight="1">
      <c r="A934" s="9">
        <v>8</v>
      </c>
      <c r="B934" s="9" t="s">
        <v>1107</v>
      </c>
      <c r="C934" s="9" t="s">
        <v>1108</v>
      </c>
      <c r="D934" s="9">
        <v>1974</v>
      </c>
      <c r="E934" s="9" t="s">
        <v>20</v>
      </c>
      <c r="F934" s="9">
        <f>COUNTIFS(Detalhe_Registro!$A:$A,A934,Detalhe_Registro!$D:$D,B934)</f>
        <v>1</v>
      </c>
      <c r="G934" s="11">
        <v>1.375</v>
      </c>
      <c r="H934" s="11">
        <v>1.375</v>
      </c>
      <c r="I934" s="10">
        <f>SUMIFS(Detalhe_Registro!$F:$F,Detalhe_Registro!$A:$A,A934,Detalhe_Registro!$D:$D,B934)</f>
        <v>59</v>
      </c>
      <c r="J934" s="11">
        <f>SUMIFS(Detalhe_Registro!$G:$G,Detalhe_Registro!$A:$A,A934,Detalhe_Registro!$D:$D,B934)</f>
        <v>2.68</v>
      </c>
      <c r="K934" s="9" t="str">
        <f>IF(G934="","",IF(G934&lt;Premissas!$C$8,"&lt; 1,00",IF(G934&lt;Premissas!$C$9,"1,00 – 1,19",IF(G934&lt;Premissas!$C$10,"1,20 – 1,39",IF(G934&lt;Premissas!$C$11,"1,40 – 1,59",IF(G934&lt;Premissas!$C$12,"1,60 – 1,99","≥ 2,00"))))))</f>
        <v>1,20 – 1,39</v>
      </c>
      <c r="L934" s="12">
        <f>IF(G934="","",MIN(Premissas!$C$17,IF(G934&lt;Premissas!$C$8,Premissas!$E$7,IF(G934&lt;Premissas!$C$9,Premissas!$E$8,IF(G934&lt;Premissas!$C$10,Premissas!$E$9,IF(G934&lt;Premissas!$C$11,Premissas!$E$10,IF(G934&lt;Premissas!$C$12,Premissas!$E$11,Premissas!$E$12)))))))</f>
        <v>200</v>
      </c>
      <c r="M934" s="13">
        <f>IF(OR(L934="",L934=0),0,L934/Premissas!$C$16)</f>
        <v>7.6923076923076925</v>
      </c>
      <c r="N934" s="9" t="str">
        <f>IF(L934&gt;=Premissas!$C$17,"SIM","NÃO")</f>
        <v>NÃO</v>
      </c>
    </row>
    <row r="935" spans="1:14" ht="15" customHeight="1">
      <c r="A935" s="9">
        <v>8</v>
      </c>
      <c r="B935" s="9" t="s">
        <v>1117</v>
      </c>
      <c r="C935" s="9" t="s">
        <v>1118</v>
      </c>
      <c r="D935" s="9">
        <v>1974</v>
      </c>
      <c r="E935" s="9" t="s">
        <v>20</v>
      </c>
      <c r="F935" s="9">
        <f>COUNTIFS(Detalhe_Registro!$A:$A,A935,Detalhe_Registro!$D:$D,B935)</f>
        <v>1</v>
      </c>
      <c r="G935" s="11">
        <v>0.9375</v>
      </c>
      <c r="H935" s="11">
        <v>0.9375</v>
      </c>
      <c r="I935" s="10">
        <f>SUMIFS(Detalhe_Registro!$F:$F,Detalhe_Registro!$A:$A,A935,Detalhe_Registro!$D:$D,B935)</f>
        <v>27</v>
      </c>
      <c r="J935" s="11">
        <f>SUMIFS(Detalhe_Registro!$G:$G,Detalhe_Registro!$A:$A,A935,Detalhe_Registro!$D:$D,B935)</f>
        <v>1.86</v>
      </c>
      <c r="K935" s="9" t="str">
        <f>IF(G935="","",IF(G935&lt;Premissas!$C$8,"&lt; 1,00",IF(G935&lt;Premissas!$C$9,"1,00 – 1,19",IF(G935&lt;Premissas!$C$10,"1,20 – 1,39",IF(G935&lt;Premissas!$C$11,"1,40 – 1,59",IF(G935&lt;Premissas!$C$12,"1,60 – 1,99","≥ 2,00"))))))</f>
        <v>&lt; 1,00</v>
      </c>
      <c r="L935" s="12">
        <f>IF(G935="","",MIN(Premissas!$C$17,IF(G935&lt;Premissas!$C$8,Premissas!$E$7,IF(G935&lt;Premissas!$C$9,Premissas!$E$8,IF(G935&lt;Premissas!$C$10,Premissas!$E$9,IF(G935&lt;Premissas!$C$11,Premissas!$E$10,IF(G935&lt;Premissas!$C$12,Premissas!$E$11,Premissas!$E$12)))))))</f>
        <v>0</v>
      </c>
      <c r="M935" s="13">
        <f>IF(OR(L935="",L935=0),0,L935/Premissas!$C$16)</f>
        <v>0</v>
      </c>
      <c r="N935" s="9" t="str">
        <f>IF(L935&gt;=Premissas!$C$17,"SIM","NÃO")</f>
        <v>NÃO</v>
      </c>
    </row>
    <row r="936" spans="1:14" ht="15" customHeight="1">
      <c r="A936" s="9">
        <v>8</v>
      </c>
      <c r="B936" s="9" t="s">
        <v>1091</v>
      </c>
      <c r="C936" s="9" t="s">
        <v>1092</v>
      </c>
      <c r="D936" s="9">
        <v>1974</v>
      </c>
      <c r="E936" s="9" t="s">
        <v>21</v>
      </c>
      <c r="F936" s="9">
        <f>COUNTIFS(Detalhe_Registro!$A:$A,A936,Detalhe_Registro!$D:$D,B936)</f>
        <v>1</v>
      </c>
      <c r="G936" s="11">
        <v>3.1111110000000002</v>
      </c>
      <c r="H936" s="11">
        <v>3.1111110000000002</v>
      </c>
      <c r="I936" s="10">
        <f>SUMIFS(Detalhe_Registro!$F:$F,Detalhe_Registro!$A:$A,A936,Detalhe_Registro!$D:$D,B936)</f>
        <v>2136</v>
      </c>
      <c r="J936" s="11">
        <f>SUMIFS(Detalhe_Registro!$G:$G,Detalhe_Registro!$A:$A,A936,Detalhe_Registro!$D:$D,B936)</f>
        <v>75.14</v>
      </c>
      <c r="K936" s="9" t="str">
        <f>IF(G936="","",IF(G936&lt;Premissas!$C$8,"&lt; 1,00",IF(G936&lt;Premissas!$C$9,"1,00 – 1,19",IF(G936&lt;Premissas!$C$10,"1,20 – 1,39",IF(G936&lt;Premissas!$C$11,"1,40 – 1,59",IF(G936&lt;Premissas!$C$12,"1,60 – 1,99","≥ 2,00"))))))</f>
        <v>≥ 2,00</v>
      </c>
      <c r="L936" s="12">
        <f>IF(G936="","",MIN(Premissas!$C$17,IF(G936&lt;Premissas!$C$8,Premissas!$E$7,IF(G936&lt;Premissas!$C$9,Premissas!$E$8,IF(G936&lt;Premissas!$C$10,Premissas!$E$9,IF(G936&lt;Premissas!$C$11,Premissas!$E$10,IF(G936&lt;Premissas!$C$12,Premissas!$E$11,Premissas!$E$12)))))))</f>
        <v>750</v>
      </c>
      <c r="M936" s="13">
        <f>IF(OR(L936="",L936=0),0,L936/Premissas!$C$16)</f>
        <v>28.846153846153847</v>
      </c>
      <c r="N936" s="9" t="str">
        <f>IF(L936&gt;=Premissas!$C$17,"SIM","NÃO")</f>
        <v>SIM</v>
      </c>
    </row>
    <row r="937" spans="1:14" ht="15" customHeight="1">
      <c r="A937" s="9">
        <v>8</v>
      </c>
      <c r="B937" s="9" t="s">
        <v>1135</v>
      </c>
      <c r="C937" s="9" t="s">
        <v>1136</v>
      </c>
      <c r="D937" s="9">
        <v>1974</v>
      </c>
      <c r="E937" s="9" t="s">
        <v>4852</v>
      </c>
      <c r="F937" s="9">
        <f>COUNTIFS(Detalhe_Registro!$A:$A,A937,Detalhe_Registro!$D:$D,B937)</f>
        <v>2</v>
      </c>
      <c r="G937" s="11">
        <v>3.0625</v>
      </c>
      <c r="H937" s="11">
        <v>1.6653960000000001</v>
      </c>
      <c r="I937" s="10">
        <f>SUMIFS(Detalhe_Registro!$F:$F,Detalhe_Registro!$A:$A,A937,Detalhe_Registro!$D:$D,B937)</f>
        <v>214</v>
      </c>
      <c r="J937" s="11">
        <f>SUMIFS(Detalhe_Registro!$G:$G,Detalhe_Registro!$A:$A,A937,Detalhe_Registro!$D:$D,B937)</f>
        <v>5.2</v>
      </c>
      <c r="K937" s="9" t="str">
        <f>IF(G937="","",IF(G937&lt;Premissas!$C$8,"&lt; 1,00",IF(G937&lt;Premissas!$C$9,"1,00 – 1,19",IF(G937&lt;Premissas!$C$10,"1,20 – 1,39",IF(G937&lt;Premissas!$C$11,"1,40 – 1,59",IF(G937&lt;Premissas!$C$12,"1,60 – 1,99","≥ 2,00"))))))</f>
        <v>≥ 2,00</v>
      </c>
      <c r="L937" s="12">
        <f>IF(G937="","",MIN(Premissas!$C$17,IF(G937&lt;Premissas!$C$8,Premissas!$E$7,IF(G937&lt;Premissas!$C$9,Premissas!$E$8,IF(G937&lt;Premissas!$C$10,Premissas!$E$9,IF(G937&lt;Premissas!$C$11,Premissas!$E$10,IF(G937&lt;Premissas!$C$12,Premissas!$E$11,Premissas!$E$12)))))))</f>
        <v>750</v>
      </c>
      <c r="M937" s="13">
        <f>IF(OR(L937="",L937=0),0,L937/Premissas!$C$16)</f>
        <v>28.846153846153847</v>
      </c>
      <c r="N937" s="9" t="str">
        <f>IF(L937&gt;=Premissas!$C$17,"SIM","NÃO")</f>
        <v>SIM</v>
      </c>
    </row>
    <row r="938" spans="1:14" ht="15" customHeight="1">
      <c r="A938" s="9">
        <v>8</v>
      </c>
      <c r="B938" s="9" t="s">
        <v>1137</v>
      </c>
      <c r="C938" s="9" t="s">
        <v>1138</v>
      </c>
      <c r="D938" s="9">
        <v>1974</v>
      </c>
      <c r="E938" s="9" t="s">
        <v>20</v>
      </c>
      <c r="F938" s="9">
        <f>COUNTIFS(Detalhe_Registro!$A:$A,A938,Detalhe_Registro!$D:$D,B938)</f>
        <v>1</v>
      </c>
      <c r="G938" s="11">
        <v>2.1875</v>
      </c>
      <c r="H938" s="11">
        <v>2.1875</v>
      </c>
      <c r="I938" s="10">
        <f>SUMIFS(Detalhe_Registro!$F:$F,Detalhe_Registro!$A:$A,A938,Detalhe_Registro!$D:$D,B938)</f>
        <v>414</v>
      </c>
      <c r="J938" s="11">
        <f>SUMIFS(Detalhe_Registro!$G:$G,Detalhe_Registro!$A:$A,A938,Detalhe_Registro!$D:$D,B938)</f>
        <v>11.75</v>
      </c>
      <c r="K938" s="9" t="str">
        <f>IF(G938="","",IF(G938&lt;Premissas!$C$8,"&lt; 1,00",IF(G938&lt;Premissas!$C$9,"1,00 – 1,19",IF(G938&lt;Premissas!$C$10,"1,20 – 1,39",IF(G938&lt;Premissas!$C$11,"1,40 – 1,59",IF(G938&lt;Premissas!$C$12,"1,60 – 1,99","≥ 2,00"))))))</f>
        <v>≥ 2,00</v>
      </c>
      <c r="L938" s="12">
        <f>IF(G938="","",MIN(Premissas!$C$17,IF(G938&lt;Premissas!$C$8,Premissas!$E$7,IF(G938&lt;Premissas!$C$9,Premissas!$E$8,IF(G938&lt;Premissas!$C$10,Premissas!$E$9,IF(G938&lt;Premissas!$C$11,Premissas!$E$10,IF(G938&lt;Premissas!$C$12,Premissas!$E$11,Premissas!$E$12)))))))</f>
        <v>750</v>
      </c>
      <c r="M938" s="13">
        <f>IF(OR(L938="",L938=0),0,L938/Premissas!$C$16)</f>
        <v>28.846153846153847</v>
      </c>
      <c r="N938" s="9" t="str">
        <f>IF(L938&gt;=Premissas!$C$17,"SIM","NÃO")</f>
        <v>SIM</v>
      </c>
    </row>
    <row r="939" spans="1:14" ht="15" customHeight="1">
      <c r="A939" s="9">
        <v>8</v>
      </c>
      <c r="B939" s="9" t="s">
        <v>1075</v>
      </c>
      <c r="C939" s="9" t="s">
        <v>1076</v>
      </c>
      <c r="D939" s="9">
        <v>1974</v>
      </c>
      <c r="E939" s="9" t="s">
        <v>21</v>
      </c>
      <c r="F939" s="9">
        <f>COUNTIFS(Detalhe_Registro!$A:$A,A939,Detalhe_Registro!$D:$D,B939)</f>
        <v>1</v>
      </c>
      <c r="G939" s="11">
        <v>1.3333330000000001</v>
      </c>
      <c r="H939" s="11">
        <v>1.3333330000000001</v>
      </c>
      <c r="I939" s="10">
        <f>SUMIFS(Detalhe_Registro!$F:$F,Detalhe_Registro!$A:$A,A939,Detalhe_Registro!$D:$D,B939)</f>
        <v>21</v>
      </c>
      <c r="J939" s="11">
        <f>SUMIFS(Detalhe_Registro!$G:$G,Detalhe_Registro!$A:$A,A939,Detalhe_Registro!$D:$D,B939)</f>
        <v>1.78</v>
      </c>
      <c r="K939" s="9" t="str">
        <f>IF(G939="","",IF(G939&lt;Premissas!$C$8,"&lt; 1,00",IF(G939&lt;Premissas!$C$9,"1,00 – 1,19",IF(G939&lt;Premissas!$C$10,"1,20 – 1,39",IF(G939&lt;Premissas!$C$11,"1,40 – 1,59",IF(G939&lt;Premissas!$C$12,"1,60 – 1,99","≥ 2,00"))))))</f>
        <v>1,20 – 1,39</v>
      </c>
      <c r="L939" s="12">
        <f>IF(G939="","",MIN(Premissas!$C$17,IF(G939&lt;Premissas!$C$8,Premissas!$E$7,IF(G939&lt;Premissas!$C$9,Premissas!$E$8,IF(G939&lt;Premissas!$C$10,Premissas!$E$9,IF(G939&lt;Premissas!$C$11,Premissas!$E$10,IF(G939&lt;Premissas!$C$12,Premissas!$E$11,Premissas!$E$12)))))))</f>
        <v>200</v>
      </c>
      <c r="M939" s="13">
        <f>IF(OR(L939="",L939=0),0,L939/Premissas!$C$16)</f>
        <v>7.6923076923076925</v>
      </c>
      <c r="N939" s="9" t="str">
        <f>IF(L939&gt;=Premissas!$C$17,"SIM","NÃO")</f>
        <v>NÃO</v>
      </c>
    </row>
    <row r="940" spans="1:14" ht="15" customHeight="1">
      <c r="A940" s="9">
        <v>8</v>
      </c>
      <c r="B940" s="9" t="s">
        <v>1079</v>
      </c>
      <c r="C940" s="9" t="s">
        <v>1080</v>
      </c>
      <c r="D940" s="9">
        <v>1974</v>
      </c>
      <c r="E940" s="9" t="s">
        <v>4855</v>
      </c>
      <c r="F940" s="9">
        <f>COUNTIFS(Detalhe_Registro!$A:$A,A940,Detalhe_Registro!$D:$D,B940)</f>
        <v>3</v>
      </c>
      <c r="G940" s="11">
        <v>4.1875</v>
      </c>
      <c r="H940" s="11">
        <v>2.7029290000000001</v>
      </c>
      <c r="I940" s="10">
        <f>SUMIFS(Detalhe_Registro!$F:$F,Detalhe_Registro!$A:$A,A940,Detalhe_Registro!$D:$D,B940)</f>
        <v>1336</v>
      </c>
      <c r="J940" s="11">
        <f>SUMIFS(Detalhe_Registro!$G:$G,Detalhe_Registro!$A:$A,A940,Detalhe_Registro!$D:$D,B940)</f>
        <v>21.740000000000002</v>
      </c>
      <c r="K940" s="9" t="str">
        <f>IF(G940="","",IF(G940&lt;Premissas!$C$8,"&lt; 1,00",IF(G940&lt;Premissas!$C$9,"1,00 – 1,19",IF(G940&lt;Premissas!$C$10,"1,20 – 1,39",IF(G940&lt;Premissas!$C$11,"1,40 – 1,59",IF(G940&lt;Premissas!$C$12,"1,60 – 1,99","≥ 2,00"))))))</f>
        <v>≥ 2,00</v>
      </c>
      <c r="L940" s="12">
        <f>IF(G940="","",MIN(Premissas!$C$17,IF(G940&lt;Premissas!$C$8,Premissas!$E$7,IF(G940&lt;Premissas!$C$9,Premissas!$E$8,IF(G940&lt;Premissas!$C$10,Premissas!$E$9,IF(G940&lt;Premissas!$C$11,Premissas!$E$10,IF(G940&lt;Premissas!$C$12,Premissas!$E$11,Premissas!$E$12)))))))</f>
        <v>750</v>
      </c>
      <c r="M940" s="13">
        <f>IF(OR(L940="",L940=0),0,L940/Premissas!$C$16)</f>
        <v>28.846153846153847</v>
      </c>
      <c r="N940" s="9" t="str">
        <f>IF(L940&gt;=Premissas!$C$17,"SIM","NÃO")</f>
        <v>SIM</v>
      </c>
    </row>
    <row r="941" spans="1:14" ht="15" customHeight="1">
      <c r="A941" s="9">
        <v>8</v>
      </c>
      <c r="B941" s="9" t="s">
        <v>1125</v>
      </c>
      <c r="C941" s="9" t="s">
        <v>1126</v>
      </c>
      <c r="D941" s="9">
        <v>1974</v>
      </c>
      <c r="E941" s="9" t="s">
        <v>4854</v>
      </c>
      <c r="F941" s="9">
        <f>COUNTIFS(Detalhe_Registro!$A:$A,A941,Detalhe_Registro!$D:$D,B941)</f>
        <v>2</v>
      </c>
      <c r="G941" s="11">
        <v>3</v>
      </c>
      <c r="H941" s="11">
        <v>2.8181820000000002</v>
      </c>
      <c r="I941" s="10">
        <f>SUMIFS(Detalhe_Registro!$F:$F,Detalhe_Registro!$A:$A,A941,Detalhe_Registro!$D:$D,B941)</f>
        <v>368</v>
      </c>
      <c r="J941" s="11">
        <f>SUMIFS(Detalhe_Registro!$G:$G,Detalhe_Registro!$A:$A,A941,Detalhe_Registro!$D:$D,B941)</f>
        <v>7.18</v>
      </c>
      <c r="K941" s="9" t="str">
        <f>IF(G941="","",IF(G941&lt;Premissas!$C$8,"&lt; 1,00",IF(G941&lt;Premissas!$C$9,"1,00 – 1,19",IF(G941&lt;Premissas!$C$10,"1,20 – 1,39",IF(G941&lt;Premissas!$C$11,"1,40 – 1,59",IF(G941&lt;Premissas!$C$12,"1,60 – 1,99","≥ 2,00"))))))</f>
        <v>≥ 2,00</v>
      </c>
      <c r="L941" s="12">
        <f>IF(G941="","",MIN(Premissas!$C$17,IF(G941&lt;Premissas!$C$8,Premissas!$E$7,IF(G941&lt;Premissas!$C$9,Premissas!$E$8,IF(G941&lt;Premissas!$C$10,Premissas!$E$9,IF(G941&lt;Premissas!$C$11,Premissas!$E$10,IF(G941&lt;Premissas!$C$12,Premissas!$E$11,Premissas!$E$12)))))))</f>
        <v>750</v>
      </c>
      <c r="M941" s="13">
        <f>IF(OR(L941="",L941=0),0,L941/Premissas!$C$16)</f>
        <v>28.846153846153847</v>
      </c>
      <c r="N941" s="9" t="str">
        <f>IF(L941&gt;=Premissas!$C$17,"SIM","NÃO")</f>
        <v>SIM</v>
      </c>
    </row>
    <row r="942" spans="1:14" ht="15" customHeight="1">
      <c r="A942" s="9">
        <v>8</v>
      </c>
      <c r="B942" s="9" t="s">
        <v>1095</v>
      </c>
      <c r="C942" s="9" t="s">
        <v>1096</v>
      </c>
      <c r="D942" s="9">
        <v>1974</v>
      </c>
      <c r="E942" s="9" t="s">
        <v>21</v>
      </c>
      <c r="F942" s="9">
        <f>COUNTIFS(Detalhe_Registro!$A:$A,A942,Detalhe_Registro!$D:$D,B942)</f>
        <v>1</v>
      </c>
      <c r="G942" s="11">
        <v>2.7777780000000001</v>
      </c>
      <c r="H942" s="11">
        <v>2.7777780000000001</v>
      </c>
      <c r="I942" s="10">
        <f>SUMIFS(Detalhe_Registro!$F:$F,Detalhe_Registro!$A:$A,A942,Detalhe_Registro!$D:$D,B942)</f>
        <v>1161</v>
      </c>
      <c r="J942" s="11">
        <f>SUMIFS(Detalhe_Registro!$G:$G,Detalhe_Registro!$A:$A,A942,Detalhe_Registro!$D:$D,B942)</f>
        <v>47.1</v>
      </c>
      <c r="K942" s="9" t="str">
        <f>IF(G942="","",IF(G942&lt;Premissas!$C$8,"&lt; 1,00",IF(G942&lt;Premissas!$C$9,"1,00 – 1,19",IF(G942&lt;Premissas!$C$10,"1,20 – 1,39",IF(G942&lt;Premissas!$C$11,"1,40 – 1,59",IF(G942&lt;Premissas!$C$12,"1,60 – 1,99","≥ 2,00"))))))</f>
        <v>≥ 2,00</v>
      </c>
      <c r="L942" s="12">
        <f>IF(G942="","",MIN(Premissas!$C$17,IF(G942&lt;Premissas!$C$8,Premissas!$E$7,IF(G942&lt;Premissas!$C$9,Premissas!$E$8,IF(G942&lt;Premissas!$C$10,Premissas!$E$9,IF(G942&lt;Premissas!$C$11,Premissas!$E$10,IF(G942&lt;Premissas!$C$12,Premissas!$E$11,Premissas!$E$12)))))))</f>
        <v>750</v>
      </c>
      <c r="M942" s="13">
        <f>IF(OR(L942="",L942=0),0,L942/Premissas!$C$16)</f>
        <v>28.846153846153847</v>
      </c>
      <c r="N942" s="9" t="str">
        <f>IF(L942&gt;=Premissas!$C$17,"SIM","NÃO")</f>
        <v>SIM</v>
      </c>
    </row>
    <row r="943" spans="1:14" ht="15" customHeight="1">
      <c r="A943" s="9">
        <v>8</v>
      </c>
      <c r="B943" s="9" t="s">
        <v>1131</v>
      </c>
      <c r="C943" s="9" t="s">
        <v>1132</v>
      </c>
      <c r="D943" s="9">
        <v>1974</v>
      </c>
      <c r="E943" s="9" t="s">
        <v>20</v>
      </c>
      <c r="F943" s="9">
        <f>COUNTIFS(Detalhe_Registro!$A:$A,A943,Detalhe_Registro!$D:$D,B943)</f>
        <v>1</v>
      </c>
      <c r="G943" s="11">
        <v>1.6875</v>
      </c>
      <c r="H943" s="11">
        <v>1.6875</v>
      </c>
      <c r="I943" s="10">
        <f>SUMIFS(Detalhe_Registro!$F:$F,Detalhe_Registro!$A:$A,A943,Detalhe_Registro!$D:$D,B943)</f>
        <v>367</v>
      </c>
      <c r="J943" s="11">
        <f>SUMIFS(Detalhe_Registro!$G:$G,Detalhe_Registro!$A:$A,A943,Detalhe_Registro!$D:$D,B943)</f>
        <v>13.45</v>
      </c>
      <c r="K943" s="9" t="str">
        <f>IF(G943="","",IF(G943&lt;Premissas!$C$8,"&lt; 1,00",IF(G943&lt;Premissas!$C$9,"1,00 – 1,19",IF(G943&lt;Premissas!$C$10,"1,20 – 1,39",IF(G943&lt;Premissas!$C$11,"1,40 – 1,59",IF(G943&lt;Premissas!$C$12,"1,60 – 1,99","≥ 2,00"))))))</f>
        <v>1,60 – 1,99</v>
      </c>
      <c r="L943" s="12">
        <f>IF(G943="","",MIN(Premissas!$C$17,IF(G943&lt;Premissas!$C$8,Premissas!$E$7,IF(G943&lt;Premissas!$C$9,Premissas!$E$8,IF(G943&lt;Premissas!$C$10,Premissas!$E$9,IF(G943&lt;Premissas!$C$11,Premissas!$E$10,IF(G943&lt;Premissas!$C$12,Premissas!$E$11,Premissas!$E$12)))))))</f>
        <v>500</v>
      </c>
      <c r="M943" s="13">
        <f>IF(OR(L943="",L943=0),0,L943/Premissas!$C$16)</f>
        <v>19.23076923076923</v>
      </c>
      <c r="N943" s="9" t="str">
        <f>IF(L943&gt;=Premissas!$C$17,"SIM","NÃO")</f>
        <v>NÃO</v>
      </c>
    </row>
    <row r="944" spans="1:14" ht="15" customHeight="1">
      <c r="A944" s="9">
        <v>8</v>
      </c>
      <c r="B944" s="9" t="s">
        <v>1149</v>
      </c>
      <c r="C944" s="9" t="s">
        <v>1150</v>
      </c>
      <c r="D944" s="9">
        <v>1979</v>
      </c>
      <c r="E944" s="9" t="s">
        <v>4855</v>
      </c>
      <c r="F944" s="9">
        <f>COUNTIFS(Detalhe_Registro!$A:$A,A944,Detalhe_Registro!$D:$D,B944)</f>
        <v>3</v>
      </c>
      <c r="G944" s="11">
        <v>1.8857139999999999</v>
      </c>
      <c r="H944" s="11">
        <v>1.704329</v>
      </c>
      <c r="I944" s="10">
        <f>SUMIFS(Detalhe_Registro!$F:$F,Detalhe_Registro!$A:$A,A944,Detalhe_Registro!$D:$D,B944)</f>
        <v>1705</v>
      </c>
      <c r="J944" s="11">
        <f>SUMIFS(Detalhe_Registro!$G:$G,Detalhe_Registro!$A:$A,A944,Detalhe_Registro!$D:$D,B944)</f>
        <v>36.370000000000005</v>
      </c>
      <c r="K944" s="9" t="str">
        <f>IF(G944="","",IF(G944&lt;Premissas!$C$8,"&lt; 1,00",IF(G944&lt;Premissas!$C$9,"1,00 – 1,19",IF(G944&lt;Premissas!$C$10,"1,20 – 1,39",IF(G944&lt;Premissas!$C$11,"1,40 – 1,59",IF(G944&lt;Premissas!$C$12,"1,60 – 1,99","≥ 2,00"))))))</f>
        <v>1,60 – 1,99</v>
      </c>
      <c r="L944" s="12">
        <f>IF(G944="","",MIN(Premissas!$C$17,IF(G944&lt;Premissas!$C$8,Premissas!$E$7,IF(G944&lt;Premissas!$C$9,Premissas!$E$8,IF(G944&lt;Premissas!$C$10,Premissas!$E$9,IF(G944&lt;Premissas!$C$11,Premissas!$E$10,IF(G944&lt;Premissas!$C$12,Premissas!$E$11,Premissas!$E$12)))))))</f>
        <v>500</v>
      </c>
      <c r="M944" s="13">
        <f>IF(OR(L944="",L944=0),0,L944/Premissas!$C$16)</f>
        <v>19.23076923076923</v>
      </c>
      <c r="N944" s="9" t="str">
        <f>IF(L944&gt;=Premissas!$C$17,"SIM","NÃO")</f>
        <v>NÃO</v>
      </c>
    </row>
    <row r="945" spans="1:14" ht="15" customHeight="1">
      <c r="A945" s="9">
        <v>8</v>
      </c>
      <c r="B945" s="9" t="s">
        <v>1189</v>
      </c>
      <c r="C945" s="9" t="s">
        <v>1190</v>
      </c>
      <c r="D945" s="9">
        <v>1979</v>
      </c>
      <c r="E945" s="9" t="s">
        <v>20</v>
      </c>
      <c r="F945" s="9">
        <f>COUNTIFS(Detalhe_Registro!$A:$A,A945,Detalhe_Registro!$D:$D,B945)</f>
        <v>1</v>
      </c>
      <c r="G945" s="11">
        <v>6.25E-2</v>
      </c>
      <c r="H945" s="11">
        <v>6.25E-2</v>
      </c>
      <c r="I945" s="10">
        <f>SUMIFS(Detalhe_Registro!$F:$F,Detalhe_Registro!$A:$A,A945,Detalhe_Registro!$D:$D,B945)</f>
        <v>14</v>
      </c>
      <c r="J945" s="11">
        <f>SUMIFS(Detalhe_Registro!$G:$G,Detalhe_Registro!$A:$A,A945,Detalhe_Registro!$D:$D,B945)</f>
        <v>16.36</v>
      </c>
      <c r="K945" s="9" t="str">
        <f>IF(G945="","",IF(G945&lt;Premissas!$C$8,"&lt; 1,00",IF(G945&lt;Premissas!$C$9,"1,00 – 1,19",IF(G945&lt;Premissas!$C$10,"1,20 – 1,39",IF(G945&lt;Premissas!$C$11,"1,40 – 1,59",IF(G945&lt;Premissas!$C$12,"1,60 – 1,99","≥ 2,00"))))))</f>
        <v>&lt; 1,00</v>
      </c>
      <c r="L945" s="12">
        <f>IF(G945="","",MIN(Premissas!$C$17,IF(G945&lt;Premissas!$C$8,Premissas!$E$7,IF(G945&lt;Premissas!$C$9,Premissas!$E$8,IF(G945&lt;Premissas!$C$10,Premissas!$E$9,IF(G945&lt;Premissas!$C$11,Premissas!$E$10,IF(G945&lt;Premissas!$C$12,Premissas!$E$11,Premissas!$E$12)))))))</f>
        <v>0</v>
      </c>
      <c r="M945" s="13">
        <f>IF(OR(L945="",L945=0),0,L945/Premissas!$C$16)</f>
        <v>0</v>
      </c>
      <c r="N945" s="9" t="str">
        <f>IF(L945&gt;=Premissas!$C$17,"SIM","NÃO")</f>
        <v>NÃO</v>
      </c>
    </row>
    <row r="946" spans="1:14" ht="15" customHeight="1">
      <c r="A946" s="9">
        <v>8</v>
      </c>
      <c r="B946" s="9" t="s">
        <v>1179</v>
      </c>
      <c r="C946" s="9" t="s">
        <v>1180</v>
      </c>
      <c r="D946" s="9">
        <v>1979</v>
      </c>
      <c r="E946" s="9" t="s">
        <v>4855</v>
      </c>
      <c r="F946" s="9">
        <f>COUNTIFS(Detalhe_Registro!$A:$A,A946,Detalhe_Registro!$D:$D,B946)</f>
        <v>3</v>
      </c>
      <c r="G946" s="11">
        <v>9.9142860000000006</v>
      </c>
      <c r="H946" s="11">
        <v>4.0850650000000002</v>
      </c>
      <c r="I946" s="10">
        <f>SUMIFS(Detalhe_Registro!$F:$F,Detalhe_Registro!$A:$A,A946,Detalhe_Registro!$D:$D,B946)</f>
        <v>409</v>
      </c>
      <c r="J946" s="11">
        <f>SUMIFS(Detalhe_Registro!$G:$G,Detalhe_Registro!$A:$A,A946,Detalhe_Registro!$D:$D,B946)</f>
        <v>20.79</v>
      </c>
      <c r="K946" s="9" t="str">
        <f>IF(G946="","",IF(G946&lt;Premissas!$C$8,"&lt; 1,00",IF(G946&lt;Premissas!$C$9,"1,00 – 1,19",IF(G946&lt;Premissas!$C$10,"1,20 – 1,39",IF(G946&lt;Premissas!$C$11,"1,40 – 1,59",IF(G946&lt;Premissas!$C$12,"1,60 – 1,99","≥ 2,00"))))))</f>
        <v>≥ 2,00</v>
      </c>
      <c r="L946" s="12">
        <f>IF(G946="","",MIN(Premissas!$C$17,IF(G946&lt;Premissas!$C$8,Premissas!$E$7,IF(G946&lt;Premissas!$C$9,Premissas!$E$8,IF(G946&lt;Premissas!$C$10,Premissas!$E$9,IF(G946&lt;Premissas!$C$11,Premissas!$E$10,IF(G946&lt;Premissas!$C$12,Premissas!$E$11,Premissas!$E$12)))))))</f>
        <v>750</v>
      </c>
      <c r="M946" s="13">
        <f>IF(OR(L946="",L946=0),0,L946/Premissas!$C$16)</f>
        <v>28.846153846153847</v>
      </c>
      <c r="N946" s="9" t="str">
        <f>IF(L946&gt;=Premissas!$C$17,"SIM","NÃO")</f>
        <v>SIM</v>
      </c>
    </row>
    <row r="947" spans="1:14" ht="15" customHeight="1">
      <c r="A947" s="9">
        <v>8</v>
      </c>
      <c r="B947" s="9" t="s">
        <v>1141</v>
      </c>
      <c r="C947" s="9" t="s">
        <v>1142</v>
      </c>
      <c r="D947" s="9">
        <v>1979</v>
      </c>
      <c r="E947" s="9" t="s">
        <v>21</v>
      </c>
      <c r="F947" s="9">
        <f>COUNTIFS(Detalhe_Registro!$A:$A,A947,Detalhe_Registro!$D:$D,B947)</f>
        <v>1</v>
      </c>
      <c r="G947" s="11">
        <v>1.2777780000000001</v>
      </c>
      <c r="H947" s="11">
        <v>1.2777780000000001</v>
      </c>
      <c r="I947" s="10">
        <f>SUMIFS(Detalhe_Registro!$F:$F,Detalhe_Registro!$A:$A,A947,Detalhe_Registro!$D:$D,B947)</f>
        <v>3304</v>
      </c>
      <c r="J947" s="11">
        <f>SUMIFS(Detalhe_Registro!$G:$G,Detalhe_Registro!$A:$A,A947,Detalhe_Registro!$D:$D,B947)</f>
        <v>142.32</v>
      </c>
      <c r="K947" s="9" t="str">
        <f>IF(G947="","",IF(G947&lt;Premissas!$C$8,"&lt; 1,00",IF(G947&lt;Premissas!$C$9,"1,00 – 1,19",IF(G947&lt;Premissas!$C$10,"1,20 – 1,39",IF(G947&lt;Premissas!$C$11,"1,40 – 1,59",IF(G947&lt;Premissas!$C$12,"1,60 – 1,99","≥ 2,00"))))))</f>
        <v>1,20 – 1,39</v>
      </c>
      <c r="L947" s="12">
        <f>IF(G947="","",MIN(Premissas!$C$17,IF(G947&lt;Premissas!$C$8,Premissas!$E$7,IF(G947&lt;Premissas!$C$9,Premissas!$E$8,IF(G947&lt;Premissas!$C$10,Premissas!$E$9,IF(G947&lt;Premissas!$C$11,Premissas!$E$10,IF(G947&lt;Premissas!$C$12,Premissas!$E$11,Premissas!$E$12)))))))</f>
        <v>200</v>
      </c>
      <c r="M947" s="13">
        <f>IF(OR(L947="",L947=0),0,L947/Premissas!$C$16)</f>
        <v>7.6923076923076925</v>
      </c>
      <c r="N947" s="9" t="str">
        <f>IF(L947&gt;=Premissas!$C$17,"SIM","NÃO")</f>
        <v>NÃO</v>
      </c>
    </row>
    <row r="948" spans="1:14" ht="15" customHeight="1">
      <c r="A948" s="9">
        <v>8</v>
      </c>
      <c r="B948" s="9" t="s">
        <v>1147</v>
      </c>
      <c r="C948" s="9" t="s">
        <v>1148</v>
      </c>
      <c r="D948" s="9">
        <v>1979</v>
      </c>
      <c r="E948" s="9" t="s">
        <v>4856</v>
      </c>
      <c r="F948" s="9">
        <f>COUNTIFS(Detalhe_Registro!$A:$A,A948,Detalhe_Registro!$D:$D,B948)</f>
        <v>2</v>
      </c>
      <c r="G948" s="11">
        <v>2.6818179999999998</v>
      </c>
      <c r="H948" s="11">
        <v>1.7853540000000001</v>
      </c>
      <c r="I948" s="10">
        <f>SUMIFS(Detalhe_Registro!$F:$F,Detalhe_Registro!$A:$A,A948,Detalhe_Registro!$D:$D,B948)</f>
        <v>7392</v>
      </c>
      <c r="J948" s="11">
        <f>SUMIFS(Detalhe_Registro!$G:$G,Detalhe_Registro!$A:$A,A948,Detalhe_Registro!$D:$D,B948)</f>
        <v>154.02000000000001</v>
      </c>
      <c r="K948" s="9" t="str">
        <f>IF(G948="","",IF(G948&lt;Premissas!$C$8,"&lt; 1,00",IF(G948&lt;Premissas!$C$9,"1,00 – 1,19",IF(G948&lt;Premissas!$C$10,"1,20 – 1,39",IF(G948&lt;Premissas!$C$11,"1,40 – 1,59",IF(G948&lt;Premissas!$C$12,"1,60 – 1,99","≥ 2,00"))))))</f>
        <v>≥ 2,00</v>
      </c>
      <c r="L948" s="12">
        <f>IF(G948="","",MIN(Premissas!$C$17,IF(G948&lt;Premissas!$C$8,Premissas!$E$7,IF(G948&lt;Premissas!$C$9,Premissas!$E$8,IF(G948&lt;Premissas!$C$10,Premissas!$E$9,IF(G948&lt;Premissas!$C$11,Premissas!$E$10,IF(G948&lt;Premissas!$C$12,Premissas!$E$11,Premissas!$E$12)))))))</f>
        <v>750</v>
      </c>
      <c r="M948" s="13">
        <f>IF(OR(L948="",L948=0),0,L948/Premissas!$C$16)</f>
        <v>28.846153846153847</v>
      </c>
      <c r="N948" s="9" t="str">
        <f>IF(L948&gt;=Premissas!$C$17,"SIM","NÃO")</f>
        <v>SIM</v>
      </c>
    </row>
    <row r="949" spans="1:14" ht="15" customHeight="1">
      <c r="A949" s="9">
        <v>8</v>
      </c>
      <c r="B949" s="9" t="s">
        <v>1163</v>
      </c>
      <c r="C949" s="9" t="s">
        <v>1164</v>
      </c>
      <c r="D949" s="9">
        <v>1979</v>
      </c>
      <c r="E949" s="9" t="s">
        <v>4855</v>
      </c>
      <c r="F949" s="9">
        <f>COUNTIFS(Detalhe_Registro!$A:$A,A949,Detalhe_Registro!$D:$D,B949)</f>
        <v>3</v>
      </c>
      <c r="G949" s="11">
        <v>1.045455</v>
      </c>
      <c r="H949" s="11">
        <v>0.76515200000000005</v>
      </c>
      <c r="I949" s="10">
        <f>SUMIFS(Detalhe_Registro!$F:$F,Detalhe_Registro!$A:$A,A949,Detalhe_Registro!$D:$D,B949)</f>
        <v>1955</v>
      </c>
      <c r="J949" s="11">
        <f>SUMIFS(Detalhe_Registro!$G:$G,Detalhe_Registro!$A:$A,A949,Detalhe_Registro!$D:$D,B949)</f>
        <v>93.970000000000013</v>
      </c>
      <c r="K949" s="9" t="str">
        <f>IF(G949="","",IF(G949&lt;Premissas!$C$8,"&lt; 1,00",IF(G949&lt;Premissas!$C$9,"1,00 – 1,19",IF(G949&lt;Premissas!$C$10,"1,20 – 1,39",IF(G949&lt;Premissas!$C$11,"1,40 – 1,59",IF(G949&lt;Premissas!$C$12,"1,60 – 1,99","≥ 2,00"))))))</f>
        <v>1,00 – 1,19</v>
      </c>
      <c r="L949" s="12">
        <f>IF(G949="","",MIN(Premissas!$C$17,IF(G949&lt;Premissas!$C$8,Premissas!$E$7,IF(G949&lt;Premissas!$C$9,Premissas!$E$8,IF(G949&lt;Premissas!$C$10,Premissas!$E$9,IF(G949&lt;Premissas!$C$11,Premissas!$E$10,IF(G949&lt;Premissas!$C$12,Premissas!$E$11,Premissas!$E$12)))))))</f>
        <v>100</v>
      </c>
      <c r="M949" s="13">
        <f>IF(OR(L949="",L949=0),0,L949/Premissas!$C$16)</f>
        <v>3.8461538461538463</v>
      </c>
      <c r="N949" s="9" t="str">
        <f>IF(L949&gt;=Premissas!$C$17,"SIM","NÃO")</f>
        <v>NÃO</v>
      </c>
    </row>
    <row r="950" spans="1:14" ht="15" customHeight="1">
      <c r="A950" s="9">
        <v>8</v>
      </c>
      <c r="B950" s="9" t="s">
        <v>1151</v>
      </c>
      <c r="C950" s="9" t="s">
        <v>1152</v>
      </c>
      <c r="D950" s="9">
        <v>1979</v>
      </c>
      <c r="E950" s="9" t="s">
        <v>19</v>
      </c>
      <c r="F950" s="9">
        <f>COUNTIFS(Detalhe_Registro!$A:$A,A950,Detalhe_Registro!$D:$D,B950)</f>
        <v>1</v>
      </c>
      <c r="G950" s="11">
        <v>2.8570999999999999E-2</v>
      </c>
      <c r="H950" s="11">
        <v>2.8570999999999999E-2</v>
      </c>
      <c r="I950" s="10">
        <f>SUMIFS(Detalhe_Registro!$F:$F,Detalhe_Registro!$A:$A,A950,Detalhe_Registro!$D:$D,B950)</f>
        <v>3</v>
      </c>
      <c r="J950" s="11">
        <f>SUMIFS(Detalhe_Registro!$G:$G,Detalhe_Registro!$A:$A,A950,Detalhe_Registro!$D:$D,B950)</f>
        <v>2.4700000000000002</v>
      </c>
      <c r="K950" s="9" t="str">
        <f>IF(G950="","",IF(G950&lt;Premissas!$C$8,"&lt; 1,00",IF(G950&lt;Premissas!$C$9,"1,00 – 1,19",IF(G950&lt;Premissas!$C$10,"1,20 – 1,39",IF(G950&lt;Premissas!$C$11,"1,40 – 1,59",IF(G950&lt;Premissas!$C$12,"1,60 – 1,99","≥ 2,00"))))))</f>
        <v>&lt; 1,00</v>
      </c>
      <c r="L950" s="12">
        <f>IF(G950="","",MIN(Premissas!$C$17,IF(G950&lt;Premissas!$C$8,Premissas!$E$7,IF(G950&lt;Premissas!$C$9,Premissas!$E$8,IF(G950&lt;Premissas!$C$10,Premissas!$E$9,IF(G950&lt;Premissas!$C$11,Premissas!$E$10,IF(G950&lt;Premissas!$C$12,Premissas!$E$11,Premissas!$E$12)))))))</f>
        <v>0</v>
      </c>
      <c r="M950" s="13">
        <f>IF(OR(L950="",L950=0),0,L950/Premissas!$C$16)</f>
        <v>0</v>
      </c>
      <c r="N950" s="9" t="str">
        <f>IF(L950&gt;=Premissas!$C$17,"SIM","NÃO")</f>
        <v>NÃO</v>
      </c>
    </row>
    <row r="951" spans="1:14" ht="15" customHeight="1">
      <c r="A951" s="9">
        <v>8</v>
      </c>
      <c r="B951" s="9" t="s">
        <v>1153</v>
      </c>
      <c r="C951" s="9" t="s">
        <v>1154</v>
      </c>
      <c r="D951" s="9">
        <v>1979</v>
      </c>
      <c r="E951" s="9" t="s">
        <v>4855</v>
      </c>
      <c r="F951" s="9">
        <f>COUNTIFS(Detalhe_Registro!$A:$A,A951,Detalhe_Registro!$D:$D,B951)</f>
        <v>3</v>
      </c>
      <c r="G951" s="11">
        <v>1.545455</v>
      </c>
      <c r="H951" s="11">
        <v>1.2514609999999999</v>
      </c>
      <c r="I951" s="10">
        <f>SUMIFS(Detalhe_Registro!$F:$F,Detalhe_Registro!$A:$A,A951,Detalhe_Registro!$D:$D,B951)</f>
        <v>498</v>
      </c>
      <c r="J951" s="11">
        <f>SUMIFS(Detalhe_Registro!$G:$G,Detalhe_Registro!$A:$A,A951,Detalhe_Registro!$D:$D,B951)</f>
        <v>19.84</v>
      </c>
      <c r="K951" s="9" t="str">
        <f>IF(G951="","",IF(G951&lt;Premissas!$C$8,"&lt; 1,00",IF(G951&lt;Premissas!$C$9,"1,00 – 1,19",IF(G951&lt;Premissas!$C$10,"1,20 – 1,39",IF(G951&lt;Premissas!$C$11,"1,40 – 1,59",IF(G951&lt;Premissas!$C$12,"1,60 – 1,99","≥ 2,00"))))))</f>
        <v>1,40 – 1,59</v>
      </c>
      <c r="L951" s="12">
        <f>IF(G951="","",MIN(Premissas!$C$17,IF(G951&lt;Premissas!$C$8,Premissas!$E$7,IF(G951&lt;Premissas!$C$9,Premissas!$E$8,IF(G951&lt;Premissas!$C$10,Premissas!$E$9,IF(G951&lt;Premissas!$C$11,Premissas!$E$10,IF(G951&lt;Premissas!$C$12,Premissas!$E$11,Premissas!$E$12)))))))</f>
        <v>350</v>
      </c>
      <c r="M951" s="13">
        <f>IF(OR(L951="",L951=0),0,L951/Premissas!$C$16)</f>
        <v>13.461538461538462</v>
      </c>
      <c r="N951" s="9" t="str">
        <f>IF(L951&gt;=Premissas!$C$17,"SIM","NÃO")</f>
        <v>NÃO</v>
      </c>
    </row>
    <row r="952" spans="1:14" ht="15" customHeight="1">
      <c r="A952" s="9">
        <v>8</v>
      </c>
      <c r="B952" s="9" t="s">
        <v>1139</v>
      </c>
      <c r="C952" s="9" t="s">
        <v>1140</v>
      </c>
      <c r="D952" s="9">
        <v>1979</v>
      </c>
      <c r="E952" s="9" t="s">
        <v>21</v>
      </c>
      <c r="F952" s="9">
        <f>COUNTIFS(Detalhe_Registro!$A:$A,A952,Detalhe_Registro!$D:$D,B952)</f>
        <v>1</v>
      </c>
      <c r="G952" s="11">
        <v>1.7777780000000001</v>
      </c>
      <c r="H952" s="11">
        <v>1.7777780000000001</v>
      </c>
      <c r="I952" s="10">
        <f>SUMIFS(Detalhe_Registro!$F:$F,Detalhe_Registro!$A:$A,A952,Detalhe_Registro!$D:$D,B952)</f>
        <v>31</v>
      </c>
      <c r="J952" s="11">
        <f>SUMIFS(Detalhe_Registro!$G:$G,Detalhe_Registro!$A:$A,A952,Detalhe_Registro!$D:$D,B952)</f>
        <v>0.98</v>
      </c>
      <c r="K952" s="9" t="str">
        <f>IF(G952="","",IF(G952&lt;Premissas!$C$8,"&lt; 1,00",IF(G952&lt;Premissas!$C$9,"1,00 – 1,19",IF(G952&lt;Premissas!$C$10,"1,20 – 1,39",IF(G952&lt;Premissas!$C$11,"1,40 – 1,59",IF(G952&lt;Premissas!$C$12,"1,60 – 1,99","≥ 2,00"))))))</f>
        <v>1,60 – 1,99</v>
      </c>
      <c r="L952" s="12">
        <f>IF(G952="","",MIN(Premissas!$C$17,IF(G952&lt;Premissas!$C$8,Premissas!$E$7,IF(G952&lt;Premissas!$C$9,Premissas!$E$8,IF(G952&lt;Premissas!$C$10,Premissas!$E$9,IF(G952&lt;Premissas!$C$11,Premissas!$E$10,IF(G952&lt;Premissas!$C$12,Premissas!$E$11,Premissas!$E$12)))))))</f>
        <v>500</v>
      </c>
      <c r="M952" s="13">
        <f>IF(OR(L952="",L952=0),0,L952/Premissas!$C$16)</f>
        <v>19.23076923076923</v>
      </c>
      <c r="N952" s="9" t="str">
        <f>IF(L952&gt;=Premissas!$C$17,"SIM","NÃO")</f>
        <v>NÃO</v>
      </c>
    </row>
    <row r="953" spans="1:14" ht="15" customHeight="1">
      <c r="A953" s="9">
        <v>8</v>
      </c>
      <c r="B953" s="9" t="s">
        <v>1157</v>
      </c>
      <c r="C953" s="9" t="s">
        <v>1158</v>
      </c>
      <c r="D953" s="9">
        <v>1979</v>
      </c>
      <c r="E953" s="9" t="s">
        <v>20</v>
      </c>
      <c r="F953" s="9">
        <f>COUNTIFS(Detalhe_Registro!$A:$A,A953,Detalhe_Registro!$D:$D,B953)</f>
        <v>1</v>
      </c>
      <c r="G953" s="11">
        <v>0.25</v>
      </c>
      <c r="H953" s="11">
        <v>0.25</v>
      </c>
      <c r="I953" s="10">
        <f>SUMIFS(Detalhe_Registro!$F:$F,Detalhe_Registro!$A:$A,A953,Detalhe_Registro!$D:$D,B953)</f>
        <v>143</v>
      </c>
      <c r="J953" s="11">
        <f>SUMIFS(Detalhe_Registro!$G:$G,Detalhe_Registro!$A:$A,A953,Detalhe_Registro!$D:$D,B953)</f>
        <v>36.01</v>
      </c>
      <c r="K953" s="9" t="str">
        <f>IF(G953="","",IF(G953&lt;Premissas!$C$8,"&lt; 1,00",IF(G953&lt;Premissas!$C$9,"1,00 – 1,19",IF(G953&lt;Premissas!$C$10,"1,20 – 1,39",IF(G953&lt;Premissas!$C$11,"1,40 – 1,59",IF(G953&lt;Premissas!$C$12,"1,60 – 1,99","≥ 2,00"))))))</f>
        <v>&lt; 1,00</v>
      </c>
      <c r="L953" s="12">
        <f>IF(G953="","",MIN(Premissas!$C$17,IF(G953&lt;Premissas!$C$8,Premissas!$E$7,IF(G953&lt;Premissas!$C$9,Premissas!$E$8,IF(G953&lt;Premissas!$C$10,Premissas!$E$9,IF(G953&lt;Premissas!$C$11,Premissas!$E$10,IF(G953&lt;Premissas!$C$12,Premissas!$E$11,Premissas!$E$12)))))))</f>
        <v>0</v>
      </c>
      <c r="M953" s="13">
        <f>IF(OR(L953="",L953=0),0,L953/Premissas!$C$16)</f>
        <v>0</v>
      </c>
      <c r="N953" s="9" t="str">
        <f>IF(L953&gt;=Premissas!$C$17,"SIM","NÃO")</f>
        <v>NÃO</v>
      </c>
    </row>
    <row r="954" spans="1:14" ht="15" customHeight="1">
      <c r="A954" s="9">
        <v>8</v>
      </c>
      <c r="B954" s="9" t="s">
        <v>1143</v>
      </c>
      <c r="C954" s="9" t="s">
        <v>1144</v>
      </c>
      <c r="D954" s="9">
        <v>1979</v>
      </c>
      <c r="E954" s="9" t="s">
        <v>4858</v>
      </c>
      <c r="F954" s="9">
        <f>COUNTIFS(Detalhe_Registro!$A:$A,A954,Detalhe_Registro!$D:$D,B954)</f>
        <v>2</v>
      </c>
      <c r="G954" s="11">
        <v>1.4444440000000001</v>
      </c>
      <c r="H954" s="11">
        <v>0.87936499999999995</v>
      </c>
      <c r="I954" s="10">
        <f>SUMIFS(Detalhe_Registro!$F:$F,Detalhe_Registro!$A:$A,A954,Detalhe_Registro!$D:$D,B954)</f>
        <v>1671</v>
      </c>
      <c r="J954" s="11">
        <f>SUMIFS(Detalhe_Registro!$G:$G,Detalhe_Registro!$A:$A,A954,Detalhe_Registro!$D:$D,B954)</f>
        <v>66.67</v>
      </c>
      <c r="K954" s="9" t="str">
        <f>IF(G954="","",IF(G954&lt;Premissas!$C$8,"&lt; 1,00",IF(G954&lt;Premissas!$C$9,"1,00 – 1,19",IF(G954&lt;Premissas!$C$10,"1,20 – 1,39",IF(G954&lt;Premissas!$C$11,"1,40 – 1,59",IF(G954&lt;Premissas!$C$12,"1,60 – 1,99","≥ 2,00"))))))</f>
        <v>1,40 – 1,59</v>
      </c>
      <c r="L954" s="12">
        <f>IF(G954="","",MIN(Premissas!$C$17,IF(G954&lt;Premissas!$C$8,Premissas!$E$7,IF(G954&lt;Premissas!$C$9,Premissas!$E$8,IF(G954&lt;Premissas!$C$10,Premissas!$E$9,IF(G954&lt;Premissas!$C$11,Premissas!$E$10,IF(G954&lt;Premissas!$C$12,Premissas!$E$11,Premissas!$E$12)))))))</f>
        <v>350</v>
      </c>
      <c r="M954" s="13">
        <f>IF(OR(L954="",L954=0),0,L954/Premissas!$C$16)</f>
        <v>13.461538461538462</v>
      </c>
      <c r="N954" s="9" t="str">
        <f>IF(L954&gt;=Premissas!$C$17,"SIM","NÃO")</f>
        <v>NÃO</v>
      </c>
    </row>
    <row r="955" spans="1:14" ht="15" customHeight="1">
      <c r="A955" s="9">
        <v>8</v>
      </c>
      <c r="B955" s="9" t="s">
        <v>1155</v>
      </c>
      <c r="C955" s="9" t="s">
        <v>1156</v>
      </c>
      <c r="D955" s="9">
        <v>1979</v>
      </c>
      <c r="E955" s="9" t="s">
        <v>21</v>
      </c>
      <c r="F955" s="9">
        <f>COUNTIFS(Detalhe_Registro!$A:$A,A955,Detalhe_Registro!$D:$D,B955)</f>
        <v>1</v>
      </c>
      <c r="G955" s="11">
        <v>2.3333330000000001</v>
      </c>
      <c r="H955" s="11">
        <v>2.3333330000000001</v>
      </c>
      <c r="I955" s="10">
        <f>SUMIFS(Detalhe_Registro!$F:$F,Detalhe_Registro!$A:$A,A955,Detalhe_Registro!$D:$D,B955)</f>
        <v>2634</v>
      </c>
      <c r="J955" s="11">
        <f>SUMIFS(Detalhe_Registro!$G:$G,Detalhe_Registro!$A:$A,A955,Detalhe_Registro!$D:$D,B955)</f>
        <v>63.06</v>
      </c>
      <c r="K955" s="9" t="str">
        <f>IF(G955="","",IF(G955&lt;Premissas!$C$8,"&lt; 1,00",IF(G955&lt;Premissas!$C$9,"1,00 – 1,19",IF(G955&lt;Premissas!$C$10,"1,20 – 1,39",IF(G955&lt;Premissas!$C$11,"1,40 – 1,59",IF(G955&lt;Premissas!$C$12,"1,60 – 1,99","≥ 2,00"))))))</f>
        <v>≥ 2,00</v>
      </c>
      <c r="L955" s="12">
        <f>IF(G955="","",MIN(Premissas!$C$17,IF(G955&lt;Premissas!$C$8,Premissas!$E$7,IF(G955&lt;Premissas!$C$9,Premissas!$E$8,IF(G955&lt;Premissas!$C$10,Premissas!$E$9,IF(G955&lt;Premissas!$C$11,Premissas!$E$10,IF(G955&lt;Premissas!$C$12,Premissas!$E$11,Premissas!$E$12)))))))</f>
        <v>750</v>
      </c>
      <c r="M955" s="13">
        <f>IF(OR(L955="",L955=0),0,L955/Premissas!$C$16)</f>
        <v>28.846153846153847</v>
      </c>
      <c r="N955" s="9" t="str">
        <f>IF(L955&gt;=Premissas!$C$17,"SIM","NÃO")</f>
        <v>SIM</v>
      </c>
    </row>
    <row r="956" spans="1:14" ht="15" customHeight="1">
      <c r="A956" s="9">
        <v>8</v>
      </c>
      <c r="B956" s="9" t="s">
        <v>1175</v>
      </c>
      <c r="C956" s="9" t="s">
        <v>1176</v>
      </c>
      <c r="D956" s="9">
        <v>1979</v>
      </c>
      <c r="E956" s="9" t="s">
        <v>18</v>
      </c>
      <c r="F956" s="9">
        <f>COUNTIFS(Detalhe_Registro!$A:$A,A956,Detalhe_Registro!$D:$D,B956)</f>
        <v>1</v>
      </c>
      <c r="G956" s="11">
        <v>1.045455</v>
      </c>
      <c r="H956" s="11">
        <v>1.045455</v>
      </c>
      <c r="I956" s="10">
        <f>SUMIFS(Detalhe_Registro!$F:$F,Detalhe_Registro!$A:$A,A956,Detalhe_Registro!$D:$D,B956)</f>
        <v>101</v>
      </c>
      <c r="J956" s="11">
        <f>SUMIFS(Detalhe_Registro!$G:$G,Detalhe_Registro!$A:$A,A956,Detalhe_Registro!$D:$D,B956)</f>
        <v>4.4000000000000004</v>
      </c>
      <c r="K956" s="9" t="str">
        <f>IF(G956="","",IF(G956&lt;Premissas!$C$8,"&lt; 1,00",IF(G956&lt;Premissas!$C$9,"1,00 – 1,19",IF(G956&lt;Premissas!$C$10,"1,20 – 1,39",IF(G956&lt;Premissas!$C$11,"1,40 – 1,59",IF(G956&lt;Premissas!$C$12,"1,60 – 1,99","≥ 2,00"))))))</f>
        <v>1,00 – 1,19</v>
      </c>
      <c r="L956" s="12">
        <f>IF(G956="","",MIN(Premissas!$C$17,IF(G956&lt;Premissas!$C$8,Premissas!$E$7,IF(G956&lt;Premissas!$C$9,Premissas!$E$8,IF(G956&lt;Premissas!$C$10,Premissas!$E$9,IF(G956&lt;Premissas!$C$11,Premissas!$E$10,IF(G956&lt;Premissas!$C$12,Premissas!$E$11,Premissas!$E$12)))))))</f>
        <v>100</v>
      </c>
      <c r="M956" s="13">
        <f>IF(OR(L956="",L956=0),0,L956/Premissas!$C$16)</f>
        <v>3.8461538461538463</v>
      </c>
      <c r="N956" s="9" t="str">
        <f>IF(L956&gt;=Premissas!$C$17,"SIM","NÃO")</f>
        <v>NÃO</v>
      </c>
    </row>
    <row r="957" spans="1:14" ht="15" customHeight="1">
      <c r="A957" s="9">
        <v>8</v>
      </c>
      <c r="B957" s="9" t="s">
        <v>1193</v>
      </c>
      <c r="C957" s="9" t="s">
        <v>1194</v>
      </c>
      <c r="D957" s="9">
        <v>1979</v>
      </c>
      <c r="E957" s="9" t="s">
        <v>21</v>
      </c>
      <c r="F957" s="9">
        <f>COUNTIFS(Detalhe_Registro!$A:$A,A957,Detalhe_Registro!$D:$D,B957)</f>
        <v>1</v>
      </c>
      <c r="G957" s="11">
        <v>1.111111</v>
      </c>
      <c r="H957" s="11">
        <v>1.111111</v>
      </c>
      <c r="I957" s="10">
        <f>SUMIFS(Detalhe_Registro!$F:$F,Detalhe_Registro!$A:$A,A957,Detalhe_Registro!$D:$D,B957)</f>
        <v>1843</v>
      </c>
      <c r="J957" s="11">
        <f>SUMIFS(Detalhe_Registro!$G:$G,Detalhe_Registro!$A:$A,A957,Detalhe_Registro!$D:$D,B957)</f>
        <v>90.24</v>
      </c>
      <c r="K957" s="9" t="str">
        <f>IF(G957="","",IF(G957&lt;Premissas!$C$8,"&lt; 1,00",IF(G957&lt;Premissas!$C$9,"1,00 – 1,19",IF(G957&lt;Premissas!$C$10,"1,20 – 1,39",IF(G957&lt;Premissas!$C$11,"1,40 – 1,59",IF(G957&lt;Premissas!$C$12,"1,60 – 1,99","≥ 2,00"))))))</f>
        <v>1,00 – 1,19</v>
      </c>
      <c r="L957" s="12">
        <f>IF(G957="","",MIN(Premissas!$C$17,IF(G957&lt;Premissas!$C$8,Premissas!$E$7,IF(G957&lt;Premissas!$C$9,Premissas!$E$8,IF(G957&lt;Premissas!$C$10,Premissas!$E$9,IF(G957&lt;Premissas!$C$11,Premissas!$E$10,IF(G957&lt;Premissas!$C$12,Premissas!$E$11,Premissas!$E$12)))))))</f>
        <v>100</v>
      </c>
      <c r="M957" s="13">
        <f>IF(OR(L957="",L957=0),0,L957/Premissas!$C$16)</f>
        <v>3.8461538461538463</v>
      </c>
      <c r="N957" s="9" t="str">
        <f>IF(L957&gt;=Premissas!$C$17,"SIM","NÃO")</f>
        <v>NÃO</v>
      </c>
    </row>
    <row r="958" spans="1:14" ht="15" customHeight="1">
      <c r="A958" s="9">
        <v>8</v>
      </c>
      <c r="B958" s="9" t="s">
        <v>1165</v>
      </c>
      <c r="C958" s="9" t="s">
        <v>1166</v>
      </c>
      <c r="D958" s="9">
        <v>1979</v>
      </c>
      <c r="E958" s="9" t="s">
        <v>20</v>
      </c>
      <c r="F958" s="9">
        <f>COUNTIFS(Detalhe_Registro!$A:$A,A958,Detalhe_Registro!$D:$D,B958)</f>
        <v>1</v>
      </c>
      <c r="G958" s="11">
        <v>0.5625</v>
      </c>
      <c r="H958" s="11">
        <v>0.5625</v>
      </c>
      <c r="I958" s="10">
        <f>SUMIFS(Detalhe_Registro!$F:$F,Detalhe_Registro!$A:$A,A958,Detalhe_Registro!$D:$D,B958)</f>
        <v>58</v>
      </c>
      <c r="J958" s="11">
        <f>SUMIFS(Detalhe_Registro!$G:$G,Detalhe_Registro!$A:$A,A958,Detalhe_Registro!$D:$D,B958)</f>
        <v>6.61</v>
      </c>
      <c r="K958" s="9" t="str">
        <f>IF(G958="","",IF(G958&lt;Premissas!$C$8,"&lt; 1,00",IF(G958&lt;Premissas!$C$9,"1,00 – 1,19",IF(G958&lt;Premissas!$C$10,"1,20 – 1,39",IF(G958&lt;Premissas!$C$11,"1,40 – 1,59",IF(G958&lt;Premissas!$C$12,"1,60 – 1,99","≥ 2,00"))))))</f>
        <v>&lt; 1,00</v>
      </c>
      <c r="L958" s="12">
        <f>IF(G958="","",MIN(Premissas!$C$17,IF(G958&lt;Premissas!$C$8,Premissas!$E$7,IF(G958&lt;Premissas!$C$9,Premissas!$E$8,IF(G958&lt;Premissas!$C$10,Premissas!$E$9,IF(G958&lt;Premissas!$C$11,Premissas!$E$10,IF(G958&lt;Premissas!$C$12,Premissas!$E$11,Premissas!$E$12)))))))</f>
        <v>0</v>
      </c>
      <c r="M958" s="13">
        <f>IF(OR(L958="",L958=0),0,L958/Premissas!$C$16)</f>
        <v>0</v>
      </c>
      <c r="N958" s="9" t="str">
        <f>IF(L958&gt;=Premissas!$C$17,"SIM","NÃO")</f>
        <v>NÃO</v>
      </c>
    </row>
    <row r="959" spans="1:14" ht="15" customHeight="1">
      <c r="A959" s="9">
        <v>8</v>
      </c>
      <c r="B959" s="9" t="s">
        <v>1159</v>
      </c>
      <c r="C959" s="9" t="s">
        <v>1160</v>
      </c>
      <c r="D959" s="9">
        <v>1979</v>
      </c>
      <c r="E959" s="9" t="s">
        <v>4855</v>
      </c>
      <c r="F959" s="9">
        <f>COUNTIFS(Detalhe_Registro!$A:$A,A959,Detalhe_Registro!$D:$D,B959)</f>
        <v>3</v>
      </c>
      <c r="G959" s="11">
        <v>1.1363639999999999</v>
      </c>
      <c r="H959" s="11">
        <v>0.83652599999999999</v>
      </c>
      <c r="I959" s="10">
        <f>SUMIFS(Detalhe_Registro!$F:$F,Detalhe_Registro!$A:$A,A959,Detalhe_Registro!$D:$D,B959)</f>
        <v>962</v>
      </c>
      <c r="J959" s="11">
        <f>SUMIFS(Detalhe_Registro!$G:$G,Detalhe_Registro!$A:$A,A959,Detalhe_Registro!$D:$D,B959)</f>
        <v>70.78</v>
      </c>
      <c r="K959" s="9" t="str">
        <f>IF(G959="","",IF(G959&lt;Premissas!$C$8,"&lt; 1,00",IF(G959&lt;Premissas!$C$9,"1,00 – 1,19",IF(G959&lt;Premissas!$C$10,"1,20 – 1,39",IF(G959&lt;Premissas!$C$11,"1,40 – 1,59",IF(G959&lt;Premissas!$C$12,"1,60 – 1,99","≥ 2,00"))))))</f>
        <v>1,00 – 1,19</v>
      </c>
      <c r="L959" s="12">
        <f>IF(G959="","",MIN(Premissas!$C$17,IF(G959&lt;Premissas!$C$8,Premissas!$E$7,IF(G959&lt;Premissas!$C$9,Premissas!$E$8,IF(G959&lt;Premissas!$C$10,Premissas!$E$9,IF(G959&lt;Premissas!$C$11,Premissas!$E$10,IF(G959&lt;Premissas!$C$12,Premissas!$E$11,Premissas!$E$12)))))))</f>
        <v>100</v>
      </c>
      <c r="M959" s="13">
        <f>IF(OR(L959="",L959=0),0,L959/Premissas!$C$16)</f>
        <v>3.8461538461538463</v>
      </c>
      <c r="N959" s="9" t="str">
        <f>IF(L959&gt;=Premissas!$C$17,"SIM","NÃO")</f>
        <v>NÃO</v>
      </c>
    </row>
    <row r="960" spans="1:14" ht="15" customHeight="1">
      <c r="A960" s="9">
        <v>8</v>
      </c>
      <c r="B960" s="9" t="s">
        <v>1183</v>
      </c>
      <c r="C960" s="9" t="s">
        <v>1184</v>
      </c>
      <c r="D960" s="9">
        <v>1979</v>
      </c>
      <c r="E960" s="9" t="s">
        <v>19</v>
      </c>
      <c r="F960" s="9">
        <f>COUNTIFS(Detalhe_Registro!$A:$A,A960,Detalhe_Registro!$D:$D,B960)</f>
        <v>1</v>
      </c>
      <c r="G960" s="11">
        <v>0.74285699999999999</v>
      </c>
      <c r="H960" s="11">
        <v>0.74285699999999999</v>
      </c>
      <c r="I960" s="10">
        <f>SUMIFS(Detalhe_Registro!$F:$F,Detalhe_Registro!$A:$A,A960,Detalhe_Registro!$D:$D,B960)</f>
        <v>2352</v>
      </c>
      <c r="J960" s="11">
        <f>SUMIFS(Detalhe_Registro!$G:$G,Detalhe_Registro!$A:$A,A960,Detalhe_Registro!$D:$D,B960)</f>
        <v>89.78</v>
      </c>
      <c r="K960" s="9" t="str">
        <f>IF(G960="","",IF(G960&lt;Premissas!$C$8,"&lt; 1,00",IF(G960&lt;Premissas!$C$9,"1,00 – 1,19",IF(G960&lt;Premissas!$C$10,"1,20 – 1,39",IF(G960&lt;Premissas!$C$11,"1,40 – 1,59",IF(G960&lt;Premissas!$C$12,"1,60 – 1,99","≥ 2,00"))))))</f>
        <v>&lt; 1,00</v>
      </c>
      <c r="L960" s="12">
        <f>IF(G960="","",MIN(Premissas!$C$17,IF(G960&lt;Premissas!$C$8,Premissas!$E$7,IF(G960&lt;Premissas!$C$9,Premissas!$E$8,IF(G960&lt;Premissas!$C$10,Premissas!$E$9,IF(G960&lt;Premissas!$C$11,Premissas!$E$10,IF(G960&lt;Premissas!$C$12,Premissas!$E$11,Premissas!$E$12)))))))</f>
        <v>0</v>
      </c>
      <c r="M960" s="13">
        <f>IF(OR(L960="",L960=0),0,L960/Premissas!$C$16)</f>
        <v>0</v>
      </c>
      <c r="N960" s="9" t="str">
        <f>IF(L960&gt;=Premissas!$C$17,"SIM","NÃO")</f>
        <v>NÃO</v>
      </c>
    </row>
    <row r="961" spans="1:14" ht="15" customHeight="1">
      <c r="A961" s="9">
        <v>8</v>
      </c>
      <c r="B961" s="9" t="s">
        <v>1145</v>
      </c>
      <c r="C961" s="9" t="s">
        <v>1146</v>
      </c>
      <c r="D961" s="9">
        <v>1979</v>
      </c>
      <c r="E961" s="9" t="s">
        <v>19</v>
      </c>
      <c r="F961" s="9">
        <f>COUNTIFS(Detalhe_Registro!$A:$A,A961,Detalhe_Registro!$D:$D,B961)</f>
        <v>1</v>
      </c>
      <c r="G961" s="11">
        <v>0.885714</v>
      </c>
      <c r="H961" s="11">
        <v>0.885714</v>
      </c>
      <c r="I961" s="10">
        <f>SUMIFS(Detalhe_Registro!$F:$F,Detalhe_Registro!$A:$A,A961,Detalhe_Registro!$D:$D,B961)</f>
        <v>2626</v>
      </c>
      <c r="J961" s="11">
        <f>SUMIFS(Detalhe_Registro!$G:$G,Detalhe_Registro!$A:$A,A961,Detalhe_Registro!$D:$D,B961)</f>
        <v>83.85</v>
      </c>
      <c r="K961" s="9" t="str">
        <f>IF(G961="","",IF(G961&lt;Premissas!$C$8,"&lt; 1,00",IF(G961&lt;Premissas!$C$9,"1,00 – 1,19",IF(G961&lt;Premissas!$C$10,"1,20 – 1,39",IF(G961&lt;Premissas!$C$11,"1,40 – 1,59",IF(G961&lt;Premissas!$C$12,"1,60 – 1,99","≥ 2,00"))))))</f>
        <v>&lt; 1,00</v>
      </c>
      <c r="L961" s="12">
        <f>IF(G961="","",MIN(Premissas!$C$17,IF(G961&lt;Premissas!$C$8,Premissas!$E$7,IF(G961&lt;Premissas!$C$9,Premissas!$E$8,IF(G961&lt;Premissas!$C$10,Premissas!$E$9,IF(G961&lt;Premissas!$C$11,Premissas!$E$10,IF(G961&lt;Premissas!$C$12,Premissas!$E$11,Premissas!$E$12)))))))</f>
        <v>0</v>
      </c>
      <c r="M961" s="13">
        <f>IF(OR(L961="",L961=0),0,L961/Premissas!$C$16)</f>
        <v>0</v>
      </c>
      <c r="N961" s="9" t="str">
        <f>IF(L961&gt;=Premissas!$C$17,"SIM","NÃO")</f>
        <v>NÃO</v>
      </c>
    </row>
    <row r="962" spans="1:14" ht="15" customHeight="1">
      <c r="A962" s="9">
        <v>8</v>
      </c>
      <c r="B962" s="9" t="s">
        <v>1169</v>
      </c>
      <c r="C962" s="9" t="s">
        <v>1170</v>
      </c>
      <c r="D962" s="9">
        <v>1979</v>
      </c>
      <c r="E962" s="9" t="s">
        <v>20</v>
      </c>
      <c r="F962" s="9">
        <f>COUNTIFS(Detalhe_Registro!$A:$A,A962,Detalhe_Registro!$D:$D,B962)</f>
        <v>1</v>
      </c>
      <c r="G962" s="11">
        <v>0.8125</v>
      </c>
      <c r="H962" s="11">
        <v>0.8125</v>
      </c>
      <c r="I962" s="10">
        <f>SUMIFS(Detalhe_Registro!$F:$F,Detalhe_Registro!$A:$A,A962,Detalhe_Registro!$D:$D,B962)</f>
        <v>41</v>
      </c>
      <c r="J962" s="11">
        <f>SUMIFS(Detalhe_Registro!$G:$G,Detalhe_Registro!$A:$A,A962,Detalhe_Registro!$D:$D,B962)</f>
        <v>3.09</v>
      </c>
      <c r="K962" s="9" t="str">
        <f>IF(G962="","",IF(G962&lt;Premissas!$C$8,"&lt; 1,00",IF(G962&lt;Premissas!$C$9,"1,00 – 1,19",IF(G962&lt;Premissas!$C$10,"1,20 – 1,39",IF(G962&lt;Premissas!$C$11,"1,40 – 1,59",IF(G962&lt;Premissas!$C$12,"1,60 – 1,99","≥ 2,00"))))))</f>
        <v>&lt; 1,00</v>
      </c>
      <c r="L962" s="12">
        <f>IF(G962="","",MIN(Premissas!$C$17,IF(G962&lt;Premissas!$C$8,Premissas!$E$7,IF(G962&lt;Premissas!$C$9,Premissas!$E$8,IF(G962&lt;Premissas!$C$10,Premissas!$E$9,IF(G962&lt;Premissas!$C$11,Premissas!$E$10,IF(G962&lt;Premissas!$C$12,Premissas!$E$11,Premissas!$E$12)))))))</f>
        <v>0</v>
      </c>
      <c r="M962" s="13">
        <f>IF(OR(L962="",L962=0),0,L962/Premissas!$C$16)</f>
        <v>0</v>
      </c>
      <c r="N962" s="9" t="str">
        <f>IF(L962&gt;=Premissas!$C$17,"SIM","NÃO")</f>
        <v>NÃO</v>
      </c>
    </row>
    <row r="963" spans="1:14" ht="15" customHeight="1">
      <c r="A963" s="9">
        <v>8</v>
      </c>
      <c r="B963" s="9" t="s">
        <v>4063</v>
      </c>
      <c r="C963" s="9" t="s">
        <v>4064</v>
      </c>
      <c r="D963" s="9">
        <v>409</v>
      </c>
      <c r="E963" s="9" t="s">
        <v>21</v>
      </c>
      <c r="F963" s="9">
        <f>COUNTIFS(Detalhe_Registro!$A:$A,A963,Detalhe_Registro!$D:$D,B963)</f>
        <v>1</v>
      </c>
      <c r="G963" s="11">
        <v>1.1599999999999999</v>
      </c>
      <c r="H963" s="11">
        <v>1.1599999999999999</v>
      </c>
      <c r="I963" s="10">
        <f>SUMIFS(Detalhe_Registro!$F:$F,Detalhe_Registro!$A:$A,A963,Detalhe_Registro!$D:$D,B963)</f>
        <v>1774</v>
      </c>
      <c r="J963" s="11">
        <f>SUMIFS(Detalhe_Registro!$G:$G,Detalhe_Registro!$A:$A,A963,Detalhe_Registro!$D:$D,B963)</f>
        <v>60.95</v>
      </c>
      <c r="K963" s="9" t="str">
        <f>IF(G963="","",IF(G963&lt;Premissas!$C$8,"&lt; 1,00",IF(G963&lt;Premissas!$C$9,"1,00 – 1,19",IF(G963&lt;Premissas!$C$10,"1,20 – 1,39",IF(G963&lt;Premissas!$C$11,"1,40 – 1,59",IF(G963&lt;Premissas!$C$12,"1,60 – 1,99","≥ 2,00"))))))</f>
        <v>1,00 – 1,19</v>
      </c>
      <c r="L963" s="12">
        <f>IF(G963="","",MIN(Premissas!$C$17,IF(G963&lt;Premissas!$C$8,Premissas!$E$7,IF(G963&lt;Premissas!$C$9,Premissas!$E$8,IF(G963&lt;Premissas!$C$10,Premissas!$E$9,IF(G963&lt;Premissas!$C$11,Premissas!$E$10,IF(G963&lt;Premissas!$C$12,Premissas!$E$11,Premissas!$E$12)))))))</f>
        <v>100</v>
      </c>
      <c r="M963" s="13">
        <f>IF(OR(L963="",L963=0),0,L963/Premissas!$C$16)</f>
        <v>3.8461538461538463</v>
      </c>
      <c r="N963" s="9" t="str">
        <f>IF(L963&gt;=Premissas!$C$17,"SIM","NÃO")</f>
        <v>NÃO</v>
      </c>
    </row>
    <row r="964" spans="1:14" ht="15" customHeight="1">
      <c r="A964" s="9">
        <v>8</v>
      </c>
      <c r="B964" s="9" t="s">
        <v>316</v>
      </c>
      <c r="C964" s="9" t="s">
        <v>317</v>
      </c>
      <c r="D964" s="9">
        <v>409</v>
      </c>
      <c r="E964" s="9" t="s">
        <v>20</v>
      </c>
      <c r="F964" s="9">
        <f>COUNTIFS(Detalhe_Registro!$A:$A,A964,Detalhe_Registro!$D:$D,B964)</f>
        <v>1</v>
      </c>
      <c r="G964" s="11">
        <v>0.72727299999999995</v>
      </c>
      <c r="H964" s="11">
        <v>0.72727299999999995</v>
      </c>
      <c r="I964" s="10">
        <f>SUMIFS(Detalhe_Registro!$F:$F,Detalhe_Registro!$A:$A,A964,Detalhe_Registro!$D:$D,B964)</f>
        <v>26</v>
      </c>
      <c r="J964" s="11">
        <f>SUMIFS(Detalhe_Registro!$G:$G,Detalhe_Registro!$A:$A,A964,Detalhe_Registro!$D:$D,B964)</f>
        <v>1.6</v>
      </c>
      <c r="K964" s="9" t="str">
        <f>IF(G964="","",IF(G964&lt;Premissas!$C$8,"&lt; 1,00",IF(G964&lt;Premissas!$C$9,"1,00 – 1,19",IF(G964&lt;Premissas!$C$10,"1,20 – 1,39",IF(G964&lt;Premissas!$C$11,"1,40 – 1,59",IF(G964&lt;Premissas!$C$12,"1,60 – 1,99","≥ 2,00"))))))</f>
        <v>&lt; 1,00</v>
      </c>
      <c r="L964" s="12">
        <f>IF(G964="","",MIN(Premissas!$C$17,IF(G964&lt;Premissas!$C$8,Premissas!$E$7,IF(G964&lt;Premissas!$C$9,Premissas!$E$8,IF(G964&lt;Premissas!$C$10,Premissas!$E$9,IF(G964&lt;Premissas!$C$11,Premissas!$E$10,IF(G964&lt;Premissas!$C$12,Premissas!$E$11,Premissas!$E$12)))))))</f>
        <v>0</v>
      </c>
      <c r="M964" s="13">
        <f>IF(OR(L964="",L964=0),0,L964/Premissas!$C$16)</f>
        <v>0</v>
      </c>
      <c r="N964" s="9" t="str">
        <f>IF(L964&gt;=Premissas!$C$17,"SIM","NÃO")</f>
        <v>NÃO</v>
      </c>
    </row>
    <row r="965" spans="1:14" ht="15" customHeight="1">
      <c r="A965" s="9">
        <v>8</v>
      </c>
      <c r="B965" s="9" t="s">
        <v>254</v>
      </c>
      <c r="C965" s="9" t="s">
        <v>255</v>
      </c>
      <c r="D965" s="9">
        <v>409</v>
      </c>
      <c r="E965" s="9" t="s">
        <v>20</v>
      </c>
      <c r="F965" s="9">
        <f>COUNTIFS(Detalhe_Registro!$A:$A,A965,Detalhe_Registro!$D:$D,B965)</f>
        <v>1</v>
      </c>
      <c r="G965" s="11">
        <v>1.6363639999999999</v>
      </c>
      <c r="H965" s="11">
        <v>1.6363639999999999</v>
      </c>
      <c r="I965" s="10">
        <f>SUMIFS(Detalhe_Registro!$F:$F,Detalhe_Registro!$A:$A,A965,Detalhe_Registro!$D:$D,B965)</f>
        <v>2193</v>
      </c>
      <c r="J965" s="11">
        <f>SUMIFS(Detalhe_Registro!$G:$G,Detalhe_Registro!$A:$A,A965,Detalhe_Registro!$D:$D,B965)</f>
        <v>61.59</v>
      </c>
      <c r="K965" s="9" t="str">
        <f>IF(G965="","",IF(G965&lt;Premissas!$C$8,"&lt; 1,00",IF(G965&lt;Premissas!$C$9,"1,00 – 1,19",IF(G965&lt;Premissas!$C$10,"1,20 – 1,39",IF(G965&lt;Premissas!$C$11,"1,40 – 1,59",IF(G965&lt;Premissas!$C$12,"1,60 – 1,99","≥ 2,00"))))))</f>
        <v>1,60 – 1,99</v>
      </c>
      <c r="L965" s="12">
        <f>IF(G965="","",MIN(Premissas!$C$17,IF(G965&lt;Premissas!$C$8,Premissas!$E$7,IF(G965&lt;Premissas!$C$9,Premissas!$E$8,IF(G965&lt;Premissas!$C$10,Premissas!$E$9,IF(G965&lt;Premissas!$C$11,Premissas!$E$10,IF(G965&lt;Premissas!$C$12,Premissas!$E$11,Premissas!$E$12)))))))</f>
        <v>500</v>
      </c>
      <c r="M965" s="13">
        <f>IF(OR(L965="",L965=0),0,L965/Premissas!$C$16)</f>
        <v>19.23076923076923</v>
      </c>
      <c r="N965" s="9" t="str">
        <f>IF(L965&gt;=Premissas!$C$17,"SIM","NÃO")</f>
        <v>NÃO</v>
      </c>
    </row>
    <row r="966" spans="1:14" ht="15" customHeight="1">
      <c r="A966" s="9">
        <v>8</v>
      </c>
      <c r="B966" s="9" t="s">
        <v>188</v>
      </c>
      <c r="C966" s="9" t="s">
        <v>189</v>
      </c>
      <c r="D966" s="9">
        <v>409</v>
      </c>
      <c r="E966" s="9" t="s">
        <v>20</v>
      </c>
      <c r="F966" s="9">
        <f>COUNTIFS(Detalhe_Registro!$A:$A,A966,Detalhe_Registro!$D:$D,B966)</f>
        <v>1</v>
      </c>
      <c r="G966" s="11">
        <v>1.454545</v>
      </c>
      <c r="H966" s="11">
        <v>1.454545</v>
      </c>
      <c r="I966" s="10">
        <f>SUMIFS(Detalhe_Registro!$F:$F,Detalhe_Registro!$A:$A,A966,Detalhe_Registro!$D:$D,B966)</f>
        <v>888</v>
      </c>
      <c r="J966" s="11">
        <f>SUMIFS(Detalhe_Registro!$G:$G,Detalhe_Registro!$A:$A,A966,Detalhe_Registro!$D:$D,B966)</f>
        <v>27.78</v>
      </c>
      <c r="K966" s="9" t="str">
        <f>IF(G966="","",IF(G966&lt;Premissas!$C$8,"&lt; 1,00",IF(G966&lt;Premissas!$C$9,"1,00 – 1,19",IF(G966&lt;Premissas!$C$10,"1,20 – 1,39",IF(G966&lt;Premissas!$C$11,"1,40 – 1,59",IF(G966&lt;Premissas!$C$12,"1,60 – 1,99","≥ 2,00"))))))</f>
        <v>1,40 – 1,59</v>
      </c>
      <c r="L966" s="12">
        <f>IF(G966="","",MIN(Premissas!$C$17,IF(G966&lt;Premissas!$C$8,Premissas!$E$7,IF(G966&lt;Premissas!$C$9,Premissas!$E$8,IF(G966&lt;Premissas!$C$10,Premissas!$E$9,IF(G966&lt;Premissas!$C$11,Premissas!$E$10,IF(G966&lt;Premissas!$C$12,Premissas!$E$11,Premissas!$E$12)))))))</f>
        <v>350</v>
      </c>
      <c r="M966" s="13">
        <f>IF(OR(L966="",L966=0),0,L966/Premissas!$C$16)</f>
        <v>13.461538461538462</v>
      </c>
      <c r="N966" s="9" t="str">
        <f>IF(L966&gt;=Premissas!$C$17,"SIM","NÃO")</f>
        <v>NÃO</v>
      </c>
    </row>
    <row r="967" spans="1:14" ht="15" customHeight="1">
      <c r="A967" s="9">
        <v>8</v>
      </c>
      <c r="B967" s="9" t="s">
        <v>216</v>
      </c>
      <c r="C967" s="9" t="s">
        <v>217</v>
      </c>
      <c r="D967" s="9">
        <v>409</v>
      </c>
      <c r="E967" s="9" t="s">
        <v>4852</v>
      </c>
      <c r="F967" s="9">
        <f>COUNTIFS(Detalhe_Registro!$A:$A,A967,Detalhe_Registro!$D:$D,B967)</f>
        <v>2</v>
      </c>
      <c r="G967" s="11">
        <v>1.6363639999999999</v>
      </c>
      <c r="H967" s="11">
        <v>1.138182</v>
      </c>
      <c r="I967" s="10">
        <f>SUMIFS(Detalhe_Registro!$F:$F,Detalhe_Registro!$A:$A,A967,Detalhe_Registro!$D:$D,B967)</f>
        <v>1017</v>
      </c>
      <c r="J967" s="11">
        <f>SUMIFS(Detalhe_Registro!$G:$G,Detalhe_Registro!$A:$A,A967,Detalhe_Registro!$D:$D,B967)</f>
        <v>62.1</v>
      </c>
      <c r="K967" s="9" t="str">
        <f>IF(G967="","",IF(G967&lt;Premissas!$C$8,"&lt; 1,00",IF(G967&lt;Premissas!$C$9,"1,00 – 1,19",IF(G967&lt;Premissas!$C$10,"1,20 – 1,39",IF(G967&lt;Premissas!$C$11,"1,40 – 1,59",IF(G967&lt;Premissas!$C$12,"1,60 – 1,99","≥ 2,00"))))))</f>
        <v>1,60 – 1,99</v>
      </c>
      <c r="L967" s="12">
        <f>IF(G967="","",MIN(Premissas!$C$17,IF(G967&lt;Premissas!$C$8,Premissas!$E$7,IF(G967&lt;Premissas!$C$9,Premissas!$E$8,IF(G967&lt;Premissas!$C$10,Premissas!$E$9,IF(G967&lt;Premissas!$C$11,Premissas!$E$10,IF(G967&lt;Premissas!$C$12,Premissas!$E$11,Premissas!$E$12)))))))</f>
        <v>500</v>
      </c>
      <c r="M967" s="13">
        <f>IF(OR(L967="",L967=0),0,L967/Premissas!$C$16)</f>
        <v>19.23076923076923</v>
      </c>
      <c r="N967" s="9" t="str">
        <f>IF(L967&gt;=Premissas!$C$17,"SIM","NÃO")</f>
        <v>NÃO</v>
      </c>
    </row>
    <row r="968" spans="1:14" ht="15" customHeight="1">
      <c r="A968" s="9">
        <v>8</v>
      </c>
      <c r="B968" s="9" t="s">
        <v>212</v>
      </c>
      <c r="C968" s="9" t="s">
        <v>213</v>
      </c>
      <c r="D968" s="9">
        <v>409</v>
      </c>
      <c r="E968" s="9" t="s">
        <v>20</v>
      </c>
      <c r="F968" s="9">
        <f>COUNTIFS(Detalhe_Registro!$A:$A,A968,Detalhe_Registro!$D:$D,B968)</f>
        <v>1</v>
      </c>
      <c r="G968" s="11">
        <v>0.86363599999999996</v>
      </c>
      <c r="H968" s="11">
        <v>0.86363599999999996</v>
      </c>
      <c r="I968" s="10">
        <f>SUMIFS(Detalhe_Registro!$F:$F,Detalhe_Registro!$A:$A,A968,Detalhe_Registro!$D:$D,B968)</f>
        <v>140</v>
      </c>
      <c r="J968" s="11">
        <f>SUMIFS(Detalhe_Registro!$G:$G,Detalhe_Registro!$A:$A,A968,Detalhe_Registro!$D:$D,B968)</f>
        <v>7.43</v>
      </c>
      <c r="K968" s="9" t="str">
        <f>IF(G968="","",IF(G968&lt;Premissas!$C$8,"&lt; 1,00",IF(G968&lt;Premissas!$C$9,"1,00 – 1,19",IF(G968&lt;Premissas!$C$10,"1,20 – 1,39",IF(G968&lt;Premissas!$C$11,"1,40 – 1,59",IF(G968&lt;Premissas!$C$12,"1,60 – 1,99","≥ 2,00"))))))</f>
        <v>&lt; 1,00</v>
      </c>
      <c r="L968" s="12">
        <f>IF(G968="","",MIN(Premissas!$C$17,IF(G968&lt;Premissas!$C$8,Premissas!$E$7,IF(G968&lt;Premissas!$C$9,Premissas!$E$8,IF(G968&lt;Premissas!$C$10,Premissas!$E$9,IF(G968&lt;Premissas!$C$11,Premissas!$E$10,IF(G968&lt;Premissas!$C$12,Premissas!$E$11,Premissas!$E$12)))))))</f>
        <v>0</v>
      </c>
      <c r="M968" s="13">
        <f>IF(OR(L968="",L968=0),0,L968/Premissas!$C$16)</f>
        <v>0</v>
      </c>
      <c r="N968" s="9" t="str">
        <f>IF(L968&gt;=Premissas!$C$17,"SIM","NÃO")</f>
        <v>NÃO</v>
      </c>
    </row>
    <row r="969" spans="1:14" ht="15" customHeight="1">
      <c r="A969" s="9">
        <v>8</v>
      </c>
      <c r="B969" s="9" t="s">
        <v>132</v>
      </c>
      <c r="C969" s="9" t="s">
        <v>133</v>
      </c>
      <c r="D969" s="9">
        <v>409</v>
      </c>
      <c r="E969" s="9" t="s">
        <v>4852</v>
      </c>
      <c r="F969" s="9">
        <f>COUNTIFS(Detalhe_Registro!$A:$A,A969,Detalhe_Registro!$D:$D,B969)</f>
        <v>2</v>
      </c>
      <c r="G969" s="11">
        <v>1.48</v>
      </c>
      <c r="H969" s="11">
        <v>1.0127269999999999</v>
      </c>
      <c r="I969" s="10">
        <f>SUMIFS(Detalhe_Registro!$F:$F,Detalhe_Registro!$A:$A,A969,Detalhe_Registro!$D:$D,B969)</f>
        <v>495</v>
      </c>
      <c r="J969" s="11">
        <f>SUMIFS(Detalhe_Registro!$G:$G,Detalhe_Registro!$A:$A,A969,Detalhe_Registro!$D:$D,B969)</f>
        <v>15.85</v>
      </c>
      <c r="K969" s="9" t="str">
        <f>IF(G969="","",IF(G969&lt;Premissas!$C$8,"&lt; 1,00",IF(G969&lt;Premissas!$C$9,"1,00 – 1,19",IF(G969&lt;Premissas!$C$10,"1,20 – 1,39",IF(G969&lt;Premissas!$C$11,"1,40 – 1,59",IF(G969&lt;Premissas!$C$12,"1,60 – 1,99","≥ 2,00"))))))</f>
        <v>1,40 – 1,59</v>
      </c>
      <c r="L969" s="12">
        <f>IF(G969="","",MIN(Premissas!$C$17,IF(G969&lt;Premissas!$C$8,Premissas!$E$7,IF(G969&lt;Premissas!$C$9,Premissas!$E$8,IF(G969&lt;Premissas!$C$10,Premissas!$E$9,IF(G969&lt;Premissas!$C$11,Premissas!$E$10,IF(G969&lt;Premissas!$C$12,Premissas!$E$11,Premissas!$E$12)))))))</f>
        <v>350</v>
      </c>
      <c r="M969" s="13">
        <f>IF(OR(L969="",L969=0),0,L969/Premissas!$C$16)</f>
        <v>13.461538461538462</v>
      </c>
      <c r="N969" s="9" t="str">
        <f>IF(L969&gt;=Premissas!$C$17,"SIM","NÃO")</f>
        <v>NÃO</v>
      </c>
    </row>
    <row r="970" spans="1:14" ht="15" customHeight="1">
      <c r="A970" s="9">
        <v>8</v>
      </c>
      <c r="B970" s="9" t="s">
        <v>432</v>
      </c>
      <c r="C970" s="9" t="s">
        <v>433</v>
      </c>
      <c r="D970" s="9">
        <v>409</v>
      </c>
      <c r="E970" s="9" t="s">
        <v>20</v>
      </c>
      <c r="F970" s="9">
        <f>COUNTIFS(Detalhe_Registro!$A:$A,A970,Detalhe_Registro!$D:$D,B970)</f>
        <v>1</v>
      </c>
      <c r="G970" s="11">
        <v>0.68181800000000004</v>
      </c>
      <c r="H970" s="11">
        <v>0.68181800000000004</v>
      </c>
      <c r="I970" s="10">
        <f>SUMIFS(Detalhe_Registro!$F:$F,Detalhe_Registro!$A:$A,A970,Detalhe_Registro!$D:$D,B970)</f>
        <v>84</v>
      </c>
      <c r="J970" s="11">
        <f>SUMIFS(Detalhe_Registro!$G:$G,Detalhe_Registro!$A:$A,A970,Detalhe_Registro!$D:$D,B970)</f>
        <v>5.7</v>
      </c>
      <c r="K970" s="9" t="str">
        <f>IF(G970="","",IF(G970&lt;Premissas!$C$8,"&lt; 1,00",IF(G970&lt;Premissas!$C$9,"1,00 – 1,19",IF(G970&lt;Premissas!$C$10,"1,20 – 1,39",IF(G970&lt;Premissas!$C$11,"1,40 – 1,59",IF(G970&lt;Premissas!$C$12,"1,60 – 1,99","≥ 2,00"))))))</f>
        <v>&lt; 1,00</v>
      </c>
      <c r="L970" s="12">
        <f>IF(G970="","",MIN(Premissas!$C$17,IF(G970&lt;Premissas!$C$8,Premissas!$E$7,IF(G970&lt;Premissas!$C$9,Premissas!$E$8,IF(G970&lt;Premissas!$C$10,Premissas!$E$9,IF(G970&lt;Premissas!$C$11,Premissas!$E$10,IF(G970&lt;Premissas!$C$12,Premissas!$E$11,Premissas!$E$12)))))))</f>
        <v>0</v>
      </c>
      <c r="M970" s="13">
        <f>IF(OR(L970="",L970=0),0,L970/Premissas!$C$16)</f>
        <v>0</v>
      </c>
      <c r="N970" s="9" t="str">
        <f>IF(L970&gt;=Premissas!$C$17,"SIM","NÃO")</f>
        <v>NÃO</v>
      </c>
    </row>
    <row r="971" spans="1:14" ht="15" customHeight="1">
      <c r="A971" s="9">
        <v>8</v>
      </c>
      <c r="B971" s="9" t="s">
        <v>202</v>
      </c>
      <c r="C971" s="9" t="s">
        <v>203</v>
      </c>
      <c r="D971" s="9">
        <v>409</v>
      </c>
      <c r="E971" s="9" t="s">
        <v>20</v>
      </c>
      <c r="F971" s="9">
        <f>COUNTIFS(Detalhe_Registro!$A:$A,A971,Detalhe_Registro!$D:$D,B971)</f>
        <v>1</v>
      </c>
      <c r="G971" s="11">
        <v>1.181818</v>
      </c>
      <c r="H971" s="11">
        <v>1.181818</v>
      </c>
      <c r="I971" s="10">
        <f>SUMIFS(Detalhe_Registro!$F:$F,Detalhe_Registro!$A:$A,A971,Detalhe_Registro!$D:$D,B971)</f>
        <v>147</v>
      </c>
      <c r="J971" s="11">
        <f>SUMIFS(Detalhe_Registro!$G:$G,Detalhe_Registro!$A:$A,A971,Detalhe_Registro!$D:$D,B971)</f>
        <v>5.6</v>
      </c>
      <c r="K971" s="9" t="str">
        <f>IF(G971="","",IF(G971&lt;Premissas!$C$8,"&lt; 1,00",IF(G971&lt;Premissas!$C$9,"1,00 – 1,19",IF(G971&lt;Premissas!$C$10,"1,20 – 1,39",IF(G971&lt;Premissas!$C$11,"1,40 – 1,59",IF(G971&lt;Premissas!$C$12,"1,60 – 1,99","≥ 2,00"))))))</f>
        <v>1,00 – 1,19</v>
      </c>
      <c r="L971" s="12">
        <f>IF(G971="","",MIN(Premissas!$C$17,IF(G971&lt;Premissas!$C$8,Premissas!$E$7,IF(G971&lt;Premissas!$C$9,Premissas!$E$8,IF(G971&lt;Premissas!$C$10,Premissas!$E$9,IF(G971&lt;Premissas!$C$11,Premissas!$E$10,IF(G971&lt;Premissas!$C$12,Premissas!$E$11,Premissas!$E$12)))))))</f>
        <v>100</v>
      </c>
      <c r="M971" s="13">
        <f>IF(OR(L971="",L971=0),0,L971/Premissas!$C$16)</f>
        <v>3.8461538461538463</v>
      </c>
      <c r="N971" s="9" t="str">
        <f>IF(L971&gt;=Premissas!$C$17,"SIM","NÃO")</f>
        <v>NÃO</v>
      </c>
    </row>
    <row r="972" spans="1:14" ht="15" customHeight="1">
      <c r="A972" s="9">
        <v>8</v>
      </c>
      <c r="B972" s="9" t="s">
        <v>128</v>
      </c>
      <c r="C972" s="9" t="s">
        <v>129</v>
      </c>
      <c r="D972" s="9">
        <v>409</v>
      </c>
      <c r="E972" s="9" t="s">
        <v>4852</v>
      </c>
      <c r="F972" s="9">
        <f>COUNTIFS(Detalhe_Registro!$A:$A,A972,Detalhe_Registro!$D:$D,B972)</f>
        <v>2</v>
      </c>
      <c r="G972" s="11">
        <v>1.454545</v>
      </c>
      <c r="H972" s="11">
        <v>0.76727299999999998</v>
      </c>
      <c r="I972" s="10">
        <f>SUMIFS(Detalhe_Registro!$F:$F,Detalhe_Registro!$A:$A,A972,Detalhe_Registro!$D:$D,B972)</f>
        <v>22</v>
      </c>
      <c r="J972" s="11">
        <f>SUMIFS(Detalhe_Registro!$G:$G,Detalhe_Registro!$A:$A,A972,Detalhe_Registro!$D:$D,B972)</f>
        <v>9.48</v>
      </c>
      <c r="K972" s="9" t="str">
        <f>IF(G972="","",IF(G972&lt;Premissas!$C$8,"&lt; 1,00",IF(G972&lt;Premissas!$C$9,"1,00 – 1,19",IF(G972&lt;Premissas!$C$10,"1,20 – 1,39",IF(G972&lt;Premissas!$C$11,"1,40 – 1,59",IF(G972&lt;Premissas!$C$12,"1,60 – 1,99","≥ 2,00"))))))</f>
        <v>1,40 – 1,59</v>
      </c>
      <c r="L972" s="12">
        <f>IF(G972="","",MIN(Premissas!$C$17,IF(G972&lt;Premissas!$C$8,Premissas!$E$7,IF(G972&lt;Premissas!$C$9,Premissas!$E$8,IF(G972&lt;Premissas!$C$10,Premissas!$E$9,IF(G972&lt;Premissas!$C$11,Premissas!$E$10,IF(G972&lt;Premissas!$C$12,Premissas!$E$11,Premissas!$E$12)))))))</f>
        <v>350</v>
      </c>
      <c r="M972" s="13">
        <f>IF(OR(L972="",L972=0),0,L972/Premissas!$C$16)</f>
        <v>13.461538461538462</v>
      </c>
      <c r="N972" s="9" t="str">
        <f>IF(L972&gt;=Premissas!$C$17,"SIM","NÃO")</f>
        <v>NÃO</v>
      </c>
    </row>
    <row r="973" spans="1:14" ht="15" customHeight="1">
      <c r="A973" s="9">
        <v>8</v>
      </c>
      <c r="B973" s="9" t="s">
        <v>106</v>
      </c>
      <c r="C973" s="9" t="s">
        <v>107</v>
      </c>
      <c r="D973" s="9">
        <v>409</v>
      </c>
      <c r="E973" s="9" t="s">
        <v>20</v>
      </c>
      <c r="F973" s="9">
        <f>COUNTIFS(Detalhe_Registro!$A:$A,A973,Detalhe_Registro!$D:$D,B973)</f>
        <v>1</v>
      </c>
      <c r="G973" s="11">
        <v>1.0909089999999999</v>
      </c>
      <c r="H973" s="11">
        <v>1.0909089999999999</v>
      </c>
      <c r="I973" s="10">
        <f>SUMIFS(Detalhe_Registro!$F:$F,Detalhe_Registro!$A:$A,A973,Detalhe_Registro!$D:$D,B973)</f>
        <v>157</v>
      </c>
      <c r="J973" s="11">
        <f>SUMIFS(Detalhe_Registro!$G:$G,Detalhe_Registro!$A:$A,A973,Detalhe_Registro!$D:$D,B973)</f>
        <v>6.44</v>
      </c>
      <c r="K973" s="9" t="str">
        <f>IF(G973="","",IF(G973&lt;Premissas!$C$8,"&lt; 1,00",IF(G973&lt;Premissas!$C$9,"1,00 – 1,19",IF(G973&lt;Premissas!$C$10,"1,20 – 1,39",IF(G973&lt;Premissas!$C$11,"1,40 – 1,59",IF(G973&lt;Premissas!$C$12,"1,60 – 1,99","≥ 2,00"))))))</f>
        <v>1,00 – 1,19</v>
      </c>
      <c r="L973" s="12">
        <f>IF(G973="","",MIN(Premissas!$C$17,IF(G973&lt;Premissas!$C$8,Premissas!$E$7,IF(G973&lt;Premissas!$C$9,Premissas!$E$8,IF(G973&lt;Premissas!$C$10,Premissas!$E$9,IF(G973&lt;Premissas!$C$11,Premissas!$E$10,IF(G973&lt;Premissas!$C$12,Premissas!$E$11,Premissas!$E$12)))))))</f>
        <v>100</v>
      </c>
      <c r="M973" s="13">
        <f>IF(OR(L973="",L973=0),0,L973/Premissas!$C$16)</f>
        <v>3.8461538461538463</v>
      </c>
      <c r="N973" s="9" t="str">
        <f>IF(L973&gt;=Premissas!$C$17,"SIM","NÃO")</f>
        <v>NÃO</v>
      </c>
    </row>
    <row r="974" spans="1:14" ht="15" customHeight="1">
      <c r="A974" s="9">
        <v>8</v>
      </c>
      <c r="B974" s="9" t="s">
        <v>364</v>
      </c>
      <c r="C974" s="9" t="s">
        <v>365</v>
      </c>
      <c r="D974" s="9">
        <v>409</v>
      </c>
      <c r="E974" s="9" t="s">
        <v>20</v>
      </c>
      <c r="F974" s="9">
        <f>COUNTIFS(Detalhe_Registro!$A:$A,A974,Detalhe_Registro!$D:$D,B974)</f>
        <v>1</v>
      </c>
      <c r="G974" s="11">
        <v>1.454545</v>
      </c>
      <c r="H974" s="11">
        <v>1.454545</v>
      </c>
      <c r="I974" s="10">
        <f>SUMIFS(Detalhe_Registro!$F:$F,Detalhe_Registro!$A:$A,A974,Detalhe_Registro!$D:$D,B974)</f>
        <v>32</v>
      </c>
      <c r="J974" s="11">
        <f>SUMIFS(Detalhe_Registro!$G:$G,Detalhe_Registro!$A:$A,A974,Detalhe_Registro!$D:$D,B974)</f>
        <v>1</v>
      </c>
      <c r="K974" s="9" t="str">
        <f>IF(G974="","",IF(G974&lt;Premissas!$C$8,"&lt; 1,00",IF(G974&lt;Premissas!$C$9,"1,00 – 1,19",IF(G974&lt;Premissas!$C$10,"1,20 – 1,39",IF(G974&lt;Premissas!$C$11,"1,40 – 1,59",IF(G974&lt;Premissas!$C$12,"1,60 – 1,99","≥ 2,00"))))))</f>
        <v>1,40 – 1,59</v>
      </c>
      <c r="L974" s="12">
        <f>IF(G974="","",MIN(Premissas!$C$17,IF(G974&lt;Premissas!$C$8,Premissas!$E$7,IF(G974&lt;Premissas!$C$9,Premissas!$E$8,IF(G974&lt;Premissas!$C$10,Premissas!$E$9,IF(G974&lt;Premissas!$C$11,Premissas!$E$10,IF(G974&lt;Premissas!$C$12,Premissas!$E$11,Premissas!$E$12)))))))</f>
        <v>350</v>
      </c>
      <c r="M974" s="13">
        <f>IF(OR(L974="",L974=0),0,L974/Premissas!$C$16)</f>
        <v>13.461538461538462</v>
      </c>
      <c r="N974" s="9" t="str">
        <f>IF(L974&gt;=Premissas!$C$17,"SIM","NÃO")</f>
        <v>NÃO</v>
      </c>
    </row>
    <row r="975" spans="1:14" ht="15" customHeight="1">
      <c r="A975" s="9">
        <v>8</v>
      </c>
      <c r="B975" s="9" t="s">
        <v>184</v>
      </c>
      <c r="C975" s="9" t="s">
        <v>185</v>
      </c>
      <c r="D975" s="9">
        <v>409</v>
      </c>
      <c r="E975" s="9" t="s">
        <v>21</v>
      </c>
      <c r="F975" s="9">
        <f>COUNTIFS(Detalhe_Registro!$A:$A,A975,Detalhe_Registro!$D:$D,B975)</f>
        <v>1</v>
      </c>
      <c r="G975" s="11">
        <v>1.28</v>
      </c>
      <c r="H975" s="11">
        <v>1.28</v>
      </c>
      <c r="I975" s="10">
        <f>SUMIFS(Detalhe_Registro!$F:$F,Detalhe_Registro!$A:$A,A975,Detalhe_Registro!$D:$D,B975)</f>
        <v>1803</v>
      </c>
      <c r="J975" s="11">
        <f>SUMIFS(Detalhe_Registro!$G:$G,Detalhe_Registro!$A:$A,A975,Detalhe_Registro!$D:$D,B975)</f>
        <v>55.73</v>
      </c>
      <c r="K975" s="9" t="str">
        <f>IF(G975="","",IF(G975&lt;Premissas!$C$8,"&lt; 1,00",IF(G975&lt;Premissas!$C$9,"1,00 – 1,19",IF(G975&lt;Premissas!$C$10,"1,20 – 1,39",IF(G975&lt;Premissas!$C$11,"1,40 – 1,59",IF(G975&lt;Premissas!$C$12,"1,60 – 1,99","≥ 2,00"))))))</f>
        <v>1,20 – 1,39</v>
      </c>
      <c r="L975" s="12">
        <f>IF(G975="","",MIN(Premissas!$C$17,IF(G975&lt;Premissas!$C$8,Premissas!$E$7,IF(G975&lt;Premissas!$C$9,Premissas!$E$8,IF(G975&lt;Premissas!$C$10,Premissas!$E$9,IF(G975&lt;Premissas!$C$11,Premissas!$E$10,IF(G975&lt;Premissas!$C$12,Premissas!$E$11,Premissas!$E$12)))))))</f>
        <v>200</v>
      </c>
      <c r="M975" s="13">
        <f>IF(OR(L975="",L975=0),0,L975/Premissas!$C$16)</f>
        <v>7.6923076923076925</v>
      </c>
      <c r="N975" s="9" t="str">
        <f>IF(L975&gt;=Premissas!$C$17,"SIM","NÃO")</f>
        <v>NÃO</v>
      </c>
    </row>
    <row r="976" spans="1:14" ht="15" customHeight="1">
      <c r="A976" s="9">
        <v>8</v>
      </c>
      <c r="B976" s="9" t="s">
        <v>204</v>
      </c>
      <c r="C976" s="9" t="s">
        <v>205</v>
      </c>
      <c r="D976" s="9">
        <v>409</v>
      </c>
      <c r="E976" s="9" t="s">
        <v>20</v>
      </c>
      <c r="F976" s="9">
        <f>COUNTIFS(Detalhe_Registro!$A:$A,A976,Detalhe_Registro!$D:$D,B976)</f>
        <v>1</v>
      </c>
      <c r="G976" s="11">
        <v>0.54545500000000002</v>
      </c>
      <c r="H976" s="11">
        <v>0.54545500000000002</v>
      </c>
      <c r="I976" s="10">
        <f>SUMIFS(Detalhe_Registro!$F:$F,Detalhe_Registro!$A:$A,A976,Detalhe_Registro!$D:$D,B976)</f>
        <v>39</v>
      </c>
      <c r="J976" s="11">
        <f>SUMIFS(Detalhe_Registro!$G:$G,Detalhe_Registro!$A:$A,A976,Detalhe_Registro!$D:$D,B976)</f>
        <v>3.39</v>
      </c>
      <c r="K976" s="9" t="str">
        <f>IF(G976="","",IF(G976&lt;Premissas!$C$8,"&lt; 1,00",IF(G976&lt;Premissas!$C$9,"1,00 – 1,19",IF(G976&lt;Premissas!$C$10,"1,20 – 1,39",IF(G976&lt;Premissas!$C$11,"1,40 – 1,59",IF(G976&lt;Premissas!$C$12,"1,60 – 1,99","≥ 2,00"))))))</f>
        <v>&lt; 1,00</v>
      </c>
      <c r="L976" s="12">
        <f>IF(G976="","",MIN(Premissas!$C$17,IF(G976&lt;Premissas!$C$8,Premissas!$E$7,IF(G976&lt;Premissas!$C$9,Premissas!$E$8,IF(G976&lt;Premissas!$C$10,Premissas!$E$9,IF(G976&lt;Premissas!$C$11,Premissas!$E$10,IF(G976&lt;Premissas!$C$12,Premissas!$E$11,Premissas!$E$12)))))))</f>
        <v>0</v>
      </c>
      <c r="M976" s="13">
        <f>IF(OR(L976="",L976=0),0,L976/Premissas!$C$16)</f>
        <v>0</v>
      </c>
      <c r="N976" s="9" t="str">
        <f>IF(L976&gt;=Premissas!$C$17,"SIM","NÃO")</f>
        <v>NÃO</v>
      </c>
    </row>
    <row r="977" spans="1:14" ht="15" customHeight="1">
      <c r="A977" s="9">
        <v>8</v>
      </c>
      <c r="B977" s="9" t="s">
        <v>206</v>
      </c>
      <c r="C977" s="9" t="s">
        <v>207</v>
      </c>
      <c r="D977" s="9">
        <v>409</v>
      </c>
      <c r="E977" s="9" t="s">
        <v>20</v>
      </c>
      <c r="F977" s="9">
        <f>COUNTIFS(Detalhe_Registro!$A:$A,A977,Detalhe_Registro!$D:$D,B977)</f>
        <v>1</v>
      </c>
      <c r="G977" s="11">
        <v>1.7727269999999999</v>
      </c>
      <c r="H977" s="11">
        <v>1.7727269999999999</v>
      </c>
      <c r="I977" s="10">
        <f>SUMIFS(Detalhe_Registro!$F:$F,Detalhe_Registro!$A:$A,A977,Detalhe_Registro!$D:$D,B977)</f>
        <v>140</v>
      </c>
      <c r="J977" s="11">
        <f>SUMIFS(Detalhe_Registro!$G:$G,Detalhe_Registro!$A:$A,A977,Detalhe_Registro!$D:$D,B977)</f>
        <v>3.6</v>
      </c>
      <c r="K977" s="9" t="str">
        <f>IF(G977="","",IF(G977&lt;Premissas!$C$8,"&lt; 1,00",IF(G977&lt;Premissas!$C$9,"1,00 – 1,19",IF(G977&lt;Premissas!$C$10,"1,20 – 1,39",IF(G977&lt;Premissas!$C$11,"1,40 – 1,59",IF(G977&lt;Premissas!$C$12,"1,60 – 1,99","≥ 2,00"))))))</f>
        <v>1,60 – 1,99</v>
      </c>
      <c r="L977" s="12">
        <f>IF(G977="","",MIN(Premissas!$C$17,IF(G977&lt;Premissas!$C$8,Premissas!$E$7,IF(G977&lt;Premissas!$C$9,Premissas!$E$8,IF(G977&lt;Premissas!$C$10,Premissas!$E$9,IF(G977&lt;Premissas!$C$11,Premissas!$E$10,IF(G977&lt;Premissas!$C$12,Premissas!$E$11,Premissas!$E$12)))))))</f>
        <v>500</v>
      </c>
      <c r="M977" s="13">
        <f>IF(OR(L977="",L977=0),0,L977/Premissas!$C$16)</f>
        <v>19.23076923076923</v>
      </c>
      <c r="N977" s="9" t="str">
        <f>IF(L977&gt;=Premissas!$C$17,"SIM","NÃO")</f>
        <v>NÃO</v>
      </c>
    </row>
    <row r="978" spans="1:14" ht="15" customHeight="1">
      <c r="A978" s="9">
        <v>8</v>
      </c>
      <c r="B978" s="9" t="s">
        <v>178</v>
      </c>
      <c r="C978" s="9" t="s">
        <v>179</v>
      </c>
      <c r="D978" s="9">
        <v>409</v>
      </c>
      <c r="E978" s="9" t="s">
        <v>4855</v>
      </c>
      <c r="F978" s="9">
        <f>COUNTIFS(Detalhe_Registro!$A:$A,A978,Detalhe_Registro!$D:$D,B978)</f>
        <v>3</v>
      </c>
      <c r="G978" s="11">
        <v>2.625</v>
      </c>
      <c r="H978" s="11">
        <v>1.613788</v>
      </c>
      <c r="I978" s="10">
        <f>SUMIFS(Detalhe_Registro!$F:$F,Detalhe_Registro!$A:$A,A978,Detalhe_Registro!$D:$D,B978)</f>
        <v>1152</v>
      </c>
      <c r="J978" s="11">
        <f>SUMIFS(Detalhe_Registro!$G:$G,Detalhe_Registro!$A:$A,A978,Detalhe_Registro!$D:$D,B978)</f>
        <v>40.299999999999997</v>
      </c>
      <c r="K978" s="9" t="str">
        <f>IF(G978="","",IF(G978&lt;Premissas!$C$8,"&lt; 1,00",IF(G978&lt;Premissas!$C$9,"1,00 – 1,19",IF(G978&lt;Premissas!$C$10,"1,20 – 1,39",IF(G978&lt;Premissas!$C$11,"1,40 – 1,59",IF(G978&lt;Premissas!$C$12,"1,60 – 1,99","≥ 2,00"))))))</f>
        <v>≥ 2,00</v>
      </c>
      <c r="L978" s="12">
        <f>IF(G978="","",MIN(Premissas!$C$17,IF(G978&lt;Premissas!$C$8,Premissas!$E$7,IF(G978&lt;Premissas!$C$9,Premissas!$E$8,IF(G978&lt;Premissas!$C$10,Premissas!$E$9,IF(G978&lt;Premissas!$C$11,Premissas!$E$10,IF(G978&lt;Premissas!$C$12,Premissas!$E$11,Premissas!$E$12)))))))</f>
        <v>750</v>
      </c>
      <c r="M978" s="13">
        <f>IF(OR(L978="",L978=0),0,L978/Premissas!$C$16)</f>
        <v>28.846153846153847</v>
      </c>
      <c r="N978" s="9" t="str">
        <f>IF(L978&gt;=Premissas!$C$17,"SIM","NÃO")</f>
        <v>SIM</v>
      </c>
    </row>
    <row r="979" spans="1:14" ht="15" customHeight="1">
      <c r="A979" s="9">
        <v>8</v>
      </c>
      <c r="B979" s="9" t="s">
        <v>456</v>
      </c>
      <c r="C979" s="9" t="s">
        <v>457</v>
      </c>
      <c r="D979" s="9">
        <v>409</v>
      </c>
      <c r="E979" s="9" t="s">
        <v>21</v>
      </c>
      <c r="F979" s="9">
        <f>COUNTIFS(Detalhe_Registro!$A:$A,A979,Detalhe_Registro!$D:$D,B979)</f>
        <v>1</v>
      </c>
      <c r="G979" s="11">
        <v>1.84</v>
      </c>
      <c r="H979" s="11">
        <v>1.84</v>
      </c>
      <c r="I979" s="10">
        <f>SUMIFS(Detalhe_Registro!$F:$F,Detalhe_Registro!$A:$A,A979,Detalhe_Registro!$D:$D,B979)</f>
        <v>2307</v>
      </c>
      <c r="J979" s="11">
        <f>SUMIFS(Detalhe_Registro!$G:$G,Detalhe_Registro!$A:$A,A979,Detalhe_Registro!$D:$D,B979)</f>
        <v>50.66</v>
      </c>
      <c r="K979" s="9" t="str">
        <f>IF(G979="","",IF(G979&lt;Premissas!$C$8,"&lt; 1,00",IF(G979&lt;Premissas!$C$9,"1,00 – 1,19",IF(G979&lt;Premissas!$C$10,"1,20 – 1,39",IF(G979&lt;Premissas!$C$11,"1,40 – 1,59",IF(G979&lt;Premissas!$C$12,"1,60 – 1,99","≥ 2,00"))))))</f>
        <v>1,60 – 1,99</v>
      </c>
      <c r="L979" s="12">
        <f>IF(G979="","",MIN(Premissas!$C$17,IF(G979&lt;Premissas!$C$8,Premissas!$E$7,IF(G979&lt;Premissas!$C$9,Premissas!$E$8,IF(G979&lt;Premissas!$C$10,Premissas!$E$9,IF(G979&lt;Premissas!$C$11,Premissas!$E$10,IF(G979&lt;Premissas!$C$12,Premissas!$E$11,Premissas!$E$12)))))))</f>
        <v>500</v>
      </c>
      <c r="M979" s="13">
        <f>IF(OR(L979="",L979=0),0,L979/Premissas!$C$16)</f>
        <v>19.23076923076923</v>
      </c>
      <c r="N979" s="9" t="str">
        <f>IF(L979&gt;=Premissas!$C$17,"SIM","NÃO")</f>
        <v>NÃO</v>
      </c>
    </row>
    <row r="980" spans="1:14" ht="15" customHeight="1">
      <c r="A980" s="9">
        <v>8</v>
      </c>
      <c r="B980" s="9" t="s">
        <v>418</v>
      </c>
      <c r="C980" s="9" t="s">
        <v>419</v>
      </c>
      <c r="D980" s="9">
        <v>409</v>
      </c>
      <c r="E980" s="9" t="s">
        <v>19</v>
      </c>
      <c r="F980" s="9">
        <f>COUNTIFS(Detalhe_Registro!$A:$A,A980,Detalhe_Registro!$D:$D,B980)</f>
        <v>1</v>
      </c>
      <c r="G980" s="11">
        <v>0.2</v>
      </c>
      <c r="H980" s="11">
        <v>0.2</v>
      </c>
      <c r="I980" s="10">
        <f>SUMIFS(Detalhe_Registro!$F:$F,Detalhe_Registro!$A:$A,A980,Detalhe_Registro!$D:$D,B980)</f>
        <v>81</v>
      </c>
      <c r="J980" s="11">
        <f>SUMIFS(Detalhe_Registro!$G:$G,Detalhe_Registro!$A:$A,A980,Detalhe_Registro!$D:$D,B980)</f>
        <v>16.91</v>
      </c>
      <c r="K980" s="9" t="str">
        <f>IF(G980="","",IF(G980&lt;Premissas!$C$8,"&lt; 1,00",IF(G980&lt;Premissas!$C$9,"1,00 – 1,19",IF(G980&lt;Premissas!$C$10,"1,20 – 1,39",IF(G980&lt;Premissas!$C$11,"1,40 – 1,59",IF(G980&lt;Premissas!$C$12,"1,60 – 1,99","≥ 2,00"))))))</f>
        <v>&lt; 1,00</v>
      </c>
      <c r="L980" s="12">
        <f>IF(G980="","",MIN(Premissas!$C$17,IF(G980&lt;Premissas!$C$8,Premissas!$E$7,IF(G980&lt;Premissas!$C$9,Premissas!$E$8,IF(G980&lt;Premissas!$C$10,Premissas!$E$9,IF(G980&lt;Premissas!$C$11,Premissas!$E$10,IF(G980&lt;Premissas!$C$12,Premissas!$E$11,Premissas!$E$12)))))))</f>
        <v>0</v>
      </c>
      <c r="M980" s="13">
        <f>IF(OR(L980="",L980=0),0,L980/Premissas!$C$16)</f>
        <v>0</v>
      </c>
      <c r="N980" s="9" t="str">
        <f>IF(L980&gt;=Premissas!$C$17,"SIM","NÃO")</f>
        <v>NÃO</v>
      </c>
    </row>
    <row r="981" spans="1:14" ht="15" customHeight="1">
      <c r="A981" s="9">
        <v>8</v>
      </c>
      <c r="B981" s="9" t="s">
        <v>278</v>
      </c>
      <c r="C981" s="9" t="s">
        <v>279</v>
      </c>
      <c r="D981" s="9">
        <v>409</v>
      </c>
      <c r="E981" s="9" t="s">
        <v>18</v>
      </c>
      <c r="F981" s="9">
        <f>COUNTIFS(Detalhe_Registro!$A:$A,A981,Detalhe_Registro!$D:$D,B981)</f>
        <v>1</v>
      </c>
      <c r="G981" s="11">
        <v>0.95833299999999999</v>
      </c>
      <c r="H981" s="11">
        <v>0.95833299999999999</v>
      </c>
      <c r="I981" s="10">
        <f>SUMIFS(Detalhe_Registro!$F:$F,Detalhe_Registro!$A:$A,A981,Detalhe_Registro!$D:$D,B981)</f>
        <v>549</v>
      </c>
      <c r="J981" s="11">
        <f>SUMIFS(Detalhe_Registro!$G:$G,Detalhe_Registro!$A:$A,A981,Detalhe_Registro!$D:$D,B981)</f>
        <v>24.23</v>
      </c>
      <c r="K981" s="9" t="str">
        <f>IF(G981="","",IF(G981&lt;Premissas!$C$8,"&lt; 1,00",IF(G981&lt;Premissas!$C$9,"1,00 – 1,19",IF(G981&lt;Premissas!$C$10,"1,20 – 1,39",IF(G981&lt;Premissas!$C$11,"1,40 – 1,59",IF(G981&lt;Premissas!$C$12,"1,60 – 1,99","≥ 2,00"))))))</f>
        <v>&lt; 1,00</v>
      </c>
      <c r="L981" s="12">
        <f>IF(G981="","",MIN(Premissas!$C$17,IF(G981&lt;Premissas!$C$8,Premissas!$E$7,IF(G981&lt;Premissas!$C$9,Premissas!$E$8,IF(G981&lt;Premissas!$C$10,Premissas!$E$9,IF(G981&lt;Premissas!$C$11,Premissas!$E$10,IF(G981&lt;Premissas!$C$12,Premissas!$E$11,Premissas!$E$12)))))))</f>
        <v>0</v>
      </c>
      <c r="M981" s="13">
        <f>IF(OR(L981="",L981=0),0,L981/Premissas!$C$16)</f>
        <v>0</v>
      </c>
      <c r="N981" s="9" t="str">
        <f>IF(L981&gt;=Premissas!$C$17,"SIM","NÃO")</f>
        <v>NÃO</v>
      </c>
    </row>
    <row r="982" spans="1:14" ht="15" customHeight="1">
      <c r="A982" s="9">
        <v>8</v>
      </c>
      <c r="B982" s="9" t="s">
        <v>304</v>
      </c>
      <c r="C982" s="9" t="s">
        <v>305</v>
      </c>
      <c r="D982" s="9">
        <v>409</v>
      </c>
      <c r="E982" s="9" t="s">
        <v>20</v>
      </c>
      <c r="F982" s="9">
        <f>COUNTIFS(Detalhe_Registro!$A:$A,A982,Detalhe_Registro!$D:$D,B982)</f>
        <v>1</v>
      </c>
      <c r="G982" s="11">
        <v>0.68181800000000004</v>
      </c>
      <c r="H982" s="11">
        <v>0.68181800000000004</v>
      </c>
      <c r="I982" s="10">
        <f>SUMIFS(Detalhe_Registro!$F:$F,Detalhe_Registro!$A:$A,A982,Detalhe_Registro!$D:$D,B982)</f>
        <v>33</v>
      </c>
      <c r="J982" s="11">
        <f>SUMIFS(Detalhe_Registro!$G:$G,Detalhe_Registro!$A:$A,A982,Detalhe_Registro!$D:$D,B982)</f>
        <v>2.17</v>
      </c>
      <c r="K982" s="9" t="str">
        <f>IF(G982="","",IF(G982&lt;Premissas!$C$8,"&lt; 1,00",IF(G982&lt;Premissas!$C$9,"1,00 – 1,19",IF(G982&lt;Premissas!$C$10,"1,20 – 1,39",IF(G982&lt;Premissas!$C$11,"1,40 – 1,59",IF(G982&lt;Premissas!$C$12,"1,60 – 1,99","≥ 2,00"))))))</f>
        <v>&lt; 1,00</v>
      </c>
      <c r="L982" s="12">
        <f>IF(G982="","",MIN(Premissas!$C$17,IF(G982&lt;Premissas!$C$8,Premissas!$E$7,IF(G982&lt;Premissas!$C$9,Premissas!$E$8,IF(G982&lt;Premissas!$C$10,Premissas!$E$9,IF(G982&lt;Premissas!$C$11,Premissas!$E$10,IF(G982&lt;Premissas!$C$12,Premissas!$E$11,Premissas!$E$12)))))))</f>
        <v>0</v>
      </c>
      <c r="M982" s="13">
        <f>IF(OR(L982="",L982=0),0,L982/Premissas!$C$16)</f>
        <v>0</v>
      </c>
      <c r="N982" s="9" t="str">
        <f>IF(L982&gt;=Premissas!$C$17,"SIM","NÃO")</f>
        <v>NÃO</v>
      </c>
    </row>
    <row r="983" spans="1:14" ht="15" customHeight="1">
      <c r="A983" s="9">
        <v>8</v>
      </c>
      <c r="B983" s="9" t="s">
        <v>148</v>
      </c>
      <c r="C983" s="9" t="s">
        <v>149</v>
      </c>
      <c r="D983" s="9">
        <v>409</v>
      </c>
      <c r="E983" s="9" t="s">
        <v>18</v>
      </c>
      <c r="F983" s="9">
        <f>COUNTIFS(Detalhe_Registro!$A:$A,A983,Detalhe_Registro!$D:$D,B983)</f>
        <v>1</v>
      </c>
      <c r="G983" s="11">
        <v>3.7916669999999999</v>
      </c>
      <c r="H983" s="11">
        <v>3.7916669999999999</v>
      </c>
      <c r="I983" s="10">
        <f>SUMIFS(Detalhe_Registro!$F:$F,Detalhe_Registro!$A:$A,A983,Detalhe_Registro!$D:$D,B983)</f>
        <v>745</v>
      </c>
      <c r="J983" s="11">
        <f>SUMIFS(Detalhe_Registro!$G:$G,Detalhe_Registro!$A:$A,A983,Detalhe_Registro!$D:$D,B983)</f>
        <v>8.16</v>
      </c>
      <c r="K983" s="9" t="str">
        <f>IF(G983="","",IF(G983&lt;Premissas!$C$8,"&lt; 1,00",IF(G983&lt;Premissas!$C$9,"1,00 – 1,19",IF(G983&lt;Premissas!$C$10,"1,20 – 1,39",IF(G983&lt;Premissas!$C$11,"1,40 – 1,59",IF(G983&lt;Premissas!$C$12,"1,60 – 1,99","≥ 2,00"))))))</f>
        <v>≥ 2,00</v>
      </c>
      <c r="L983" s="12">
        <f>IF(G983="","",MIN(Premissas!$C$17,IF(G983&lt;Premissas!$C$8,Premissas!$E$7,IF(G983&lt;Premissas!$C$9,Premissas!$E$8,IF(G983&lt;Premissas!$C$10,Premissas!$E$9,IF(G983&lt;Premissas!$C$11,Premissas!$E$10,IF(G983&lt;Premissas!$C$12,Premissas!$E$11,Premissas!$E$12)))))))</f>
        <v>750</v>
      </c>
      <c r="M983" s="13">
        <f>IF(OR(L983="",L983=0),0,L983/Premissas!$C$16)</f>
        <v>28.846153846153847</v>
      </c>
      <c r="N983" s="9" t="str">
        <f>IF(L983&gt;=Premissas!$C$17,"SIM","NÃO")</f>
        <v>SIM</v>
      </c>
    </row>
    <row r="984" spans="1:14" ht="15" customHeight="1">
      <c r="A984" s="9">
        <v>8</v>
      </c>
      <c r="B984" s="9" t="s">
        <v>236</v>
      </c>
      <c r="C984" s="9" t="s">
        <v>237</v>
      </c>
      <c r="D984" s="9">
        <v>409</v>
      </c>
      <c r="E984" s="9" t="s">
        <v>20</v>
      </c>
      <c r="F984" s="9">
        <f>COUNTIFS(Detalhe_Registro!$A:$A,A984,Detalhe_Registro!$D:$D,B984)</f>
        <v>1</v>
      </c>
      <c r="G984" s="11">
        <v>3.045455</v>
      </c>
      <c r="H984" s="11">
        <v>3.045455</v>
      </c>
      <c r="I984" s="10">
        <f>SUMIFS(Detalhe_Registro!$F:$F,Detalhe_Registro!$A:$A,A984,Detalhe_Registro!$D:$D,B984)</f>
        <v>33</v>
      </c>
      <c r="J984" s="11">
        <f>SUMIFS(Detalhe_Registro!$G:$G,Detalhe_Registro!$A:$A,A984,Detalhe_Registro!$D:$D,B984)</f>
        <v>0.49</v>
      </c>
      <c r="K984" s="9" t="str">
        <f>IF(G984="","",IF(G984&lt;Premissas!$C$8,"&lt; 1,00",IF(G984&lt;Premissas!$C$9,"1,00 – 1,19",IF(G984&lt;Premissas!$C$10,"1,20 – 1,39",IF(G984&lt;Premissas!$C$11,"1,40 – 1,59",IF(G984&lt;Premissas!$C$12,"1,60 – 1,99","≥ 2,00"))))))</f>
        <v>≥ 2,00</v>
      </c>
      <c r="L984" s="12">
        <f>IF(G984="","",MIN(Premissas!$C$17,IF(G984&lt;Premissas!$C$8,Premissas!$E$7,IF(G984&lt;Premissas!$C$9,Premissas!$E$8,IF(G984&lt;Premissas!$C$10,Premissas!$E$9,IF(G984&lt;Premissas!$C$11,Premissas!$E$10,IF(G984&lt;Premissas!$C$12,Premissas!$E$11,Premissas!$E$12)))))))</f>
        <v>750</v>
      </c>
      <c r="M984" s="13">
        <f>IF(OR(L984="",L984=0),0,L984/Premissas!$C$16)</f>
        <v>28.846153846153847</v>
      </c>
      <c r="N984" s="9" t="str">
        <f>IF(L984&gt;=Premissas!$C$17,"SIM","NÃO")</f>
        <v>SIM</v>
      </c>
    </row>
    <row r="985" spans="1:14" ht="15" customHeight="1">
      <c r="A985" s="9">
        <v>8</v>
      </c>
      <c r="B985" s="9" t="s">
        <v>176</v>
      </c>
      <c r="C985" s="9" t="s">
        <v>177</v>
      </c>
      <c r="D985" s="9">
        <v>409</v>
      </c>
      <c r="E985" s="9" t="s">
        <v>18</v>
      </c>
      <c r="F985" s="9">
        <f>COUNTIFS(Detalhe_Registro!$A:$A,A985,Detalhe_Registro!$D:$D,B985)</f>
        <v>1</v>
      </c>
      <c r="G985" s="11">
        <v>8.3333000000000004E-2</v>
      </c>
      <c r="H985" s="11">
        <v>8.3333000000000004E-2</v>
      </c>
      <c r="I985" s="10">
        <f>SUMIFS(Detalhe_Registro!$F:$F,Detalhe_Registro!$A:$A,A985,Detalhe_Registro!$D:$D,B985)</f>
        <v>9</v>
      </c>
      <c r="J985" s="11">
        <f>SUMIFS(Detalhe_Registro!$G:$G,Detalhe_Registro!$A:$A,A985,Detalhe_Registro!$D:$D,B985)</f>
        <v>4.1900000000000004</v>
      </c>
      <c r="K985" s="9" t="str">
        <f>IF(G985="","",IF(G985&lt;Premissas!$C$8,"&lt; 1,00",IF(G985&lt;Premissas!$C$9,"1,00 – 1,19",IF(G985&lt;Premissas!$C$10,"1,20 – 1,39",IF(G985&lt;Premissas!$C$11,"1,40 – 1,59",IF(G985&lt;Premissas!$C$12,"1,60 – 1,99","≥ 2,00"))))))</f>
        <v>&lt; 1,00</v>
      </c>
      <c r="L985" s="12">
        <f>IF(G985="","",MIN(Premissas!$C$17,IF(G985&lt;Premissas!$C$8,Premissas!$E$7,IF(G985&lt;Premissas!$C$9,Premissas!$E$8,IF(G985&lt;Premissas!$C$10,Premissas!$E$9,IF(G985&lt;Premissas!$C$11,Premissas!$E$10,IF(G985&lt;Premissas!$C$12,Premissas!$E$11,Premissas!$E$12)))))))</f>
        <v>0</v>
      </c>
      <c r="M985" s="13">
        <f>IF(OR(L985="",L985=0),0,L985/Premissas!$C$16)</f>
        <v>0</v>
      </c>
      <c r="N985" s="9" t="str">
        <f>IF(L985&gt;=Premissas!$C$17,"SIM","NÃO")</f>
        <v>NÃO</v>
      </c>
    </row>
    <row r="986" spans="1:14" ht="15" customHeight="1">
      <c r="A986" s="9">
        <v>8</v>
      </c>
      <c r="B986" s="9" t="s">
        <v>162</v>
      </c>
      <c r="C986" s="9" t="s">
        <v>163</v>
      </c>
      <c r="D986" s="9">
        <v>409</v>
      </c>
      <c r="E986" s="9" t="s">
        <v>20</v>
      </c>
      <c r="F986" s="9">
        <f>COUNTIFS(Detalhe_Registro!$A:$A,A986,Detalhe_Registro!$D:$D,B986)</f>
        <v>1</v>
      </c>
      <c r="G986" s="11">
        <v>4.5455000000000002E-2</v>
      </c>
      <c r="H986" s="11">
        <v>4.5455000000000002E-2</v>
      </c>
      <c r="I986" s="10">
        <f>SUMIFS(Detalhe_Registro!$F:$F,Detalhe_Registro!$A:$A,A986,Detalhe_Registro!$D:$D,B986)</f>
        <v>6</v>
      </c>
      <c r="J986" s="11">
        <f>SUMIFS(Detalhe_Registro!$G:$G,Detalhe_Registro!$A:$A,A986,Detalhe_Registro!$D:$D,B986)</f>
        <v>8.94</v>
      </c>
      <c r="K986" s="9" t="str">
        <f>IF(G986="","",IF(G986&lt;Premissas!$C$8,"&lt; 1,00",IF(G986&lt;Premissas!$C$9,"1,00 – 1,19",IF(G986&lt;Premissas!$C$10,"1,20 – 1,39",IF(G986&lt;Premissas!$C$11,"1,40 – 1,59",IF(G986&lt;Premissas!$C$12,"1,60 – 1,99","≥ 2,00"))))))</f>
        <v>&lt; 1,00</v>
      </c>
      <c r="L986" s="12">
        <f>IF(G986="","",MIN(Premissas!$C$17,IF(G986&lt;Premissas!$C$8,Premissas!$E$7,IF(G986&lt;Premissas!$C$9,Premissas!$E$8,IF(G986&lt;Premissas!$C$10,Premissas!$E$9,IF(G986&lt;Premissas!$C$11,Premissas!$E$10,IF(G986&lt;Premissas!$C$12,Premissas!$E$11,Premissas!$E$12)))))))</f>
        <v>0</v>
      </c>
      <c r="M986" s="13">
        <f>IF(OR(L986="",L986=0),0,L986/Premissas!$C$16)</f>
        <v>0</v>
      </c>
      <c r="N986" s="9" t="str">
        <f>IF(L986&gt;=Premissas!$C$17,"SIM","NÃO")</f>
        <v>NÃO</v>
      </c>
    </row>
    <row r="987" spans="1:14" ht="15" customHeight="1">
      <c r="A987" s="9">
        <v>8</v>
      </c>
      <c r="B987" s="9" t="s">
        <v>4051</v>
      </c>
      <c r="C987" s="9" t="s">
        <v>4052</v>
      </c>
      <c r="D987" s="9">
        <v>409</v>
      </c>
      <c r="E987" s="9" t="s">
        <v>21</v>
      </c>
      <c r="F987" s="9">
        <f>COUNTIFS(Detalhe_Registro!$A:$A,A987,Detalhe_Registro!$D:$D,B987)</f>
        <v>1</v>
      </c>
      <c r="G987" s="11">
        <v>1.2</v>
      </c>
      <c r="H987" s="11">
        <v>1.2</v>
      </c>
      <c r="I987" s="10">
        <f>SUMIFS(Detalhe_Registro!$F:$F,Detalhe_Registro!$A:$A,A987,Detalhe_Registro!$D:$D,B987)</f>
        <v>1847</v>
      </c>
      <c r="J987" s="11">
        <f>SUMIFS(Detalhe_Registro!$G:$G,Detalhe_Registro!$A:$A,A987,Detalhe_Registro!$D:$D,B987)</f>
        <v>61.46</v>
      </c>
      <c r="K987" s="9" t="str">
        <f>IF(G987="","",IF(G987&lt;Premissas!$C$8,"&lt; 1,00",IF(G987&lt;Premissas!$C$9,"1,00 – 1,19",IF(G987&lt;Premissas!$C$10,"1,20 – 1,39",IF(G987&lt;Premissas!$C$11,"1,40 – 1,59",IF(G987&lt;Premissas!$C$12,"1,60 – 1,99","≥ 2,00"))))))</f>
        <v>1,20 – 1,39</v>
      </c>
      <c r="L987" s="12">
        <f>IF(G987="","",MIN(Premissas!$C$17,IF(G987&lt;Premissas!$C$8,Premissas!$E$7,IF(G987&lt;Premissas!$C$9,Premissas!$E$8,IF(G987&lt;Premissas!$C$10,Premissas!$E$9,IF(G987&lt;Premissas!$C$11,Premissas!$E$10,IF(G987&lt;Premissas!$C$12,Premissas!$E$11,Premissas!$E$12)))))))</f>
        <v>200</v>
      </c>
      <c r="M987" s="13">
        <f>IF(OR(L987="",L987=0),0,L987/Premissas!$C$16)</f>
        <v>7.6923076923076925</v>
      </c>
      <c r="N987" s="9" t="str">
        <f>IF(L987&gt;=Premissas!$C$17,"SIM","NÃO")</f>
        <v>NÃO</v>
      </c>
    </row>
    <row r="988" spans="1:14" ht="15" customHeight="1">
      <c r="A988" s="9">
        <v>8</v>
      </c>
      <c r="B988" s="9" t="s">
        <v>94</v>
      </c>
      <c r="C988" s="9" t="s">
        <v>95</v>
      </c>
      <c r="D988" s="9">
        <v>409</v>
      </c>
      <c r="E988" s="9" t="s">
        <v>21</v>
      </c>
      <c r="F988" s="9">
        <f>COUNTIFS(Detalhe_Registro!$A:$A,A988,Detalhe_Registro!$D:$D,B988)</f>
        <v>1</v>
      </c>
      <c r="G988" s="11">
        <v>1.1200000000000001</v>
      </c>
      <c r="H988" s="11">
        <v>1.1200000000000001</v>
      </c>
      <c r="I988" s="10">
        <f>SUMIFS(Detalhe_Registro!$F:$F,Detalhe_Registro!$A:$A,A988,Detalhe_Registro!$D:$D,B988)</f>
        <v>1519</v>
      </c>
      <c r="J988" s="11">
        <f>SUMIFS(Detalhe_Registro!$G:$G,Detalhe_Registro!$A:$A,A988,Detalhe_Registro!$D:$D,B988)</f>
        <v>53.53</v>
      </c>
      <c r="K988" s="9" t="str">
        <f>IF(G988="","",IF(G988&lt;Premissas!$C$8,"&lt; 1,00",IF(G988&lt;Premissas!$C$9,"1,00 – 1,19",IF(G988&lt;Premissas!$C$10,"1,20 – 1,39",IF(G988&lt;Premissas!$C$11,"1,40 – 1,59",IF(G988&lt;Premissas!$C$12,"1,60 – 1,99","≥ 2,00"))))))</f>
        <v>1,00 – 1,19</v>
      </c>
      <c r="L988" s="12">
        <f>IF(G988="","",MIN(Premissas!$C$17,IF(G988&lt;Premissas!$C$8,Premissas!$E$7,IF(G988&lt;Premissas!$C$9,Premissas!$E$8,IF(G988&lt;Premissas!$C$10,Premissas!$E$9,IF(G988&lt;Premissas!$C$11,Premissas!$E$10,IF(G988&lt;Premissas!$C$12,Premissas!$E$11,Premissas!$E$12)))))))</f>
        <v>100</v>
      </c>
      <c r="M988" s="13">
        <f>IF(OR(L988="",L988=0),0,L988/Premissas!$C$16)</f>
        <v>3.8461538461538463</v>
      </c>
      <c r="N988" s="9" t="str">
        <f>IF(L988&gt;=Premissas!$C$17,"SIM","NÃO")</f>
        <v>NÃO</v>
      </c>
    </row>
    <row r="989" spans="1:14" ht="15" customHeight="1">
      <c r="A989" s="9">
        <v>8</v>
      </c>
      <c r="B989" s="9" t="s">
        <v>328</v>
      </c>
      <c r="C989" s="9" t="s">
        <v>329</v>
      </c>
      <c r="D989" s="9">
        <v>409</v>
      </c>
      <c r="E989" s="9" t="s">
        <v>21</v>
      </c>
      <c r="F989" s="9">
        <f>COUNTIFS(Detalhe_Registro!$A:$A,A989,Detalhe_Registro!$D:$D,B989)</f>
        <v>1</v>
      </c>
      <c r="G989" s="11">
        <v>1.44</v>
      </c>
      <c r="H989" s="11">
        <v>1.44</v>
      </c>
      <c r="I989" s="10">
        <f>SUMIFS(Detalhe_Registro!$F:$F,Detalhe_Registro!$A:$A,A989,Detalhe_Registro!$D:$D,B989)</f>
        <v>2813</v>
      </c>
      <c r="J989" s="11">
        <f>SUMIFS(Detalhe_Registro!$G:$G,Detalhe_Registro!$A:$A,A989,Detalhe_Registro!$D:$D,B989)</f>
        <v>77.13</v>
      </c>
      <c r="K989" s="9" t="str">
        <f>IF(G989="","",IF(G989&lt;Premissas!$C$8,"&lt; 1,00",IF(G989&lt;Premissas!$C$9,"1,00 – 1,19",IF(G989&lt;Premissas!$C$10,"1,20 – 1,39",IF(G989&lt;Premissas!$C$11,"1,40 – 1,59",IF(G989&lt;Premissas!$C$12,"1,60 – 1,99","≥ 2,00"))))))</f>
        <v>1,40 – 1,59</v>
      </c>
      <c r="L989" s="12">
        <f>IF(G989="","",MIN(Premissas!$C$17,IF(G989&lt;Premissas!$C$8,Premissas!$E$7,IF(G989&lt;Premissas!$C$9,Premissas!$E$8,IF(G989&lt;Premissas!$C$10,Premissas!$E$9,IF(G989&lt;Premissas!$C$11,Premissas!$E$10,IF(G989&lt;Premissas!$C$12,Premissas!$E$11,Premissas!$E$12)))))))</f>
        <v>350</v>
      </c>
      <c r="M989" s="13">
        <f>IF(OR(L989="",L989=0),0,L989/Premissas!$C$16)</f>
        <v>13.461538461538462</v>
      </c>
      <c r="N989" s="9" t="str">
        <f>IF(L989&gt;=Premissas!$C$17,"SIM","NÃO")</f>
        <v>NÃO</v>
      </c>
    </row>
    <row r="990" spans="1:14" ht="15" customHeight="1">
      <c r="A990" s="9">
        <v>8</v>
      </c>
      <c r="B990" s="9" t="s">
        <v>4067</v>
      </c>
      <c r="C990" s="9" t="s">
        <v>4068</v>
      </c>
      <c r="D990" s="9">
        <v>409</v>
      </c>
      <c r="E990" s="9" t="s">
        <v>20</v>
      </c>
      <c r="F990" s="9">
        <f>COUNTIFS(Detalhe_Registro!$A:$A,A990,Detalhe_Registro!$D:$D,B990)</f>
        <v>1</v>
      </c>
      <c r="G990" s="11">
        <v>0.227273</v>
      </c>
      <c r="H990" s="11">
        <v>0.227273</v>
      </c>
      <c r="I990" s="10">
        <f>SUMIFS(Detalhe_Registro!$F:$F,Detalhe_Registro!$A:$A,A990,Detalhe_Registro!$D:$D,B990)</f>
        <v>7</v>
      </c>
      <c r="J990" s="11">
        <f>SUMIFS(Detalhe_Registro!$G:$G,Detalhe_Registro!$A:$A,A990,Detalhe_Registro!$D:$D,B990)</f>
        <v>1.38</v>
      </c>
      <c r="K990" s="9" t="str">
        <f>IF(G990="","",IF(G990&lt;Premissas!$C$8,"&lt; 1,00",IF(G990&lt;Premissas!$C$9,"1,00 – 1,19",IF(G990&lt;Premissas!$C$10,"1,20 – 1,39",IF(G990&lt;Premissas!$C$11,"1,40 – 1,59",IF(G990&lt;Premissas!$C$12,"1,60 – 1,99","≥ 2,00"))))))</f>
        <v>&lt; 1,00</v>
      </c>
      <c r="L990" s="12">
        <f>IF(G990="","",MIN(Premissas!$C$17,IF(G990&lt;Premissas!$C$8,Premissas!$E$7,IF(G990&lt;Premissas!$C$9,Premissas!$E$8,IF(G990&lt;Premissas!$C$10,Premissas!$E$9,IF(G990&lt;Premissas!$C$11,Premissas!$E$10,IF(G990&lt;Premissas!$C$12,Premissas!$E$11,Premissas!$E$12)))))))</f>
        <v>0</v>
      </c>
      <c r="M990" s="13">
        <f>IF(OR(L990="",L990=0),0,L990/Premissas!$C$16)</f>
        <v>0</v>
      </c>
      <c r="N990" s="9" t="str">
        <f>IF(L990&gt;=Premissas!$C$17,"SIM","NÃO")</f>
        <v>NÃO</v>
      </c>
    </row>
    <row r="991" spans="1:14" ht="15" customHeight="1">
      <c r="A991" s="9">
        <v>8</v>
      </c>
      <c r="B991" s="9" t="s">
        <v>378</v>
      </c>
      <c r="C991" s="9" t="s">
        <v>379</v>
      </c>
      <c r="D991" s="9">
        <v>409</v>
      </c>
      <c r="E991" s="9" t="s">
        <v>20</v>
      </c>
      <c r="F991" s="9">
        <f>COUNTIFS(Detalhe_Registro!$A:$A,A991,Detalhe_Registro!$D:$D,B991)</f>
        <v>1</v>
      </c>
      <c r="G991" s="11">
        <v>4.5454549999999996</v>
      </c>
      <c r="H991" s="11">
        <v>4.5454549999999996</v>
      </c>
      <c r="I991" s="10">
        <f>SUMIFS(Detalhe_Registro!$F:$F,Detalhe_Registro!$A:$A,A991,Detalhe_Registro!$D:$D,B991)</f>
        <v>2</v>
      </c>
      <c r="J991" s="11">
        <f>SUMIFS(Detalhe_Registro!$G:$G,Detalhe_Registro!$A:$A,A991,Detalhe_Registro!$D:$D,B991)</f>
        <v>0.02</v>
      </c>
      <c r="K991" s="9" t="str">
        <f>IF(G991="","",IF(G991&lt;Premissas!$C$8,"&lt; 1,00",IF(G991&lt;Premissas!$C$9,"1,00 – 1,19",IF(G991&lt;Premissas!$C$10,"1,20 – 1,39",IF(G991&lt;Premissas!$C$11,"1,40 – 1,59",IF(G991&lt;Premissas!$C$12,"1,60 – 1,99","≥ 2,00"))))))</f>
        <v>≥ 2,00</v>
      </c>
      <c r="L991" s="12">
        <f>IF(G991="","",MIN(Premissas!$C$17,IF(G991&lt;Premissas!$C$8,Premissas!$E$7,IF(G991&lt;Premissas!$C$9,Premissas!$E$8,IF(G991&lt;Premissas!$C$10,Premissas!$E$9,IF(G991&lt;Premissas!$C$11,Premissas!$E$10,IF(G991&lt;Premissas!$C$12,Premissas!$E$11,Premissas!$E$12)))))))</f>
        <v>750</v>
      </c>
      <c r="M991" s="13">
        <f>IF(OR(L991="",L991=0),0,L991/Premissas!$C$16)</f>
        <v>28.846153846153847</v>
      </c>
      <c r="N991" s="9" t="str">
        <f>IF(L991&gt;=Premissas!$C$17,"SIM","NÃO")</f>
        <v>SIM</v>
      </c>
    </row>
    <row r="992" spans="1:14" ht="15" customHeight="1">
      <c r="A992" s="9">
        <v>8</v>
      </c>
      <c r="B992" s="9" t="s">
        <v>78</v>
      </c>
      <c r="C992" s="9" t="s">
        <v>79</v>
      </c>
      <c r="D992" s="9">
        <v>409</v>
      </c>
      <c r="E992" s="9" t="s">
        <v>4852</v>
      </c>
      <c r="F992" s="9">
        <f>COUNTIFS(Detalhe_Registro!$A:$A,A992,Detalhe_Registro!$D:$D,B992)</f>
        <v>2</v>
      </c>
      <c r="G992" s="11">
        <v>2.92</v>
      </c>
      <c r="H992" s="11">
        <v>2.8918180000000002</v>
      </c>
      <c r="I992" s="10">
        <f>SUMIFS(Detalhe_Registro!$F:$F,Detalhe_Registro!$A:$A,A992,Detalhe_Registro!$D:$D,B992)</f>
        <v>2207</v>
      </c>
      <c r="J992" s="11">
        <f>SUMIFS(Detalhe_Registro!$G:$G,Detalhe_Registro!$A:$A,A992,Detalhe_Registro!$D:$D,B992)</f>
        <v>31.29</v>
      </c>
      <c r="K992" s="9" t="str">
        <f>IF(G992="","",IF(G992&lt;Premissas!$C$8,"&lt; 1,00",IF(G992&lt;Premissas!$C$9,"1,00 – 1,19",IF(G992&lt;Premissas!$C$10,"1,20 – 1,39",IF(G992&lt;Premissas!$C$11,"1,40 – 1,59",IF(G992&lt;Premissas!$C$12,"1,60 – 1,99","≥ 2,00"))))))</f>
        <v>≥ 2,00</v>
      </c>
      <c r="L992" s="12">
        <f>IF(G992="","",MIN(Premissas!$C$17,IF(G992&lt;Premissas!$C$8,Premissas!$E$7,IF(G992&lt;Premissas!$C$9,Premissas!$E$8,IF(G992&lt;Premissas!$C$10,Premissas!$E$9,IF(G992&lt;Premissas!$C$11,Premissas!$E$10,IF(G992&lt;Premissas!$C$12,Premissas!$E$11,Premissas!$E$12)))))))</f>
        <v>750</v>
      </c>
      <c r="M992" s="13">
        <f>IF(OR(L992="",L992=0),0,L992/Premissas!$C$16)</f>
        <v>28.846153846153847</v>
      </c>
      <c r="N992" s="9" t="str">
        <f>IF(L992&gt;=Premissas!$C$17,"SIM","NÃO")</f>
        <v>SIM</v>
      </c>
    </row>
    <row r="993" spans="1:14" ht="15" customHeight="1">
      <c r="A993" s="9">
        <v>8</v>
      </c>
      <c r="B993" s="9" t="s">
        <v>96</v>
      </c>
      <c r="C993" s="9" t="s">
        <v>97</v>
      </c>
      <c r="D993" s="9">
        <v>409</v>
      </c>
      <c r="E993" s="9" t="s">
        <v>19</v>
      </c>
      <c r="F993" s="9">
        <f>COUNTIFS(Detalhe_Registro!$A:$A,A993,Detalhe_Registro!$D:$D,B993)</f>
        <v>1</v>
      </c>
      <c r="G993" s="11">
        <v>1.52</v>
      </c>
      <c r="H993" s="11">
        <v>1.52</v>
      </c>
      <c r="I993" s="10">
        <f>SUMIFS(Detalhe_Registro!$F:$F,Detalhe_Registro!$A:$A,A993,Detalhe_Registro!$D:$D,B993)</f>
        <v>1027</v>
      </c>
      <c r="J993" s="11">
        <f>SUMIFS(Detalhe_Registro!$G:$G,Detalhe_Registro!$A:$A,A993,Detalhe_Registro!$D:$D,B993)</f>
        <v>26.87</v>
      </c>
      <c r="K993" s="9" t="str">
        <f>IF(G993="","",IF(G993&lt;Premissas!$C$8,"&lt; 1,00",IF(G993&lt;Premissas!$C$9,"1,00 – 1,19",IF(G993&lt;Premissas!$C$10,"1,20 – 1,39",IF(G993&lt;Premissas!$C$11,"1,40 – 1,59",IF(G993&lt;Premissas!$C$12,"1,60 – 1,99","≥ 2,00"))))))</f>
        <v>1,40 – 1,59</v>
      </c>
      <c r="L993" s="12">
        <f>IF(G993="","",MIN(Premissas!$C$17,IF(G993&lt;Premissas!$C$8,Premissas!$E$7,IF(G993&lt;Premissas!$C$9,Premissas!$E$8,IF(G993&lt;Premissas!$C$10,Premissas!$E$9,IF(G993&lt;Premissas!$C$11,Premissas!$E$10,IF(G993&lt;Premissas!$C$12,Premissas!$E$11,Premissas!$E$12)))))))</f>
        <v>350</v>
      </c>
      <c r="M993" s="13">
        <f>IF(OR(L993="",L993=0),0,L993/Premissas!$C$16)</f>
        <v>13.461538461538462</v>
      </c>
      <c r="N993" s="9" t="str">
        <f>IF(L993&gt;=Premissas!$C$17,"SIM","NÃO")</f>
        <v>NÃO</v>
      </c>
    </row>
    <row r="994" spans="1:14" ht="15" customHeight="1">
      <c r="A994" s="9">
        <v>8</v>
      </c>
      <c r="B994" s="9" t="s">
        <v>338</v>
      </c>
      <c r="C994" s="9" t="s">
        <v>339</v>
      </c>
      <c r="D994" s="9">
        <v>409</v>
      </c>
      <c r="E994" s="9" t="s">
        <v>18</v>
      </c>
      <c r="F994" s="9">
        <f>COUNTIFS(Detalhe_Registro!$A:$A,A994,Detalhe_Registro!$D:$D,B994)</f>
        <v>1</v>
      </c>
      <c r="G994" s="11">
        <v>3.4583330000000001</v>
      </c>
      <c r="H994" s="11">
        <v>3.4583330000000001</v>
      </c>
      <c r="I994" s="10">
        <f>SUMIFS(Detalhe_Registro!$F:$F,Detalhe_Registro!$A:$A,A994,Detalhe_Registro!$D:$D,B994)</f>
        <v>295</v>
      </c>
      <c r="J994" s="11">
        <f>SUMIFS(Detalhe_Registro!$G:$G,Detalhe_Registro!$A:$A,A994,Detalhe_Registro!$D:$D,B994)</f>
        <v>3.56</v>
      </c>
      <c r="K994" s="9" t="str">
        <f>IF(G994="","",IF(G994&lt;Premissas!$C$8,"&lt; 1,00",IF(G994&lt;Premissas!$C$9,"1,00 – 1,19",IF(G994&lt;Premissas!$C$10,"1,20 – 1,39",IF(G994&lt;Premissas!$C$11,"1,40 – 1,59",IF(G994&lt;Premissas!$C$12,"1,60 – 1,99","≥ 2,00"))))))</f>
        <v>≥ 2,00</v>
      </c>
      <c r="L994" s="12">
        <f>IF(G994="","",MIN(Premissas!$C$17,IF(G994&lt;Premissas!$C$8,Premissas!$E$7,IF(G994&lt;Premissas!$C$9,Premissas!$E$8,IF(G994&lt;Premissas!$C$10,Premissas!$E$9,IF(G994&lt;Premissas!$C$11,Premissas!$E$10,IF(G994&lt;Premissas!$C$12,Premissas!$E$11,Premissas!$E$12)))))))</f>
        <v>750</v>
      </c>
      <c r="M994" s="13">
        <f>IF(OR(L994="",L994=0),0,L994/Premissas!$C$16)</f>
        <v>28.846153846153847</v>
      </c>
      <c r="N994" s="9" t="str">
        <f>IF(L994&gt;=Premissas!$C$17,"SIM","NÃO")</f>
        <v>SIM</v>
      </c>
    </row>
    <row r="995" spans="1:14" ht="15" customHeight="1">
      <c r="A995" s="9">
        <v>8</v>
      </c>
      <c r="B995" s="9" t="s">
        <v>116</v>
      </c>
      <c r="C995" s="9" t="s">
        <v>117</v>
      </c>
      <c r="D995" s="9">
        <v>409</v>
      </c>
      <c r="E995" s="9" t="s">
        <v>4855</v>
      </c>
      <c r="F995" s="9">
        <f>COUNTIFS(Detalhe_Registro!$A:$A,A995,Detalhe_Registro!$D:$D,B995)</f>
        <v>3</v>
      </c>
      <c r="G995" s="11">
        <v>1.25</v>
      </c>
      <c r="H995" s="11">
        <v>0.95303000000000004</v>
      </c>
      <c r="I995" s="10">
        <f>SUMIFS(Detalhe_Registro!$F:$F,Detalhe_Registro!$A:$A,A995,Detalhe_Registro!$D:$D,B995)</f>
        <v>691</v>
      </c>
      <c r="J995" s="11">
        <f>SUMIFS(Detalhe_Registro!$G:$G,Detalhe_Registro!$A:$A,A995,Detalhe_Registro!$D:$D,B995)</f>
        <v>41.11</v>
      </c>
      <c r="K995" s="9" t="str">
        <f>IF(G995="","",IF(G995&lt;Premissas!$C$8,"&lt; 1,00",IF(G995&lt;Premissas!$C$9,"1,00 – 1,19",IF(G995&lt;Premissas!$C$10,"1,20 – 1,39",IF(G995&lt;Premissas!$C$11,"1,40 – 1,59",IF(G995&lt;Premissas!$C$12,"1,60 – 1,99","≥ 2,00"))))))</f>
        <v>1,20 – 1,39</v>
      </c>
      <c r="L995" s="12">
        <f>IF(G995="","",MIN(Premissas!$C$17,IF(G995&lt;Premissas!$C$8,Premissas!$E$7,IF(G995&lt;Premissas!$C$9,Premissas!$E$8,IF(G995&lt;Premissas!$C$10,Premissas!$E$9,IF(G995&lt;Premissas!$C$11,Premissas!$E$10,IF(G995&lt;Premissas!$C$12,Premissas!$E$11,Premissas!$E$12)))))))</f>
        <v>200</v>
      </c>
      <c r="M995" s="13">
        <f>IF(OR(L995="",L995=0),0,L995/Premissas!$C$16)</f>
        <v>7.6923076923076925</v>
      </c>
      <c r="N995" s="9" t="str">
        <f>IF(L995&gt;=Premissas!$C$17,"SIM","NÃO")</f>
        <v>NÃO</v>
      </c>
    </row>
    <row r="996" spans="1:14" ht="15" customHeight="1">
      <c r="A996" s="9">
        <v>8</v>
      </c>
      <c r="B996" s="9" t="s">
        <v>286</v>
      </c>
      <c r="C996" s="9" t="s">
        <v>287</v>
      </c>
      <c r="D996" s="9">
        <v>409</v>
      </c>
      <c r="E996" s="9" t="s">
        <v>4854</v>
      </c>
      <c r="F996" s="9">
        <f>COUNTIFS(Detalhe_Registro!$A:$A,A996,Detalhe_Registro!$D:$D,B996)</f>
        <v>2</v>
      </c>
      <c r="G996" s="11">
        <v>0.86363599999999996</v>
      </c>
      <c r="H996" s="11">
        <v>0.452652</v>
      </c>
      <c r="I996" s="10">
        <f>SUMIFS(Detalhe_Registro!$F:$F,Detalhe_Registro!$A:$A,A996,Detalhe_Registro!$D:$D,B996)</f>
        <v>5</v>
      </c>
      <c r="J996" s="11">
        <f>SUMIFS(Detalhe_Registro!$G:$G,Detalhe_Registro!$A:$A,A996,Detalhe_Registro!$D:$D,B996)</f>
        <v>1.74</v>
      </c>
      <c r="K996" s="9" t="str">
        <f>IF(G996="","",IF(G996&lt;Premissas!$C$8,"&lt; 1,00",IF(G996&lt;Premissas!$C$9,"1,00 – 1,19",IF(G996&lt;Premissas!$C$10,"1,20 – 1,39",IF(G996&lt;Premissas!$C$11,"1,40 – 1,59",IF(G996&lt;Premissas!$C$12,"1,60 – 1,99","≥ 2,00"))))))</f>
        <v>&lt; 1,00</v>
      </c>
      <c r="L996" s="12">
        <f>IF(G996="","",MIN(Premissas!$C$17,IF(G996&lt;Premissas!$C$8,Premissas!$E$7,IF(G996&lt;Premissas!$C$9,Premissas!$E$8,IF(G996&lt;Premissas!$C$10,Premissas!$E$9,IF(G996&lt;Premissas!$C$11,Premissas!$E$10,IF(G996&lt;Premissas!$C$12,Premissas!$E$11,Premissas!$E$12)))))))</f>
        <v>0</v>
      </c>
      <c r="M996" s="13">
        <f>IF(OR(L996="",L996=0),0,L996/Premissas!$C$16)</f>
        <v>0</v>
      </c>
      <c r="N996" s="9" t="str">
        <f>IF(L996&gt;=Premissas!$C$17,"SIM","NÃO")</f>
        <v>NÃO</v>
      </c>
    </row>
    <row r="997" spans="1:14" ht="15" customHeight="1">
      <c r="A997" s="9">
        <v>8</v>
      </c>
      <c r="B997" s="9" t="s">
        <v>88</v>
      </c>
      <c r="C997" s="9" t="s">
        <v>89</v>
      </c>
      <c r="D997" s="9">
        <v>409</v>
      </c>
      <c r="E997" s="9" t="s">
        <v>4852</v>
      </c>
      <c r="F997" s="9">
        <f>COUNTIFS(Detalhe_Registro!$A:$A,A997,Detalhe_Registro!$D:$D,B997)</f>
        <v>2</v>
      </c>
      <c r="G997" s="11">
        <v>1.96</v>
      </c>
      <c r="H997" s="11">
        <v>1.6163639999999999</v>
      </c>
      <c r="I997" s="10">
        <f>SUMIFS(Detalhe_Registro!$F:$F,Detalhe_Registro!$A:$A,A997,Detalhe_Registro!$D:$D,B997)</f>
        <v>2540</v>
      </c>
      <c r="J997" s="11">
        <f>SUMIFS(Detalhe_Registro!$G:$G,Detalhe_Registro!$A:$A,A997,Detalhe_Registro!$D:$D,B997)</f>
        <v>52.26</v>
      </c>
      <c r="K997" s="9" t="str">
        <f>IF(G997="","",IF(G997&lt;Premissas!$C$8,"&lt; 1,00",IF(G997&lt;Premissas!$C$9,"1,00 – 1,19",IF(G997&lt;Premissas!$C$10,"1,20 – 1,39",IF(G997&lt;Premissas!$C$11,"1,40 – 1,59",IF(G997&lt;Premissas!$C$12,"1,60 – 1,99","≥ 2,00"))))))</f>
        <v>≥ 2,00</v>
      </c>
      <c r="L997" s="12">
        <f>IF(G997="","",MIN(Premissas!$C$17,IF(G997&lt;Premissas!$C$8,Premissas!$E$7,IF(G997&lt;Premissas!$C$9,Premissas!$E$8,IF(G997&lt;Premissas!$C$10,Premissas!$E$9,IF(G997&lt;Premissas!$C$11,Premissas!$E$10,IF(G997&lt;Premissas!$C$12,Premissas!$E$11,Premissas!$E$12)))))))</f>
        <v>750</v>
      </c>
      <c r="M997" s="13">
        <f>IF(OR(L997="",L997=0),0,L997/Premissas!$C$16)</f>
        <v>28.846153846153847</v>
      </c>
      <c r="N997" s="9" t="str">
        <f>IF(L997&gt;=Premissas!$C$17,"SIM","NÃO")</f>
        <v>SIM</v>
      </c>
    </row>
    <row r="998" spans="1:14" ht="15" customHeight="1">
      <c r="A998" s="9">
        <v>8</v>
      </c>
      <c r="B998" s="9" t="s">
        <v>102</v>
      </c>
      <c r="C998" s="9" t="s">
        <v>103</v>
      </c>
      <c r="D998" s="9">
        <v>409</v>
      </c>
      <c r="E998" s="9" t="s">
        <v>21</v>
      </c>
      <c r="F998" s="9">
        <f>COUNTIFS(Detalhe_Registro!$A:$A,A998,Detalhe_Registro!$D:$D,B998)</f>
        <v>1</v>
      </c>
      <c r="G998" s="11">
        <v>1.64</v>
      </c>
      <c r="H998" s="11">
        <v>1.64</v>
      </c>
      <c r="I998" s="10">
        <f>SUMIFS(Detalhe_Registro!$F:$F,Detalhe_Registro!$A:$A,A998,Detalhe_Registro!$D:$D,B998)</f>
        <v>2221</v>
      </c>
      <c r="J998" s="11">
        <f>SUMIFS(Detalhe_Registro!$G:$G,Detalhe_Registro!$A:$A,A998,Detalhe_Registro!$D:$D,B998)</f>
        <v>53.95</v>
      </c>
      <c r="K998" s="9" t="str">
        <f>IF(G998="","",IF(G998&lt;Premissas!$C$8,"&lt; 1,00",IF(G998&lt;Premissas!$C$9,"1,00 – 1,19",IF(G998&lt;Premissas!$C$10,"1,20 – 1,39",IF(G998&lt;Premissas!$C$11,"1,40 – 1,59",IF(G998&lt;Premissas!$C$12,"1,60 – 1,99","≥ 2,00"))))))</f>
        <v>1,60 – 1,99</v>
      </c>
      <c r="L998" s="12">
        <f>IF(G998="","",MIN(Premissas!$C$17,IF(G998&lt;Premissas!$C$8,Premissas!$E$7,IF(G998&lt;Premissas!$C$9,Premissas!$E$8,IF(G998&lt;Premissas!$C$10,Premissas!$E$9,IF(G998&lt;Premissas!$C$11,Premissas!$E$10,IF(G998&lt;Premissas!$C$12,Premissas!$E$11,Premissas!$E$12)))))))</f>
        <v>500</v>
      </c>
      <c r="M998" s="13">
        <f>IF(OR(L998="",L998=0),0,L998/Premissas!$C$16)</f>
        <v>19.23076923076923</v>
      </c>
      <c r="N998" s="9" t="str">
        <f>IF(L998&gt;=Premissas!$C$17,"SIM","NÃO")</f>
        <v>NÃO</v>
      </c>
    </row>
    <row r="999" spans="1:14" ht="15" customHeight="1">
      <c r="A999" s="9">
        <v>8</v>
      </c>
      <c r="B999" s="9" t="s">
        <v>250</v>
      </c>
      <c r="C999" s="9" t="s">
        <v>251</v>
      </c>
      <c r="D999" s="9">
        <v>409</v>
      </c>
      <c r="E999" s="9" t="s">
        <v>4852</v>
      </c>
      <c r="F999" s="9">
        <f>COUNTIFS(Detalhe_Registro!$A:$A,A999,Detalhe_Registro!$D:$D,B999)</f>
        <v>2</v>
      </c>
      <c r="G999" s="11">
        <v>0.81818199999999996</v>
      </c>
      <c r="H999" s="11">
        <v>0.44909100000000002</v>
      </c>
      <c r="I999" s="10">
        <f>SUMIFS(Detalhe_Registro!$F:$F,Detalhe_Registro!$A:$A,A999,Detalhe_Registro!$D:$D,B999)</f>
        <v>272</v>
      </c>
      <c r="J999" s="11">
        <f>SUMIFS(Detalhe_Registro!$G:$G,Detalhe_Registro!$A:$A,A999,Detalhe_Registro!$D:$D,B999)</f>
        <v>21.36</v>
      </c>
      <c r="K999" s="9" t="str">
        <f>IF(G999="","",IF(G999&lt;Premissas!$C$8,"&lt; 1,00",IF(G999&lt;Premissas!$C$9,"1,00 – 1,19",IF(G999&lt;Premissas!$C$10,"1,20 – 1,39",IF(G999&lt;Premissas!$C$11,"1,40 – 1,59",IF(G999&lt;Premissas!$C$12,"1,60 – 1,99","≥ 2,00"))))))</f>
        <v>&lt; 1,00</v>
      </c>
      <c r="L999" s="12">
        <f>IF(G999="","",MIN(Premissas!$C$17,IF(G999&lt;Premissas!$C$8,Premissas!$E$7,IF(G999&lt;Premissas!$C$9,Premissas!$E$8,IF(G999&lt;Premissas!$C$10,Premissas!$E$9,IF(G999&lt;Premissas!$C$11,Premissas!$E$10,IF(G999&lt;Premissas!$C$12,Premissas!$E$11,Premissas!$E$12)))))))</f>
        <v>0</v>
      </c>
      <c r="M999" s="13">
        <f>IF(OR(L999="",L999=0),0,L999/Premissas!$C$16)</f>
        <v>0</v>
      </c>
      <c r="N999" s="9" t="str">
        <f>IF(L999&gt;=Premissas!$C$17,"SIM","NÃO")</f>
        <v>NÃO</v>
      </c>
    </row>
    <row r="1000" spans="1:14" ht="15" customHeight="1">
      <c r="A1000" s="9">
        <v>8</v>
      </c>
      <c r="B1000" s="9" t="s">
        <v>130</v>
      </c>
      <c r="C1000" s="9" t="s">
        <v>131</v>
      </c>
      <c r="D1000" s="9">
        <v>409</v>
      </c>
      <c r="E1000" s="9" t="s">
        <v>20</v>
      </c>
      <c r="F1000" s="9">
        <f>COUNTIFS(Detalhe_Registro!$A:$A,A1000,Detalhe_Registro!$D:$D,B1000)</f>
        <v>1</v>
      </c>
      <c r="G1000" s="11">
        <v>1.2272730000000001</v>
      </c>
      <c r="H1000" s="11">
        <v>1.2272730000000001</v>
      </c>
      <c r="I1000" s="10">
        <f>SUMIFS(Detalhe_Registro!$F:$F,Detalhe_Registro!$A:$A,A1000,Detalhe_Registro!$D:$D,B1000)</f>
        <v>102</v>
      </c>
      <c r="J1000" s="11">
        <f>SUMIFS(Detalhe_Registro!$G:$G,Detalhe_Registro!$A:$A,A1000,Detalhe_Registro!$D:$D,B1000)</f>
        <v>3.73</v>
      </c>
      <c r="K1000" s="9" t="str">
        <f>IF(G1000="","",IF(G1000&lt;Premissas!$C$8,"&lt; 1,00",IF(G1000&lt;Premissas!$C$9,"1,00 – 1,19",IF(G1000&lt;Premissas!$C$10,"1,20 – 1,39",IF(G1000&lt;Premissas!$C$11,"1,40 – 1,59",IF(G1000&lt;Premissas!$C$12,"1,60 – 1,99","≥ 2,00"))))))</f>
        <v>1,20 – 1,39</v>
      </c>
      <c r="L1000" s="12">
        <f>IF(G1000="","",MIN(Premissas!$C$17,IF(G1000&lt;Premissas!$C$8,Premissas!$E$7,IF(G1000&lt;Premissas!$C$9,Premissas!$E$8,IF(G1000&lt;Premissas!$C$10,Premissas!$E$9,IF(G1000&lt;Premissas!$C$11,Premissas!$E$10,IF(G1000&lt;Premissas!$C$12,Premissas!$E$11,Premissas!$E$12)))))))</f>
        <v>200</v>
      </c>
      <c r="M1000" s="13">
        <f>IF(OR(L1000="",L1000=0),0,L1000/Premissas!$C$16)</f>
        <v>7.6923076923076925</v>
      </c>
      <c r="N1000" s="9" t="str">
        <f>IF(L1000&gt;=Premissas!$C$17,"SIM","NÃO")</f>
        <v>NÃO</v>
      </c>
    </row>
    <row r="1001" spans="1:14" ht="15" customHeight="1">
      <c r="A1001" s="9">
        <v>8</v>
      </c>
      <c r="B1001" s="9" t="s">
        <v>120</v>
      </c>
      <c r="C1001" s="9" t="s">
        <v>121</v>
      </c>
      <c r="D1001" s="9">
        <v>409</v>
      </c>
      <c r="E1001" s="9" t="s">
        <v>4852</v>
      </c>
      <c r="F1001" s="9">
        <f>COUNTIFS(Detalhe_Registro!$A:$A,A1001,Detalhe_Registro!$D:$D,B1001)</f>
        <v>2</v>
      </c>
      <c r="G1001" s="11">
        <v>1.36</v>
      </c>
      <c r="H1001" s="11">
        <v>1.18</v>
      </c>
      <c r="I1001" s="10">
        <f>SUMIFS(Detalhe_Registro!$F:$F,Detalhe_Registro!$A:$A,A1001,Detalhe_Registro!$D:$D,B1001)</f>
        <v>1383</v>
      </c>
      <c r="J1001" s="11">
        <f>SUMIFS(Detalhe_Registro!$G:$G,Detalhe_Registro!$A:$A,A1001,Detalhe_Registro!$D:$D,B1001)</f>
        <v>41.989999999999995</v>
      </c>
      <c r="K1001" s="9" t="str">
        <f>IF(G1001="","",IF(G1001&lt;Premissas!$C$8,"&lt; 1,00",IF(G1001&lt;Premissas!$C$9,"1,00 – 1,19",IF(G1001&lt;Premissas!$C$10,"1,20 – 1,39",IF(G1001&lt;Premissas!$C$11,"1,40 – 1,59",IF(G1001&lt;Premissas!$C$12,"1,60 – 1,99","≥ 2,00"))))))</f>
        <v>1,20 – 1,39</v>
      </c>
      <c r="L1001" s="12">
        <f>IF(G1001="","",MIN(Premissas!$C$17,IF(G1001&lt;Premissas!$C$8,Premissas!$E$7,IF(G1001&lt;Premissas!$C$9,Premissas!$E$8,IF(G1001&lt;Premissas!$C$10,Premissas!$E$9,IF(G1001&lt;Premissas!$C$11,Premissas!$E$10,IF(G1001&lt;Premissas!$C$12,Premissas!$E$11,Premissas!$E$12)))))))</f>
        <v>200</v>
      </c>
      <c r="M1001" s="13">
        <f>IF(OR(L1001="",L1001=0),0,L1001/Premissas!$C$16)</f>
        <v>7.6923076923076925</v>
      </c>
      <c r="N1001" s="9" t="str">
        <f>IF(L1001&gt;=Premissas!$C$17,"SIM","NÃO")</f>
        <v>NÃO</v>
      </c>
    </row>
    <row r="1002" spans="1:14" ht="15" customHeight="1">
      <c r="A1002" s="9">
        <v>8</v>
      </c>
      <c r="B1002" s="9" t="s">
        <v>100</v>
      </c>
      <c r="C1002" s="9" t="s">
        <v>101</v>
      </c>
      <c r="D1002" s="9">
        <v>409</v>
      </c>
      <c r="E1002" s="9" t="s">
        <v>18</v>
      </c>
      <c r="F1002" s="9">
        <f>COUNTIFS(Detalhe_Registro!$A:$A,A1002,Detalhe_Registro!$D:$D,B1002)</f>
        <v>1</v>
      </c>
      <c r="G1002" s="11">
        <v>1.5833330000000001</v>
      </c>
      <c r="H1002" s="11">
        <v>1.5833330000000001</v>
      </c>
      <c r="I1002" s="10">
        <f>SUMIFS(Detalhe_Registro!$F:$F,Detalhe_Registro!$A:$A,A1002,Detalhe_Registro!$D:$D,B1002)</f>
        <v>724</v>
      </c>
      <c r="J1002" s="11">
        <f>SUMIFS(Detalhe_Registro!$G:$G,Detalhe_Registro!$A:$A,A1002,Detalhe_Registro!$D:$D,B1002)</f>
        <v>18.95</v>
      </c>
      <c r="K1002" s="9" t="str">
        <f>IF(G1002="","",IF(G1002&lt;Premissas!$C$8,"&lt; 1,00",IF(G1002&lt;Premissas!$C$9,"1,00 – 1,19",IF(G1002&lt;Premissas!$C$10,"1,20 – 1,39",IF(G1002&lt;Premissas!$C$11,"1,40 – 1,59",IF(G1002&lt;Premissas!$C$12,"1,60 – 1,99","≥ 2,00"))))))</f>
        <v>1,40 – 1,59</v>
      </c>
      <c r="L1002" s="12">
        <f>IF(G1002="","",MIN(Premissas!$C$17,IF(G1002&lt;Premissas!$C$8,Premissas!$E$7,IF(G1002&lt;Premissas!$C$9,Premissas!$E$8,IF(G1002&lt;Premissas!$C$10,Premissas!$E$9,IF(G1002&lt;Premissas!$C$11,Premissas!$E$10,IF(G1002&lt;Premissas!$C$12,Premissas!$E$11,Premissas!$E$12)))))))</f>
        <v>350</v>
      </c>
      <c r="M1002" s="13">
        <f>IF(OR(L1002="",L1002=0),0,L1002/Premissas!$C$16)</f>
        <v>13.461538461538462</v>
      </c>
      <c r="N1002" s="9" t="str">
        <f>IF(L1002&gt;=Premissas!$C$17,"SIM","NÃO")</f>
        <v>NÃO</v>
      </c>
    </row>
    <row r="1003" spans="1:14" ht="15" customHeight="1">
      <c r="A1003" s="9">
        <v>8</v>
      </c>
      <c r="B1003" s="9" t="s">
        <v>266</v>
      </c>
      <c r="C1003" s="9" t="s">
        <v>267</v>
      </c>
      <c r="D1003" s="9">
        <v>409</v>
      </c>
      <c r="E1003" s="9" t="s">
        <v>18</v>
      </c>
      <c r="F1003" s="9">
        <f>COUNTIFS(Detalhe_Registro!$A:$A,A1003,Detalhe_Registro!$D:$D,B1003)</f>
        <v>1</v>
      </c>
      <c r="G1003" s="11">
        <v>10.666667</v>
      </c>
      <c r="H1003" s="11">
        <v>10.666667</v>
      </c>
      <c r="I1003" s="10">
        <f>SUMIFS(Detalhe_Registro!$F:$F,Detalhe_Registro!$A:$A,A1003,Detalhe_Registro!$D:$D,B1003)</f>
        <v>174</v>
      </c>
      <c r="J1003" s="11">
        <f>SUMIFS(Detalhe_Registro!$G:$G,Detalhe_Registro!$A:$A,A1003,Detalhe_Registro!$D:$D,B1003)</f>
        <v>0.68</v>
      </c>
      <c r="K1003" s="9" t="str">
        <f>IF(G1003="","",IF(G1003&lt;Premissas!$C$8,"&lt; 1,00",IF(G1003&lt;Premissas!$C$9,"1,00 – 1,19",IF(G1003&lt;Premissas!$C$10,"1,20 – 1,39",IF(G1003&lt;Premissas!$C$11,"1,40 – 1,59",IF(G1003&lt;Premissas!$C$12,"1,60 – 1,99","≥ 2,00"))))))</f>
        <v>≥ 2,00</v>
      </c>
      <c r="L1003" s="12">
        <f>IF(G1003="","",MIN(Premissas!$C$17,IF(G1003&lt;Premissas!$C$8,Premissas!$E$7,IF(G1003&lt;Premissas!$C$9,Premissas!$E$8,IF(G1003&lt;Premissas!$C$10,Premissas!$E$9,IF(G1003&lt;Premissas!$C$11,Premissas!$E$10,IF(G1003&lt;Premissas!$C$12,Premissas!$E$11,Premissas!$E$12)))))))</f>
        <v>750</v>
      </c>
      <c r="M1003" s="13">
        <f>IF(OR(L1003="",L1003=0),0,L1003/Premissas!$C$16)</f>
        <v>28.846153846153847</v>
      </c>
      <c r="N1003" s="9" t="str">
        <f>IF(L1003&gt;=Premissas!$C$17,"SIM","NÃO")</f>
        <v>SIM</v>
      </c>
    </row>
    <row r="1004" spans="1:14" ht="15" customHeight="1">
      <c r="A1004" s="9">
        <v>8</v>
      </c>
      <c r="B1004" s="9" t="s">
        <v>430</v>
      </c>
      <c r="C1004" s="9" t="s">
        <v>431</v>
      </c>
      <c r="D1004" s="9">
        <v>409</v>
      </c>
      <c r="E1004" s="9" t="s">
        <v>21</v>
      </c>
      <c r="F1004" s="9">
        <f>COUNTIFS(Detalhe_Registro!$A:$A,A1004,Detalhe_Registro!$D:$D,B1004)</f>
        <v>1</v>
      </c>
      <c r="G1004" s="11">
        <v>1.2</v>
      </c>
      <c r="H1004" s="11">
        <v>1.2</v>
      </c>
      <c r="I1004" s="10">
        <f>SUMIFS(Detalhe_Registro!$F:$F,Detalhe_Registro!$A:$A,A1004,Detalhe_Registro!$D:$D,B1004)</f>
        <v>1859</v>
      </c>
      <c r="J1004" s="11">
        <f>SUMIFS(Detalhe_Registro!$G:$G,Detalhe_Registro!$A:$A,A1004,Detalhe_Registro!$D:$D,B1004)</f>
        <v>62.04</v>
      </c>
      <c r="K1004" s="9" t="str">
        <f>IF(G1004="","",IF(G1004&lt;Premissas!$C$8,"&lt; 1,00",IF(G1004&lt;Premissas!$C$9,"1,00 – 1,19",IF(G1004&lt;Premissas!$C$10,"1,20 – 1,39",IF(G1004&lt;Premissas!$C$11,"1,40 – 1,59",IF(G1004&lt;Premissas!$C$12,"1,60 – 1,99","≥ 2,00"))))))</f>
        <v>1,20 – 1,39</v>
      </c>
      <c r="L1004" s="12">
        <f>IF(G1004="","",MIN(Premissas!$C$17,IF(G1004&lt;Premissas!$C$8,Premissas!$E$7,IF(G1004&lt;Premissas!$C$9,Premissas!$E$8,IF(G1004&lt;Premissas!$C$10,Premissas!$E$9,IF(G1004&lt;Premissas!$C$11,Premissas!$E$10,IF(G1004&lt;Premissas!$C$12,Premissas!$E$11,Premissas!$E$12)))))))</f>
        <v>200</v>
      </c>
      <c r="M1004" s="13">
        <f>IF(OR(L1004="",L1004=0),0,L1004/Premissas!$C$16)</f>
        <v>7.6923076923076925</v>
      </c>
      <c r="N1004" s="9" t="str">
        <f>IF(L1004&gt;=Premissas!$C$17,"SIM","NÃO")</f>
        <v>NÃO</v>
      </c>
    </row>
    <row r="1005" spans="1:14" ht="15" customHeight="1">
      <c r="A1005" s="9">
        <v>8</v>
      </c>
      <c r="B1005" s="9" t="s">
        <v>244</v>
      </c>
      <c r="C1005" s="9" t="s">
        <v>245</v>
      </c>
      <c r="D1005" s="9">
        <v>409</v>
      </c>
      <c r="E1005" s="9" t="s">
        <v>20</v>
      </c>
      <c r="F1005" s="9">
        <f>COUNTIFS(Detalhe_Registro!$A:$A,A1005,Detalhe_Registro!$D:$D,B1005)</f>
        <v>1</v>
      </c>
      <c r="G1005" s="11">
        <v>1.0909089999999999</v>
      </c>
      <c r="H1005" s="11">
        <v>1.0909089999999999</v>
      </c>
      <c r="I1005" s="10">
        <f>SUMIFS(Detalhe_Registro!$F:$F,Detalhe_Registro!$A:$A,A1005,Detalhe_Registro!$D:$D,B1005)</f>
        <v>24</v>
      </c>
      <c r="J1005" s="11">
        <f>SUMIFS(Detalhe_Registro!$G:$G,Detalhe_Registro!$A:$A,A1005,Detalhe_Registro!$D:$D,B1005)</f>
        <v>0.99</v>
      </c>
      <c r="K1005" s="9" t="str">
        <f>IF(G1005="","",IF(G1005&lt;Premissas!$C$8,"&lt; 1,00",IF(G1005&lt;Premissas!$C$9,"1,00 – 1,19",IF(G1005&lt;Premissas!$C$10,"1,20 – 1,39",IF(G1005&lt;Premissas!$C$11,"1,40 – 1,59",IF(G1005&lt;Premissas!$C$12,"1,60 – 1,99","≥ 2,00"))))))</f>
        <v>1,00 – 1,19</v>
      </c>
      <c r="L1005" s="12">
        <f>IF(G1005="","",MIN(Premissas!$C$17,IF(G1005&lt;Premissas!$C$8,Premissas!$E$7,IF(G1005&lt;Premissas!$C$9,Premissas!$E$8,IF(G1005&lt;Premissas!$C$10,Premissas!$E$9,IF(G1005&lt;Premissas!$C$11,Premissas!$E$10,IF(G1005&lt;Premissas!$C$12,Premissas!$E$11,Premissas!$E$12)))))))</f>
        <v>100</v>
      </c>
      <c r="M1005" s="13">
        <f>IF(OR(L1005="",L1005=0),0,L1005/Premissas!$C$16)</f>
        <v>3.8461538461538463</v>
      </c>
      <c r="N1005" s="9" t="str">
        <f>IF(L1005&gt;=Premissas!$C$17,"SIM","NÃO")</f>
        <v>NÃO</v>
      </c>
    </row>
    <row r="1006" spans="1:14" ht="15" customHeight="1">
      <c r="A1006" s="9">
        <v>8</v>
      </c>
      <c r="B1006" s="9" t="s">
        <v>144</v>
      </c>
      <c r="C1006" s="9" t="s">
        <v>145</v>
      </c>
      <c r="D1006" s="9">
        <v>409</v>
      </c>
      <c r="E1006" s="9" t="s">
        <v>18</v>
      </c>
      <c r="F1006" s="9">
        <f>COUNTIFS(Detalhe_Registro!$A:$A,A1006,Detalhe_Registro!$D:$D,B1006)</f>
        <v>1</v>
      </c>
      <c r="G1006" s="11">
        <v>1</v>
      </c>
      <c r="H1006" s="11">
        <v>1</v>
      </c>
      <c r="I1006" s="10">
        <f>SUMIFS(Detalhe_Registro!$F:$F,Detalhe_Registro!$A:$A,A1006,Detalhe_Registro!$D:$D,B1006)</f>
        <v>105</v>
      </c>
      <c r="J1006" s="11">
        <f>SUMIFS(Detalhe_Registro!$G:$G,Detalhe_Registro!$A:$A,A1006,Detalhe_Registro!$D:$D,B1006)</f>
        <v>4.3899999999999997</v>
      </c>
      <c r="K1006" s="9" t="str">
        <f>IF(G1006="","",IF(G1006&lt;Premissas!$C$8,"&lt; 1,00",IF(G1006&lt;Premissas!$C$9,"1,00 – 1,19",IF(G1006&lt;Premissas!$C$10,"1,20 – 1,39",IF(G1006&lt;Premissas!$C$11,"1,40 – 1,59",IF(G1006&lt;Premissas!$C$12,"1,60 – 1,99","≥ 2,00"))))))</f>
        <v>1,00 – 1,19</v>
      </c>
      <c r="L1006" s="12">
        <f>IF(G1006="","",MIN(Premissas!$C$17,IF(G1006&lt;Premissas!$C$8,Premissas!$E$7,IF(G1006&lt;Premissas!$C$9,Premissas!$E$8,IF(G1006&lt;Premissas!$C$10,Premissas!$E$9,IF(G1006&lt;Premissas!$C$11,Premissas!$E$10,IF(G1006&lt;Premissas!$C$12,Premissas!$E$11,Premissas!$E$12)))))))</f>
        <v>100</v>
      </c>
      <c r="M1006" s="13">
        <f>IF(OR(L1006="",L1006=0),0,L1006/Premissas!$C$16)</f>
        <v>3.8461538461538463</v>
      </c>
      <c r="N1006" s="9" t="str">
        <f>IF(L1006&gt;=Premissas!$C$17,"SIM","NÃO")</f>
        <v>NÃO</v>
      </c>
    </row>
    <row r="1007" spans="1:14" ht="15" customHeight="1">
      <c r="A1007" s="9">
        <v>8</v>
      </c>
      <c r="B1007" s="9" t="s">
        <v>172</v>
      </c>
      <c r="C1007" s="9" t="s">
        <v>173</v>
      </c>
      <c r="D1007" s="9">
        <v>409</v>
      </c>
      <c r="E1007" s="9" t="s">
        <v>18</v>
      </c>
      <c r="F1007" s="9">
        <f>COUNTIFS(Detalhe_Registro!$A:$A,A1007,Detalhe_Registro!$D:$D,B1007)</f>
        <v>1</v>
      </c>
      <c r="G1007" s="11">
        <v>1.375</v>
      </c>
      <c r="H1007" s="11">
        <v>1.375</v>
      </c>
      <c r="I1007" s="10">
        <f>SUMIFS(Detalhe_Registro!$F:$F,Detalhe_Registro!$A:$A,A1007,Detalhe_Registro!$D:$D,B1007)</f>
        <v>154</v>
      </c>
      <c r="J1007" s="11">
        <f>SUMIFS(Detalhe_Registro!$G:$G,Detalhe_Registro!$A:$A,A1007,Detalhe_Registro!$D:$D,B1007)</f>
        <v>4.72</v>
      </c>
      <c r="K1007" s="9" t="str">
        <f>IF(G1007="","",IF(G1007&lt;Premissas!$C$8,"&lt; 1,00",IF(G1007&lt;Premissas!$C$9,"1,00 – 1,19",IF(G1007&lt;Premissas!$C$10,"1,20 – 1,39",IF(G1007&lt;Premissas!$C$11,"1,40 – 1,59",IF(G1007&lt;Premissas!$C$12,"1,60 – 1,99","≥ 2,00"))))))</f>
        <v>1,20 – 1,39</v>
      </c>
      <c r="L1007" s="12">
        <f>IF(G1007="","",MIN(Premissas!$C$17,IF(G1007&lt;Premissas!$C$8,Premissas!$E$7,IF(G1007&lt;Premissas!$C$9,Premissas!$E$8,IF(G1007&lt;Premissas!$C$10,Premissas!$E$9,IF(G1007&lt;Premissas!$C$11,Premissas!$E$10,IF(G1007&lt;Premissas!$C$12,Premissas!$E$11,Premissas!$E$12)))))))</f>
        <v>200</v>
      </c>
      <c r="M1007" s="13">
        <f>IF(OR(L1007="",L1007=0),0,L1007/Premissas!$C$16)</f>
        <v>7.6923076923076925</v>
      </c>
      <c r="N1007" s="9" t="str">
        <f>IF(L1007&gt;=Premissas!$C$17,"SIM","NÃO")</f>
        <v>NÃO</v>
      </c>
    </row>
    <row r="1008" spans="1:14" ht="15" customHeight="1">
      <c r="A1008" s="9">
        <v>8</v>
      </c>
      <c r="B1008" s="9" t="s">
        <v>380</v>
      </c>
      <c r="C1008" s="9" t="s">
        <v>381</v>
      </c>
      <c r="D1008" s="9">
        <v>409</v>
      </c>
      <c r="E1008" s="9" t="s">
        <v>18</v>
      </c>
      <c r="F1008" s="9">
        <f>COUNTIFS(Detalhe_Registro!$A:$A,A1008,Detalhe_Registro!$D:$D,B1008)</f>
        <v>1</v>
      </c>
      <c r="G1008" s="11">
        <v>1.0416669999999999</v>
      </c>
      <c r="H1008" s="11">
        <v>1.0416669999999999</v>
      </c>
      <c r="I1008" s="10">
        <f>SUMIFS(Detalhe_Registro!$F:$F,Detalhe_Registro!$A:$A,A1008,Detalhe_Registro!$D:$D,B1008)</f>
        <v>104</v>
      </c>
      <c r="J1008" s="11">
        <f>SUMIFS(Detalhe_Registro!$G:$G,Detalhe_Registro!$A:$A,A1008,Detalhe_Registro!$D:$D,B1008)</f>
        <v>4.1399999999999997</v>
      </c>
      <c r="K1008" s="9" t="str">
        <f>IF(G1008="","",IF(G1008&lt;Premissas!$C$8,"&lt; 1,00",IF(G1008&lt;Premissas!$C$9,"1,00 – 1,19",IF(G1008&lt;Premissas!$C$10,"1,20 – 1,39",IF(G1008&lt;Premissas!$C$11,"1,40 – 1,59",IF(G1008&lt;Premissas!$C$12,"1,60 – 1,99","≥ 2,00"))))))</f>
        <v>1,00 – 1,19</v>
      </c>
      <c r="L1008" s="12">
        <f>IF(G1008="","",MIN(Premissas!$C$17,IF(G1008&lt;Premissas!$C$8,Premissas!$E$7,IF(G1008&lt;Premissas!$C$9,Premissas!$E$8,IF(G1008&lt;Premissas!$C$10,Premissas!$E$9,IF(G1008&lt;Premissas!$C$11,Premissas!$E$10,IF(G1008&lt;Premissas!$C$12,Premissas!$E$11,Premissas!$E$12)))))))</f>
        <v>100</v>
      </c>
      <c r="M1008" s="13">
        <f>IF(OR(L1008="",L1008=0),0,L1008/Premissas!$C$16)</f>
        <v>3.8461538461538463</v>
      </c>
      <c r="N1008" s="9" t="str">
        <f>IF(L1008&gt;=Premissas!$C$17,"SIM","NÃO")</f>
        <v>NÃO</v>
      </c>
    </row>
    <row r="1009" spans="1:14" ht="15" customHeight="1">
      <c r="A1009" s="9">
        <v>8</v>
      </c>
      <c r="B1009" s="9" t="s">
        <v>136</v>
      </c>
      <c r="C1009" s="9" t="s">
        <v>137</v>
      </c>
      <c r="D1009" s="9">
        <v>409</v>
      </c>
      <c r="E1009" s="9" t="s">
        <v>20</v>
      </c>
      <c r="F1009" s="9">
        <f>COUNTIFS(Detalhe_Registro!$A:$A,A1009,Detalhe_Registro!$D:$D,B1009)</f>
        <v>1</v>
      </c>
      <c r="G1009" s="11">
        <v>1.5</v>
      </c>
      <c r="H1009" s="11">
        <v>1.5</v>
      </c>
      <c r="I1009" s="10">
        <f>SUMIFS(Detalhe_Registro!$F:$F,Detalhe_Registro!$A:$A,A1009,Detalhe_Registro!$D:$D,B1009)</f>
        <v>1</v>
      </c>
      <c r="J1009" s="11">
        <f>SUMIFS(Detalhe_Registro!$G:$G,Detalhe_Registro!$A:$A,A1009,Detalhe_Registro!$D:$D,B1009)</f>
        <v>0.03</v>
      </c>
      <c r="K1009" s="9" t="str">
        <f>IF(G1009="","",IF(G1009&lt;Premissas!$C$8,"&lt; 1,00",IF(G1009&lt;Premissas!$C$9,"1,00 – 1,19",IF(G1009&lt;Premissas!$C$10,"1,20 – 1,39",IF(G1009&lt;Premissas!$C$11,"1,40 – 1,59",IF(G1009&lt;Premissas!$C$12,"1,60 – 1,99","≥ 2,00"))))))</f>
        <v>1,40 – 1,59</v>
      </c>
      <c r="L1009" s="12">
        <f>IF(G1009="","",MIN(Premissas!$C$17,IF(G1009&lt;Premissas!$C$8,Premissas!$E$7,IF(G1009&lt;Premissas!$C$9,Premissas!$E$8,IF(G1009&lt;Premissas!$C$10,Premissas!$E$9,IF(G1009&lt;Premissas!$C$11,Premissas!$E$10,IF(G1009&lt;Premissas!$C$12,Premissas!$E$11,Premissas!$E$12)))))))</f>
        <v>350</v>
      </c>
      <c r="M1009" s="13">
        <f>IF(OR(L1009="",L1009=0),0,L1009/Premissas!$C$16)</f>
        <v>13.461538461538462</v>
      </c>
      <c r="N1009" s="9" t="str">
        <f>IF(L1009&gt;=Premissas!$C$17,"SIM","NÃO")</f>
        <v>NÃO</v>
      </c>
    </row>
    <row r="1010" spans="1:14" ht="15" customHeight="1">
      <c r="A1010" s="9">
        <v>8</v>
      </c>
      <c r="B1010" s="9" t="s">
        <v>272</v>
      </c>
      <c r="C1010" s="9" t="s">
        <v>273</v>
      </c>
      <c r="D1010" s="9">
        <v>409</v>
      </c>
      <c r="E1010" s="9" t="s">
        <v>20</v>
      </c>
      <c r="F1010" s="9">
        <f>COUNTIFS(Detalhe_Registro!$A:$A,A1010,Detalhe_Registro!$D:$D,B1010)</f>
        <v>1</v>
      </c>
      <c r="G1010" s="11">
        <v>1.4090910000000001</v>
      </c>
      <c r="H1010" s="11">
        <v>1.4090910000000001</v>
      </c>
      <c r="I1010" s="10">
        <f>SUMIFS(Detalhe_Registro!$F:$F,Detalhe_Registro!$A:$A,A1010,Detalhe_Registro!$D:$D,B1010)</f>
        <v>1090</v>
      </c>
      <c r="J1010" s="11">
        <f>SUMIFS(Detalhe_Registro!$G:$G,Detalhe_Registro!$A:$A,A1010,Detalhe_Registro!$D:$D,B1010)</f>
        <v>35.5</v>
      </c>
      <c r="K1010" s="9" t="str">
        <f>IF(G1010="","",IF(G1010&lt;Premissas!$C$8,"&lt; 1,00",IF(G1010&lt;Premissas!$C$9,"1,00 – 1,19",IF(G1010&lt;Premissas!$C$10,"1,20 – 1,39",IF(G1010&lt;Premissas!$C$11,"1,40 – 1,59",IF(G1010&lt;Premissas!$C$12,"1,60 – 1,99","≥ 2,00"))))))</f>
        <v>1,40 – 1,59</v>
      </c>
      <c r="L1010" s="12">
        <f>IF(G1010="","",MIN(Premissas!$C$17,IF(G1010&lt;Premissas!$C$8,Premissas!$E$7,IF(G1010&lt;Premissas!$C$9,Premissas!$E$8,IF(G1010&lt;Premissas!$C$10,Premissas!$E$9,IF(G1010&lt;Premissas!$C$11,Premissas!$E$10,IF(G1010&lt;Premissas!$C$12,Premissas!$E$11,Premissas!$E$12)))))))</f>
        <v>350</v>
      </c>
      <c r="M1010" s="13">
        <f>IF(OR(L1010="",L1010=0),0,L1010/Premissas!$C$16)</f>
        <v>13.461538461538462</v>
      </c>
      <c r="N1010" s="9" t="str">
        <f>IF(L1010&gt;=Premissas!$C$17,"SIM","NÃO")</f>
        <v>NÃO</v>
      </c>
    </row>
    <row r="1011" spans="1:14" ht="15" customHeight="1">
      <c r="A1011" s="9">
        <v>8</v>
      </c>
      <c r="B1011" s="9" t="s">
        <v>458</v>
      </c>
      <c r="C1011" s="9" t="s">
        <v>459</v>
      </c>
      <c r="D1011" s="9">
        <v>409</v>
      </c>
      <c r="E1011" s="9" t="s">
        <v>21</v>
      </c>
      <c r="F1011" s="9">
        <f>COUNTIFS(Detalhe_Registro!$A:$A,A1011,Detalhe_Registro!$D:$D,B1011)</f>
        <v>1</v>
      </c>
      <c r="G1011" s="11">
        <v>2.6</v>
      </c>
      <c r="H1011" s="11">
        <v>2.6</v>
      </c>
      <c r="I1011" s="10">
        <f>SUMIFS(Detalhe_Registro!$F:$F,Detalhe_Registro!$A:$A,A1011,Detalhe_Registro!$D:$D,B1011)</f>
        <v>1720</v>
      </c>
      <c r="J1011" s="11">
        <f>SUMIFS(Detalhe_Registro!$G:$G,Detalhe_Registro!$A:$A,A1011,Detalhe_Registro!$D:$D,B1011)</f>
        <v>26.3</v>
      </c>
      <c r="K1011" s="9" t="str">
        <f>IF(G1011="","",IF(G1011&lt;Premissas!$C$8,"&lt; 1,00",IF(G1011&lt;Premissas!$C$9,"1,00 – 1,19",IF(G1011&lt;Premissas!$C$10,"1,20 – 1,39",IF(G1011&lt;Premissas!$C$11,"1,40 – 1,59",IF(G1011&lt;Premissas!$C$12,"1,60 – 1,99","≥ 2,00"))))))</f>
        <v>≥ 2,00</v>
      </c>
      <c r="L1011" s="12">
        <f>IF(G1011="","",MIN(Premissas!$C$17,IF(G1011&lt;Premissas!$C$8,Premissas!$E$7,IF(G1011&lt;Premissas!$C$9,Premissas!$E$8,IF(G1011&lt;Premissas!$C$10,Premissas!$E$9,IF(G1011&lt;Premissas!$C$11,Premissas!$E$10,IF(G1011&lt;Premissas!$C$12,Premissas!$E$11,Premissas!$E$12)))))))</f>
        <v>750</v>
      </c>
      <c r="M1011" s="13">
        <f>IF(OR(L1011="",L1011=0),0,L1011/Premissas!$C$16)</f>
        <v>28.846153846153847</v>
      </c>
      <c r="N1011" s="9" t="str">
        <f>IF(L1011&gt;=Premissas!$C$17,"SIM","NÃO")</f>
        <v>SIM</v>
      </c>
    </row>
    <row r="1012" spans="1:14" ht="15" customHeight="1">
      <c r="A1012" s="9">
        <v>8</v>
      </c>
      <c r="B1012" s="9" t="s">
        <v>74</v>
      </c>
      <c r="C1012" s="9" t="s">
        <v>75</v>
      </c>
      <c r="D1012" s="9">
        <v>409</v>
      </c>
      <c r="E1012" s="9" t="s">
        <v>4852</v>
      </c>
      <c r="F1012" s="9">
        <f>COUNTIFS(Detalhe_Registro!$A:$A,A1012,Detalhe_Registro!$D:$D,B1012)</f>
        <v>2</v>
      </c>
      <c r="G1012" s="11">
        <v>2.36</v>
      </c>
      <c r="H1012" s="11">
        <v>1.725455</v>
      </c>
      <c r="I1012" s="10">
        <f>SUMIFS(Detalhe_Registro!$F:$F,Detalhe_Registro!$A:$A,A1012,Detalhe_Registro!$D:$D,B1012)</f>
        <v>100</v>
      </c>
      <c r="J1012" s="11">
        <f>SUMIFS(Detalhe_Registro!$G:$G,Detalhe_Registro!$A:$A,A1012,Detalhe_Registro!$D:$D,B1012)</f>
        <v>1.9100000000000001</v>
      </c>
      <c r="K1012" s="9" t="str">
        <f>IF(G1012="","",IF(G1012&lt;Premissas!$C$8,"&lt; 1,00",IF(G1012&lt;Premissas!$C$9,"1,00 – 1,19",IF(G1012&lt;Premissas!$C$10,"1,20 – 1,39",IF(G1012&lt;Premissas!$C$11,"1,40 – 1,59",IF(G1012&lt;Premissas!$C$12,"1,60 – 1,99","≥ 2,00"))))))</f>
        <v>≥ 2,00</v>
      </c>
      <c r="L1012" s="12">
        <f>IF(G1012="","",MIN(Premissas!$C$17,IF(G1012&lt;Premissas!$C$8,Premissas!$E$7,IF(G1012&lt;Premissas!$C$9,Premissas!$E$8,IF(G1012&lt;Premissas!$C$10,Premissas!$E$9,IF(G1012&lt;Premissas!$C$11,Premissas!$E$10,IF(G1012&lt;Premissas!$C$12,Premissas!$E$11,Premissas!$E$12)))))))</f>
        <v>750</v>
      </c>
      <c r="M1012" s="13">
        <f>IF(OR(L1012="",L1012=0),0,L1012/Premissas!$C$16)</f>
        <v>28.846153846153847</v>
      </c>
      <c r="N1012" s="9" t="str">
        <f>IF(L1012&gt;=Premissas!$C$17,"SIM","NÃO")</f>
        <v>SIM</v>
      </c>
    </row>
    <row r="1013" spans="1:14" ht="15" customHeight="1">
      <c r="A1013" s="9">
        <v>8</v>
      </c>
      <c r="B1013" s="9" t="s">
        <v>60</v>
      </c>
      <c r="C1013" s="9" t="s">
        <v>61</v>
      </c>
      <c r="D1013" s="9">
        <v>409</v>
      </c>
      <c r="E1013" s="9" t="s">
        <v>21</v>
      </c>
      <c r="F1013" s="9">
        <f>COUNTIFS(Detalhe_Registro!$A:$A,A1013,Detalhe_Registro!$D:$D,B1013)</f>
        <v>1</v>
      </c>
      <c r="G1013" s="11">
        <v>1.68</v>
      </c>
      <c r="H1013" s="11">
        <v>1.68</v>
      </c>
      <c r="I1013" s="10">
        <f>SUMIFS(Detalhe_Registro!$F:$F,Detalhe_Registro!$A:$A,A1013,Detalhe_Registro!$D:$D,B1013)</f>
        <v>1467</v>
      </c>
      <c r="J1013" s="11">
        <f>SUMIFS(Detalhe_Registro!$G:$G,Detalhe_Registro!$A:$A,A1013,Detalhe_Registro!$D:$D,B1013)</f>
        <v>34.83</v>
      </c>
      <c r="K1013" s="9" t="str">
        <f>IF(G1013="","",IF(G1013&lt;Premissas!$C$8,"&lt; 1,00",IF(G1013&lt;Premissas!$C$9,"1,00 – 1,19",IF(G1013&lt;Premissas!$C$10,"1,20 – 1,39",IF(G1013&lt;Premissas!$C$11,"1,40 – 1,59",IF(G1013&lt;Premissas!$C$12,"1,60 – 1,99","≥ 2,00"))))))</f>
        <v>1,60 – 1,99</v>
      </c>
      <c r="L1013" s="12">
        <f>IF(G1013="","",MIN(Premissas!$C$17,IF(G1013&lt;Premissas!$C$8,Premissas!$E$7,IF(G1013&lt;Premissas!$C$9,Premissas!$E$8,IF(G1013&lt;Premissas!$C$10,Premissas!$E$9,IF(G1013&lt;Premissas!$C$11,Premissas!$E$10,IF(G1013&lt;Premissas!$C$12,Premissas!$E$11,Premissas!$E$12)))))))</f>
        <v>500</v>
      </c>
      <c r="M1013" s="13">
        <f>IF(OR(L1013="",L1013=0),0,L1013/Premissas!$C$16)</f>
        <v>19.23076923076923</v>
      </c>
      <c r="N1013" s="9" t="str">
        <f>IF(L1013&gt;=Premissas!$C$17,"SIM","NÃO")</f>
        <v>NÃO</v>
      </c>
    </row>
    <row r="1014" spans="1:14" ht="15" customHeight="1">
      <c r="A1014" s="9">
        <v>8</v>
      </c>
      <c r="B1014" s="9" t="s">
        <v>4055</v>
      </c>
      <c r="C1014" s="9" t="s">
        <v>4056</v>
      </c>
      <c r="D1014" s="9">
        <v>409</v>
      </c>
      <c r="E1014" s="9" t="s">
        <v>18</v>
      </c>
      <c r="F1014" s="9">
        <f>COUNTIFS(Detalhe_Registro!$A:$A,A1014,Detalhe_Registro!$D:$D,B1014)</f>
        <v>1</v>
      </c>
      <c r="G1014" s="11">
        <v>0.79166700000000001</v>
      </c>
      <c r="H1014" s="11">
        <v>0.79166700000000001</v>
      </c>
      <c r="I1014" s="10">
        <f>SUMIFS(Detalhe_Registro!$F:$F,Detalhe_Registro!$A:$A,A1014,Detalhe_Registro!$D:$D,B1014)</f>
        <v>188</v>
      </c>
      <c r="J1014" s="11">
        <f>SUMIFS(Detalhe_Registro!$G:$G,Detalhe_Registro!$A:$A,A1014,Detalhe_Registro!$D:$D,B1014)</f>
        <v>9.66</v>
      </c>
      <c r="K1014" s="9" t="str">
        <f>IF(G1014="","",IF(G1014&lt;Premissas!$C$8,"&lt; 1,00",IF(G1014&lt;Premissas!$C$9,"1,00 – 1,19",IF(G1014&lt;Premissas!$C$10,"1,20 – 1,39",IF(G1014&lt;Premissas!$C$11,"1,40 – 1,59",IF(G1014&lt;Premissas!$C$12,"1,60 – 1,99","≥ 2,00"))))))</f>
        <v>&lt; 1,00</v>
      </c>
      <c r="L1014" s="12">
        <f>IF(G1014="","",MIN(Premissas!$C$17,IF(G1014&lt;Premissas!$C$8,Premissas!$E$7,IF(G1014&lt;Premissas!$C$9,Premissas!$E$8,IF(G1014&lt;Premissas!$C$10,Premissas!$E$9,IF(G1014&lt;Premissas!$C$11,Premissas!$E$10,IF(G1014&lt;Premissas!$C$12,Premissas!$E$11,Premissas!$E$12)))))))</f>
        <v>0</v>
      </c>
      <c r="M1014" s="13">
        <f>IF(OR(L1014="",L1014=0),0,L1014/Premissas!$C$16)</f>
        <v>0</v>
      </c>
      <c r="N1014" s="9" t="str">
        <f>IF(L1014&gt;=Premissas!$C$17,"SIM","NÃO")</f>
        <v>NÃO</v>
      </c>
    </row>
    <row r="1015" spans="1:14" ht="15" customHeight="1">
      <c r="A1015" s="9">
        <v>8</v>
      </c>
      <c r="B1015" s="9" t="s">
        <v>280</v>
      </c>
      <c r="C1015" s="9" t="s">
        <v>281</v>
      </c>
      <c r="D1015" s="9">
        <v>409</v>
      </c>
      <c r="E1015" s="9" t="s">
        <v>4852</v>
      </c>
      <c r="F1015" s="9">
        <f>COUNTIFS(Detalhe_Registro!$A:$A,A1015,Detalhe_Registro!$D:$D,B1015)</f>
        <v>2</v>
      </c>
      <c r="G1015" s="11">
        <v>4.2</v>
      </c>
      <c r="H1015" s="11">
        <v>2.35</v>
      </c>
      <c r="I1015" s="10">
        <f>SUMIFS(Detalhe_Registro!$F:$F,Detalhe_Registro!$A:$A,A1015,Detalhe_Registro!$D:$D,B1015)</f>
        <v>639</v>
      </c>
      <c r="J1015" s="11">
        <f>SUMIFS(Detalhe_Registro!$G:$G,Detalhe_Registro!$A:$A,A1015,Detalhe_Registro!$D:$D,B1015)</f>
        <v>6.96</v>
      </c>
      <c r="K1015" s="9" t="str">
        <f>IF(G1015="","",IF(G1015&lt;Premissas!$C$8,"&lt; 1,00",IF(G1015&lt;Premissas!$C$9,"1,00 – 1,19",IF(G1015&lt;Premissas!$C$10,"1,20 – 1,39",IF(G1015&lt;Premissas!$C$11,"1,40 – 1,59",IF(G1015&lt;Premissas!$C$12,"1,60 – 1,99","≥ 2,00"))))))</f>
        <v>≥ 2,00</v>
      </c>
      <c r="L1015" s="12">
        <f>IF(G1015="","",MIN(Premissas!$C$17,IF(G1015&lt;Premissas!$C$8,Premissas!$E$7,IF(G1015&lt;Premissas!$C$9,Premissas!$E$8,IF(G1015&lt;Premissas!$C$10,Premissas!$E$9,IF(G1015&lt;Premissas!$C$11,Premissas!$E$10,IF(G1015&lt;Premissas!$C$12,Premissas!$E$11,Premissas!$E$12)))))))</f>
        <v>750</v>
      </c>
      <c r="M1015" s="13">
        <f>IF(OR(L1015="",L1015=0),0,L1015/Premissas!$C$16)</f>
        <v>28.846153846153847</v>
      </c>
      <c r="N1015" s="9" t="str">
        <f>IF(L1015&gt;=Premissas!$C$17,"SIM","NÃO")</f>
        <v>SIM</v>
      </c>
    </row>
    <row r="1016" spans="1:14" ht="15" customHeight="1">
      <c r="A1016" s="9">
        <v>8</v>
      </c>
      <c r="B1016" s="9" t="s">
        <v>270</v>
      </c>
      <c r="C1016" s="9" t="s">
        <v>271</v>
      </c>
      <c r="D1016" s="9">
        <v>409</v>
      </c>
      <c r="E1016" s="9" t="s">
        <v>18</v>
      </c>
      <c r="F1016" s="9">
        <f>COUNTIFS(Detalhe_Registro!$A:$A,A1016,Detalhe_Registro!$D:$D,B1016)</f>
        <v>1</v>
      </c>
      <c r="G1016" s="11">
        <v>1.375</v>
      </c>
      <c r="H1016" s="11">
        <v>1.375</v>
      </c>
      <c r="I1016" s="10">
        <f>SUMIFS(Detalhe_Registro!$F:$F,Detalhe_Registro!$A:$A,A1016,Detalhe_Registro!$D:$D,B1016)</f>
        <v>830</v>
      </c>
      <c r="J1016" s="11">
        <f>SUMIFS(Detalhe_Registro!$G:$G,Detalhe_Registro!$A:$A,A1016,Detalhe_Registro!$D:$D,B1016)</f>
        <v>24.81</v>
      </c>
      <c r="K1016" s="9" t="str">
        <f>IF(G1016="","",IF(G1016&lt;Premissas!$C$8,"&lt; 1,00",IF(G1016&lt;Premissas!$C$9,"1,00 – 1,19",IF(G1016&lt;Premissas!$C$10,"1,20 – 1,39",IF(G1016&lt;Premissas!$C$11,"1,40 – 1,59",IF(G1016&lt;Premissas!$C$12,"1,60 – 1,99","≥ 2,00"))))))</f>
        <v>1,20 – 1,39</v>
      </c>
      <c r="L1016" s="12">
        <f>IF(G1016="","",MIN(Premissas!$C$17,IF(G1016&lt;Premissas!$C$8,Premissas!$E$7,IF(G1016&lt;Premissas!$C$9,Premissas!$E$8,IF(G1016&lt;Premissas!$C$10,Premissas!$E$9,IF(G1016&lt;Premissas!$C$11,Premissas!$E$10,IF(G1016&lt;Premissas!$C$12,Premissas!$E$11,Premissas!$E$12)))))))</f>
        <v>200</v>
      </c>
      <c r="M1016" s="13">
        <f>IF(OR(L1016="",L1016=0),0,L1016/Premissas!$C$16)</f>
        <v>7.6923076923076925</v>
      </c>
      <c r="N1016" s="9" t="str">
        <f>IF(L1016&gt;=Premissas!$C$17,"SIM","NÃO")</f>
        <v>NÃO</v>
      </c>
    </row>
    <row r="1017" spans="1:14" ht="15" customHeight="1">
      <c r="A1017" s="9">
        <v>8</v>
      </c>
      <c r="B1017" s="9" t="s">
        <v>58</v>
      </c>
      <c r="C1017" s="9" t="s">
        <v>59</v>
      </c>
      <c r="D1017" s="9">
        <v>409</v>
      </c>
      <c r="E1017" s="9" t="s">
        <v>18</v>
      </c>
      <c r="F1017" s="9">
        <f>COUNTIFS(Detalhe_Registro!$A:$A,A1017,Detalhe_Registro!$D:$D,B1017)</f>
        <v>1</v>
      </c>
      <c r="G1017" s="11">
        <v>1.625</v>
      </c>
      <c r="H1017" s="11">
        <v>1.625</v>
      </c>
      <c r="I1017" s="10">
        <f>SUMIFS(Detalhe_Registro!$F:$F,Detalhe_Registro!$A:$A,A1017,Detalhe_Registro!$D:$D,B1017)</f>
        <v>161</v>
      </c>
      <c r="J1017" s="11">
        <f>SUMIFS(Detalhe_Registro!$G:$G,Detalhe_Registro!$A:$A,A1017,Detalhe_Registro!$D:$D,B1017)</f>
        <v>4.13</v>
      </c>
      <c r="K1017" s="9" t="str">
        <f>IF(G1017="","",IF(G1017&lt;Premissas!$C$8,"&lt; 1,00",IF(G1017&lt;Premissas!$C$9,"1,00 – 1,19",IF(G1017&lt;Premissas!$C$10,"1,20 – 1,39",IF(G1017&lt;Premissas!$C$11,"1,40 – 1,59",IF(G1017&lt;Premissas!$C$12,"1,60 – 1,99","≥ 2,00"))))))</f>
        <v>1,60 – 1,99</v>
      </c>
      <c r="L1017" s="12">
        <f>IF(G1017="","",MIN(Premissas!$C$17,IF(G1017&lt;Premissas!$C$8,Premissas!$E$7,IF(G1017&lt;Premissas!$C$9,Premissas!$E$8,IF(G1017&lt;Premissas!$C$10,Premissas!$E$9,IF(G1017&lt;Premissas!$C$11,Premissas!$E$10,IF(G1017&lt;Premissas!$C$12,Premissas!$E$11,Premissas!$E$12)))))))</f>
        <v>500</v>
      </c>
      <c r="M1017" s="13">
        <f>IF(OR(L1017="",L1017=0),0,L1017/Premissas!$C$16)</f>
        <v>19.23076923076923</v>
      </c>
      <c r="N1017" s="9" t="str">
        <f>IF(L1017&gt;=Premissas!$C$17,"SIM","NÃO")</f>
        <v>NÃO</v>
      </c>
    </row>
    <row r="1018" spans="1:14" ht="15" customHeight="1">
      <c r="A1018" s="9">
        <v>8</v>
      </c>
      <c r="B1018" s="9" t="s">
        <v>56</v>
      </c>
      <c r="C1018" s="9" t="s">
        <v>57</v>
      </c>
      <c r="D1018" s="9">
        <v>409</v>
      </c>
      <c r="E1018" s="9" t="s">
        <v>4852</v>
      </c>
      <c r="F1018" s="9">
        <f>COUNTIFS(Detalhe_Registro!$A:$A,A1018,Detalhe_Registro!$D:$D,B1018)</f>
        <v>2</v>
      </c>
      <c r="G1018" s="11">
        <v>2.96</v>
      </c>
      <c r="H1018" s="11">
        <v>2.1390910000000001</v>
      </c>
      <c r="I1018" s="10">
        <f>SUMIFS(Detalhe_Registro!$F:$F,Detalhe_Registro!$A:$A,A1018,Detalhe_Registro!$D:$D,B1018)</f>
        <v>2799</v>
      </c>
      <c r="J1018" s="11">
        <f>SUMIFS(Detalhe_Registro!$G:$G,Detalhe_Registro!$A:$A,A1018,Detalhe_Registro!$D:$D,B1018)</f>
        <v>38.89</v>
      </c>
      <c r="K1018" s="9" t="str">
        <f>IF(G1018="","",IF(G1018&lt;Premissas!$C$8,"&lt; 1,00",IF(G1018&lt;Premissas!$C$9,"1,00 – 1,19",IF(G1018&lt;Premissas!$C$10,"1,20 – 1,39",IF(G1018&lt;Premissas!$C$11,"1,40 – 1,59",IF(G1018&lt;Premissas!$C$12,"1,60 – 1,99","≥ 2,00"))))))</f>
        <v>≥ 2,00</v>
      </c>
      <c r="L1018" s="12">
        <f>IF(G1018="","",MIN(Premissas!$C$17,IF(G1018&lt;Premissas!$C$8,Premissas!$E$7,IF(G1018&lt;Premissas!$C$9,Premissas!$E$8,IF(G1018&lt;Premissas!$C$10,Premissas!$E$9,IF(G1018&lt;Premissas!$C$11,Premissas!$E$10,IF(G1018&lt;Premissas!$C$12,Premissas!$E$11,Premissas!$E$12)))))))</f>
        <v>750</v>
      </c>
      <c r="M1018" s="13">
        <f>IF(OR(L1018="",L1018=0),0,L1018/Premissas!$C$16)</f>
        <v>28.846153846153847</v>
      </c>
      <c r="N1018" s="9" t="str">
        <f>IF(L1018&gt;=Premissas!$C$17,"SIM","NÃO")</f>
        <v>SIM</v>
      </c>
    </row>
    <row r="1019" spans="1:14" ht="15" customHeight="1">
      <c r="A1019" s="9">
        <v>8</v>
      </c>
      <c r="B1019" s="9" t="s">
        <v>122</v>
      </c>
      <c r="C1019" s="9" t="s">
        <v>123</v>
      </c>
      <c r="D1019" s="9">
        <v>409</v>
      </c>
      <c r="E1019" s="9" t="s">
        <v>18</v>
      </c>
      <c r="F1019" s="9">
        <f>COUNTIFS(Detalhe_Registro!$A:$A,A1019,Detalhe_Registro!$D:$D,B1019)</f>
        <v>1</v>
      </c>
      <c r="G1019" s="11">
        <v>1</v>
      </c>
      <c r="H1019" s="11">
        <v>1</v>
      </c>
      <c r="I1019" s="10">
        <f>SUMIFS(Detalhe_Registro!$F:$F,Detalhe_Registro!$A:$A,A1019,Detalhe_Registro!$D:$D,B1019)</f>
        <v>207</v>
      </c>
      <c r="J1019" s="11">
        <f>SUMIFS(Detalhe_Registro!$G:$G,Detalhe_Registro!$A:$A,A1019,Detalhe_Registro!$D:$D,B1019)</f>
        <v>8.5500000000000007</v>
      </c>
      <c r="K1019" s="9" t="str">
        <f>IF(G1019="","",IF(G1019&lt;Premissas!$C$8,"&lt; 1,00",IF(G1019&lt;Premissas!$C$9,"1,00 – 1,19",IF(G1019&lt;Premissas!$C$10,"1,20 – 1,39",IF(G1019&lt;Premissas!$C$11,"1,40 – 1,59",IF(G1019&lt;Premissas!$C$12,"1,60 – 1,99","≥ 2,00"))))))</f>
        <v>1,00 – 1,19</v>
      </c>
      <c r="L1019" s="12">
        <f>IF(G1019="","",MIN(Premissas!$C$17,IF(G1019&lt;Premissas!$C$8,Premissas!$E$7,IF(G1019&lt;Premissas!$C$9,Premissas!$E$8,IF(G1019&lt;Premissas!$C$10,Premissas!$E$9,IF(G1019&lt;Premissas!$C$11,Premissas!$E$10,IF(G1019&lt;Premissas!$C$12,Premissas!$E$11,Premissas!$E$12)))))))</f>
        <v>100</v>
      </c>
      <c r="M1019" s="13">
        <f>IF(OR(L1019="",L1019=0),0,L1019/Premissas!$C$16)</f>
        <v>3.8461538461538463</v>
      </c>
      <c r="N1019" s="9" t="str">
        <f>IF(L1019&gt;=Premissas!$C$17,"SIM","NÃO")</f>
        <v>NÃO</v>
      </c>
    </row>
    <row r="1020" spans="1:14" ht="15" customHeight="1">
      <c r="A1020" s="9">
        <v>8</v>
      </c>
      <c r="B1020" s="9" t="s">
        <v>98</v>
      </c>
      <c r="C1020" s="9" t="s">
        <v>99</v>
      </c>
      <c r="D1020" s="9">
        <v>409</v>
      </c>
      <c r="E1020" s="9" t="s">
        <v>4855</v>
      </c>
      <c r="F1020" s="9">
        <f>COUNTIFS(Detalhe_Registro!$A:$A,A1020,Detalhe_Registro!$D:$D,B1020)</f>
        <v>3</v>
      </c>
      <c r="G1020" s="11">
        <v>1.7916669999999999</v>
      </c>
      <c r="H1020" s="11">
        <v>1.2141919999999999</v>
      </c>
      <c r="I1020" s="10">
        <f>SUMIFS(Detalhe_Registro!$F:$F,Detalhe_Registro!$A:$A,A1020,Detalhe_Registro!$D:$D,B1020)</f>
        <v>497</v>
      </c>
      <c r="J1020" s="11">
        <f>SUMIFS(Detalhe_Registro!$G:$G,Detalhe_Registro!$A:$A,A1020,Detalhe_Registro!$D:$D,B1020)</f>
        <v>22.73</v>
      </c>
      <c r="K1020" s="9" t="str">
        <f>IF(G1020="","",IF(G1020&lt;Premissas!$C$8,"&lt; 1,00",IF(G1020&lt;Premissas!$C$9,"1,00 – 1,19",IF(G1020&lt;Premissas!$C$10,"1,20 – 1,39",IF(G1020&lt;Premissas!$C$11,"1,40 – 1,59",IF(G1020&lt;Premissas!$C$12,"1,60 – 1,99","≥ 2,00"))))))</f>
        <v>1,60 – 1,99</v>
      </c>
      <c r="L1020" s="12">
        <f>IF(G1020="","",MIN(Premissas!$C$17,IF(G1020&lt;Premissas!$C$8,Premissas!$E$7,IF(G1020&lt;Premissas!$C$9,Premissas!$E$8,IF(G1020&lt;Premissas!$C$10,Premissas!$E$9,IF(G1020&lt;Premissas!$C$11,Premissas!$E$10,IF(G1020&lt;Premissas!$C$12,Premissas!$E$11,Premissas!$E$12)))))))</f>
        <v>500</v>
      </c>
      <c r="M1020" s="13">
        <f>IF(OR(L1020="",L1020=0),0,L1020/Premissas!$C$16)</f>
        <v>19.23076923076923</v>
      </c>
      <c r="N1020" s="9" t="str">
        <f>IF(L1020&gt;=Premissas!$C$17,"SIM","NÃO")</f>
        <v>NÃO</v>
      </c>
    </row>
    <row r="1021" spans="1:14" ht="15" customHeight="1">
      <c r="A1021" s="9">
        <v>8</v>
      </c>
      <c r="B1021" s="9" t="s">
        <v>86</v>
      </c>
      <c r="C1021" s="9" t="s">
        <v>87</v>
      </c>
      <c r="D1021" s="9">
        <v>409</v>
      </c>
      <c r="E1021" s="9" t="s">
        <v>21</v>
      </c>
      <c r="F1021" s="9">
        <f>COUNTIFS(Detalhe_Registro!$A:$A,A1021,Detalhe_Registro!$D:$D,B1021)</f>
        <v>1</v>
      </c>
      <c r="G1021" s="11">
        <v>2.12</v>
      </c>
      <c r="H1021" s="11">
        <v>2.12</v>
      </c>
      <c r="I1021" s="10">
        <f>SUMIFS(Detalhe_Registro!$F:$F,Detalhe_Registro!$A:$A,A1021,Detalhe_Registro!$D:$D,B1021)</f>
        <v>2773</v>
      </c>
      <c r="J1021" s="11">
        <f>SUMIFS(Detalhe_Registro!$G:$G,Detalhe_Registro!$A:$A,A1021,Detalhe_Registro!$D:$D,B1021)</f>
        <v>52.45</v>
      </c>
      <c r="K1021" s="9" t="str">
        <f>IF(G1021="","",IF(G1021&lt;Premissas!$C$8,"&lt; 1,00",IF(G1021&lt;Premissas!$C$9,"1,00 – 1,19",IF(G1021&lt;Premissas!$C$10,"1,20 – 1,39",IF(G1021&lt;Premissas!$C$11,"1,40 – 1,59",IF(G1021&lt;Premissas!$C$12,"1,60 – 1,99","≥ 2,00"))))))</f>
        <v>≥ 2,00</v>
      </c>
      <c r="L1021" s="12">
        <f>IF(G1021="","",MIN(Premissas!$C$17,IF(G1021&lt;Premissas!$C$8,Premissas!$E$7,IF(G1021&lt;Premissas!$C$9,Premissas!$E$8,IF(G1021&lt;Premissas!$C$10,Premissas!$E$9,IF(G1021&lt;Premissas!$C$11,Premissas!$E$10,IF(G1021&lt;Premissas!$C$12,Premissas!$E$11,Premissas!$E$12)))))))</f>
        <v>750</v>
      </c>
      <c r="M1021" s="13">
        <f>IF(OR(L1021="",L1021=0),0,L1021/Premissas!$C$16)</f>
        <v>28.846153846153847</v>
      </c>
      <c r="N1021" s="9" t="str">
        <f>IF(L1021&gt;=Premissas!$C$17,"SIM","NÃO")</f>
        <v>SIM</v>
      </c>
    </row>
    <row r="1022" spans="1:14" ht="15" customHeight="1">
      <c r="A1022" s="9">
        <v>8</v>
      </c>
      <c r="B1022" s="9" t="s">
        <v>168</v>
      </c>
      <c r="C1022" s="9" t="s">
        <v>169</v>
      </c>
      <c r="D1022" s="9">
        <v>409</v>
      </c>
      <c r="E1022" s="9" t="s">
        <v>4852</v>
      </c>
      <c r="F1022" s="9">
        <f>COUNTIFS(Detalhe_Registro!$A:$A,A1022,Detalhe_Registro!$D:$D,B1022)</f>
        <v>2</v>
      </c>
      <c r="G1022" s="11">
        <v>2.2799999999999998</v>
      </c>
      <c r="H1022" s="11">
        <v>1.799091</v>
      </c>
      <c r="I1022" s="10">
        <f>SUMIFS(Detalhe_Registro!$F:$F,Detalhe_Registro!$A:$A,A1022,Detalhe_Registro!$D:$D,B1022)</f>
        <v>1546</v>
      </c>
      <c r="J1022" s="11">
        <f>SUMIFS(Detalhe_Registro!$G:$G,Detalhe_Registro!$A:$A,A1022,Detalhe_Registro!$D:$D,B1022)</f>
        <v>31.55</v>
      </c>
      <c r="K1022" s="9" t="str">
        <f>IF(G1022="","",IF(G1022&lt;Premissas!$C$8,"&lt; 1,00",IF(G1022&lt;Premissas!$C$9,"1,00 – 1,19",IF(G1022&lt;Premissas!$C$10,"1,20 – 1,39",IF(G1022&lt;Premissas!$C$11,"1,40 – 1,59",IF(G1022&lt;Premissas!$C$12,"1,60 – 1,99","≥ 2,00"))))))</f>
        <v>≥ 2,00</v>
      </c>
      <c r="L1022" s="12">
        <f>IF(G1022="","",MIN(Premissas!$C$17,IF(G1022&lt;Premissas!$C$8,Premissas!$E$7,IF(G1022&lt;Premissas!$C$9,Premissas!$E$8,IF(G1022&lt;Premissas!$C$10,Premissas!$E$9,IF(G1022&lt;Premissas!$C$11,Premissas!$E$10,IF(G1022&lt;Premissas!$C$12,Premissas!$E$11,Premissas!$E$12)))))))</f>
        <v>750</v>
      </c>
      <c r="M1022" s="13">
        <f>IF(OR(L1022="",L1022=0),0,L1022/Premissas!$C$16)</f>
        <v>28.846153846153847</v>
      </c>
      <c r="N1022" s="9" t="str">
        <f>IF(L1022&gt;=Premissas!$C$17,"SIM","NÃO")</f>
        <v>SIM</v>
      </c>
    </row>
    <row r="1023" spans="1:14" ht="15" customHeight="1">
      <c r="A1023" s="9">
        <v>8</v>
      </c>
      <c r="B1023" s="9" t="s">
        <v>174</v>
      </c>
      <c r="C1023" s="9" t="s">
        <v>175</v>
      </c>
      <c r="D1023" s="9">
        <v>409</v>
      </c>
      <c r="E1023" s="9" t="s">
        <v>20</v>
      </c>
      <c r="F1023" s="9">
        <f>COUNTIFS(Detalhe_Registro!$A:$A,A1023,Detalhe_Registro!$D:$D,B1023)</f>
        <v>1</v>
      </c>
      <c r="G1023" s="11">
        <v>1.5909089999999999</v>
      </c>
      <c r="H1023" s="11">
        <v>1.5909089999999999</v>
      </c>
      <c r="I1023" s="10">
        <f>SUMIFS(Detalhe_Registro!$F:$F,Detalhe_Registro!$A:$A,A1023,Detalhe_Registro!$D:$D,B1023)</f>
        <v>72</v>
      </c>
      <c r="J1023" s="11">
        <f>SUMIFS(Detalhe_Registro!$G:$G,Detalhe_Registro!$A:$A,A1023,Detalhe_Registro!$D:$D,B1023)</f>
        <v>2.06</v>
      </c>
      <c r="K1023" s="9" t="str">
        <f>IF(G1023="","",IF(G1023&lt;Premissas!$C$8,"&lt; 1,00",IF(G1023&lt;Premissas!$C$9,"1,00 – 1,19",IF(G1023&lt;Premissas!$C$10,"1,20 – 1,39",IF(G1023&lt;Premissas!$C$11,"1,40 – 1,59",IF(G1023&lt;Premissas!$C$12,"1,60 – 1,99","≥ 2,00"))))))</f>
        <v>1,40 – 1,59</v>
      </c>
      <c r="L1023" s="12">
        <f>IF(G1023="","",MIN(Premissas!$C$17,IF(G1023&lt;Premissas!$C$8,Premissas!$E$7,IF(G1023&lt;Premissas!$C$9,Premissas!$E$8,IF(G1023&lt;Premissas!$C$10,Premissas!$E$9,IF(G1023&lt;Premissas!$C$11,Premissas!$E$10,IF(G1023&lt;Premissas!$C$12,Premissas!$E$11,Premissas!$E$12)))))))</f>
        <v>350</v>
      </c>
      <c r="M1023" s="13">
        <f>IF(OR(L1023="",L1023=0),0,L1023/Premissas!$C$16)</f>
        <v>13.461538461538462</v>
      </c>
      <c r="N1023" s="9" t="str">
        <f>IF(L1023&gt;=Premissas!$C$17,"SIM","NÃO")</f>
        <v>NÃO</v>
      </c>
    </row>
    <row r="1024" spans="1:14" ht="15" customHeight="1">
      <c r="A1024" s="9">
        <v>8</v>
      </c>
      <c r="B1024" s="9" t="s">
        <v>354</v>
      </c>
      <c r="C1024" s="9" t="s">
        <v>355</v>
      </c>
      <c r="D1024" s="9">
        <v>409</v>
      </c>
      <c r="E1024" s="9" t="s">
        <v>20</v>
      </c>
      <c r="F1024" s="9">
        <f>COUNTIFS(Detalhe_Registro!$A:$A,A1024,Detalhe_Registro!$D:$D,B1024)</f>
        <v>1</v>
      </c>
      <c r="G1024" s="11">
        <v>0.40909099999999998</v>
      </c>
      <c r="H1024" s="11">
        <v>0.40909099999999998</v>
      </c>
      <c r="I1024" s="10">
        <f>SUMIFS(Detalhe_Registro!$F:$F,Detalhe_Registro!$A:$A,A1024,Detalhe_Registro!$D:$D,B1024)</f>
        <v>60</v>
      </c>
      <c r="J1024" s="11">
        <f>SUMIFS(Detalhe_Registro!$G:$G,Detalhe_Registro!$A:$A,A1024,Detalhe_Registro!$D:$D,B1024)</f>
        <v>6.89</v>
      </c>
      <c r="K1024" s="9" t="str">
        <f>IF(G1024="","",IF(G1024&lt;Premissas!$C$8,"&lt; 1,00",IF(G1024&lt;Premissas!$C$9,"1,00 – 1,19",IF(G1024&lt;Premissas!$C$10,"1,20 – 1,39",IF(G1024&lt;Premissas!$C$11,"1,40 – 1,59",IF(G1024&lt;Premissas!$C$12,"1,60 – 1,99","≥ 2,00"))))))</f>
        <v>&lt; 1,00</v>
      </c>
      <c r="L1024" s="12">
        <f>IF(G1024="","",MIN(Premissas!$C$17,IF(G1024&lt;Premissas!$C$8,Premissas!$E$7,IF(G1024&lt;Premissas!$C$9,Premissas!$E$8,IF(G1024&lt;Premissas!$C$10,Premissas!$E$9,IF(G1024&lt;Premissas!$C$11,Premissas!$E$10,IF(G1024&lt;Premissas!$C$12,Premissas!$E$11,Premissas!$E$12)))))))</f>
        <v>0</v>
      </c>
      <c r="M1024" s="13">
        <f>IF(OR(L1024="",L1024=0),0,L1024/Premissas!$C$16)</f>
        <v>0</v>
      </c>
      <c r="N1024" s="9" t="str">
        <f>IF(L1024&gt;=Premissas!$C$17,"SIM","NÃO")</f>
        <v>NÃO</v>
      </c>
    </row>
    <row r="1025" spans="1:14" ht="15" customHeight="1">
      <c r="A1025" s="9">
        <v>8</v>
      </c>
      <c r="B1025" s="9" t="s">
        <v>192</v>
      </c>
      <c r="C1025" s="9" t="s">
        <v>193</v>
      </c>
      <c r="D1025" s="9">
        <v>409</v>
      </c>
      <c r="E1025" s="9" t="s">
        <v>4852</v>
      </c>
      <c r="F1025" s="9">
        <f>COUNTIFS(Detalhe_Registro!$A:$A,A1025,Detalhe_Registro!$D:$D,B1025)</f>
        <v>2</v>
      </c>
      <c r="G1025" s="11">
        <v>44.68</v>
      </c>
      <c r="H1025" s="11">
        <v>23.135455</v>
      </c>
      <c r="I1025" s="10">
        <f>SUMIFS(Detalhe_Registro!$F:$F,Detalhe_Registro!$A:$A,A1025,Detalhe_Registro!$D:$D,B1025)</f>
        <v>401</v>
      </c>
      <c r="J1025" s="11">
        <f>SUMIFS(Detalhe_Registro!$G:$G,Detalhe_Registro!$A:$A,A1025,Detalhe_Registro!$D:$D,B1025)</f>
        <v>9.65</v>
      </c>
      <c r="K1025" s="9" t="str">
        <f>IF(G1025="","",IF(G1025&lt;Premissas!$C$8,"&lt; 1,00",IF(G1025&lt;Premissas!$C$9,"1,00 – 1,19",IF(G1025&lt;Premissas!$C$10,"1,20 – 1,39",IF(G1025&lt;Premissas!$C$11,"1,40 – 1,59",IF(G1025&lt;Premissas!$C$12,"1,60 – 1,99","≥ 2,00"))))))</f>
        <v>≥ 2,00</v>
      </c>
      <c r="L1025" s="12">
        <f>IF(G1025="","",MIN(Premissas!$C$17,IF(G1025&lt;Premissas!$C$8,Premissas!$E$7,IF(G1025&lt;Premissas!$C$9,Premissas!$E$8,IF(G1025&lt;Premissas!$C$10,Premissas!$E$9,IF(G1025&lt;Premissas!$C$11,Premissas!$E$10,IF(G1025&lt;Premissas!$C$12,Premissas!$E$11,Premissas!$E$12)))))))</f>
        <v>750</v>
      </c>
      <c r="M1025" s="13">
        <f>IF(OR(L1025="",L1025=0),0,L1025/Premissas!$C$16)</f>
        <v>28.846153846153847</v>
      </c>
      <c r="N1025" s="9" t="str">
        <f>IF(L1025&gt;=Premissas!$C$17,"SIM","NÃO")</f>
        <v>SIM</v>
      </c>
    </row>
    <row r="1026" spans="1:14" ht="15" customHeight="1">
      <c r="A1026" s="9">
        <v>8</v>
      </c>
      <c r="B1026" s="9" t="s">
        <v>62</v>
      </c>
      <c r="C1026" s="9" t="s">
        <v>63</v>
      </c>
      <c r="D1026" s="9">
        <v>409</v>
      </c>
      <c r="E1026" s="9" t="s">
        <v>21</v>
      </c>
      <c r="F1026" s="9">
        <f>COUNTIFS(Detalhe_Registro!$A:$A,A1026,Detalhe_Registro!$D:$D,B1026)</f>
        <v>1</v>
      </c>
      <c r="G1026" s="11">
        <v>1.2</v>
      </c>
      <c r="H1026" s="11">
        <v>1.2</v>
      </c>
      <c r="I1026" s="10">
        <f>SUMIFS(Detalhe_Registro!$F:$F,Detalhe_Registro!$A:$A,A1026,Detalhe_Registro!$D:$D,B1026)</f>
        <v>680</v>
      </c>
      <c r="J1026" s="11">
        <f>SUMIFS(Detalhe_Registro!$G:$G,Detalhe_Registro!$A:$A,A1026,Detalhe_Registro!$D:$D,B1026)</f>
        <v>22.44</v>
      </c>
      <c r="K1026" s="9" t="str">
        <f>IF(G1026="","",IF(G1026&lt;Premissas!$C$8,"&lt; 1,00",IF(G1026&lt;Premissas!$C$9,"1,00 – 1,19",IF(G1026&lt;Premissas!$C$10,"1,20 – 1,39",IF(G1026&lt;Premissas!$C$11,"1,40 – 1,59",IF(G1026&lt;Premissas!$C$12,"1,60 – 1,99","≥ 2,00"))))))</f>
        <v>1,20 – 1,39</v>
      </c>
      <c r="L1026" s="12">
        <f>IF(G1026="","",MIN(Premissas!$C$17,IF(G1026&lt;Premissas!$C$8,Premissas!$E$7,IF(G1026&lt;Premissas!$C$9,Premissas!$E$8,IF(G1026&lt;Premissas!$C$10,Premissas!$E$9,IF(G1026&lt;Premissas!$C$11,Premissas!$E$10,IF(G1026&lt;Premissas!$C$12,Premissas!$E$11,Premissas!$E$12)))))))</f>
        <v>200</v>
      </c>
      <c r="M1026" s="13">
        <f>IF(OR(L1026="",L1026=0),0,L1026/Premissas!$C$16)</f>
        <v>7.6923076923076925</v>
      </c>
      <c r="N1026" s="9" t="str">
        <f>IF(L1026&gt;=Premissas!$C$17,"SIM","NÃO")</f>
        <v>NÃO</v>
      </c>
    </row>
    <row r="1027" spans="1:14" ht="15" customHeight="1">
      <c r="A1027" s="9">
        <v>8</v>
      </c>
      <c r="B1027" s="9" t="s">
        <v>51</v>
      </c>
      <c r="C1027" s="9" t="s">
        <v>52</v>
      </c>
      <c r="D1027" s="9">
        <v>409</v>
      </c>
      <c r="E1027" s="9" t="s">
        <v>20</v>
      </c>
      <c r="F1027" s="9">
        <f>COUNTIFS(Detalhe_Registro!$A:$A,A1027,Detalhe_Registro!$D:$D,B1027)</f>
        <v>1</v>
      </c>
      <c r="G1027" s="11">
        <v>0.18181800000000001</v>
      </c>
      <c r="H1027" s="11">
        <v>0.18181800000000001</v>
      </c>
      <c r="I1027" s="10">
        <f>SUMIFS(Detalhe_Registro!$F:$F,Detalhe_Registro!$A:$A,A1027,Detalhe_Registro!$D:$D,B1027)</f>
        <v>5</v>
      </c>
      <c r="J1027" s="11">
        <f>SUMIFS(Detalhe_Registro!$G:$G,Detalhe_Registro!$A:$A,A1027,Detalhe_Registro!$D:$D,B1027)</f>
        <v>1.42</v>
      </c>
      <c r="K1027" s="9" t="str">
        <f>IF(G1027="","",IF(G1027&lt;Premissas!$C$8,"&lt; 1,00",IF(G1027&lt;Premissas!$C$9,"1,00 – 1,19",IF(G1027&lt;Premissas!$C$10,"1,20 – 1,39",IF(G1027&lt;Premissas!$C$11,"1,40 – 1,59",IF(G1027&lt;Premissas!$C$12,"1,60 – 1,99","≥ 2,00"))))))</f>
        <v>&lt; 1,00</v>
      </c>
      <c r="L1027" s="12">
        <f>IF(G1027="","",MIN(Premissas!$C$17,IF(G1027&lt;Premissas!$C$8,Premissas!$E$7,IF(G1027&lt;Premissas!$C$9,Premissas!$E$8,IF(G1027&lt;Premissas!$C$10,Premissas!$E$9,IF(G1027&lt;Premissas!$C$11,Premissas!$E$10,IF(G1027&lt;Premissas!$C$12,Premissas!$E$11,Premissas!$E$12)))))))</f>
        <v>0</v>
      </c>
      <c r="M1027" s="13">
        <f>IF(OR(L1027="",L1027=0),0,L1027/Premissas!$C$16)</f>
        <v>0</v>
      </c>
      <c r="N1027" s="9" t="str">
        <f>IF(L1027&gt;=Premissas!$C$17,"SIM","NÃO")</f>
        <v>NÃO</v>
      </c>
    </row>
    <row r="1028" spans="1:14" ht="15" customHeight="1">
      <c r="A1028" s="9">
        <v>8</v>
      </c>
      <c r="B1028" s="9" t="s">
        <v>228</v>
      </c>
      <c r="C1028" s="9" t="s">
        <v>229</v>
      </c>
      <c r="D1028" s="9">
        <v>409</v>
      </c>
      <c r="E1028" s="9" t="s">
        <v>4852</v>
      </c>
      <c r="F1028" s="9">
        <f>COUNTIFS(Detalhe_Registro!$A:$A,A1028,Detalhe_Registro!$D:$D,B1028)</f>
        <v>2</v>
      </c>
      <c r="G1028" s="11">
        <v>4.3600000000000003</v>
      </c>
      <c r="H1028" s="11">
        <v>3.43</v>
      </c>
      <c r="I1028" s="10">
        <f>SUMIFS(Detalhe_Registro!$F:$F,Detalhe_Registro!$A:$A,A1028,Detalhe_Registro!$D:$D,B1028)</f>
        <v>1518</v>
      </c>
      <c r="J1028" s="11">
        <f>SUMIFS(Detalhe_Registro!$G:$G,Detalhe_Registro!$A:$A,A1028,Detalhe_Registro!$D:$D,B1028)</f>
        <v>14.23</v>
      </c>
      <c r="K1028" s="9" t="str">
        <f>IF(G1028="","",IF(G1028&lt;Premissas!$C$8,"&lt; 1,00",IF(G1028&lt;Premissas!$C$9,"1,00 – 1,19",IF(G1028&lt;Premissas!$C$10,"1,20 – 1,39",IF(G1028&lt;Premissas!$C$11,"1,40 – 1,59",IF(G1028&lt;Premissas!$C$12,"1,60 – 1,99","≥ 2,00"))))))</f>
        <v>≥ 2,00</v>
      </c>
      <c r="L1028" s="12">
        <f>IF(G1028="","",MIN(Premissas!$C$17,IF(G1028&lt;Premissas!$C$8,Premissas!$E$7,IF(G1028&lt;Premissas!$C$9,Premissas!$E$8,IF(G1028&lt;Premissas!$C$10,Premissas!$E$9,IF(G1028&lt;Premissas!$C$11,Premissas!$E$10,IF(G1028&lt;Premissas!$C$12,Premissas!$E$11,Premissas!$E$12)))))))</f>
        <v>750</v>
      </c>
      <c r="M1028" s="13">
        <f>IF(OR(L1028="",L1028=0),0,L1028/Premissas!$C$16)</f>
        <v>28.846153846153847</v>
      </c>
      <c r="N1028" s="9" t="str">
        <f>IF(L1028&gt;=Premissas!$C$17,"SIM","NÃO")</f>
        <v>SIM</v>
      </c>
    </row>
    <row r="1029" spans="1:14" ht="15" customHeight="1">
      <c r="A1029" s="9">
        <v>8</v>
      </c>
      <c r="B1029" s="9" t="s">
        <v>4073</v>
      </c>
      <c r="C1029" s="9" t="s">
        <v>4074</v>
      </c>
      <c r="D1029" s="9">
        <v>409</v>
      </c>
      <c r="E1029" s="9" t="s">
        <v>20</v>
      </c>
      <c r="F1029" s="9">
        <f>COUNTIFS(Detalhe_Registro!$A:$A,A1029,Detalhe_Registro!$D:$D,B1029)</f>
        <v>1</v>
      </c>
      <c r="G1029" s="11">
        <v>0.40909099999999998</v>
      </c>
      <c r="H1029" s="11">
        <v>0.40909099999999998</v>
      </c>
      <c r="I1029" s="10">
        <f>SUMIFS(Detalhe_Registro!$F:$F,Detalhe_Registro!$A:$A,A1029,Detalhe_Registro!$D:$D,B1029)</f>
        <v>51</v>
      </c>
      <c r="J1029" s="11">
        <f>SUMIFS(Detalhe_Registro!$G:$G,Detalhe_Registro!$A:$A,A1029,Detalhe_Registro!$D:$D,B1029)</f>
        <v>5.62</v>
      </c>
      <c r="K1029" s="9" t="str">
        <f>IF(G1029="","",IF(G1029&lt;Premissas!$C$8,"&lt; 1,00",IF(G1029&lt;Premissas!$C$9,"1,00 – 1,19",IF(G1029&lt;Premissas!$C$10,"1,20 – 1,39",IF(G1029&lt;Premissas!$C$11,"1,40 – 1,59",IF(G1029&lt;Premissas!$C$12,"1,60 – 1,99","≥ 2,00"))))))</f>
        <v>&lt; 1,00</v>
      </c>
      <c r="L1029" s="12">
        <f>IF(G1029="","",MIN(Premissas!$C$17,IF(G1029&lt;Premissas!$C$8,Premissas!$E$7,IF(G1029&lt;Premissas!$C$9,Premissas!$E$8,IF(G1029&lt;Premissas!$C$10,Premissas!$E$9,IF(G1029&lt;Premissas!$C$11,Premissas!$E$10,IF(G1029&lt;Premissas!$C$12,Premissas!$E$11,Premissas!$E$12)))))))</f>
        <v>0</v>
      </c>
      <c r="M1029" s="13">
        <f>IF(OR(L1029="",L1029=0),0,L1029/Premissas!$C$16)</f>
        <v>0</v>
      </c>
      <c r="N1029" s="9" t="str">
        <f>IF(L1029&gt;=Premissas!$C$17,"SIM","NÃO")</f>
        <v>NÃO</v>
      </c>
    </row>
    <row r="1030" spans="1:14" ht="15" customHeight="1">
      <c r="A1030" s="9">
        <v>8</v>
      </c>
      <c r="B1030" s="9" t="s">
        <v>390</v>
      </c>
      <c r="C1030" s="9" t="s">
        <v>391</v>
      </c>
      <c r="D1030" s="9">
        <v>409</v>
      </c>
      <c r="E1030" s="9" t="s">
        <v>18</v>
      </c>
      <c r="F1030" s="9">
        <f>COUNTIFS(Detalhe_Registro!$A:$A,A1030,Detalhe_Registro!$D:$D,B1030)</f>
        <v>1</v>
      </c>
      <c r="G1030" s="11">
        <v>0.29166700000000001</v>
      </c>
      <c r="H1030" s="11">
        <v>0.29166700000000001</v>
      </c>
      <c r="I1030" s="10">
        <f>SUMIFS(Detalhe_Registro!$F:$F,Detalhe_Registro!$A:$A,A1030,Detalhe_Registro!$D:$D,B1030)</f>
        <v>84</v>
      </c>
      <c r="J1030" s="11">
        <f>SUMIFS(Detalhe_Registro!$G:$G,Detalhe_Registro!$A:$A,A1030,Detalhe_Registro!$D:$D,B1030)</f>
        <v>12.7</v>
      </c>
      <c r="K1030" s="9" t="str">
        <f>IF(G1030="","",IF(G1030&lt;Premissas!$C$8,"&lt; 1,00",IF(G1030&lt;Premissas!$C$9,"1,00 – 1,19",IF(G1030&lt;Premissas!$C$10,"1,20 – 1,39",IF(G1030&lt;Premissas!$C$11,"1,40 – 1,59",IF(G1030&lt;Premissas!$C$12,"1,60 – 1,99","≥ 2,00"))))))</f>
        <v>&lt; 1,00</v>
      </c>
      <c r="L1030" s="12">
        <f>IF(G1030="","",MIN(Premissas!$C$17,IF(G1030&lt;Premissas!$C$8,Premissas!$E$7,IF(G1030&lt;Premissas!$C$9,Premissas!$E$8,IF(G1030&lt;Premissas!$C$10,Premissas!$E$9,IF(G1030&lt;Premissas!$C$11,Premissas!$E$10,IF(G1030&lt;Premissas!$C$12,Premissas!$E$11,Premissas!$E$12)))))))</f>
        <v>0</v>
      </c>
      <c r="M1030" s="13">
        <f>IF(OR(L1030="",L1030=0),0,L1030/Premissas!$C$16)</f>
        <v>0</v>
      </c>
      <c r="N1030" s="9" t="str">
        <f>IF(L1030&gt;=Premissas!$C$17,"SIM","NÃO")</f>
        <v>NÃO</v>
      </c>
    </row>
    <row r="1031" spans="1:14" ht="15" customHeight="1">
      <c r="A1031" s="9">
        <v>8</v>
      </c>
      <c r="B1031" s="9" t="s">
        <v>352</v>
      </c>
      <c r="C1031" s="9" t="s">
        <v>353</v>
      </c>
      <c r="D1031" s="9">
        <v>409</v>
      </c>
      <c r="E1031" s="9" t="s">
        <v>20</v>
      </c>
      <c r="F1031" s="9">
        <f>COUNTIFS(Detalhe_Registro!$A:$A,A1031,Detalhe_Registro!$D:$D,B1031)</f>
        <v>1</v>
      </c>
      <c r="G1031" s="11">
        <v>0.40909099999999998</v>
      </c>
      <c r="H1031" s="11">
        <v>0.40909099999999998</v>
      </c>
      <c r="I1031" s="10">
        <f>SUMIFS(Detalhe_Registro!$F:$F,Detalhe_Registro!$A:$A,A1031,Detalhe_Registro!$D:$D,B1031)</f>
        <v>18</v>
      </c>
      <c r="J1031" s="11">
        <f>SUMIFS(Detalhe_Registro!$G:$G,Detalhe_Registro!$A:$A,A1031,Detalhe_Registro!$D:$D,B1031)</f>
        <v>2.04</v>
      </c>
      <c r="K1031" s="9" t="str">
        <f>IF(G1031="","",IF(G1031&lt;Premissas!$C$8,"&lt; 1,00",IF(G1031&lt;Premissas!$C$9,"1,00 – 1,19",IF(G1031&lt;Premissas!$C$10,"1,20 – 1,39",IF(G1031&lt;Premissas!$C$11,"1,40 – 1,59",IF(G1031&lt;Premissas!$C$12,"1,60 – 1,99","≥ 2,00"))))))</f>
        <v>&lt; 1,00</v>
      </c>
      <c r="L1031" s="12">
        <f>IF(G1031="","",MIN(Premissas!$C$17,IF(G1031&lt;Premissas!$C$8,Premissas!$E$7,IF(G1031&lt;Premissas!$C$9,Premissas!$E$8,IF(G1031&lt;Premissas!$C$10,Premissas!$E$9,IF(G1031&lt;Premissas!$C$11,Premissas!$E$10,IF(G1031&lt;Premissas!$C$12,Premissas!$E$11,Premissas!$E$12)))))))</f>
        <v>0</v>
      </c>
      <c r="M1031" s="13">
        <f>IF(OR(L1031="",L1031=0),0,L1031/Premissas!$C$16)</f>
        <v>0</v>
      </c>
      <c r="N1031" s="9" t="str">
        <f>IF(L1031&gt;=Premissas!$C$17,"SIM","NÃO")</f>
        <v>NÃO</v>
      </c>
    </row>
    <row r="1032" spans="1:14" ht="15" customHeight="1">
      <c r="A1032" s="9">
        <v>8</v>
      </c>
      <c r="B1032" s="9" t="s">
        <v>394</v>
      </c>
      <c r="C1032" s="9" t="s">
        <v>395</v>
      </c>
      <c r="D1032" s="9">
        <v>409</v>
      </c>
      <c r="E1032" s="9" t="s">
        <v>20</v>
      </c>
      <c r="F1032" s="9">
        <f>COUNTIFS(Detalhe_Registro!$A:$A,A1032,Detalhe_Registro!$D:$D,B1032)</f>
        <v>1</v>
      </c>
      <c r="G1032" s="11">
        <v>0.31818200000000002</v>
      </c>
      <c r="H1032" s="11">
        <v>0.31818200000000002</v>
      </c>
      <c r="I1032" s="10">
        <f>SUMIFS(Detalhe_Registro!$F:$F,Detalhe_Registro!$A:$A,A1032,Detalhe_Registro!$D:$D,B1032)</f>
        <v>38</v>
      </c>
      <c r="J1032" s="11">
        <f>SUMIFS(Detalhe_Registro!$G:$G,Detalhe_Registro!$A:$A,A1032,Detalhe_Registro!$D:$D,B1032)</f>
        <v>5.75</v>
      </c>
      <c r="K1032" s="9" t="str">
        <f>IF(G1032="","",IF(G1032&lt;Premissas!$C$8,"&lt; 1,00",IF(G1032&lt;Premissas!$C$9,"1,00 – 1,19",IF(G1032&lt;Premissas!$C$10,"1,20 – 1,39",IF(G1032&lt;Premissas!$C$11,"1,40 – 1,59",IF(G1032&lt;Premissas!$C$12,"1,60 – 1,99","≥ 2,00"))))))</f>
        <v>&lt; 1,00</v>
      </c>
      <c r="L1032" s="12">
        <f>IF(G1032="","",MIN(Premissas!$C$17,IF(G1032&lt;Premissas!$C$8,Premissas!$E$7,IF(G1032&lt;Premissas!$C$9,Premissas!$E$8,IF(G1032&lt;Premissas!$C$10,Premissas!$E$9,IF(G1032&lt;Premissas!$C$11,Premissas!$E$10,IF(G1032&lt;Premissas!$C$12,Premissas!$E$11,Premissas!$E$12)))))))</f>
        <v>0</v>
      </c>
      <c r="M1032" s="13">
        <f>IF(OR(L1032="",L1032=0),0,L1032/Premissas!$C$16)</f>
        <v>0</v>
      </c>
      <c r="N1032" s="9" t="str">
        <f>IF(L1032&gt;=Premissas!$C$17,"SIM","NÃO")</f>
        <v>NÃO</v>
      </c>
    </row>
    <row r="1033" spans="1:14" ht="15" customHeight="1">
      <c r="A1033" s="9">
        <v>8</v>
      </c>
      <c r="B1033" s="9" t="s">
        <v>230</v>
      </c>
      <c r="C1033" s="9" t="s">
        <v>231</v>
      </c>
      <c r="D1033" s="9">
        <v>409</v>
      </c>
      <c r="E1033" s="9" t="s">
        <v>20</v>
      </c>
      <c r="F1033" s="9">
        <f>COUNTIFS(Detalhe_Registro!$A:$A,A1033,Detalhe_Registro!$D:$D,B1033)</f>
        <v>1</v>
      </c>
      <c r="G1033" s="11">
        <v>0.272727</v>
      </c>
      <c r="H1033" s="11">
        <v>0.272727</v>
      </c>
      <c r="I1033" s="10">
        <f>SUMIFS(Detalhe_Registro!$F:$F,Detalhe_Registro!$A:$A,A1033,Detalhe_Registro!$D:$D,B1033)</f>
        <v>19</v>
      </c>
      <c r="J1033" s="11">
        <f>SUMIFS(Detalhe_Registro!$G:$G,Detalhe_Registro!$A:$A,A1033,Detalhe_Registro!$D:$D,B1033)</f>
        <v>3.44</v>
      </c>
      <c r="K1033" s="9" t="str">
        <f>IF(G1033="","",IF(G1033&lt;Premissas!$C$8,"&lt; 1,00",IF(G1033&lt;Premissas!$C$9,"1,00 – 1,19",IF(G1033&lt;Premissas!$C$10,"1,20 – 1,39",IF(G1033&lt;Premissas!$C$11,"1,40 – 1,59",IF(G1033&lt;Premissas!$C$12,"1,60 – 1,99","≥ 2,00"))))))</f>
        <v>&lt; 1,00</v>
      </c>
      <c r="L1033" s="12">
        <f>IF(G1033="","",MIN(Premissas!$C$17,IF(G1033&lt;Premissas!$C$8,Premissas!$E$7,IF(G1033&lt;Premissas!$C$9,Premissas!$E$8,IF(G1033&lt;Premissas!$C$10,Premissas!$E$9,IF(G1033&lt;Premissas!$C$11,Premissas!$E$10,IF(G1033&lt;Premissas!$C$12,Premissas!$E$11,Premissas!$E$12)))))))</f>
        <v>0</v>
      </c>
      <c r="M1033" s="13">
        <f>IF(OR(L1033="",L1033=0),0,L1033/Premissas!$C$16)</f>
        <v>0</v>
      </c>
      <c r="N1033" s="9" t="str">
        <f>IF(L1033&gt;=Premissas!$C$17,"SIM","NÃO")</f>
        <v>NÃO</v>
      </c>
    </row>
    <row r="1034" spans="1:14" ht="15" customHeight="1">
      <c r="A1034" s="9">
        <v>8</v>
      </c>
      <c r="B1034" s="9" t="s">
        <v>252</v>
      </c>
      <c r="C1034" s="9" t="s">
        <v>253</v>
      </c>
      <c r="D1034" s="9">
        <v>409</v>
      </c>
      <c r="E1034" s="9" t="s">
        <v>20</v>
      </c>
      <c r="F1034" s="9">
        <f>COUNTIFS(Detalhe_Registro!$A:$A,A1034,Detalhe_Registro!$D:$D,B1034)</f>
        <v>1</v>
      </c>
      <c r="G1034" s="11">
        <v>0.272727</v>
      </c>
      <c r="H1034" s="11">
        <v>0.272727</v>
      </c>
      <c r="I1034" s="10">
        <f>SUMIFS(Detalhe_Registro!$F:$F,Detalhe_Registro!$A:$A,A1034,Detalhe_Registro!$D:$D,B1034)</f>
        <v>55</v>
      </c>
      <c r="J1034" s="11">
        <f>SUMIFS(Detalhe_Registro!$G:$G,Detalhe_Registro!$A:$A,A1034,Detalhe_Registro!$D:$D,B1034)</f>
        <v>9.3699999999999992</v>
      </c>
      <c r="K1034" s="9" t="str">
        <f>IF(G1034="","",IF(G1034&lt;Premissas!$C$8,"&lt; 1,00",IF(G1034&lt;Premissas!$C$9,"1,00 – 1,19",IF(G1034&lt;Premissas!$C$10,"1,20 – 1,39",IF(G1034&lt;Premissas!$C$11,"1,40 – 1,59",IF(G1034&lt;Premissas!$C$12,"1,60 – 1,99","≥ 2,00"))))))</f>
        <v>&lt; 1,00</v>
      </c>
      <c r="L1034" s="12">
        <f>IF(G1034="","",MIN(Premissas!$C$17,IF(G1034&lt;Premissas!$C$8,Premissas!$E$7,IF(G1034&lt;Premissas!$C$9,Premissas!$E$8,IF(G1034&lt;Premissas!$C$10,Premissas!$E$9,IF(G1034&lt;Premissas!$C$11,Premissas!$E$10,IF(G1034&lt;Premissas!$C$12,Premissas!$E$11,Premissas!$E$12)))))))</f>
        <v>0</v>
      </c>
      <c r="M1034" s="13">
        <f>IF(OR(L1034="",L1034=0),0,L1034/Premissas!$C$16)</f>
        <v>0</v>
      </c>
      <c r="N1034" s="9" t="str">
        <f>IF(L1034&gt;=Premissas!$C$17,"SIM","NÃO")</f>
        <v>NÃO</v>
      </c>
    </row>
    <row r="1035" spans="1:14" ht="15" customHeight="1">
      <c r="A1035" s="9">
        <v>8</v>
      </c>
      <c r="B1035" s="9" t="s">
        <v>340</v>
      </c>
      <c r="C1035" s="9" t="s">
        <v>341</v>
      </c>
      <c r="D1035" s="9">
        <v>409</v>
      </c>
      <c r="E1035" s="9" t="s">
        <v>20</v>
      </c>
      <c r="F1035" s="9">
        <f>COUNTIFS(Detalhe_Registro!$A:$A,A1035,Detalhe_Registro!$D:$D,B1035)</f>
        <v>1</v>
      </c>
      <c r="G1035" s="11">
        <v>0.86363599999999996</v>
      </c>
      <c r="H1035" s="11">
        <v>0.86363599999999996</v>
      </c>
      <c r="I1035" s="10">
        <f>SUMIFS(Detalhe_Registro!$F:$F,Detalhe_Registro!$A:$A,A1035,Detalhe_Registro!$D:$D,B1035)</f>
        <v>4</v>
      </c>
      <c r="J1035" s="11">
        <f>SUMIFS(Detalhe_Registro!$G:$G,Detalhe_Registro!$A:$A,A1035,Detalhe_Registro!$D:$D,B1035)</f>
        <v>0.21</v>
      </c>
      <c r="K1035" s="9" t="str">
        <f>IF(G1035="","",IF(G1035&lt;Premissas!$C$8,"&lt; 1,00",IF(G1035&lt;Premissas!$C$9,"1,00 – 1,19",IF(G1035&lt;Premissas!$C$10,"1,20 – 1,39",IF(G1035&lt;Premissas!$C$11,"1,40 – 1,59",IF(G1035&lt;Premissas!$C$12,"1,60 – 1,99","≥ 2,00"))))))</f>
        <v>&lt; 1,00</v>
      </c>
      <c r="L1035" s="12">
        <f>IF(G1035="","",MIN(Premissas!$C$17,IF(G1035&lt;Premissas!$C$8,Premissas!$E$7,IF(G1035&lt;Premissas!$C$9,Premissas!$E$8,IF(G1035&lt;Premissas!$C$10,Premissas!$E$9,IF(G1035&lt;Premissas!$C$11,Premissas!$E$10,IF(G1035&lt;Premissas!$C$12,Premissas!$E$11,Premissas!$E$12)))))))</f>
        <v>0</v>
      </c>
      <c r="M1035" s="13">
        <f>IF(OR(L1035="",L1035=0),0,L1035/Premissas!$C$16)</f>
        <v>0</v>
      </c>
      <c r="N1035" s="9" t="str">
        <f>IF(L1035&gt;=Premissas!$C$17,"SIM","NÃO")</f>
        <v>NÃO</v>
      </c>
    </row>
    <row r="1036" spans="1:14" ht="15" customHeight="1">
      <c r="A1036" s="9">
        <v>8</v>
      </c>
      <c r="B1036" s="9" t="s">
        <v>462</v>
      </c>
      <c r="C1036" s="9" t="s">
        <v>463</v>
      </c>
      <c r="D1036" s="9">
        <v>409</v>
      </c>
      <c r="E1036" s="9" t="s">
        <v>18</v>
      </c>
      <c r="F1036" s="9">
        <f>COUNTIFS(Detalhe_Registro!$A:$A,A1036,Detalhe_Registro!$D:$D,B1036)</f>
        <v>1</v>
      </c>
      <c r="G1036" s="11">
        <v>4.3333329999999997</v>
      </c>
      <c r="H1036" s="11">
        <v>4.3333329999999997</v>
      </c>
      <c r="I1036" s="10">
        <f>SUMIFS(Detalhe_Registro!$F:$F,Detalhe_Registro!$A:$A,A1036,Detalhe_Registro!$D:$D,B1036)</f>
        <v>363</v>
      </c>
      <c r="J1036" s="11">
        <f>SUMIFS(Detalhe_Registro!$G:$G,Detalhe_Registro!$A:$A,A1036,Detalhe_Registro!$D:$D,B1036)</f>
        <v>3.49</v>
      </c>
      <c r="K1036" s="9" t="str">
        <f>IF(G1036="","",IF(G1036&lt;Premissas!$C$8,"&lt; 1,00",IF(G1036&lt;Premissas!$C$9,"1,00 – 1,19",IF(G1036&lt;Premissas!$C$10,"1,20 – 1,39",IF(G1036&lt;Premissas!$C$11,"1,40 – 1,59",IF(G1036&lt;Premissas!$C$12,"1,60 – 1,99","≥ 2,00"))))))</f>
        <v>≥ 2,00</v>
      </c>
      <c r="L1036" s="12">
        <f>IF(G1036="","",MIN(Premissas!$C$17,IF(G1036&lt;Premissas!$C$8,Premissas!$E$7,IF(G1036&lt;Premissas!$C$9,Premissas!$E$8,IF(G1036&lt;Premissas!$C$10,Premissas!$E$9,IF(G1036&lt;Premissas!$C$11,Premissas!$E$10,IF(G1036&lt;Premissas!$C$12,Premissas!$E$11,Premissas!$E$12)))))))</f>
        <v>750</v>
      </c>
      <c r="M1036" s="13">
        <f>IF(OR(L1036="",L1036=0),0,L1036/Premissas!$C$16)</f>
        <v>28.846153846153847</v>
      </c>
      <c r="N1036" s="9" t="str">
        <f>IF(L1036&gt;=Premissas!$C$17,"SIM","NÃO")</f>
        <v>SIM</v>
      </c>
    </row>
    <row r="1037" spans="1:14" ht="15" customHeight="1">
      <c r="A1037" s="9">
        <v>8</v>
      </c>
      <c r="B1037" s="9" t="s">
        <v>160</v>
      </c>
      <c r="C1037" s="9" t="s">
        <v>161</v>
      </c>
      <c r="D1037" s="9">
        <v>409</v>
      </c>
      <c r="E1037" s="9" t="s">
        <v>21</v>
      </c>
      <c r="F1037" s="9">
        <f>COUNTIFS(Detalhe_Registro!$A:$A,A1037,Detalhe_Registro!$D:$D,B1037)</f>
        <v>1</v>
      </c>
      <c r="G1037" s="11">
        <v>1.8</v>
      </c>
      <c r="H1037" s="11">
        <v>1.8</v>
      </c>
      <c r="I1037" s="10">
        <f>SUMIFS(Detalhe_Registro!$F:$F,Detalhe_Registro!$A:$A,A1037,Detalhe_Registro!$D:$D,B1037)</f>
        <v>2688</v>
      </c>
      <c r="J1037" s="11">
        <f>SUMIFS(Detalhe_Registro!$G:$G,Detalhe_Registro!$A:$A,A1037,Detalhe_Registro!$D:$D,B1037)</f>
        <v>59.17</v>
      </c>
      <c r="K1037" s="9" t="str">
        <f>IF(G1037="","",IF(G1037&lt;Premissas!$C$8,"&lt; 1,00",IF(G1037&lt;Premissas!$C$9,"1,00 – 1,19",IF(G1037&lt;Premissas!$C$10,"1,20 – 1,39",IF(G1037&lt;Premissas!$C$11,"1,40 – 1,59",IF(G1037&lt;Premissas!$C$12,"1,60 – 1,99","≥ 2,00"))))))</f>
        <v>1,60 – 1,99</v>
      </c>
      <c r="L1037" s="12">
        <f>IF(G1037="","",MIN(Premissas!$C$17,IF(G1037&lt;Premissas!$C$8,Premissas!$E$7,IF(G1037&lt;Premissas!$C$9,Premissas!$E$8,IF(G1037&lt;Premissas!$C$10,Premissas!$E$9,IF(G1037&lt;Premissas!$C$11,Premissas!$E$10,IF(G1037&lt;Premissas!$C$12,Premissas!$E$11,Premissas!$E$12)))))))</f>
        <v>500</v>
      </c>
      <c r="M1037" s="13">
        <f>IF(OR(L1037="",L1037=0),0,L1037/Premissas!$C$16)</f>
        <v>19.23076923076923</v>
      </c>
      <c r="N1037" s="9" t="str">
        <f>IF(L1037&gt;=Premissas!$C$17,"SIM","NÃO")</f>
        <v>NÃO</v>
      </c>
    </row>
    <row r="1038" spans="1:14" ht="15" customHeight="1">
      <c r="A1038" s="9">
        <v>8</v>
      </c>
      <c r="B1038" s="9" t="s">
        <v>4057</v>
      </c>
      <c r="C1038" s="9" t="s">
        <v>4058</v>
      </c>
      <c r="D1038" s="9">
        <v>409</v>
      </c>
      <c r="E1038" s="9" t="s">
        <v>4852</v>
      </c>
      <c r="F1038" s="9">
        <f>COUNTIFS(Detalhe_Registro!$A:$A,A1038,Detalhe_Registro!$D:$D,B1038)</f>
        <v>2</v>
      </c>
      <c r="G1038" s="11">
        <v>2.6</v>
      </c>
      <c r="H1038" s="11">
        <v>2.0045449999999998</v>
      </c>
      <c r="I1038" s="10">
        <f>SUMIFS(Detalhe_Registro!$F:$F,Detalhe_Registro!$A:$A,A1038,Detalhe_Registro!$D:$D,B1038)</f>
        <v>3115</v>
      </c>
      <c r="J1038" s="11">
        <f>SUMIFS(Detalhe_Registro!$G:$G,Detalhe_Registro!$A:$A,A1038,Detalhe_Registro!$D:$D,B1038)</f>
        <v>54.68</v>
      </c>
      <c r="K1038" s="9" t="str">
        <f>IF(G1038="","",IF(G1038&lt;Premissas!$C$8,"&lt; 1,00",IF(G1038&lt;Premissas!$C$9,"1,00 – 1,19",IF(G1038&lt;Premissas!$C$10,"1,20 – 1,39",IF(G1038&lt;Premissas!$C$11,"1,40 – 1,59",IF(G1038&lt;Premissas!$C$12,"1,60 – 1,99","≥ 2,00"))))))</f>
        <v>≥ 2,00</v>
      </c>
      <c r="L1038" s="12">
        <f>IF(G1038="","",MIN(Premissas!$C$17,IF(G1038&lt;Premissas!$C$8,Premissas!$E$7,IF(G1038&lt;Premissas!$C$9,Premissas!$E$8,IF(G1038&lt;Premissas!$C$10,Premissas!$E$9,IF(G1038&lt;Premissas!$C$11,Premissas!$E$10,IF(G1038&lt;Premissas!$C$12,Premissas!$E$11,Premissas!$E$12)))))))</f>
        <v>750</v>
      </c>
      <c r="M1038" s="13">
        <f>IF(OR(L1038="",L1038=0),0,L1038/Premissas!$C$16)</f>
        <v>28.846153846153847</v>
      </c>
      <c r="N1038" s="9" t="str">
        <f>IF(L1038&gt;=Premissas!$C$17,"SIM","NÃO")</f>
        <v>SIM</v>
      </c>
    </row>
    <row r="1039" spans="1:14" ht="15" customHeight="1">
      <c r="A1039" s="9">
        <v>8</v>
      </c>
      <c r="B1039" s="9" t="s">
        <v>218</v>
      </c>
      <c r="C1039" s="9" t="s">
        <v>219</v>
      </c>
      <c r="D1039" s="9">
        <v>409</v>
      </c>
      <c r="E1039" s="9" t="s">
        <v>20</v>
      </c>
      <c r="F1039" s="9">
        <f>COUNTIFS(Detalhe_Registro!$A:$A,A1039,Detalhe_Registro!$D:$D,B1039)</f>
        <v>1</v>
      </c>
      <c r="G1039" s="11">
        <v>1</v>
      </c>
      <c r="H1039" s="11">
        <v>1</v>
      </c>
      <c r="I1039" s="10">
        <f>SUMIFS(Detalhe_Registro!$F:$F,Detalhe_Registro!$A:$A,A1039,Detalhe_Registro!$D:$D,B1039)</f>
        <v>746</v>
      </c>
      <c r="J1039" s="11">
        <f>SUMIFS(Detalhe_Registro!$G:$G,Detalhe_Registro!$A:$A,A1039,Detalhe_Registro!$D:$D,B1039)</f>
        <v>34.54</v>
      </c>
      <c r="K1039" s="9" t="str">
        <f>IF(G1039="","",IF(G1039&lt;Premissas!$C$8,"&lt; 1,00",IF(G1039&lt;Premissas!$C$9,"1,00 – 1,19",IF(G1039&lt;Premissas!$C$10,"1,20 – 1,39",IF(G1039&lt;Premissas!$C$11,"1,40 – 1,59",IF(G1039&lt;Premissas!$C$12,"1,60 – 1,99","≥ 2,00"))))))</f>
        <v>1,00 – 1,19</v>
      </c>
      <c r="L1039" s="12">
        <f>IF(G1039="","",MIN(Premissas!$C$17,IF(G1039&lt;Premissas!$C$8,Premissas!$E$7,IF(G1039&lt;Premissas!$C$9,Premissas!$E$8,IF(G1039&lt;Premissas!$C$10,Premissas!$E$9,IF(G1039&lt;Premissas!$C$11,Premissas!$E$10,IF(G1039&lt;Premissas!$C$12,Premissas!$E$11,Premissas!$E$12)))))))</f>
        <v>100</v>
      </c>
      <c r="M1039" s="13">
        <f>IF(OR(L1039="",L1039=0),0,L1039/Premissas!$C$16)</f>
        <v>3.8461538461538463</v>
      </c>
      <c r="N1039" s="9" t="str">
        <f>IF(L1039&gt;=Premissas!$C$17,"SIM","NÃO")</f>
        <v>NÃO</v>
      </c>
    </row>
    <row r="1040" spans="1:14" ht="15" customHeight="1">
      <c r="A1040" s="9">
        <v>8</v>
      </c>
      <c r="B1040" s="9" t="s">
        <v>66</v>
      </c>
      <c r="C1040" s="9" t="s">
        <v>67</v>
      </c>
      <c r="D1040" s="9">
        <v>409</v>
      </c>
      <c r="E1040" s="9" t="s">
        <v>21</v>
      </c>
      <c r="F1040" s="9">
        <f>COUNTIFS(Detalhe_Registro!$A:$A,A1040,Detalhe_Registro!$D:$D,B1040)</f>
        <v>1</v>
      </c>
      <c r="G1040" s="11">
        <v>2.2799999999999998</v>
      </c>
      <c r="H1040" s="11">
        <v>2.2799999999999998</v>
      </c>
      <c r="I1040" s="10">
        <f>SUMIFS(Detalhe_Registro!$F:$F,Detalhe_Registro!$A:$A,A1040,Detalhe_Registro!$D:$D,B1040)</f>
        <v>2875</v>
      </c>
      <c r="J1040" s="11">
        <f>SUMIFS(Detalhe_Registro!$G:$G,Detalhe_Registro!$A:$A,A1040,Detalhe_Registro!$D:$D,B1040)</f>
        <v>50.85</v>
      </c>
      <c r="K1040" s="9" t="str">
        <f>IF(G1040="","",IF(G1040&lt;Premissas!$C$8,"&lt; 1,00",IF(G1040&lt;Premissas!$C$9,"1,00 – 1,19",IF(G1040&lt;Premissas!$C$10,"1,20 – 1,39",IF(G1040&lt;Premissas!$C$11,"1,40 – 1,59",IF(G1040&lt;Premissas!$C$12,"1,60 – 1,99","≥ 2,00"))))))</f>
        <v>≥ 2,00</v>
      </c>
      <c r="L1040" s="12">
        <f>IF(G1040="","",MIN(Premissas!$C$17,IF(G1040&lt;Premissas!$C$8,Premissas!$E$7,IF(G1040&lt;Premissas!$C$9,Premissas!$E$8,IF(G1040&lt;Premissas!$C$10,Premissas!$E$9,IF(G1040&lt;Premissas!$C$11,Premissas!$E$10,IF(G1040&lt;Premissas!$C$12,Premissas!$E$11,Premissas!$E$12)))))))</f>
        <v>750</v>
      </c>
      <c r="M1040" s="13">
        <f>IF(OR(L1040="",L1040=0),0,L1040/Premissas!$C$16)</f>
        <v>28.846153846153847</v>
      </c>
      <c r="N1040" s="9" t="str">
        <f>IF(L1040&gt;=Premissas!$C$17,"SIM","NÃO")</f>
        <v>SIM</v>
      </c>
    </row>
    <row r="1041" spans="1:14" ht="15" customHeight="1">
      <c r="A1041" s="9">
        <v>8</v>
      </c>
      <c r="B1041" s="9" t="s">
        <v>196</v>
      </c>
      <c r="C1041" s="9" t="s">
        <v>197</v>
      </c>
      <c r="D1041" s="9">
        <v>409</v>
      </c>
      <c r="E1041" s="9" t="s">
        <v>4855</v>
      </c>
      <c r="F1041" s="9">
        <f>COUNTIFS(Detalhe_Registro!$A:$A,A1041,Detalhe_Registro!$D:$D,B1041)</f>
        <v>3</v>
      </c>
      <c r="G1041" s="11">
        <v>0.36</v>
      </c>
      <c r="H1041" s="11">
        <v>0.28035399999999999</v>
      </c>
      <c r="I1041" s="10">
        <f>SUMIFS(Detalhe_Registro!$F:$F,Detalhe_Registro!$A:$A,A1041,Detalhe_Registro!$D:$D,B1041)</f>
        <v>136</v>
      </c>
      <c r="J1041" s="11">
        <f>SUMIFS(Detalhe_Registro!$G:$G,Detalhe_Registro!$A:$A,A1041,Detalhe_Registro!$D:$D,B1041)</f>
        <v>24.96</v>
      </c>
      <c r="K1041" s="9" t="str">
        <f>IF(G1041="","",IF(G1041&lt;Premissas!$C$8,"&lt; 1,00",IF(G1041&lt;Premissas!$C$9,"1,00 – 1,19",IF(G1041&lt;Premissas!$C$10,"1,20 – 1,39",IF(G1041&lt;Premissas!$C$11,"1,40 – 1,59",IF(G1041&lt;Premissas!$C$12,"1,60 – 1,99","≥ 2,00"))))))</f>
        <v>&lt; 1,00</v>
      </c>
      <c r="L1041" s="12">
        <f>IF(G1041="","",MIN(Premissas!$C$17,IF(G1041&lt;Premissas!$C$8,Premissas!$E$7,IF(G1041&lt;Premissas!$C$9,Premissas!$E$8,IF(G1041&lt;Premissas!$C$10,Premissas!$E$9,IF(G1041&lt;Premissas!$C$11,Premissas!$E$10,IF(G1041&lt;Premissas!$C$12,Premissas!$E$11,Premissas!$E$12)))))))</f>
        <v>0</v>
      </c>
      <c r="M1041" s="13">
        <f>IF(OR(L1041="",L1041=0),0,L1041/Premissas!$C$16)</f>
        <v>0</v>
      </c>
      <c r="N1041" s="9" t="str">
        <f>IF(L1041&gt;=Premissas!$C$17,"SIM","NÃO")</f>
        <v>NÃO</v>
      </c>
    </row>
    <row r="1042" spans="1:14" ht="15" customHeight="1">
      <c r="A1042" s="9">
        <v>8</v>
      </c>
      <c r="B1042" s="9" t="s">
        <v>464</v>
      </c>
      <c r="C1042" s="9" t="s">
        <v>465</v>
      </c>
      <c r="D1042" s="9">
        <v>409</v>
      </c>
      <c r="E1042" s="9" t="s">
        <v>19</v>
      </c>
      <c r="F1042" s="9">
        <f>COUNTIFS(Detalhe_Registro!$A:$A,A1042,Detalhe_Registro!$D:$D,B1042)</f>
        <v>1</v>
      </c>
      <c r="G1042" s="11">
        <v>1.2</v>
      </c>
      <c r="H1042" s="11">
        <v>1.2</v>
      </c>
      <c r="I1042" s="10">
        <f>SUMIFS(Detalhe_Registro!$F:$F,Detalhe_Registro!$A:$A,A1042,Detalhe_Registro!$D:$D,B1042)</f>
        <v>934</v>
      </c>
      <c r="J1042" s="11">
        <f>SUMIFS(Detalhe_Registro!$G:$G,Detalhe_Registro!$A:$A,A1042,Detalhe_Registro!$D:$D,B1042)</f>
        <v>30.81</v>
      </c>
      <c r="K1042" s="9" t="str">
        <f>IF(G1042="","",IF(G1042&lt;Premissas!$C$8,"&lt; 1,00",IF(G1042&lt;Premissas!$C$9,"1,00 – 1,19",IF(G1042&lt;Premissas!$C$10,"1,20 – 1,39",IF(G1042&lt;Premissas!$C$11,"1,40 – 1,59",IF(G1042&lt;Premissas!$C$12,"1,60 – 1,99","≥ 2,00"))))))</f>
        <v>1,20 – 1,39</v>
      </c>
      <c r="L1042" s="12">
        <f>IF(G1042="","",MIN(Premissas!$C$17,IF(G1042&lt;Premissas!$C$8,Premissas!$E$7,IF(G1042&lt;Premissas!$C$9,Premissas!$E$8,IF(G1042&lt;Premissas!$C$10,Premissas!$E$9,IF(G1042&lt;Premissas!$C$11,Premissas!$E$10,IF(G1042&lt;Premissas!$C$12,Premissas!$E$11,Premissas!$E$12)))))))</f>
        <v>200</v>
      </c>
      <c r="M1042" s="13">
        <f>IF(OR(L1042="",L1042=0),0,L1042/Premissas!$C$16)</f>
        <v>7.6923076923076925</v>
      </c>
      <c r="N1042" s="9" t="str">
        <f>IF(L1042&gt;=Premissas!$C$17,"SIM","NÃO")</f>
        <v>NÃO</v>
      </c>
    </row>
    <row r="1043" spans="1:14" ht="15" customHeight="1">
      <c r="A1043" s="9">
        <v>8</v>
      </c>
      <c r="B1043" s="9" t="s">
        <v>4053</v>
      </c>
      <c r="C1043" s="9" t="s">
        <v>4054</v>
      </c>
      <c r="D1043" s="9">
        <v>409</v>
      </c>
      <c r="E1043" s="9" t="s">
        <v>21</v>
      </c>
      <c r="F1043" s="9">
        <f>COUNTIFS(Detalhe_Registro!$A:$A,A1043,Detalhe_Registro!$D:$D,B1043)</f>
        <v>1</v>
      </c>
      <c r="G1043" s="11">
        <v>0.88</v>
      </c>
      <c r="H1043" s="11">
        <v>0.88</v>
      </c>
      <c r="I1043" s="10">
        <f>SUMIFS(Detalhe_Registro!$F:$F,Detalhe_Registro!$A:$A,A1043,Detalhe_Registro!$D:$D,B1043)</f>
        <v>1360</v>
      </c>
      <c r="J1043" s="11">
        <f>SUMIFS(Detalhe_Registro!$G:$G,Detalhe_Registro!$A:$A,A1043,Detalhe_Registro!$D:$D,B1043)</f>
        <v>61.94</v>
      </c>
      <c r="K1043" s="9" t="str">
        <f>IF(G1043="","",IF(G1043&lt;Premissas!$C$8,"&lt; 1,00",IF(G1043&lt;Premissas!$C$9,"1,00 – 1,19",IF(G1043&lt;Premissas!$C$10,"1,20 – 1,39",IF(G1043&lt;Premissas!$C$11,"1,40 – 1,59",IF(G1043&lt;Premissas!$C$12,"1,60 – 1,99","≥ 2,00"))))))</f>
        <v>&lt; 1,00</v>
      </c>
      <c r="L1043" s="12">
        <f>IF(G1043="","",MIN(Premissas!$C$17,IF(G1043&lt;Premissas!$C$8,Premissas!$E$7,IF(G1043&lt;Premissas!$C$9,Premissas!$E$8,IF(G1043&lt;Premissas!$C$10,Premissas!$E$9,IF(G1043&lt;Premissas!$C$11,Premissas!$E$10,IF(G1043&lt;Premissas!$C$12,Premissas!$E$11,Premissas!$E$12)))))))</f>
        <v>0</v>
      </c>
      <c r="M1043" s="13">
        <f>IF(OR(L1043="",L1043=0),0,L1043/Premissas!$C$16)</f>
        <v>0</v>
      </c>
      <c r="N1043" s="9" t="str">
        <f>IF(L1043&gt;=Premissas!$C$17,"SIM","NÃO")</f>
        <v>NÃO</v>
      </c>
    </row>
    <row r="1044" spans="1:14" ht="15" customHeight="1">
      <c r="A1044" s="9">
        <v>8</v>
      </c>
      <c r="B1044" s="9" t="s">
        <v>238</v>
      </c>
      <c r="C1044" s="9" t="s">
        <v>239</v>
      </c>
      <c r="D1044" s="9">
        <v>409</v>
      </c>
      <c r="E1044" s="9" t="s">
        <v>4852</v>
      </c>
      <c r="F1044" s="9">
        <f>COUNTIFS(Detalhe_Registro!$A:$A,A1044,Detalhe_Registro!$D:$D,B1044)</f>
        <v>2</v>
      </c>
      <c r="G1044" s="11">
        <v>7.88</v>
      </c>
      <c r="H1044" s="11">
        <v>4.0309090000000003</v>
      </c>
      <c r="I1044" s="10">
        <f>SUMIFS(Detalhe_Registro!$F:$F,Detalhe_Registro!$A:$A,A1044,Detalhe_Registro!$D:$D,B1044)</f>
        <v>77</v>
      </c>
      <c r="J1044" s="11">
        <f>SUMIFS(Detalhe_Registro!$G:$G,Detalhe_Registro!$A:$A,A1044,Detalhe_Registro!$D:$D,B1044)</f>
        <v>1.3199999999999998</v>
      </c>
      <c r="K1044" s="9" t="str">
        <f>IF(G1044="","",IF(G1044&lt;Premissas!$C$8,"&lt; 1,00",IF(G1044&lt;Premissas!$C$9,"1,00 – 1,19",IF(G1044&lt;Premissas!$C$10,"1,20 – 1,39",IF(G1044&lt;Premissas!$C$11,"1,40 – 1,59",IF(G1044&lt;Premissas!$C$12,"1,60 – 1,99","≥ 2,00"))))))</f>
        <v>≥ 2,00</v>
      </c>
      <c r="L1044" s="12">
        <f>IF(G1044="","",MIN(Premissas!$C$17,IF(G1044&lt;Premissas!$C$8,Premissas!$E$7,IF(G1044&lt;Premissas!$C$9,Premissas!$E$8,IF(G1044&lt;Premissas!$C$10,Premissas!$E$9,IF(G1044&lt;Premissas!$C$11,Premissas!$E$10,IF(G1044&lt;Premissas!$C$12,Premissas!$E$11,Premissas!$E$12)))))))</f>
        <v>750</v>
      </c>
      <c r="M1044" s="13">
        <f>IF(OR(L1044="",L1044=0),0,L1044/Premissas!$C$16)</f>
        <v>28.846153846153847</v>
      </c>
      <c r="N1044" s="9" t="str">
        <f>IF(L1044&gt;=Premissas!$C$17,"SIM","NÃO")</f>
        <v>SIM</v>
      </c>
    </row>
    <row r="1045" spans="1:14" ht="15" customHeight="1">
      <c r="A1045" s="9">
        <v>8</v>
      </c>
      <c r="B1045" s="9" t="s">
        <v>226</v>
      </c>
      <c r="C1045" s="9" t="s">
        <v>227</v>
      </c>
      <c r="D1045" s="9">
        <v>409</v>
      </c>
      <c r="E1045" s="9" t="s">
        <v>18</v>
      </c>
      <c r="F1045" s="9">
        <f>COUNTIFS(Detalhe_Registro!$A:$A,A1045,Detalhe_Registro!$D:$D,B1045)</f>
        <v>1</v>
      </c>
      <c r="G1045" s="11">
        <v>1.7083330000000001</v>
      </c>
      <c r="H1045" s="11">
        <v>1.7083330000000001</v>
      </c>
      <c r="I1045" s="10">
        <f>SUMIFS(Detalhe_Registro!$F:$F,Detalhe_Registro!$A:$A,A1045,Detalhe_Registro!$D:$D,B1045)</f>
        <v>611</v>
      </c>
      <c r="J1045" s="11">
        <f>SUMIFS(Detalhe_Registro!$G:$G,Detalhe_Registro!$A:$A,A1045,Detalhe_Registro!$D:$D,B1045)</f>
        <v>14.96</v>
      </c>
      <c r="K1045" s="9" t="str">
        <f>IF(G1045="","",IF(G1045&lt;Premissas!$C$8,"&lt; 1,00",IF(G1045&lt;Premissas!$C$9,"1,00 – 1,19",IF(G1045&lt;Premissas!$C$10,"1,20 – 1,39",IF(G1045&lt;Premissas!$C$11,"1,40 – 1,59",IF(G1045&lt;Premissas!$C$12,"1,60 – 1,99","≥ 2,00"))))))</f>
        <v>1,60 – 1,99</v>
      </c>
      <c r="L1045" s="12">
        <f>IF(G1045="","",MIN(Premissas!$C$17,IF(G1045&lt;Premissas!$C$8,Premissas!$E$7,IF(G1045&lt;Premissas!$C$9,Premissas!$E$8,IF(G1045&lt;Premissas!$C$10,Premissas!$E$9,IF(G1045&lt;Premissas!$C$11,Premissas!$E$10,IF(G1045&lt;Premissas!$C$12,Premissas!$E$11,Premissas!$E$12)))))))</f>
        <v>500</v>
      </c>
      <c r="M1045" s="13">
        <f>IF(OR(L1045="",L1045=0),0,L1045/Premissas!$C$16)</f>
        <v>19.23076923076923</v>
      </c>
      <c r="N1045" s="9" t="str">
        <f>IF(L1045&gt;=Premissas!$C$17,"SIM","NÃO")</f>
        <v>NÃO</v>
      </c>
    </row>
    <row r="1046" spans="1:14" ht="15" customHeight="1">
      <c r="A1046" s="9">
        <v>8</v>
      </c>
      <c r="B1046" s="9" t="s">
        <v>386</v>
      </c>
      <c r="C1046" s="9" t="s">
        <v>387</v>
      </c>
      <c r="D1046" s="9">
        <v>409</v>
      </c>
      <c r="E1046" s="9" t="s">
        <v>18</v>
      </c>
      <c r="F1046" s="9">
        <f>COUNTIFS(Detalhe_Registro!$A:$A,A1046,Detalhe_Registro!$D:$D,B1046)</f>
        <v>1</v>
      </c>
      <c r="G1046" s="11">
        <v>2.0833330000000001</v>
      </c>
      <c r="H1046" s="11">
        <v>2.0833330000000001</v>
      </c>
      <c r="I1046" s="10">
        <f>SUMIFS(Detalhe_Registro!$F:$F,Detalhe_Registro!$A:$A,A1046,Detalhe_Registro!$D:$D,B1046)</f>
        <v>400</v>
      </c>
      <c r="J1046" s="11">
        <f>SUMIFS(Detalhe_Registro!$G:$G,Detalhe_Registro!$A:$A,A1046,Detalhe_Registro!$D:$D,B1046)</f>
        <v>8.07</v>
      </c>
      <c r="K1046" s="9" t="str">
        <f>IF(G1046="","",IF(G1046&lt;Premissas!$C$8,"&lt; 1,00",IF(G1046&lt;Premissas!$C$9,"1,00 – 1,19",IF(G1046&lt;Premissas!$C$10,"1,20 – 1,39",IF(G1046&lt;Premissas!$C$11,"1,40 – 1,59",IF(G1046&lt;Premissas!$C$12,"1,60 – 1,99","≥ 2,00"))))))</f>
        <v>≥ 2,00</v>
      </c>
      <c r="L1046" s="12">
        <f>IF(G1046="","",MIN(Premissas!$C$17,IF(G1046&lt;Premissas!$C$8,Premissas!$E$7,IF(G1046&lt;Premissas!$C$9,Premissas!$E$8,IF(G1046&lt;Premissas!$C$10,Premissas!$E$9,IF(G1046&lt;Premissas!$C$11,Premissas!$E$10,IF(G1046&lt;Premissas!$C$12,Premissas!$E$11,Premissas!$E$12)))))))</f>
        <v>750</v>
      </c>
      <c r="M1046" s="13">
        <f>IF(OR(L1046="",L1046=0),0,L1046/Premissas!$C$16)</f>
        <v>28.846153846153847</v>
      </c>
      <c r="N1046" s="9" t="str">
        <f>IF(L1046&gt;=Premissas!$C$17,"SIM","NÃO")</f>
        <v>SIM</v>
      </c>
    </row>
    <row r="1047" spans="1:14" ht="15" customHeight="1">
      <c r="A1047" s="9">
        <v>8</v>
      </c>
      <c r="B1047" s="9" t="s">
        <v>240</v>
      </c>
      <c r="C1047" s="9" t="s">
        <v>241</v>
      </c>
      <c r="D1047" s="9">
        <v>409</v>
      </c>
      <c r="E1047" s="9" t="s">
        <v>20</v>
      </c>
      <c r="F1047" s="9">
        <f>COUNTIFS(Detalhe_Registro!$A:$A,A1047,Detalhe_Registro!$D:$D,B1047)</f>
        <v>1</v>
      </c>
      <c r="G1047" s="11">
        <v>2</v>
      </c>
      <c r="H1047" s="11">
        <v>2</v>
      </c>
      <c r="I1047" s="10">
        <f>SUMIFS(Detalhe_Registro!$F:$F,Detalhe_Registro!$A:$A,A1047,Detalhe_Registro!$D:$D,B1047)</f>
        <v>1088</v>
      </c>
      <c r="J1047" s="11">
        <f>SUMIFS(Detalhe_Registro!$G:$G,Detalhe_Registro!$A:$A,A1047,Detalhe_Registro!$D:$D,B1047)</f>
        <v>24.61</v>
      </c>
      <c r="K1047" s="9" t="str">
        <f>IF(G1047="","",IF(G1047&lt;Premissas!$C$8,"&lt; 1,00",IF(G1047&lt;Premissas!$C$9,"1,00 – 1,19",IF(G1047&lt;Premissas!$C$10,"1,20 – 1,39",IF(G1047&lt;Premissas!$C$11,"1,40 – 1,59",IF(G1047&lt;Premissas!$C$12,"1,60 – 1,99","≥ 2,00"))))))</f>
        <v>≥ 2,00</v>
      </c>
      <c r="L1047" s="12">
        <f>IF(G1047="","",MIN(Premissas!$C$17,IF(G1047&lt;Premissas!$C$8,Premissas!$E$7,IF(G1047&lt;Premissas!$C$9,Premissas!$E$8,IF(G1047&lt;Premissas!$C$10,Premissas!$E$9,IF(G1047&lt;Premissas!$C$11,Premissas!$E$10,IF(G1047&lt;Premissas!$C$12,Premissas!$E$11,Premissas!$E$12)))))))</f>
        <v>750</v>
      </c>
      <c r="M1047" s="13">
        <f>IF(OR(L1047="",L1047=0),0,L1047/Premissas!$C$16)</f>
        <v>28.846153846153847</v>
      </c>
      <c r="N1047" s="9" t="str">
        <f>IF(L1047&gt;=Premissas!$C$17,"SIM","NÃO")</f>
        <v>SIM</v>
      </c>
    </row>
    <row r="1048" spans="1:14" ht="15" customHeight="1">
      <c r="A1048" s="9">
        <v>8</v>
      </c>
      <c r="B1048" s="9" t="s">
        <v>156</v>
      </c>
      <c r="C1048" s="9" t="s">
        <v>157</v>
      </c>
      <c r="D1048" s="9">
        <v>409</v>
      </c>
      <c r="E1048" s="9" t="s">
        <v>20</v>
      </c>
      <c r="F1048" s="9">
        <f>COUNTIFS(Detalhe_Registro!$A:$A,A1048,Detalhe_Registro!$D:$D,B1048)</f>
        <v>1</v>
      </c>
      <c r="G1048" s="11">
        <v>1</v>
      </c>
      <c r="H1048" s="11">
        <v>1</v>
      </c>
      <c r="I1048" s="10">
        <f>SUMIFS(Detalhe_Registro!$F:$F,Detalhe_Registro!$A:$A,A1048,Detalhe_Registro!$D:$D,B1048)</f>
        <v>1011</v>
      </c>
      <c r="J1048" s="11">
        <f>SUMIFS(Detalhe_Registro!$G:$G,Detalhe_Registro!$A:$A,A1048,Detalhe_Registro!$D:$D,B1048)</f>
        <v>46.24</v>
      </c>
      <c r="K1048" s="9" t="str">
        <f>IF(G1048="","",IF(G1048&lt;Premissas!$C$8,"&lt; 1,00",IF(G1048&lt;Premissas!$C$9,"1,00 – 1,19",IF(G1048&lt;Premissas!$C$10,"1,20 – 1,39",IF(G1048&lt;Premissas!$C$11,"1,40 – 1,59",IF(G1048&lt;Premissas!$C$12,"1,60 – 1,99","≥ 2,00"))))))</f>
        <v>1,00 – 1,19</v>
      </c>
      <c r="L1048" s="12">
        <f>IF(G1048="","",MIN(Premissas!$C$17,IF(G1048&lt;Premissas!$C$8,Premissas!$E$7,IF(G1048&lt;Premissas!$C$9,Premissas!$E$8,IF(G1048&lt;Premissas!$C$10,Premissas!$E$9,IF(G1048&lt;Premissas!$C$11,Premissas!$E$10,IF(G1048&lt;Premissas!$C$12,Premissas!$E$11,Premissas!$E$12)))))))</f>
        <v>100</v>
      </c>
      <c r="M1048" s="13">
        <f>IF(OR(L1048="",L1048=0),0,L1048/Premissas!$C$16)</f>
        <v>3.8461538461538463</v>
      </c>
      <c r="N1048" s="9" t="str">
        <f>IF(L1048&gt;=Premissas!$C$17,"SIM","NÃO")</f>
        <v>NÃO</v>
      </c>
    </row>
    <row r="1049" spans="1:14" ht="15" customHeight="1">
      <c r="A1049" s="9">
        <v>8</v>
      </c>
      <c r="B1049" s="9" t="s">
        <v>190</v>
      </c>
      <c r="C1049" s="9" t="s">
        <v>191</v>
      </c>
      <c r="D1049" s="9">
        <v>409</v>
      </c>
      <c r="E1049" s="9" t="s">
        <v>4852</v>
      </c>
      <c r="F1049" s="9">
        <f>COUNTIFS(Detalhe_Registro!$A:$A,A1049,Detalhe_Registro!$D:$D,B1049)</f>
        <v>2</v>
      </c>
      <c r="G1049" s="11">
        <v>0.16</v>
      </c>
      <c r="H1049" s="11">
        <v>0.102727</v>
      </c>
      <c r="I1049" s="10">
        <f>SUMIFS(Detalhe_Registro!$F:$F,Detalhe_Registro!$A:$A,A1049,Detalhe_Registro!$D:$D,B1049)</f>
        <v>143</v>
      </c>
      <c r="J1049" s="11">
        <f>SUMIFS(Detalhe_Registro!$G:$G,Detalhe_Registro!$A:$A,A1049,Detalhe_Registro!$D:$D,B1049)</f>
        <v>43.27</v>
      </c>
      <c r="K1049" s="9" t="str">
        <f>IF(G1049="","",IF(G1049&lt;Premissas!$C$8,"&lt; 1,00",IF(G1049&lt;Premissas!$C$9,"1,00 – 1,19",IF(G1049&lt;Premissas!$C$10,"1,20 – 1,39",IF(G1049&lt;Premissas!$C$11,"1,40 – 1,59",IF(G1049&lt;Premissas!$C$12,"1,60 – 1,99","≥ 2,00"))))))</f>
        <v>&lt; 1,00</v>
      </c>
      <c r="L1049" s="12">
        <f>IF(G1049="","",MIN(Premissas!$C$17,IF(G1049&lt;Premissas!$C$8,Premissas!$E$7,IF(G1049&lt;Premissas!$C$9,Premissas!$E$8,IF(G1049&lt;Premissas!$C$10,Premissas!$E$9,IF(G1049&lt;Premissas!$C$11,Premissas!$E$10,IF(G1049&lt;Premissas!$C$12,Premissas!$E$11,Premissas!$E$12)))))))</f>
        <v>0</v>
      </c>
      <c r="M1049" s="13">
        <f>IF(OR(L1049="",L1049=0),0,L1049/Premissas!$C$16)</f>
        <v>0</v>
      </c>
      <c r="N1049" s="9" t="str">
        <f>IF(L1049&gt;=Premissas!$C$17,"SIM","NÃO")</f>
        <v>NÃO</v>
      </c>
    </row>
    <row r="1050" spans="1:14" ht="15" customHeight="1">
      <c r="A1050" s="9">
        <v>8</v>
      </c>
      <c r="B1050" s="9" t="s">
        <v>180</v>
      </c>
      <c r="C1050" s="9" t="s">
        <v>181</v>
      </c>
      <c r="D1050" s="9">
        <v>409</v>
      </c>
      <c r="E1050" s="9" t="s">
        <v>21</v>
      </c>
      <c r="F1050" s="9">
        <f>COUNTIFS(Detalhe_Registro!$A:$A,A1050,Detalhe_Registro!$D:$D,B1050)</f>
        <v>1</v>
      </c>
      <c r="G1050" s="11">
        <v>1.76</v>
      </c>
      <c r="H1050" s="11">
        <v>1.76</v>
      </c>
      <c r="I1050" s="10">
        <f>SUMIFS(Detalhe_Registro!$F:$F,Detalhe_Registro!$A:$A,A1050,Detalhe_Registro!$D:$D,B1050)</f>
        <v>1751</v>
      </c>
      <c r="J1050" s="11">
        <f>SUMIFS(Detalhe_Registro!$G:$G,Detalhe_Registro!$A:$A,A1050,Detalhe_Registro!$D:$D,B1050)</f>
        <v>39.659999999999997</v>
      </c>
      <c r="K1050" s="9" t="str">
        <f>IF(G1050="","",IF(G1050&lt;Premissas!$C$8,"&lt; 1,00",IF(G1050&lt;Premissas!$C$9,"1,00 – 1,19",IF(G1050&lt;Premissas!$C$10,"1,20 – 1,39",IF(G1050&lt;Premissas!$C$11,"1,40 – 1,59",IF(G1050&lt;Premissas!$C$12,"1,60 – 1,99","≥ 2,00"))))))</f>
        <v>1,60 – 1,99</v>
      </c>
      <c r="L1050" s="12">
        <f>IF(G1050="","",MIN(Premissas!$C$17,IF(G1050&lt;Premissas!$C$8,Premissas!$E$7,IF(G1050&lt;Premissas!$C$9,Premissas!$E$8,IF(G1050&lt;Premissas!$C$10,Premissas!$E$9,IF(G1050&lt;Premissas!$C$11,Premissas!$E$10,IF(G1050&lt;Premissas!$C$12,Premissas!$E$11,Premissas!$E$12)))))))</f>
        <v>500</v>
      </c>
      <c r="M1050" s="13">
        <f>IF(OR(L1050="",L1050=0),0,L1050/Premissas!$C$16)</f>
        <v>19.23076923076923</v>
      </c>
      <c r="N1050" s="9" t="str">
        <f>IF(L1050&gt;=Premissas!$C$17,"SIM","NÃO")</f>
        <v>NÃO</v>
      </c>
    </row>
    <row r="1051" spans="1:14" ht="15" customHeight="1">
      <c r="A1051" s="9">
        <v>8</v>
      </c>
      <c r="B1051" s="9" t="s">
        <v>198</v>
      </c>
      <c r="C1051" s="9" t="s">
        <v>199</v>
      </c>
      <c r="D1051" s="9">
        <v>409</v>
      </c>
      <c r="E1051" s="9" t="s">
        <v>4852</v>
      </c>
      <c r="F1051" s="9">
        <f>COUNTIFS(Detalhe_Registro!$A:$A,A1051,Detalhe_Registro!$D:$D,B1051)</f>
        <v>2</v>
      </c>
      <c r="G1051" s="11">
        <v>3.045455</v>
      </c>
      <c r="H1051" s="11">
        <v>2.4227270000000001</v>
      </c>
      <c r="I1051" s="10">
        <f>SUMIFS(Detalhe_Registro!$F:$F,Detalhe_Registro!$A:$A,A1051,Detalhe_Registro!$D:$D,B1051)</f>
        <v>781</v>
      </c>
      <c r="J1051" s="11">
        <f>SUMIFS(Detalhe_Registro!$G:$G,Detalhe_Registro!$A:$A,A1051,Detalhe_Registro!$D:$D,B1051)</f>
        <v>17.310000000000002</v>
      </c>
      <c r="K1051" s="9" t="str">
        <f>IF(G1051="","",IF(G1051&lt;Premissas!$C$8,"&lt; 1,00",IF(G1051&lt;Premissas!$C$9,"1,00 – 1,19",IF(G1051&lt;Premissas!$C$10,"1,20 – 1,39",IF(G1051&lt;Premissas!$C$11,"1,40 – 1,59",IF(G1051&lt;Premissas!$C$12,"1,60 – 1,99","≥ 2,00"))))))</f>
        <v>≥ 2,00</v>
      </c>
      <c r="L1051" s="12">
        <f>IF(G1051="","",MIN(Premissas!$C$17,IF(G1051&lt;Premissas!$C$8,Premissas!$E$7,IF(G1051&lt;Premissas!$C$9,Premissas!$E$8,IF(G1051&lt;Premissas!$C$10,Premissas!$E$9,IF(G1051&lt;Premissas!$C$11,Premissas!$E$10,IF(G1051&lt;Premissas!$C$12,Premissas!$E$11,Premissas!$E$12)))))))</f>
        <v>750</v>
      </c>
      <c r="M1051" s="13">
        <f>IF(OR(L1051="",L1051=0),0,L1051/Premissas!$C$16)</f>
        <v>28.846153846153847</v>
      </c>
      <c r="N1051" s="9" t="str">
        <f>IF(L1051&gt;=Premissas!$C$17,"SIM","NÃO")</f>
        <v>SIM</v>
      </c>
    </row>
    <row r="1052" spans="1:14" ht="15" customHeight="1">
      <c r="A1052" s="9">
        <v>8</v>
      </c>
      <c r="B1052" s="9" t="s">
        <v>276</v>
      </c>
      <c r="C1052" s="9" t="s">
        <v>277</v>
      </c>
      <c r="D1052" s="9">
        <v>409</v>
      </c>
      <c r="E1052" s="9" t="s">
        <v>21</v>
      </c>
      <c r="F1052" s="9">
        <f>COUNTIFS(Detalhe_Registro!$A:$A,A1052,Detalhe_Registro!$D:$D,B1052)</f>
        <v>1</v>
      </c>
      <c r="G1052" s="11">
        <v>1.76</v>
      </c>
      <c r="H1052" s="11">
        <v>1.76</v>
      </c>
      <c r="I1052" s="10">
        <f>SUMIFS(Detalhe_Registro!$F:$F,Detalhe_Registro!$A:$A,A1052,Detalhe_Registro!$D:$D,B1052)</f>
        <v>1545</v>
      </c>
      <c r="J1052" s="11">
        <f>SUMIFS(Detalhe_Registro!$G:$G,Detalhe_Registro!$A:$A,A1052,Detalhe_Registro!$D:$D,B1052)</f>
        <v>35.1</v>
      </c>
      <c r="K1052" s="9" t="str">
        <f>IF(G1052="","",IF(G1052&lt;Premissas!$C$8,"&lt; 1,00",IF(G1052&lt;Premissas!$C$9,"1,00 – 1,19",IF(G1052&lt;Premissas!$C$10,"1,20 – 1,39",IF(G1052&lt;Premissas!$C$11,"1,40 – 1,59",IF(G1052&lt;Premissas!$C$12,"1,60 – 1,99","≥ 2,00"))))))</f>
        <v>1,60 – 1,99</v>
      </c>
      <c r="L1052" s="12">
        <f>IF(G1052="","",MIN(Premissas!$C$17,IF(G1052&lt;Premissas!$C$8,Premissas!$E$7,IF(G1052&lt;Premissas!$C$9,Premissas!$E$8,IF(G1052&lt;Premissas!$C$10,Premissas!$E$9,IF(G1052&lt;Premissas!$C$11,Premissas!$E$10,IF(G1052&lt;Premissas!$C$12,Premissas!$E$11,Premissas!$E$12)))))))</f>
        <v>500</v>
      </c>
      <c r="M1052" s="13">
        <f>IF(OR(L1052="",L1052=0),0,L1052/Premissas!$C$16)</f>
        <v>19.23076923076923</v>
      </c>
      <c r="N1052" s="9" t="str">
        <f>IF(L1052&gt;=Premissas!$C$17,"SIM","NÃO")</f>
        <v>NÃO</v>
      </c>
    </row>
    <row r="1053" spans="1:14" ht="15" customHeight="1">
      <c r="A1053" s="9">
        <v>8</v>
      </c>
      <c r="B1053" s="9" t="s">
        <v>246</v>
      </c>
      <c r="C1053" s="9" t="s">
        <v>247</v>
      </c>
      <c r="D1053" s="9">
        <v>409</v>
      </c>
      <c r="E1053" s="9" t="s">
        <v>20</v>
      </c>
      <c r="F1053" s="9">
        <f>COUNTIFS(Detalhe_Registro!$A:$A,A1053,Detalhe_Registro!$D:$D,B1053)</f>
        <v>1</v>
      </c>
      <c r="G1053" s="11">
        <v>0.59090900000000002</v>
      </c>
      <c r="H1053" s="11">
        <v>0.59090900000000002</v>
      </c>
      <c r="I1053" s="10">
        <f>SUMIFS(Detalhe_Registro!$F:$F,Detalhe_Registro!$A:$A,A1053,Detalhe_Registro!$D:$D,B1053)</f>
        <v>16</v>
      </c>
      <c r="J1053" s="11">
        <f>SUMIFS(Detalhe_Registro!$G:$G,Detalhe_Registro!$A:$A,A1053,Detalhe_Registro!$D:$D,B1053)</f>
        <v>1.19</v>
      </c>
      <c r="K1053" s="9" t="str">
        <f>IF(G1053="","",IF(G1053&lt;Premissas!$C$8,"&lt; 1,00",IF(G1053&lt;Premissas!$C$9,"1,00 – 1,19",IF(G1053&lt;Premissas!$C$10,"1,20 – 1,39",IF(G1053&lt;Premissas!$C$11,"1,40 – 1,59",IF(G1053&lt;Premissas!$C$12,"1,60 – 1,99","≥ 2,00"))))))</f>
        <v>&lt; 1,00</v>
      </c>
      <c r="L1053" s="12">
        <f>IF(G1053="","",MIN(Premissas!$C$17,IF(G1053&lt;Premissas!$C$8,Premissas!$E$7,IF(G1053&lt;Premissas!$C$9,Premissas!$E$8,IF(G1053&lt;Premissas!$C$10,Premissas!$E$9,IF(G1053&lt;Premissas!$C$11,Premissas!$E$10,IF(G1053&lt;Premissas!$C$12,Premissas!$E$11,Premissas!$E$12)))))))</f>
        <v>0</v>
      </c>
      <c r="M1053" s="13">
        <f>IF(OR(L1053="",L1053=0),0,L1053/Premissas!$C$16)</f>
        <v>0</v>
      </c>
      <c r="N1053" s="9" t="str">
        <f>IF(L1053&gt;=Premissas!$C$17,"SIM","NÃO")</f>
        <v>NÃO</v>
      </c>
    </row>
    <row r="1054" spans="1:14" ht="15" customHeight="1">
      <c r="A1054" s="9">
        <v>8</v>
      </c>
      <c r="B1054" s="9" t="s">
        <v>350</v>
      </c>
      <c r="C1054" s="9" t="s">
        <v>351</v>
      </c>
      <c r="D1054" s="9">
        <v>409</v>
      </c>
      <c r="E1054" s="9" t="s">
        <v>20</v>
      </c>
      <c r="F1054" s="9">
        <f>COUNTIFS(Detalhe_Registro!$A:$A,A1054,Detalhe_Registro!$D:$D,B1054)</f>
        <v>1</v>
      </c>
      <c r="G1054" s="11">
        <v>1.5909089999999999</v>
      </c>
      <c r="H1054" s="11">
        <v>1.5909089999999999</v>
      </c>
      <c r="I1054" s="10">
        <f>SUMIFS(Detalhe_Registro!$F:$F,Detalhe_Registro!$A:$A,A1054,Detalhe_Registro!$D:$D,B1054)</f>
        <v>62</v>
      </c>
      <c r="J1054" s="11">
        <f>SUMIFS(Detalhe_Registro!$G:$G,Detalhe_Registro!$A:$A,A1054,Detalhe_Registro!$D:$D,B1054)</f>
        <v>1.79</v>
      </c>
      <c r="K1054" s="9" t="str">
        <f>IF(G1054="","",IF(G1054&lt;Premissas!$C$8,"&lt; 1,00",IF(G1054&lt;Premissas!$C$9,"1,00 – 1,19",IF(G1054&lt;Premissas!$C$10,"1,20 – 1,39",IF(G1054&lt;Premissas!$C$11,"1,40 – 1,59",IF(G1054&lt;Premissas!$C$12,"1,60 – 1,99","≥ 2,00"))))))</f>
        <v>1,40 – 1,59</v>
      </c>
      <c r="L1054" s="12">
        <f>IF(G1054="","",MIN(Premissas!$C$17,IF(G1054&lt;Premissas!$C$8,Premissas!$E$7,IF(G1054&lt;Premissas!$C$9,Premissas!$E$8,IF(G1054&lt;Premissas!$C$10,Premissas!$E$9,IF(G1054&lt;Premissas!$C$11,Premissas!$E$10,IF(G1054&lt;Premissas!$C$12,Premissas!$E$11,Premissas!$E$12)))))))</f>
        <v>350</v>
      </c>
      <c r="M1054" s="13">
        <f>IF(OR(L1054="",L1054=0),0,L1054/Premissas!$C$16)</f>
        <v>13.461538461538462</v>
      </c>
      <c r="N1054" s="9" t="str">
        <f>IF(L1054&gt;=Premissas!$C$17,"SIM","NÃO")</f>
        <v>NÃO</v>
      </c>
    </row>
    <row r="1055" spans="1:14" ht="15" customHeight="1">
      <c r="A1055" s="9">
        <v>8</v>
      </c>
      <c r="B1055" s="9" t="s">
        <v>134</v>
      </c>
      <c r="C1055" s="9" t="s">
        <v>135</v>
      </c>
      <c r="D1055" s="9">
        <v>409</v>
      </c>
      <c r="E1055" s="9" t="s">
        <v>20</v>
      </c>
      <c r="F1055" s="9">
        <f>COUNTIFS(Detalhe_Registro!$A:$A,A1055,Detalhe_Registro!$D:$D,B1055)</f>
        <v>1</v>
      </c>
      <c r="G1055" s="11">
        <v>1.7272730000000001</v>
      </c>
      <c r="H1055" s="11">
        <v>1.7272730000000001</v>
      </c>
      <c r="I1055" s="10">
        <f>SUMIFS(Detalhe_Registro!$F:$F,Detalhe_Registro!$A:$A,A1055,Detalhe_Registro!$D:$D,B1055)</f>
        <v>75</v>
      </c>
      <c r="J1055" s="11">
        <f>SUMIFS(Detalhe_Registro!$G:$G,Detalhe_Registro!$A:$A,A1055,Detalhe_Registro!$D:$D,B1055)</f>
        <v>1.97</v>
      </c>
      <c r="K1055" s="9" t="str">
        <f>IF(G1055="","",IF(G1055&lt;Premissas!$C$8,"&lt; 1,00",IF(G1055&lt;Premissas!$C$9,"1,00 – 1,19",IF(G1055&lt;Premissas!$C$10,"1,20 – 1,39",IF(G1055&lt;Premissas!$C$11,"1,40 – 1,59",IF(G1055&lt;Premissas!$C$12,"1,60 – 1,99","≥ 2,00"))))))</f>
        <v>1,60 – 1,99</v>
      </c>
      <c r="L1055" s="12">
        <f>IF(G1055="","",MIN(Premissas!$C$17,IF(G1055&lt;Premissas!$C$8,Premissas!$E$7,IF(G1055&lt;Premissas!$C$9,Premissas!$E$8,IF(G1055&lt;Premissas!$C$10,Premissas!$E$9,IF(G1055&lt;Premissas!$C$11,Premissas!$E$10,IF(G1055&lt;Premissas!$C$12,Premissas!$E$11,Premissas!$E$12)))))))</f>
        <v>500</v>
      </c>
      <c r="M1055" s="13">
        <f>IF(OR(L1055="",L1055=0),0,L1055/Premissas!$C$16)</f>
        <v>19.23076923076923</v>
      </c>
      <c r="N1055" s="9" t="str">
        <f>IF(L1055&gt;=Premissas!$C$17,"SIM","NÃO")</f>
        <v>NÃO</v>
      </c>
    </row>
    <row r="1056" spans="1:14" ht="15" customHeight="1">
      <c r="A1056" s="9">
        <v>8</v>
      </c>
      <c r="B1056" s="9" t="s">
        <v>170</v>
      </c>
      <c r="C1056" s="9" t="s">
        <v>171</v>
      </c>
      <c r="D1056" s="9">
        <v>409</v>
      </c>
      <c r="E1056" s="9" t="s">
        <v>21</v>
      </c>
      <c r="F1056" s="9">
        <f>COUNTIFS(Detalhe_Registro!$A:$A,A1056,Detalhe_Registro!$D:$D,B1056)</f>
        <v>1</v>
      </c>
      <c r="G1056" s="11">
        <v>1.1599999999999999</v>
      </c>
      <c r="H1056" s="11">
        <v>1.1599999999999999</v>
      </c>
      <c r="I1056" s="10">
        <f>SUMIFS(Detalhe_Registro!$F:$F,Detalhe_Registro!$A:$A,A1056,Detalhe_Registro!$D:$D,B1056)</f>
        <v>2069</v>
      </c>
      <c r="J1056" s="11">
        <f>SUMIFS(Detalhe_Registro!$G:$G,Detalhe_Registro!$A:$A,A1056,Detalhe_Registro!$D:$D,B1056)</f>
        <v>70.67</v>
      </c>
      <c r="K1056" s="9" t="str">
        <f>IF(G1056="","",IF(G1056&lt;Premissas!$C$8,"&lt; 1,00",IF(G1056&lt;Premissas!$C$9,"1,00 – 1,19",IF(G1056&lt;Premissas!$C$10,"1,20 – 1,39",IF(G1056&lt;Premissas!$C$11,"1,40 – 1,59",IF(G1056&lt;Premissas!$C$12,"1,60 – 1,99","≥ 2,00"))))))</f>
        <v>1,00 – 1,19</v>
      </c>
      <c r="L1056" s="12">
        <f>IF(G1056="","",MIN(Premissas!$C$17,IF(G1056&lt;Premissas!$C$8,Premissas!$E$7,IF(G1056&lt;Premissas!$C$9,Premissas!$E$8,IF(G1056&lt;Premissas!$C$10,Premissas!$E$9,IF(G1056&lt;Premissas!$C$11,Premissas!$E$10,IF(G1056&lt;Premissas!$C$12,Premissas!$E$11,Premissas!$E$12)))))))</f>
        <v>100</v>
      </c>
      <c r="M1056" s="13">
        <f>IF(OR(L1056="",L1056=0),0,L1056/Premissas!$C$16)</f>
        <v>3.8461538461538463</v>
      </c>
      <c r="N1056" s="9" t="str">
        <f>IF(L1056&gt;=Premissas!$C$17,"SIM","NÃO")</f>
        <v>NÃO</v>
      </c>
    </row>
    <row r="1057" spans="1:14" ht="15" customHeight="1">
      <c r="A1057" s="9">
        <v>8</v>
      </c>
      <c r="B1057" s="9" t="s">
        <v>474</v>
      </c>
      <c r="C1057" s="9" t="s">
        <v>475</v>
      </c>
      <c r="D1057" s="9">
        <v>409</v>
      </c>
      <c r="E1057" s="9" t="s">
        <v>4852</v>
      </c>
      <c r="F1057" s="9">
        <f>COUNTIFS(Detalhe_Registro!$A:$A,A1057,Detalhe_Registro!$D:$D,B1057)</f>
        <v>2</v>
      </c>
      <c r="G1057" s="11">
        <v>0.5</v>
      </c>
      <c r="H1057" s="11">
        <v>0.47</v>
      </c>
      <c r="I1057" s="10">
        <f>SUMIFS(Detalhe_Registro!$F:$F,Detalhe_Registro!$A:$A,A1057,Detalhe_Registro!$D:$D,B1057)</f>
        <v>154</v>
      </c>
      <c r="J1057" s="11">
        <f>SUMIFS(Detalhe_Registro!$G:$G,Detalhe_Registro!$A:$A,A1057,Detalhe_Registro!$D:$D,B1057)</f>
        <v>13.66</v>
      </c>
      <c r="K1057" s="9" t="str">
        <f>IF(G1057="","",IF(G1057&lt;Premissas!$C$8,"&lt; 1,00",IF(G1057&lt;Premissas!$C$9,"1,00 – 1,19",IF(G1057&lt;Premissas!$C$10,"1,20 – 1,39",IF(G1057&lt;Premissas!$C$11,"1,40 – 1,59",IF(G1057&lt;Premissas!$C$12,"1,60 – 1,99","≥ 2,00"))))))</f>
        <v>&lt; 1,00</v>
      </c>
      <c r="L1057" s="12">
        <f>IF(G1057="","",MIN(Premissas!$C$17,IF(G1057&lt;Premissas!$C$8,Premissas!$E$7,IF(G1057&lt;Premissas!$C$9,Premissas!$E$8,IF(G1057&lt;Premissas!$C$10,Premissas!$E$9,IF(G1057&lt;Premissas!$C$11,Premissas!$E$10,IF(G1057&lt;Premissas!$C$12,Premissas!$E$11,Premissas!$E$12)))))))</f>
        <v>0</v>
      </c>
      <c r="M1057" s="13">
        <f>IF(OR(L1057="",L1057=0),0,L1057/Premissas!$C$16)</f>
        <v>0</v>
      </c>
      <c r="N1057" s="9" t="str">
        <f>IF(L1057&gt;=Premissas!$C$17,"SIM","NÃO")</f>
        <v>NÃO</v>
      </c>
    </row>
    <row r="1058" spans="1:14" ht="15" customHeight="1">
      <c r="A1058" s="9">
        <v>8</v>
      </c>
      <c r="B1058" s="9" t="s">
        <v>348</v>
      </c>
      <c r="C1058" s="9" t="s">
        <v>349</v>
      </c>
      <c r="D1058" s="9">
        <v>409</v>
      </c>
      <c r="E1058" s="9" t="s">
        <v>20</v>
      </c>
      <c r="F1058" s="9">
        <f>COUNTIFS(Detalhe_Registro!$A:$A,A1058,Detalhe_Registro!$D:$D,B1058)</f>
        <v>1</v>
      </c>
      <c r="G1058" s="11">
        <v>0.31818200000000002</v>
      </c>
      <c r="H1058" s="11">
        <v>0.31818200000000002</v>
      </c>
      <c r="I1058" s="10">
        <f>SUMIFS(Detalhe_Registro!$F:$F,Detalhe_Registro!$A:$A,A1058,Detalhe_Registro!$D:$D,B1058)</f>
        <v>11</v>
      </c>
      <c r="J1058" s="11">
        <f>SUMIFS(Detalhe_Registro!$G:$G,Detalhe_Registro!$A:$A,A1058,Detalhe_Registro!$D:$D,B1058)</f>
        <v>1.6</v>
      </c>
      <c r="K1058" s="9" t="str">
        <f>IF(G1058="","",IF(G1058&lt;Premissas!$C$8,"&lt; 1,00",IF(G1058&lt;Premissas!$C$9,"1,00 – 1,19",IF(G1058&lt;Premissas!$C$10,"1,20 – 1,39",IF(G1058&lt;Premissas!$C$11,"1,40 – 1,59",IF(G1058&lt;Premissas!$C$12,"1,60 – 1,99","≥ 2,00"))))))</f>
        <v>&lt; 1,00</v>
      </c>
      <c r="L1058" s="12">
        <f>IF(G1058="","",MIN(Premissas!$C$17,IF(G1058&lt;Premissas!$C$8,Premissas!$E$7,IF(G1058&lt;Premissas!$C$9,Premissas!$E$8,IF(G1058&lt;Premissas!$C$10,Premissas!$E$9,IF(G1058&lt;Premissas!$C$11,Premissas!$E$10,IF(G1058&lt;Premissas!$C$12,Premissas!$E$11,Premissas!$E$12)))))))</f>
        <v>0</v>
      </c>
      <c r="M1058" s="13">
        <f>IF(OR(L1058="",L1058=0),0,L1058/Premissas!$C$16)</f>
        <v>0</v>
      </c>
      <c r="N1058" s="9" t="str">
        <f>IF(L1058&gt;=Premissas!$C$17,"SIM","NÃO")</f>
        <v>NÃO</v>
      </c>
    </row>
    <row r="1059" spans="1:14" ht="15" customHeight="1">
      <c r="A1059" s="9">
        <v>8</v>
      </c>
      <c r="B1059" s="9" t="s">
        <v>154</v>
      </c>
      <c r="C1059" s="9" t="s">
        <v>155</v>
      </c>
      <c r="D1059" s="9">
        <v>409</v>
      </c>
      <c r="E1059" s="9" t="s">
        <v>21</v>
      </c>
      <c r="F1059" s="9">
        <f>COUNTIFS(Detalhe_Registro!$A:$A,A1059,Detalhe_Registro!$D:$D,B1059)</f>
        <v>1</v>
      </c>
      <c r="G1059" s="11">
        <v>1.08</v>
      </c>
      <c r="H1059" s="11">
        <v>1.08</v>
      </c>
      <c r="I1059" s="10">
        <f>SUMIFS(Detalhe_Registro!$F:$F,Detalhe_Registro!$A:$A,A1059,Detalhe_Registro!$D:$D,B1059)</f>
        <v>912</v>
      </c>
      <c r="J1059" s="11">
        <f>SUMIFS(Detalhe_Registro!$G:$G,Detalhe_Registro!$A:$A,A1059,Detalhe_Registro!$D:$D,B1059)</f>
        <v>33.17</v>
      </c>
      <c r="K1059" s="9" t="str">
        <f>IF(G1059="","",IF(G1059&lt;Premissas!$C$8,"&lt; 1,00",IF(G1059&lt;Premissas!$C$9,"1,00 – 1,19",IF(G1059&lt;Premissas!$C$10,"1,20 – 1,39",IF(G1059&lt;Premissas!$C$11,"1,40 – 1,59",IF(G1059&lt;Premissas!$C$12,"1,60 – 1,99","≥ 2,00"))))))</f>
        <v>1,00 – 1,19</v>
      </c>
      <c r="L1059" s="12">
        <f>IF(G1059="","",MIN(Premissas!$C$17,IF(G1059&lt;Premissas!$C$8,Premissas!$E$7,IF(G1059&lt;Premissas!$C$9,Premissas!$E$8,IF(G1059&lt;Premissas!$C$10,Premissas!$E$9,IF(G1059&lt;Premissas!$C$11,Premissas!$E$10,IF(G1059&lt;Premissas!$C$12,Premissas!$E$11,Premissas!$E$12)))))))</f>
        <v>100</v>
      </c>
      <c r="M1059" s="13">
        <f>IF(OR(L1059="",L1059=0),0,L1059/Premissas!$C$16)</f>
        <v>3.8461538461538463</v>
      </c>
      <c r="N1059" s="9" t="str">
        <f>IF(L1059&gt;=Premissas!$C$17,"SIM","NÃO")</f>
        <v>NÃO</v>
      </c>
    </row>
    <row r="1060" spans="1:14" ht="15" customHeight="1">
      <c r="A1060" s="9">
        <v>8</v>
      </c>
      <c r="B1060" s="9" t="s">
        <v>92</v>
      </c>
      <c r="C1060" s="9" t="s">
        <v>93</v>
      </c>
      <c r="D1060" s="9">
        <v>409</v>
      </c>
      <c r="E1060" s="9" t="s">
        <v>4855</v>
      </c>
      <c r="F1060" s="9">
        <f>COUNTIFS(Detalhe_Registro!$A:$A,A1060,Detalhe_Registro!$D:$D,B1060)</f>
        <v>3</v>
      </c>
      <c r="G1060" s="11">
        <v>1.5416669999999999</v>
      </c>
      <c r="H1060" s="11">
        <v>0.930253</v>
      </c>
      <c r="I1060" s="10">
        <f>SUMIFS(Detalhe_Registro!$F:$F,Detalhe_Registro!$A:$A,A1060,Detalhe_Registro!$D:$D,B1060)</f>
        <v>1348</v>
      </c>
      <c r="J1060" s="11">
        <f>SUMIFS(Detalhe_Registro!$G:$G,Detalhe_Registro!$A:$A,A1060,Detalhe_Registro!$D:$D,B1060)</f>
        <v>71.69</v>
      </c>
      <c r="K1060" s="9" t="str">
        <f>IF(G1060="","",IF(G1060&lt;Premissas!$C$8,"&lt; 1,00",IF(G1060&lt;Premissas!$C$9,"1,00 – 1,19",IF(G1060&lt;Premissas!$C$10,"1,20 – 1,39",IF(G1060&lt;Premissas!$C$11,"1,40 – 1,59",IF(G1060&lt;Premissas!$C$12,"1,60 – 1,99","≥ 2,00"))))))</f>
        <v>1,40 – 1,59</v>
      </c>
      <c r="L1060" s="12">
        <f>IF(G1060="","",MIN(Premissas!$C$17,IF(G1060&lt;Premissas!$C$8,Premissas!$E$7,IF(G1060&lt;Premissas!$C$9,Premissas!$E$8,IF(G1060&lt;Premissas!$C$10,Premissas!$E$9,IF(G1060&lt;Premissas!$C$11,Premissas!$E$10,IF(G1060&lt;Premissas!$C$12,Premissas!$E$11,Premissas!$E$12)))))))</f>
        <v>350</v>
      </c>
      <c r="M1060" s="13">
        <f>IF(OR(L1060="",L1060=0),0,L1060/Premissas!$C$16)</f>
        <v>13.461538461538462</v>
      </c>
      <c r="N1060" s="9" t="str">
        <f>IF(L1060&gt;=Premissas!$C$17,"SIM","NÃO")</f>
        <v>NÃO</v>
      </c>
    </row>
    <row r="1061" spans="1:14" ht="15" customHeight="1">
      <c r="A1061" s="9">
        <v>8</v>
      </c>
      <c r="B1061" s="9" t="s">
        <v>110</v>
      </c>
      <c r="C1061" s="9" t="s">
        <v>111</v>
      </c>
      <c r="D1061" s="9">
        <v>409</v>
      </c>
      <c r="E1061" s="9" t="s">
        <v>20</v>
      </c>
      <c r="F1061" s="9">
        <f>COUNTIFS(Detalhe_Registro!$A:$A,A1061,Detalhe_Registro!$D:$D,B1061)</f>
        <v>1</v>
      </c>
      <c r="G1061" s="11">
        <v>0.227273</v>
      </c>
      <c r="H1061" s="11">
        <v>0.227273</v>
      </c>
      <c r="I1061" s="10">
        <f>SUMIFS(Detalhe_Registro!$F:$F,Detalhe_Registro!$A:$A,A1061,Detalhe_Registro!$D:$D,B1061)</f>
        <v>10</v>
      </c>
      <c r="J1061" s="11">
        <f>SUMIFS(Detalhe_Registro!$G:$G,Detalhe_Registro!$A:$A,A1061,Detalhe_Registro!$D:$D,B1061)</f>
        <v>1.84</v>
      </c>
      <c r="K1061" s="9" t="str">
        <f>IF(G1061="","",IF(G1061&lt;Premissas!$C$8,"&lt; 1,00",IF(G1061&lt;Premissas!$C$9,"1,00 – 1,19",IF(G1061&lt;Premissas!$C$10,"1,20 – 1,39",IF(G1061&lt;Premissas!$C$11,"1,40 – 1,59",IF(G1061&lt;Premissas!$C$12,"1,60 – 1,99","≥ 2,00"))))))</f>
        <v>&lt; 1,00</v>
      </c>
      <c r="L1061" s="12">
        <f>IF(G1061="","",MIN(Premissas!$C$17,IF(G1061&lt;Premissas!$C$8,Premissas!$E$7,IF(G1061&lt;Premissas!$C$9,Premissas!$E$8,IF(G1061&lt;Premissas!$C$10,Premissas!$E$9,IF(G1061&lt;Premissas!$C$11,Premissas!$E$10,IF(G1061&lt;Premissas!$C$12,Premissas!$E$11,Premissas!$E$12)))))))</f>
        <v>0</v>
      </c>
      <c r="M1061" s="13">
        <f>IF(OR(L1061="",L1061=0),0,L1061/Premissas!$C$16)</f>
        <v>0</v>
      </c>
      <c r="N1061" s="9" t="str">
        <f>IF(L1061&gt;=Premissas!$C$17,"SIM","NÃO")</f>
        <v>NÃO</v>
      </c>
    </row>
    <row r="1062" spans="1:14" ht="15" customHeight="1">
      <c r="A1062" s="9">
        <v>8</v>
      </c>
      <c r="B1062" s="9" t="s">
        <v>49</v>
      </c>
      <c r="C1062" s="9" t="s">
        <v>50</v>
      </c>
      <c r="D1062" s="9">
        <v>409</v>
      </c>
      <c r="E1062" s="9" t="s">
        <v>4853</v>
      </c>
      <c r="F1062" s="9">
        <f>COUNTIFS(Detalhe_Registro!$A:$A,A1062,Detalhe_Registro!$D:$D,B1062)</f>
        <v>2</v>
      </c>
      <c r="G1062" s="11">
        <v>3.4166669999999999</v>
      </c>
      <c r="H1062" s="11">
        <v>2.548333</v>
      </c>
      <c r="I1062" s="10">
        <f>SUMIFS(Detalhe_Registro!$F:$F,Detalhe_Registro!$A:$A,A1062,Detalhe_Registro!$D:$D,B1062)</f>
        <v>1280</v>
      </c>
      <c r="J1062" s="11">
        <f>SUMIFS(Detalhe_Registro!$G:$G,Detalhe_Registro!$A:$A,A1062,Detalhe_Registro!$D:$D,B1062)</f>
        <v>29.99</v>
      </c>
      <c r="K1062" s="9" t="str">
        <f>IF(G1062="","",IF(G1062&lt;Premissas!$C$8,"&lt; 1,00",IF(G1062&lt;Premissas!$C$9,"1,00 – 1,19",IF(G1062&lt;Premissas!$C$10,"1,20 – 1,39",IF(G1062&lt;Premissas!$C$11,"1,40 – 1,59",IF(G1062&lt;Premissas!$C$12,"1,60 – 1,99","≥ 2,00"))))))</f>
        <v>≥ 2,00</v>
      </c>
      <c r="L1062" s="12">
        <f>IF(G1062="","",MIN(Premissas!$C$17,IF(G1062&lt;Premissas!$C$8,Premissas!$E$7,IF(G1062&lt;Premissas!$C$9,Premissas!$E$8,IF(G1062&lt;Premissas!$C$10,Premissas!$E$9,IF(G1062&lt;Premissas!$C$11,Premissas!$E$10,IF(G1062&lt;Premissas!$C$12,Premissas!$E$11,Premissas!$E$12)))))))</f>
        <v>750</v>
      </c>
      <c r="M1062" s="13">
        <f>IF(OR(L1062="",L1062=0),0,L1062/Premissas!$C$16)</f>
        <v>28.846153846153847</v>
      </c>
      <c r="N1062" s="9" t="str">
        <f>IF(L1062&gt;=Premissas!$C$17,"SIM","NÃO")</f>
        <v>SIM</v>
      </c>
    </row>
    <row r="1063" spans="1:14" ht="15" customHeight="1">
      <c r="A1063" s="9">
        <v>8</v>
      </c>
      <c r="B1063" s="9" t="s">
        <v>72</v>
      </c>
      <c r="C1063" s="9" t="s">
        <v>73</v>
      </c>
      <c r="D1063" s="9">
        <v>409</v>
      </c>
      <c r="E1063" s="9" t="s">
        <v>21</v>
      </c>
      <c r="F1063" s="9">
        <f>COUNTIFS(Detalhe_Registro!$A:$A,A1063,Detalhe_Registro!$D:$D,B1063)</f>
        <v>1</v>
      </c>
      <c r="G1063" s="11">
        <v>1.76</v>
      </c>
      <c r="H1063" s="11">
        <v>1.76</v>
      </c>
      <c r="I1063" s="10">
        <f>SUMIFS(Detalhe_Registro!$F:$F,Detalhe_Registro!$A:$A,A1063,Detalhe_Registro!$D:$D,B1063)</f>
        <v>2500</v>
      </c>
      <c r="J1063" s="11">
        <f>SUMIFS(Detalhe_Registro!$G:$G,Detalhe_Registro!$A:$A,A1063,Detalhe_Registro!$D:$D,B1063)</f>
        <v>57.02</v>
      </c>
      <c r="K1063" s="9" t="str">
        <f>IF(G1063="","",IF(G1063&lt;Premissas!$C$8,"&lt; 1,00",IF(G1063&lt;Premissas!$C$9,"1,00 – 1,19",IF(G1063&lt;Premissas!$C$10,"1,20 – 1,39",IF(G1063&lt;Premissas!$C$11,"1,40 – 1,59",IF(G1063&lt;Premissas!$C$12,"1,60 – 1,99","≥ 2,00"))))))</f>
        <v>1,60 – 1,99</v>
      </c>
      <c r="L1063" s="12">
        <f>IF(G1063="","",MIN(Premissas!$C$17,IF(G1063&lt;Premissas!$C$8,Premissas!$E$7,IF(G1063&lt;Premissas!$C$9,Premissas!$E$8,IF(G1063&lt;Premissas!$C$10,Premissas!$E$9,IF(G1063&lt;Premissas!$C$11,Premissas!$E$10,IF(G1063&lt;Premissas!$C$12,Premissas!$E$11,Premissas!$E$12)))))))</f>
        <v>500</v>
      </c>
      <c r="M1063" s="13">
        <f>IF(OR(L1063="",L1063=0),0,L1063/Premissas!$C$16)</f>
        <v>19.23076923076923</v>
      </c>
      <c r="N1063" s="9" t="str">
        <f>IF(L1063&gt;=Premissas!$C$17,"SIM","NÃO")</f>
        <v>NÃO</v>
      </c>
    </row>
    <row r="1064" spans="1:14" ht="15" customHeight="1">
      <c r="A1064" s="9">
        <v>8</v>
      </c>
      <c r="B1064" s="9" t="s">
        <v>312</v>
      </c>
      <c r="C1064" s="9" t="s">
        <v>313</v>
      </c>
      <c r="D1064" s="9">
        <v>409</v>
      </c>
      <c r="E1064" s="9" t="s">
        <v>20</v>
      </c>
      <c r="F1064" s="9">
        <f>COUNTIFS(Detalhe_Registro!$A:$A,A1064,Detalhe_Registro!$D:$D,B1064)</f>
        <v>1</v>
      </c>
      <c r="G1064" s="11">
        <v>0.45454499999999998</v>
      </c>
      <c r="H1064" s="11">
        <v>0.45454499999999998</v>
      </c>
      <c r="I1064" s="10">
        <f>SUMIFS(Detalhe_Registro!$F:$F,Detalhe_Registro!$A:$A,A1064,Detalhe_Registro!$D:$D,B1064)</f>
        <v>98</v>
      </c>
      <c r="J1064" s="11">
        <f>SUMIFS(Detalhe_Registro!$G:$G,Detalhe_Registro!$A:$A,A1064,Detalhe_Registro!$D:$D,B1064)</f>
        <v>10.15</v>
      </c>
      <c r="K1064" s="9" t="str">
        <f>IF(G1064="","",IF(G1064&lt;Premissas!$C$8,"&lt; 1,00",IF(G1064&lt;Premissas!$C$9,"1,00 – 1,19",IF(G1064&lt;Premissas!$C$10,"1,20 – 1,39",IF(G1064&lt;Premissas!$C$11,"1,40 – 1,59",IF(G1064&lt;Premissas!$C$12,"1,60 – 1,99","≥ 2,00"))))))</f>
        <v>&lt; 1,00</v>
      </c>
      <c r="L1064" s="12">
        <f>IF(G1064="","",MIN(Premissas!$C$17,IF(G1064&lt;Premissas!$C$8,Premissas!$E$7,IF(G1064&lt;Premissas!$C$9,Premissas!$E$8,IF(G1064&lt;Premissas!$C$10,Premissas!$E$9,IF(G1064&lt;Premissas!$C$11,Premissas!$E$10,IF(G1064&lt;Premissas!$C$12,Premissas!$E$11,Premissas!$E$12)))))))</f>
        <v>0</v>
      </c>
      <c r="M1064" s="13">
        <f>IF(OR(L1064="",L1064=0),0,L1064/Premissas!$C$16)</f>
        <v>0</v>
      </c>
      <c r="N1064" s="9" t="str">
        <f>IF(L1064&gt;=Premissas!$C$17,"SIM","NÃO")</f>
        <v>NÃO</v>
      </c>
    </row>
    <row r="1065" spans="1:14" ht="15" customHeight="1">
      <c r="A1065" s="9">
        <v>8</v>
      </c>
      <c r="B1065" s="9" t="s">
        <v>374</v>
      </c>
      <c r="C1065" s="9" t="s">
        <v>375</v>
      </c>
      <c r="D1065" s="9">
        <v>409</v>
      </c>
      <c r="E1065" s="9" t="s">
        <v>20</v>
      </c>
      <c r="F1065" s="9">
        <f>COUNTIFS(Detalhe_Registro!$A:$A,A1065,Detalhe_Registro!$D:$D,B1065)</f>
        <v>1</v>
      </c>
      <c r="G1065" s="11">
        <v>0.54545500000000002</v>
      </c>
      <c r="H1065" s="11">
        <v>0.54545500000000002</v>
      </c>
      <c r="I1065" s="10">
        <f>SUMIFS(Detalhe_Registro!$F:$F,Detalhe_Registro!$A:$A,A1065,Detalhe_Registro!$D:$D,B1065)</f>
        <v>16</v>
      </c>
      <c r="J1065" s="11">
        <f>SUMIFS(Detalhe_Registro!$G:$G,Detalhe_Registro!$A:$A,A1065,Detalhe_Registro!$D:$D,B1065)</f>
        <v>1.29</v>
      </c>
      <c r="K1065" s="9" t="str">
        <f>IF(G1065="","",IF(G1065&lt;Premissas!$C$8,"&lt; 1,00",IF(G1065&lt;Premissas!$C$9,"1,00 – 1,19",IF(G1065&lt;Premissas!$C$10,"1,20 – 1,39",IF(G1065&lt;Premissas!$C$11,"1,40 – 1,59",IF(G1065&lt;Premissas!$C$12,"1,60 – 1,99","≥ 2,00"))))))</f>
        <v>&lt; 1,00</v>
      </c>
      <c r="L1065" s="12">
        <f>IF(G1065="","",MIN(Premissas!$C$17,IF(G1065&lt;Premissas!$C$8,Premissas!$E$7,IF(G1065&lt;Premissas!$C$9,Premissas!$E$8,IF(G1065&lt;Premissas!$C$10,Premissas!$E$9,IF(G1065&lt;Premissas!$C$11,Premissas!$E$10,IF(G1065&lt;Premissas!$C$12,Premissas!$E$11,Premissas!$E$12)))))))</f>
        <v>0</v>
      </c>
      <c r="M1065" s="13">
        <f>IF(OR(L1065="",L1065=0),0,L1065/Premissas!$C$16)</f>
        <v>0</v>
      </c>
      <c r="N1065" s="9" t="str">
        <f>IF(L1065&gt;=Premissas!$C$17,"SIM","NÃO")</f>
        <v>NÃO</v>
      </c>
    </row>
    <row r="1066" spans="1:14" ht="15" customHeight="1">
      <c r="A1066" s="9">
        <v>8</v>
      </c>
      <c r="B1066" s="9" t="s">
        <v>454</v>
      </c>
      <c r="C1066" s="9" t="s">
        <v>455</v>
      </c>
      <c r="D1066" s="9">
        <v>409</v>
      </c>
      <c r="E1066" s="9" t="s">
        <v>21</v>
      </c>
      <c r="F1066" s="9">
        <f>COUNTIFS(Detalhe_Registro!$A:$A,A1066,Detalhe_Registro!$D:$D,B1066)</f>
        <v>1</v>
      </c>
      <c r="G1066" s="11">
        <v>3.68</v>
      </c>
      <c r="H1066" s="11">
        <v>3.68</v>
      </c>
      <c r="I1066" s="10">
        <f>SUMIFS(Detalhe_Registro!$F:$F,Detalhe_Registro!$A:$A,A1066,Detalhe_Registro!$D:$D,B1066)</f>
        <v>12</v>
      </c>
      <c r="J1066" s="11">
        <f>SUMIFS(Detalhe_Registro!$G:$G,Detalhe_Registro!$A:$A,A1066,Detalhe_Registro!$D:$D,B1066)</f>
        <v>0.13</v>
      </c>
      <c r="K1066" s="9" t="str">
        <f>IF(G1066="","",IF(G1066&lt;Premissas!$C$8,"&lt; 1,00",IF(G1066&lt;Premissas!$C$9,"1,00 – 1,19",IF(G1066&lt;Premissas!$C$10,"1,20 – 1,39",IF(G1066&lt;Premissas!$C$11,"1,40 – 1,59",IF(G1066&lt;Premissas!$C$12,"1,60 – 1,99","≥ 2,00"))))))</f>
        <v>≥ 2,00</v>
      </c>
      <c r="L1066" s="12">
        <f>IF(G1066="","",MIN(Premissas!$C$17,IF(G1066&lt;Premissas!$C$8,Premissas!$E$7,IF(G1066&lt;Premissas!$C$9,Premissas!$E$8,IF(G1066&lt;Premissas!$C$10,Premissas!$E$9,IF(G1066&lt;Premissas!$C$11,Premissas!$E$10,IF(G1066&lt;Premissas!$C$12,Premissas!$E$11,Premissas!$E$12)))))))</f>
        <v>750</v>
      </c>
      <c r="M1066" s="13">
        <f>IF(OR(L1066="",L1066=0),0,L1066/Premissas!$C$16)</f>
        <v>28.846153846153847</v>
      </c>
      <c r="N1066" s="9" t="str">
        <f>IF(L1066&gt;=Premissas!$C$17,"SIM","NÃO")</f>
        <v>SIM</v>
      </c>
    </row>
    <row r="1067" spans="1:14" ht="15" customHeight="1">
      <c r="A1067" s="9">
        <v>8</v>
      </c>
      <c r="B1067" s="9" t="s">
        <v>466</v>
      </c>
      <c r="C1067" s="9" t="s">
        <v>467</v>
      </c>
      <c r="D1067" s="9">
        <v>409</v>
      </c>
      <c r="E1067" s="9" t="s">
        <v>20</v>
      </c>
      <c r="F1067" s="9">
        <f>COUNTIFS(Detalhe_Registro!$A:$A,A1067,Detalhe_Registro!$D:$D,B1067)</f>
        <v>1</v>
      </c>
      <c r="G1067" s="11">
        <v>0.31818200000000002</v>
      </c>
      <c r="H1067" s="11">
        <v>0.31818200000000002</v>
      </c>
      <c r="I1067" s="10">
        <f>SUMIFS(Detalhe_Registro!$F:$F,Detalhe_Registro!$A:$A,A1067,Detalhe_Registro!$D:$D,B1067)</f>
        <v>6</v>
      </c>
      <c r="J1067" s="11">
        <f>SUMIFS(Detalhe_Registro!$G:$G,Detalhe_Registro!$A:$A,A1067,Detalhe_Registro!$D:$D,B1067)</f>
        <v>0.85</v>
      </c>
      <c r="K1067" s="9" t="str">
        <f>IF(G1067="","",IF(G1067&lt;Premissas!$C$8,"&lt; 1,00",IF(G1067&lt;Premissas!$C$9,"1,00 – 1,19",IF(G1067&lt;Premissas!$C$10,"1,20 – 1,39",IF(G1067&lt;Premissas!$C$11,"1,40 – 1,59",IF(G1067&lt;Premissas!$C$12,"1,60 – 1,99","≥ 2,00"))))))</f>
        <v>&lt; 1,00</v>
      </c>
      <c r="L1067" s="12">
        <f>IF(G1067="","",MIN(Premissas!$C$17,IF(G1067&lt;Premissas!$C$8,Premissas!$E$7,IF(G1067&lt;Premissas!$C$9,Premissas!$E$8,IF(G1067&lt;Premissas!$C$10,Premissas!$E$9,IF(G1067&lt;Premissas!$C$11,Premissas!$E$10,IF(G1067&lt;Premissas!$C$12,Premissas!$E$11,Premissas!$E$12)))))))</f>
        <v>0</v>
      </c>
      <c r="M1067" s="13">
        <f>IF(OR(L1067="",L1067=0),0,L1067/Premissas!$C$16)</f>
        <v>0</v>
      </c>
      <c r="N1067" s="9" t="str">
        <f>IF(L1067&gt;=Premissas!$C$17,"SIM","NÃO")</f>
        <v>NÃO</v>
      </c>
    </row>
    <row r="1068" spans="1:14" ht="15" customHeight="1">
      <c r="A1068" s="9">
        <v>8</v>
      </c>
      <c r="B1068" s="9" t="s">
        <v>258</v>
      </c>
      <c r="C1068" s="9" t="s">
        <v>259</v>
      </c>
      <c r="D1068" s="9">
        <v>409</v>
      </c>
      <c r="E1068" s="9" t="s">
        <v>4852</v>
      </c>
      <c r="F1068" s="9">
        <f>COUNTIFS(Detalhe_Registro!$A:$A,A1068,Detalhe_Registro!$D:$D,B1068)</f>
        <v>2</v>
      </c>
      <c r="G1068" s="11">
        <v>9.0909000000000004E-2</v>
      </c>
      <c r="H1068" s="11">
        <v>6.5454999999999999E-2</v>
      </c>
      <c r="I1068" s="10">
        <f>SUMIFS(Detalhe_Registro!$F:$F,Detalhe_Registro!$A:$A,A1068,Detalhe_Registro!$D:$D,B1068)</f>
        <v>7</v>
      </c>
      <c r="J1068" s="11">
        <f>SUMIFS(Detalhe_Registro!$G:$G,Detalhe_Registro!$A:$A,A1068,Detalhe_Registro!$D:$D,B1068)</f>
        <v>3.8499999999999996</v>
      </c>
      <c r="K1068" s="9" t="str">
        <f>IF(G1068="","",IF(G1068&lt;Premissas!$C$8,"&lt; 1,00",IF(G1068&lt;Premissas!$C$9,"1,00 – 1,19",IF(G1068&lt;Premissas!$C$10,"1,20 – 1,39",IF(G1068&lt;Premissas!$C$11,"1,40 – 1,59",IF(G1068&lt;Premissas!$C$12,"1,60 – 1,99","≥ 2,00"))))))</f>
        <v>&lt; 1,00</v>
      </c>
      <c r="L1068" s="12">
        <f>IF(G1068="","",MIN(Premissas!$C$17,IF(G1068&lt;Premissas!$C$8,Premissas!$E$7,IF(G1068&lt;Premissas!$C$9,Premissas!$E$8,IF(G1068&lt;Premissas!$C$10,Premissas!$E$9,IF(G1068&lt;Premissas!$C$11,Premissas!$E$10,IF(G1068&lt;Premissas!$C$12,Premissas!$E$11,Premissas!$E$12)))))))</f>
        <v>0</v>
      </c>
      <c r="M1068" s="13">
        <f>IF(OR(L1068="",L1068=0),0,L1068/Premissas!$C$16)</f>
        <v>0</v>
      </c>
      <c r="N1068" s="9" t="str">
        <f>IF(L1068&gt;=Premissas!$C$17,"SIM","NÃO")</f>
        <v>NÃO</v>
      </c>
    </row>
    <row r="1069" spans="1:14" ht="15" customHeight="1">
      <c r="A1069" s="9">
        <v>8</v>
      </c>
      <c r="B1069" s="9" t="s">
        <v>140</v>
      </c>
      <c r="C1069" s="9" t="s">
        <v>141</v>
      </c>
      <c r="D1069" s="9">
        <v>409</v>
      </c>
      <c r="E1069" s="9" t="s">
        <v>4852</v>
      </c>
      <c r="F1069" s="9">
        <f>COUNTIFS(Detalhe_Registro!$A:$A,A1069,Detalhe_Registro!$D:$D,B1069)</f>
        <v>2</v>
      </c>
      <c r="G1069" s="11">
        <v>0.227273</v>
      </c>
      <c r="H1069" s="11">
        <v>0.133636</v>
      </c>
      <c r="I1069" s="10">
        <f>SUMIFS(Detalhe_Registro!$F:$F,Detalhe_Registro!$A:$A,A1069,Detalhe_Registro!$D:$D,B1069)</f>
        <v>78</v>
      </c>
      <c r="J1069" s="11">
        <f>SUMIFS(Detalhe_Registro!$G:$G,Detalhe_Registro!$A:$A,A1069,Detalhe_Registro!$D:$D,B1069)</f>
        <v>36.480000000000004</v>
      </c>
      <c r="K1069" s="9" t="str">
        <f>IF(G1069="","",IF(G1069&lt;Premissas!$C$8,"&lt; 1,00",IF(G1069&lt;Premissas!$C$9,"1,00 – 1,19",IF(G1069&lt;Premissas!$C$10,"1,20 – 1,39",IF(G1069&lt;Premissas!$C$11,"1,40 – 1,59",IF(G1069&lt;Premissas!$C$12,"1,60 – 1,99","≥ 2,00"))))))</f>
        <v>&lt; 1,00</v>
      </c>
      <c r="L1069" s="12">
        <f>IF(G1069="","",MIN(Premissas!$C$17,IF(G1069&lt;Premissas!$C$8,Premissas!$E$7,IF(G1069&lt;Premissas!$C$9,Premissas!$E$8,IF(G1069&lt;Premissas!$C$10,Premissas!$E$9,IF(G1069&lt;Premissas!$C$11,Premissas!$E$10,IF(G1069&lt;Premissas!$C$12,Premissas!$E$11,Premissas!$E$12)))))))</f>
        <v>0</v>
      </c>
      <c r="M1069" s="13">
        <f>IF(OR(L1069="",L1069=0),0,L1069/Premissas!$C$16)</f>
        <v>0</v>
      </c>
      <c r="N1069" s="9" t="str">
        <f>IF(L1069&gt;=Premissas!$C$17,"SIM","NÃO")</f>
        <v>NÃO</v>
      </c>
    </row>
    <row r="1070" spans="1:14" ht="15" customHeight="1">
      <c r="A1070" s="9">
        <v>8</v>
      </c>
      <c r="B1070" s="9" t="s">
        <v>222</v>
      </c>
      <c r="C1070" s="9" t="s">
        <v>223</v>
      </c>
      <c r="D1070" s="9">
        <v>409</v>
      </c>
      <c r="E1070" s="9" t="s">
        <v>20</v>
      </c>
      <c r="F1070" s="9">
        <f>COUNTIFS(Detalhe_Registro!$A:$A,A1070,Detalhe_Registro!$D:$D,B1070)</f>
        <v>1</v>
      </c>
      <c r="G1070" s="11">
        <v>1.9090910000000001</v>
      </c>
      <c r="H1070" s="11">
        <v>1.9090910000000001</v>
      </c>
      <c r="I1070" s="10">
        <f>SUMIFS(Detalhe_Registro!$F:$F,Detalhe_Registro!$A:$A,A1070,Detalhe_Registro!$D:$D,B1070)</f>
        <v>319</v>
      </c>
      <c r="J1070" s="11">
        <f>SUMIFS(Detalhe_Registro!$G:$G,Detalhe_Registro!$A:$A,A1070,Detalhe_Registro!$D:$D,B1070)</f>
        <v>7.54</v>
      </c>
      <c r="K1070" s="9" t="str">
        <f>IF(G1070="","",IF(G1070&lt;Premissas!$C$8,"&lt; 1,00",IF(G1070&lt;Premissas!$C$9,"1,00 – 1,19",IF(G1070&lt;Premissas!$C$10,"1,20 – 1,39",IF(G1070&lt;Premissas!$C$11,"1,40 – 1,59",IF(G1070&lt;Premissas!$C$12,"1,60 – 1,99","≥ 2,00"))))))</f>
        <v>≥ 2,00</v>
      </c>
      <c r="L1070" s="12">
        <f>IF(G1070="","",MIN(Premissas!$C$17,IF(G1070&lt;Premissas!$C$8,Premissas!$E$7,IF(G1070&lt;Premissas!$C$9,Premissas!$E$8,IF(G1070&lt;Premissas!$C$10,Premissas!$E$9,IF(G1070&lt;Premissas!$C$11,Premissas!$E$10,IF(G1070&lt;Premissas!$C$12,Premissas!$E$11,Premissas!$E$12)))))))</f>
        <v>750</v>
      </c>
      <c r="M1070" s="13">
        <f>IF(OR(L1070="",L1070=0),0,L1070/Premissas!$C$16)</f>
        <v>28.846153846153847</v>
      </c>
      <c r="N1070" s="9" t="str">
        <f>IF(L1070&gt;=Premissas!$C$17,"SIM","NÃO")</f>
        <v>SIM</v>
      </c>
    </row>
    <row r="1071" spans="1:14" ht="15" customHeight="1">
      <c r="A1071" s="9">
        <v>8</v>
      </c>
      <c r="B1071" s="9" t="s">
        <v>460</v>
      </c>
      <c r="C1071" s="9" t="s">
        <v>461</v>
      </c>
      <c r="D1071" s="9">
        <v>409</v>
      </c>
      <c r="E1071" s="9" t="s">
        <v>18</v>
      </c>
      <c r="F1071" s="9">
        <f>COUNTIFS(Detalhe_Registro!$A:$A,A1071,Detalhe_Registro!$D:$D,B1071)</f>
        <v>1</v>
      </c>
      <c r="G1071" s="11">
        <v>1.4583330000000001</v>
      </c>
      <c r="H1071" s="11">
        <v>1.4583330000000001</v>
      </c>
      <c r="I1071" s="10">
        <f>SUMIFS(Detalhe_Registro!$F:$F,Detalhe_Registro!$A:$A,A1071,Detalhe_Registro!$D:$D,B1071)</f>
        <v>105</v>
      </c>
      <c r="J1071" s="11">
        <f>SUMIFS(Detalhe_Registro!$G:$G,Detalhe_Registro!$A:$A,A1071,Detalhe_Registro!$D:$D,B1071)</f>
        <v>2.97</v>
      </c>
      <c r="K1071" s="9" t="str">
        <f>IF(G1071="","",IF(G1071&lt;Premissas!$C$8,"&lt; 1,00",IF(G1071&lt;Premissas!$C$9,"1,00 – 1,19",IF(G1071&lt;Premissas!$C$10,"1,20 – 1,39",IF(G1071&lt;Premissas!$C$11,"1,40 – 1,59",IF(G1071&lt;Premissas!$C$12,"1,60 – 1,99","≥ 2,00"))))))</f>
        <v>1,40 – 1,59</v>
      </c>
      <c r="L1071" s="12">
        <f>IF(G1071="","",MIN(Premissas!$C$17,IF(G1071&lt;Premissas!$C$8,Premissas!$E$7,IF(G1071&lt;Premissas!$C$9,Premissas!$E$8,IF(G1071&lt;Premissas!$C$10,Premissas!$E$9,IF(G1071&lt;Premissas!$C$11,Premissas!$E$10,IF(G1071&lt;Premissas!$C$12,Premissas!$E$11,Premissas!$E$12)))))))</f>
        <v>350</v>
      </c>
      <c r="M1071" s="13">
        <f>IF(OR(L1071="",L1071=0),0,L1071/Premissas!$C$16)</f>
        <v>13.461538461538462</v>
      </c>
      <c r="N1071" s="9" t="str">
        <f>IF(L1071&gt;=Premissas!$C$17,"SIM","NÃO")</f>
        <v>NÃO</v>
      </c>
    </row>
    <row r="1072" spans="1:14" ht="15" customHeight="1">
      <c r="A1072" s="9">
        <v>8</v>
      </c>
      <c r="B1072" s="9" t="s">
        <v>54</v>
      </c>
      <c r="C1072" s="9" t="s">
        <v>55</v>
      </c>
      <c r="D1072" s="9">
        <v>409</v>
      </c>
      <c r="E1072" s="9" t="s">
        <v>4852</v>
      </c>
      <c r="F1072" s="9">
        <f>COUNTIFS(Detalhe_Registro!$A:$A,A1072,Detalhe_Registro!$D:$D,B1072)</f>
        <v>2</v>
      </c>
      <c r="G1072" s="11">
        <v>9.0909000000000004E-2</v>
      </c>
      <c r="H1072" s="11">
        <v>6.5454999999999999E-2</v>
      </c>
      <c r="I1072" s="10">
        <f>SUMIFS(Detalhe_Registro!$F:$F,Detalhe_Registro!$A:$A,A1072,Detalhe_Registro!$D:$D,B1072)</f>
        <v>32</v>
      </c>
      <c r="J1072" s="11">
        <f>SUMIFS(Detalhe_Registro!$G:$G,Detalhe_Registro!$A:$A,A1072,Detalhe_Registro!$D:$D,B1072)</f>
        <v>14.4</v>
      </c>
      <c r="K1072" s="9" t="str">
        <f>IF(G1072="","",IF(G1072&lt;Premissas!$C$8,"&lt; 1,00",IF(G1072&lt;Premissas!$C$9,"1,00 – 1,19",IF(G1072&lt;Premissas!$C$10,"1,20 – 1,39",IF(G1072&lt;Premissas!$C$11,"1,40 – 1,59",IF(G1072&lt;Premissas!$C$12,"1,60 – 1,99","≥ 2,00"))))))</f>
        <v>&lt; 1,00</v>
      </c>
      <c r="L1072" s="12">
        <f>IF(G1072="","",MIN(Premissas!$C$17,IF(G1072&lt;Premissas!$C$8,Premissas!$E$7,IF(G1072&lt;Premissas!$C$9,Premissas!$E$8,IF(G1072&lt;Premissas!$C$10,Premissas!$E$9,IF(G1072&lt;Premissas!$C$11,Premissas!$E$10,IF(G1072&lt;Premissas!$C$12,Premissas!$E$11,Premissas!$E$12)))))))</f>
        <v>0</v>
      </c>
      <c r="M1072" s="13">
        <f>IF(OR(L1072="",L1072=0),0,L1072/Premissas!$C$16)</f>
        <v>0</v>
      </c>
      <c r="N1072" s="9" t="str">
        <f>IF(L1072&gt;=Premissas!$C$17,"SIM","NÃO")</f>
        <v>NÃO</v>
      </c>
    </row>
    <row r="1073" spans="1:14" ht="15" customHeight="1">
      <c r="A1073" s="9">
        <v>8</v>
      </c>
      <c r="B1073" s="9" t="s">
        <v>142</v>
      </c>
      <c r="C1073" s="9" t="s">
        <v>143</v>
      </c>
      <c r="D1073" s="9">
        <v>409</v>
      </c>
      <c r="E1073" s="9" t="s">
        <v>19</v>
      </c>
      <c r="F1073" s="9">
        <f>COUNTIFS(Detalhe_Registro!$A:$A,A1073,Detalhe_Registro!$D:$D,B1073)</f>
        <v>1</v>
      </c>
      <c r="G1073" s="11">
        <v>1.24</v>
      </c>
      <c r="H1073" s="11">
        <v>1.24</v>
      </c>
      <c r="I1073" s="10">
        <f>SUMIFS(Detalhe_Registro!$F:$F,Detalhe_Registro!$A:$A,A1073,Detalhe_Registro!$D:$D,B1073)</f>
        <v>1027</v>
      </c>
      <c r="J1073" s="11">
        <f>SUMIFS(Detalhe_Registro!$G:$G,Detalhe_Registro!$A:$A,A1073,Detalhe_Registro!$D:$D,B1073)</f>
        <v>33.1</v>
      </c>
      <c r="K1073" s="9" t="str">
        <f>IF(G1073="","",IF(G1073&lt;Premissas!$C$8,"&lt; 1,00",IF(G1073&lt;Premissas!$C$9,"1,00 – 1,19",IF(G1073&lt;Premissas!$C$10,"1,20 – 1,39",IF(G1073&lt;Premissas!$C$11,"1,40 – 1,59",IF(G1073&lt;Premissas!$C$12,"1,60 – 1,99","≥ 2,00"))))))</f>
        <v>1,20 – 1,39</v>
      </c>
      <c r="L1073" s="12">
        <f>IF(G1073="","",MIN(Premissas!$C$17,IF(G1073&lt;Premissas!$C$8,Premissas!$E$7,IF(G1073&lt;Premissas!$C$9,Premissas!$E$8,IF(G1073&lt;Premissas!$C$10,Premissas!$E$9,IF(G1073&lt;Premissas!$C$11,Premissas!$E$10,IF(G1073&lt;Premissas!$C$12,Premissas!$E$11,Premissas!$E$12)))))))</f>
        <v>200</v>
      </c>
      <c r="M1073" s="13">
        <f>IF(OR(L1073="",L1073=0),0,L1073/Premissas!$C$16)</f>
        <v>7.6923076923076925</v>
      </c>
      <c r="N1073" s="9" t="str">
        <f>IF(L1073&gt;=Premissas!$C$17,"SIM","NÃO")</f>
        <v>NÃO</v>
      </c>
    </row>
    <row r="1074" spans="1:14" ht="15" customHeight="1">
      <c r="A1074" s="9">
        <v>8</v>
      </c>
      <c r="B1074" s="9" t="s">
        <v>412</v>
      </c>
      <c r="C1074" s="9" t="s">
        <v>413</v>
      </c>
      <c r="D1074" s="9">
        <v>409</v>
      </c>
      <c r="E1074" s="9" t="s">
        <v>19</v>
      </c>
      <c r="F1074" s="9">
        <f>COUNTIFS(Detalhe_Registro!$A:$A,A1074,Detalhe_Registro!$D:$D,B1074)</f>
        <v>1</v>
      </c>
      <c r="G1074" s="11">
        <v>0.24</v>
      </c>
      <c r="H1074" s="11">
        <v>0.24</v>
      </c>
      <c r="I1074" s="10">
        <f>SUMIFS(Detalhe_Registro!$F:$F,Detalhe_Registro!$A:$A,A1074,Detalhe_Registro!$D:$D,B1074)</f>
        <v>178</v>
      </c>
      <c r="J1074" s="11">
        <f>SUMIFS(Detalhe_Registro!$G:$G,Detalhe_Registro!$A:$A,A1074,Detalhe_Registro!$D:$D,B1074)</f>
        <v>30.16</v>
      </c>
      <c r="K1074" s="9" t="str">
        <f>IF(G1074="","",IF(G1074&lt;Premissas!$C$8,"&lt; 1,00",IF(G1074&lt;Premissas!$C$9,"1,00 – 1,19",IF(G1074&lt;Premissas!$C$10,"1,20 – 1,39",IF(G1074&lt;Premissas!$C$11,"1,40 – 1,59",IF(G1074&lt;Premissas!$C$12,"1,60 – 1,99","≥ 2,00"))))))</f>
        <v>&lt; 1,00</v>
      </c>
      <c r="L1074" s="12">
        <f>IF(G1074="","",MIN(Premissas!$C$17,IF(G1074&lt;Premissas!$C$8,Premissas!$E$7,IF(G1074&lt;Premissas!$C$9,Premissas!$E$8,IF(G1074&lt;Premissas!$C$10,Premissas!$E$9,IF(G1074&lt;Premissas!$C$11,Premissas!$E$10,IF(G1074&lt;Premissas!$C$12,Premissas!$E$11,Premissas!$E$12)))))))</f>
        <v>0</v>
      </c>
      <c r="M1074" s="13">
        <f>IF(OR(L1074="",L1074=0),0,L1074/Premissas!$C$16)</f>
        <v>0</v>
      </c>
      <c r="N1074" s="9" t="str">
        <f>IF(L1074&gt;=Premissas!$C$17,"SIM","NÃO")</f>
        <v>NÃO</v>
      </c>
    </row>
    <row r="1075" spans="1:14" ht="15" customHeight="1">
      <c r="A1075" s="9">
        <v>8</v>
      </c>
      <c r="B1075" s="9" t="s">
        <v>70</v>
      </c>
      <c r="C1075" s="9" t="s">
        <v>71</v>
      </c>
      <c r="D1075" s="9">
        <v>409</v>
      </c>
      <c r="E1075" s="9" t="s">
        <v>21</v>
      </c>
      <c r="F1075" s="9">
        <f>COUNTIFS(Detalhe_Registro!$A:$A,A1075,Detalhe_Registro!$D:$D,B1075)</f>
        <v>1</v>
      </c>
      <c r="G1075" s="11">
        <v>1.32</v>
      </c>
      <c r="H1075" s="11">
        <v>1.32</v>
      </c>
      <c r="I1075" s="10">
        <f>SUMIFS(Detalhe_Registro!$F:$F,Detalhe_Registro!$A:$A,A1075,Detalhe_Registro!$D:$D,B1075)</f>
        <v>1813</v>
      </c>
      <c r="J1075" s="11">
        <f>SUMIFS(Detalhe_Registro!$G:$G,Detalhe_Registro!$A:$A,A1075,Detalhe_Registro!$D:$D,B1075)</f>
        <v>54.28</v>
      </c>
      <c r="K1075" s="9" t="str">
        <f>IF(G1075="","",IF(G1075&lt;Premissas!$C$8,"&lt; 1,00",IF(G1075&lt;Premissas!$C$9,"1,00 – 1,19",IF(G1075&lt;Premissas!$C$10,"1,20 – 1,39",IF(G1075&lt;Premissas!$C$11,"1,40 – 1,59",IF(G1075&lt;Premissas!$C$12,"1,60 – 1,99","≥ 2,00"))))))</f>
        <v>1,20 – 1,39</v>
      </c>
      <c r="L1075" s="12">
        <f>IF(G1075="","",MIN(Premissas!$C$17,IF(G1075&lt;Premissas!$C$8,Premissas!$E$7,IF(G1075&lt;Premissas!$C$9,Premissas!$E$8,IF(G1075&lt;Premissas!$C$10,Premissas!$E$9,IF(G1075&lt;Premissas!$C$11,Premissas!$E$10,IF(G1075&lt;Premissas!$C$12,Premissas!$E$11,Premissas!$E$12)))))))</f>
        <v>200</v>
      </c>
      <c r="M1075" s="13">
        <f>IF(OR(L1075="",L1075=0),0,L1075/Premissas!$C$16)</f>
        <v>7.6923076923076925</v>
      </c>
      <c r="N1075" s="9" t="str">
        <f>IF(L1075&gt;=Premissas!$C$17,"SIM","NÃO")</f>
        <v>NÃO</v>
      </c>
    </row>
    <row r="1076" spans="1:14" ht="15" customHeight="1">
      <c r="A1076" s="9">
        <v>8</v>
      </c>
      <c r="B1076" s="9" t="s">
        <v>428</v>
      </c>
      <c r="C1076" s="9" t="s">
        <v>429</v>
      </c>
      <c r="D1076" s="9">
        <v>409</v>
      </c>
      <c r="E1076" s="9" t="s">
        <v>19</v>
      </c>
      <c r="F1076" s="9">
        <f>COUNTIFS(Detalhe_Registro!$A:$A,A1076,Detalhe_Registro!$D:$D,B1076)</f>
        <v>1</v>
      </c>
      <c r="G1076" s="11">
        <v>0.32</v>
      </c>
      <c r="H1076" s="11">
        <v>0.32</v>
      </c>
      <c r="I1076" s="10">
        <f>SUMIFS(Detalhe_Registro!$F:$F,Detalhe_Registro!$A:$A,A1076,Detalhe_Registro!$D:$D,B1076)</f>
        <v>421</v>
      </c>
      <c r="J1076" s="11">
        <f>SUMIFS(Detalhe_Registro!$G:$G,Detalhe_Registro!$A:$A,A1076,Detalhe_Registro!$D:$D,B1076)</f>
        <v>55.97</v>
      </c>
      <c r="K1076" s="9" t="str">
        <f>IF(G1076="","",IF(G1076&lt;Premissas!$C$8,"&lt; 1,00",IF(G1076&lt;Premissas!$C$9,"1,00 – 1,19",IF(G1076&lt;Premissas!$C$10,"1,20 – 1,39",IF(G1076&lt;Premissas!$C$11,"1,40 – 1,59",IF(G1076&lt;Premissas!$C$12,"1,60 – 1,99","≥ 2,00"))))))</f>
        <v>&lt; 1,00</v>
      </c>
      <c r="L1076" s="12">
        <f>IF(G1076="","",MIN(Premissas!$C$17,IF(G1076&lt;Premissas!$C$8,Premissas!$E$7,IF(G1076&lt;Premissas!$C$9,Premissas!$E$8,IF(G1076&lt;Premissas!$C$10,Premissas!$E$9,IF(G1076&lt;Premissas!$C$11,Premissas!$E$10,IF(G1076&lt;Premissas!$C$12,Premissas!$E$11,Premissas!$E$12)))))))</f>
        <v>0</v>
      </c>
      <c r="M1076" s="13">
        <f>IF(OR(L1076="",L1076=0),0,L1076/Premissas!$C$16)</f>
        <v>0</v>
      </c>
      <c r="N1076" s="9" t="str">
        <f>IF(L1076&gt;=Premissas!$C$17,"SIM","NÃO")</f>
        <v>NÃO</v>
      </c>
    </row>
    <row r="1077" spans="1:14" ht="15" customHeight="1">
      <c r="A1077" s="9">
        <v>8</v>
      </c>
      <c r="B1077" s="9" t="s">
        <v>124</v>
      </c>
      <c r="C1077" s="9" t="s">
        <v>125</v>
      </c>
      <c r="D1077" s="9">
        <v>409</v>
      </c>
      <c r="E1077" s="9" t="s">
        <v>21</v>
      </c>
      <c r="F1077" s="9">
        <f>COUNTIFS(Detalhe_Registro!$A:$A,A1077,Detalhe_Registro!$D:$D,B1077)</f>
        <v>1</v>
      </c>
      <c r="G1077" s="11">
        <v>1.36</v>
      </c>
      <c r="H1077" s="11">
        <v>1.36</v>
      </c>
      <c r="I1077" s="10">
        <f>SUMIFS(Detalhe_Registro!$F:$F,Detalhe_Registro!$A:$A,A1077,Detalhe_Registro!$D:$D,B1077)</f>
        <v>1906</v>
      </c>
      <c r="J1077" s="11">
        <f>SUMIFS(Detalhe_Registro!$G:$G,Detalhe_Registro!$A:$A,A1077,Detalhe_Registro!$D:$D,B1077)</f>
        <v>56.53</v>
      </c>
      <c r="K1077" s="9" t="str">
        <f>IF(G1077="","",IF(G1077&lt;Premissas!$C$8,"&lt; 1,00",IF(G1077&lt;Premissas!$C$9,"1,00 – 1,19",IF(G1077&lt;Premissas!$C$10,"1,20 – 1,39",IF(G1077&lt;Premissas!$C$11,"1,40 – 1,59",IF(G1077&lt;Premissas!$C$12,"1,60 – 1,99","≥ 2,00"))))))</f>
        <v>1,20 – 1,39</v>
      </c>
      <c r="L1077" s="12">
        <f>IF(G1077="","",MIN(Premissas!$C$17,IF(G1077&lt;Premissas!$C$8,Premissas!$E$7,IF(G1077&lt;Premissas!$C$9,Premissas!$E$8,IF(G1077&lt;Premissas!$C$10,Premissas!$E$9,IF(G1077&lt;Premissas!$C$11,Premissas!$E$10,IF(G1077&lt;Premissas!$C$12,Premissas!$E$11,Premissas!$E$12)))))))</f>
        <v>200</v>
      </c>
      <c r="M1077" s="13">
        <f>IF(OR(L1077="",L1077=0),0,L1077/Premissas!$C$16)</f>
        <v>7.6923076923076925</v>
      </c>
      <c r="N1077" s="9" t="str">
        <f>IF(L1077&gt;=Premissas!$C$17,"SIM","NÃO")</f>
        <v>NÃO</v>
      </c>
    </row>
    <row r="1078" spans="1:14" ht="15" customHeight="1">
      <c r="A1078" s="9">
        <v>8</v>
      </c>
      <c r="B1078" s="9" t="s">
        <v>470</v>
      </c>
      <c r="C1078" s="9" t="s">
        <v>471</v>
      </c>
      <c r="D1078" s="9">
        <v>409</v>
      </c>
      <c r="E1078" s="9" t="s">
        <v>18</v>
      </c>
      <c r="F1078" s="9">
        <f>COUNTIFS(Detalhe_Registro!$A:$A,A1078,Detalhe_Registro!$D:$D,B1078)</f>
        <v>1</v>
      </c>
      <c r="G1078" s="11">
        <v>3.9166669999999999</v>
      </c>
      <c r="H1078" s="11">
        <v>3.9166669999999999</v>
      </c>
      <c r="I1078" s="10">
        <f>SUMIFS(Detalhe_Registro!$F:$F,Detalhe_Registro!$A:$A,A1078,Detalhe_Registro!$D:$D,B1078)</f>
        <v>413</v>
      </c>
      <c r="J1078" s="11">
        <f>SUMIFS(Detalhe_Registro!$G:$G,Detalhe_Registro!$A:$A,A1078,Detalhe_Registro!$D:$D,B1078)</f>
        <v>4.41</v>
      </c>
      <c r="K1078" s="9" t="str">
        <f>IF(G1078="","",IF(G1078&lt;Premissas!$C$8,"&lt; 1,00",IF(G1078&lt;Premissas!$C$9,"1,00 – 1,19",IF(G1078&lt;Premissas!$C$10,"1,20 – 1,39",IF(G1078&lt;Premissas!$C$11,"1,40 – 1,59",IF(G1078&lt;Premissas!$C$12,"1,60 – 1,99","≥ 2,00"))))))</f>
        <v>≥ 2,00</v>
      </c>
      <c r="L1078" s="12">
        <f>IF(G1078="","",MIN(Premissas!$C$17,IF(G1078&lt;Premissas!$C$8,Premissas!$E$7,IF(G1078&lt;Premissas!$C$9,Premissas!$E$8,IF(G1078&lt;Premissas!$C$10,Premissas!$E$9,IF(G1078&lt;Premissas!$C$11,Premissas!$E$10,IF(G1078&lt;Premissas!$C$12,Premissas!$E$11,Premissas!$E$12)))))))</f>
        <v>750</v>
      </c>
      <c r="M1078" s="13">
        <f>IF(OR(L1078="",L1078=0),0,L1078/Premissas!$C$16)</f>
        <v>28.846153846153847</v>
      </c>
      <c r="N1078" s="9" t="str">
        <f>IF(L1078&gt;=Premissas!$C$17,"SIM","NÃO")</f>
        <v>SIM</v>
      </c>
    </row>
    <row r="1079" spans="1:14" ht="15" customHeight="1">
      <c r="A1079" s="9">
        <v>8</v>
      </c>
      <c r="B1079" s="9" t="s">
        <v>182</v>
      </c>
      <c r="C1079" s="9" t="s">
        <v>183</v>
      </c>
      <c r="D1079" s="9">
        <v>409</v>
      </c>
      <c r="E1079" s="9" t="s">
        <v>4852</v>
      </c>
      <c r="F1079" s="9">
        <f>COUNTIFS(Detalhe_Registro!$A:$A,A1079,Detalhe_Registro!$D:$D,B1079)</f>
        <v>2</v>
      </c>
      <c r="G1079" s="11">
        <v>1.9090910000000001</v>
      </c>
      <c r="H1079" s="11">
        <v>1.5945450000000001</v>
      </c>
      <c r="I1079" s="10">
        <f>SUMIFS(Detalhe_Registro!$F:$F,Detalhe_Registro!$A:$A,A1079,Detalhe_Registro!$D:$D,B1079)</f>
        <v>1487</v>
      </c>
      <c r="J1079" s="11">
        <f>SUMIFS(Detalhe_Registro!$G:$G,Detalhe_Registro!$A:$A,A1079,Detalhe_Registro!$D:$D,B1079)</f>
        <v>45.39</v>
      </c>
      <c r="K1079" s="9" t="str">
        <f>IF(G1079="","",IF(G1079&lt;Premissas!$C$8,"&lt; 1,00",IF(G1079&lt;Premissas!$C$9,"1,00 – 1,19",IF(G1079&lt;Premissas!$C$10,"1,20 – 1,39",IF(G1079&lt;Premissas!$C$11,"1,40 – 1,59",IF(G1079&lt;Premissas!$C$12,"1,60 – 1,99","≥ 2,00"))))))</f>
        <v>≥ 2,00</v>
      </c>
      <c r="L1079" s="12">
        <f>IF(G1079="","",MIN(Premissas!$C$17,IF(G1079&lt;Premissas!$C$8,Premissas!$E$7,IF(G1079&lt;Premissas!$C$9,Premissas!$E$8,IF(G1079&lt;Premissas!$C$10,Premissas!$E$9,IF(G1079&lt;Premissas!$C$11,Premissas!$E$10,IF(G1079&lt;Premissas!$C$12,Premissas!$E$11,Premissas!$E$12)))))))</f>
        <v>750</v>
      </c>
      <c r="M1079" s="13">
        <f>IF(OR(L1079="",L1079=0),0,L1079/Premissas!$C$16)</f>
        <v>28.846153846153847</v>
      </c>
      <c r="N1079" s="9" t="str">
        <f>IF(L1079&gt;=Premissas!$C$17,"SIM","NÃO")</f>
        <v>SIM</v>
      </c>
    </row>
    <row r="1080" spans="1:14" ht="15" customHeight="1">
      <c r="A1080" s="9">
        <v>8</v>
      </c>
      <c r="B1080" s="9" t="s">
        <v>46</v>
      </c>
      <c r="C1080" s="9" t="s">
        <v>47</v>
      </c>
      <c r="D1080" s="9">
        <v>409</v>
      </c>
      <c r="E1080" s="9" t="s">
        <v>4858</v>
      </c>
      <c r="F1080" s="9">
        <f>COUNTIFS(Detalhe_Registro!$A:$A,A1080,Detalhe_Registro!$D:$D,B1080)</f>
        <v>2</v>
      </c>
      <c r="G1080" s="11">
        <v>1.48</v>
      </c>
      <c r="H1080" s="11">
        <v>0.86</v>
      </c>
      <c r="I1080" s="10">
        <f>SUMIFS(Detalhe_Registro!$F:$F,Detalhe_Registro!$A:$A,A1080,Detalhe_Registro!$D:$D,B1080)</f>
        <v>2379</v>
      </c>
      <c r="J1080" s="11">
        <f>SUMIFS(Detalhe_Registro!$G:$G,Detalhe_Registro!$A:$A,A1080,Detalhe_Registro!$D:$D,B1080)</f>
        <v>63.870000000000005</v>
      </c>
      <c r="K1080" s="9" t="str">
        <f>IF(G1080="","",IF(G1080&lt;Premissas!$C$8,"&lt; 1,00",IF(G1080&lt;Premissas!$C$9,"1,00 – 1,19",IF(G1080&lt;Premissas!$C$10,"1,20 – 1,39",IF(G1080&lt;Premissas!$C$11,"1,40 – 1,59",IF(G1080&lt;Premissas!$C$12,"1,60 – 1,99","≥ 2,00"))))))</f>
        <v>1,40 – 1,59</v>
      </c>
      <c r="L1080" s="12">
        <f>IF(G1080="","",MIN(Premissas!$C$17,IF(G1080&lt;Premissas!$C$8,Premissas!$E$7,IF(G1080&lt;Premissas!$C$9,Premissas!$E$8,IF(G1080&lt;Premissas!$C$10,Premissas!$E$9,IF(G1080&lt;Premissas!$C$11,Premissas!$E$10,IF(G1080&lt;Premissas!$C$12,Premissas!$E$11,Premissas!$E$12)))))))</f>
        <v>350</v>
      </c>
      <c r="M1080" s="13">
        <f>IF(OR(L1080="",L1080=0),0,L1080/Premissas!$C$16)</f>
        <v>13.461538461538462</v>
      </c>
      <c r="N1080" s="9" t="str">
        <f>IF(L1080&gt;=Premissas!$C$17,"SIM","NÃO")</f>
        <v>NÃO</v>
      </c>
    </row>
    <row r="1081" spans="1:14" ht="15" customHeight="1">
      <c r="A1081" s="9">
        <v>8</v>
      </c>
      <c r="B1081" s="9" t="s">
        <v>114</v>
      </c>
      <c r="C1081" s="9" t="s">
        <v>115</v>
      </c>
      <c r="D1081" s="9">
        <v>409</v>
      </c>
      <c r="E1081" s="9" t="s">
        <v>21</v>
      </c>
      <c r="F1081" s="9">
        <f>COUNTIFS(Detalhe_Registro!$A:$A,A1081,Detalhe_Registro!$D:$D,B1081)</f>
        <v>1</v>
      </c>
      <c r="G1081" s="11">
        <v>1.76</v>
      </c>
      <c r="H1081" s="11">
        <v>1.76</v>
      </c>
      <c r="I1081" s="10">
        <f>SUMIFS(Detalhe_Registro!$F:$F,Detalhe_Registro!$A:$A,A1081,Detalhe_Registro!$D:$D,B1081)</f>
        <v>1865</v>
      </c>
      <c r="J1081" s="11">
        <f>SUMIFS(Detalhe_Registro!$G:$G,Detalhe_Registro!$A:$A,A1081,Detalhe_Registro!$D:$D,B1081)</f>
        <v>42.04</v>
      </c>
      <c r="K1081" s="9" t="str">
        <f>IF(G1081="","",IF(G1081&lt;Premissas!$C$8,"&lt; 1,00",IF(G1081&lt;Premissas!$C$9,"1,00 – 1,19",IF(G1081&lt;Premissas!$C$10,"1,20 – 1,39",IF(G1081&lt;Premissas!$C$11,"1,40 – 1,59",IF(G1081&lt;Premissas!$C$12,"1,60 – 1,99","≥ 2,00"))))))</f>
        <v>1,60 – 1,99</v>
      </c>
      <c r="L1081" s="12">
        <f>IF(G1081="","",MIN(Premissas!$C$17,IF(G1081&lt;Premissas!$C$8,Premissas!$E$7,IF(G1081&lt;Premissas!$C$9,Premissas!$E$8,IF(G1081&lt;Premissas!$C$10,Premissas!$E$9,IF(G1081&lt;Premissas!$C$11,Premissas!$E$10,IF(G1081&lt;Premissas!$C$12,Premissas!$E$11,Premissas!$E$12)))))))</f>
        <v>500</v>
      </c>
      <c r="M1081" s="13">
        <f>IF(OR(L1081="",L1081=0),0,L1081/Premissas!$C$16)</f>
        <v>19.23076923076923</v>
      </c>
      <c r="N1081" s="9" t="str">
        <f>IF(L1081&gt;=Premissas!$C$17,"SIM","NÃO")</f>
        <v>NÃO</v>
      </c>
    </row>
    <row r="1082" spans="1:14" ht="15" customHeight="1">
      <c r="A1082" s="9">
        <v>8</v>
      </c>
      <c r="B1082" s="9" t="s">
        <v>186</v>
      </c>
      <c r="C1082" s="9" t="s">
        <v>187</v>
      </c>
      <c r="D1082" s="9">
        <v>409</v>
      </c>
      <c r="E1082" s="9" t="s">
        <v>18</v>
      </c>
      <c r="F1082" s="9">
        <f>COUNTIFS(Detalhe_Registro!$A:$A,A1082,Detalhe_Registro!$D:$D,B1082)</f>
        <v>1</v>
      </c>
      <c r="G1082" s="11">
        <v>4.7083329999999997</v>
      </c>
      <c r="H1082" s="11">
        <v>4.7083329999999997</v>
      </c>
      <c r="I1082" s="10">
        <f>SUMIFS(Detalhe_Registro!$F:$F,Detalhe_Registro!$A:$A,A1082,Detalhe_Registro!$D:$D,B1082)</f>
        <v>130</v>
      </c>
      <c r="J1082" s="11">
        <f>SUMIFS(Detalhe_Registro!$G:$G,Detalhe_Registro!$A:$A,A1082,Detalhe_Registro!$D:$D,B1082)</f>
        <v>1.1499999999999999</v>
      </c>
      <c r="K1082" s="9" t="str">
        <f>IF(G1082="","",IF(G1082&lt;Premissas!$C$8,"&lt; 1,00",IF(G1082&lt;Premissas!$C$9,"1,00 – 1,19",IF(G1082&lt;Premissas!$C$10,"1,20 – 1,39",IF(G1082&lt;Premissas!$C$11,"1,40 – 1,59",IF(G1082&lt;Premissas!$C$12,"1,60 – 1,99","≥ 2,00"))))))</f>
        <v>≥ 2,00</v>
      </c>
      <c r="L1082" s="12">
        <f>IF(G1082="","",MIN(Premissas!$C$17,IF(G1082&lt;Premissas!$C$8,Premissas!$E$7,IF(G1082&lt;Premissas!$C$9,Premissas!$E$8,IF(G1082&lt;Premissas!$C$10,Premissas!$E$9,IF(G1082&lt;Premissas!$C$11,Premissas!$E$10,IF(G1082&lt;Premissas!$C$12,Premissas!$E$11,Premissas!$E$12)))))))</f>
        <v>750</v>
      </c>
      <c r="M1082" s="13">
        <f>IF(OR(L1082="",L1082=0),0,L1082/Premissas!$C$16)</f>
        <v>28.846153846153847</v>
      </c>
      <c r="N1082" s="9" t="str">
        <f>IF(L1082&gt;=Premissas!$C$17,"SIM","NÃO")</f>
        <v>SIM</v>
      </c>
    </row>
    <row r="1083" spans="1:14" ht="15" customHeight="1">
      <c r="A1083" s="9">
        <v>8</v>
      </c>
      <c r="B1083" s="9" t="s">
        <v>164</v>
      </c>
      <c r="C1083" s="9" t="s">
        <v>165</v>
      </c>
      <c r="D1083" s="9">
        <v>409</v>
      </c>
      <c r="E1083" s="9" t="s">
        <v>18</v>
      </c>
      <c r="F1083" s="9">
        <f>COUNTIFS(Detalhe_Registro!$A:$A,A1083,Detalhe_Registro!$D:$D,B1083)</f>
        <v>1</v>
      </c>
      <c r="G1083" s="11">
        <v>2.5</v>
      </c>
      <c r="H1083" s="11">
        <v>2.5</v>
      </c>
      <c r="I1083" s="10">
        <f>SUMIFS(Detalhe_Registro!$F:$F,Detalhe_Registro!$A:$A,A1083,Detalhe_Registro!$D:$D,B1083)</f>
        <v>251</v>
      </c>
      <c r="J1083" s="11">
        <f>SUMIFS(Detalhe_Registro!$G:$G,Detalhe_Registro!$A:$A,A1083,Detalhe_Registro!$D:$D,B1083)</f>
        <v>4.1500000000000004</v>
      </c>
      <c r="K1083" s="9" t="str">
        <f>IF(G1083="","",IF(G1083&lt;Premissas!$C$8,"&lt; 1,00",IF(G1083&lt;Premissas!$C$9,"1,00 – 1,19",IF(G1083&lt;Premissas!$C$10,"1,20 – 1,39",IF(G1083&lt;Premissas!$C$11,"1,40 – 1,59",IF(G1083&lt;Premissas!$C$12,"1,60 – 1,99","≥ 2,00"))))))</f>
        <v>≥ 2,00</v>
      </c>
      <c r="L1083" s="12">
        <f>IF(G1083="","",MIN(Premissas!$C$17,IF(G1083&lt;Premissas!$C$8,Premissas!$E$7,IF(G1083&lt;Premissas!$C$9,Premissas!$E$8,IF(G1083&lt;Premissas!$C$10,Premissas!$E$9,IF(G1083&lt;Premissas!$C$11,Premissas!$E$10,IF(G1083&lt;Premissas!$C$12,Premissas!$E$11,Premissas!$E$12)))))))</f>
        <v>750</v>
      </c>
      <c r="M1083" s="13">
        <f>IF(OR(L1083="",L1083=0),0,L1083/Premissas!$C$16)</f>
        <v>28.846153846153847</v>
      </c>
      <c r="N1083" s="9" t="str">
        <f>IF(L1083&gt;=Premissas!$C$17,"SIM","NÃO")</f>
        <v>SIM</v>
      </c>
    </row>
    <row r="1084" spans="1:14" ht="15" customHeight="1">
      <c r="A1084" s="9">
        <v>8</v>
      </c>
      <c r="B1084" s="9" t="s">
        <v>152</v>
      </c>
      <c r="C1084" s="9" t="s">
        <v>153</v>
      </c>
      <c r="D1084" s="9">
        <v>409</v>
      </c>
      <c r="E1084" s="9" t="s">
        <v>18</v>
      </c>
      <c r="F1084" s="9">
        <f>COUNTIFS(Detalhe_Registro!$A:$A,A1084,Detalhe_Registro!$D:$D,B1084)</f>
        <v>1</v>
      </c>
      <c r="G1084" s="11">
        <v>3.0833330000000001</v>
      </c>
      <c r="H1084" s="11">
        <v>3.0833330000000001</v>
      </c>
      <c r="I1084" s="10">
        <f>SUMIFS(Detalhe_Registro!$F:$F,Detalhe_Registro!$A:$A,A1084,Detalhe_Registro!$D:$D,B1084)</f>
        <v>526</v>
      </c>
      <c r="J1084" s="11">
        <f>SUMIFS(Detalhe_Registro!$G:$G,Detalhe_Registro!$A:$A,A1084,Detalhe_Registro!$D:$D,B1084)</f>
        <v>7.1</v>
      </c>
      <c r="K1084" s="9" t="str">
        <f>IF(G1084="","",IF(G1084&lt;Premissas!$C$8,"&lt; 1,00",IF(G1084&lt;Premissas!$C$9,"1,00 – 1,19",IF(G1084&lt;Premissas!$C$10,"1,20 – 1,39",IF(G1084&lt;Premissas!$C$11,"1,40 – 1,59",IF(G1084&lt;Premissas!$C$12,"1,60 – 1,99","≥ 2,00"))))))</f>
        <v>≥ 2,00</v>
      </c>
      <c r="L1084" s="12">
        <f>IF(G1084="","",MIN(Premissas!$C$17,IF(G1084&lt;Premissas!$C$8,Premissas!$E$7,IF(G1084&lt;Premissas!$C$9,Premissas!$E$8,IF(G1084&lt;Premissas!$C$10,Premissas!$E$9,IF(G1084&lt;Premissas!$C$11,Premissas!$E$10,IF(G1084&lt;Premissas!$C$12,Premissas!$E$11,Premissas!$E$12)))))))</f>
        <v>750</v>
      </c>
      <c r="M1084" s="13">
        <f>IF(OR(L1084="",L1084=0),0,L1084/Premissas!$C$16)</f>
        <v>28.846153846153847</v>
      </c>
      <c r="N1084" s="9" t="str">
        <f>IF(L1084&gt;=Premissas!$C$17,"SIM","NÃO")</f>
        <v>SIM</v>
      </c>
    </row>
    <row r="1085" spans="1:14" ht="15" customHeight="1">
      <c r="A1085" s="9">
        <v>8</v>
      </c>
      <c r="B1085" s="9" t="s">
        <v>64</v>
      </c>
      <c r="C1085" s="9" t="s">
        <v>65</v>
      </c>
      <c r="D1085" s="9">
        <v>409</v>
      </c>
      <c r="E1085" s="9" t="s">
        <v>21</v>
      </c>
      <c r="F1085" s="9">
        <f>COUNTIFS(Detalhe_Registro!$A:$A,A1085,Detalhe_Registro!$D:$D,B1085)</f>
        <v>1</v>
      </c>
      <c r="G1085" s="11">
        <v>1.56</v>
      </c>
      <c r="H1085" s="11">
        <v>1.56</v>
      </c>
      <c r="I1085" s="10">
        <f>SUMIFS(Detalhe_Registro!$F:$F,Detalhe_Registro!$A:$A,A1085,Detalhe_Registro!$D:$D,B1085)</f>
        <v>1420</v>
      </c>
      <c r="J1085" s="11">
        <f>SUMIFS(Detalhe_Registro!$G:$G,Detalhe_Registro!$A:$A,A1085,Detalhe_Registro!$D:$D,B1085)</f>
        <v>36.53</v>
      </c>
      <c r="K1085" s="9" t="str">
        <f>IF(G1085="","",IF(G1085&lt;Premissas!$C$8,"&lt; 1,00",IF(G1085&lt;Premissas!$C$9,"1,00 – 1,19",IF(G1085&lt;Premissas!$C$10,"1,20 – 1,39",IF(G1085&lt;Premissas!$C$11,"1,40 – 1,59",IF(G1085&lt;Premissas!$C$12,"1,60 – 1,99","≥ 2,00"))))))</f>
        <v>1,40 – 1,59</v>
      </c>
      <c r="L1085" s="12">
        <f>IF(G1085="","",MIN(Premissas!$C$17,IF(G1085&lt;Premissas!$C$8,Premissas!$E$7,IF(G1085&lt;Premissas!$C$9,Premissas!$E$8,IF(G1085&lt;Premissas!$C$10,Premissas!$E$9,IF(G1085&lt;Premissas!$C$11,Premissas!$E$10,IF(G1085&lt;Premissas!$C$12,Premissas!$E$11,Premissas!$E$12)))))))</f>
        <v>350</v>
      </c>
      <c r="M1085" s="13">
        <f>IF(OR(L1085="",L1085=0),0,L1085/Premissas!$C$16)</f>
        <v>13.461538461538462</v>
      </c>
      <c r="N1085" s="9" t="str">
        <f>IF(L1085&gt;=Premissas!$C$17,"SIM","NÃO")</f>
        <v>NÃO</v>
      </c>
    </row>
    <row r="1086" spans="1:14" ht="15" customHeight="1">
      <c r="A1086" s="9">
        <v>8</v>
      </c>
      <c r="B1086" s="9" t="s">
        <v>284</v>
      </c>
      <c r="C1086" s="9" t="s">
        <v>285</v>
      </c>
      <c r="D1086" s="9">
        <v>409</v>
      </c>
      <c r="E1086" s="9" t="s">
        <v>4854</v>
      </c>
      <c r="F1086" s="9">
        <f>COUNTIFS(Detalhe_Registro!$A:$A,A1086,Detalhe_Registro!$D:$D,B1086)</f>
        <v>2</v>
      </c>
      <c r="G1086" s="11">
        <v>0.5</v>
      </c>
      <c r="H1086" s="11">
        <v>0.29166700000000001</v>
      </c>
      <c r="I1086" s="10">
        <f>SUMIFS(Detalhe_Registro!$F:$F,Detalhe_Registro!$A:$A,A1086,Detalhe_Registro!$D:$D,B1086)</f>
        <v>121</v>
      </c>
      <c r="J1086" s="11">
        <f>SUMIFS(Detalhe_Registro!$G:$G,Detalhe_Registro!$A:$A,A1086,Detalhe_Registro!$D:$D,B1086)</f>
        <v>11.93</v>
      </c>
      <c r="K1086" s="9" t="str">
        <f>IF(G1086="","",IF(G1086&lt;Premissas!$C$8,"&lt; 1,00",IF(G1086&lt;Premissas!$C$9,"1,00 – 1,19",IF(G1086&lt;Premissas!$C$10,"1,20 – 1,39",IF(G1086&lt;Premissas!$C$11,"1,40 – 1,59",IF(G1086&lt;Premissas!$C$12,"1,60 – 1,99","≥ 2,00"))))))</f>
        <v>&lt; 1,00</v>
      </c>
      <c r="L1086" s="12">
        <f>IF(G1086="","",MIN(Premissas!$C$17,IF(G1086&lt;Premissas!$C$8,Premissas!$E$7,IF(G1086&lt;Premissas!$C$9,Premissas!$E$8,IF(G1086&lt;Premissas!$C$10,Premissas!$E$9,IF(G1086&lt;Premissas!$C$11,Premissas!$E$10,IF(G1086&lt;Premissas!$C$12,Premissas!$E$11,Premissas!$E$12)))))))</f>
        <v>0</v>
      </c>
      <c r="M1086" s="13">
        <f>IF(OR(L1086="",L1086=0),0,L1086/Premissas!$C$16)</f>
        <v>0</v>
      </c>
      <c r="N1086" s="9" t="str">
        <f>IF(L1086&gt;=Premissas!$C$17,"SIM","NÃO")</f>
        <v>NÃO</v>
      </c>
    </row>
    <row r="1087" spans="1:14" ht="15" customHeight="1">
      <c r="A1087" s="9">
        <v>8</v>
      </c>
      <c r="B1087" s="9" t="s">
        <v>282</v>
      </c>
      <c r="C1087" s="9" t="s">
        <v>283</v>
      </c>
      <c r="D1087" s="9">
        <v>409</v>
      </c>
      <c r="E1087" s="9" t="s">
        <v>18</v>
      </c>
      <c r="F1087" s="9">
        <f>COUNTIFS(Detalhe_Registro!$A:$A,A1087,Detalhe_Registro!$D:$D,B1087)</f>
        <v>1</v>
      </c>
      <c r="G1087" s="11">
        <v>1.3333330000000001</v>
      </c>
      <c r="H1087" s="11">
        <v>1.3333330000000001</v>
      </c>
      <c r="I1087" s="10">
        <f>SUMIFS(Detalhe_Registro!$F:$F,Detalhe_Registro!$A:$A,A1087,Detalhe_Registro!$D:$D,B1087)</f>
        <v>849</v>
      </c>
      <c r="J1087" s="11">
        <f>SUMIFS(Detalhe_Registro!$G:$G,Detalhe_Registro!$A:$A,A1087,Detalhe_Registro!$D:$D,B1087)</f>
        <v>26.26</v>
      </c>
      <c r="K1087" s="9" t="str">
        <f>IF(G1087="","",IF(G1087&lt;Premissas!$C$8,"&lt; 1,00",IF(G1087&lt;Premissas!$C$9,"1,00 – 1,19",IF(G1087&lt;Premissas!$C$10,"1,20 – 1,39",IF(G1087&lt;Premissas!$C$11,"1,40 – 1,59",IF(G1087&lt;Premissas!$C$12,"1,60 – 1,99","≥ 2,00"))))))</f>
        <v>1,20 – 1,39</v>
      </c>
      <c r="L1087" s="12">
        <f>IF(G1087="","",MIN(Premissas!$C$17,IF(G1087&lt;Premissas!$C$8,Premissas!$E$7,IF(G1087&lt;Premissas!$C$9,Premissas!$E$8,IF(G1087&lt;Premissas!$C$10,Premissas!$E$9,IF(G1087&lt;Premissas!$C$11,Premissas!$E$10,IF(G1087&lt;Premissas!$C$12,Premissas!$E$11,Premissas!$E$12)))))))</f>
        <v>200</v>
      </c>
      <c r="M1087" s="13">
        <f>IF(OR(L1087="",L1087=0),0,L1087/Premissas!$C$16)</f>
        <v>7.6923076923076925</v>
      </c>
      <c r="N1087" s="9" t="str">
        <f>IF(L1087&gt;=Premissas!$C$17,"SIM","NÃO")</f>
        <v>NÃO</v>
      </c>
    </row>
    <row r="1088" spans="1:14" ht="15" customHeight="1">
      <c r="A1088" s="9">
        <v>8</v>
      </c>
      <c r="B1088" s="9" t="s">
        <v>118</v>
      </c>
      <c r="C1088" s="9" t="s">
        <v>119</v>
      </c>
      <c r="D1088" s="9">
        <v>409</v>
      </c>
      <c r="E1088" s="9" t="s">
        <v>18</v>
      </c>
      <c r="F1088" s="9">
        <f>COUNTIFS(Detalhe_Registro!$A:$A,A1088,Detalhe_Registro!$D:$D,B1088)</f>
        <v>1</v>
      </c>
      <c r="G1088" s="11">
        <v>2.0833330000000001</v>
      </c>
      <c r="H1088" s="11">
        <v>2.0833330000000001</v>
      </c>
      <c r="I1088" s="10">
        <f>SUMIFS(Detalhe_Registro!$F:$F,Detalhe_Registro!$A:$A,A1088,Detalhe_Registro!$D:$D,B1088)</f>
        <v>676</v>
      </c>
      <c r="J1088" s="11">
        <f>SUMIFS(Detalhe_Registro!$G:$G,Detalhe_Registro!$A:$A,A1088,Detalhe_Registro!$D:$D,B1088)</f>
        <v>13.48</v>
      </c>
      <c r="K1088" s="9" t="str">
        <f>IF(G1088="","",IF(G1088&lt;Premissas!$C$8,"&lt; 1,00",IF(G1088&lt;Premissas!$C$9,"1,00 – 1,19",IF(G1088&lt;Premissas!$C$10,"1,20 – 1,39",IF(G1088&lt;Premissas!$C$11,"1,40 – 1,59",IF(G1088&lt;Premissas!$C$12,"1,60 – 1,99","≥ 2,00"))))))</f>
        <v>≥ 2,00</v>
      </c>
      <c r="L1088" s="12">
        <f>IF(G1088="","",MIN(Premissas!$C$17,IF(G1088&lt;Premissas!$C$8,Premissas!$E$7,IF(G1088&lt;Premissas!$C$9,Premissas!$E$8,IF(G1088&lt;Premissas!$C$10,Premissas!$E$9,IF(G1088&lt;Premissas!$C$11,Premissas!$E$10,IF(G1088&lt;Premissas!$C$12,Premissas!$E$11,Premissas!$E$12)))))))</f>
        <v>750</v>
      </c>
      <c r="M1088" s="13">
        <f>IF(OR(L1088="",L1088=0),0,L1088/Premissas!$C$16)</f>
        <v>28.846153846153847</v>
      </c>
      <c r="N1088" s="9" t="str">
        <f>IF(L1088&gt;=Premissas!$C$17,"SIM","NÃO")</f>
        <v>SIM</v>
      </c>
    </row>
    <row r="1089" spans="1:14" ht="15" customHeight="1">
      <c r="A1089" s="9">
        <v>8</v>
      </c>
      <c r="B1089" s="9" t="s">
        <v>80</v>
      </c>
      <c r="C1089" s="9" t="s">
        <v>81</v>
      </c>
      <c r="D1089" s="9">
        <v>409</v>
      </c>
      <c r="E1089" s="9" t="s">
        <v>4852</v>
      </c>
      <c r="F1089" s="9">
        <f>COUNTIFS(Detalhe_Registro!$A:$A,A1089,Detalhe_Registro!$D:$D,B1089)</f>
        <v>2</v>
      </c>
      <c r="G1089" s="11">
        <v>2.2000000000000002</v>
      </c>
      <c r="H1089" s="11">
        <v>1.6</v>
      </c>
      <c r="I1089" s="10">
        <f>SUMIFS(Detalhe_Registro!$F:$F,Detalhe_Registro!$A:$A,A1089,Detalhe_Registro!$D:$D,B1089)</f>
        <v>2688</v>
      </c>
      <c r="J1089" s="11">
        <f>SUMIFS(Detalhe_Registro!$G:$G,Detalhe_Registro!$A:$A,A1089,Detalhe_Registro!$D:$D,B1089)</f>
        <v>51.56</v>
      </c>
      <c r="K1089" s="9" t="str">
        <f>IF(G1089="","",IF(G1089&lt;Premissas!$C$8,"&lt; 1,00",IF(G1089&lt;Premissas!$C$9,"1,00 – 1,19",IF(G1089&lt;Premissas!$C$10,"1,20 – 1,39",IF(G1089&lt;Premissas!$C$11,"1,40 – 1,59",IF(G1089&lt;Premissas!$C$12,"1,60 – 1,99","≥ 2,00"))))))</f>
        <v>≥ 2,00</v>
      </c>
      <c r="L1089" s="12">
        <f>IF(G1089="","",MIN(Premissas!$C$17,IF(G1089&lt;Premissas!$C$8,Premissas!$E$7,IF(G1089&lt;Premissas!$C$9,Premissas!$E$8,IF(G1089&lt;Premissas!$C$10,Premissas!$E$9,IF(G1089&lt;Premissas!$C$11,Premissas!$E$10,IF(G1089&lt;Premissas!$C$12,Premissas!$E$11,Premissas!$E$12)))))))</f>
        <v>750</v>
      </c>
      <c r="M1089" s="13">
        <f>IF(OR(L1089="",L1089=0),0,L1089/Premissas!$C$16)</f>
        <v>28.846153846153847</v>
      </c>
      <c r="N1089" s="9" t="str">
        <f>IF(L1089&gt;=Premissas!$C$17,"SIM","NÃO")</f>
        <v>SIM</v>
      </c>
    </row>
    <row r="1090" spans="1:14" ht="15" customHeight="1">
      <c r="A1090" s="9">
        <v>8</v>
      </c>
      <c r="B1090" s="9" t="s">
        <v>166</v>
      </c>
      <c r="C1090" s="9" t="s">
        <v>167</v>
      </c>
      <c r="D1090" s="9">
        <v>409</v>
      </c>
      <c r="E1090" s="9" t="s">
        <v>21</v>
      </c>
      <c r="F1090" s="9">
        <f>COUNTIFS(Detalhe_Registro!$A:$A,A1090,Detalhe_Registro!$D:$D,B1090)</f>
        <v>1</v>
      </c>
      <c r="G1090" s="11">
        <v>1.4</v>
      </c>
      <c r="H1090" s="11">
        <v>1.4</v>
      </c>
      <c r="I1090" s="10">
        <f>SUMIFS(Detalhe_Registro!$F:$F,Detalhe_Registro!$A:$A,A1090,Detalhe_Registro!$D:$D,B1090)</f>
        <v>2322</v>
      </c>
      <c r="J1090" s="11">
        <f>SUMIFS(Detalhe_Registro!$G:$G,Detalhe_Registro!$A:$A,A1090,Detalhe_Registro!$D:$D,B1090)</f>
        <v>65.58</v>
      </c>
      <c r="K1090" s="9" t="str">
        <f>IF(G1090="","",IF(G1090&lt;Premissas!$C$8,"&lt; 1,00",IF(G1090&lt;Premissas!$C$9,"1,00 – 1,19",IF(G1090&lt;Premissas!$C$10,"1,20 – 1,39",IF(G1090&lt;Premissas!$C$11,"1,40 – 1,59",IF(G1090&lt;Premissas!$C$12,"1,60 – 1,99","≥ 2,00"))))))</f>
        <v>1,40 – 1,59</v>
      </c>
      <c r="L1090" s="12">
        <f>IF(G1090="","",MIN(Premissas!$C$17,IF(G1090&lt;Premissas!$C$8,Premissas!$E$7,IF(G1090&lt;Premissas!$C$9,Premissas!$E$8,IF(G1090&lt;Premissas!$C$10,Premissas!$E$9,IF(G1090&lt;Premissas!$C$11,Premissas!$E$10,IF(G1090&lt;Premissas!$C$12,Premissas!$E$11,Premissas!$E$12)))))))</f>
        <v>350</v>
      </c>
      <c r="M1090" s="13">
        <f>IF(OR(L1090="",L1090=0),0,L1090/Premissas!$C$16)</f>
        <v>13.461538461538462</v>
      </c>
      <c r="N1090" s="9" t="str">
        <f>IF(L1090&gt;=Premissas!$C$17,"SIM","NÃO")</f>
        <v>NÃO</v>
      </c>
    </row>
    <row r="1091" spans="1:14" ht="15" customHeight="1">
      <c r="A1091" s="9">
        <v>8</v>
      </c>
      <c r="B1091" s="9" t="s">
        <v>138</v>
      </c>
      <c r="C1091" s="9" t="s">
        <v>139</v>
      </c>
      <c r="D1091" s="9">
        <v>409</v>
      </c>
      <c r="E1091" s="9" t="s">
        <v>20</v>
      </c>
      <c r="F1091" s="9">
        <f>COUNTIFS(Detalhe_Registro!$A:$A,A1091,Detalhe_Registro!$D:$D,B1091)</f>
        <v>1</v>
      </c>
      <c r="G1091" s="11">
        <v>1.045455</v>
      </c>
      <c r="H1091" s="11">
        <v>1.045455</v>
      </c>
      <c r="I1091" s="10">
        <f>SUMIFS(Detalhe_Registro!$F:$F,Detalhe_Registro!$A:$A,A1091,Detalhe_Registro!$D:$D,B1091)</f>
        <v>50</v>
      </c>
      <c r="J1091" s="11">
        <f>SUMIFS(Detalhe_Registro!$G:$G,Detalhe_Registro!$A:$A,A1091,Detalhe_Registro!$D:$D,B1091)</f>
        <v>2.21</v>
      </c>
      <c r="K1091" s="9" t="str">
        <f>IF(G1091="","",IF(G1091&lt;Premissas!$C$8,"&lt; 1,00",IF(G1091&lt;Premissas!$C$9,"1,00 – 1,19",IF(G1091&lt;Premissas!$C$10,"1,20 – 1,39",IF(G1091&lt;Premissas!$C$11,"1,40 – 1,59",IF(G1091&lt;Premissas!$C$12,"1,60 – 1,99","≥ 2,00"))))))</f>
        <v>1,00 – 1,19</v>
      </c>
      <c r="L1091" s="12">
        <f>IF(G1091="","",MIN(Premissas!$C$17,IF(G1091&lt;Premissas!$C$8,Premissas!$E$7,IF(G1091&lt;Premissas!$C$9,Premissas!$E$8,IF(G1091&lt;Premissas!$C$10,Premissas!$E$9,IF(G1091&lt;Premissas!$C$11,Premissas!$E$10,IF(G1091&lt;Premissas!$C$12,Premissas!$E$11,Premissas!$E$12)))))))</f>
        <v>100</v>
      </c>
      <c r="M1091" s="13">
        <f>IF(OR(L1091="",L1091=0),0,L1091/Premissas!$C$16)</f>
        <v>3.8461538461538463</v>
      </c>
      <c r="N1091" s="9" t="str">
        <f>IF(L1091&gt;=Premissas!$C$17,"SIM","NÃO")</f>
        <v>NÃO</v>
      </c>
    </row>
    <row r="1092" spans="1:14" ht="15" customHeight="1">
      <c r="A1092" s="9">
        <v>8</v>
      </c>
      <c r="B1092" s="9" t="s">
        <v>90</v>
      </c>
      <c r="C1092" s="9" t="s">
        <v>91</v>
      </c>
      <c r="D1092" s="9">
        <v>409</v>
      </c>
      <c r="E1092" s="9" t="s">
        <v>21</v>
      </c>
      <c r="F1092" s="9">
        <f>COUNTIFS(Detalhe_Registro!$A:$A,A1092,Detalhe_Registro!$D:$D,B1092)</f>
        <v>1</v>
      </c>
      <c r="G1092" s="11">
        <v>1.24</v>
      </c>
      <c r="H1092" s="11">
        <v>1.24</v>
      </c>
      <c r="I1092" s="10">
        <f>SUMIFS(Detalhe_Registro!$F:$F,Detalhe_Registro!$A:$A,A1092,Detalhe_Registro!$D:$D,B1092)</f>
        <v>1755</v>
      </c>
      <c r="J1092" s="11">
        <f>SUMIFS(Detalhe_Registro!$G:$G,Detalhe_Registro!$A:$A,A1092,Detalhe_Registro!$D:$D,B1092)</f>
        <v>56.65</v>
      </c>
      <c r="K1092" s="9" t="str">
        <f>IF(G1092="","",IF(G1092&lt;Premissas!$C$8,"&lt; 1,00",IF(G1092&lt;Premissas!$C$9,"1,00 – 1,19",IF(G1092&lt;Premissas!$C$10,"1,20 – 1,39",IF(G1092&lt;Premissas!$C$11,"1,40 – 1,59",IF(G1092&lt;Premissas!$C$12,"1,60 – 1,99","≥ 2,00"))))))</f>
        <v>1,20 – 1,39</v>
      </c>
      <c r="L1092" s="12">
        <f>IF(G1092="","",MIN(Premissas!$C$17,IF(G1092&lt;Premissas!$C$8,Premissas!$E$7,IF(G1092&lt;Premissas!$C$9,Premissas!$E$8,IF(G1092&lt;Premissas!$C$10,Premissas!$E$9,IF(G1092&lt;Premissas!$C$11,Premissas!$E$10,IF(G1092&lt;Premissas!$C$12,Premissas!$E$11,Premissas!$E$12)))))))</f>
        <v>200</v>
      </c>
      <c r="M1092" s="13">
        <f>IF(OR(L1092="",L1092=0),0,L1092/Premissas!$C$16)</f>
        <v>7.6923076923076925</v>
      </c>
      <c r="N1092" s="9" t="str">
        <f>IF(L1092&gt;=Premissas!$C$17,"SIM","NÃO")</f>
        <v>NÃO</v>
      </c>
    </row>
    <row r="1093" spans="1:14" ht="15" customHeight="1">
      <c r="A1093" s="9">
        <v>8</v>
      </c>
      <c r="B1093" s="9" t="s">
        <v>358</v>
      </c>
      <c r="C1093" s="9" t="s">
        <v>359</v>
      </c>
      <c r="D1093" s="9">
        <v>409</v>
      </c>
      <c r="E1093" s="9" t="s">
        <v>20</v>
      </c>
      <c r="F1093" s="9">
        <f>COUNTIFS(Detalhe_Registro!$A:$A,A1093,Detalhe_Registro!$D:$D,B1093)</f>
        <v>1</v>
      </c>
      <c r="G1093" s="11">
        <v>1</v>
      </c>
      <c r="H1093" s="11">
        <v>1</v>
      </c>
      <c r="I1093" s="10">
        <f>SUMIFS(Detalhe_Registro!$F:$F,Detalhe_Registro!$A:$A,A1093,Detalhe_Registro!$D:$D,B1093)</f>
        <v>203</v>
      </c>
      <c r="J1093" s="11">
        <f>SUMIFS(Detalhe_Registro!$G:$G,Detalhe_Registro!$A:$A,A1093,Detalhe_Registro!$D:$D,B1093)</f>
        <v>9.14</v>
      </c>
      <c r="K1093" s="9" t="str">
        <f>IF(G1093="","",IF(G1093&lt;Premissas!$C$8,"&lt; 1,00",IF(G1093&lt;Premissas!$C$9,"1,00 – 1,19",IF(G1093&lt;Premissas!$C$10,"1,20 – 1,39",IF(G1093&lt;Premissas!$C$11,"1,40 – 1,59",IF(G1093&lt;Premissas!$C$12,"1,60 – 1,99","≥ 2,00"))))))</f>
        <v>1,00 – 1,19</v>
      </c>
      <c r="L1093" s="12">
        <f>IF(G1093="","",MIN(Premissas!$C$17,IF(G1093&lt;Premissas!$C$8,Premissas!$E$7,IF(G1093&lt;Premissas!$C$9,Premissas!$E$8,IF(G1093&lt;Premissas!$C$10,Premissas!$E$9,IF(G1093&lt;Premissas!$C$11,Premissas!$E$10,IF(G1093&lt;Premissas!$C$12,Premissas!$E$11,Premissas!$E$12)))))))</f>
        <v>100</v>
      </c>
      <c r="M1093" s="13">
        <f>IF(OR(L1093="",L1093=0),0,L1093/Premissas!$C$16)</f>
        <v>3.8461538461538463</v>
      </c>
      <c r="N1093" s="9" t="str">
        <f>IF(L1093&gt;=Premissas!$C$17,"SIM","NÃO")</f>
        <v>NÃO</v>
      </c>
    </row>
    <row r="1094" spans="1:14" ht="15" customHeight="1">
      <c r="A1094" s="9">
        <v>8</v>
      </c>
      <c r="B1094" s="9" t="s">
        <v>232</v>
      </c>
      <c r="C1094" s="9" t="s">
        <v>233</v>
      </c>
      <c r="D1094" s="9">
        <v>409</v>
      </c>
      <c r="E1094" s="9" t="s">
        <v>20</v>
      </c>
      <c r="F1094" s="9">
        <f>COUNTIFS(Detalhe_Registro!$A:$A,A1094,Detalhe_Registro!$D:$D,B1094)</f>
        <v>1</v>
      </c>
      <c r="G1094" s="11">
        <v>0.63636400000000004</v>
      </c>
      <c r="H1094" s="11">
        <v>0.63636400000000004</v>
      </c>
      <c r="I1094" s="10">
        <f>SUMIFS(Detalhe_Registro!$F:$F,Detalhe_Registro!$A:$A,A1094,Detalhe_Registro!$D:$D,B1094)</f>
        <v>14</v>
      </c>
      <c r="J1094" s="11">
        <f>SUMIFS(Detalhe_Registro!$G:$G,Detalhe_Registro!$A:$A,A1094,Detalhe_Registro!$D:$D,B1094)</f>
        <v>0.97</v>
      </c>
      <c r="K1094" s="9" t="str">
        <f>IF(G1094="","",IF(G1094&lt;Premissas!$C$8,"&lt; 1,00",IF(G1094&lt;Premissas!$C$9,"1,00 – 1,19",IF(G1094&lt;Premissas!$C$10,"1,20 – 1,39",IF(G1094&lt;Premissas!$C$11,"1,40 – 1,59",IF(G1094&lt;Premissas!$C$12,"1,60 – 1,99","≥ 2,00"))))))</f>
        <v>&lt; 1,00</v>
      </c>
      <c r="L1094" s="12">
        <f>IF(G1094="","",MIN(Premissas!$C$17,IF(G1094&lt;Premissas!$C$8,Premissas!$E$7,IF(G1094&lt;Premissas!$C$9,Premissas!$E$8,IF(G1094&lt;Premissas!$C$10,Premissas!$E$9,IF(G1094&lt;Premissas!$C$11,Premissas!$E$10,IF(G1094&lt;Premissas!$C$12,Premissas!$E$11,Premissas!$E$12)))))))</f>
        <v>0</v>
      </c>
      <c r="M1094" s="13">
        <f>IF(OR(L1094="",L1094=0),0,L1094/Premissas!$C$16)</f>
        <v>0</v>
      </c>
      <c r="N1094" s="9" t="str">
        <f>IF(L1094&gt;=Premissas!$C$17,"SIM","NÃO")</f>
        <v>NÃO</v>
      </c>
    </row>
    <row r="1095" spans="1:14" ht="15" customHeight="1">
      <c r="A1095" s="9">
        <v>8</v>
      </c>
      <c r="B1095" s="9" t="s">
        <v>424</v>
      </c>
      <c r="C1095" s="9" t="s">
        <v>425</v>
      </c>
      <c r="D1095" s="9">
        <v>409</v>
      </c>
      <c r="E1095" s="9" t="s">
        <v>18</v>
      </c>
      <c r="F1095" s="9">
        <f>COUNTIFS(Detalhe_Registro!$A:$A,A1095,Detalhe_Registro!$D:$D,B1095)</f>
        <v>1</v>
      </c>
      <c r="G1095" s="11">
        <v>1.9583330000000001</v>
      </c>
      <c r="H1095" s="11">
        <v>1.9583330000000001</v>
      </c>
      <c r="I1095" s="10">
        <f>SUMIFS(Detalhe_Registro!$F:$F,Detalhe_Registro!$A:$A,A1095,Detalhe_Registro!$D:$D,B1095)</f>
        <v>140</v>
      </c>
      <c r="J1095" s="11">
        <f>SUMIFS(Detalhe_Registro!$G:$G,Detalhe_Registro!$A:$A,A1095,Detalhe_Registro!$D:$D,B1095)</f>
        <v>3</v>
      </c>
      <c r="K1095" s="9" t="str">
        <f>IF(G1095="","",IF(G1095&lt;Premissas!$C$8,"&lt; 1,00",IF(G1095&lt;Premissas!$C$9,"1,00 – 1,19",IF(G1095&lt;Premissas!$C$10,"1,20 – 1,39",IF(G1095&lt;Premissas!$C$11,"1,40 – 1,59",IF(G1095&lt;Premissas!$C$12,"1,60 – 1,99","≥ 2,00"))))))</f>
        <v>≥ 2,00</v>
      </c>
      <c r="L1095" s="12">
        <f>IF(G1095="","",MIN(Premissas!$C$17,IF(G1095&lt;Premissas!$C$8,Premissas!$E$7,IF(G1095&lt;Premissas!$C$9,Premissas!$E$8,IF(G1095&lt;Premissas!$C$10,Premissas!$E$9,IF(G1095&lt;Premissas!$C$11,Premissas!$E$10,IF(G1095&lt;Premissas!$C$12,Premissas!$E$11,Premissas!$E$12)))))))</f>
        <v>750</v>
      </c>
      <c r="M1095" s="13">
        <f>IF(OR(L1095="",L1095=0),0,L1095/Premissas!$C$16)</f>
        <v>28.846153846153847</v>
      </c>
      <c r="N1095" s="9" t="str">
        <f>IF(L1095&gt;=Premissas!$C$17,"SIM","NÃO")</f>
        <v>SIM</v>
      </c>
    </row>
    <row r="1096" spans="1:14" ht="15" customHeight="1">
      <c r="A1096" s="9">
        <v>8</v>
      </c>
      <c r="B1096" s="9" t="s">
        <v>68</v>
      </c>
      <c r="C1096" s="9" t="s">
        <v>69</v>
      </c>
      <c r="D1096" s="9">
        <v>409</v>
      </c>
      <c r="E1096" s="9" t="s">
        <v>18</v>
      </c>
      <c r="F1096" s="9">
        <f>COUNTIFS(Detalhe_Registro!$A:$A,A1096,Detalhe_Registro!$D:$D,B1096)</f>
        <v>1</v>
      </c>
      <c r="G1096" s="11">
        <v>0.66666700000000001</v>
      </c>
      <c r="H1096" s="11">
        <v>0.66666700000000001</v>
      </c>
      <c r="I1096" s="10">
        <f>SUMIFS(Detalhe_Registro!$F:$F,Detalhe_Registro!$A:$A,A1096,Detalhe_Registro!$D:$D,B1096)</f>
        <v>3</v>
      </c>
      <c r="J1096" s="11">
        <f>SUMIFS(Detalhe_Registro!$G:$G,Detalhe_Registro!$A:$A,A1096,Detalhe_Registro!$D:$D,B1096)</f>
        <v>0.19</v>
      </c>
      <c r="K1096" s="9" t="str">
        <f>IF(G1096="","",IF(G1096&lt;Premissas!$C$8,"&lt; 1,00",IF(G1096&lt;Premissas!$C$9,"1,00 – 1,19",IF(G1096&lt;Premissas!$C$10,"1,20 – 1,39",IF(G1096&lt;Premissas!$C$11,"1,40 – 1,59",IF(G1096&lt;Premissas!$C$12,"1,60 – 1,99","≥ 2,00"))))))</f>
        <v>&lt; 1,00</v>
      </c>
      <c r="L1096" s="12">
        <f>IF(G1096="","",MIN(Premissas!$C$17,IF(G1096&lt;Premissas!$C$8,Premissas!$E$7,IF(G1096&lt;Premissas!$C$9,Premissas!$E$8,IF(G1096&lt;Premissas!$C$10,Premissas!$E$9,IF(G1096&lt;Premissas!$C$11,Premissas!$E$10,IF(G1096&lt;Premissas!$C$12,Premissas!$E$11,Premissas!$E$12)))))))</f>
        <v>0</v>
      </c>
      <c r="M1096" s="13">
        <f>IF(OR(L1096="",L1096=0),0,L1096/Premissas!$C$16)</f>
        <v>0</v>
      </c>
      <c r="N1096" s="9" t="str">
        <f>IF(L1096&gt;=Premissas!$C$17,"SIM","NÃO")</f>
        <v>NÃO</v>
      </c>
    </row>
    <row r="1097" spans="1:14" ht="15" customHeight="1">
      <c r="A1097" s="9">
        <v>8</v>
      </c>
      <c r="B1097" s="9" t="s">
        <v>104</v>
      </c>
      <c r="C1097" s="9" t="s">
        <v>105</v>
      </c>
      <c r="D1097" s="9">
        <v>409</v>
      </c>
      <c r="E1097" s="9" t="s">
        <v>21</v>
      </c>
      <c r="F1097" s="9">
        <f>COUNTIFS(Detalhe_Registro!$A:$A,A1097,Detalhe_Registro!$D:$D,B1097)</f>
        <v>1</v>
      </c>
      <c r="G1097" s="11">
        <v>1.68</v>
      </c>
      <c r="H1097" s="11">
        <v>1.68</v>
      </c>
      <c r="I1097" s="10">
        <f>SUMIFS(Detalhe_Registro!$F:$F,Detalhe_Registro!$A:$A,A1097,Detalhe_Registro!$D:$D,B1097)</f>
        <v>1852</v>
      </c>
      <c r="J1097" s="11">
        <f>SUMIFS(Detalhe_Registro!$G:$G,Detalhe_Registro!$A:$A,A1097,Detalhe_Registro!$D:$D,B1097)</f>
        <v>43.75</v>
      </c>
      <c r="K1097" s="9" t="str">
        <f>IF(G1097="","",IF(G1097&lt;Premissas!$C$8,"&lt; 1,00",IF(G1097&lt;Premissas!$C$9,"1,00 – 1,19",IF(G1097&lt;Premissas!$C$10,"1,20 – 1,39",IF(G1097&lt;Premissas!$C$11,"1,40 – 1,59",IF(G1097&lt;Premissas!$C$12,"1,60 – 1,99","≥ 2,00"))))))</f>
        <v>1,60 – 1,99</v>
      </c>
      <c r="L1097" s="12">
        <f>IF(G1097="","",MIN(Premissas!$C$17,IF(G1097&lt;Premissas!$C$8,Premissas!$E$7,IF(G1097&lt;Premissas!$C$9,Premissas!$E$8,IF(G1097&lt;Premissas!$C$10,Premissas!$E$9,IF(G1097&lt;Premissas!$C$11,Premissas!$E$10,IF(G1097&lt;Premissas!$C$12,Premissas!$E$11,Premissas!$E$12)))))))</f>
        <v>500</v>
      </c>
      <c r="M1097" s="13">
        <f>IF(OR(L1097="",L1097=0),0,L1097/Premissas!$C$16)</f>
        <v>19.23076923076923</v>
      </c>
      <c r="N1097" s="9" t="str">
        <f>IF(L1097&gt;=Premissas!$C$17,"SIM","NÃO")</f>
        <v>NÃO</v>
      </c>
    </row>
    <row r="1098" spans="1:14" ht="15" customHeight="1">
      <c r="A1098" s="9">
        <v>8</v>
      </c>
      <c r="B1098" s="9" t="s">
        <v>112</v>
      </c>
      <c r="C1098" s="9" t="s">
        <v>113</v>
      </c>
      <c r="D1098" s="9">
        <v>409</v>
      </c>
      <c r="E1098" s="9" t="s">
        <v>4852</v>
      </c>
      <c r="F1098" s="9">
        <f>COUNTIFS(Detalhe_Registro!$A:$A,A1098,Detalhe_Registro!$D:$D,B1098)</f>
        <v>2</v>
      </c>
      <c r="G1098" s="11">
        <v>2.6</v>
      </c>
      <c r="H1098" s="11">
        <v>2.2772730000000001</v>
      </c>
      <c r="I1098" s="10">
        <f>SUMIFS(Detalhe_Registro!$F:$F,Detalhe_Registro!$A:$A,A1098,Detalhe_Registro!$D:$D,B1098)</f>
        <v>2261</v>
      </c>
      <c r="J1098" s="11">
        <f>SUMIFS(Detalhe_Registro!$G:$G,Detalhe_Registro!$A:$A,A1098,Detalhe_Registro!$D:$D,B1098)</f>
        <v>37.78</v>
      </c>
      <c r="K1098" s="9" t="str">
        <f>IF(G1098="","",IF(G1098&lt;Premissas!$C$8,"&lt; 1,00",IF(G1098&lt;Premissas!$C$9,"1,00 – 1,19",IF(G1098&lt;Premissas!$C$10,"1,20 – 1,39",IF(G1098&lt;Premissas!$C$11,"1,40 – 1,59",IF(G1098&lt;Premissas!$C$12,"1,60 – 1,99","≥ 2,00"))))))</f>
        <v>≥ 2,00</v>
      </c>
      <c r="L1098" s="12">
        <f>IF(G1098="","",MIN(Premissas!$C$17,IF(G1098&lt;Premissas!$C$8,Premissas!$E$7,IF(G1098&lt;Premissas!$C$9,Premissas!$E$8,IF(G1098&lt;Premissas!$C$10,Premissas!$E$9,IF(G1098&lt;Premissas!$C$11,Premissas!$E$10,IF(G1098&lt;Premissas!$C$12,Premissas!$E$11,Premissas!$E$12)))))))</f>
        <v>750</v>
      </c>
      <c r="M1098" s="13">
        <f>IF(OR(L1098="",L1098=0),0,L1098/Premissas!$C$16)</f>
        <v>28.846153846153847</v>
      </c>
      <c r="N1098" s="9" t="str">
        <f>IF(L1098&gt;=Premissas!$C$17,"SIM","NÃO")</f>
        <v>SIM</v>
      </c>
    </row>
    <row r="1099" spans="1:14" ht="15" customHeight="1">
      <c r="A1099" s="9">
        <v>8</v>
      </c>
      <c r="B1099" s="9" t="s">
        <v>208</v>
      </c>
      <c r="C1099" s="9" t="s">
        <v>209</v>
      </c>
      <c r="D1099" s="9">
        <v>409</v>
      </c>
      <c r="E1099" s="9" t="s">
        <v>20</v>
      </c>
      <c r="F1099" s="9">
        <f>COUNTIFS(Detalhe_Registro!$A:$A,A1099,Detalhe_Registro!$D:$D,B1099)</f>
        <v>1</v>
      </c>
      <c r="G1099" s="11">
        <v>2.8636360000000001</v>
      </c>
      <c r="H1099" s="11">
        <v>2.8636360000000001</v>
      </c>
      <c r="I1099" s="10">
        <f>SUMIFS(Detalhe_Registro!$F:$F,Detalhe_Registro!$A:$A,A1099,Detalhe_Registro!$D:$D,B1099)</f>
        <v>10</v>
      </c>
      <c r="J1099" s="11">
        <f>SUMIFS(Detalhe_Registro!$G:$G,Detalhe_Registro!$A:$A,A1099,Detalhe_Registro!$D:$D,B1099)</f>
        <v>0.16</v>
      </c>
      <c r="K1099" s="9" t="str">
        <f>IF(G1099="","",IF(G1099&lt;Premissas!$C$8,"&lt; 1,00",IF(G1099&lt;Premissas!$C$9,"1,00 – 1,19",IF(G1099&lt;Premissas!$C$10,"1,20 – 1,39",IF(G1099&lt;Premissas!$C$11,"1,40 – 1,59",IF(G1099&lt;Premissas!$C$12,"1,60 – 1,99","≥ 2,00"))))))</f>
        <v>≥ 2,00</v>
      </c>
      <c r="L1099" s="12">
        <f>IF(G1099="","",MIN(Premissas!$C$17,IF(G1099&lt;Premissas!$C$8,Premissas!$E$7,IF(G1099&lt;Premissas!$C$9,Premissas!$E$8,IF(G1099&lt;Premissas!$C$10,Premissas!$E$9,IF(G1099&lt;Premissas!$C$11,Premissas!$E$10,IF(G1099&lt;Premissas!$C$12,Premissas!$E$11,Premissas!$E$12)))))))</f>
        <v>750</v>
      </c>
      <c r="M1099" s="13">
        <f>IF(OR(L1099="",L1099=0),0,L1099/Premissas!$C$16)</f>
        <v>28.846153846153847</v>
      </c>
      <c r="N1099" s="9" t="str">
        <f>IF(L1099&gt;=Premissas!$C$17,"SIM","NÃO")</f>
        <v>SIM</v>
      </c>
    </row>
    <row r="1100" spans="1:14" ht="15" customHeight="1">
      <c r="A1100" s="9">
        <v>8</v>
      </c>
      <c r="B1100" s="9" t="s">
        <v>126</v>
      </c>
      <c r="C1100" s="9" t="s">
        <v>127</v>
      </c>
      <c r="D1100" s="9">
        <v>409</v>
      </c>
      <c r="E1100" s="9" t="s">
        <v>4855</v>
      </c>
      <c r="F1100" s="9">
        <f>COUNTIFS(Detalhe_Registro!$A:$A,A1100,Detalhe_Registro!$D:$D,B1100)</f>
        <v>3</v>
      </c>
      <c r="G1100" s="11">
        <v>1.44</v>
      </c>
      <c r="H1100" s="11">
        <v>0.95601000000000003</v>
      </c>
      <c r="I1100" s="10">
        <f>SUMIFS(Detalhe_Registro!$F:$F,Detalhe_Registro!$A:$A,A1100,Detalhe_Registro!$D:$D,B1100)</f>
        <v>483</v>
      </c>
      <c r="J1100" s="11">
        <f>SUMIFS(Detalhe_Registro!$G:$G,Detalhe_Registro!$A:$A,A1100,Detalhe_Registro!$D:$D,B1100)</f>
        <v>22.23</v>
      </c>
      <c r="K1100" s="9" t="str">
        <f>IF(G1100="","",IF(G1100&lt;Premissas!$C$8,"&lt; 1,00",IF(G1100&lt;Premissas!$C$9,"1,00 – 1,19",IF(G1100&lt;Premissas!$C$10,"1,20 – 1,39",IF(G1100&lt;Premissas!$C$11,"1,40 – 1,59",IF(G1100&lt;Premissas!$C$12,"1,60 – 1,99","≥ 2,00"))))))</f>
        <v>1,40 – 1,59</v>
      </c>
      <c r="L1100" s="12">
        <f>IF(G1100="","",MIN(Premissas!$C$17,IF(G1100&lt;Premissas!$C$8,Premissas!$E$7,IF(G1100&lt;Premissas!$C$9,Premissas!$E$8,IF(G1100&lt;Premissas!$C$10,Premissas!$E$9,IF(G1100&lt;Premissas!$C$11,Premissas!$E$10,IF(G1100&lt;Premissas!$C$12,Premissas!$E$11,Premissas!$E$12)))))))</f>
        <v>350</v>
      </c>
      <c r="M1100" s="13">
        <f>IF(OR(L1100="",L1100=0),0,L1100/Premissas!$C$16)</f>
        <v>13.461538461538462</v>
      </c>
      <c r="N1100" s="9" t="str">
        <f>IF(L1100&gt;=Premissas!$C$17,"SIM","NÃO")</f>
        <v>NÃO</v>
      </c>
    </row>
    <row r="1101" spans="1:14" ht="15" customHeight="1">
      <c r="A1101" s="9">
        <v>8</v>
      </c>
      <c r="B1101" s="9" t="s">
        <v>82</v>
      </c>
      <c r="C1101" s="9" t="s">
        <v>83</v>
      </c>
      <c r="D1101" s="9">
        <v>409</v>
      </c>
      <c r="E1101" s="9" t="s">
        <v>18</v>
      </c>
      <c r="F1101" s="9">
        <f>COUNTIFS(Detalhe_Registro!$A:$A,A1101,Detalhe_Registro!$D:$D,B1101)</f>
        <v>1</v>
      </c>
      <c r="G1101" s="11">
        <v>1.375</v>
      </c>
      <c r="H1101" s="11">
        <v>1.375</v>
      </c>
      <c r="I1101" s="10">
        <f>SUMIFS(Detalhe_Registro!$F:$F,Detalhe_Registro!$A:$A,A1101,Detalhe_Registro!$D:$D,B1101)</f>
        <v>547</v>
      </c>
      <c r="J1101" s="11">
        <f>SUMIFS(Detalhe_Registro!$G:$G,Detalhe_Registro!$A:$A,A1101,Detalhe_Registro!$D:$D,B1101)</f>
        <v>16.829999999999998</v>
      </c>
      <c r="K1101" s="9" t="str">
        <f>IF(G1101="","",IF(G1101&lt;Premissas!$C$8,"&lt; 1,00",IF(G1101&lt;Premissas!$C$9,"1,00 – 1,19",IF(G1101&lt;Premissas!$C$10,"1,20 – 1,39",IF(G1101&lt;Premissas!$C$11,"1,40 – 1,59",IF(G1101&lt;Premissas!$C$12,"1,60 – 1,99","≥ 2,00"))))))</f>
        <v>1,20 – 1,39</v>
      </c>
      <c r="L1101" s="12">
        <f>IF(G1101="","",MIN(Premissas!$C$17,IF(G1101&lt;Premissas!$C$8,Premissas!$E$7,IF(G1101&lt;Premissas!$C$9,Premissas!$E$8,IF(G1101&lt;Premissas!$C$10,Premissas!$E$9,IF(G1101&lt;Premissas!$C$11,Premissas!$E$10,IF(G1101&lt;Premissas!$C$12,Premissas!$E$11,Premissas!$E$12)))))))</f>
        <v>200</v>
      </c>
      <c r="M1101" s="13">
        <f>IF(OR(L1101="",L1101=0),0,L1101/Premissas!$C$16)</f>
        <v>7.6923076923076925</v>
      </c>
      <c r="N1101" s="9" t="str">
        <f>IF(L1101&gt;=Premissas!$C$17,"SIM","NÃO")</f>
        <v>NÃO</v>
      </c>
    </row>
    <row r="1102" spans="1:14" ht="15" customHeight="1">
      <c r="A1102" s="9">
        <v>8</v>
      </c>
      <c r="B1102" s="9" t="s">
        <v>472</v>
      </c>
      <c r="C1102" s="9" t="s">
        <v>473</v>
      </c>
      <c r="D1102" s="9">
        <v>409</v>
      </c>
      <c r="E1102" s="9" t="s">
        <v>18</v>
      </c>
      <c r="F1102" s="9">
        <f>COUNTIFS(Detalhe_Registro!$A:$A,A1102,Detalhe_Registro!$D:$D,B1102)</f>
        <v>1</v>
      </c>
      <c r="G1102" s="11">
        <v>1.5</v>
      </c>
      <c r="H1102" s="11">
        <v>1.5</v>
      </c>
      <c r="I1102" s="10">
        <f>SUMIFS(Detalhe_Registro!$F:$F,Detalhe_Registro!$A:$A,A1102,Detalhe_Registro!$D:$D,B1102)</f>
        <v>260</v>
      </c>
      <c r="J1102" s="11">
        <f>SUMIFS(Detalhe_Registro!$G:$G,Detalhe_Registro!$A:$A,A1102,Detalhe_Registro!$D:$D,B1102)</f>
        <v>7.31</v>
      </c>
      <c r="K1102" s="9" t="str">
        <f>IF(G1102="","",IF(G1102&lt;Premissas!$C$8,"&lt; 1,00",IF(G1102&lt;Premissas!$C$9,"1,00 – 1,19",IF(G1102&lt;Premissas!$C$10,"1,20 – 1,39",IF(G1102&lt;Premissas!$C$11,"1,40 – 1,59",IF(G1102&lt;Premissas!$C$12,"1,60 – 1,99","≥ 2,00"))))))</f>
        <v>1,40 – 1,59</v>
      </c>
      <c r="L1102" s="12">
        <f>IF(G1102="","",MIN(Premissas!$C$17,IF(G1102&lt;Premissas!$C$8,Premissas!$E$7,IF(G1102&lt;Premissas!$C$9,Premissas!$E$8,IF(G1102&lt;Premissas!$C$10,Premissas!$E$9,IF(G1102&lt;Premissas!$C$11,Premissas!$E$10,IF(G1102&lt;Premissas!$C$12,Premissas!$E$11,Premissas!$E$12)))))))</f>
        <v>350</v>
      </c>
      <c r="M1102" s="13">
        <f>IF(OR(L1102="",L1102=0),0,L1102/Premissas!$C$16)</f>
        <v>13.461538461538462</v>
      </c>
      <c r="N1102" s="9" t="str">
        <f>IF(L1102&gt;=Premissas!$C$17,"SIM","NÃO")</f>
        <v>NÃO</v>
      </c>
    </row>
    <row r="1103" spans="1:14" ht="15" customHeight="1">
      <c r="A1103" s="9">
        <v>8</v>
      </c>
      <c r="B1103" s="9" t="s">
        <v>220</v>
      </c>
      <c r="C1103" s="9" t="s">
        <v>221</v>
      </c>
      <c r="D1103" s="9">
        <v>409</v>
      </c>
      <c r="E1103" s="9" t="s">
        <v>18</v>
      </c>
      <c r="F1103" s="9">
        <f>COUNTIFS(Detalhe_Registro!$A:$A,A1103,Detalhe_Registro!$D:$D,B1103)</f>
        <v>1</v>
      </c>
      <c r="G1103" s="11">
        <v>2.2083330000000001</v>
      </c>
      <c r="H1103" s="11">
        <v>2.2083330000000001</v>
      </c>
      <c r="I1103" s="10">
        <f>SUMIFS(Detalhe_Registro!$F:$F,Detalhe_Registro!$A:$A,A1103,Detalhe_Registro!$D:$D,B1103)</f>
        <v>327</v>
      </c>
      <c r="J1103" s="11">
        <f>SUMIFS(Detalhe_Registro!$G:$G,Detalhe_Registro!$A:$A,A1103,Detalhe_Registro!$D:$D,B1103)</f>
        <v>6.13</v>
      </c>
      <c r="K1103" s="9" t="str">
        <f>IF(G1103="","",IF(G1103&lt;Premissas!$C$8,"&lt; 1,00",IF(G1103&lt;Premissas!$C$9,"1,00 – 1,19",IF(G1103&lt;Premissas!$C$10,"1,20 – 1,39",IF(G1103&lt;Premissas!$C$11,"1,40 – 1,59",IF(G1103&lt;Premissas!$C$12,"1,60 – 1,99","≥ 2,00"))))))</f>
        <v>≥ 2,00</v>
      </c>
      <c r="L1103" s="12">
        <f>IF(G1103="","",MIN(Premissas!$C$17,IF(G1103&lt;Premissas!$C$8,Premissas!$E$7,IF(G1103&lt;Premissas!$C$9,Premissas!$E$8,IF(G1103&lt;Premissas!$C$10,Premissas!$E$9,IF(G1103&lt;Premissas!$C$11,Premissas!$E$10,IF(G1103&lt;Premissas!$C$12,Premissas!$E$11,Premissas!$E$12)))))))</f>
        <v>750</v>
      </c>
      <c r="M1103" s="13">
        <f>IF(OR(L1103="",L1103=0),0,L1103/Premissas!$C$16)</f>
        <v>28.846153846153847</v>
      </c>
      <c r="N1103" s="9" t="str">
        <f>IF(L1103&gt;=Premissas!$C$17,"SIM","NÃO")</f>
        <v>SIM</v>
      </c>
    </row>
    <row r="1104" spans="1:14" ht="15" customHeight="1">
      <c r="A1104" s="9">
        <v>8</v>
      </c>
      <c r="B1104" s="9" t="s">
        <v>194</v>
      </c>
      <c r="C1104" s="9" t="s">
        <v>195</v>
      </c>
      <c r="D1104" s="9">
        <v>409</v>
      </c>
      <c r="E1104" s="9" t="s">
        <v>18</v>
      </c>
      <c r="F1104" s="9">
        <f>COUNTIFS(Detalhe_Registro!$A:$A,A1104,Detalhe_Registro!$D:$D,B1104)</f>
        <v>1</v>
      </c>
      <c r="G1104" s="11">
        <v>0.70833299999999999</v>
      </c>
      <c r="H1104" s="11">
        <v>0.70833299999999999</v>
      </c>
      <c r="I1104" s="10">
        <f>SUMIFS(Detalhe_Registro!$F:$F,Detalhe_Registro!$A:$A,A1104,Detalhe_Registro!$D:$D,B1104)</f>
        <v>941</v>
      </c>
      <c r="J1104" s="11">
        <f>SUMIFS(Detalhe_Registro!$G:$G,Detalhe_Registro!$A:$A,A1104,Detalhe_Registro!$D:$D,B1104)</f>
        <v>54.19</v>
      </c>
      <c r="K1104" s="9" t="str">
        <f>IF(G1104="","",IF(G1104&lt;Premissas!$C$8,"&lt; 1,00",IF(G1104&lt;Premissas!$C$9,"1,00 – 1,19",IF(G1104&lt;Premissas!$C$10,"1,20 – 1,39",IF(G1104&lt;Premissas!$C$11,"1,40 – 1,59",IF(G1104&lt;Premissas!$C$12,"1,60 – 1,99","≥ 2,00"))))))</f>
        <v>&lt; 1,00</v>
      </c>
      <c r="L1104" s="12">
        <f>IF(G1104="","",MIN(Premissas!$C$17,IF(G1104&lt;Premissas!$C$8,Premissas!$E$7,IF(G1104&lt;Premissas!$C$9,Premissas!$E$8,IF(G1104&lt;Premissas!$C$10,Premissas!$E$9,IF(G1104&lt;Premissas!$C$11,Premissas!$E$10,IF(G1104&lt;Premissas!$C$12,Premissas!$E$11,Premissas!$E$12)))))))</f>
        <v>0</v>
      </c>
      <c r="M1104" s="13">
        <f>IF(OR(L1104="",L1104=0),0,L1104/Premissas!$C$16)</f>
        <v>0</v>
      </c>
      <c r="N1104" s="9" t="str">
        <f>IF(L1104&gt;=Premissas!$C$17,"SIM","NÃO")</f>
        <v>NÃO</v>
      </c>
    </row>
    <row r="1105" spans="1:14" ht="15" customHeight="1">
      <c r="A1105" s="9">
        <v>8</v>
      </c>
      <c r="B1105" s="9" t="s">
        <v>4065</v>
      </c>
      <c r="C1105" s="9" t="s">
        <v>4066</v>
      </c>
      <c r="D1105" s="9">
        <v>409</v>
      </c>
      <c r="E1105" s="9" t="s">
        <v>18</v>
      </c>
      <c r="F1105" s="9">
        <f>COUNTIFS(Detalhe_Registro!$A:$A,A1105,Detalhe_Registro!$D:$D,B1105)</f>
        <v>1</v>
      </c>
      <c r="G1105" s="11">
        <v>4.9166670000000003</v>
      </c>
      <c r="H1105" s="11">
        <v>4.9166670000000003</v>
      </c>
      <c r="I1105" s="10">
        <f>SUMIFS(Detalhe_Registro!$F:$F,Detalhe_Registro!$A:$A,A1105,Detalhe_Registro!$D:$D,B1105)</f>
        <v>288</v>
      </c>
      <c r="J1105" s="11">
        <f>SUMIFS(Detalhe_Registro!$G:$G,Detalhe_Registro!$A:$A,A1105,Detalhe_Registro!$D:$D,B1105)</f>
        <v>2.44</v>
      </c>
      <c r="K1105" s="9" t="str">
        <f>IF(G1105="","",IF(G1105&lt;Premissas!$C$8,"&lt; 1,00",IF(G1105&lt;Premissas!$C$9,"1,00 – 1,19",IF(G1105&lt;Premissas!$C$10,"1,20 – 1,39",IF(G1105&lt;Premissas!$C$11,"1,40 – 1,59",IF(G1105&lt;Premissas!$C$12,"1,60 – 1,99","≥ 2,00"))))))</f>
        <v>≥ 2,00</v>
      </c>
      <c r="L1105" s="12">
        <f>IF(G1105="","",MIN(Premissas!$C$17,IF(G1105&lt;Premissas!$C$8,Premissas!$E$7,IF(G1105&lt;Premissas!$C$9,Premissas!$E$8,IF(G1105&lt;Premissas!$C$10,Premissas!$E$9,IF(G1105&lt;Premissas!$C$11,Premissas!$E$10,IF(G1105&lt;Premissas!$C$12,Premissas!$E$11,Premissas!$E$12)))))))</f>
        <v>750</v>
      </c>
      <c r="M1105" s="13">
        <f>IF(OR(L1105="",L1105=0),0,L1105/Premissas!$C$16)</f>
        <v>28.846153846153847</v>
      </c>
      <c r="N1105" s="9" t="str">
        <f>IF(L1105&gt;=Premissas!$C$17,"SIM","NÃO")</f>
        <v>SIM</v>
      </c>
    </row>
    <row r="1106" spans="1:14" ht="15" customHeight="1">
      <c r="A1106" s="9">
        <v>8</v>
      </c>
      <c r="B1106" s="9" t="s">
        <v>146</v>
      </c>
      <c r="C1106" s="9" t="s">
        <v>147</v>
      </c>
      <c r="D1106" s="9">
        <v>409</v>
      </c>
      <c r="E1106" s="9" t="s">
        <v>21</v>
      </c>
      <c r="F1106" s="9">
        <f>COUNTIFS(Detalhe_Registro!$A:$A,A1106,Detalhe_Registro!$D:$D,B1106)</f>
        <v>1</v>
      </c>
      <c r="G1106" s="11">
        <v>1.44</v>
      </c>
      <c r="H1106" s="11">
        <v>1.44</v>
      </c>
      <c r="I1106" s="10">
        <f>SUMIFS(Detalhe_Registro!$F:$F,Detalhe_Registro!$A:$A,A1106,Detalhe_Registro!$D:$D,B1106)</f>
        <v>2969</v>
      </c>
      <c r="J1106" s="11">
        <f>SUMIFS(Detalhe_Registro!$G:$G,Detalhe_Registro!$A:$A,A1106,Detalhe_Registro!$D:$D,B1106)</f>
        <v>81.599999999999994</v>
      </c>
      <c r="K1106" s="9" t="str">
        <f>IF(G1106="","",IF(G1106&lt;Premissas!$C$8,"&lt; 1,00",IF(G1106&lt;Premissas!$C$9,"1,00 – 1,19",IF(G1106&lt;Premissas!$C$10,"1,20 – 1,39",IF(G1106&lt;Premissas!$C$11,"1,40 – 1,59",IF(G1106&lt;Premissas!$C$12,"1,60 – 1,99","≥ 2,00"))))))</f>
        <v>1,40 – 1,59</v>
      </c>
      <c r="L1106" s="12">
        <f>IF(G1106="","",MIN(Premissas!$C$17,IF(G1106&lt;Premissas!$C$8,Premissas!$E$7,IF(G1106&lt;Premissas!$C$9,Premissas!$E$8,IF(G1106&lt;Premissas!$C$10,Premissas!$E$9,IF(G1106&lt;Premissas!$C$11,Premissas!$E$10,IF(G1106&lt;Premissas!$C$12,Premissas!$E$11,Premissas!$E$12)))))))</f>
        <v>350</v>
      </c>
      <c r="M1106" s="13">
        <f>IF(OR(L1106="",L1106=0),0,L1106/Premissas!$C$16)</f>
        <v>13.461538461538462</v>
      </c>
      <c r="N1106" s="9" t="str">
        <f>IF(L1106&gt;=Premissas!$C$17,"SIM","NÃO")</f>
        <v>NÃO</v>
      </c>
    </row>
    <row r="1107" spans="1:14" ht="15" customHeight="1">
      <c r="A1107" s="9">
        <v>8</v>
      </c>
      <c r="B1107" s="9" t="s">
        <v>234</v>
      </c>
      <c r="C1107" s="9" t="s">
        <v>235</v>
      </c>
      <c r="D1107" s="9">
        <v>409</v>
      </c>
      <c r="E1107" s="9" t="s">
        <v>20</v>
      </c>
      <c r="F1107" s="9">
        <f>COUNTIFS(Detalhe_Registro!$A:$A,A1107,Detalhe_Registro!$D:$D,B1107)</f>
        <v>1</v>
      </c>
      <c r="G1107" s="11">
        <v>0.13636400000000001</v>
      </c>
      <c r="H1107" s="11">
        <v>0.13636400000000001</v>
      </c>
      <c r="I1107" s="10">
        <f>SUMIFS(Detalhe_Registro!$F:$F,Detalhe_Registro!$A:$A,A1107,Detalhe_Registro!$D:$D,B1107)</f>
        <v>11</v>
      </c>
      <c r="J1107" s="11">
        <f>SUMIFS(Detalhe_Registro!$G:$G,Detalhe_Registro!$A:$A,A1107,Detalhe_Registro!$D:$D,B1107)</f>
        <v>4.03</v>
      </c>
      <c r="K1107" s="9" t="str">
        <f>IF(G1107="","",IF(G1107&lt;Premissas!$C$8,"&lt; 1,00",IF(G1107&lt;Premissas!$C$9,"1,00 – 1,19",IF(G1107&lt;Premissas!$C$10,"1,20 – 1,39",IF(G1107&lt;Premissas!$C$11,"1,40 – 1,59",IF(G1107&lt;Premissas!$C$12,"1,60 – 1,99","≥ 2,00"))))))</f>
        <v>&lt; 1,00</v>
      </c>
      <c r="L1107" s="12">
        <f>IF(G1107="","",MIN(Premissas!$C$17,IF(G1107&lt;Premissas!$C$8,Premissas!$E$7,IF(G1107&lt;Premissas!$C$9,Premissas!$E$8,IF(G1107&lt;Premissas!$C$10,Premissas!$E$9,IF(G1107&lt;Premissas!$C$11,Premissas!$E$10,IF(G1107&lt;Premissas!$C$12,Premissas!$E$11,Premissas!$E$12)))))))</f>
        <v>0</v>
      </c>
      <c r="M1107" s="13">
        <f>IF(OR(L1107="",L1107=0),0,L1107/Premissas!$C$16)</f>
        <v>0</v>
      </c>
      <c r="N1107" s="9" t="str">
        <f>IF(L1107&gt;=Premissas!$C$17,"SIM","NÃO")</f>
        <v>NÃO</v>
      </c>
    </row>
    <row r="1108" spans="1:14" ht="15" customHeight="1">
      <c r="A1108" s="9">
        <v>8</v>
      </c>
      <c r="B1108" s="9" t="s">
        <v>214</v>
      </c>
      <c r="C1108" s="9" t="s">
        <v>215</v>
      </c>
      <c r="D1108" s="9">
        <v>409</v>
      </c>
      <c r="E1108" s="9" t="s">
        <v>20</v>
      </c>
      <c r="F1108" s="9">
        <f>COUNTIFS(Detalhe_Registro!$A:$A,A1108,Detalhe_Registro!$D:$D,B1108)</f>
        <v>1</v>
      </c>
      <c r="G1108" s="11">
        <v>0.272727</v>
      </c>
      <c r="H1108" s="11">
        <v>0.272727</v>
      </c>
      <c r="I1108" s="10">
        <f>SUMIFS(Detalhe_Registro!$F:$F,Detalhe_Registro!$A:$A,A1108,Detalhe_Registro!$D:$D,B1108)</f>
        <v>16</v>
      </c>
      <c r="J1108" s="11">
        <f>SUMIFS(Detalhe_Registro!$G:$G,Detalhe_Registro!$A:$A,A1108,Detalhe_Registro!$D:$D,B1108)</f>
        <v>2.64</v>
      </c>
      <c r="K1108" s="9" t="str">
        <f>IF(G1108="","",IF(G1108&lt;Premissas!$C$8,"&lt; 1,00",IF(G1108&lt;Premissas!$C$9,"1,00 – 1,19",IF(G1108&lt;Premissas!$C$10,"1,20 – 1,39",IF(G1108&lt;Premissas!$C$11,"1,40 – 1,59",IF(G1108&lt;Premissas!$C$12,"1,60 – 1,99","≥ 2,00"))))))</f>
        <v>&lt; 1,00</v>
      </c>
      <c r="L1108" s="12">
        <f>IF(G1108="","",MIN(Premissas!$C$17,IF(G1108&lt;Premissas!$C$8,Premissas!$E$7,IF(G1108&lt;Premissas!$C$9,Premissas!$E$8,IF(G1108&lt;Premissas!$C$10,Premissas!$E$9,IF(G1108&lt;Premissas!$C$11,Premissas!$E$10,IF(G1108&lt;Premissas!$C$12,Premissas!$E$11,Premissas!$E$12)))))))</f>
        <v>0</v>
      </c>
      <c r="M1108" s="13">
        <f>IF(OR(L1108="",L1108=0),0,L1108/Premissas!$C$16)</f>
        <v>0</v>
      </c>
      <c r="N1108" s="9" t="str">
        <f>IF(L1108&gt;=Premissas!$C$17,"SIM","NÃO")</f>
        <v>NÃO</v>
      </c>
    </row>
    <row r="1109" spans="1:14" ht="15" customHeight="1">
      <c r="A1109" s="9">
        <v>8</v>
      </c>
      <c r="B1109" s="9" t="s">
        <v>256</v>
      </c>
      <c r="C1109" s="9" t="s">
        <v>257</v>
      </c>
      <c r="D1109" s="9">
        <v>409</v>
      </c>
      <c r="E1109" s="9" t="s">
        <v>20</v>
      </c>
      <c r="F1109" s="9">
        <f>COUNTIFS(Detalhe_Registro!$A:$A,A1109,Detalhe_Registro!$D:$D,B1109)</f>
        <v>1</v>
      </c>
      <c r="G1109" s="11">
        <v>1.7272730000000001</v>
      </c>
      <c r="H1109" s="11">
        <v>1.7272730000000001</v>
      </c>
      <c r="I1109" s="10">
        <f>SUMIFS(Detalhe_Registro!$F:$F,Detalhe_Registro!$A:$A,A1109,Detalhe_Registro!$D:$D,B1109)</f>
        <v>1455</v>
      </c>
      <c r="J1109" s="11">
        <f>SUMIFS(Detalhe_Registro!$G:$G,Detalhe_Registro!$A:$A,A1109,Detalhe_Registro!$D:$D,B1109)</f>
        <v>38.299999999999997</v>
      </c>
      <c r="K1109" s="9" t="str">
        <f>IF(G1109="","",IF(G1109&lt;Premissas!$C$8,"&lt; 1,00",IF(G1109&lt;Premissas!$C$9,"1,00 – 1,19",IF(G1109&lt;Premissas!$C$10,"1,20 – 1,39",IF(G1109&lt;Premissas!$C$11,"1,40 – 1,59",IF(G1109&lt;Premissas!$C$12,"1,60 – 1,99","≥ 2,00"))))))</f>
        <v>1,60 – 1,99</v>
      </c>
      <c r="L1109" s="12">
        <f>IF(G1109="","",MIN(Premissas!$C$17,IF(G1109&lt;Premissas!$C$8,Premissas!$E$7,IF(G1109&lt;Premissas!$C$9,Premissas!$E$8,IF(G1109&lt;Premissas!$C$10,Premissas!$E$9,IF(G1109&lt;Premissas!$C$11,Premissas!$E$10,IF(G1109&lt;Premissas!$C$12,Premissas!$E$11,Premissas!$E$12)))))))</f>
        <v>500</v>
      </c>
      <c r="M1109" s="13">
        <f>IF(OR(L1109="",L1109=0),0,L1109/Premissas!$C$16)</f>
        <v>19.23076923076923</v>
      </c>
      <c r="N1109" s="9" t="str">
        <f>IF(L1109&gt;=Premissas!$C$17,"SIM","NÃO")</f>
        <v>NÃO</v>
      </c>
    </row>
    <row r="1110" spans="1:14" ht="15" customHeight="1">
      <c r="A1110" s="9">
        <v>8</v>
      </c>
      <c r="B1110" s="9" t="s">
        <v>420</v>
      </c>
      <c r="C1110" s="9" t="s">
        <v>421</v>
      </c>
      <c r="D1110" s="9">
        <v>409</v>
      </c>
      <c r="E1110" s="9" t="s">
        <v>19</v>
      </c>
      <c r="F1110" s="9">
        <f>COUNTIFS(Detalhe_Registro!$A:$A,A1110,Detalhe_Registro!$D:$D,B1110)</f>
        <v>1</v>
      </c>
      <c r="G1110" s="11">
        <v>1.28</v>
      </c>
      <c r="H1110" s="11">
        <v>1.28</v>
      </c>
      <c r="I1110" s="10">
        <f>SUMIFS(Detalhe_Registro!$F:$F,Detalhe_Registro!$A:$A,A1110,Detalhe_Registro!$D:$D,B1110)</f>
        <v>184</v>
      </c>
      <c r="J1110" s="11">
        <f>SUMIFS(Detalhe_Registro!$G:$G,Detalhe_Registro!$A:$A,A1110,Detalhe_Registro!$D:$D,B1110)</f>
        <v>5.81</v>
      </c>
      <c r="K1110" s="9" t="str">
        <f>IF(G1110="","",IF(G1110&lt;Premissas!$C$8,"&lt; 1,00",IF(G1110&lt;Premissas!$C$9,"1,00 – 1,19",IF(G1110&lt;Premissas!$C$10,"1,20 – 1,39",IF(G1110&lt;Premissas!$C$11,"1,40 – 1,59",IF(G1110&lt;Premissas!$C$12,"1,60 – 1,99","≥ 2,00"))))))</f>
        <v>1,20 – 1,39</v>
      </c>
      <c r="L1110" s="12">
        <f>IF(G1110="","",MIN(Premissas!$C$17,IF(G1110&lt;Premissas!$C$8,Premissas!$E$7,IF(G1110&lt;Premissas!$C$9,Premissas!$E$8,IF(G1110&lt;Premissas!$C$10,Premissas!$E$9,IF(G1110&lt;Premissas!$C$11,Premissas!$E$10,IF(G1110&lt;Premissas!$C$12,Premissas!$E$11,Premissas!$E$12)))))))</f>
        <v>200</v>
      </c>
      <c r="M1110" s="13">
        <f>IF(OR(L1110="",L1110=0),0,L1110/Premissas!$C$16)</f>
        <v>7.6923076923076925</v>
      </c>
      <c r="N1110" s="9" t="str">
        <f>IF(L1110&gt;=Premissas!$C$17,"SIM","NÃO")</f>
        <v>NÃO</v>
      </c>
    </row>
    <row r="1111" spans="1:14" ht="15" customHeight="1">
      <c r="A1111" s="9">
        <v>8</v>
      </c>
      <c r="B1111" s="9" t="s">
        <v>1389</v>
      </c>
      <c r="C1111" s="9" t="s">
        <v>1390</v>
      </c>
      <c r="D1111" s="9">
        <v>7801</v>
      </c>
      <c r="E1111" s="9" t="s">
        <v>4852</v>
      </c>
      <c r="F1111" s="9">
        <f>COUNTIFS(Detalhe_Registro!$A:$A,A1111,Detalhe_Registro!$D:$D,B1111)</f>
        <v>2</v>
      </c>
      <c r="G1111" s="11">
        <v>1.7058819999999999</v>
      </c>
      <c r="H1111" s="11">
        <v>1.0716909999999999</v>
      </c>
      <c r="I1111" s="10">
        <f>SUMIFS(Detalhe_Registro!$F:$F,Detalhe_Registro!$A:$A,A1111,Detalhe_Registro!$D:$D,B1111)</f>
        <v>4488</v>
      </c>
      <c r="J1111" s="11">
        <f>SUMIFS(Detalhe_Registro!$G:$G,Detalhe_Registro!$A:$A,A1111,Detalhe_Registro!$D:$D,B1111)</f>
        <v>175.29000000000002</v>
      </c>
      <c r="K1111" s="9" t="str">
        <f>IF(G1111="","",IF(G1111&lt;Premissas!$C$8,"&lt; 1,00",IF(G1111&lt;Premissas!$C$9,"1,00 – 1,19",IF(G1111&lt;Premissas!$C$10,"1,20 – 1,39",IF(G1111&lt;Premissas!$C$11,"1,40 – 1,59",IF(G1111&lt;Premissas!$C$12,"1,60 – 1,99","≥ 2,00"))))))</f>
        <v>1,60 – 1,99</v>
      </c>
      <c r="L1111" s="12">
        <f>IF(G1111="","",MIN(Premissas!$C$17,IF(G1111&lt;Premissas!$C$8,Premissas!$E$7,IF(G1111&lt;Premissas!$C$9,Premissas!$E$8,IF(G1111&lt;Premissas!$C$10,Premissas!$E$9,IF(G1111&lt;Premissas!$C$11,Premissas!$E$10,IF(G1111&lt;Premissas!$C$12,Premissas!$E$11,Premissas!$E$12)))))))</f>
        <v>500</v>
      </c>
      <c r="M1111" s="13">
        <f>IF(OR(L1111="",L1111=0),0,L1111/Premissas!$C$16)</f>
        <v>19.23076923076923</v>
      </c>
      <c r="N1111" s="9" t="str">
        <f>IF(L1111&gt;=Premissas!$C$17,"SIM","NÃO")</f>
        <v>NÃO</v>
      </c>
    </row>
    <row r="1112" spans="1:14" ht="15" customHeight="1">
      <c r="A1112" s="9">
        <v>8</v>
      </c>
      <c r="B1112" s="9" t="s">
        <v>1783</v>
      </c>
      <c r="C1112" s="9" t="s">
        <v>1784</v>
      </c>
      <c r="D1112" s="9">
        <v>1965</v>
      </c>
      <c r="E1112" s="9" t="s">
        <v>18</v>
      </c>
      <c r="F1112" s="9">
        <f>COUNTIFS(Detalhe_Registro!$A:$A,A1112,Detalhe_Registro!$D:$D,B1112)</f>
        <v>2</v>
      </c>
      <c r="G1112" s="11">
        <v>9.0909000000000004E-2</v>
      </c>
      <c r="H1112" s="11">
        <v>9.0909000000000004E-2</v>
      </c>
      <c r="I1112" s="10">
        <f>SUMIFS(Detalhe_Registro!$F:$F,Detalhe_Registro!$A:$A,A1112,Detalhe_Registro!$D:$D,B1112)</f>
        <v>4</v>
      </c>
      <c r="J1112" s="11">
        <f>SUMIFS(Detalhe_Registro!$G:$G,Detalhe_Registro!$A:$A,A1112,Detalhe_Registro!$D:$D,B1112)</f>
        <v>2.52</v>
      </c>
      <c r="K1112" s="9" t="str">
        <f>IF(G1112="","",IF(G1112&lt;Premissas!$C$8,"&lt; 1,00",IF(G1112&lt;Premissas!$C$9,"1,00 – 1,19",IF(G1112&lt;Premissas!$C$10,"1,20 – 1,39",IF(G1112&lt;Premissas!$C$11,"1,40 – 1,59",IF(G1112&lt;Premissas!$C$12,"1,60 – 1,99","≥ 2,00"))))))</f>
        <v>&lt; 1,00</v>
      </c>
      <c r="L1112" s="12">
        <f>IF(G1112="","",MIN(Premissas!$C$17,IF(G1112&lt;Premissas!$C$8,Premissas!$E$7,IF(G1112&lt;Premissas!$C$9,Premissas!$E$8,IF(G1112&lt;Premissas!$C$10,Premissas!$E$9,IF(G1112&lt;Premissas!$C$11,Premissas!$E$10,IF(G1112&lt;Premissas!$C$12,Premissas!$E$11,Premissas!$E$12)))))))</f>
        <v>0</v>
      </c>
      <c r="M1112" s="13">
        <f>IF(OR(L1112="",L1112=0),0,L1112/Premissas!$C$16)</f>
        <v>0</v>
      </c>
      <c r="N1112" s="9" t="str">
        <f>IF(L1112&gt;=Premissas!$C$17,"SIM","NÃO")</f>
        <v>NÃO</v>
      </c>
    </row>
    <row r="1113" spans="1:14" ht="15" customHeight="1">
      <c r="A1113" s="9">
        <v>8</v>
      </c>
      <c r="B1113" s="9" t="s">
        <v>2149</v>
      </c>
      <c r="C1113" s="9" t="s">
        <v>2150</v>
      </c>
      <c r="D1113" s="9">
        <v>7801</v>
      </c>
      <c r="E1113" s="9" t="s">
        <v>4852</v>
      </c>
      <c r="F1113" s="9">
        <f>COUNTIFS(Detalhe_Registro!$A:$A,A1113,Detalhe_Registro!$D:$D,B1113)</f>
        <v>2</v>
      </c>
      <c r="G1113" s="11">
        <v>1.176471</v>
      </c>
      <c r="H1113" s="11">
        <v>0.86948499999999995</v>
      </c>
      <c r="I1113" s="10">
        <f>SUMIFS(Detalhe_Registro!$F:$F,Detalhe_Registro!$A:$A,A1113,Detalhe_Registro!$D:$D,B1113)</f>
        <v>2022</v>
      </c>
      <c r="J1113" s="11">
        <f>SUMIFS(Detalhe_Registro!$G:$G,Detalhe_Registro!$A:$A,A1113,Detalhe_Registro!$D:$D,B1113)</f>
        <v>124</v>
      </c>
      <c r="K1113" s="9" t="str">
        <f>IF(G1113="","",IF(G1113&lt;Premissas!$C$8,"&lt; 1,00",IF(G1113&lt;Premissas!$C$9,"1,00 – 1,19",IF(G1113&lt;Premissas!$C$10,"1,20 – 1,39",IF(G1113&lt;Premissas!$C$11,"1,40 – 1,59",IF(G1113&lt;Premissas!$C$12,"1,60 – 1,99","≥ 2,00"))))))</f>
        <v>1,00 – 1,19</v>
      </c>
      <c r="L1113" s="12">
        <f>IF(G1113="","",MIN(Premissas!$C$17,IF(G1113&lt;Premissas!$C$8,Premissas!$E$7,IF(G1113&lt;Premissas!$C$9,Premissas!$E$8,IF(G1113&lt;Premissas!$C$10,Premissas!$E$9,IF(G1113&lt;Premissas!$C$11,Premissas!$E$10,IF(G1113&lt;Premissas!$C$12,Premissas!$E$11,Premissas!$E$12)))))))</f>
        <v>100</v>
      </c>
      <c r="M1113" s="13">
        <f>IF(OR(L1113="",L1113=0),0,L1113/Premissas!$C$16)</f>
        <v>3.8461538461538463</v>
      </c>
      <c r="N1113" s="9" t="str">
        <f>IF(L1113&gt;=Premissas!$C$17,"SIM","NÃO")</f>
        <v>NÃO</v>
      </c>
    </row>
    <row r="1114" spans="1:14" ht="15" customHeight="1">
      <c r="A1114" s="9">
        <v>8</v>
      </c>
      <c r="B1114" s="9" t="s">
        <v>1831</v>
      </c>
      <c r="C1114" s="9" t="s">
        <v>1832</v>
      </c>
      <c r="D1114" s="9">
        <v>1965</v>
      </c>
      <c r="E1114" s="9" t="s">
        <v>20</v>
      </c>
      <c r="F1114" s="9">
        <f>COUNTIFS(Detalhe_Registro!$A:$A,A1114,Detalhe_Registro!$D:$D,B1114)</f>
        <v>2</v>
      </c>
      <c r="G1114" s="11">
        <v>0.125</v>
      </c>
      <c r="H1114" s="11">
        <v>0.125</v>
      </c>
      <c r="I1114" s="10">
        <f>SUMIFS(Detalhe_Registro!$F:$F,Detalhe_Registro!$A:$A,A1114,Detalhe_Registro!$D:$D,B1114)</f>
        <v>10</v>
      </c>
      <c r="J1114" s="11">
        <f>SUMIFS(Detalhe_Registro!$G:$G,Detalhe_Registro!$A:$A,A1114,Detalhe_Registro!$D:$D,B1114)</f>
        <v>6.66</v>
      </c>
      <c r="K1114" s="9" t="str">
        <f>IF(G1114="","",IF(G1114&lt;Premissas!$C$8,"&lt; 1,00",IF(G1114&lt;Premissas!$C$9,"1,00 – 1,19",IF(G1114&lt;Premissas!$C$10,"1,20 – 1,39",IF(G1114&lt;Premissas!$C$11,"1,40 – 1,59",IF(G1114&lt;Premissas!$C$12,"1,60 – 1,99","≥ 2,00"))))))</f>
        <v>&lt; 1,00</v>
      </c>
      <c r="L1114" s="12">
        <f>IF(G1114="","",MIN(Premissas!$C$17,IF(G1114&lt;Premissas!$C$8,Premissas!$E$7,IF(G1114&lt;Premissas!$C$9,Premissas!$E$8,IF(G1114&lt;Premissas!$C$10,Premissas!$E$9,IF(G1114&lt;Premissas!$C$11,Premissas!$E$10,IF(G1114&lt;Premissas!$C$12,Premissas!$E$11,Premissas!$E$12)))))))</f>
        <v>0</v>
      </c>
      <c r="M1114" s="13">
        <f>IF(OR(L1114="",L1114=0),0,L1114/Premissas!$C$16)</f>
        <v>0</v>
      </c>
      <c r="N1114" s="9" t="str">
        <f>IF(L1114&gt;=Premissas!$C$17,"SIM","NÃO")</f>
        <v>NÃO</v>
      </c>
    </row>
    <row r="1115" spans="1:14" ht="15" customHeight="1">
      <c r="A1115" s="9">
        <v>8</v>
      </c>
      <c r="B1115" s="9" t="s">
        <v>1659</v>
      </c>
      <c r="C1115" s="9" t="s">
        <v>1660</v>
      </c>
      <c r="D1115" s="9">
        <v>7801</v>
      </c>
      <c r="E1115" s="9" t="s">
        <v>4854</v>
      </c>
      <c r="F1115" s="9">
        <f>COUNTIFS(Detalhe_Registro!$A:$A,A1115,Detalhe_Registro!$D:$D,B1115)</f>
        <v>2</v>
      </c>
      <c r="G1115" s="11">
        <v>0.86363599999999996</v>
      </c>
      <c r="H1115" s="11">
        <v>0.46306799999999998</v>
      </c>
      <c r="I1115" s="10">
        <f>SUMIFS(Detalhe_Registro!$F:$F,Detalhe_Registro!$A:$A,A1115,Detalhe_Registro!$D:$D,B1115)</f>
        <v>690</v>
      </c>
      <c r="J1115" s="11">
        <f>SUMIFS(Detalhe_Registro!$G:$G,Detalhe_Registro!$A:$A,A1115,Detalhe_Registro!$D:$D,B1115)</f>
        <v>37.770000000000003</v>
      </c>
      <c r="K1115" s="9" t="str">
        <f>IF(G1115="","",IF(G1115&lt;Premissas!$C$8,"&lt; 1,00",IF(G1115&lt;Premissas!$C$9,"1,00 – 1,19",IF(G1115&lt;Premissas!$C$10,"1,20 – 1,39",IF(G1115&lt;Premissas!$C$11,"1,40 – 1,59",IF(G1115&lt;Premissas!$C$12,"1,60 – 1,99","≥ 2,00"))))))</f>
        <v>&lt; 1,00</v>
      </c>
      <c r="L1115" s="12">
        <f>IF(G1115="","",MIN(Premissas!$C$17,IF(G1115&lt;Premissas!$C$8,Premissas!$E$7,IF(G1115&lt;Premissas!$C$9,Premissas!$E$8,IF(G1115&lt;Premissas!$C$10,Premissas!$E$9,IF(G1115&lt;Premissas!$C$11,Premissas!$E$10,IF(G1115&lt;Premissas!$C$12,Premissas!$E$11,Premissas!$E$12)))))))</f>
        <v>0</v>
      </c>
      <c r="M1115" s="13">
        <f>IF(OR(L1115="",L1115=0),0,L1115/Premissas!$C$16)</f>
        <v>0</v>
      </c>
      <c r="N1115" s="9" t="str">
        <f>IF(L1115&gt;=Premissas!$C$17,"SIM","NÃO")</f>
        <v>NÃO</v>
      </c>
    </row>
    <row r="1116" spans="1:14" ht="15" customHeight="1">
      <c r="A1116" s="9">
        <v>8</v>
      </c>
      <c r="B1116" s="9" t="s">
        <v>4298</v>
      </c>
      <c r="C1116" s="9" t="s">
        <v>4299</v>
      </c>
      <c r="D1116" s="9">
        <v>1965</v>
      </c>
      <c r="E1116" s="9" t="s">
        <v>18</v>
      </c>
      <c r="F1116" s="9">
        <f>COUNTIFS(Detalhe_Registro!$A:$A,A1116,Detalhe_Registro!$D:$D,B1116)</f>
        <v>2</v>
      </c>
      <c r="G1116" s="11">
        <v>0.40909099999999998</v>
      </c>
      <c r="H1116" s="11">
        <v>0.40909099999999998</v>
      </c>
      <c r="I1116" s="10">
        <f>SUMIFS(Detalhe_Registro!$F:$F,Detalhe_Registro!$A:$A,A1116,Detalhe_Registro!$D:$D,B1116)</f>
        <v>198</v>
      </c>
      <c r="J1116" s="11">
        <f>SUMIFS(Detalhe_Registro!$G:$G,Detalhe_Registro!$A:$A,A1116,Detalhe_Registro!$D:$D,B1116)</f>
        <v>22.06</v>
      </c>
      <c r="K1116" s="9" t="str">
        <f>IF(G1116="","",IF(G1116&lt;Premissas!$C$8,"&lt; 1,00",IF(G1116&lt;Premissas!$C$9,"1,00 – 1,19",IF(G1116&lt;Premissas!$C$10,"1,20 – 1,39",IF(G1116&lt;Premissas!$C$11,"1,40 – 1,59",IF(G1116&lt;Premissas!$C$12,"1,60 – 1,99","≥ 2,00"))))))</f>
        <v>&lt; 1,00</v>
      </c>
      <c r="L1116" s="12">
        <f>IF(G1116="","",MIN(Premissas!$C$17,IF(G1116&lt;Premissas!$C$8,Premissas!$E$7,IF(G1116&lt;Premissas!$C$9,Premissas!$E$8,IF(G1116&lt;Premissas!$C$10,Premissas!$E$9,IF(G1116&lt;Premissas!$C$11,Premissas!$E$10,IF(G1116&lt;Premissas!$C$12,Premissas!$E$11,Premissas!$E$12)))))))</f>
        <v>0</v>
      </c>
      <c r="M1116" s="13">
        <f>IF(OR(L1116="",L1116=0),0,L1116/Premissas!$C$16)</f>
        <v>0</v>
      </c>
      <c r="N1116" s="9" t="str">
        <f>IF(L1116&gt;=Premissas!$C$17,"SIM","NÃO")</f>
        <v>NÃO</v>
      </c>
    </row>
    <row r="1117" spans="1:14" ht="15" customHeight="1">
      <c r="A1117" s="9">
        <v>8</v>
      </c>
      <c r="B1117" s="9" t="s">
        <v>1625</v>
      </c>
      <c r="C1117" s="9" t="s">
        <v>1626</v>
      </c>
      <c r="D1117" s="9">
        <v>7801</v>
      </c>
      <c r="E1117" s="9" t="s">
        <v>20</v>
      </c>
      <c r="F1117" s="9">
        <f>COUNTIFS(Detalhe_Registro!$A:$A,A1117,Detalhe_Registro!$D:$D,B1117)</f>
        <v>1</v>
      </c>
      <c r="G1117" s="11">
        <v>6.25E-2</v>
      </c>
      <c r="H1117" s="11">
        <v>6.25E-2</v>
      </c>
      <c r="I1117" s="10">
        <f>SUMIFS(Detalhe_Registro!$F:$F,Detalhe_Registro!$A:$A,A1117,Detalhe_Registro!$D:$D,B1117)</f>
        <v>84</v>
      </c>
      <c r="J1117" s="11">
        <f>SUMIFS(Detalhe_Registro!$G:$G,Detalhe_Registro!$A:$A,A1117,Detalhe_Registro!$D:$D,B1117)</f>
        <v>60.05</v>
      </c>
      <c r="K1117" s="9" t="str">
        <f>IF(G1117="","",IF(G1117&lt;Premissas!$C$8,"&lt; 1,00",IF(G1117&lt;Premissas!$C$9,"1,00 – 1,19",IF(G1117&lt;Premissas!$C$10,"1,20 – 1,39",IF(G1117&lt;Premissas!$C$11,"1,40 – 1,59",IF(G1117&lt;Premissas!$C$12,"1,60 – 1,99","≥ 2,00"))))))</f>
        <v>&lt; 1,00</v>
      </c>
      <c r="L1117" s="12">
        <f>IF(G1117="","",MIN(Premissas!$C$17,IF(G1117&lt;Premissas!$C$8,Premissas!$E$7,IF(G1117&lt;Premissas!$C$9,Premissas!$E$8,IF(G1117&lt;Premissas!$C$10,Premissas!$E$9,IF(G1117&lt;Premissas!$C$11,Premissas!$E$10,IF(G1117&lt;Premissas!$C$12,Premissas!$E$11,Premissas!$E$12)))))))</f>
        <v>0</v>
      </c>
      <c r="M1117" s="13">
        <f>IF(OR(L1117="",L1117=0),0,L1117/Premissas!$C$16)</f>
        <v>0</v>
      </c>
      <c r="N1117" s="9" t="str">
        <f>IF(L1117&gt;=Premissas!$C$17,"SIM","NÃO")</f>
        <v>NÃO</v>
      </c>
    </row>
    <row r="1118" spans="1:14" ht="15" customHeight="1">
      <c r="A1118" s="9">
        <v>8</v>
      </c>
      <c r="B1118" s="9" t="s">
        <v>1725</v>
      </c>
      <c r="C1118" s="9" t="s">
        <v>1726</v>
      </c>
      <c r="D1118" s="9">
        <v>1965</v>
      </c>
      <c r="E1118" s="9" t="s">
        <v>20</v>
      </c>
      <c r="F1118" s="9">
        <f>COUNTIFS(Detalhe_Registro!$A:$A,A1118,Detalhe_Registro!$D:$D,B1118)</f>
        <v>2</v>
      </c>
      <c r="G1118" s="11">
        <v>0.625</v>
      </c>
      <c r="H1118" s="11">
        <v>0.625</v>
      </c>
      <c r="I1118" s="10">
        <f>SUMIFS(Detalhe_Registro!$F:$F,Detalhe_Registro!$A:$A,A1118,Detalhe_Registro!$D:$D,B1118)</f>
        <v>612</v>
      </c>
      <c r="J1118" s="11">
        <f>SUMIFS(Detalhe_Registro!$G:$G,Detalhe_Registro!$A:$A,A1118,Detalhe_Registro!$D:$D,B1118)</f>
        <v>63.04</v>
      </c>
      <c r="K1118" s="9" t="str">
        <f>IF(G1118="","",IF(G1118&lt;Premissas!$C$8,"&lt; 1,00",IF(G1118&lt;Premissas!$C$9,"1,00 – 1,19",IF(G1118&lt;Premissas!$C$10,"1,20 – 1,39",IF(G1118&lt;Premissas!$C$11,"1,40 – 1,59",IF(G1118&lt;Premissas!$C$12,"1,60 – 1,99","≥ 2,00"))))))</f>
        <v>&lt; 1,00</v>
      </c>
      <c r="L1118" s="12">
        <f>IF(G1118="","",MIN(Premissas!$C$17,IF(G1118&lt;Premissas!$C$8,Premissas!$E$7,IF(G1118&lt;Premissas!$C$9,Premissas!$E$8,IF(G1118&lt;Premissas!$C$10,Premissas!$E$9,IF(G1118&lt;Premissas!$C$11,Premissas!$E$10,IF(G1118&lt;Premissas!$C$12,Premissas!$E$11,Premissas!$E$12)))))))</f>
        <v>0</v>
      </c>
      <c r="M1118" s="13">
        <f>IF(OR(L1118="",L1118=0),0,L1118/Premissas!$C$16)</f>
        <v>0</v>
      </c>
      <c r="N1118" s="9" t="str">
        <f>IF(L1118&gt;=Premissas!$C$17,"SIM","NÃO")</f>
        <v>NÃO</v>
      </c>
    </row>
    <row r="1119" spans="1:14" ht="15" customHeight="1">
      <c r="A1119" s="9">
        <v>8</v>
      </c>
      <c r="B1119" s="9" t="s">
        <v>1249</v>
      </c>
      <c r="C1119" s="9" t="s">
        <v>1250</v>
      </c>
      <c r="D1119" s="9">
        <v>1965</v>
      </c>
      <c r="E1119" s="9" t="s">
        <v>21</v>
      </c>
      <c r="F1119" s="9">
        <f>COUNTIFS(Detalhe_Registro!$A:$A,A1119,Detalhe_Registro!$D:$D,B1119)</f>
        <v>2</v>
      </c>
      <c r="G1119" s="11">
        <v>0.45</v>
      </c>
      <c r="H1119" s="11">
        <v>0.45</v>
      </c>
      <c r="I1119" s="10">
        <f>SUMIFS(Detalhe_Registro!$F:$F,Detalhe_Registro!$A:$A,A1119,Detalhe_Registro!$D:$D,B1119)</f>
        <v>1922</v>
      </c>
      <c r="J1119" s="11">
        <f>SUMIFS(Detalhe_Registro!$G:$G,Detalhe_Registro!$A:$A,A1119,Detalhe_Registro!$D:$D,B1119)</f>
        <v>208.52</v>
      </c>
      <c r="K1119" s="9" t="str">
        <f>IF(G1119="","",IF(G1119&lt;Premissas!$C$8,"&lt; 1,00",IF(G1119&lt;Premissas!$C$9,"1,00 – 1,19",IF(G1119&lt;Premissas!$C$10,"1,20 – 1,39",IF(G1119&lt;Premissas!$C$11,"1,40 – 1,59",IF(G1119&lt;Premissas!$C$12,"1,60 – 1,99","≥ 2,00"))))))</f>
        <v>&lt; 1,00</v>
      </c>
      <c r="L1119" s="12">
        <f>IF(G1119="","",MIN(Premissas!$C$17,IF(G1119&lt;Premissas!$C$8,Premissas!$E$7,IF(G1119&lt;Premissas!$C$9,Premissas!$E$8,IF(G1119&lt;Premissas!$C$10,Premissas!$E$9,IF(G1119&lt;Premissas!$C$11,Premissas!$E$10,IF(G1119&lt;Premissas!$C$12,Premissas!$E$11,Premissas!$E$12)))))))</f>
        <v>0</v>
      </c>
      <c r="M1119" s="13">
        <f>IF(OR(L1119="",L1119=0),0,L1119/Premissas!$C$16)</f>
        <v>0</v>
      </c>
      <c r="N1119" s="9" t="str">
        <f>IF(L1119&gt;=Premissas!$C$17,"SIM","NÃO")</f>
        <v>NÃO</v>
      </c>
    </row>
    <row r="1120" spans="1:14" ht="15" customHeight="1">
      <c r="A1120" s="9">
        <v>8</v>
      </c>
      <c r="B1120" s="9" t="s">
        <v>1629</v>
      </c>
      <c r="C1120" s="9" t="s">
        <v>1630</v>
      </c>
      <c r="D1120" s="9">
        <v>1965</v>
      </c>
      <c r="E1120" s="9" t="s">
        <v>4852</v>
      </c>
      <c r="F1120" s="9">
        <f>COUNTIFS(Detalhe_Registro!$A:$A,A1120,Detalhe_Registro!$D:$D,B1120)</f>
        <v>4</v>
      </c>
      <c r="G1120" s="11">
        <v>0.8125</v>
      </c>
      <c r="H1120" s="11">
        <v>0.70036799999999999</v>
      </c>
      <c r="I1120" s="10">
        <f>SUMIFS(Detalhe_Registro!$F:$F,Detalhe_Registro!$A:$A,A1120,Detalhe_Registro!$D:$D,B1120)</f>
        <v>3376</v>
      </c>
      <c r="J1120" s="11">
        <f>SUMIFS(Detalhe_Registro!$G:$G,Detalhe_Registro!$A:$A,A1120,Detalhe_Registro!$D:$D,B1120)</f>
        <v>261.82</v>
      </c>
      <c r="K1120" s="9" t="str">
        <f>IF(G1120="","",IF(G1120&lt;Premissas!$C$8,"&lt; 1,00",IF(G1120&lt;Premissas!$C$9,"1,00 – 1,19",IF(G1120&lt;Premissas!$C$10,"1,20 – 1,39",IF(G1120&lt;Premissas!$C$11,"1,40 – 1,59",IF(G1120&lt;Premissas!$C$12,"1,60 – 1,99","≥ 2,00"))))))</f>
        <v>&lt; 1,00</v>
      </c>
      <c r="L1120" s="12">
        <f>IF(G1120="","",MIN(Premissas!$C$17,IF(G1120&lt;Premissas!$C$8,Premissas!$E$7,IF(G1120&lt;Premissas!$C$9,Premissas!$E$8,IF(G1120&lt;Premissas!$C$10,Premissas!$E$9,IF(G1120&lt;Premissas!$C$11,Premissas!$E$10,IF(G1120&lt;Premissas!$C$12,Premissas!$E$11,Premissas!$E$12)))))))</f>
        <v>0</v>
      </c>
      <c r="M1120" s="13">
        <f>IF(OR(L1120="",L1120=0),0,L1120/Premissas!$C$16)</f>
        <v>0</v>
      </c>
      <c r="N1120" s="9" t="str">
        <f>IF(L1120&gt;=Premissas!$C$17,"SIM","NÃO")</f>
        <v>NÃO</v>
      </c>
    </row>
    <row r="1121" spans="1:14" ht="15" customHeight="1">
      <c r="A1121" s="9">
        <v>8</v>
      </c>
      <c r="B1121" s="9" t="s">
        <v>1529</v>
      </c>
      <c r="C1121" s="9" t="s">
        <v>1530</v>
      </c>
      <c r="D1121" s="9">
        <v>7801</v>
      </c>
      <c r="E1121" s="9" t="s">
        <v>20</v>
      </c>
      <c r="F1121" s="9">
        <f>COUNTIFS(Detalhe_Registro!$A:$A,A1121,Detalhe_Registro!$D:$D,B1121)</f>
        <v>1</v>
      </c>
      <c r="G1121" s="11">
        <v>0.875</v>
      </c>
      <c r="H1121" s="11">
        <v>0.875</v>
      </c>
      <c r="I1121" s="10">
        <f>SUMIFS(Detalhe_Registro!$F:$F,Detalhe_Registro!$A:$A,A1121,Detalhe_Registro!$D:$D,B1121)</f>
        <v>1782</v>
      </c>
      <c r="J1121" s="11">
        <f>SUMIFS(Detalhe_Registro!$G:$G,Detalhe_Registro!$A:$A,A1121,Detalhe_Registro!$D:$D,B1121)</f>
        <v>127.71</v>
      </c>
      <c r="K1121" s="9" t="str">
        <f>IF(G1121="","",IF(G1121&lt;Premissas!$C$8,"&lt; 1,00",IF(G1121&lt;Premissas!$C$9,"1,00 – 1,19",IF(G1121&lt;Premissas!$C$10,"1,20 – 1,39",IF(G1121&lt;Premissas!$C$11,"1,40 – 1,59",IF(G1121&lt;Premissas!$C$12,"1,60 – 1,99","≥ 2,00"))))))</f>
        <v>&lt; 1,00</v>
      </c>
      <c r="L1121" s="12">
        <f>IF(G1121="","",MIN(Premissas!$C$17,IF(G1121&lt;Premissas!$C$8,Premissas!$E$7,IF(G1121&lt;Premissas!$C$9,Premissas!$E$8,IF(G1121&lt;Premissas!$C$10,Premissas!$E$9,IF(G1121&lt;Premissas!$C$11,Premissas!$E$10,IF(G1121&lt;Premissas!$C$12,Premissas!$E$11,Premissas!$E$12)))))))</f>
        <v>0</v>
      </c>
      <c r="M1121" s="13">
        <f>IF(OR(L1121="",L1121=0),0,L1121/Premissas!$C$16)</f>
        <v>0</v>
      </c>
      <c r="N1121" s="9" t="str">
        <f>IF(L1121&gt;=Premissas!$C$17,"SIM","NÃO")</f>
        <v>NÃO</v>
      </c>
    </row>
    <row r="1122" spans="1:14" ht="15" customHeight="1">
      <c r="A1122" s="9">
        <v>8</v>
      </c>
      <c r="B1122" s="9" t="s">
        <v>4278</v>
      </c>
      <c r="C1122" s="9" t="s">
        <v>4279</v>
      </c>
      <c r="D1122" s="9">
        <v>1965</v>
      </c>
      <c r="E1122" s="9" t="s">
        <v>18</v>
      </c>
      <c r="F1122" s="9">
        <f>COUNTIFS(Detalhe_Registro!$A:$A,A1122,Detalhe_Registro!$D:$D,B1122)</f>
        <v>2</v>
      </c>
      <c r="G1122" s="11">
        <v>0.227273</v>
      </c>
      <c r="H1122" s="11">
        <v>0.227273</v>
      </c>
      <c r="I1122" s="10">
        <f>SUMIFS(Detalhe_Registro!$F:$F,Detalhe_Registro!$A:$A,A1122,Detalhe_Registro!$D:$D,B1122)</f>
        <v>138</v>
      </c>
      <c r="J1122" s="11">
        <f>SUMIFS(Detalhe_Registro!$G:$G,Detalhe_Registro!$A:$A,A1122,Detalhe_Registro!$D:$D,B1122)</f>
        <v>25.68</v>
      </c>
      <c r="K1122" s="9" t="str">
        <f>IF(G1122="","",IF(G1122&lt;Premissas!$C$8,"&lt; 1,00",IF(G1122&lt;Premissas!$C$9,"1,00 – 1,19",IF(G1122&lt;Premissas!$C$10,"1,20 – 1,39",IF(G1122&lt;Premissas!$C$11,"1,40 – 1,59",IF(G1122&lt;Premissas!$C$12,"1,60 – 1,99","≥ 2,00"))))))</f>
        <v>&lt; 1,00</v>
      </c>
      <c r="L1122" s="12">
        <f>IF(G1122="","",MIN(Premissas!$C$17,IF(G1122&lt;Premissas!$C$8,Premissas!$E$7,IF(G1122&lt;Premissas!$C$9,Premissas!$E$8,IF(G1122&lt;Premissas!$C$10,Premissas!$E$9,IF(G1122&lt;Premissas!$C$11,Premissas!$E$10,IF(G1122&lt;Premissas!$C$12,Premissas!$E$11,Premissas!$E$12)))))))</f>
        <v>0</v>
      </c>
      <c r="M1122" s="13">
        <f>IF(OR(L1122="",L1122=0),0,L1122/Premissas!$C$16)</f>
        <v>0</v>
      </c>
      <c r="N1122" s="9" t="str">
        <f>IF(L1122&gt;=Premissas!$C$17,"SIM","NÃO")</f>
        <v>NÃO</v>
      </c>
    </row>
    <row r="1123" spans="1:14" ht="15" customHeight="1">
      <c r="A1123" s="9">
        <v>8</v>
      </c>
      <c r="B1123" s="9" t="s">
        <v>1259</v>
      </c>
      <c r="C1123" s="9" t="s">
        <v>1260</v>
      </c>
      <c r="D1123" s="9">
        <v>1965</v>
      </c>
      <c r="E1123" s="9" t="s">
        <v>21</v>
      </c>
      <c r="F1123" s="9">
        <f>COUNTIFS(Detalhe_Registro!$A:$A,A1123,Detalhe_Registro!$D:$D,B1123)</f>
        <v>2</v>
      </c>
      <c r="G1123" s="11">
        <v>0.45</v>
      </c>
      <c r="H1123" s="11">
        <v>0.45</v>
      </c>
      <c r="I1123" s="10">
        <f>SUMIFS(Detalhe_Registro!$F:$F,Detalhe_Registro!$A:$A,A1123,Detalhe_Registro!$D:$D,B1123)</f>
        <v>2860</v>
      </c>
      <c r="J1123" s="11">
        <f>SUMIFS(Detalhe_Registro!$G:$G,Detalhe_Registro!$A:$A,A1123,Detalhe_Registro!$D:$D,B1123)</f>
        <v>320.76</v>
      </c>
      <c r="K1123" s="9" t="str">
        <f>IF(G1123="","",IF(G1123&lt;Premissas!$C$8,"&lt; 1,00",IF(G1123&lt;Premissas!$C$9,"1,00 – 1,19",IF(G1123&lt;Premissas!$C$10,"1,20 – 1,39",IF(G1123&lt;Premissas!$C$11,"1,40 – 1,59",IF(G1123&lt;Premissas!$C$12,"1,60 – 1,99","≥ 2,00"))))))</f>
        <v>&lt; 1,00</v>
      </c>
      <c r="L1123" s="12">
        <f>IF(G1123="","",MIN(Premissas!$C$17,IF(G1123&lt;Premissas!$C$8,Premissas!$E$7,IF(G1123&lt;Premissas!$C$9,Premissas!$E$8,IF(G1123&lt;Premissas!$C$10,Premissas!$E$9,IF(G1123&lt;Premissas!$C$11,Premissas!$E$10,IF(G1123&lt;Premissas!$C$12,Premissas!$E$11,Premissas!$E$12)))))))</f>
        <v>0</v>
      </c>
      <c r="M1123" s="13">
        <f>IF(OR(L1123="",L1123=0),0,L1123/Premissas!$C$16)</f>
        <v>0</v>
      </c>
      <c r="N1123" s="9" t="str">
        <f>IF(L1123&gt;=Premissas!$C$17,"SIM","NÃO")</f>
        <v>NÃO</v>
      </c>
    </row>
    <row r="1124" spans="1:14" ht="15" customHeight="1">
      <c r="A1124" s="9">
        <v>8</v>
      </c>
      <c r="B1124" s="9" t="s">
        <v>1609</v>
      </c>
      <c r="C1124" s="9" t="s">
        <v>1610</v>
      </c>
      <c r="D1124" s="9">
        <v>1965</v>
      </c>
      <c r="E1124" s="9" t="s">
        <v>20</v>
      </c>
      <c r="F1124" s="9">
        <f>COUNTIFS(Detalhe_Registro!$A:$A,A1124,Detalhe_Registro!$D:$D,B1124)</f>
        <v>2</v>
      </c>
      <c r="G1124" s="11">
        <v>1.8125</v>
      </c>
      <c r="H1124" s="11">
        <v>1.8125</v>
      </c>
      <c r="I1124" s="10">
        <f>SUMIFS(Detalhe_Registro!$F:$F,Detalhe_Registro!$A:$A,A1124,Detalhe_Registro!$D:$D,B1124)</f>
        <v>1724</v>
      </c>
      <c r="J1124" s="11">
        <f>SUMIFS(Detalhe_Registro!$G:$G,Detalhe_Registro!$A:$A,A1124,Detalhe_Registro!$D:$D,B1124)</f>
        <v>60.18</v>
      </c>
      <c r="K1124" s="9" t="str">
        <f>IF(G1124="","",IF(G1124&lt;Premissas!$C$8,"&lt; 1,00",IF(G1124&lt;Premissas!$C$9,"1,00 – 1,19",IF(G1124&lt;Premissas!$C$10,"1,20 – 1,39",IF(G1124&lt;Premissas!$C$11,"1,40 – 1,59",IF(G1124&lt;Premissas!$C$12,"1,60 – 1,99","≥ 2,00"))))))</f>
        <v>1,60 – 1,99</v>
      </c>
      <c r="L1124" s="12">
        <f>IF(G1124="","",MIN(Premissas!$C$17,IF(G1124&lt;Premissas!$C$8,Premissas!$E$7,IF(G1124&lt;Premissas!$C$9,Premissas!$E$8,IF(G1124&lt;Premissas!$C$10,Premissas!$E$9,IF(G1124&lt;Premissas!$C$11,Premissas!$E$10,IF(G1124&lt;Premissas!$C$12,Premissas!$E$11,Premissas!$E$12)))))))</f>
        <v>500</v>
      </c>
      <c r="M1124" s="13">
        <f>IF(OR(L1124="",L1124=0),0,L1124/Premissas!$C$16)</f>
        <v>19.23076923076923</v>
      </c>
      <c r="N1124" s="9" t="str">
        <f>IF(L1124&gt;=Premissas!$C$17,"SIM","NÃO")</f>
        <v>NÃO</v>
      </c>
    </row>
    <row r="1125" spans="1:14" ht="15" customHeight="1">
      <c r="A1125" s="9">
        <v>8</v>
      </c>
      <c r="B1125" s="9" t="s">
        <v>1369</v>
      </c>
      <c r="C1125" s="9" t="s">
        <v>1370</v>
      </c>
      <c r="D1125" s="9">
        <v>7801</v>
      </c>
      <c r="E1125" s="9" t="s">
        <v>4852</v>
      </c>
      <c r="F1125" s="9">
        <f>COUNTIFS(Detalhe_Registro!$A:$A,A1125,Detalhe_Registro!$D:$D,B1125)</f>
        <v>2</v>
      </c>
      <c r="G1125" s="11">
        <v>0.52941199999999999</v>
      </c>
      <c r="H1125" s="11">
        <v>0.358456</v>
      </c>
      <c r="I1125" s="10">
        <f>SUMIFS(Detalhe_Registro!$F:$F,Detalhe_Registro!$A:$A,A1125,Detalhe_Registro!$D:$D,B1125)</f>
        <v>394</v>
      </c>
      <c r="J1125" s="11">
        <f>SUMIFS(Detalhe_Registro!$G:$G,Detalhe_Registro!$A:$A,A1125,Detalhe_Registro!$D:$D,B1125)</f>
        <v>53.16</v>
      </c>
      <c r="K1125" s="9" t="str">
        <f>IF(G1125="","",IF(G1125&lt;Premissas!$C$8,"&lt; 1,00",IF(G1125&lt;Premissas!$C$9,"1,00 – 1,19",IF(G1125&lt;Premissas!$C$10,"1,20 – 1,39",IF(G1125&lt;Premissas!$C$11,"1,40 – 1,59",IF(G1125&lt;Premissas!$C$12,"1,60 – 1,99","≥ 2,00"))))))</f>
        <v>&lt; 1,00</v>
      </c>
      <c r="L1125" s="12">
        <f>IF(G1125="","",MIN(Premissas!$C$17,IF(G1125&lt;Premissas!$C$8,Premissas!$E$7,IF(G1125&lt;Premissas!$C$9,Premissas!$E$8,IF(G1125&lt;Premissas!$C$10,Premissas!$E$9,IF(G1125&lt;Premissas!$C$11,Premissas!$E$10,IF(G1125&lt;Premissas!$C$12,Premissas!$E$11,Premissas!$E$12)))))))</f>
        <v>0</v>
      </c>
      <c r="M1125" s="13">
        <f>IF(OR(L1125="",L1125=0),0,L1125/Premissas!$C$16)</f>
        <v>0</v>
      </c>
      <c r="N1125" s="9" t="str">
        <f>IF(L1125&gt;=Premissas!$C$17,"SIM","NÃO")</f>
        <v>NÃO</v>
      </c>
    </row>
    <row r="1126" spans="1:14" ht="15" customHeight="1">
      <c r="A1126" s="9">
        <v>8</v>
      </c>
      <c r="B1126" s="9" t="s">
        <v>2183</v>
      </c>
      <c r="C1126" s="9" t="s">
        <v>2184</v>
      </c>
      <c r="D1126" s="9">
        <v>1965</v>
      </c>
      <c r="E1126" s="9" t="s">
        <v>21</v>
      </c>
      <c r="F1126" s="9">
        <f>COUNTIFS(Detalhe_Registro!$A:$A,A1126,Detalhe_Registro!$D:$D,B1126)</f>
        <v>2</v>
      </c>
      <c r="G1126" s="11">
        <v>0.35</v>
      </c>
      <c r="H1126" s="11">
        <v>0.35</v>
      </c>
      <c r="I1126" s="10">
        <f>SUMIFS(Detalhe_Registro!$F:$F,Detalhe_Registro!$A:$A,A1126,Detalhe_Registro!$D:$D,B1126)</f>
        <v>192</v>
      </c>
      <c r="J1126" s="11">
        <f>SUMIFS(Detalhe_Registro!$G:$G,Detalhe_Registro!$A:$A,A1126,Detalhe_Registro!$D:$D,B1126)</f>
        <v>26.6</v>
      </c>
      <c r="K1126" s="9" t="str">
        <f>IF(G1126="","",IF(G1126&lt;Premissas!$C$8,"&lt; 1,00",IF(G1126&lt;Premissas!$C$9,"1,00 – 1,19",IF(G1126&lt;Premissas!$C$10,"1,20 – 1,39",IF(G1126&lt;Premissas!$C$11,"1,40 – 1,59",IF(G1126&lt;Premissas!$C$12,"1,60 – 1,99","≥ 2,00"))))))</f>
        <v>&lt; 1,00</v>
      </c>
      <c r="L1126" s="12">
        <f>IF(G1126="","",MIN(Premissas!$C$17,IF(G1126&lt;Premissas!$C$8,Premissas!$E$7,IF(G1126&lt;Premissas!$C$9,Premissas!$E$8,IF(G1126&lt;Premissas!$C$10,Premissas!$E$9,IF(G1126&lt;Premissas!$C$11,Premissas!$E$10,IF(G1126&lt;Premissas!$C$12,Premissas!$E$11,Premissas!$E$12)))))))</f>
        <v>0</v>
      </c>
      <c r="M1126" s="13">
        <f>IF(OR(L1126="",L1126=0),0,L1126/Premissas!$C$16)</f>
        <v>0</v>
      </c>
      <c r="N1126" s="9" t="str">
        <f>IF(L1126&gt;=Premissas!$C$17,"SIM","NÃO")</f>
        <v>NÃO</v>
      </c>
    </row>
    <row r="1127" spans="1:14" ht="15" customHeight="1">
      <c r="A1127" s="9">
        <v>8</v>
      </c>
      <c r="B1127" s="9" t="s">
        <v>1709</v>
      </c>
      <c r="C1127" s="9" t="s">
        <v>1710</v>
      </c>
      <c r="D1127" s="9">
        <v>1965</v>
      </c>
      <c r="E1127" s="9" t="s">
        <v>18</v>
      </c>
      <c r="F1127" s="9">
        <f>COUNTIFS(Detalhe_Registro!$A:$A,A1127,Detalhe_Registro!$D:$D,B1127)</f>
        <v>2</v>
      </c>
      <c r="G1127" s="11">
        <v>0.31818200000000002</v>
      </c>
      <c r="H1127" s="11">
        <v>0.31818200000000002</v>
      </c>
      <c r="I1127" s="10">
        <f>SUMIFS(Detalhe_Registro!$F:$F,Detalhe_Registro!$A:$A,A1127,Detalhe_Registro!$D:$D,B1127)</f>
        <v>1054</v>
      </c>
      <c r="J1127" s="11">
        <f>SUMIFS(Detalhe_Registro!$G:$G,Detalhe_Registro!$A:$A,A1127,Detalhe_Registro!$D:$D,B1127)</f>
        <v>157.6</v>
      </c>
      <c r="K1127" s="9" t="str">
        <f>IF(G1127="","",IF(G1127&lt;Premissas!$C$8,"&lt; 1,00",IF(G1127&lt;Premissas!$C$9,"1,00 – 1,19",IF(G1127&lt;Premissas!$C$10,"1,20 – 1,39",IF(G1127&lt;Premissas!$C$11,"1,40 – 1,59",IF(G1127&lt;Premissas!$C$12,"1,60 – 1,99","≥ 2,00"))))))</f>
        <v>&lt; 1,00</v>
      </c>
      <c r="L1127" s="12">
        <f>IF(G1127="","",MIN(Premissas!$C$17,IF(G1127&lt;Premissas!$C$8,Premissas!$E$7,IF(G1127&lt;Premissas!$C$9,Premissas!$E$8,IF(G1127&lt;Premissas!$C$10,Premissas!$E$9,IF(G1127&lt;Premissas!$C$11,Premissas!$E$10,IF(G1127&lt;Premissas!$C$12,Premissas!$E$11,Premissas!$E$12)))))))</f>
        <v>0</v>
      </c>
      <c r="M1127" s="13">
        <f>IF(OR(L1127="",L1127=0),0,L1127/Premissas!$C$16)</f>
        <v>0</v>
      </c>
      <c r="N1127" s="9" t="str">
        <f>IF(L1127&gt;=Premissas!$C$17,"SIM","NÃO")</f>
        <v>NÃO</v>
      </c>
    </row>
    <row r="1128" spans="1:14" ht="15" customHeight="1">
      <c r="A1128" s="9">
        <v>8</v>
      </c>
      <c r="B1128" s="9" t="s">
        <v>1689</v>
      </c>
      <c r="C1128" s="9" t="s">
        <v>1690</v>
      </c>
      <c r="D1128" s="9">
        <v>7801</v>
      </c>
      <c r="E1128" s="9" t="s">
        <v>20</v>
      </c>
      <c r="F1128" s="9">
        <f>COUNTIFS(Detalhe_Registro!$A:$A,A1128,Detalhe_Registro!$D:$D,B1128)</f>
        <v>1</v>
      </c>
      <c r="G1128" s="11">
        <v>1.8125</v>
      </c>
      <c r="H1128" s="11">
        <v>1.8125</v>
      </c>
      <c r="I1128" s="10">
        <f>SUMIFS(Detalhe_Registro!$F:$F,Detalhe_Registro!$A:$A,A1128,Detalhe_Registro!$D:$D,B1128)</f>
        <v>6</v>
      </c>
      <c r="J1128" s="11">
        <f>SUMIFS(Detalhe_Registro!$G:$G,Detalhe_Registro!$A:$A,A1128,Detalhe_Registro!$D:$D,B1128)</f>
        <v>0.21</v>
      </c>
      <c r="K1128" s="9" t="str">
        <f>IF(G1128="","",IF(G1128&lt;Premissas!$C$8,"&lt; 1,00",IF(G1128&lt;Premissas!$C$9,"1,00 – 1,19",IF(G1128&lt;Premissas!$C$10,"1,20 – 1,39",IF(G1128&lt;Premissas!$C$11,"1,40 – 1,59",IF(G1128&lt;Premissas!$C$12,"1,60 – 1,99","≥ 2,00"))))))</f>
        <v>1,60 – 1,99</v>
      </c>
      <c r="L1128" s="12">
        <f>IF(G1128="","",MIN(Premissas!$C$17,IF(G1128&lt;Premissas!$C$8,Premissas!$E$7,IF(G1128&lt;Premissas!$C$9,Premissas!$E$8,IF(G1128&lt;Premissas!$C$10,Premissas!$E$9,IF(G1128&lt;Premissas!$C$11,Premissas!$E$10,IF(G1128&lt;Premissas!$C$12,Premissas!$E$11,Premissas!$E$12)))))))</f>
        <v>500</v>
      </c>
      <c r="M1128" s="13">
        <f>IF(OR(L1128="",L1128=0),0,L1128/Premissas!$C$16)</f>
        <v>19.23076923076923</v>
      </c>
      <c r="N1128" s="9" t="str">
        <f>IF(L1128&gt;=Premissas!$C$17,"SIM","NÃO")</f>
        <v>NÃO</v>
      </c>
    </row>
    <row r="1129" spans="1:14" ht="15" customHeight="1">
      <c r="A1129" s="9">
        <v>8</v>
      </c>
      <c r="B1129" s="9" t="s">
        <v>1333</v>
      </c>
      <c r="C1129" s="9" t="s">
        <v>1334</v>
      </c>
      <c r="D1129" s="9">
        <v>1965</v>
      </c>
      <c r="E1129" s="9" t="s">
        <v>20</v>
      </c>
      <c r="F1129" s="9">
        <f>COUNTIFS(Detalhe_Registro!$A:$A,A1129,Detalhe_Registro!$D:$D,B1129)</f>
        <v>2</v>
      </c>
      <c r="G1129" s="11">
        <v>0.9375</v>
      </c>
      <c r="H1129" s="11">
        <v>0.9375</v>
      </c>
      <c r="I1129" s="10">
        <f>SUMIFS(Detalhe_Registro!$F:$F,Detalhe_Registro!$A:$A,A1129,Detalhe_Registro!$D:$D,B1129)</f>
        <v>5048</v>
      </c>
      <c r="J1129" s="11">
        <f>SUMIFS(Detalhe_Registro!$G:$G,Detalhe_Registro!$A:$A,A1129,Detalhe_Registro!$D:$D,B1129)</f>
        <v>328.16</v>
      </c>
      <c r="K1129" s="9" t="str">
        <f>IF(G1129="","",IF(G1129&lt;Premissas!$C$8,"&lt; 1,00",IF(G1129&lt;Premissas!$C$9,"1,00 – 1,19",IF(G1129&lt;Premissas!$C$10,"1,20 – 1,39",IF(G1129&lt;Premissas!$C$11,"1,40 – 1,59",IF(G1129&lt;Premissas!$C$12,"1,60 – 1,99","≥ 2,00"))))))</f>
        <v>&lt; 1,00</v>
      </c>
      <c r="L1129" s="12">
        <f>IF(G1129="","",MIN(Premissas!$C$17,IF(G1129&lt;Premissas!$C$8,Premissas!$E$7,IF(G1129&lt;Premissas!$C$9,Premissas!$E$8,IF(G1129&lt;Premissas!$C$10,Premissas!$E$9,IF(G1129&lt;Premissas!$C$11,Premissas!$E$10,IF(G1129&lt;Premissas!$C$12,Premissas!$E$11,Premissas!$E$12)))))))</f>
        <v>0</v>
      </c>
      <c r="M1129" s="13">
        <f>IF(OR(L1129="",L1129=0),0,L1129/Premissas!$C$16)</f>
        <v>0</v>
      </c>
      <c r="N1129" s="9" t="str">
        <f>IF(L1129&gt;=Premissas!$C$17,"SIM","NÃO")</f>
        <v>NÃO</v>
      </c>
    </row>
    <row r="1130" spans="1:14" ht="15" customHeight="1">
      <c r="A1130" s="9">
        <v>8</v>
      </c>
      <c r="B1130" s="9" t="s">
        <v>1437</v>
      </c>
      <c r="C1130" s="9" t="s">
        <v>1438</v>
      </c>
      <c r="D1130" s="9">
        <v>7801</v>
      </c>
      <c r="E1130" s="9" t="s">
        <v>18</v>
      </c>
      <c r="F1130" s="9">
        <f>COUNTIFS(Detalhe_Registro!$A:$A,A1130,Detalhe_Registro!$D:$D,B1130)</f>
        <v>1</v>
      </c>
      <c r="G1130" s="11">
        <v>0.59090900000000002</v>
      </c>
      <c r="H1130" s="11">
        <v>0.59090900000000002</v>
      </c>
      <c r="I1130" s="10">
        <f>SUMIFS(Detalhe_Registro!$F:$F,Detalhe_Registro!$A:$A,A1130,Detalhe_Registro!$D:$D,B1130)</f>
        <v>839</v>
      </c>
      <c r="J1130" s="11">
        <f>SUMIFS(Detalhe_Registro!$G:$G,Detalhe_Registro!$A:$A,A1130,Detalhe_Registro!$D:$D,B1130)</f>
        <v>63.45</v>
      </c>
      <c r="K1130" s="9" t="str">
        <f>IF(G1130="","",IF(G1130&lt;Premissas!$C$8,"&lt; 1,00",IF(G1130&lt;Premissas!$C$9,"1,00 – 1,19",IF(G1130&lt;Premissas!$C$10,"1,20 – 1,39",IF(G1130&lt;Premissas!$C$11,"1,40 – 1,59",IF(G1130&lt;Premissas!$C$12,"1,60 – 1,99","≥ 2,00"))))))</f>
        <v>&lt; 1,00</v>
      </c>
      <c r="L1130" s="12">
        <f>IF(G1130="","",MIN(Premissas!$C$17,IF(G1130&lt;Premissas!$C$8,Premissas!$E$7,IF(G1130&lt;Premissas!$C$9,Premissas!$E$8,IF(G1130&lt;Premissas!$C$10,Premissas!$E$9,IF(G1130&lt;Premissas!$C$11,Premissas!$E$10,IF(G1130&lt;Premissas!$C$12,Premissas!$E$11,Premissas!$E$12)))))))</f>
        <v>0</v>
      </c>
      <c r="M1130" s="13">
        <f>IF(OR(L1130="",L1130=0),0,L1130/Premissas!$C$16)</f>
        <v>0</v>
      </c>
      <c r="N1130" s="9" t="str">
        <f>IF(L1130&gt;=Premissas!$C$17,"SIM","NÃO")</f>
        <v>NÃO</v>
      </c>
    </row>
    <row r="1131" spans="1:14" ht="15" customHeight="1">
      <c r="A1131" s="9">
        <v>8</v>
      </c>
      <c r="B1131" s="9" t="s">
        <v>1695</v>
      </c>
      <c r="C1131" s="9" t="s">
        <v>1696</v>
      </c>
      <c r="D1131" s="9">
        <v>1965</v>
      </c>
      <c r="E1131" s="9" t="s">
        <v>20</v>
      </c>
      <c r="F1131" s="9">
        <f>COUNTIFS(Detalhe_Registro!$A:$A,A1131,Detalhe_Registro!$D:$D,B1131)</f>
        <v>2</v>
      </c>
      <c r="G1131" s="11">
        <v>1.1875</v>
      </c>
      <c r="H1131" s="11">
        <v>1.1875</v>
      </c>
      <c r="I1131" s="10">
        <f>SUMIFS(Detalhe_Registro!$F:$F,Detalhe_Registro!$A:$A,A1131,Detalhe_Registro!$D:$D,B1131)</f>
        <v>4538</v>
      </c>
      <c r="J1131" s="11">
        <f>SUMIFS(Detalhe_Registro!$G:$G,Detalhe_Registro!$A:$A,A1131,Detalhe_Registro!$D:$D,B1131)</f>
        <v>242.24</v>
      </c>
      <c r="K1131" s="9" t="str">
        <f>IF(G1131="","",IF(G1131&lt;Premissas!$C$8,"&lt; 1,00",IF(G1131&lt;Premissas!$C$9,"1,00 – 1,19",IF(G1131&lt;Premissas!$C$10,"1,20 – 1,39",IF(G1131&lt;Premissas!$C$11,"1,40 – 1,59",IF(G1131&lt;Premissas!$C$12,"1,60 – 1,99","≥ 2,00"))))))</f>
        <v>1,00 – 1,19</v>
      </c>
      <c r="L1131" s="12">
        <f>IF(G1131="","",MIN(Premissas!$C$17,IF(G1131&lt;Premissas!$C$8,Premissas!$E$7,IF(G1131&lt;Premissas!$C$9,Premissas!$E$8,IF(G1131&lt;Premissas!$C$10,Premissas!$E$9,IF(G1131&lt;Premissas!$C$11,Premissas!$E$10,IF(G1131&lt;Premissas!$C$12,Premissas!$E$11,Premissas!$E$12)))))))</f>
        <v>100</v>
      </c>
      <c r="M1131" s="13">
        <f>IF(OR(L1131="",L1131=0),0,L1131/Premissas!$C$16)</f>
        <v>3.8461538461538463</v>
      </c>
      <c r="N1131" s="9" t="str">
        <f>IF(L1131&gt;=Premissas!$C$17,"SIM","NÃO")</f>
        <v>NÃO</v>
      </c>
    </row>
    <row r="1132" spans="1:14" ht="15" customHeight="1">
      <c r="A1132" s="9">
        <v>8</v>
      </c>
      <c r="B1132" s="9" t="s">
        <v>1519</v>
      </c>
      <c r="C1132" s="9" t="s">
        <v>1520</v>
      </c>
      <c r="D1132" s="9">
        <v>1965</v>
      </c>
      <c r="E1132" s="9" t="s">
        <v>18</v>
      </c>
      <c r="F1132" s="9">
        <f>COUNTIFS(Detalhe_Registro!$A:$A,A1132,Detalhe_Registro!$D:$D,B1132)</f>
        <v>2</v>
      </c>
      <c r="G1132" s="11">
        <v>0.5</v>
      </c>
      <c r="H1132" s="11">
        <v>0.5</v>
      </c>
      <c r="I1132" s="10">
        <f>SUMIFS(Detalhe_Registro!$F:$F,Detalhe_Registro!$A:$A,A1132,Detalhe_Registro!$D:$D,B1132)</f>
        <v>876</v>
      </c>
      <c r="J1132" s="11">
        <f>SUMIFS(Detalhe_Registro!$G:$G,Detalhe_Registro!$A:$A,A1132,Detalhe_Registro!$D:$D,B1132)</f>
        <v>79.62</v>
      </c>
      <c r="K1132" s="9" t="str">
        <f>IF(G1132="","",IF(G1132&lt;Premissas!$C$8,"&lt; 1,00",IF(G1132&lt;Premissas!$C$9,"1,00 – 1,19",IF(G1132&lt;Premissas!$C$10,"1,20 – 1,39",IF(G1132&lt;Premissas!$C$11,"1,40 – 1,59",IF(G1132&lt;Premissas!$C$12,"1,60 – 1,99","≥ 2,00"))))))</f>
        <v>&lt; 1,00</v>
      </c>
      <c r="L1132" s="12">
        <f>IF(G1132="","",MIN(Premissas!$C$17,IF(G1132&lt;Premissas!$C$8,Premissas!$E$7,IF(G1132&lt;Premissas!$C$9,Premissas!$E$8,IF(G1132&lt;Premissas!$C$10,Premissas!$E$9,IF(G1132&lt;Premissas!$C$11,Premissas!$E$10,IF(G1132&lt;Premissas!$C$12,Premissas!$E$11,Premissas!$E$12)))))))</f>
        <v>0</v>
      </c>
      <c r="M1132" s="13">
        <f>IF(OR(L1132="",L1132=0),0,L1132/Premissas!$C$16)</f>
        <v>0</v>
      </c>
      <c r="N1132" s="9" t="str">
        <f>IF(L1132&gt;=Premissas!$C$17,"SIM","NÃO")</f>
        <v>NÃO</v>
      </c>
    </row>
    <row r="1133" spans="1:14" ht="15" customHeight="1">
      <c r="A1133" s="9">
        <v>8</v>
      </c>
      <c r="B1133" s="9" t="s">
        <v>4308</v>
      </c>
      <c r="C1133" s="9" t="s">
        <v>4309</v>
      </c>
      <c r="D1133" s="9">
        <v>1965</v>
      </c>
      <c r="E1133" s="9" t="s">
        <v>18</v>
      </c>
      <c r="F1133" s="9">
        <f>COUNTIFS(Detalhe_Registro!$A:$A,A1133,Detalhe_Registro!$D:$D,B1133)</f>
        <v>2</v>
      </c>
      <c r="G1133" s="11">
        <v>1.0909089999999999</v>
      </c>
      <c r="H1133" s="11">
        <v>1.0909089999999999</v>
      </c>
      <c r="I1133" s="10">
        <f>SUMIFS(Detalhe_Registro!$F:$F,Detalhe_Registro!$A:$A,A1133,Detalhe_Registro!$D:$D,B1133)</f>
        <v>996</v>
      </c>
      <c r="J1133" s="11">
        <f>SUMIFS(Detalhe_Registro!$G:$G,Detalhe_Registro!$A:$A,A1133,Detalhe_Registro!$D:$D,B1133)</f>
        <v>41.46</v>
      </c>
      <c r="K1133" s="9" t="str">
        <f>IF(G1133="","",IF(G1133&lt;Premissas!$C$8,"&lt; 1,00",IF(G1133&lt;Premissas!$C$9,"1,00 – 1,19",IF(G1133&lt;Premissas!$C$10,"1,20 – 1,39",IF(G1133&lt;Premissas!$C$11,"1,40 – 1,59",IF(G1133&lt;Premissas!$C$12,"1,60 – 1,99","≥ 2,00"))))))</f>
        <v>1,00 – 1,19</v>
      </c>
      <c r="L1133" s="12">
        <f>IF(G1133="","",MIN(Premissas!$C$17,IF(G1133&lt;Premissas!$C$8,Premissas!$E$7,IF(G1133&lt;Premissas!$C$9,Premissas!$E$8,IF(G1133&lt;Premissas!$C$10,Premissas!$E$9,IF(G1133&lt;Premissas!$C$11,Premissas!$E$10,IF(G1133&lt;Premissas!$C$12,Premissas!$E$11,Premissas!$E$12)))))))</f>
        <v>100</v>
      </c>
      <c r="M1133" s="13">
        <f>IF(OR(L1133="",L1133=0),0,L1133/Premissas!$C$16)</f>
        <v>3.8461538461538463</v>
      </c>
      <c r="N1133" s="9" t="str">
        <f>IF(L1133&gt;=Premissas!$C$17,"SIM","NÃO")</f>
        <v>NÃO</v>
      </c>
    </row>
    <row r="1134" spans="1:14" ht="15" customHeight="1">
      <c r="A1134" s="9">
        <v>8</v>
      </c>
      <c r="B1134" s="9" t="s">
        <v>2185</v>
      </c>
      <c r="C1134" s="9" t="s">
        <v>2186</v>
      </c>
      <c r="D1134" s="9">
        <v>1965</v>
      </c>
      <c r="E1134" s="9" t="s">
        <v>19</v>
      </c>
      <c r="F1134" s="9">
        <f>COUNTIFS(Detalhe_Registro!$A:$A,A1134,Detalhe_Registro!$D:$D,B1134)</f>
        <v>2</v>
      </c>
      <c r="G1134" s="11">
        <v>2.2941180000000001</v>
      </c>
      <c r="H1134" s="11">
        <v>2.2941180000000001</v>
      </c>
      <c r="I1134" s="10">
        <f>SUMIFS(Detalhe_Registro!$F:$F,Detalhe_Registro!$A:$A,A1134,Detalhe_Registro!$D:$D,B1134)</f>
        <v>510</v>
      </c>
      <c r="J1134" s="11">
        <f>SUMIFS(Detalhe_Registro!$G:$G,Detalhe_Registro!$A:$A,A1134,Detalhe_Registro!$D:$D,B1134)</f>
        <v>13.22</v>
      </c>
      <c r="K1134" s="9" t="str">
        <f>IF(G1134="","",IF(G1134&lt;Premissas!$C$8,"&lt; 1,00",IF(G1134&lt;Premissas!$C$9,"1,00 – 1,19",IF(G1134&lt;Premissas!$C$10,"1,20 – 1,39",IF(G1134&lt;Premissas!$C$11,"1,40 – 1,59",IF(G1134&lt;Premissas!$C$12,"1,60 – 1,99","≥ 2,00"))))))</f>
        <v>≥ 2,00</v>
      </c>
      <c r="L1134" s="12">
        <f>IF(G1134="","",MIN(Premissas!$C$17,IF(G1134&lt;Premissas!$C$8,Premissas!$E$7,IF(G1134&lt;Premissas!$C$9,Premissas!$E$8,IF(G1134&lt;Premissas!$C$10,Premissas!$E$9,IF(G1134&lt;Premissas!$C$11,Premissas!$E$10,IF(G1134&lt;Premissas!$C$12,Premissas!$E$11,Premissas!$E$12)))))))</f>
        <v>750</v>
      </c>
      <c r="M1134" s="13">
        <f>IF(OR(L1134="",L1134=0),0,L1134/Premissas!$C$16)</f>
        <v>28.846153846153847</v>
      </c>
      <c r="N1134" s="9" t="str">
        <f>IF(L1134&gt;=Premissas!$C$17,"SIM","NÃO")</f>
        <v>SIM</v>
      </c>
    </row>
    <row r="1135" spans="1:14" ht="15" customHeight="1">
      <c r="A1135" s="9">
        <v>8</v>
      </c>
      <c r="B1135" s="9" t="s">
        <v>1515</v>
      </c>
      <c r="C1135" s="9" t="s">
        <v>1516</v>
      </c>
      <c r="D1135" s="9">
        <v>1965</v>
      </c>
      <c r="E1135" s="9" t="s">
        <v>19</v>
      </c>
      <c r="F1135" s="9">
        <f>COUNTIFS(Detalhe_Registro!$A:$A,A1135,Detalhe_Registro!$D:$D,B1135)</f>
        <v>2</v>
      </c>
      <c r="G1135" s="11">
        <v>0.94117600000000001</v>
      </c>
      <c r="H1135" s="11">
        <v>0.94117600000000001</v>
      </c>
      <c r="I1135" s="10">
        <f>SUMIFS(Detalhe_Registro!$F:$F,Detalhe_Registro!$A:$A,A1135,Detalhe_Registro!$D:$D,B1135)</f>
        <v>216</v>
      </c>
      <c r="J1135" s="11">
        <f>SUMIFS(Detalhe_Registro!$G:$G,Detalhe_Registro!$A:$A,A1135,Detalhe_Registro!$D:$D,B1135)</f>
        <v>13.34</v>
      </c>
      <c r="K1135" s="9" t="str">
        <f>IF(G1135="","",IF(G1135&lt;Premissas!$C$8,"&lt; 1,00",IF(G1135&lt;Premissas!$C$9,"1,00 – 1,19",IF(G1135&lt;Premissas!$C$10,"1,20 – 1,39",IF(G1135&lt;Premissas!$C$11,"1,40 – 1,59",IF(G1135&lt;Premissas!$C$12,"1,60 – 1,99","≥ 2,00"))))))</f>
        <v>&lt; 1,00</v>
      </c>
      <c r="L1135" s="12">
        <f>IF(G1135="","",MIN(Premissas!$C$17,IF(G1135&lt;Premissas!$C$8,Premissas!$E$7,IF(G1135&lt;Premissas!$C$9,Premissas!$E$8,IF(G1135&lt;Premissas!$C$10,Premissas!$E$9,IF(G1135&lt;Premissas!$C$11,Premissas!$E$10,IF(G1135&lt;Premissas!$C$12,Premissas!$E$11,Premissas!$E$12)))))))</f>
        <v>0</v>
      </c>
      <c r="M1135" s="13">
        <f>IF(OR(L1135="",L1135=0),0,L1135/Premissas!$C$16)</f>
        <v>0</v>
      </c>
      <c r="N1135" s="9" t="str">
        <f>IF(L1135&gt;=Premissas!$C$17,"SIM","NÃO")</f>
        <v>NÃO</v>
      </c>
    </row>
    <row r="1136" spans="1:14" ht="15" customHeight="1">
      <c r="A1136" s="9">
        <v>8</v>
      </c>
      <c r="B1136" s="9" t="s">
        <v>1311</v>
      </c>
      <c r="C1136" s="9" t="s">
        <v>1312</v>
      </c>
      <c r="D1136" s="9">
        <v>1965</v>
      </c>
      <c r="E1136" s="9" t="s">
        <v>21</v>
      </c>
      <c r="F1136" s="9">
        <f>COUNTIFS(Detalhe_Registro!$A:$A,A1136,Detalhe_Registro!$D:$D,B1136)</f>
        <v>2</v>
      </c>
      <c r="G1136" s="11">
        <v>0.55000000000000004</v>
      </c>
      <c r="H1136" s="11">
        <v>0.55000000000000004</v>
      </c>
      <c r="I1136" s="10">
        <f>SUMIFS(Detalhe_Registro!$F:$F,Detalhe_Registro!$A:$A,A1136,Detalhe_Registro!$D:$D,B1136)</f>
        <v>3412</v>
      </c>
      <c r="J1136" s="11">
        <f>SUMIFS(Detalhe_Registro!$G:$G,Detalhe_Registro!$A:$A,A1136,Detalhe_Registro!$D:$D,B1136)</f>
        <v>307.7</v>
      </c>
      <c r="K1136" s="9" t="str">
        <f>IF(G1136="","",IF(G1136&lt;Premissas!$C$8,"&lt; 1,00",IF(G1136&lt;Premissas!$C$9,"1,00 – 1,19",IF(G1136&lt;Premissas!$C$10,"1,20 – 1,39",IF(G1136&lt;Premissas!$C$11,"1,40 – 1,59",IF(G1136&lt;Premissas!$C$12,"1,60 – 1,99","≥ 2,00"))))))</f>
        <v>&lt; 1,00</v>
      </c>
      <c r="L1136" s="12">
        <f>IF(G1136="","",MIN(Premissas!$C$17,IF(G1136&lt;Premissas!$C$8,Premissas!$E$7,IF(G1136&lt;Premissas!$C$9,Premissas!$E$8,IF(G1136&lt;Premissas!$C$10,Premissas!$E$9,IF(G1136&lt;Premissas!$C$11,Premissas!$E$10,IF(G1136&lt;Premissas!$C$12,Premissas!$E$11,Premissas!$E$12)))))))</f>
        <v>0</v>
      </c>
      <c r="M1136" s="13">
        <f>IF(OR(L1136="",L1136=0),0,L1136/Premissas!$C$16)</f>
        <v>0</v>
      </c>
      <c r="N1136" s="9" t="str">
        <f>IF(L1136&gt;=Premissas!$C$17,"SIM","NÃO")</f>
        <v>NÃO</v>
      </c>
    </row>
    <row r="1137" spans="1:14" ht="15" customHeight="1">
      <c r="A1137" s="9">
        <v>8</v>
      </c>
      <c r="B1137" s="9" t="s">
        <v>1213</v>
      </c>
      <c r="C1137" s="9" t="s">
        <v>1214</v>
      </c>
      <c r="D1137" s="9">
        <v>1965</v>
      </c>
      <c r="E1137" s="9" t="s">
        <v>20</v>
      </c>
      <c r="F1137" s="9">
        <f>COUNTIFS(Detalhe_Registro!$A:$A,A1137,Detalhe_Registro!$D:$D,B1137)</f>
        <v>2</v>
      </c>
      <c r="G1137" s="11">
        <v>6.25E-2</v>
      </c>
      <c r="H1137" s="11">
        <v>6.25E-2</v>
      </c>
      <c r="I1137" s="10">
        <f>SUMIFS(Detalhe_Registro!$F:$F,Detalhe_Registro!$A:$A,A1137,Detalhe_Registro!$D:$D,B1137)</f>
        <v>56</v>
      </c>
      <c r="J1137" s="11">
        <f>SUMIFS(Detalhe_Registro!$G:$G,Detalhe_Registro!$A:$A,A1137,Detalhe_Registro!$D:$D,B1137)</f>
        <v>40.020000000000003</v>
      </c>
      <c r="K1137" s="9" t="str">
        <f>IF(G1137="","",IF(G1137&lt;Premissas!$C$8,"&lt; 1,00",IF(G1137&lt;Premissas!$C$9,"1,00 – 1,19",IF(G1137&lt;Premissas!$C$10,"1,20 – 1,39",IF(G1137&lt;Premissas!$C$11,"1,40 – 1,59",IF(G1137&lt;Premissas!$C$12,"1,60 – 1,99","≥ 2,00"))))))</f>
        <v>&lt; 1,00</v>
      </c>
      <c r="L1137" s="12">
        <f>IF(G1137="","",MIN(Premissas!$C$17,IF(G1137&lt;Premissas!$C$8,Premissas!$E$7,IF(G1137&lt;Premissas!$C$9,Premissas!$E$8,IF(G1137&lt;Premissas!$C$10,Premissas!$E$9,IF(G1137&lt;Premissas!$C$11,Premissas!$E$10,IF(G1137&lt;Premissas!$C$12,Premissas!$E$11,Premissas!$E$12)))))))</f>
        <v>0</v>
      </c>
      <c r="M1137" s="13">
        <f>IF(OR(L1137="",L1137=0),0,L1137/Premissas!$C$16)</f>
        <v>0</v>
      </c>
      <c r="N1137" s="9" t="str">
        <f>IF(L1137&gt;=Premissas!$C$17,"SIM","NÃO")</f>
        <v>NÃO</v>
      </c>
    </row>
    <row r="1138" spans="1:14" ht="15" customHeight="1">
      <c r="A1138" s="9">
        <v>8</v>
      </c>
      <c r="B1138" s="9" t="s">
        <v>4372</v>
      </c>
      <c r="C1138" s="9" t="s">
        <v>4373</v>
      </c>
      <c r="D1138" s="9">
        <v>1965</v>
      </c>
      <c r="E1138" s="9" t="s">
        <v>20</v>
      </c>
      <c r="F1138" s="9">
        <f>COUNTIFS(Detalhe_Registro!$A:$A,A1138,Detalhe_Registro!$D:$D,B1138)</f>
        <v>2</v>
      </c>
      <c r="G1138" s="11">
        <v>0.375</v>
      </c>
      <c r="H1138" s="11">
        <v>0.375</v>
      </c>
      <c r="I1138" s="10">
        <f>SUMIFS(Detalhe_Registro!$F:$F,Detalhe_Registro!$A:$A,A1138,Detalhe_Registro!$D:$D,B1138)</f>
        <v>494</v>
      </c>
      <c r="J1138" s="11">
        <f>SUMIFS(Detalhe_Registro!$G:$G,Detalhe_Registro!$A:$A,A1138,Detalhe_Registro!$D:$D,B1138)</f>
        <v>78.239999999999995</v>
      </c>
      <c r="K1138" s="9" t="str">
        <f>IF(G1138="","",IF(G1138&lt;Premissas!$C$8,"&lt; 1,00",IF(G1138&lt;Premissas!$C$9,"1,00 – 1,19",IF(G1138&lt;Premissas!$C$10,"1,20 – 1,39",IF(G1138&lt;Premissas!$C$11,"1,40 – 1,59",IF(G1138&lt;Premissas!$C$12,"1,60 – 1,99","≥ 2,00"))))))</f>
        <v>&lt; 1,00</v>
      </c>
      <c r="L1138" s="12">
        <f>IF(G1138="","",MIN(Premissas!$C$17,IF(G1138&lt;Premissas!$C$8,Premissas!$E$7,IF(G1138&lt;Premissas!$C$9,Premissas!$E$8,IF(G1138&lt;Premissas!$C$10,Premissas!$E$9,IF(G1138&lt;Premissas!$C$11,Premissas!$E$10,IF(G1138&lt;Premissas!$C$12,Premissas!$E$11,Premissas!$E$12)))))))</f>
        <v>0</v>
      </c>
      <c r="M1138" s="13">
        <f>IF(OR(L1138="",L1138=0),0,L1138/Premissas!$C$16)</f>
        <v>0</v>
      </c>
      <c r="N1138" s="9" t="str">
        <f>IF(L1138&gt;=Premissas!$C$17,"SIM","NÃO")</f>
        <v>NÃO</v>
      </c>
    </row>
    <row r="1139" spans="1:14" ht="15" customHeight="1">
      <c r="A1139" s="9">
        <v>8</v>
      </c>
      <c r="B1139" s="9" t="s">
        <v>1727</v>
      </c>
      <c r="C1139" s="9" t="s">
        <v>1728</v>
      </c>
      <c r="D1139" s="9">
        <v>1965</v>
      </c>
      <c r="E1139" s="9" t="s">
        <v>20</v>
      </c>
      <c r="F1139" s="9">
        <f>COUNTIFS(Detalhe_Registro!$A:$A,A1139,Detalhe_Registro!$D:$D,B1139)</f>
        <v>2</v>
      </c>
      <c r="G1139" s="11">
        <v>1.5</v>
      </c>
      <c r="H1139" s="11">
        <v>1.5</v>
      </c>
      <c r="I1139" s="10">
        <f>SUMIFS(Detalhe_Registro!$F:$F,Detalhe_Registro!$A:$A,A1139,Detalhe_Registro!$D:$D,B1139)</f>
        <v>2786</v>
      </c>
      <c r="J1139" s="11">
        <f>SUMIFS(Detalhe_Registro!$G:$G,Detalhe_Registro!$A:$A,A1139,Detalhe_Registro!$D:$D,B1139)</f>
        <v>114.38</v>
      </c>
      <c r="K1139" s="9" t="str">
        <f>IF(G1139="","",IF(G1139&lt;Premissas!$C$8,"&lt; 1,00",IF(G1139&lt;Premissas!$C$9,"1,00 – 1,19",IF(G1139&lt;Premissas!$C$10,"1,20 – 1,39",IF(G1139&lt;Premissas!$C$11,"1,40 – 1,59",IF(G1139&lt;Premissas!$C$12,"1,60 – 1,99","≥ 2,00"))))))</f>
        <v>1,40 – 1,59</v>
      </c>
      <c r="L1139" s="12">
        <f>IF(G1139="","",MIN(Premissas!$C$17,IF(G1139&lt;Premissas!$C$8,Premissas!$E$7,IF(G1139&lt;Premissas!$C$9,Premissas!$E$8,IF(G1139&lt;Premissas!$C$10,Premissas!$E$9,IF(G1139&lt;Premissas!$C$11,Premissas!$E$10,IF(G1139&lt;Premissas!$C$12,Premissas!$E$11,Premissas!$E$12)))))))</f>
        <v>350</v>
      </c>
      <c r="M1139" s="13">
        <f>IF(OR(L1139="",L1139=0),0,L1139/Premissas!$C$16)</f>
        <v>13.461538461538462</v>
      </c>
      <c r="N1139" s="9" t="str">
        <f>IF(L1139&gt;=Premissas!$C$17,"SIM","NÃO")</f>
        <v>NÃO</v>
      </c>
    </row>
    <row r="1140" spans="1:14" ht="15" customHeight="1">
      <c r="A1140" s="9">
        <v>8</v>
      </c>
      <c r="B1140" s="9" t="s">
        <v>1491</v>
      </c>
      <c r="C1140" s="9" t="s">
        <v>1492</v>
      </c>
      <c r="D1140" s="9">
        <v>7801</v>
      </c>
      <c r="E1140" s="9" t="s">
        <v>4855</v>
      </c>
      <c r="F1140" s="9">
        <f>COUNTIFS(Detalhe_Registro!$A:$A,A1140,Detalhe_Registro!$D:$D,B1140)</f>
        <v>3</v>
      </c>
      <c r="G1140" s="11">
        <v>0.45454499999999998</v>
      </c>
      <c r="H1140" s="11">
        <v>0.19195599999999999</v>
      </c>
      <c r="I1140" s="10">
        <f>SUMIFS(Detalhe_Registro!$F:$F,Detalhe_Registro!$A:$A,A1140,Detalhe_Registro!$D:$D,B1140)</f>
        <v>626</v>
      </c>
      <c r="J1140" s="11">
        <f>SUMIFS(Detalhe_Registro!$G:$G,Detalhe_Registro!$A:$A,A1140,Detalhe_Registro!$D:$D,B1140)</f>
        <v>74.73</v>
      </c>
      <c r="K1140" s="9" t="str">
        <f>IF(G1140="","",IF(G1140&lt;Premissas!$C$8,"&lt; 1,00",IF(G1140&lt;Premissas!$C$9,"1,00 – 1,19",IF(G1140&lt;Premissas!$C$10,"1,20 – 1,39",IF(G1140&lt;Premissas!$C$11,"1,40 – 1,59",IF(G1140&lt;Premissas!$C$12,"1,60 – 1,99","≥ 2,00"))))))</f>
        <v>&lt; 1,00</v>
      </c>
      <c r="L1140" s="12">
        <f>IF(G1140="","",MIN(Premissas!$C$17,IF(G1140&lt;Premissas!$C$8,Premissas!$E$7,IF(G1140&lt;Premissas!$C$9,Premissas!$E$8,IF(G1140&lt;Premissas!$C$10,Premissas!$E$9,IF(G1140&lt;Premissas!$C$11,Premissas!$E$10,IF(G1140&lt;Premissas!$C$12,Premissas!$E$11,Premissas!$E$12)))))))</f>
        <v>0</v>
      </c>
      <c r="M1140" s="13">
        <f>IF(OR(L1140="",L1140=0),0,L1140/Premissas!$C$16)</f>
        <v>0</v>
      </c>
      <c r="N1140" s="9" t="str">
        <f>IF(L1140&gt;=Premissas!$C$17,"SIM","NÃO")</f>
        <v>NÃO</v>
      </c>
    </row>
    <row r="1141" spans="1:14" ht="15" customHeight="1">
      <c r="A1141" s="9">
        <v>8</v>
      </c>
      <c r="B1141" s="9" t="s">
        <v>1289</v>
      </c>
      <c r="C1141" s="9" t="s">
        <v>1290</v>
      </c>
      <c r="D1141" s="9">
        <v>7801</v>
      </c>
      <c r="E1141" s="9" t="s">
        <v>21</v>
      </c>
      <c r="F1141" s="9">
        <f>COUNTIFS(Detalhe_Registro!$A:$A,A1141,Detalhe_Registro!$D:$D,B1141)</f>
        <v>1</v>
      </c>
      <c r="G1141" s="11">
        <v>0.15</v>
      </c>
      <c r="H1141" s="11">
        <v>0.15</v>
      </c>
      <c r="I1141" s="10">
        <f>SUMIFS(Detalhe_Registro!$F:$F,Detalhe_Registro!$A:$A,A1141,Detalhe_Registro!$D:$D,B1141)</f>
        <v>33</v>
      </c>
      <c r="J1141" s="11">
        <f>SUMIFS(Detalhe_Registro!$G:$G,Detalhe_Registro!$A:$A,A1141,Detalhe_Registro!$D:$D,B1141)</f>
        <v>10.07</v>
      </c>
      <c r="K1141" s="9" t="str">
        <f>IF(G1141="","",IF(G1141&lt;Premissas!$C$8,"&lt; 1,00",IF(G1141&lt;Premissas!$C$9,"1,00 – 1,19",IF(G1141&lt;Premissas!$C$10,"1,20 – 1,39",IF(G1141&lt;Premissas!$C$11,"1,40 – 1,59",IF(G1141&lt;Premissas!$C$12,"1,60 – 1,99","≥ 2,00"))))))</f>
        <v>&lt; 1,00</v>
      </c>
      <c r="L1141" s="12">
        <f>IF(G1141="","",MIN(Premissas!$C$17,IF(G1141&lt;Premissas!$C$8,Premissas!$E$7,IF(G1141&lt;Premissas!$C$9,Premissas!$E$8,IF(G1141&lt;Premissas!$C$10,Premissas!$E$9,IF(G1141&lt;Premissas!$C$11,Premissas!$E$10,IF(G1141&lt;Premissas!$C$12,Premissas!$E$11,Premissas!$E$12)))))))</f>
        <v>0</v>
      </c>
      <c r="M1141" s="13">
        <f>IF(OR(L1141="",L1141=0),0,L1141/Premissas!$C$16)</f>
        <v>0</v>
      </c>
      <c r="N1141" s="9" t="str">
        <f>IF(L1141&gt;=Premissas!$C$17,"SIM","NÃO")</f>
        <v>NÃO</v>
      </c>
    </row>
    <row r="1142" spans="1:14" ht="15" customHeight="1">
      <c r="A1142" s="9">
        <v>8</v>
      </c>
      <c r="B1142" s="9" t="s">
        <v>1527</v>
      </c>
      <c r="C1142" s="9" t="s">
        <v>1528</v>
      </c>
      <c r="D1142" s="9">
        <v>1965</v>
      </c>
      <c r="E1142" s="9" t="s">
        <v>4852</v>
      </c>
      <c r="F1142" s="9">
        <f>COUNTIFS(Detalhe_Registro!$A:$A,A1142,Detalhe_Registro!$D:$D,B1142)</f>
        <v>4</v>
      </c>
      <c r="G1142" s="11">
        <v>1.823529</v>
      </c>
      <c r="H1142" s="11">
        <v>1.4430149999999999</v>
      </c>
      <c r="I1142" s="10">
        <f>SUMIFS(Detalhe_Registro!$F:$F,Detalhe_Registro!$A:$A,A1142,Detalhe_Registro!$D:$D,B1142)</f>
        <v>9160</v>
      </c>
      <c r="J1142" s="11">
        <f>SUMIFS(Detalhe_Registro!$G:$G,Detalhe_Registro!$A:$A,A1142,Detalhe_Registro!$D:$D,B1142)</f>
        <v>339.22</v>
      </c>
      <c r="K1142" s="9" t="str">
        <f>IF(G1142="","",IF(G1142&lt;Premissas!$C$8,"&lt; 1,00",IF(G1142&lt;Premissas!$C$9,"1,00 – 1,19",IF(G1142&lt;Premissas!$C$10,"1,20 – 1,39",IF(G1142&lt;Premissas!$C$11,"1,40 – 1,59",IF(G1142&lt;Premissas!$C$12,"1,60 – 1,99","≥ 2,00"))))))</f>
        <v>1,60 – 1,99</v>
      </c>
      <c r="L1142" s="12">
        <f>IF(G1142="","",MIN(Premissas!$C$17,IF(G1142&lt;Premissas!$C$8,Premissas!$E$7,IF(G1142&lt;Premissas!$C$9,Premissas!$E$8,IF(G1142&lt;Premissas!$C$10,Premissas!$E$9,IF(G1142&lt;Premissas!$C$11,Premissas!$E$10,IF(G1142&lt;Premissas!$C$12,Premissas!$E$11,Premissas!$E$12)))))))</f>
        <v>500</v>
      </c>
      <c r="M1142" s="13">
        <f>IF(OR(L1142="",L1142=0),0,L1142/Premissas!$C$16)</f>
        <v>19.23076923076923</v>
      </c>
      <c r="N1142" s="9" t="str">
        <f>IF(L1142&gt;=Premissas!$C$17,"SIM","NÃO")</f>
        <v>NÃO</v>
      </c>
    </row>
    <row r="1143" spans="1:14" ht="15" customHeight="1">
      <c r="A1143" s="9">
        <v>8</v>
      </c>
      <c r="B1143" s="9" t="s">
        <v>4306</v>
      </c>
      <c r="C1143" s="9" t="s">
        <v>4307</v>
      </c>
      <c r="D1143" s="9">
        <v>1965</v>
      </c>
      <c r="E1143" s="9" t="s">
        <v>19</v>
      </c>
      <c r="F1143" s="9">
        <f>COUNTIFS(Detalhe_Registro!$A:$A,A1143,Detalhe_Registro!$D:$D,B1143)</f>
        <v>2</v>
      </c>
      <c r="G1143" s="11">
        <v>0.352941</v>
      </c>
      <c r="H1143" s="11">
        <v>0.352941</v>
      </c>
      <c r="I1143" s="10">
        <f>SUMIFS(Detalhe_Registro!$F:$F,Detalhe_Registro!$A:$A,A1143,Detalhe_Registro!$D:$D,B1143)</f>
        <v>82</v>
      </c>
      <c r="J1143" s="11">
        <f>SUMIFS(Detalhe_Registro!$G:$G,Detalhe_Registro!$A:$A,A1143,Detalhe_Registro!$D:$D,B1143)</f>
        <v>13.34</v>
      </c>
      <c r="K1143" s="9" t="str">
        <f>IF(G1143="","",IF(G1143&lt;Premissas!$C$8,"&lt; 1,00",IF(G1143&lt;Premissas!$C$9,"1,00 – 1,19",IF(G1143&lt;Premissas!$C$10,"1,20 – 1,39",IF(G1143&lt;Premissas!$C$11,"1,40 – 1,59",IF(G1143&lt;Premissas!$C$12,"1,60 – 1,99","≥ 2,00"))))))</f>
        <v>&lt; 1,00</v>
      </c>
      <c r="L1143" s="12">
        <f>IF(G1143="","",MIN(Premissas!$C$17,IF(G1143&lt;Premissas!$C$8,Premissas!$E$7,IF(G1143&lt;Premissas!$C$9,Premissas!$E$8,IF(G1143&lt;Premissas!$C$10,Premissas!$E$9,IF(G1143&lt;Premissas!$C$11,Premissas!$E$10,IF(G1143&lt;Premissas!$C$12,Premissas!$E$11,Premissas!$E$12)))))))</f>
        <v>0</v>
      </c>
      <c r="M1143" s="13">
        <f>IF(OR(L1143="",L1143=0),0,L1143/Premissas!$C$16)</f>
        <v>0</v>
      </c>
      <c r="N1143" s="9" t="str">
        <f>IF(L1143&gt;=Premissas!$C$17,"SIM","NÃO")</f>
        <v>NÃO</v>
      </c>
    </row>
    <row r="1144" spans="1:14" ht="15" customHeight="1">
      <c r="A1144" s="9">
        <v>8</v>
      </c>
      <c r="B1144" s="9" t="s">
        <v>1871</v>
      </c>
      <c r="C1144" s="9" t="s">
        <v>1872</v>
      </c>
      <c r="D1144" s="9">
        <v>1965</v>
      </c>
      <c r="E1144" s="9" t="s">
        <v>20</v>
      </c>
      <c r="F1144" s="9">
        <f>COUNTIFS(Detalhe_Registro!$A:$A,A1144,Detalhe_Registro!$D:$D,B1144)</f>
        <v>2</v>
      </c>
      <c r="G1144" s="11">
        <v>1.5</v>
      </c>
      <c r="H1144" s="11">
        <v>1.5</v>
      </c>
      <c r="I1144" s="10">
        <f>SUMIFS(Detalhe_Registro!$F:$F,Detalhe_Registro!$A:$A,A1144,Detalhe_Registro!$D:$D,B1144)</f>
        <v>5228</v>
      </c>
      <c r="J1144" s="11">
        <f>SUMIFS(Detalhe_Registro!$G:$G,Detalhe_Registro!$A:$A,A1144,Detalhe_Registro!$D:$D,B1144)</f>
        <v>220.64</v>
      </c>
      <c r="K1144" s="9" t="str">
        <f>IF(G1144="","",IF(G1144&lt;Premissas!$C$8,"&lt; 1,00",IF(G1144&lt;Premissas!$C$9,"1,00 – 1,19",IF(G1144&lt;Premissas!$C$10,"1,20 – 1,39",IF(G1144&lt;Premissas!$C$11,"1,40 – 1,59",IF(G1144&lt;Premissas!$C$12,"1,60 – 1,99","≥ 2,00"))))))</f>
        <v>1,40 – 1,59</v>
      </c>
      <c r="L1144" s="12">
        <f>IF(G1144="","",MIN(Premissas!$C$17,IF(G1144&lt;Premissas!$C$8,Premissas!$E$7,IF(G1144&lt;Premissas!$C$9,Premissas!$E$8,IF(G1144&lt;Premissas!$C$10,Premissas!$E$9,IF(G1144&lt;Premissas!$C$11,Premissas!$E$10,IF(G1144&lt;Premissas!$C$12,Premissas!$E$11,Premissas!$E$12)))))))</f>
        <v>350</v>
      </c>
      <c r="M1144" s="13">
        <f>IF(OR(L1144="",L1144=0),0,L1144/Premissas!$C$16)</f>
        <v>13.461538461538462</v>
      </c>
      <c r="N1144" s="9" t="str">
        <f>IF(L1144&gt;=Premissas!$C$17,"SIM","NÃO")</f>
        <v>NÃO</v>
      </c>
    </row>
    <row r="1145" spans="1:14" ht="15" customHeight="1">
      <c r="A1145" s="9">
        <v>8</v>
      </c>
      <c r="B1145" s="9" t="s">
        <v>1397</v>
      </c>
      <c r="C1145" s="9" t="s">
        <v>1398</v>
      </c>
      <c r="D1145" s="9">
        <v>1965</v>
      </c>
      <c r="E1145" s="9" t="s">
        <v>18</v>
      </c>
      <c r="F1145" s="9">
        <f>COUNTIFS(Detalhe_Registro!$A:$A,A1145,Detalhe_Registro!$D:$D,B1145)</f>
        <v>2</v>
      </c>
      <c r="G1145" s="11">
        <v>0.81818199999999996</v>
      </c>
      <c r="H1145" s="11">
        <v>0.81818199999999996</v>
      </c>
      <c r="I1145" s="10">
        <f>SUMIFS(Detalhe_Registro!$F:$F,Detalhe_Registro!$A:$A,A1145,Detalhe_Registro!$D:$D,B1145)</f>
        <v>1200</v>
      </c>
      <c r="J1145" s="11">
        <f>SUMIFS(Detalhe_Registro!$G:$G,Detalhe_Registro!$A:$A,A1145,Detalhe_Registro!$D:$D,B1145)</f>
        <v>68.48</v>
      </c>
      <c r="K1145" s="9" t="str">
        <f>IF(G1145="","",IF(G1145&lt;Premissas!$C$8,"&lt; 1,00",IF(G1145&lt;Premissas!$C$9,"1,00 – 1,19",IF(G1145&lt;Premissas!$C$10,"1,20 – 1,39",IF(G1145&lt;Premissas!$C$11,"1,40 – 1,59",IF(G1145&lt;Premissas!$C$12,"1,60 – 1,99","≥ 2,00"))))))</f>
        <v>&lt; 1,00</v>
      </c>
      <c r="L1145" s="12">
        <f>IF(G1145="","",MIN(Premissas!$C$17,IF(G1145&lt;Premissas!$C$8,Premissas!$E$7,IF(G1145&lt;Premissas!$C$9,Premissas!$E$8,IF(G1145&lt;Premissas!$C$10,Premissas!$E$9,IF(G1145&lt;Premissas!$C$11,Premissas!$E$10,IF(G1145&lt;Premissas!$C$12,Premissas!$E$11,Premissas!$E$12)))))))</f>
        <v>0</v>
      </c>
      <c r="M1145" s="13">
        <f>IF(OR(L1145="",L1145=0),0,L1145/Premissas!$C$16)</f>
        <v>0</v>
      </c>
      <c r="N1145" s="9" t="str">
        <f>IF(L1145&gt;=Premissas!$C$17,"SIM","NÃO")</f>
        <v>NÃO</v>
      </c>
    </row>
    <row r="1146" spans="1:14" ht="15" customHeight="1">
      <c r="A1146" s="9">
        <v>8</v>
      </c>
      <c r="B1146" s="9" t="s">
        <v>1303</v>
      </c>
      <c r="C1146" s="9" t="s">
        <v>1304</v>
      </c>
      <c r="D1146" s="9">
        <v>7801</v>
      </c>
      <c r="E1146" s="9" t="s">
        <v>21</v>
      </c>
      <c r="F1146" s="9">
        <f>COUNTIFS(Detalhe_Registro!$A:$A,A1146,Detalhe_Registro!$D:$D,B1146)</f>
        <v>1</v>
      </c>
      <c r="G1146" s="11">
        <v>0.45</v>
      </c>
      <c r="H1146" s="11">
        <v>0.45</v>
      </c>
      <c r="I1146" s="10">
        <f>SUMIFS(Detalhe_Registro!$F:$F,Detalhe_Registro!$A:$A,A1146,Detalhe_Registro!$D:$D,B1146)</f>
        <v>1643</v>
      </c>
      <c r="J1146" s="11">
        <f>SUMIFS(Detalhe_Registro!$G:$G,Detalhe_Registro!$A:$A,A1146,Detalhe_Registro!$D:$D,B1146)</f>
        <v>181.26</v>
      </c>
      <c r="K1146" s="9" t="str">
        <f>IF(G1146="","",IF(G1146&lt;Premissas!$C$8,"&lt; 1,00",IF(G1146&lt;Premissas!$C$9,"1,00 – 1,19",IF(G1146&lt;Premissas!$C$10,"1,20 – 1,39",IF(G1146&lt;Premissas!$C$11,"1,40 – 1,59",IF(G1146&lt;Premissas!$C$12,"1,60 – 1,99","≥ 2,00"))))))</f>
        <v>&lt; 1,00</v>
      </c>
      <c r="L1146" s="12">
        <f>IF(G1146="","",MIN(Premissas!$C$17,IF(G1146&lt;Premissas!$C$8,Premissas!$E$7,IF(G1146&lt;Premissas!$C$9,Premissas!$E$8,IF(G1146&lt;Premissas!$C$10,Premissas!$E$9,IF(G1146&lt;Premissas!$C$11,Premissas!$E$10,IF(G1146&lt;Premissas!$C$12,Premissas!$E$11,Premissas!$E$12)))))))</f>
        <v>0</v>
      </c>
      <c r="M1146" s="13">
        <f>IF(OR(L1146="",L1146=0),0,L1146/Premissas!$C$16)</f>
        <v>0</v>
      </c>
      <c r="N1146" s="9" t="str">
        <f>IF(L1146&gt;=Premissas!$C$17,"SIM","NÃO")</f>
        <v>NÃO</v>
      </c>
    </row>
    <row r="1147" spans="1:14" ht="15" customHeight="1">
      <c r="A1147" s="9">
        <v>8</v>
      </c>
      <c r="B1147" s="9" t="s">
        <v>1665</v>
      </c>
      <c r="C1147" s="9" t="s">
        <v>1666</v>
      </c>
      <c r="D1147" s="9">
        <v>1965</v>
      </c>
      <c r="E1147" s="9" t="s">
        <v>18</v>
      </c>
      <c r="F1147" s="9">
        <f>COUNTIFS(Detalhe_Registro!$A:$A,A1147,Detalhe_Registro!$D:$D,B1147)</f>
        <v>2</v>
      </c>
      <c r="G1147" s="11">
        <v>1.5</v>
      </c>
      <c r="H1147" s="11">
        <v>1.5</v>
      </c>
      <c r="I1147" s="10">
        <f>SUMIFS(Detalhe_Registro!$F:$F,Detalhe_Registro!$A:$A,A1147,Detalhe_Registro!$D:$D,B1147)</f>
        <v>4102</v>
      </c>
      <c r="J1147" s="11">
        <f>SUMIFS(Detalhe_Registro!$G:$G,Detalhe_Registro!$A:$A,A1147,Detalhe_Registro!$D:$D,B1147)</f>
        <v>124.74</v>
      </c>
      <c r="K1147" s="9" t="str">
        <f>IF(G1147="","",IF(G1147&lt;Premissas!$C$8,"&lt; 1,00",IF(G1147&lt;Premissas!$C$9,"1,00 – 1,19",IF(G1147&lt;Premissas!$C$10,"1,20 – 1,39",IF(G1147&lt;Premissas!$C$11,"1,40 – 1,59",IF(G1147&lt;Premissas!$C$12,"1,60 – 1,99","≥ 2,00"))))))</f>
        <v>1,40 – 1,59</v>
      </c>
      <c r="L1147" s="12">
        <f>IF(G1147="","",MIN(Premissas!$C$17,IF(G1147&lt;Premissas!$C$8,Premissas!$E$7,IF(G1147&lt;Premissas!$C$9,Premissas!$E$8,IF(G1147&lt;Premissas!$C$10,Premissas!$E$9,IF(G1147&lt;Premissas!$C$11,Premissas!$E$10,IF(G1147&lt;Premissas!$C$12,Premissas!$E$11,Premissas!$E$12)))))))</f>
        <v>350</v>
      </c>
      <c r="M1147" s="13">
        <f>IF(OR(L1147="",L1147=0),0,L1147/Premissas!$C$16)</f>
        <v>13.461538461538462</v>
      </c>
      <c r="N1147" s="9" t="str">
        <f>IF(L1147&gt;=Premissas!$C$17,"SIM","NÃO")</f>
        <v>NÃO</v>
      </c>
    </row>
    <row r="1148" spans="1:14" ht="15" customHeight="1">
      <c r="A1148" s="9">
        <v>8</v>
      </c>
      <c r="B1148" s="9" t="s">
        <v>1423</v>
      </c>
      <c r="C1148" s="9" t="s">
        <v>1424</v>
      </c>
      <c r="D1148" s="9">
        <v>1965</v>
      </c>
      <c r="E1148" s="9" t="s">
        <v>21</v>
      </c>
      <c r="F1148" s="9">
        <f>COUNTIFS(Detalhe_Registro!$A:$A,A1148,Detalhe_Registro!$D:$D,B1148)</f>
        <v>2</v>
      </c>
      <c r="G1148" s="11">
        <v>0.45</v>
      </c>
      <c r="H1148" s="11">
        <v>0.45</v>
      </c>
      <c r="I1148" s="10">
        <f>SUMIFS(Detalhe_Registro!$F:$F,Detalhe_Registro!$A:$A,A1148,Detalhe_Registro!$D:$D,B1148)</f>
        <v>3866</v>
      </c>
      <c r="J1148" s="11">
        <f>SUMIFS(Detalhe_Registro!$G:$G,Detalhe_Registro!$A:$A,A1148,Detalhe_Registro!$D:$D,B1148)</f>
        <v>412.04</v>
      </c>
      <c r="K1148" s="9" t="str">
        <f>IF(G1148="","",IF(G1148&lt;Premissas!$C$8,"&lt; 1,00",IF(G1148&lt;Premissas!$C$9,"1,00 – 1,19",IF(G1148&lt;Premissas!$C$10,"1,20 – 1,39",IF(G1148&lt;Premissas!$C$11,"1,40 – 1,59",IF(G1148&lt;Premissas!$C$12,"1,60 – 1,99","≥ 2,00"))))))</f>
        <v>&lt; 1,00</v>
      </c>
      <c r="L1148" s="12">
        <f>IF(G1148="","",MIN(Premissas!$C$17,IF(G1148&lt;Premissas!$C$8,Premissas!$E$7,IF(G1148&lt;Premissas!$C$9,Premissas!$E$8,IF(G1148&lt;Premissas!$C$10,Premissas!$E$9,IF(G1148&lt;Premissas!$C$11,Premissas!$E$10,IF(G1148&lt;Premissas!$C$12,Premissas!$E$11,Premissas!$E$12)))))))</f>
        <v>0</v>
      </c>
      <c r="M1148" s="13">
        <f>IF(OR(L1148="",L1148=0),0,L1148/Premissas!$C$16)</f>
        <v>0</v>
      </c>
      <c r="N1148" s="9" t="str">
        <f>IF(L1148&gt;=Premissas!$C$17,"SIM","NÃO")</f>
        <v>NÃO</v>
      </c>
    </row>
    <row r="1149" spans="1:14" ht="15" customHeight="1">
      <c r="A1149" s="9">
        <v>8</v>
      </c>
      <c r="B1149" s="9" t="s">
        <v>1283</v>
      </c>
      <c r="C1149" s="9" t="s">
        <v>1284</v>
      </c>
      <c r="D1149" s="9">
        <v>1965</v>
      </c>
      <c r="E1149" s="9" t="s">
        <v>21</v>
      </c>
      <c r="F1149" s="9">
        <f>COUNTIFS(Detalhe_Registro!$A:$A,A1149,Detalhe_Registro!$D:$D,B1149)</f>
        <v>2</v>
      </c>
      <c r="G1149" s="11">
        <v>0.8</v>
      </c>
      <c r="H1149" s="11">
        <v>0.8</v>
      </c>
      <c r="I1149" s="10">
        <f>SUMIFS(Detalhe_Registro!$F:$F,Detalhe_Registro!$A:$A,A1149,Detalhe_Registro!$D:$D,B1149)</f>
        <v>4146</v>
      </c>
      <c r="J1149" s="11">
        <f>SUMIFS(Detalhe_Registro!$G:$G,Detalhe_Registro!$A:$A,A1149,Detalhe_Registro!$D:$D,B1149)</f>
        <v>255.06</v>
      </c>
      <c r="K1149" s="9" t="str">
        <f>IF(G1149="","",IF(G1149&lt;Premissas!$C$8,"&lt; 1,00",IF(G1149&lt;Premissas!$C$9,"1,00 – 1,19",IF(G1149&lt;Premissas!$C$10,"1,20 – 1,39",IF(G1149&lt;Premissas!$C$11,"1,40 – 1,59",IF(G1149&lt;Premissas!$C$12,"1,60 – 1,99","≥ 2,00"))))))</f>
        <v>&lt; 1,00</v>
      </c>
      <c r="L1149" s="12">
        <f>IF(G1149="","",MIN(Premissas!$C$17,IF(G1149&lt;Premissas!$C$8,Premissas!$E$7,IF(G1149&lt;Premissas!$C$9,Premissas!$E$8,IF(G1149&lt;Premissas!$C$10,Premissas!$E$9,IF(G1149&lt;Premissas!$C$11,Premissas!$E$10,IF(G1149&lt;Premissas!$C$12,Premissas!$E$11,Premissas!$E$12)))))))</f>
        <v>0</v>
      </c>
      <c r="M1149" s="13">
        <f>IF(OR(L1149="",L1149=0),0,L1149/Premissas!$C$16)</f>
        <v>0</v>
      </c>
      <c r="N1149" s="9" t="str">
        <f>IF(L1149&gt;=Premissas!$C$17,"SIM","NÃO")</f>
        <v>NÃO</v>
      </c>
    </row>
    <row r="1150" spans="1:14" ht="15" customHeight="1">
      <c r="A1150" s="9">
        <v>8</v>
      </c>
      <c r="B1150" s="9" t="s">
        <v>1253</v>
      </c>
      <c r="C1150" s="9" t="s">
        <v>1254</v>
      </c>
      <c r="D1150" s="9">
        <v>1965</v>
      </c>
      <c r="E1150" s="9" t="s">
        <v>19</v>
      </c>
      <c r="F1150" s="9">
        <f>COUNTIFS(Detalhe_Registro!$A:$A,A1150,Detalhe_Registro!$D:$D,B1150)</f>
        <v>2</v>
      </c>
      <c r="G1150" s="11">
        <v>0.52941199999999999</v>
      </c>
      <c r="H1150" s="11">
        <v>0.52941199999999999</v>
      </c>
      <c r="I1150" s="10">
        <f>SUMIFS(Detalhe_Registro!$F:$F,Detalhe_Registro!$A:$A,A1150,Detalhe_Registro!$D:$D,B1150)</f>
        <v>1570</v>
      </c>
      <c r="J1150" s="11">
        <f>SUMIFS(Detalhe_Registro!$G:$G,Detalhe_Registro!$A:$A,A1150,Detalhe_Registro!$D:$D,B1150)</f>
        <v>179.38</v>
      </c>
      <c r="K1150" s="9" t="str">
        <f>IF(G1150="","",IF(G1150&lt;Premissas!$C$8,"&lt; 1,00",IF(G1150&lt;Premissas!$C$9,"1,00 – 1,19",IF(G1150&lt;Premissas!$C$10,"1,20 – 1,39",IF(G1150&lt;Premissas!$C$11,"1,40 – 1,59",IF(G1150&lt;Premissas!$C$12,"1,60 – 1,99","≥ 2,00"))))))</f>
        <v>&lt; 1,00</v>
      </c>
      <c r="L1150" s="12">
        <f>IF(G1150="","",MIN(Premissas!$C$17,IF(G1150&lt;Premissas!$C$8,Premissas!$E$7,IF(G1150&lt;Premissas!$C$9,Premissas!$E$8,IF(G1150&lt;Premissas!$C$10,Premissas!$E$9,IF(G1150&lt;Premissas!$C$11,Premissas!$E$10,IF(G1150&lt;Premissas!$C$12,Premissas!$E$11,Premissas!$E$12)))))))</f>
        <v>0</v>
      </c>
      <c r="M1150" s="13">
        <f>IF(OR(L1150="",L1150=0),0,L1150/Premissas!$C$16)</f>
        <v>0</v>
      </c>
      <c r="N1150" s="9" t="str">
        <f>IF(L1150&gt;=Premissas!$C$17,"SIM","NÃO")</f>
        <v>NÃO</v>
      </c>
    </row>
    <row r="1151" spans="1:14" ht="15" customHeight="1">
      <c r="A1151" s="9">
        <v>8</v>
      </c>
      <c r="B1151" s="9" t="s">
        <v>1269</v>
      </c>
      <c r="C1151" s="9" t="s">
        <v>1270</v>
      </c>
      <c r="D1151" s="9">
        <v>1965</v>
      </c>
      <c r="E1151" s="9" t="s">
        <v>21</v>
      </c>
      <c r="F1151" s="9">
        <f>COUNTIFS(Detalhe_Registro!$A:$A,A1151,Detalhe_Registro!$D:$D,B1151)</f>
        <v>2</v>
      </c>
      <c r="G1151" s="11">
        <v>0.45</v>
      </c>
      <c r="H1151" s="11">
        <v>0.45</v>
      </c>
      <c r="I1151" s="10">
        <f>SUMIFS(Detalhe_Registro!$F:$F,Detalhe_Registro!$A:$A,A1151,Detalhe_Registro!$D:$D,B1151)</f>
        <v>3072</v>
      </c>
      <c r="J1151" s="11">
        <f>SUMIFS(Detalhe_Registro!$G:$G,Detalhe_Registro!$A:$A,A1151,Detalhe_Registro!$D:$D,B1151)</f>
        <v>336.32</v>
      </c>
      <c r="K1151" s="9" t="str">
        <f>IF(G1151="","",IF(G1151&lt;Premissas!$C$8,"&lt; 1,00",IF(G1151&lt;Premissas!$C$9,"1,00 – 1,19",IF(G1151&lt;Premissas!$C$10,"1,20 – 1,39",IF(G1151&lt;Premissas!$C$11,"1,40 – 1,59",IF(G1151&lt;Premissas!$C$12,"1,60 – 1,99","≥ 2,00"))))))</f>
        <v>&lt; 1,00</v>
      </c>
      <c r="L1151" s="12">
        <f>IF(G1151="","",MIN(Premissas!$C$17,IF(G1151&lt;Premissas!$C$8,Premissas!$E$7,IF(G1151&lt;Premissas!$C$9,Premissas!$E$8,IF(G1151&lt;Premissas!$C$10,Premissas!$E$9,IF(G1151&lt;Premissas!$C$11,Premissas!$E$10,IF(G1151&lt;Premissas!$C$12,Premissas!$E$11,Premissas!$E$12)))))))</f>
        <v>0</v>
      </c>
      <c r="M1151" s="13">
        <f>IF(OR(L1151="",L1151=0),0,L1151/Premissas!$C$16)</f>
        <v>0</v>
      </c>
      <c r="N1151" s="9" t="str">
        <f>IF(L1151&gt;=Premissas!$C$17,"SIM","NÃO")</f>
        <v>NÃO</v>
      </c>
    </row>
    <row r="1152" spans="1:14" ht="15" customHeight="1">
      <c r="A1152" s="9">
        <v>8</v>
      </c>
      <c r="B1152" s="9" t="s">
        <v>1367</v>
      </c>
      <c r="C1152" s="9" t="s">
        <v>1368</v>
      </c>
      <c r="D1152" s="9">
        <v>7801</v>
      </c>
      <c r="E1152" s="9" t="s">
        <v>4852</v>
      </c>
      <c r="F1152" s="9">
        <f>COUNTIFS(Detalhe_Registro!$A:$A,A1152,Detalhe_Registro!$D:$D,B1152)</f>
        <v>2</v>
      </c>
      <c r="G1152" s="11">
        <v>1.470588</v>
      </c>
      <c r="H1152" s="11">
        <v>1.2665439999999999</v>
      </c>
      <c r="I1152" s="10">
        <f>SUMIFS(Detalhe_Registro!$F:$F,Detalhe_Registro!$A:$A,A1152,Detalhe_Registro!$D:$D,B1152)</f>
        <v>2519</v>
      </c>
      <c r="J1152" s="11">
        <f>SUMIFS(Detalhe_Registro!$G:$G,Detalhe_Registro!$A:$A,A1152,Detalhe_Registro!$D:$D,B1152)</f>
        <v>116.82000000000001</v>
      </c>
      <c r="K1152" s="9" t="str">
        <f>IF(G1152="","",IF(G1152&lt;Premissas!$C$8,"&lt; 1,00",IF(G1152&lt;Premissas!$C$9,"1,00 – 1,19",IF(G1152&lt;Premissas!$C$10,"1,20 – 1,39",IF(G1152&lt;Premissas!$C$11,"1,40 – 1,59",IF(G1152&lt;Premissas!$C$12,"1,60 – 1,99","≥ 2,00"))))))</f>
        <v>1,40 – 1,59</v>
      </c>
      <c r="L1152" s="12">
        <f>IF(G1152="","",MIN(Premissas!$C$17,IF(G1152&lt;Premissas!$C$8,Premissas!$E$7,IF(G1152&lt;Premissas!$C$9,Premissas!$E$8,IF(G1152&lt;Premissas!$C$10,Premissas!$E$9,IF(G1152&lt;Premissas!$C$11,Premissas!$E$10,IF(G1152&lt;Premissas!$C$12,Premissas!$E$11,Premissas!$E$12)))))))</f>
        <v>350</v>
      </c>
      <c r="M1152" s="13">
        <f>IF(OR(L1152="",L1152=0),0,L1152/Premissas!$C$16)</f>
        <v>13.461538461538462</v>
      </c>
      <c r="N1152" s="9" t="str">
        <f>IF(L1152&gt;=Premissas!$C$17,"SIM","NÃO")</f>
        <v>NÃO</v>
      </c>
    </row>
    <row r="1153" spans="1:14" ht="15" customHeight="1">
      <c r="A1153" s="9">
        <v>8</v>
      </c>
      <c r="B1153" s="9" t="s">
        <v>1721</v>
      </c>
      <c r="C1153" s="9" t="s">
        <v>1722</v>
      </c>
      <c r="D1153" s="9">
        <v>1965</v>
      </c>
      <c r="E1153" s="9" t="s">
        <v>4852</v>
      </c>
      <c r="F1153" s="9">
        <f>COUNTIFS(Detalhe_Registro!$A:$A,A1153,Detalhe_Registro!$D:$D,B1153)</f>
        <v>4</v>
      </c>
      <c r="G1153" s="11">
        <v>1.3529409999999999</v>
      </c>
      <c r="H1153" s="11">
        <v>0.73897100000000004</v>
      </c>
      <c r="I1153" s="10">
        <f>SUMIFS(Detalhe_Registro!$F:$F,Detalhe_Registro!$A:$A,A1153,Detalhe_Registro!$D:$D,B1153)</f>
        <v>6960</v>
      </c>
      <c r="J1153" s="11">
        <f>SUMIFS(Detalhe_Registro!$G:$G,Detalhe_Registro!$A:$A,A1153,Detalhe_Registro!$D:$D,B1153)</f>
        <v>322.3</v>
      </c>
      <c r="K1153" s="9" t="str">
        <f>IF(G1153="","",IF(G1153&lt;Premissas!$C$8,"&lt; 1,00",IF(G1153&lt;Premissas!$C$9,"1,00 – 1,19",IF(G1153&lt;Premissas!$C$10,"1,20 – 1,39",IF(G1153&lt;Premissas!$C$11,"1,40 – 1,59",IF(G1153&lt;Premissas!$C$12,"1,60 – 1,99","≥ 2,00"))))))</f>
        <v>1,20 – 1,39</v>
      </c>
      <c r="L1153" s="12">
        <f>IF(G1153="","",MIN(Premissas!$C$17,IF(G1153&lt;Premissas!$C$8,Premissas!$E$7,IF(G1153&lt;Premissas!$C$9,Premissas!$E$8,IF(G1153&lt;Premissas!$C$10,Premissas!$E$9,IF(G1153&lt;Premissas!$C$11,Premissas!$E$10,IF(G1153&lt;Premissas!$C$12,Premissas!$E$11,Premissas!$E$12)))))))</f>
        <v>200</v>
      </c>
      <c r="M1153" s="13">
        <f>IF(OR(L1153="",L1153=0),0,L1153/Premissas!$C$16)</f>
        <v>7.6923076923076925</v>
      </c>
      <c r="N1153" s="9" t="str">
        <f>IF(L1153&gt;=Premissas!$C$17,"SIM","NÃO")</f>
        <v>NÃO</v>
      </c>
    </row>
    <row r="1154" spans="1:14" ht="15" customHeight="1">
      <c r="A1154" s="9">
        <v>8</v>
      </c>
      <c r="B1154" s="9" t="s">
        <v>2153</v>
      </c>
      <c r="C1154" s="9" t="s">
        <v>2154</v>
      </c>
      <c r="D1154" s="9">
        <v>1965</v>
      </c>
      <c r="E1154" s="9" t="s">
        <v>21</v>
      </c>
      <c r="F1154" s="9">
        <f>COUNTIFS(Detalhe_Registro!$A:$A,A1154,Detalhe_Registro!$D:$D,B1154)</f>
        <v>2</v>
      </c>
      <c r="G1154" s="11">
        <v>0.55000000000000004</v>
      </c>
      <c r="H1154" s="11">
        <v>0.55000000000000004</v>
      </c>
      <c r="I1154" s="10">
        <f>SUMIFS(Detalhe_Registro!$F:$F,Detalhe_Registro!$A:$A,A1154,Detalhe_Registro!$D:$D,B1154)</f>
        <v>4606</v>
      </c>
      <c r="J1154" s="11">
        <f>SUMIFS(Detalhe_Registro!$G:$G,Detalhe_Registro!$A:$A,A1154,Detalhe_Registro!$D:$D,B1154)</f>
        <v>437.64</v>
      </c>
      <c r="K1154" s="9" t="str">
        <f>IF(G1154="","",IF(G1154&lt;Premissas!$C$8,"&lt; 1,00",IF(G1154&lt;Premissas!$C$9,"1,00 – 1,19",IF(G1154&lt;Premissas!$C$10,"1,20 – 1,39",IF(G1154&lt;Premissas!$C$11,"1,40 – 1,59",IF(G1154&lt;Premissas!$C$12,"1,60 – 1,99","≥ 2,00"))))))</f>
        <v>&lt; 1,00</v>
      </c>
      <c r="L1154" s="12">
        <f>IF(G1154="","",MIN(Premissas!$C$17,IF(G1154&lt;Premissas!$C$8,Premissas!$E$7,IF(G1154&lt;Premissas!$C$9,Premissas!$E$8,IF(G1154&lt;Premissas!$C$10,Premissas!$E$9,IF(G1154&lt;Premissas!$C$11,Premissas!$E$10,IF(G1154&lt;Premissas!$C$12,Premissas!$E$11,Premissas!$E$12)))))))</f>
        <v>0</v>
      </c>
      <c r="M1154" s="13">
        <f>IF(OR(L1154="",L1154=0),0,L1154/Premissas!$C$16)</f>
        <v>0</v>
      </c>
      <c r="N1154" s="9" t="str">
        <f>IF(L1154&gt;=Premissas!$C$17,"SIM","NÃO")</f>
        <v>NÃO</v>
      </c>
    </row>
    <row r="1155" spans="1:14" ht="15" customHeight="1">
      <c r="A1155" s="9">
        <v>8</v>
      </c>
      <c r="B1155" s="9" t="s">
        <v>1575</v>
      </c>
      <c r="C1155" s="9" t="s">
        <v>1576</v>
      </c>
      <c r="D1155" s="9">
        <v>1965</v>
      </c>
      <c r="E1155" s="9" t="s">
        <v>18</v>
      </c>
      <c r="F1155" s="9">
        <f>COUNTIFS(Detalhe_Registro!$A:$A,A1155,Detalhe_Registro!$D:$D,B1155)</f>
        <v>2</v>
      </c>
      <c r="G1155" s="11">
        <v>1.2727269999999999</v>
      </c>
      <c r="H1155" s="11">
        <v>1.2727269999999999</v>
      </c>
      <c r="I1155" s="10">
        <f>SUMIFS(Detalhe_Registro!$F:$F,Detalhe_Registro!$A:$A,A1155,Detalhe_Registro!$D:$D,B1155)</f>
        <v>3520</v>
      </c>
      <c r="J1155" s="11">
        <f>SUMIFS(Detalhe_Registro!$G:$G,Detalhe_Registro!$A:$A,A1155,Detalhe_Registro!$D:$D,B1155)</f>
        <v>125.42</v>
      </c>
      <c r="K1155" s="9" t="str">
        <f>IF(G1155="","",IF(G1155&lt;Premissas!$C$8,"&lt; 1,00",IF(G1155&lt;Premissas!$C$9,"1,00 – 1,19",IF(G1155&lt;Premissas!$C$10,"1,20 – 1,39",IF(G1155&lt;Premissas!$C$11,"1,40 – 1,59",IF(G1155&lt;Premissas!$C$12,"1,60 – 1,99","≥ 2,00"))))))</f>
        <v>1,20 – 1,39</v>
      </c>
      <c r="L1155" s="12">
        <f>IF(G1155="","",MIN(Premissas!$C$17,IF(G1155&lt;Premissas!$C$8,Premissas!$E$7,IF(G1155&lt;Premissas!$C$9,Premissas!$E$8,IF(G1155&lt;Premissas!$C$10,Premissas!$E$9,IF(G1155&lt;Premissas!$C$11,Premissas!$E$10,IF(G1155&lt;Premissas!$C$12,Premissas!$E$11,Premissas!$E$12)))))))</f>
        <v>200</v>
      </c>
      <c r="M1155" s="13">
        <f>IF(OR(L1155="",L1155=0),0,L1155/Premissas!$C$16)</f>
        <v>7.6923076923076925</v>
      </c>
      <c r="N1155" s="9" t="str">
        <f>IF(L1155&gt;=Premissas!$C$17,"SIM","NÃO")</f>
        <v>NÃO</v>
      </c>
    </row>
    <row r="1156" spans="1:14" ht="15" customHeight="1">
      <c r="A1156" s="9">
        <v>8</v>
      </c>
      <c r="B1156" s="9" t="s">
        <v>1503</v>
      </c>
      <c r="C1156" s="9" t="s">
        <v>1504</v>
      </c>
      <c r="D1156" s="9">
        <v>1965</v>
      </c>
      <c r="E1156" s="9" t="s">
        <v>4853</v>
      </c>
      <c r="F1156" s="9">
        <f>COUNTIFS(Detalhe_Registro!$A:$A,A1156,Detalhe_Registro!$D:$D,B1156)</f>
        <v>4</v>
      </c>
      <c r="G1156" s="11">
        <v>5.8823530000000002</v>
      </c>
      <c r="H1156" s="11">
        <v>3.5320860000000001</v>
      </c>
      <c r="I1156" s="10">
        <f>SUMIFS(Detalhe_Registro!$F:$F,Detalhe_Registro!$A:$A,A1156,Detalhe_Registro!$D:$D,B1156)</f>
        <v>3530</v>
      </c>
      <c r="J1156" s="11">
        <f>SUMIFS(Detalhe_Registro!$G:$G,Detalhe_Registro!$A:$A,A1156,Detalhe_Registro!$D:$D,B1156)</f>
        <v>134.06</v>
      </c>
      <c r="K1156" s="9" t="str">
        <f>IF(G1156="","",IF(G1156&lt;Premissas!$C$8,"&lt; 1,00",IF(G1156&lt;Premissas!$C$9,"1,00 – 1,19",IF(G1156&lt;Premissas!$C$10,"1,20 – 1,39",IF(G1156&lt;Premissas!$C$11,"1,40 – 1,59",IF(G1156&lt;Premissas!$C$12,"1,60 – 1,99","≥ 2,00"))))))</f>
        <v>≥ 2,00</v>
      </c>
      <c r="L1156" s="12">
        <f>IF(G1156="","",MIN(Premissas!$C$17,IF(G1156&lt;Premissas!$C$8,Premissas!$E$7,IF(G1156&lt;Premissas!$C$9,Premissas!$E$8,IF(G1156&lt;Premissas!$C$10,Premissas!$E$9,IF(G1156&lt;Premissas!$C$11,Premissas!$E$10,IF(G1156&lt;Premissas!$C$12,Premissas!$E$11,Premissas!$E$12)))))))</f>
        <v>750</v>
      </c>
      <c r="M1156" s="13">
        <f>IF(OR(L1156="",L1156=0),0,L1156/Premissas!$C$16)</f>
        <v>28.846153846153847</v>
      </c>
      <c r="N1156" s="9" t="str">
        <f>IF(L1156&gt;=Premissas!$C$17,"SIM","NÃO")</f>
        <v>SIM</v>
      </c>
    </row>
    <row r="1157" spans="1:14" ht="15" customHeight="1">
      <c r="A1157" s="9">
        <v>8</v>
      </c>
      <c r="B1157" s="9" t="s">
        <v>2171</v>
      </c>
      <c r="C1157" s="9" t="s">
        <v>2172</v>
      </c>
      <c r="D1157" s="9">
        <v>1965</v>
      </c>
      <c r="E1157" s="9" t="s">
        <v>19</v>
      </c>
      <c r="F1157" s="9">
        <f>COUNTIFS(Detalhe_Registro!$A:$A,A1157,Detalhe_Registro!$D:$D,B1157)</f>
        <v>2</v>
      </c>
      <c r="G1157" s="11">
        <v>2.1764709999999998</v>
      </c>
      <c r="H1157" s="11">
        <v>2.1764709999999998</v>
      </c>
      <c r="I1157" s="10">
        <f>SUMIFS(Detalhe_Registro!$F:$F,Detalhe_Registro!$A:$A,A1157,Detalhe_Registro!$D:$D,B1157)</f>
        <v>962</v>
      </c>
      <c r="J1157" s="11">
        <f>SUMIFS(Detalhe_Registro!$G:$G,Detalhe_Registro!$A:$A,A1157,Detalhe_Registro!$D:$D,B1157)</f>
        <v>26</v>
      </c>
      <c r="K1157" s="9" t="str">
        <f>IF(G1157="","",IF(G1157&lt;Premissas!$C$8,"&lt; 1,00",IF(G1157&lt;Premissas!$C$9,"1,00 – 1,19",IF(G1157&lt;Premissas!$C$10,"1,20 – 1,39",IF(G1157&lt;Premissas!$C$11,"1,40 – 1,59",IF(G1157&lt;Premissas!$C$12,"1,60 – 1,99","≥ 2,00"))))))</f>
        <v>≥ 2,00</v>
      </c>
      <c r="L1157" s="12">
        <f>IF(G1157="","",MIN(Premissas!$C$17,IF(G1157&lt;Premissas!$C$8,Premissas!$E$7,IF(G1157&lt;Premissas!$C$9,Premissas!$E$8,IF(G1157&lt;Premissas!$C$10,Premissas!$E$9,IF(G1157&lt;Premissas!$C$11,Premissas!$E$10,IF(G1157&lt;Premissas!$C$12,Premissas!$E$11,Premissas!$E$12)))))))</f>
        <v>750</v>
      </c>
      <c r="M1157" s="13">
        <f>IF(OR(L1157="",L1157=0),0,L1157/Premissas!$C$16)</f>
        <v>28.846153846153847</v>
      </c>
      <c r="N1157" s="9" t="str">
        <f>IF(L1157&gt;=Premissas!$C$17,"SIM","NÃO")</f>
        <v>SIM</v>
      </c>
    </row>
    <row r="1158" spans="1:14" ht="15" customHeight="1">
      <c r="A1158" s="9">
        <v>8</v>
      </c>
      <c r="B1158" s="9" t="s">
        <v>1373</v>
      </c>
      <c r="C1158" s="9" t="s">
        <v>1374</v>
      </c>
      <c r="D1158" s="9">
        <v>1965</v>
      </c>
      <c r="E1158" s="9" t="s">
        <v>21</v>
      </c>
      <c r="F1158" s="9">
        <f>COUNTIFS(Detalhe_Registro!$A:$A,A1158,Detalhe_Registro!$D:$D,B1158)</f>
        <v>2</v>
      </c>
      <c r="G1158" s="11">
        <v>0.6</v>
      </c>
      <c r="H1158" s="11">
        <v>0.6</v>
      </c>
      <c r="I1158" s="10">
        <f>SUMIFS(Detalhe_Registro!$F:$F,Detalhe_Registro!$A:$A,A1158,Detalhe_Registro!$D:$D,B1158)</f>
        <v>2612</v>
      </c>
      <c r="J1158" s="11">
        <f>SUMIFS(Detalhe_Registro!$G:$G,Detalhe_Registro!$A:$A,A1158,Detalhe_Registro!$D:$D,B1158)</f>
        <v>209.66</v>
      </c>
      <c r="K1158" s="9" t="str">
        <f>IF(G1158="","",IF(G1158&lt;Premissas!$C$8,"&lt; 1,00",IF(G1158&lt;Premissas!$C$9,"1,00 – 1,19",IF(G1158&lt;Premissas!$C$10,"1,20 – 1,39",IF(G1158&lt;Premissas!$C$11,"1,40 – 1,59",IF(G1158&lt;Premissas!$C$12,"1,60 – 1,99","≥ 2,00"))))))</f>
        <v>&lt; 1,00</v>
      </c>
      <c r="L1158" s="12">
        <f>IF(G1158="","",MIN(Premissas!$C$17,IF(G1158&lt;Premissas!$C$8,Premissas!$E$7,IF(G1158&lt;Premissas!$C$9,Premissas!$E$8,IF(G1158&lt;Premissas!$C$10,Premissas!$E$9,IF(G1158&lt;Premissas!$C$11,Premissas!$E$10,IF(G1158&lt;Premissas!$C$12,Premissas!$E$11,Premissas!$E$12)))))))</f>
        <v>0</v>
      </c>
      <c r="M1158" s="13">
        <f>IF(OR(L1158="",L1158=0),0,L1158/Premissas!$C$16)</f>
        <v>0</v>
      </c>
      <c r="N1158" s="9" t="str">
        <f>IF(L1158&gt;=Premissas!$C$17,"SIM","NÃO")</f>
        <v>NÃO</v>
      </c>
    </row>
    <row r="1159" spans="1:14" ht="15" customHeight="1">
      <c r="A1159" s="9">
        <v>8</v>
      </c>
      <c r="B1159" s="9" t="s">
        <v>4531</v>
      </c>
      <c r="C1159" s="9" t="s">
        <v>4532</v>
      </c>
      <c r="D1159" s="9">
        <v>1965</v>
      </c>
      <c r="E1159" s="9" t="s">
        <v>18</v>
      </c>
      <c r="F1159" s="9">
        <f>COUNTIFS(Detalhe_Registro!$A:$A,A1159,Detalhe_Registro!$D:$D,B1159)</f>
        <v>2</v>
      </c>
      <c r="G1159" s="11">
        <v>0.59090900000000002</v>
      </c>
      <c r="H1159" s="11">
        <v>0.59090900000000002</v>
      </c>
      <c r="I1159" s="10">
        <f>SUMIFS(Detalhe_Registro!$F:$F,Detalhe_Registro!$A:$A,A1159,Detalhe_Registro!$D:$D,B1159)</f>
        <v>6</v>
      </c>
      <c r="J1159" s="11">
        <f>SUMIFS(Detalhe_Registro!$G:$G,Detalhe_Registro!$A:$A,A1159,Detalhe_Registro!$D:$D,B1159)</f>
        <v>0.48</v>
      </c>
      <c r="K1159" s="9" t="str">
        <f>IF(G1159="","",IF(G1159&lt;Premissas!$C$8,"&lt; 1,00",IF(G1159&lt;Premissas!$C$9,"1,00 – 1,19",IF(G1159&lt;Premissas!$C$10,"1,20 – 1,39",IF(G1159&lt;Premissas!$C$11,"1,40 – 1,59",IF(G1159&lt;Premissas!$C$12,"1,60 – 1,99","≥ 2,00"))))))</f>
        <v>&lt; 1,00</v>
      </c>
      <c r="L1159" s="12">
        <f>IF(G1159="","",MIN(Premissas!$C$17,IF(G1159&lt;Premissas!$C$8,Premissas!$E$7,IF(G1159&lt;Premissas!$C$9,Premissas!$E$8,IF(G1159&lt;Premissas!$C$10,Premissas!$E$9,IF(G1159&lt;Premissas!$C$11,Premissas!$E$10,IF(G1159&lt;Premissas!$C$12,Premissas!$E$11,Premissas!$E$12)))))))</f>
        <v>0</v>
      </c>
      <c r="M1159" s="13">
        <f>IF(OR(L1159="",L1159=0),0,L1159/Premissas!$C$16)</f>
        <v>0</v>
      </c>
      <c r="N1159" s="9" t="str">
        <f>IF(L1159&gt;=Premissas!$C$17,"SIM","NÃO")</f>
        <v>NÃO</v>
      </c>
    </row>
    <row r="1160" spans="1:14" ht="15" customHeight="1">
      <c r="A1160" s="9">
        <v>8</v>
      </c>
      <c r="B1160" s="9" t="s">
        <v>1673</v>
      </c>
      <c r="C1160" s="9" t="s">
        <v>1674</v>
      </c>
      <c r="D1160" s="9">
        <v>1965</v>
      </c>
      <c r="E1160" s="9" t="s">
        <v>20</v>
      </c>
      <c r="F1160" s="9">
        <f>COUNTIFS(Detalhe_Registro!$A:$A,A1160,Detalhe_Registro!$D:$D,B1160)</f>
        <v>2</v>
      </c>
      <c r="G1160" s="11">
        <v>0.125</v>
      </c>
      <c r="H1160" s="11">
        <v>0.125</v>
      </c>
      <c r="I1160" s="10">
        <f>SUMIFS(Detalhe_Registro!$F:$F,Detalhe_Registro!$A:$A,A1160,Detalhe_Registro!$D:$D,B1160)</f>
        <v>36</v>
      </c>
      <c r="J1160" s="11">
        <f>SUMIFS(Detalhe_Registro!$G:$G,Detalhe_Registro!$A:$A,A1160,Detalhe_Registro!$D:$D,B1160)</f>
        <v>19.48</v>
      </c>
      <c r="K1160" s="9" t="str">
        <f>IF(G1160="","",IF(G1160&lt;Premissas!$C$8,"&lt; 1,00",IF(G1160&lt;Premissas!$C$9,"1,00 – 1,19",IF(G1160&lt;Premissas!$C$10,"1,20 – 1,39",IF(G1160&lt;Premissas!$C$11,"1,40 – 1,59",IF(G1160&lt;Premissas!$C$12,"1,60 – 1,99","≥ 2,00"))))))</f>
        <v>&lt; 1,00</v>
      </c>
      <c r="L1160" s="12">
        <f>IF(G1160="","",MIN(Premissas!$C$17,IF(G1160&lt;Premissas!$C$8,Premissas!$E$7,IF(G1160&lt;Premissas!$C$9,Premissas!$E$8,IF(G1160&lt;Premissas!$C$10,Premissas!$E$9,IF(G1160&lt;Premissas!$C$11,Premissas!$E$10,IF(G1160&lt;Premissas!$C$12,Premissas!$E$11,Premissas!$E$12)))))))</f>
        <v>0</v>
      </c>
      <c r="M1160" s="13">
        <f>IF(OR(L1160="",L1160=0),0,L1160/Premissas!$C$16)</f>
        <v>0</v>
      </c>
      <c r="N1160" s="9" t="str">
        <f>IF(L1160&gt;=Premissas!$C$17,"SIM","NÃO")</f>
        <v>NÃO</v>
      </c>
    </row>
    <row r="1161" spans="1:14" ht="15" customHeight="1">
      <c r="A1161" s="9">
        <v>8</v>
      </c>
      <c r="B1161" s="9" t="s">
        <v>1387</v>
      </c>
      <c r="C1161" s="9" t="s">
        <v>1388</v>
      </c>
      <c r="D1161" s="9">
        <v>1965</v>
      </c>
      <c r="E1161" s="9" t="s">
        <v>21</v>
      </c>
      <c r="F1161" s="9">
        <f>COUNTIFS(Detalhe_Registro!$A:$A,A1161,Detalhe_Registro!$D:$D,B1161)</f>
        <v>2</v>
      </c>
      <c r="G1161" s="11">
        <v>0.1</v>
      </c>
      <c r="H1161" s="11">
        <v>0.1</v>
      </c>
      <c r="I1161" s="10">
        <f>SUMIFS(Detalhe_Registro!$F:$F,Detalhe_Registro!$A:$A,A1161,Detalhe_Registro!$D:$D,B1161)</f>
        <v>74</v>
      </c>
      <c r="J1161" s="11">
        <f>SUMIFS(Detalhe_Registro!$G:$G,Detalhe_Registro!$A:$A,A1161,Detalhe_Registro!$D:$D,B1161)</f>
        <v>43.6</v>
      </c>
      <c r="K1161" s="9" t="str">
        <f>IF(G1161="","",IF(G1161&lt;Premissas!$C$8,"&lt; 1,00",IF(G1161&lt;Premissas!$C$9,"1,00 – 1,19",IF(G1161&lt;Premissas!$C$10,"1,20 – 1,39",IF(G1161&lt;Premissas!$C$11,"1,40 – 1,59",IF(G1161&lt;Premissas!$C$12,"1,60 – 1,99","≥ 2,00"))))))</f>
        <v>&lt; 1,00</v>
      </c>
      <c r="L1161" s="12">
        <f>IF(G1161="","",MIN(Premissas!$C$17,IF(G1161&lt;Premissas!$C$8,Premissas!$E$7,IF(G1161&lt;Premissas!$C$9,Premissas!$E$8,IF(G1161&lt;Premissas!$C$10,Premissas!$E$9,IF(G1161&lt;Premissas!$C$11,Premissas!$E$10,IF(G1161&lt;Premissas!$C$12,Premissas!$E$11,Premissas!$E$12)))))))</f>
        <v>0</v>
      </c>
      <c r="M1161" s="13">
        <f>IF(OR(L1161="",L1161=0),0,L1161/Premissas!$C$16)</f>
        <v>0</v>
      </c>
      <c r="N1161" s="9" t="str">
        <f>IF(L1161&gt;=Premissas!$C$17,"SIM","NÃO")</f>
        <v>NÃO</v>
      </c>
    </row>
    <row r="1162" spans="1:14" ht="15" customHeight="1">
      <c r="A1162" s="9">
        <v>8</v>
      </c>
      <c r="B1162" s="9" t="s">
        <v>1525</v>
      </c>
      <c r="C1162" s="9" t="s">
        <v>1526</v>
      </c>
      <c r="D1162" s="9">
        <v>1965</v>
      </c>
      <c r="E1162" s="9" t="s">
        <v>20</v>
      </c>
      <c r="F1162" s="9">
        <f>COUNTIFS(Detalhe_Registro!$A:$A,A1162,Detalhe_Registro!$D:$D,B1162)</f>
        <v>2</v>
      </c>
      <c r="G1162" s="11">
        <v>0.3125</v>
      </c>
      <c r="H1162" s="11">
        <v>0.3125</v>
      </c>
      <c r="I1162" s="10">
        <f>SUMIFS(Detalhe_Registro!$F:$F,Detalhe_Registro!$A:$A,A1162,Detalhe_Registro!$D:$D,B1162)</f>
        <v>366</v>
      </c>
      <c r="J1162" s="11">
        <f>SUMIFS(Detalhe_Registro!$G:$G,Detalhe_Registro!$A:$A,A1162,Detalhe_Registro!$D:$D,B1162)</f>
        <v>71.66</v>
      </c>
      <c r="K1162" s="9" t="str">
        <f>IF(G1162="","",IF(G1162&lt;Premissas!$C$8,"&lt; 1,00",IF(G1162&lt;Premissas!$C$9,"1,00 – 1,19",IF(G1162&lt;Premissas!$C$10,"1,20 – 1,39",IF(G1162&lt;Premissas!$C$11,"1,40 – 1,59",IF(G1162&lt;Premissas!$C$12,"1,60 – 1,99","≥ 2,00"))))))</f>
        <v>&lt; 1,00</v>
      </c>
      <c r="L1162" s="12">
        <f>IF(G1162="","",MIN(Premissas!$C$17,IF(G1162&lt;Premissas!$C$8,Premissas!$E$7,IF(G1162&lt;Premissas!$C$9,Premissas!$E$8,IF(G1162&lt;Premissas!$C$10,Premissas!$E$9,IF(G1162&lt;Premissas!$C$11,Premissas!$E$10,IF(G1162&lt;Premissas!$C$12,Premissas!$E$11,Premissas!$E$12)))))))</f>
        <v>0</v>
      </c>
      <c r="M1162" s="13">
        <f>IF(OR(L1162="",L1162=0),0,L1162/Premissas!$C$16)</f>
        <v>0</v>
      </c>
      <c r="N1162" s="9" t="str">
        <f>IF(L1162&gt;=Premissas!$C$17,"SIM","NÃO")</f>
        <v>NÃO</v>
      </c>
    </row>
    <row r="1163" spans="1:14" ht="15" customHeight="1">
      <c r="A1163" s="9">
        <v>8</v>
      </c>
      <c r="B1163" s="9" t="s">
        <v>4326</v>
      </c>
      <c r="C1163" s="9" t="s">
        <v>4327</v>
      </c>
      <c r="D1163" s="9">
        <v>1965</v>
      </c>
      <c r="E1163" s="9" t="s">
        <v>20</v>
      </c>
      <c r="F1163" s="9">
        <f>COUNTIFS(Detalhe_Registro!$A:$A,A1163,Detalhe_Registro!$D:$D,B1163)</f>
        <v>2</v>
      </c>
      <c r="G1163" s="11">
        <v>0.25</v>
      </c>
      <c r="H1163" s="11">
        <v>0.25</v>
      </c>
      <c r="I1163" s="10">
        <f>SUMIFS(Detalhe_Registro!$F:$F,Detalhe_Registro!$A:$A,A1163,Detalhe_Registro!$D:$D,B1163)</f>
        <v>58</v>
      </c>
      <c r="J1163" s="11">
        <f>SUMIFS(Detalhe_Registro!$G:$G,Detalhe_Registro!$A:$A,A1163,Detalhe_Registro!$D:$D,B1163)</f>
        <v>15.76</v>
      </c>
      <c r="K1163" s="9" t="str">
        <f>IF(G1163="","",IF(G1163&lt;Premissas!$C$8,"&lt; 1,00",IF(G1163&lt;Premissas!$C$9,"1,00 – 1,19",IF(G1163&lt;Premissas!$C$10,"1,20 – 1,39",IF(G1163&lt;Premissas!$C$11,"1,40 – 1,59",IF(G1163&lt;Premissas!$C$12,"1,60 – 1,99","≥ 2,00"))))))</f>
        <v>&lt; 1,00</v>
      </c>
      <c r="L1163" s="12">
        <f>IF(G1163="","",MIN(Premissas!$C$17,IF(G1163&lt;Premissas!$C$8,Premissas!$E$7,IF(G1163&lt;Premissas!$C$9,Premissas!$E$8,IF(G1163&lt;Premissas!$C$10,Premissas!$E$9,IF(G1163&lt;Premissas!$C$11,Premissas!$E$10,IF(G1163&lt;Premissas!$C$12,Premissas!$E$11,Premissas!$E$12)))))))</f>
        <v>0</v>
      </c>
      <c r="M1163" s="13">
        <f>IF(OR(L1163="",L1163=0),0,L1163/Premissas!$C$16)</f>
        <v>0</v>
      </c>
      <c r="N1163" s="9" t="str">
        <f>IF(L1163&gt;=Premissas!$C$17,"SIM","NÃO")</f>
        <v>NÃO</v>
      </c>
    </row>
    <row r="1164" spans="1:14" ht="15" customHeight="1">
      <c r="A1164" s="9">
        <v>8</v>
      </c>
      <c r="B1164" s="9" t="s">
        <v>2161</v>
      </c>
      <c r="C1164" s="9" t="s">
        <v>2162</v>
      </c>
      <c r="D1164" s="9">
        <v>1965</v>
      </c>
      <c r="E1164" s="9" t="s">
        <v>21</v>
      </c>
      <c r="F1164" s="9">
        <f>COUNTIFS(Detalhe_Registro!$A:$A,A1164,Detalhe_Registro!$D:$D,B1164)</f>
        <v>2</v>
      </c>
      <c r="G1164" s="11">
        <v>0.4</v>
      </c>
      <c r="H1164" s="11">
        <v>0.4</v>
      </c>
      <c r="I1164" s="10">
        <f>SUMIFS(Detalhe_Registro!$F:$F,Detalhe_Registro!$A:$A,A1164,Detalhe_Registro!$D:$D,B1164)</f>
        <v>2450</v>
      </c>
      <c r="J1164" s="11">
        <f>SUMIFS(Detalhe_Registro!$G:$G,Detalhe_Registro!$A:$A,A1164,Detalhe_Registro!$D:$D,B1164)</f>
        <v>324.2</v>
      </c>
      <c r="K1164" s="9" t="str">
        <f>IF(G1164="","",IF(G1164&lt;Premissas!$C$8,"&lt; 1,00",IF(G1164&lt;Premissas!$C$9,"1,00 – 1,19",IF(G1164&lt;Premissas!$C$10,"1,20 – 1,39",IF(G1164&lt;Premissas!$C$11,"1,40 – 1,59",IF(G1164&lt;Premissas!$C$12,"1,60 – 1,99","≥ 2,00"))))))</f>
        <v>&lt; 1,00</v>
      </c>
      <c r="L1164" s="12">
        <f>IF(G1164="","",MIN(Premissas!$C$17,IF(G1164&lt;Premissas!$C$8,Premissas!$E$7,IF(G1164&lt;Premissas!$C$9,Premissas!$E$8,IF(G1164&lt;Premissas!$C$10,Premissas!$E$9,IF(G1164&lt;Premissas!$C$11,Premissas!$E$10,IF(G1164&lt;Premissas!$C$12,Premissas!$E$11,Premissas!$E$12)))))))</f>
        <v>0</v>
      </c>
      <c r="M1164" s="13">
        <f>IF(OR(L1164="",L1164=0),0,L1164/Premissas!$C$16)</f>
        <v>0</v>
      </c>
      <c r="N1164" s="9" t="str">
        <f>IF(L1164&gt;=Premissas!$C$17,"SIM","NÃO")</f>
        <v>NÃO</v>
      </c>
    </row>
    <row r="1165" spans="1:14" ht="15" customHeight="1">
      <c r="A1165" s="9">
        <v>8</v>
      </c>
      <c r="B1165" s="9" t="s">
        <v>1453</v>
      </c>
      <c r="C1165" s="9" t="s">
        <v>1454</v>
      </c>
      <c r="D1165" s="9">
        <v>1965</v>
      </c>
      <c r="E1165" s="9" t="s">
        <v>18</v>
      </c>
      <c r="F1165" s="9">
        <f>COUNTIFS(Detalhe_Registro!$A:$A,A1165,Detalhe_Registro!$D:$D,B1165)</f>
        <v>2</v>
      </c>
      <c r="G1165" s="11">
        <v>0.45454499999999998</v>
      </c>
      <c r="H1165" s="11">
        <v>0.45454499999999998</v>
      </c>
      <c r="I1165" s="10">
        <f>SUMIFS(Detalhe_Registro!$F:$F,Detalhe_Registro!$A:$A,A1165,Detalhe_Registro!$D:$D,B1165)</f>
        <v>42</v>
      </c>
      <c r="J1165" s="11">
        <f>SUMIFS(Detalhe_Registro!$G:$G,Detalhe_Registro!$A:$A,A1165,Detalhe_Registro!$D:$D,B1165)</f>
        <v>4.3600000000000003</v>
      </c>
      <c r="K1165" s="9" t="str">
        <f>IF(G1165="","",IF(G1165&lt;Premissas!$C$8,"&lt; 1,00",IF(G1165&lt;Premissas!$C$9,"1,00 – 1,19",IF(G1165&lt;Premissas!$C$10,"1,20 – 1,39",IF(G1165&lt;Premissas!$C$11,"1,40 – 1,59",IF(G1165&lt;Premissas!$C$12,"1,60 – 1,99","≥ 2,00"))))))</f>
        <v>&lt; 1,00</v>
      </c>
      <c r="L1165" s="12">
        <f>IF(G1165="","",MIN(Premissas!$C$17,IF(G1165&lt;Premissas!$C$8,Premissas!$E$7,IF(G1165&lt;Premissas!$C$9,Premissas!$E$8,IF(G1165&lt;Premissas!$C$10,Premissas!$E$9,IF(G1165&lt;Premissas!$C$11,Premissas!$E$10,IF(G1165&lt;Premissas!$C$12,Premissas!$E$11,Premissas!$E$12)))))))</f>
        <v>0</v>
      </c>
      <c r="M1165" s="13">
        <f>IF(OR(L1165="",L1165=0),0,L1165/Premissas!$C$16)</f>
        <v>0</v>
      </c>
      <c r="N1165" s="9" t="str">
        <f>IF(L1165&gt;=Premissas!$C$17,"SIM","NÃO")</f>
        <v>NÃO</v>
      </c>
    </row>
    <row r="1166" spans="1:14" ht="15" customHeight="1">
      <c r="A1166" s="9">
        <v>8</v>
      </c>
      <c r="B1166" s="9" t="s">
        <v>1855</v>
      </c>
      <c r="C1166" s="9" t="s">
        <v>1856</v>
      </c>
      <c r="D1166" s="9">
        <v>1965</v>
      </c>
      <c r="E1166" s="9" t="s">
        <v>20</v>
      </c>
      <c r="F1166" s="9">
        <f>COUNTIFS(Detalhe_Registro!$A:$A,A1166,Detalhe_Registro!$D:$D,B1166)</f>
        <v>2</v>
      </c>
      <c r="G1166" s="11">
        <v>1.0625</v>
      </c>
      <c r="H1166" s="11">
        <v>1.0625</v>
      </c>
      <c r="I1166" s="10">
        <f>SUMIFS(Detalhe_Registro!$F:$F,Detalhe_Registro!$A:$A,A1166,Detalhe_Registro!$D:$D,B1166)</f>
        <v>2880</v>
      </c>
      <c r="J1166" s="11">
        <f>SUMIFS(Detalhe_Registro!$G:$G,Detalhe_Registro!$A:$A,A1166,Detalhe_Registro!$D:$D,B1166)</f>
        <v>172.88</v>
      </c>
      <c r="K1166" s="9" t="str">
        <f>IF(G1166="","",IF(G1166&lt;Premissas!$C$8,"&lt; 1,00",IF(G1166&lt;Premissas!$C$9,"1,00 – 1,19",IF(G1166&lt;Premissas!$C$10,"1,20 – 1,39",IF(G1166&lt;Premissas!$C$11,"1,40 – 1,59",IF(G1166&lt;Premissas!$C$12,"1,60 – 1,99","≥ 2,00"))))))</f>
        <v>1,00 – 1,19</v>
      </c>
      <c r="L1166" s="12">
        <f>IF(G1166="","",MIN(Premissas!$C$17,IF(G1166&lt;Premissas!$C$8,Premissas!$E$7,IF(G1166&lt;Premissas!$C$9,Premissas!$E$8,IF(G1166&lt;Premissas!$C$10,Premissas!$E$9,IF(G1166&lt;Premissas!$C$11,Premissas!$E$10,IF(G1166&lt;Premissas!$C$12,Premissas!$E$11,Premissas!$E$12)))))))</f>
        <v>100</v>
      </c>
      <c r="M1166" s="13">
        <f>IF(OR(L1166="",L1166=0),0,L1166/Premissas!$C$16)</f>
        <v>3.8461538461538463</v>
      </c>
      <c r="N1166" s="9" t="str">
        <f>IF(L1166&gt;=Premissas!$C$17,"SIM","NÃO")</f>
        <v>NÃO</v>
      </c>
    </row>
    <row r="1167" spans="1:14" ht="15" customHeight="1">
      <c r="A1167" s="9">
        <v>8</v>
      </c>
      <c r="B1167" s="9" t="s">
        <v>1707</v>
      </c>
      <c r="C1167" s="9" t="s">
        <v>1708</v>
      </c>
      <c r="D1167" s="9">
        <v>1965</v>
      </c>
      <c r="E1167" s="9" t="s">
        <v>20</v>
      </c>
      <c r="F1167" s="9">
        <f>COUNTIFS(Detalhe_Registro!$A:$A,A1167,Detalhe_Registro!$D:$D,B1167)</f>
        <v>2</v>
      </c>
      <c r="G1167" s="11">
        <v>1.1875</v>
      </c>
      <c r="H1167" s="11">
        <v>1.1875</v>
      </c>
      <c r="I1167" s="10">
        <f>SUMIFS(Detalhe_Registro!$F:$F,Detalhe_Registro!$A:$A,A1167,Detalhe_Registro!$D:$D,B1167)</f>
        <v>4596</v>
      </c>
      <c r="J1167" s="11">
        <f>SUMIFS(Detalhe_Registro!$G:$G,Detalhe_Registro!$A:$A,A1167,Detalhe_Registro!$D:$D,B1167)</f>
        <v>239.78</v>
      </c>
      <c r="K1167" s="9" t="str">
        <f>IF(G1167="","",IF(G1167&lt;Premissas!$C$8,"&lt; 1,00",IF(G1167&lt;Premissas!$C$9,"1,00 – 1,19",IF(G1167&lt;Premissas!$C$10,"1,20 – 1,39",IF(G1167&lt;Premissas!$C$11,"1,40 – 1,59",IF(G1167&lt;Premissas!$C$12,"1,60 – 1,99","≥ 2,00"))))))</f>
        <v>1,00 – 1,19</v>
      </c>
      <c r="L1167" s="12">
        <f>IF(G1167="","",MIN(Premissas!$C$17,IF(G1167&lt;Premissas!$C$8,Premissas!$E$7,IF(G1167&lt;Premissas!$C$9,Premissas!$E$8,IF(G1167&lt;Premissas!$C$10,Premissas!$E$9,IF(G1167&lt;Premissas!$C$11,Premissas!$E$10,IF(G1167&lt;Premissas!$C$12,Premissas!$E$11,Premissas!$E$12)))))))</f>
        <v>100</v>
      </c>
      <c r="M1167" s="13">
        <f>IF(OR(L1167="",L1167=0),0,L1167/Premissas!$C$16)</f>
        <v>3.8461538461538463</v>
      </c>
      <c r="N1167" s="9" t="str">
        <f>IF(L1167&gt;=Premissas!$C$17,"SIM","NÃO")</f>
        <v>NÃO</v>
      </c>
    </row>
    <row r="1168" spans="1:14" ht="15" customHeight="1">
      <c r="A1168" s="9">
        <v>8</v>
      </c>
      <c r="B1168" s="9" t="s">
        <v>1325</v>
      </c>
      <c r="C1168" s="9" t="s">
        <v>1326</v>
      </c>
      <c r="D1168" s="9">
        <v>1965</v>
      </c>
      <c r="E1168" s="9" t="s">
        <v>21</v>
      </c>
      <c r="F1168" s="9">
        <f>COUNTIFS(Detalhe_Registro!$A:$A,A1168,Detalhe_Registro!$D:$D,B1168)</f>
        <v>2</v>
      </c>
      <c r="G1168" s="11">
        <v>0.45</v>
      </c>
      <c r="H1168" s="11">
        <v>0.45</v>
      </c>
      <c r="I1168" s="10">
        <f>SUMIFS(Detalhe_Registro!$F:$F,Detalhe_Registro!$A:$A,A1168,Detalhe_Registro!$D:$D,B1168)</f>
        <v>2752</v>
      </c>
      <c r="J1168" s="11">
        <f>SUMIFS(Detalhe_Registro!$G:$G,Detalhe_Registro!$A:$A,A1168,Detalhe_Registro!$D:$D,B1168)</f>
        <v>307.44</v>
      </c>
      <c r="K1168" s="9" t="str">
        <f>IF(G1168="","",IF(G1168&lt;Premissas!$C$8,"&lt; 1,00",IF(G1168&lt;Premissas!$C$9,"1,00 – 1,19",IF(G1168&lt;Premissas!$C$10,"1,20 – 1,39",IF(G1168&lt;Premissas!$C$11,"1,40 – 1,59",IF(G1168&lt;Premissas!$C$12,"1,60 – 1,99","≥ 2,00"))))))</f>
        <v>&lt; 1,00</v>
      </c>
      <c r="L1168" s="12">
        <f>IF(G1168="","",MIN(Premissas!$C$17,IF(G1168&lt;Premissas!$C$8,Premissas!$E$7,IF(G1168&lt;Premissas!$C$9,Premissas!$E$8,IF(G1168&lt;Premissas!$C$10,Premissas!$E$9,IF(G1168&lt;Premissas!$C$11,Premissas!$E$10,IF(G1168&lt;Premissas!$C$12,Premissas!$E$11,Premissas!$E$12)))))))</f>
        <v>0</v>
      </c>
      <c r="M1168" s="13">
        <f>IF(OR(L1168="",L1168=0),0,L1168/Premissas!$C$16)</f>
        <v>0</v>
      </c>
      <c r="N1168" s="9" t="str">
        <f>IF(L1168&gt;=Premissas!$C$17,"SIM","NÃO")</f>
        <v>NÃO</v>
      </c>
    </row>
    <row r="1169" spans="1:14" ht="15" customHeight="1">
      <c r="A1169" s="9">
        <v>8</v>
      </c>
      <c r="B1169" s="9" t="s">
        <v>1895</v>
      </c>
      <c r="C1169" s="9" t="s">
        <v>1896</v>
      </c>
      <c r="D1169" s="9">
        <v>1965</v>
      </c>
      <c r="E1169" s="9" t="s">
        <v>4853</v>
      </c>
      <c r="F1169" s="9">
        <f>COUNTIFS(Detalhe_Registro!$A:$A,A1169,Detalhe_Registro!$D:$D,B1169)</f>
        <v>4</v>
      </c>
      <c r="G1169" s="11">
        <v>4.4117649999999999</v>
      </c>
      <c r="H1169" s="11">
        <v>2.5240640000000001</v>
      </c>
      <c r="I1169" s="10">
        <f>SUMIFS(Detalhe_Registro!$F:$F,Detalhe_Registro!$A:$A,A1169,Detalhe_Registro!$D:$D,B1169)</f>
        <v>2760</v>
      </c>
      <c r="J1169" s="11">
        <f>SUMIFS(Detalhe_Registro!$G:$G,Detalhe_Registro!$A:$A,A1169,Detalhe_Registro!$D:$D,B1169)</f>
        <v>49.06</v>
      </c>
      <c r="K1169" s="9" t="str">
        <f>IF(G1169="","",IF(G1169&lt;Premissas!$C$8,"&lt; 1,00",IF(G1169&lt;Premissas!$C$9,"1,00 – 1,19",IF(G1169&lt;Premissas!$C$10,"1,20 – 1,39",IF(G1169&lt;Premissas!$C$11,"1,40 – 1,59",IF(G1169&lt;Premissas!$C$12,"1,60 – 1,99","≥ 2,00"))))))</f>
        <v>≥ 2,00</v>
      </c>
      <c r="L1169" s="12">
        <f>IF(G1169="","",MIN(Premissas!$C$17,IF(G1169&lt;Premissas!$C$8,Premissas!$E$7,IF(G1169&lt;Premissas!$C$9,Premissas!$E$8,IF(G1169&lt;Premissas!$C$10,Premissas!$E$9,IF(G1169&lt;Premissas!$C$11,Premissas!$E$10,IF(G1169&lt;Premissas!$C$12,Premissas!$E$11,Premissas!$E$12)))))))</f>
        <v>750</v>
      </c>
      <c r="M1169" s="13">
        <f>IF(OR(L1169="",L1169=0),0,L1169/Premissas!$C$16)</f>
        <v>28.846153846153847</v>
      </c>
      <c r="N1169" s="9" t="str">
        <f>IF(L1169&gt;=Premissas!$C$17,"SIM","NÃO")</f>
        <v>SIM</v>
      </c>
    </row>
    <row r="1170" spans="1:14" ht="15" customHeight="1">
      <c r="A1170" s="9">
        <v>8</v>
      </c>
      <c r="B1170" s="9" t="s">
        <v>1235</v>
      </c>
      <c r="C1170" s="9" t="s">
        <v>1236</v>
      </c>
      <c r="D1170" s="9">
        <v>1965</v>
      </c>
      <c r="E1170" s="9" t="s">
        <v>21</v>
      </c>
      <c r="F1170" s="9">
        <f>COUNTIFS(Detalhe_Registro!$A:$A,A1170,Detalhe_Registro!$D:$D,B1170)</f>
        <v>2</v>
      </c>
      <c r="G1170" s="11">
        <v>0.65</v>
      </c>
      <c r="H1170" s="11">
        <v>0.65</v>
      </c>
      <c r="I1170" s="10">
        <f>SUMIFS(Detalhe_Registro!$F:$F,Detalhe_Registro!$A:$A,A1170,Detalhe_Registro!$D:$D,B1170)</f>
        <v>4824</v>
      </c>
      <c r="J1170" s="11">
        <f>SUMIFS(Detalhe_Registro!$G:$G,Detalhe_Registro!$A:$A,A1170,Detalhe_Registro!$D:$D,B1170)</f>
        <v>361.06</v>
      </c>
      <c r="K1170" s="9" t="str">
        <f>IF(G1170="","",IF(G1170&lt;Premissas!$C$8,"&lt; 1,00",IF(G1170&lt;Premissas!$C$9,"1,00 – 1,19",IF(G1170&lt;Premissas!$C$10,"1,20 – 1,39",IF(G1170&lt;Premissas!$C$11,"1,40 – 1,59",IF(G1170&lt;Premissas!$C$12,"1,60 – 1,99","≥ 2,00"))))))</f>
        <v>&lt; 1,00</v>
      </c>
      <c r="L1170" s="12">
        <f>IF(G1170="","",MIN(Premissas!$C$17,IF(G1170&lt;Premissas!$C$8,Premissas!$E$7,IF(G1170&lt;Premissas!$C$9,Premissas!$E$8,IF(G1170&lt;Premissas!$C$10,Premissas!$E$9,IF(G1170&lt;Premissas!$C$11,Premissas!$E$10,IF(G1170&lt;Premissas!$C$12,Premissas!$E$11,Premissas!$E$12)))))))</f>
        <v>0</v>
      </c>
      <c r="M1170" s="13">
        <f>IF(OR(L1170="",L1170=0),0,L1170/Premissas!$C$16)</f>
        <v>0</v>
      </c>
      <c r="N1170" s="9" t="str">
        <f>IF(L1170&gt;=Premissas!$C$17,"SIM","NÃO")</f>
        <v>NÃO</v>
      </c>
    </row>
    <row r="1171" spans="1:14" ht="15" customHeight="1">
      <c r="A1171" s="9">
        <v>8</v>
      </c>
      <c r="B1171" s="9" t="s">
        <v>1507</v>
      </c>
      <c r="C1171" s="9" t="s">
        <v>1508</v>
      </c>
      <c r="D1171" s="9">
        <v>1965</v>
      </c>
      <c r="E1171" s="9" t="s">
        <v>20</v>
      </c>
      <c r="F1171" s="9">
        <f>COUNTIFS(Detalhe_Registro!$A:$A,A1171,Detalhe_Registro!$D:$D,B1171)</f>
        <v>2</v>
      </c>
      <c r="G1171" s="11">
        <v>0.75</v>
      </c>
      <c r="H1171" s="11">
        <v>0.75</v>
      </c>
      <c r="I1171" s="10">
        <f>SUMIFS(Detalhe_Registro!$F:$F,Detalhe_Registro!$A:$A,A1171,Detalhe_Registro!$D:$D,B1171)</f>
        <v>2786</v>
      </c>
      <c r="J1171" s="11">
        <f>SUMIFS(Detalhe_Registro!$G:$G,Detalhe_Registro!$A:$A,A1171,Detalhe_Registro!$D:$D,B1171)</f>
        <v>230.24</v>
      </c>
      <c r="K1171" s="9" t="str">
        <f>IF(G1171="","",IF(G1171&lt;Premissas!$C$8,"&lt; 1,00",IF(G1171&lt;Premissas!$C$9,"1,00 – 1,19",IF(G1171&lt;Premissas!$C$10,"1,20 – 1,39",IF(G1171&lt;Premissas!$C$11,"1,40 – 1,59",IF(G1171&lt;Premissas!$C$12,"1,60 – 1,99","≥ 2,00"))))))</f>
        <v>&lt; 1,00</v>
      </c>
      <c r="L1171" s="12">
        <f>IF(G1171="","",MIN(Premissas!$C$17,IF(G1171&lt;Premissas!$C$8,Premissas!$E$7,IF(G1171&lt;Premissas!$C$9,Premissas!$E$8,IF(G1171&lt;Premissas!$C$10,Premissas!$E$9,IF(G1171&lt;Premissas!$C$11,Premissas!$E$10,IF(G1171&lt;Premissas!$C$12,Premissas!$E$11,Premissas!$E$12)))))))</f>
        <v>0</v>
      </c>
      <c r="M1171" s="13">
        <f>IF(OR(L1171="",L1171=0),0,L1171/Premissas!$C$16)</f>
        <v>0</v>
      </c>
      <c r="N1171" s="9" t="str">
        <f>IF(L1171&gt;=Premissas!$C$17,"SIM","NÃO")</f>
        <v>NÃO</v>
      </c>
    </row>
    <row r="1172" spans="1:14" ht="15" customHeight="1">
      <c r="A1172" s="9">
        <v>8</v>
      </c>
      <c r="B1172" s="9" t="s">
        <v>1431</v>
      </c>
      <c r="C1172" s="9" t="s">
        <v>1432</v>
      </c>
      <c r="D1172" s="9">
        <v>1965</v>
      </c>
      <c r="E1172" s="9" t="s">
        <v>21</v>
      </c>
      <c r="F1172" s="9">
        <f>COUNTIFS(Detalhe_Registro!$A:$A,A1172,Detalhe_Registro!$D:$D,B1172)</f>
        <v>2</v>
      </c>
      <c r="G1172" s="11">
        <v>1.55</v>
      </c>
      <c r="H1172" s="11">
        <v>1.55</v>
      </c>
      <c r="I1172" s="10">
        <f>SUMIFS(Detalhe_Registro!$F:$F,Detalhe_Registro!$A:$A,A1172,Detalhe_Registro!$D:$D,B1172)</f>
        <v>10318</v>
      </c>
      <c r="J1172" s="11">
        <f>SUMIFS(Detalhe_Registro!$G:$G,Detalhe_Registro!$A:$A,A1172,Detalhe_Registro!$D:$D,B1172)</f>
        <v>336.94</v>
      </c>
      <c r="K1172" s="9" t="str">
        <f>IF(G1172="","",IF(G1172&lt;Premissas!$C$8,"&lt; 1,00",IF(G1172&lt;Premissas!$C$9,"1,00 – 1,19",IF(G1172&lt;Premissas!$C$10,"1,20 – 1,39",IF(G1172&lt;Premissas!$C$11,"1,40 – 1,59",IF(G1172&lt;Premissas!$C$12,"1,60 – 1,99","≥ 2,00"))))))</f>
        <v>1,40 – 1,59</v>
      </c>
      <c r="L1172" s="12">
        <f>IF(G1172="","",MIN(Premissas!$C$17,IF(G1172&lt;Premissas!$C$8,Premissas!$E$7,IF(G1172&lt;Premissas!$C$9,Premissas!$E$8,IF(G1172&lt;Premissas!$C$10,Premissas!$E$9,IF(G1172&lt;Premissas!$C$11,Premissas!$E$10,IF(G1172&lt;Premissas!$C$12,Premissas!$E$11,Premissas!$E$12)))))))</f>
        <v>350</v>
      </c>
      <c r="M1172" s="13">
        <f>IF(OR(L1172="",L1172=0),0,L1172/Premissas!$C$16)</f>
        <v>13.461538461538462</v>
      </c>
      <c r="N1172" s="9" t="str">
        <f>IF(L1172&gt;=Premissas!$C$17,"SIM","NÃO")</f>
        <v>NÃO</v>
      </c>
    </row>
    <row r="1173" spans="1:14" ht="15" customHeight="1">
      <c r="A1173" s="9">
        <v>8</v>
      </c>
      <c r="B1173" s="9" t="s">
        <v>1265</v>
      </c>
      <c r="C1173" s="9" t="s">
        <v>1266</v>
      </c>
      <c r="D1173" s="9">
        <v>1965</v>
      </c>
      <c r="E1173" s="9" t="s">
        <v>18</v>
      </c>
      <c r="F1173" s="9">
        <f>COUNTIFS(Detalhe_Registro!$A:$A,A1173,Detalhe_Registro!$D:$D,B1173)</f>
        <v>2</v>
      </c>
      <c r="G1173" s="11">
        <v>0.13636400000000001</v>
      </c>
      <c r="H1173" s="11">
        <v>0.13636400000000001</v>
      </c>
      <c r="I1173" s="10">
        <f>SUMIFS(Detalhe_Registro!$F:$F,Detalhe_Registro!$A:$A,A1173,Detalhe_Registro!$D:$D,B1173)</f>
        <v>206</v>
      </c>
      <c r="J1173" s="11">
        <f>SUMIFS(Detalhe_Registro!$G:$G,Detalhe_Registro!$A:$A,A1173,Detalhe_Registro!$D:$D,B1173)</f>
        <v>64.3</v>
      </c>
      <c r="K1173" s="9" t="str">
        <f>IF(G1173="","",IF(G1173&lt;Premissas!$C$8,"&lt; 1,00",IF(G1173&lt;Premissas!$C$9,"1,00 – 1,19",IF(G1173&lt;Premissas!$C$10,"1,20 – 1,39",IF(G1173&lt;Premissas!$C$11,"1,40 – 1,59",IF(G1173&lt;Premissas!$C$12,"1,60 – 1,99","≥ 2,00"))))))</f>
        <v>&lt; 1,00</v>
      </c>
      <c r="L1173" s="12">
        <f>IF(G1173="","",MIN(Premissas!$C$17,IF(G1173&lt;Premissas!$C$8,Premissas!$E$7,IF(G1173&lt;Premissas!$C$9,Premissas!$E$8,IF(G1173&lt;Premissas!$C$10,Premissas!$E$9,IF(G1173&lt;Premissas!$C$11,Premissas!$E$10,IF(G1173&lt;Premissas!$C$12,Premissas!$E$11,Premissas!$E$12)))))))</f>
        <v>0</v>
      </c>
      <c r="M1173" s="13">
        <f>IF(OR(L1173="",L1173=0),0,L1173/Premissas!$C$16)</f>
        <v>0</v>
      </c>
      <c r="N1173" s="9" t="str">
        <f>IF(L1173&gt;=Premissas!$C$17,"SIM","NÃO")</f>
        <v>NÃO</v>
      </c>
    </row>
    <row r="1174" spans="1:14" ht="15" customHeight="1">
      <c r="A1174" s="9">
        <v>8</v>
      </c>
      <c r="B1174" s="9" t="s">
        <v>1399</v>
      </c>
      <c r="C1174" s="9" t="s">
        <v>1400</v>
      </c>
      <c r="D1174" s="9">
        <v>1965</v>
      </c>
      <c r="E1174" s="9" t="s">
        <v>18</v>
      </c>
      <c r="F1174" s="9">
        <f>COUNTIFS(Detalhe_Registro!$A:$A,A1174,Detalhe_Registro!$D:$D,B1174)</f>
        <v>2</v>
      </c>
      <c r="G1174" s="11">
        <v>0.77272700000000005</v>
      </c>
      <c r="H1174" s="11">
        <v>0.77272700000000005</v>
      </c>
      <c r="I1174" s="10">
        <f>SUMIFS(Detalhe_Registro!$F:$F,Detalhe_Registro!$A:$A,A1174,Detalhe_Registro!$D:$D,B1174)</f>
        <v>2138</v>
      </c>
      <c r="J1174" s="11">
        <f>SUMIFS(Detalhe_Registro!$G:$G,Detalhe_Registro!$A:$A,A1174,Detalhe_Registro!$D:$D,B1174)</f>
        <v>125.7</v>
      </c>
      <c r="K1174" s="9" t="str">
        <f>IF(G1174="","",IF(G1174&lt;Premissas!$C$8,"&lt; 1,00",IF(G1174&lt;Premissas!$C$9,"1,00 – 1,19",IF(G1174&lt;Premissas!$C$10,"1,20 – 1,39",IF(G1174&lt;Premissas!$C$11,"1,40 – 1,59",IF(G1174&lt;Premissas!$C$12,"1,60 – 1,99","≥ 2,00"))))))</f>
        <v>&lt; 1,00</v>
      </c>
      <c r="L1174" s="12">
        <f>IF(G1174="","",MIN(Premissas!$C$17,IF(G1174&lt;Premissas!$C$8,Premissas!$E$7,IF(G1174&lt;Premissas!$C$9,Premissas!$E$8,IF(G1174&lt;Premissas!$C$10,Premissas!$E$9,IF(G1174&lt;Premissas!$C$11,Premissas!$E$10,IF(G1174&lt;Premissas!$C$12,Premissas!$E$11,Premissas!$E$12)))))))</f>
        <v>0</v>
      </c>
      <c r="M1174" s="13">
        <f>IF(OR(L1174="",L1174=0),0,L1174/Premissas!$C$16)</f>
        <v>0</v>
      </c>
      <c r="N1174" s="9" t="str">
        <f>IF(L1174&gt;=Premissas!$C$17,"SIM","NÃO")</f>
        <v>NÃO</v>
      </c>
    </row>
    <row r="1175" spans="1:14" ht="15" customHeight="1">
      <c r="A1175" s="9">
        <v>8</v>
      </c>
      <c r="B1175" s="9" t="s">
        <v>1839</v>
      </c>
      <c r="C1175" s="9" t="s">
        <v>1840</v>
      </c>
      <c r="D1175" s="9">
        <v>1965</v>
      </c>
      <c r="E1175" s="9" t="s">
        <v>20</v>
      </c>
      <c r="F1175" s="9">
        <f>COUNTIFS(Detalhe_Registro!$A:$A,A1175,Detalhe_Registro!$D:$D,B1175)</f>
        <v>2</v>
      </c>
      <c r="G1175" s="11">
        <v>6.25E-2</v>
      </c>
      <c r="H1175" s="11">
        <v>6.25E-2</v>
      </c>
      <c r="I1175" s="10">
        <f>SUMIFS(Detalhe_Registro!$F:$F,Detalhe_Registro!$A:$A,A1175,Detalhe_Registro!$D:$D,B1175)</f>
        <v>16</v>
      </c>
      <c r="J1175" s="11">
        <f>SUMIFS(Detalhe_Registro!$G:$G,Detalhe_Registro!$A:$A,A1175,Detalhe_Registro!$D:$D,B1175)</f>
        <v>13.34</v>
      </c>
      <c r="K1175" s="9" t="str">
        <f>IF(G1175="","",IF(G1175&lt;Premissas!$C$8,"&lt; 1,00",IF(G1175&lt;Premissas!$C$9,"1,00 – 1,19",IF(G1175&lt;Premissas!$C$10,"1,20 – 1,39",IF(G1175&lt;Premissas!$C$11,"1,40 – 1,59",IF(G1175&lt;Premissas!$C$12,"1,60 – 1,99","≥ 2,00"))))))</f>
        <v>&lt; 1,00</v>
      </c>
      <c r="L1175" s="12">
        <f>IF(G1175="","",MIN(Premissas!$C$17,IF(G1175&lt;Premissas!$C$8,Premissas!$E$7,IF(G1175&lt;Premissas!$C$9,Premissas!$E$8,IF(G1175&lt;Premissas!$C$10,Premissas!$E$9,IF(G1175&lt;Premissas!$C$11,Premissas!$E$10,IF(G1175&lt;Premissas!$C$12,Premissas!$E$11,Premissas!$E$12)))))))</f>
        <v>0</v>
      </c>
      <c r="M1175" s="13">
        <f>IF(OR(L1175="",L1175=0),0,L1175/Premissas!$C$16)</f>
        <v>0</v>
      </c>
      <c r="N1175" s="9" t="str">
        <f>IF(L1175&gt;=Premissas!$C$17,"SIM","NÃO")</f>
        <v>NÃO</v>
      </c>
    </row>
    <row r="1176" spans="1:14" ht="15" customHeight="1">
      <c r="A1176" s="9">
        <v>8</v>
      </c>
      <c r="B1176" s="9" t="s">
        <v>1255</v>
      </c>
      <c r="C1176" s="9" t="s">
        <v>1256</v>
      </c>
      <c r="D1176" s="9">
        <v>1965</v>
      </c>
      <c r="E1176" s="9" t="s">
        <v>21</v>
      </c>
      <c r="F1176" s="9">
        <f>COUNTIFS(Detalhe_Registro!$A:$A,A1176,Detalhe_Registro!$D:$D,B1176)</f>
        <v>2</v>
      </c>
      <c r="G1176" s="11">
        <v>0.55000000000000004</v>
      </c>
      <c r="H1176" s="11">
        <v>0.55000000000000004</v>
      </c>
      <c r="I1176" s="10">
        <f>SUMIFS(Detalhe_Registro!$F:$F,Detalhe_Registro!$A:$A,A1176,Detalhe_Registro!$D:$D,B1176)</f>
        <v>3818</v>
      </c>
      <c r="J1176" s="11">
        <f>SUMIFS(Detalhe_Registro!$G:$G,Detalhe_Registro!$A:$A,A1176,Detalhe_Registro!$D:$D,B1176)</f>
        <v>355.5</v>
      </c>
      <c r="K1176" s="9" t="str">
        <f>IF(G1176="","",IF(G1176&lt;Premissas!$C$8,"&lt; 1,00",IF(G1176&lt;Premissas!$C$9,"1,00 – 1,19",IF(G1176&lt;Premissas!$C$10,"1,20 – 1,39",IF(G1176&lt;Premissas!$C$11,"1,40 – 1,59",IF(G1176&lt;Premissas!$C$12,"1,60 – 1,99","≥ 2,00"))))))</f>
        <v>&lt; 1,00</v>
      </c>
      <c r="L1176" s="12">
        <f>IF(G1176="","",MIN(Premissas!$C$17,IF(G1176&lt;Premissas!$C$8,Premissas!$E$7,IF(G1176&lt;Premissas!$C$9,Premissas!$E$8,IF(G1176&lt;Premissas!$C$10,Premissas!$E$9,IF(G1176&lt;Premissas!$C$11,Premissas!$E$10,IF(G1176&lt;Premissas!$C$12,Premissas!$E$11,Premissas!$E$12)))))))</f>
        <v>0</v>
      </c>
      <c r="M1176" s="13">
        <f>IF(OR(L1176="",L1176=0),0,L1176/Premissas!$C$16)</f>
        <v>0</v>
      </c>
      <c r="N1176" s="9" t="str">
        <f>IF(L1176&gt;=Premissas!$C$17,"SIM","NÃO")</f>
        <v>NÃO</v>
      </c>
    </row>
    <row r="1177" spans="1:14" ht="15" customHeight="1">
      <c r="A1177" s="9">
        <v>8</v>
      </c>
      <c r="B1177" s="9" t="s">
        <v>1419</v>
      </c>
      <c r="C1177" s="9" t="s">
        <v>1420</v>
      </c>
      <c r="D1177" s="9">
        <v>1965</v>
      </c>
      <c r="E1177" s="9" t="s">
        <v>21</v>
      </c>
      <c r="F1177" s="9">
        <f>COUNTIFS(Detalhe_Registro!$A:$A,A1177,Detalhe_Registro!$D:$D,B1177)</f>
        <v>2</v>
      </c>
      <c r="G1177" s="11">
        <v>0.95</v>
      </c>
      <c r="H1177" s="11">
        <v>0.95</v>
      </c>
      <c r="I1177" s="10">
        <f>SUMIFS(Detalhe_Registro!$F:$F,Detalhe_Registro!$A:$A,A1177,Detalhe_Registro!$D:$D,B1177)</f>
        <v>7508</v>
      </c>
      <c r="J1177" s="11">
        <f>SUMIFS(Detalhe_Registro!$G:$G,Detalhe_Registro!$A:$A,A1177,Detalhe_Registro!$D:$D,B1177)</f>
        <v>399.14</v>
      </c>
      <c r="K1177" s="9" t="str">
        <f>IF(G1177="","",IF(G1177&lt;Premissas!$C$8,"&lt; 1,00",IF(G1177&lt;Premissas!$C$9,"1,00 – 1,19",IF(G1177&lt;Premissas!$C$10,"1,20 – 1,39",IF(G1177&lt;Premissas!$C$11,"1,40 – 1,59",IF(G1177&lt;Premissas!$C$12,"1,60 – 1,99","≥ 2,00"))))))</f>
        <v>&lt; 1,00</v>
      </c>
      <c r="L1177" s="12">
        <f>IF(G1177="","",MIN(Premissas!$C$17,IF(G1177&lt;Premissas!$C$8,Premissas!$E$7,IF(G1177&lt;Premissas!$C$9,Premissas!$E$8,IF(G1177&lt;Premissas!$C$10,Premissas!$E$9,IF(G1177&lt;Premissas!$C$11,Premissas!$E$10,IF(G1177&lt;Premissas!$C$12,Premissas!$E$11,Premissas!$E$12)))))))</f>
        <v>0</v>
      </c>
      <c r="M1177" s="13">
        <f>IF(OR(L1177="",L1177=0),0,L1177/Premissas!$C$16)</f>
        <v>0</v>
      </c>
      <c r="N1177" s="9" t="str">
        <f>IF(L1177&gt;=Premissas!$C$17,"SIM","NÃO")</f>
        <v>NÃO</v>
      </c>
    </row>
    <row r="1178" spans="1:14" ht="15" customHeight="1">
      <c r="A1178" s="9">
        <v>8</v>
      </c>
      <c r="B1178" s="9" t="s">
        <v>1271</v>
      </c>
      <c r="C1178" s="9" t="s">
        <v>1272</v>
      </c>
      <c r="D1178" s="9">
        <v>1965</v>
      </c>
      <c r="E1178" s="9" t="s">
        <v>21</v>
      </c>
      <c r="F1178" s="9">
        <f>COUNTIFS(Detalhe_Registro!$A:$A,A1178,Detalhe_Registro!$D:$D,B1178)</f>
        <v>2</v>
      </c>
      <c r="G1178" s="11">
        <v>0.9</v>
      </c>
      <c r="H1178" s="11">
        <v>0.9</v>
      </c>
      <c r="I1178" s="10">
        <f>SUMIFS(Detalhe_Registro!$F:$F,Detalhe_Registro!$A:$A,A1178,Detalhe_Registro!$D:$D,B1178)</f>
        <v>5738</v>
      </c>
      <c r="J1178" s="11">
        <f>SUMIFS(Detalhe_Registro!$G:$G,Detalhe_Registro!$A:$A,A1178,Detalhe_Registro!$D:$D,B1178)</f>
        <v>327.8</v>
      </c>
      <c r="K1178" s="9" t="str">
        <f>IF(G1178="","",IF(G1178&lt;Premissas!$C$8,"&lt; 1,00",IF(G1178&lt;Premissas!$C$9,"1,00 – 1,19",IF(G1178&lt;Premissas!$C$10,"1,20 – 1,39",IF(G1178&lt;Premissas!$C$11,"1,40 – 1,59",IF(G1178&lt;Premissas!$C$12,"1,60 – 1,99","≥ 2,00"))))))</f>
        <v>&lt; 1,00</v>
      </c>
      <c r="L1178" s="12">
        <f>IF(G1178="","",MIN(Premissas!$C$17,IF(G1178&lt;Premissas!$C$8,Premissas!$E$7,IF(G1178&lt;Premissas!$C$9,Premissas!$E$8,IF(G1178&lt;Premissas!$C$10,Premissas!$E$9,IF(G1178&lt;Premissas!$C$11,Premissas!$E$10,IF(G1178&lt;Premissas!$C$12,Premissas!$E$11,Premissas!$E$12)))))))</f>
        <v>0</v>
      </c>
      <c r="M1178" s="13">
        <f>IF(OR(L1178="",L1178=0),0,L1178/Premissas!$C$16)</f>
        <v>0</v>
      </c>
      <c r="N1178" s="9" t="str">
        <f>IF(L1178&gt;=Premissas!$C$17,"SIM","NÃO")</f>
        <v>NÃO</v>
      </c>
    </row>
    <row r="1179" spans="1:14" ht="15" customHeight="1">
      <c r="A1179" s="9">
        <v>8</v>
      </c>
      <c r="B1179" s="9" t="s">
        <v>1475</v>
      </c>
      <c r="C1179" s="9" t="s">
        <v>1476</v>
      </c>
      <c r="D1179" s="9">
        <v>1965</v>
      </c>
      <c r="E1179" s="9" t="s">
        <v>20</v>
      </c>
      <c r="F1179" s="9">
        <f>COUNTIFS(Detalhe_Registro!$A:$A,A1179,Detalhe_Registro!$D:$D,B1179)</f>
        <v>2</v>
      </c>
      <c r="G1179" s="11">
        <v>0.8125</v>
      </c>
      <c r="H1179" s="11">
        <v>0.8125</v>
      </c>
      <c r="I1179" s="10">
        <f>SUMIFS(Detalhe_Registro!$F:$F,Detalhe_Registro!$A:$A,A1179,Detalhe_Registro!$D:$D,B1179)</f>
        <v>818</v>
      </c>
      <c r="J1179" s="11">
        <f>SUMIFS(Detalhe_Registro!$G:$G,Detalhe_Registro!$A:$A,A1179,Detalhe_Registro!$D:$D,B1179)</f>
        <v>62.64</v>
      </c>
      <c r="K1179" s="9" t="str">
        <f>IF(G1179="","",IF(G1179&lt;Premissas!$C$8,"&lt; 1,00",IF(G1179&lt;Premissas!$C$9,"1,00 – 1,19",IF(G1179&lt;Premissas!$C$10,"1,20 – 1,39",IF(G1179&lt;Premissas!$C$11,"1,40 – 1,59",IF(G1179&lt;Premissas!$C$12,"1,60 – 1,99","≥ 2,00"))))))</f>
        <v>&lt; 1,00</v>
      </c>
      <c r="L1179" s="12">
        <f>IF(G1179="","",MIN(Premissas!$C$17,IF(G1179&lt;Premissas!$C$8,Premissas!$E$7,IF(G1179&lt;Premissas!$C$9,Premissas!$E$8,IF(G1179&lt;Premissas!$C$10,Premissas!$E$9,IF(G1179&lt;Premissas!$C$11,Premissas!$E$10,IF(G1179&lt;Premissas!$C$12,Premissas!$E$11,Premissas!$E$12)))))))</f>
        <v>0</v>
      </c>
      <c r="M1179" s="13">
        <f>IF(OR(L1179="",L1179=0),0,L1179/Premissas!$C$16)</f>
        <v>0</v>
      </c>
      <c r="N1179" s="9" t="str">
        <f>IF(L1179&gt;=Premissas!$C$17,"SIM","NÃO")</f>
        <v>NÃO</v>
      </c>
    </row>
    <row r="1180" spans="1:14" ht="15" customHeight="1">
      <c r="A1180" s="9">
        <v>8</v>
      </c>
      <c r="B1180" s="9" t="s">
        <v>4270</v>
      </c>
      <c r="C1180" s="9" t="s">
        <v>4271</v>
      </c>
      <c r="D1180" s="9">
        <v>1965</v>
      </c>
      <c r="E1180" s="9" t="s">
        <v>20</v>
      </c>
      <c r="F1180" s="9">
        <f>COUNTIFS(Detalhe_Registro!$A:$A,A1180,Detalhe_Registro!$D:$D,B1180)</f>
        <v>2</v>
      </c>
      <c r="G1180" s="11">
        <v>1.25</v>
      </c>
      <c r="H1180" s="11">
        <v>1.25</v>
      </c>
      <c r="I1180" s="10">
        <f>SUMIFS(Detalhe_Registro!$F:$F,Detalhe_Registro!$A:$A,A1180,Detalhe_Registro!$D:$D,B1180)</f>
        <v>4</v>
      </c>
      <c r="J1180" s="11">
        <f>SUMIFS(Detalhe_Registro!$G:$G,Detalhe_Registro!$A:$A,A1180,Detalhe_Registro!$D:$D,B1180)</f>
        <v>0.2</v>
      </c>
      <c r="K1180" s="9" t="str">
        <f>IF(G1180="","",IF(G1180&lt;Premissas!$C$8,"&lt; 1,00",IF(G1180&lt;Premissas!$C$9,"1,00 – 1,19",IF(G1180&lt;Premissas!$C$10,"1,20 – 1,39",IF(G1180&lt;Premissas!$C$11,"1,40 – 1,59",IF(G1180&lt;Premissas!$C$12,"1,60 – 1,99","≥ 2,00"))))))</f>
        <v>1,20 – 1,39</v>
      </c>
      <c r="L1180" s="12">
        <f>IF(G1180="","",MIN(Premissas!$C$17,IF(G1180&lt;Premissas!$C$8,Premissas!$E$7,IF(G1180&lt;Premissas!$C$9,Premissas!$E$8,IF(G1180&lt;Premissas!$C$10,Premissas!$E$9,IF(G1180&lt;Premissas!$C$11,Premissas!$E$10,IF(G1180&lt;Premissas!$C$12,Premissas!$E$11,Premissas!$E$12)))))))</f>
        <v>200</v>
      </c>
      <c r="M1180" s="13">
        <f>IF(OR(L1180="",L1180=0),0,L1180/Premissas!$C$16)</f>
        <v>7.6923076923076925</v>
      </c>
      <c r="N1180" s="9" t="str">
        <f>IF(L1180&gt;=Premissas!$C$17,"SIM","NÃO")</f>
        <v>NÃO</v>
      </c>
    </row>
    <row r="1181" spans="1:14" ht="15" customHeight="1">
      <c r="A1181" s="9">
        <v>8</v>
      </c>
      <c r="B1181" s="9" t="s">
        <v>4362</v>
      </c>
      <c r="C1181" s="9" t="s">
        <v>4363</v>
      </c>
      <c r="D1181" s="9">
        <v>1965</v>
      </c>
      <c r="E1181" s="9" t="s">
        <v>20</v>
      </c>
      <c r="F1181" s="9">
        <f>COUNTIFS(Detalhe_Registro!$A:$A,A1181,Detalhe_Registro!$D:$D,B1181)</f>
        <v>2</v>
      </c>
      <c r="G1181" s="11">
        <v>2</v>
      </c>
      <c r="H1181" s="11">
        <v>2</v>
      </c>
      <c r="I1181" s="10">
        <f>SUMIFS(Detalhe_Registro!$F:$F,Detalhe_Registro!$A:$A,A1181,Detalhe_Registro!$D:$D,B1181)</f>
        <v>182</v>
      </c>
      <c r="J1181" s="11">
        <f>SUMIFS(Detalhe_Registro!$G:$G,Detalhe_Registro!$A:$A,A1181,Detalhe_Registro!$D:$D,B1181)</f>
        <v>5.76</v>
      </c>
      <c r="K1181" s="9" t="str">
        <f>IF(G1181="","",IF(G1181&lt;Premissas!$C$8,"&lt; 1,00",IF(G1181&lt;Premissas!$C$9,"1,00 – 1,19",IF(G1181&lt;Premissas!$C$10,"1,20 – 1,39",IF(G1181&lt;Premissas!$C$11,"1,40 – 1,59",IF(G1181&lt;Premissas!$C$12,"1,60 – 1,99","≥ 2,00"))))))</f>
        <v>≥ 2,00</v>
      </c>
      <c r="L1181" s="12">
        <f>IF(G1181="","",MIN(Premissas!$C$17,IF(G1181&lt;Premissas!$C$8,Premissas!$E$7,IF(G1181&lt;Premissas!$C$9,Premissas!$E$8,IF(G1181&lt;Premissas!$C$10,Premissas!$E$9,IF(G1181&lt;Premissas!$C$11,Premissas!$E$10,IF(G1181&lt;Premissas!$C$12,Premissas!$E$11,Premissas!$E$12)))))))</f>
        <v>750</v>
      </c>
      <c r="M1181" s="13">
        <f>IF(OR(L1181="",L1181=0),0,L1181/Premissas!$C$16)</f>
        <v>28.846153846153847</v>
      </c>
      <c r="N1181" s="9" t="str">
        <f>IF(L1181&gt;=Premissas!$C$17,"SIM","NÃO")</f>
        <v>SIM</v>
      </c>
    </row>
    <row r="1182" spans="1:14" ht="15" customHeight="1">
      <c r="A1182" s="9">
        <v>8</v>
      </c>
      <c r="B1182" s="9" t="s">
        <v>1393</v>
      </c>
      <c r="C1182" s="9" t="s">
        <v>1394</v>
      </c>
      <c r="D1182" s="9">
        <v>1965</v>
      </c>
      <c r="E1182" s="9" t="s">
        <v>21</v>
      </c>
      <c r="F1182" s="9">
        <f>COUNTIFS(Detalhe_Registro!$A:$A,A1182,Detalhe_Registro!$D:$D,B1182)</f>
        <v>2</v>
      </c>
      <c r="G1182" s="11">
        <v>0.7</v>
      </c>
      <c r="H1182" s="11">
        <v>0.7</v>
      </c>
      <c r="I1182" s="10">
        <f>SUMIFS(Detalhe_Registro!$F:$F,Detalhe_Registro!$A:$A,A1182,Detalhe_Registro!$D:$D,B1182)</f>
        <v>3882</v>
      </c>
      <c r="J1182" s="11">
        <f>SUMIFS(Detalhe_Registro!$G:$G,Detalhe_Registro!$A:$A,A1182,Detalhe_Registro!$D:$D,B1182)</f>
        <v>286.82</v>
      </c>
      <c r="K1182" s="9" t="str">
        <f>IF(G1182="","",IF(G1182&lt;Premissas!$C$8,"&lt; 1,00",IF(G1182&lt;Premissas!$C$9,"1,00 – 1,19",IF(G1182&lt;Premissas!$C$10,"1,20 – 1,39",IF(G1182&lt;Premissas!$C$11,"1,40 – 1,59",IF(G1182&lt;Premissas!$C$12,"1,60 – 1,99","≥ 2,00"))))))</f>
        <v>&lt; 1,00</v>
      </c>
      <c r="L1182" s="12">
        <f>IF(G1182="","",MIN(Premissas!$C$17,IF(G1182&lt;Premissas!$C$8,Premissas!$E$7,IF(G1182&lt;Premissas!$C$9,Premissas!$E$8,IF(G1182&lt;Premissas!$C$10,Premissas!$E$9,IF(G1182&lt;Premissas!$C$11,Premissas!$E$10,IF(G1182&lt;Premissas!$C$12,Premissas!$E$11,Premissas!$E$12)))))))</f>
        <v>0</v>
      </c>
      <c r="M1182" s="13">
        <f>IF(OR(L1182="",L1182=0),0,L1182/Premissas!$C$16)</f>
        <v>0</v>
      </c>
      <c r="N1182" s="9" t="str">
        <f>IF(L1182&gt;=Premissas!$C$17,"SIM","NÃO")</f>
        <v>NÃO</v>
      </c>
    </row>
    <row r="1183" spans="1:14" ht="15" customHeight="1">
      <c r="A1183" s="9">
        <v>8</v>
      </c>
      <c r="B1183" s="9" t="s">
        <v>2013</v>
      </c>
      <c r="C1183" s="9" t="s">
        <v>2014</v>
      </c>
      <c r="D1183" s="9">
        <v>1965</v>
      </c>
      <c r="E1183" s="9" t="s">
        <v>20</v>
      </c>
      <c r="F1183" s="9">
        <f>COUNTIFS(Detalhe_Registro!$A:$A,A1183,Detalhe_Registro!$D:$D,B1183)</f>
        <v>2</v>
      </c>
      <c r="G1183" s="11">
        <v>1</v>
      </c>
      <c r="H1183" s="11">
        <v>1</v>
      </c>
      <c r="I1183" s="10">
        <f>SUMIFS(Detalhe_Registro!$F:$F,Detalhe_Registro!$A:$A,A1183,Detalhe_Registro!$D:$D,B1183)</f>
        <v>206</v>
      </c>
      <c r="J1183" s="11">
        <f>SUMIFS(Detalhe_Registro!$G:$G,Detalhe_Registro!$A:$A,A1183,Detalhe_Registro!$D:$D,B1183)</f>
        <v>12.9</v>
      </c>
      <c r="K1183" s="9" t="str">
        <f>IF(G1183="","",IF(G1183&lt;Premissas!$C$8,"&lt; 1,00",IF(G1183&lt;Premissas!$C$9,"1,00 – 1,19",IF(G1183&lt;Premissas!$C$10,"1,20 – 1,39",IF(G1183&lt;Premissas!$C$11,"1,40 – 1,59",IF(G1183&lt;Premissas!$C$12,"1,60 – 1,99","≥ 2,00"))))))</f>
        <v>1,00 – 1,19</v>
      </c>
      <c r="L1183" s="12">
        <f>IF(G1183="","",MIN(Premissas!$C$17,IF(G1183&lt;Premissas!$C$8,Premissas!$E$7,IF(G1183&lt;Premissas!$C$9,Premissas!$E$8,IF(G1183&lt;Premissas!$C$10,Premissas!$E$9,IF(G1183&lt;Premissas!$C$11,Premissas!$E$10,IF(G1183&lt;Premissas!$C$12,Premissas!$E$11,Premissas!$E$12)))))))</f>
        <v>100</v>
      </c>
      <c r="M1183" s="13">
        <f>IF(OR(L1183="",L1183=0),0,L1183/Premissas!$C$16)</f>
        <v>3.8461538461538463</v>
      </c>
      <c r="N1183" s="9" t="str">
        <f>IF(L1183&gt;=Premissas!$C$17,"SIM","NÃO")</f>
        <v>NÃO</v>
      </c>
    </row>
    <row r="1184" spans="1:14" ht="15" customHeight="1">
      <c r="A1184" s="9">
        <v>8</v>
      </c>
      <c r="B1184" s="9" t="s">
        <v>1329</v>
      </c>
      <c r="C1184" s="9" t="s">
        <v>1330</v>
      </c>
      <c r="D1184" s="9">
        <v>1965</v>
      </c>
      <c r="E1184" s="9" t="s">
        <v>21</v>
      </c>
      <c r="F1184" s="9">
        <f>COUNTIFS(Detalhe_Registro!$A:$A,A1184,Detalhe_Registro!$D:$D,B1184)</f>
        <v>2</v>
      </c>
      <c r="G1184" s="11">
        <v>0.8</v>
      </c>
      <c r="H1184" s="11">
        <v>0.8</v>
      </c>
      <c r="I1184" s="10">
        <f>SUMIFS(Detalhe_Registro!$F:$F,Detalhe_Registro!$A:$A,A1184,Detalhe_Registro!$D:$D,B1184)</f>
        <v>5122</v>
      </c>
      <c r="J1184" s="11">
        <f>SUMIFS(Detalhe_Registro!$G:$G,Detalhe_Registro!$A:$A,A1184,Detalhe_Registro!$D:$D,B1184)</f>
        <v>328.46</v>
      </c>
      <c r="K1184" s="9" t="str">
        <f>IF(G1184="","",IF(G1184&lt;Premissas!$C$8,"&lt; 1,00",IF(G1184&lt;Premissas!$C$9,"1,00 – 1,19",IF(G1184&lt;Premissas!$C$10,"1,20 – 1,39",IF(G1184&lt;Premissas!$C$11,"1,40 – 1,59",IF(G1184&lt;Premissas!$C$12,"1,60 – 1,99","≥ 2,00"))))))</f>
        <v>&lt; 1,00</v>
      </c>
      <c r="L1184" s="12">
        <f>IF(G1184="","",MIN(Premissas!$C$17,IF(G1184&lt;Premissas!$C$8,Premissas!$E$7,IF(G1184&lt;Premissas!$C$9,Premissas!$E$8,IF(G1184&lt;Premissas!$C$10,Premissas!$E$9,IF(G1184&lt;Premissas!$C$11,Premissas!$E$10,IF(G1184&lt;Premissas!$C$12,Premissas!$E$11,Premissas!$E$12)))))))</f>
        <v>0</v>
      </c>
      <c r="M1184" s="13">
        <f>IF(OR(L1184="",L1184=0),0,L1184/Premissas!$C$16)</f>
        <v>0</v>
      </c>
      <c r="N1184" s="9" t="str">
        <f>IF(L1184&gt;=Premissas!$C$17,"SIM","NÃO")</f>
        <v>NÃO</v>
      </c>
    </row>
    <row r="1185" spans="1:14" ht="15" customHeight="1">
      <c r="A1185" s="9">
        <v>8</v>
      </c>
      <c r="B1185" s="9" t="s">
        <v>1347</v>
      </c>
      <c r="C1185" s="9" t="s">
        <v>1348</v>
      </c>
      <c r="D1185" s="9">
        <v>1965</v>
      </c>
      <c r="E1185" s="9" t="s">
        <v>21</v>
      </c>
      <c r="F1185" s="9">
        <f>COUNTIFS(Detalhe_Registro!$A:$A,A1185,Detalhe_Registro!$D:$D,B1185)</f>
        <v>2</v>
      </c>
      <c r="G1185" s="11">
        <v>0.35</v>
      </c>
      <c r="H1185" s="11">
        <v>0.35</v>
      </c>
      <c r="I1185" s="10">
        <f>SUMIFS(Detalhe_Registro!$F:$F,Detalhe_Registro!$A:$A,A1185,Detalhe_Registro!$D:$D,B1185)</f>
        <v>1222</v>
      </c>
      <c r="J1185" s="11">
        <f>SUMIFS(Detalhe_Registro!$G:$G,Detalhe_Registro!$A:$A,A1185,Detalhe_Registro!$D:$D,B1185)</f>
        <v>182.1</v>
      </c>
      <c r="K1185" s="9" t="str">
        <f>IF(G1185="","",IF(G1185&lt;Premissas!$C$8,"&lt; 1,00",IF(G1185&lt;Premissas!$C$9,"1,00 – 1,19",IF(G1185&lt;Premissas!$C$10,"1,20 – 1,39",IF(G1185&lt;Premissas!$C$11,"1,40 – 1,59",IF(G1185&lt;Premissas!$C$12,"1,60 – 1,99","≥ 2,00"))))))</f>
        <v>&lt; 1,00</v>
      </c>
      <c r="L1185" s="12">
        <f>IF(G1185="","",MIN(Premissas!$C$17,IF(G1185&lt;Premissas!$C$8,Premissas!$E$7,IF(G1185&lt;Premissas!$C$9,Premissas!$E$8,IF(G1185&lt;Premissas!$C$10,Premissas!$E$9,IF(G1185&lt;Premissas!$C$11,Premissas!$E$10,IF(G1185&lt;Premissas!$C$12,Premissas!$E$11,Premissas!$E$12)))))))</f>
        <v>0</v>
      </c>
      <c r="M1185" s="13">
        <f>IF(OR(L1185="",L1185=0),0,L1185/Premissas!$C$16)</f>
        <v>0</v>
      </c>
      <c r="N1185" s="9" t="str">
        <f>IF(L1185&gt;=Premissas!$C$17,"SIM","NÃO")</f>
        <v>NÃO</v>
      </c>
    </row>
    <row r="1186" spans="1:14" ht="15" customHeight="1">
      <c r="A1186" s="9">
        <v>8</v>
      </c>
      <c r="B1186" s="9" t="s">
        <v>1523</v>
      </c>
      <c r="C1186" s="9" t="s">
        <v>1524</v>
      </c>
      <c r="D1186" s="9">
        <v>1965</v>
      </c>
      <c r="E1186" s="9" t="s">
        <v>20</v>
      </c>
      <c r="F1186" s="9">
        <f>COUNTIFS(Detalhe_Registro!$A:$A,A1186,Detalhe_Registro!$D:$D,B1186)</f>
        <v>2</v>
      </c>
      <c r="G1186" s="11">
        <v>1.375</v>
      </c>
      <c r="H1186" s="11">
        <v>1.375</v>
      </c>
      <c r="I1186" s="10">
        <f>SUMIFS(Detalhe_Registro!$F:$F,Detalhe_Registro!$A:$A,A1186,Detalhe_Registro!$D:$D,B1186)</f>
        <v>738</v>
      </c>
      <c r="J1186" s="11">
        <f>SUMIFS(Detalhe_Registro!$G:$G,Detalhe_Registro!$A:$A,A1186,Detalhe_Registro!$D:$D,B1186)</f>
        <v>32.94</v>
      </c>
      <c r="K1186" s="9" t="str">
        <f>IF(G1186="","",IF(G1186&lt;Premissas!$C$8,"&lt; 1,00",IF(G1186&lt;Premissas!$C$9,"1,00 – 1,19",IF(G1186&lt;Premissas!$C$10,"1,20 – 1,39",IF(G1186&lt;Premissas!$C$11,"1,40 – 1,59",IF(G1186&lt;Premissas!$C$12,"1,60 – 1,99","≥ 2,00"))))))</f>
        <v>1,20 – 1,39</v>
      </c>
      <c r="L1186" s="12">
        <f>IF(G1186="","",MIN(Premissas!$C$17,IF(G1186&lt;Premissas!$C$8,Premissas!$E$7,IF(G1186&lt;Premissas!$C$9,Premissas!$E$8,IF(G1186&lt;Premissas!$C$10,Premissas!$E$9,IF(G1186&lt;Premissas!$C$11,Premissas!$E$10,IF(G1186&lt;Premissas!$C$12,Premissas!$E$11,Premissas!$E$12)))))))</f>
        <v>200</v>
      </c>
      <c r="M1186" s="13">
        <f>IF(OR(L1186="",L1186=0),0,L1186/Premissas!$C$16)</f>
        <v>7.6923076923076925</v>
      </c>
      <c r="N1186" s="9" t="str">
        <f>IF(L1186&gt;=Premissas!$C$17,"SIM","NÃO")</f>
        <v>NÃO</v>
      </c>
    </row>
    <row r="1187" spans="1:14" ht="15" customHeight="1">
      <c r="A1187" s="9">
        <v>8</v>
      </c>
      <c r="B1187" s="9" t="s">
        <v>1275</v>
      </c>
      <c r="C1187" s="9" t="s">
        <v>1276</v>
      </c>
      <c r="D1187" s="9">
        <v>1965</v>
      </c>
      <c r="E1187" s="9" t="s">
        <v>4852</v>
      </c>
      <c r="F1187" s="9">
        <f>COUNTIFS(Detalhe_Registro!$A:$A,A1187,Detalhe_Registro!$D:$D,B1187)</f>
        <v>4</v>
      </c>
      <c r="G1187" s="11">
        <v>1.941176</v>
      </c>
      <c r="H1187" s="11">
        <v>1.689338</v>
      </c>
      <c r="I1187" s="10">
        <f>SUMIFS(Detalhe_Registro!$F:$F,Detalhe_Registro!$A:$A,A1187,Detalhe_Registro!$D:$D,B1187)</f>
        <v>9226</v>
      </c>
      <c r="J1187" s="11">
        <f>SUMIFS(Detalhe_Registro!$G:$G,Detalhe_Registro!$A:$A,A1187,Detalhe_Registro!$D:$D,B1187)</f>
        <v>287.56</v>
      </c>
      <c r="K1187" s="9" t="str">
        <f>IF(G1187="","",IF(G1187&lt;Premissas!$C$8,"&lt; 1,00",IF(G1187&lt;Premissas!$C$9,"1,00 – 1,19",IF(G1187&lt;Premissas!$C$10,"1,20 – 1,39",IF(G1187&lt;Premissas!$C$11,"1,40 – 1,59",IF(G1187&lt;Premissas!$C$12,"1,60 – 1,99","≥ 2,00"))))))</f>
        <v>≥ 2,00</v>
      </c>
      <c r="L1187" s="12">
        <f>IF(G1187="","",MIN(Premissas!$C$17,IF(G1187&lt;Premissas!$C$8,Premissas!$E$7,IF(G1187&lt;Premissas!$C$9,Premissas!$E$8,IF(G1187&lt;Premissas!$C$10,Premissas!$E$9,IF(G1187&lt;Premissas!$C$11,Premissas!$E$10,IF(G1187&lt;Premissas!$C$12,Premissas!$E$11,Premissas!$E$12)))))))</f>
        <v>750</v>
      </c>
      <c r="M1187" s="13">
        <f>IF(OR(L1187="",L1187=0),0,L1187/Premissas!$C$16)</f>
        <v>28.846153846153847</v>
      </c>
      <c r="N1187" s="9" t="str">
        <f>IF(L1187&gt;=Premissas!$C$17,"SIM","NÃO")</f>
        <v>SIM</v>
      </c>
    </row>
    <row r="1188" spans="1:14" ht="15" customHeight="1">
      <c r="A1188" s="9">
        <v>8</v>
      </c>
      <c r="B1188" s="9" t="s">
        <v>4266</v>
      </c>
      <c r="C1188" s="9" t="s">
        <v>4267</v>
      </c>
      <c r="D1188" s="9">
        <v>1965</v>
      </c>
      <c r="E1188" s="9" t="s">
        <v>21</v>
      </c>
      <c r="F1188" s="9">
        <f>COUNTIFS(Detalhe_Registro!$A:$A,A1188,Detalhe_Registro!$D:$D,B1188)</f>
        <v>2</v>
      </c>
      <c r="G1188" s="11">
        <v>0.35</v>
      </c>
      <c r="H1188" s="11">
        <v>0.35</v>
      </c>
      <c r="I1188" s="10">
        <f>SUMIFS(Detalhe_Registro!$F:$F,Detalhe_Registro!$A:$A,A1188,Detalhe_Registro!$D:$D,B1188)</f>
        <v>916</v>
      </c>
      <c r="J1188" s="11">
        <f>SUMIFS(Detalhe_Registro!$G:$G,Detalhe_Registro!$A:$A,A1188,Detalhe_Registro!$D:$D,B1188)</f>
        <v>122.56</v>
      </c>
      <c r="K1188" s="9" t="str">
        <f>IF(G1188="","",IF(G1188&lt;Premissas!$C$8,"&lt; 1,00",IF(G1188&lt;Premissas!$C$9,"1,00 – 1,19",IF(G1188&lt;Premissas!$C$10,"1,20 – 1,39",IF(G1188&lt;Premissas!$C$11,"1,40 – 1,59",IF(G1188&lt;Premissas!$C$12,"1,60 – 1,99","≥ 2,00"))))))</f>
        <v>&lt; 1,00</v>
      </c>
      <c r="L1188" s="12">
        <f>IF(G1188="","",MIN(Premissas!$C$17,IF(G1188&lt;Premissas!$C$8,Premissas!$E$7,IF(G1188&lt;Premissas!$C$9,Premissas!$E$8,IF(G1188&lt;Premissas!$C$10,Premissas!$E$9,IF(G1188&lt;Premissas!$C$11,Premissas!$E$10,IF(G1188&lt;Premissas!$C$12,Premissas!$E$11,Premissas!$E$12)))))))</f>
        <v>0</v>
      </c>
      <c r="M1188" s="13">
        <f>IF(OR(L1188="",L1188=0),0,L1188/Premissas!$C$16)</f>
        <v>0</v>
      </c>
      <c r="N1188" s="9" t="str">
        <f>IF(L1188&gt;=Premissas!$C$17,"SIM","NÃO")</f>
        <v>NÃO</v>
      </c>
    </row>
    <row r="1189" spans="1:14" ht="15" customHeight="1">
      <c r="A1189" s="9">
        <v>8</v>
      </c>
      <c r="B1189" s="9" t="s">
        <v>1391</v>
      </c>
      <c r="C1189" s="9" t="s">
        <v>1392</v>
      </c>
      <c r="D1189" s="9">
        <v>1965</v>
      </c>
      <c r="E1189" s="9" t="s">
        <v>18</v>
      </c>
      <c r="F1189" s="9">
        <f>COUNTIFS(Detalhe_Registro!$A:$A,A1189,Detalhe_Registro!$D:$D,B1189)</f>
        <v>2</v>
      </c>
      <c r="G1189" s="11">
        <v>0.95454499999999998</v>
      </c>
      <c r="H1189" s="11">
        <v>0.95454499999999998</v>
      </c>
      <c r="I1189" s="10">
        <f>SUMIFS(Detalhe_Registro!$F:$F,Detalhe_Registro!$A:$A,A1189,Detalhe_Registro!$D:$D,B1189)</f>
        <v>2230</v>
      </c>
      <c r="J1189" s="11">
        <f>SUMIFS(Detalhe_Registro!$G:$G,Detalhe_Registro!$A:$A,A1189,Detalhe_Registro!$D:$D,B1189)</f>
        <v>105.9</v>
      </c>
      <c r="K1189" s="9" t="str">
        <f>IF(G1189="","",IF(G1189&lt;Premissas!$C$8,"&lt; 1,00",IF(G1189&lt;Premissas!$C$9,"1,00 – 1,19",IF(G1189&lt;Premissas!$C$10,"1,20 – 1,39",IF(G1189&lt;Premissas!$C$11,"1,40 – 1,59",IF(G1189&lt;Premissas!$C$12,"1,60 – 1,99","≥ 2,00"))))))</f>
        <v>&lt; 1,00</v>
      </c>
      <c r="L1189" s="12">
        <f>IF(G1189="","",MIN(Premissas!$C$17,IF(G1189&lt;Premissas!$C$8,Premissas!$E$7,IF(G1189&lt;Premissas!$C$9,Premissas!$E$8,IF(G1189&lt;Premissas!$C$10,Premissas!$E$9,IF(G1189&lt;Premissas!$C$11,Premissas!$E$10,IF(G1189&lt;Premissas!$C$12,Premissas!$E$11,Premissas!$E$12)))))))</f>
        <v>0</v>
      </c>
      <c r="M1189" s="13">
        <f>IF(OR(L1189="",L1189=0),0,L1189/Premissas!$C$16)</f>
        <v>0</v>
      </c>
      <c r="N1189" s="9" t="str">
        <f>IF(L1189&gt;=Premissas!$C$17,"SIM","NÃO")</f>
        <v>NÃO</v>
      </c>
    </row>
    <row r="1190" spans="1:14" ht="15" customHeight="1">
      <c r="A1190" s="9">
        <v>8</v>
      </c>
      <c r="B1190" s="9" t="s">
        <v>1549</v>
      </c>
      <c r="C1190" s="9" t="s">
        <v>1550</v>
      </c>
      <c r="D1190" s="9">
        <v>1965</v>
      </c>
      <c r="E1190" s="9" t="s">
        <v>18</v>
      </c>
      <c r="F1190" s="9">
        <f>COUNTIFS(Detalhe_Registro!$A:$A,A1190,Detalhe_Registro!$D:$D,B1190)</f>
        <v>2</v>
      </c>
      <c r="G1190" s="11">
        <v>0.86363599999999996</v>
      </c>
      <c r="H1190" s="11">
        <v>0.86363599999999996</v>
      </c>
      <c r="I1190" s="10">
        <f>SUMIFS(Detalhe_Registro!$F:$F,Detalhe_Registro!$A:$A,A1190,Detalhe_Registro!$D:$D,B1190)</f>
        <v>1622</v>
      </c>
      <c r="J1190" s="11">
        <f>SUMIFS(Detalhe_Registro!$G:$G,Detalhe_Registro!$A:$A,A1190,Detalhe_Registro!$D:$D,B1190)</f>
        <v>83.6</v>
      </c>
      <c r="K1190" s="9" t="str">
        <f>IF(G1190="","",IF(G1190&lt;Premissas!$C$8,"&lt; 1,00",IF(G1190&lt;Premissas!$C$9,"1,00 – 1,19",IF(G1190&lt;Premissas!$C$10,"1,20 – 1,39",IF(G1190&lt;Premissas!$C$11,"1,40 – 1,59",IF(G1190&lt;Premissas!$C$12,"1,60 – 1,99","≥ 2,00"))))))</f>
        <v>&lt; 1,00</v>
      </c>
      <c r="L1190" s="12">
        <f>IF(G1190="","",MIN(Premissas!$C$17,IF(G1190&lt;Premissas!$C$8,Premissas!$E$7,IF(G1190&lt;Premissas!$C$9,Premissas!$E$8,IF(G1190&lt;Premissas!$C$10,Premissas!$E$9,IF(G1190&lt;Premissas!$C$11,Premissas!$E$10,IF(G1190&lt;Premissas!$C$12,Premissas!$E$11,Premissas!$E$12)))))))</f>
        <v>0</v>
      </c>
      <c r="M1190" s="13">
        <f>IF(OR(L1190="",L1190=0),0,L1190/Premissas!$C$16)</f>
        <v>0</v>
      </c>
      <c r="N1190" s="9" t="str">
        <f>IF(L1190&gt;=Premissas!$C$17,"SIM","NÃO")</f>
        <v>NÃO</v>
      </c>
    </row>
    <row r="1191" spans="1:14" ht="15" customHeight="1">
      <c r="A1191" s="9">
        <v>8</v>
      </c>
      <c r="B1191" s="9" t="s">
        <v>1917</v>
      </c>
      <c r="C1191" s="9" t="s">
        <v>1918</v>
      </c>
      <c r="D1191" s="9">
        <v>1965</v>
      </c>
      <c r="E1191" s="9" t="s">
        <v>18</v>
      </c>
      <c r="F1191" s="9">
        <f>COUNTIFS(Detalhe_Registro!$A:$A,A1191,Detalhe_Registro!$D:$D,B1191)</f>
        <v>2</v>
      </c>
      <c r="G1191" s="11">
        <v>0.77272700000000005</v>
      </c>
      <c r="H1191" s="11">
        <v>0.77272700000000005</v>
      </c>
      <c r="I1191" s="10">
        <f>SUMIFS(Detalhe_Registro!$F:$F,Detalhe_Registro!$A:$A,A1191,Detalhe_Registro!$D:$D,B1191)</f>
        <v>2018</v>
      </c>
      <c r="J1191" s="11">
        <f>SUMIFS(Detalhe_Registro!$G:$G,Detalhe_Registro!$A:$A,A1191,Detalhe_Registro!$D:$D,B1191)</f>
        <v>116.26</v>
      </c>
      <c r="K1191" s="9" t="str">
        <f>IF(G1191="","",IF(G1191&lt;Premissas!$C$8,"&lt; 1,00",IF(G1191&lt;Premissas!$C$9,"1,00 – 1,19",IF(G1191&lt;Premissas!$C$10,"1,20 – 1,39",IF(G1191&lt;Premissas!$C$11,"1,40 – 1,59",IF(G1191&lt;Premissas!$C$12,"1,60 – 1,99","≥ 2,00"))))))</f>
        <v>&lt; 1,00</v>
      </c>
      <c r="L1191" s="12">
        <f>IF(G1191="","",MIN(Premissas!$C$17,IF(G1191&lt;Premissas!$C$8,Premissas!$E$7,IF(G1191&lt;Premissas!$C$9,Premissas!$E$8,IF(G1191&lt;Premissas!$C$10,Premissas!$E$9,IF(G1191&lt;Premissas!$C$11,Premissas!$E$10,IF(G1191&lt;Premissas!$C$12,Premissas!$E$11,Premissas!$E$12)))))))</f>
        <v>0</v>
      </c>
      <c r="M1191" s="13">
        <f>IF(OR(L1191="",L1191=0),0,L1191/Premissas!$C$16)</f>
        <v>0</v>
      </c>
      <c r="N1191" s="9" t="str">
        <f>IF(L1191&gt;=Premissas!$C$17,"SIM","NÃO")</f>
        <v>NÃO</v>
      </c>
    </row>
    <row r="1192" spans="1:14" ht="15" customHeight="1">
      <c r="A1192" s="9">
        <v>8</v>
      </c>
      <c r="B1192" s="9" t="s">
        <v>1317</v>
      </c>
      <c r="C1192" s="9" t="s">
        <v>1318</v>
      </c>
      <c r="D1192" s="9">
        <v>1965</v>
      </c>
      <c r="E1192" s="9" t="s">
        <v>18</v>
      </c>
      <c r="F1192" s="9">
        <f>COUNTIFS(Detalhe_Registro!$A:$A,A1192,Detalhe_Registro!$D:$D,B1192)</f>
        <v>2</v>
      </c>
      <c r="G1192" s="11">
        <v>1.954545</v>
      </c>
      <c r="H1192" s="11">
        <v>1.954545</v>
      </c>
      <c r="I1192" s="10">
        <f>SUMIFS(Detalhe_Registro!$F:$F,Detalhe_Registro!$A:$A,A1192,Detalhe_Registro!$D:$D,B1192)</f>
        <v>400</v>
      </c>
      <c r="J1192" s="11">
        <f>SUMIFS(Detalhe_Registro!$G:$G,Detalhe_Registro!$A:$A,A1192,Detalhe_Registro!$D:$D,B1192)</f>
        <v>9.1999999999999993</v>
      </c>
      <c r="K1192" s="9" t="str">
        <f>IF(G1192="","",IF(G1192&lt;Premissas!$C$8,"&lt; 1,00",IF(G1192&lt;Premissas!$C$9,"1,00 – 1,19",IF(G1192&lt;Premissas!$C$10,"1,20 – 1,39",IF(G1192&lt;Premissas!$C$11,"1,40 – 1,59",IF(G1192&lt;Premissas!$C$12,"1,60 – 1,99","≥ 2,00"))))))</f>
        <v>≥ 2,00</v>
      </c>
      <c r="L1192" s="12">
        <f>IF(G1192="","",MIN(Premissas!$C$17,IF(G1192&lt;Premissas!$C$8,Premissas!$E$7,IF(G1192&lt;Premissas!$C$9,Premissas!$E$8,IF(G1192&lt;Premissas!$C$10,Premissas!$E$9,IF(G1192&lt;Premissas!$C$11,Premissas!$E$10,IF(G1192&lt;Premissas!$C$12,Premissas!$E$11,Premissas!$E$12)))))))</f>
        <v>750</v>
      </c>
      <c r="M1192" s="13">
        <f>IF(OR(L1192="",L1192=0),0,L1192/Premissas!$C$16)</f>
        <v>28.846153846153847</v>
      </c>
      <c r="N1192" s="9" t="str">
        <f>IF(L1192&gt;=Premissas!$C$17,"SIM","NÃO")</f>
        <v>SIM</v>
      </c>
    </row>
    <row r="1193" spans="1:14" ht="15" customHeight="1">
      <c r="A1193" s="9">
        <v>8</v>
      </c>
      <c r="B1193" s="9" t="s">
        <v>1735</v>
      </c>
      <c r="C1193" s="9" t="s">
        <v>1736</v>
      </c>
      <c r="D1193" s="9">
        <v>1965</v>
      </c>
      <c r="E1193" s="9" t="s">
        <v>20</v>
      </c>
      <c r="F1193" s="9">
        <f>COUNTIFS(Detalhe_Registro!$A:$A,A1193,Detalhe_Registro!$D:$D,B1193)</f>
        <v>2</v>
      </c>
      <c r="G1193" s="11">
        <v>1.125</v>
      </c>
      <c r="H1193" s="11">
        <v>1.125</v>
      </c>
      <c r="I1193" s="10">
        <f>SUMIFS(Detalhe_Registro!$F:$F,Detalhe_Registro!$A:$A,A1193,Detalhe_Registro!$D:$D,B1193)</f>
        <v>242</v>
      </c>
      <c r="J1193" s="11">
        <f>SUMIFS(Detalhe_Registro!$G:$G,Detalhe_Registro!$A:$A,A1193,Detalhe_Registro!$D:$D,B1193)</f>
        <v>13.14</v>
      </c>
      <c r="K1193" s="9" t="str">
        <f>IF(G1193="","",IF(G1193&lt;Premissas!$C$8,"&lt; 1,00",IF(G1193&lt;Premissas!$C$9,"1,00 – 1,19",IF(G1193&lt;Premissas!$C$10,"1,20 – 1,39",IF(G1193&lt;Premissas!$C$11,"1,40 – 1,59",IF(G1193&lt;Premissas!$C$12,"1,60 – 1,99","≥ 2,00"))))))</f>
        <v>1,00 – 1,19</v>
      </c>
      <c r="L1193" s="12">
        <f>IF(G1193="","",MIN(Premissas!$C$17,IF(G1193&lt;Premissas!$C$8,Premissas!$E$7,IF(G1193&lt;Premissas!$C$9,Premissas!$E$8,IF(G1193&lt;Premissas!$C$10,Premissas!$E$9,IF(G1193&lt;Premissas!$C$11,Premissas!$E$10,IF(G1193&lt;Premissas!$C$12,Premissas!$E$11,Premissas!$E$12)))))))</f>
        <v>100</v>
      </c>
      <c r="M1193" s="13">
        <f>IF(OR(L1193="",L1193=0),0,L1193/Premissas!$C$16)</f>
        <v>3.8461538461538463</v>
      </c>
      <c r="N1193" s="9" t="str">
        <f>IF(L1193&gt;=Premissas!$C$17,"SIM","NÃO")</f>
        <v>NÃO</v>
      </c>
    </row>
    <row r="1194" spans="1:14" ht="15" customHeight="1">
      <c r="A1194" s="9">
        <v>8</v>
      </c>
      <c r="B1194" s="9" t="s">
        <v>1911</v>
      </c>
      <c r="C1194" s="9" t="s">
        <v>1912</v>
      </c>
      <c r="D1194" s="9">
        <v>7801</v>
      </c>
      <c r="E1194" s="9" t="s">
        <v>20</v>
      </c>
      <c r="F1194" s="9">
        <f>COUNTIFS(Detalhe_Registro!$A:$A,A1194,Detalhe_Registro!$D:$D,B1194)</f>
        <v>1</v>
      </c>
      <c r="G1194" s="11">
        <v>0.25</v>
      </c>
      <c r="H1194" s="11">
        <v>0.25</v>
      </c>
      <c r="I1194" s="10">
        <f>SUMIFS(Detalhe_Registro!$F:$F,Detalhe_Registro!$A:$A,A1194,Detalhe_Registro!$D:$D,B1194)</f>
        <v>86</v>
      </c>
      <c r="J1194" s="11">
        <f>SUMIFS(Detalhe_Registro!$G:$G,Detalhe_Registro!$A:$A,A1194,Detalhe_Registro!$D:$D,B1194)</f>
        <v>21.41</v>
      </c>
      <c r="K1194" s="9" t="str">
        <f>IF(G1194="","",IF(G1194&lt;Premissas!$C$8,"&lt; 1,00",IF(G1194&lt;Premissas!$C$9,"1,00 – 1,19",IF(G1194&lt;Premissas!$C$10,"1,20 – 1,39",IF(G1194&lt;Premissas!$C$11,"1,40 – 1,59",IF(G1194&lt;Premissas!$C$12,"1,60 – 1,99","≥ 2,00"))))))</f>
        <v>&lt; 1,00</v>
      </c>
      <c r="L1194" s="12">
        <f>IF(G1194="","",MIN(Premissas!$C$17,IF(G1194&lt;Premissas!$C$8,Premissas!$E$7,IF(G1194&lt;Premissas!$C$9,Premissas!$E$8,IF(G1194&lt;Premissas!$C$10,Premissas!$E$9,IF(G1194&lt;Premissas!$C$11,Premissas!$E$10,IF(G1194&lt;Premissas!$C$12,Premissas!$E$11,Premissas!$E$12)))))))</f>
        <v>0</v>
      </c>
      <c r="M1194" s="13">
        <f>IF(OR(L1194="",L1194=0),0,L1194/Premissas!$C$16)</f>
        <v>0</v>
      </c>
      <c r="N1194" s="9" t="str">
        <f>IF(L1194&gt;=Premissas!$C$17,"SIM","NÃO")</f>
        <v>NÃO</v>
      </c>
    </row>
    <row r="1195" spans="1:14" ht="15" customHeight="1">
      <c r="A1195" s="9">
        <v>8</v>
      </c>
      <c r="B1195" s="9" t="s">
        <v>1405</v>
      </c>
      <c r="C1195" s="9" t="s">
        <v>1406</v>
      </c>
      <c r="D1195" s="9">
        <v>1965</v>
      </c>
      <c r="E1195" s="9" t="s">
        <v>21</v>
      </c>
      <c r="F1195" s="9">
        <f>COUNTIFS(Detalhe_Registro!$A:$A,A1195,Detalhe_Registro!$D:$D,B1195)</f>
        <v>2</v>
      </c>
      <c r="G1195" s="11">
        <v>0.65</v>
      </c>
      <c r="H1195" s="11">
        <v>0.65</v>
      </c>
      <c r="I1195" s="10">
        <f>SUMIFS(Detalhe_Registro!$F:$F,Detalhe_Registro!$A:$A,A1195,Detalhe_Registro!$D:$D,B1195)</f>
        <v>3884</v>
      </c>
      <c r="J1195" s="11">
        <f>SUMIFS(Detalhe_Registro!$G:$G,Detalhe_Registro!$A:$A,A1195,Detalhe_Registro!$D:$D,B1195)</f>
        <v>305.88</v>
      </c>
      <c r="K1195" s="9" t="str">
        <f>IF(G1195="","",IF(G1195&lt;Premissas!$C$8,"&lt; 1,00",IF(G1195&lt;Premissas!$C$9,"1,00 – 1,19",IF(G1195&lt;Premissas!$C$10,"1,20 – 1,39",IF(G1195&lt;Premissas!$C$11,"1,40 – 1,59",IF(G1195&lt;Premissas!$C$12,"1,60 – 1,99","≥ 2,00"))))))</f>
        <v>&lt; 1,00</v>
      </c>
      <c r="L1195" s="12">
        <f>IF(G1195="","",MIN(Premissas!$C$17,IF(G1195&lt;Premissas!$C$8,Premissas!$E$7,IF(G1195&lt;Premissas!$C$9,Premissas!$E$8,IF(G1195&lt;Premissas!$C$10,Premissas!$E$9,IF(G1195&lt;Premissas!$C$11,Premissas!$E$10,IF(G1195&lt;Premissas!$C$12,Premissas!$E$11,Premissas!$E$12)))))))</f>
        <v>0</v>
      </c>
      <c r="M1195" s="13">
        <f>IF(OR(L1195="",L1195=0),0,L1195/Premissas!$C$16)</f>
        <v>0</v>
      </c>
      <c r="N1195" s="9" t="str">
        <f>IF(L1195&gt;=Premissas!$C$17,"SIM","NÃO")</f>
        <v>NÃO</v>
      </c>
    </row>
    <row r="1196" spans="1:14" ht="15" customHeight="1">
      <c r="A1196" s="9">
        <v>8</v>
      </c>
      <c r="B1196" s="9" t="s">
        <v>1591</v>
      </c>
      <c r="C1196" s="9" t="s">
        <v>1592</v>
      </c>
      <c r="D1196" s="9">
        <v>1965</v>
      </c>
      <c r="E1196" s="9" t="s">
        <v>20</v>
      </c>
      <c r="F1196" s="9">
        <f>COUNTIFS(Detalhe_Registro!$A:$A,A1196,Detalhe_Registro!$D:$D,B1196)</f>
        <v>2</v>
      </c>
      <c r="G1196" s="11">
        <v>0.5</v>
      </c>
      <c r="H1196" s="11">
        <v>0.5</v>
      </c>
      <c r="I1196" s="10">
        <f>SUMIFS(Detalhe_Registro!$F:$F,Detalhe_Registro!$A:$A,A1196,Detalhe_Registro!$D:$D,B1196)</f>
        <v>430</v>
      </c>
      <c r="J1196" s="11">
        <f>SUMIFS(Detalhe_Registro!$G:$G,Detalhe_Registro!$A:$A,A1196,Detalhe_Registro!$D:$D,B1196)</f>
        <v>55.36</v>
      </c>
      <c r="K1196" s="9" t="str">
        <f>IF(G1196="","",IF(G1196&lt;Premissas!$C$8,"&lt; 1,00",IF(G1196&lt;Premissas!$C$9,"1,00 – 1,19",IF(G1196&lt;Premissas!$C$10,"1,20 – 1,39",IF(G1196&lt;Premissas!$C$11,"1,40 – 1,59",IF(G1196&lt;Premissas!$C$12,"1,60 – 1,99","≥ 2,00"))))))</f>
        <v>&lt; 1,00</v>
      </c>
      <c r="L1196" s="12">
        <f>IF(G1196="","",MIN(Premissas!$C$17,IF(G1196&lt;Premissas!$C$8,Premissas!$E$7,IF(G1196&lt;Premissas!$C$9,Premissas!$E$8,IF(G1196&lt;Premissas!$C$10,Premissas!$E$9,IF(G1196&lt;Premissas!$C$11,Premissas!$E$10,IF(G1196&lt;Premissas!$C$12,Premissas!$E$11,Premissas!$E$12)))))))</f>
        <v>0</v>
      </c>
      <c r="M1196" s="13">
        <f>IF(OR(L1196="",L1196=0),0,L1196/Premissas!$C$16)</f>
        <v>0</v>
      </c>
      <c r="N1196" s="9" t="str">
        <f>IF(L1196&gt;=Premissas!$C$17,"SIM","NÃO")</f>
        <v>NÃO</v>
      </c>
    </row>
    <row r="1197" spans="1:14" ht="15" customHeight="1">
      <c r="A1197" s="9">
        <v>8</v>
      </c>
      <c r="B1197" s="9" t="s">
        <v>4292</v>
      </c>
      <c r="C1197" s="9" t="s">
        <v>4293</v>
      </c>
      <c r="D1197" s="9">
        <v>1965</v>
      </c>
      <c r="E1197" s="9" t="s">
        <v>20</v>
      </c>
      <c r="F1197" s="9">
        <f>COUNTIFS(Detalhe_Registro!$A:$A,A1197,Detalhe_Registro!$D:$D,B1197)</f>
        <v>2</v>
      </c>
      <c r="G1197" s="11">
        <v>1.25</v>
      </c>
      <c r="H1197" s="11">
        <v>1.25</v>
      </c>
      <c r="I1197" s="10">
        <f>SUMIFS(Detalhe_Registro!$F:$F,Detalhe_Registro!$A:$A,A1197,Detalhe_Registro!$D:$D,B1197)</f>
        <v>960</v>
      </c>
      <c r="J1197" s="11">
        <f>SUMIFS(Detalhe_Registro!$G:$G,Detalhe_Registro!$A:$A,A1197,Detalhe_Registro!$D:$D,B1197)</f>
        <v>48.94</v>
      </c>
      <c r="K1197" s="9" t="str">
        <f>IF(G1197="","",IF(G1197&lt;Premissas!$C$8,"&lt; 1,00",IF(G1197&lt;Premissas!$C$9,"1,00 – 1,19",IF(G1197&lt;Premissas!$C$10,"1,20 – 1,39",IF(G1197&lt;Premissas!$C$11,"1,40 – 1,59",IF(G1197&lt;Premissas!$C$12,"1,60 – 1,99","≥ 2,00"))))))</f>
        <v>1,20 – 1,39</v>
      </c>
      <c r="L1197" s="12">
        <f>IF(G1197="","",MIN(Premissas!$C$17,IF(G1197&lt;Premissas!$C$8,Premissas!$E$7,IF(G1197&lt;Premissas!$C$9,Premissas!$E$8,IF(G1197&lt;Premissas!$C$10,Premissas!$E$9,IF(G1197&lt;Premissas!$C$11,Premissas!$E$10,IF(G1197&lt;Premissas!$C$12,Premissas!$E$11,Premissas!$E$12)))))))</f>
        <v>200</v>
      </c>
      <c r="M1197" s="13">
        <f>IF(OR(L1197="",L1197=0),0,L1197/Premissas!$C$16)</f>
        <v>7.6923076923076925</v>
      </c>
      <c r="N1197" s="9" t="str">
        <f>IF(L1197&gt;=Premissas!$C$17,"SIM","NÃO")</f>
        <v>NÃO</v>
      </c>
    </row>
    <row r="1198" spans="1:14" ht="15" customHeight="1">
      <c r="A1198" s="9">
        <v>8</v>
      </c>
      <c r="B1198" s="9" t="s">
        <v>1829</v>
      </c>
      <c r="C1198" s="9" t="s">
        <v>1830</v>
      </c>
      <c r="D1198" s="9">
        <v>1965</v>
      </c>
      <c r="E1198" s="9" t="s">
        <v>18</v>
      </c>
      <c r="F1198" s="9">
        <f>COUNTIFS(Detalhe_Registro!$A:$A,A1198,Detalhe_Registro!$D:$D,B1198)</f>
        <v>2</v>
      </c>
      <c r="G1198" s="11">
        <v>0.5</v>
      </c>
      <c r="H1198" s="11">
        <v>0.5</v>
      </c>
      <c r="I1198" s="10">
        <f>SUMIFS(Detalhe_Registro!$F:$F,Detalhe_Registro!$A:$A,A1198,Detalhe_Registro!$D:$D,B1198)</f>
        <v>2968</v>
      </c>
      <c r="J1198" s="11">
        <f>SUMIFS(Detalhe_Registro!$G:$G,Detalhe_Registro!$A:$A,A1198,Detalhe_Registro!$D:$D,B1198)</f>
        <v>259.62</v>
      </c>
      <c r="K1198" s="9" t="str">
        <f>IF(G1198="","",IF(G1198&lt;Premissas!$C$8,"&lt; 1,00",IF(G1198&lt;Premissas!$C$9,"1,00 – 1,19",IF(G1198&lt;Premissas!$C$10,"1,20 – 1,39",IF(G1198&lt;Premissas!$C$11,"1,40 – 1,59",IF(G1198&lt;Premissas!$C$12,"1,60 – 1,99","≥ 2,00"))))))</f>
        <v>&lt; 1,00</v>
      </c>
      <c r="L1198" s="12">
        <f>IF(G1198="","",MIN(Premissas!$C$17,IF(G1198&lt;Premissas!$C$8,Premissas!$E$7,IF(G1198&lt;Premissas!$C$9,Premissas!$E$8,IF(G1198&lt;Premissas!$C$10,Premissas!$E$9,IF(G1198&lt;Premissas!$C$11,Premissas!$E$10,IF(G1198&lt;Premissas!$C$12,Premissas!$E$11,Premissas!$E$12)))))))</f>
        <v>0</v>
      </c>
      <c r="M1198" s="13">
        <f>IF(OR(L1198="",L1198=0),0,L1198/Premissas!$C$16)</f>
        <v>0</v>
      </c>
      <c r="N1198" s="9" t="str">
        <f>IF(L1198&gt;=Premissas!$C$17,"SIM","NÃO")</f>
        <v>NÃO</v>
      </c>
    </row>
    <row r="1199" spans="1:14" ht="15" customHeight="1">
      <c r="A1199" s="9">
        <v>8</v>
      </c>
      <c r="B1199" s="9" t="s">
        <v>1635</v>
      </c>
      <c r="C1199" s="9" t="s">
        <v>1636</v>
      </c>
      <c r="D1199" s="9">
        <v>1965</v>
      </c>
      <c r="E1199" s="9" t="s">
        <v>18</v>
      </c>
      <c r="F1199" s="9">
        <f>COUNTIFS(Detalhe_Registro!$A:$A,A1199,Detalhe_Registro!$D:$D,B1199)</f>
        <v>2</v>
      </c>
      <c r="G1199" s="11">
        <v>1</v>
      </c>
      <c r="H1199" s="11">
        <v>1</v>
      </c>
      <c r="I1199" s="10">
        <f>SUMIFS(Detalhe_Registro!$F:$F,Detalhe_Registro!$A:$A,A1199,Detalhe_Registro!$D:$D,B1199)</f>
        <v>4322</v>
      </c>
      <c r="J1199" s="11">
        <f>SUMIFS(Detalhe_Registro!$G:$G,Detalhe_Registro!$A:$A,A1199,Detalhe_Registro!$D:$D,B1199)</f>
        <v>196.5</v>
      </c>
      <c r="K1199" s="9" t="str">
        <f>IF(G1199="","",IF(G1199&lt;Premissas!$C$8,"&lt; 1,00",IF(G1199&lt;Premissas!$C$9,"1,00 – 1,19",IF(G1199&lt;Premissas!$C$10,"1,20 – 1,39",IF(G1199&lt;Premissas!$C$11,"1,40 – 1,59",IF(G1199&lt;Premissas!$C$12,"1,60 – 1,99","≥ 2,00"))))))</f>
        <v>1,00 – 1,19</v>
      </c>
      <c r="L1199" s="12">
        <f>IF(G1199="","",MIN(Premissas!$C$17,IF(G1199&lt;Premissas!$C$8,Premissas!$E$7,IF(G1199&lt;Premissas!$C$9,Premissas!$E$8,IF(G1199&lt;Premissas!$C$10,Premissas!$E$9,IF(G1199&lt;Premissas!$C$11,Premissas!$E$10,IF(G1199&lt;Premissas!$C$12,Premissas!$E$11,Premissas!$E$12)))))))</f>
        <v>100</v>
      </c>
      <c r="M1199" s="13">
        <f>IF(OR(L1199="",L1199=0),0,L1199/Premissas!$C$16)</f>
        <v>3.8461538461538463</v>
      </c>
      <c r="N1199" s="9" t="str">
        <f>IF(L1199&gt;=Premissas!$C$17,"SIM","NÃO")</f>
        <v>NÃO</v>
      </c>
    </row>
    <row r="1200" spans="1:14" ht="15" customHeight="1">
      <c r="A1200" s="9">
        <v>8</v>
      </c>
      <c r="B1200" s="9" t="s">
        <v>1457</v>
      </c>
      <c r="C1200" s="9" t="s">
        <v>1458</v>
      </c>
      <c r="D1200" s="9">
        <v>1965</v>
      </c>
      <c r="E1200" s="9" t="s">
        <v>21</v>
      </c>
      <c r="F1200" s="9">
        <f>COUNTIFS(Detalhe_Registro!$A:$A,A1200,Detalhe_Registro!$D:$D,B1200)</f>
        <v>2</v>
      </c>
      <c r="G1200" s="11">
        <v>0.55000000000000004</v>
      </c>
      <c r="H1200" s="11">
        <v>0.55000000000000004</v>
      </c>
      <c r="I1200" s="10">
        <f>SUMIFS(Detalhe_Registro!$F:$F,Detalhe_Registro!$A:$A,A1200,Detalhe_Registro!$D:$D,B1200)</f>
        <v>3446</v>
      </c>
      <c r="J1200" s="11">
        <f>SUMIFS(Detalhe_Registro!$G:$G,Detalhe_Registro!$A:$A,A1200,Detalhe_Registro!$D:$D,B1200)</f>
        <v>321.48</v>
      </c>
      <c r="K1200" s="9" t="str">
        <f>IF(G1200="","",IF(G1200&lt;Premissas!$C$8,"&lt; 1,00",IF(G1200&lt;Premissas!$C$9,"1,00 – 1,19",IF(G1200&lt;Premissas!$C$10,"1,20 – 1,39",IF(G1200&lt;Premissas!$C$11,"1,40 – 1,59",IF(G1200&lt;Premissas!$C$12,"1,60 – 1,99","≥ 2,00"))))))</f>
        <v>&lt; 1,00</v>
      </c>
      <c r="L1200" s="12">
        <f>IF(G1200="","",MIN(Premissas!$C$17,IF(G1200&lt;Premissas!$C$8,Premissas!$E$7,IF(G1200&lt;Premissas!$C$9,Premissas!$E$8,IF(G1200&lt;Premissas!$C$10,Premissas!$E$9,IF(G1200&lt;Premissas!$C$11,Premissas!$E$10,IF(G1200&lt;Premissas!$C$12,Premissas!$E$11,Premissas!$E$12)))))))</f>
        <v>0</v>
      </c>
      <c r="M1200" s="13">
        <f>IF(OR(L1200="",L1200=0),0,L1200/Premissas!$C$16)</f>
        <v>0</v>
      </c>
      <c r="N1200" s="9" t="str">
        <f>IF(L1200&gt;=Premissas!$C$17,"SIM","NÃO")</f>
        <v>NÃO</v>
      </c>
    </row>
    <row r="1201" spans="1:14" ht="15" customHeight="1">
      <c r="A1201" s="9">
        <v>8</v>
      </c>
      <c r="B1201" s="9" t="s">
        <v>4328</v>
      </c>
      <c r="C1201" s="9" t="s">
        <v>4329</v>
      </c>
      <c r="D1201" s="9">
        <v>1965</v>
      </c>
      <c r="E1201" s="9" t="s">
        <v>18</v>
      </c>
      <c r="F1201" s="9">
        <f>COUNTIFS(Detalhe_Registro!$A:$A,A1201,Detalhe_Registro!$D:$D,B1201)</f>
        <v>2</v>
      </c>
      <c r="G1201" s="11">
        <v>0.59090900000000002</v>
      </c>
      <c r="H1201" s="11">
        <v>0.59090900000000002</v>
      </c>
      <c r="I1201" s="10">
        <f>SUMIFS(Detalhe_Registro!$F:$F,Detalhe_Registro!$A:$A,A1201,Detalhe_Registro!$D:$D,B1201)</f>
        <v>3252</v>
      </c>
      <c r="J1201" s="11">
        <f>SUMIFS(Detalhe_Registro!$G:$G,Detalhe_Registro!$A:$A,A1201,Detalhe_Registro!$D:$D,B1201)</f>
        <v>245.76</v>
      </c>
      <c r="K1201" s="9" t="str">
        <f>IF(G1201="","",IF(G1201&lt;Premissas!$C$8,"&lt; 1,00",IF(G1201&lt;Premissas!$C$9,"1,00 – 1,19",IF(G1201&lt;Premissas!$C$10,"1,20 – 1,39",IF(G1201&lt;Premissas!$C$11,"1,40 – 1,59",IF(G1201&lt;Premissas!$C$12,"1,60 – 1,99","≥ 2,00"))))))</f>
        <v>&lt; 1,00</v>
      </c>
      <c r="L1201" s="12">
        <f>IF(G1201="","",MIN(Premissas!$C$17,IF(G1201&lt;Premissas!$C$8,Premissas!$E$7,IF(G1201&lt;Premissas!$C$9,Premissas!$E$8,IF(G1201&lt;Premissas!$C$10,Premissas!$E$9,IF(G1201&lt;Premissas!$C$11,Premissas!$E$10,IF(G1201&lt;Premissas!$C$12,Premissas!$E$11,Premissas!$E$12)))))))</f>
        <v>0</v>
      </c>
      <c r="M1201" s="13">
        <f>IF(OR(L1201="",L1201=0),0,L1201/Premissas!$C$16)</f>
        <v>0</v>
      </c>
      <c r="N1201" s="9" t="str">
        <f>IF(L1201&gt;=Premissas!$C$17,"SIM","NÃO")</f>
        <v>NÃO</v>
      </c>
    </row>
    <row r="1202" spans="1:14" ht="15" customHeight="1">
      <c r="A1202" s="9">
        <v>8</v>
      </c>
      <c r="B1202" s="9" t="s">
        <v>1377</v>
      </c>
      <c r="C1202" s="9" t="s">
        <v>1378</v>
      </c>
      <c r="D1202" s="9">
        <v>1965</v>
      </c>
      <c r="E1202" s="9" t="s">
        <v>21</v>
      </c>
      <c r="F1202" s="9">
        <f>COUNTIFS(Detalhe_Registro!$A:$A,A1202,Detalhe_Registro!$D:$D,B1202)</f>
        <v>2</v>
      </c>
      <c r="G1202" s="11">
        <v>0.25</v>
      </c>
      <c r="H1202" s="11">
        <v>0.25</v>
      </c>
      <c r="I1202" s="10">
        <f>SUMIFS(Detalhe_Registro!$F:$F,Detalhe_Registro!$A:$A,A1202,Detalhe_Registro!$D:$D,B1202)</f>
        <v>142</v>
      </c>
      <c r="J1202" s="11">
        <f>SUMIFS(Detalhe_Registro!$G:$G,Detalhe_Registro!$A:$A,A1202,Detalhe_Registro!$D:$D,B1202)</f>
        <v>29.9</v>
      </c>
      <c r="K1202" s="9" t="str">
        <f>IF(G1202="","",IF(G1202&lt;Premissas!$C$8,"&lt; 1,00",IF(G1202&lt;Premissas!$C$9,"1,00 – 1,19",IF(G1202&lt;Premissas!$C$10,"1,20 – 1,39",IF(G1202&lt;Premissas!$C$11,"1,40 – 1,59",IF(G1202&lt;Premissas!$C$12,"1,60 – 1,99","≥ 2,00"))))))</f>
        <v>&lt; 1,00</v>
      </c>
      <c r="L1202" s="12">
        <f>IF(G1202="","",MIN(Premissas!$C$17,IF(G1202&lt;Premissas!$C$8,Premissas!$E$7,IF(G1202&lt;Premissas!$C$9,Premissas!$E$8,IF(G1202&lt;Premissas!$C$10,Premissas!$E$9,IF(G1202&lt;Premissas!$C$11,Premissas!$E$10,IF(G1202&lt;Premissas!$C$12,Premissas!$E$11,Premissas!$E$12)))))))</f>
        <v>0</v>
      </c>
      <c r="M1202" s="13">
        <f>IF(OR(L1202="",L1202=0),0,L1202/Premissas!$C$16)</f>
        <v>0</v>
      </c>
      <c r="N1202" s="9" t="str">
        <f>IF(L1202&gt;=Premissas!$C$17,"SIM","NÃO")</f>
        <v>NÃO</v>
      </c>
    </row>
    <row r="1203" spans="1:14" ht="15" customHeight="1">
      <c r="A1203" s="9">
        <v>8</v>
      </c>
      <c r="B1203" s="9" t="s">
        <v>1219</v>
      </c>
      <c r="C1203" s="9" t="s">
        <v>1220</v>
      </c>
      <c r="D1203" s="9">
        <v>1965</v>
      </c>
      <c r="E1203" s="9" t="s">
        <v>21</v>
      </c>
      <c r="F1203" s="9">
        <f>COUNTIFS(Detalhe_Registro!$A:$A,A1203,Detalhe_Registro!$D:$D,B1203)</f>
        <v>2</v>
      </c>
      <c r="G1203" s="11">
        <v>0.7</v>
      </c>
      <c r="H1203" s="11">
        <v>0.7</v>
      </c>
      <c r="I1203" s="10">
        <f>SUMIFS(Detalhe_Registro!$F:$F,Detalhe_Registro!$A:$A,A1203,Detalhe_Registro!$D:$D,B1203)</f>
        <v>7020</v>
      </c>
      <c r="J1203" s="11">
        <f>SUMIFS(Detalhe_Registro!$G:$G,Detalhe_Registro!$A:$A,A1203,Detalhe_Registro!$D:$D,B1203)</f>
        <v>497.54</v>
      </c>
      <c r="K1203" s="9" t="str">
        <f>IF(G1203="","",IF(G1203&lt;Premissas!$C$8,"&lt; 1,00",IF(G1203&lt;Premissas!$C$9,"1,00 – 1,19",IF(G1203&lt;Premissas!$C$10,"1,20 – 1,39",IF(G1203&lt;Premissas!$C$11,"1,40 – 1,59",IF(G1203&lt;Premissas!$C$12,"1,60 – 1,99","≥ 2,00"))))))</f>
        <v>&lt; 1,00</v>
      </c>
      <c r="L1203" s="12">
        <f>IF(G1203="","",MIN(Premissas!$C$17,IF(G1203&lt;Premissas!$C$8,Premissas!$E$7,IF(G1203&lt;Premissas!$C$9,Premissas!$E$8,IF(G1203&lt;Premissas!$C$10,Premissas!$E$9,IF(G1203&lt;Premissas!$C$11,Premissas!$E$10,IF(G1203&lt;Premissas!$C$12,Premissas!$E$11,Premissas!$E$12)))))))</f>
        <v>0</v>
      </c>
      <c r="M1203" s="13">
        <f>IF(OR(L1203="",L1203=0),0,L1203/Premissas!$C$16)</f>
        <v>0</v>
      </c>
      <c r="N1203" s="9" t="str">
        <f>IF(L1203&gt;=Premissas!$C$17,"SIM","NÃO")</f>
        <v>NÃO</v>
      </c>
    </row>
    <row r="1204" spans="1:14" ht="15" customHeight="1">
      <c r="A1204" s="9">
        <v>8</v>
      </c>
      <c r="B1204" s="9" t="s">
        <v>1371</v>
      </c>
      <c r="C1204" s="9" t="s">
        <v>1372</v>
      </c>
      <c r="D1204" s="9">
        <v>1965</v>
      </c>
      <c r="E1204" s="9" t="s">
        <v>21</v>
      </c>
      <c r="F1204" s="9">
        <f>COUNTIFS(Detalhe_Registro!$A:$A,A1204,Detalhe_Registro!$D:$D,B1204)</f>
        <v>2</v>
      </c>
      <c r="G1204" s="11">
        <v>0.45</v>
      </c>
      <c r="H1204" s="11">
        <v>0.45</v>
      </c>
      <c r="I1204" s="10">
        <f>SUMIFS(Detalhe_Registro!$F:$F,Detalhe_Registro!$A:$A,A1204,Detalhe_Registro!$D:$D,B1204)</f>
        <v>3544</v>
      </c>
      <c r="J1204" s="11">
        <f>SUMIFS(Detalhe_Registro!$G:$G,Detalhe_Registro!$A:$A,A1204,Detalhe_Registro!$D:$D,B1204)</f>
        <v>394.14</v>
      </c>
      <c r="K1204" s="9" t="str">
        <f>IF(G1204="","",IF(G1204&lt;Premissas!$C$8,"&lt; 1,00",IF(G1204&lt;Premissas!$C$9,"1,00 – 1,19",IF(G1204&lt;Premissas!$C$10,"1,20 – 1,39",IF(G1204&lt;Premissas!$C$11,"1,40 – 1,59",IF(G1204&lt;Premissas!$C$12,"1,60 – 1,99","≥ 2,00"))))))</f>
        <v>&lt; 1,00</v>
      </c>
      <c r="L1204" s="12">
        <f>IF(G1204="","",MIN(Premissas!$C$17,IF(G1204&lt;Premissas!$C$8,Premissas!$E$7,IF(G1204&lt;Premissas!$C$9,Premissas!$E$8,IF(G1204&lt;Premissas!$C$10,Premissas!$E$9,IF(G1204&lt;Premissas!$C$11,Premissas!$E$10,IF(G1204&lt;Premissas!$C$12,Premissas!$E$11,Premissas!$E$12)))))))</f>
        <v>0</v>
      </c>
      <c r="M1204" s="13">
        <f>IF(OR(L1204="",L1204=0),0,L1204/Premissas!$C$16)</f>
        <v>0</v>
      </c>
      <c r="N1204" s="9" t="str">
        <f>IF(L1204&gt;=Premissas!$C$17,"SIM","NÃO")</f>
        <v>NÃO</v>
      </c>
    </row>
    <row r="1205" spans="1:14" ht="15" customHeight="1">
      <c r="A1205" s="9">
        <v>8</v>
      </c>
      <c r="B1205" s="9" t="s">
        <v>4318</v>
      </c>
      <c r="C1205" s="9" t="s">
        <v>4319</v>
      </c>
      <c r="D1205" s="9">
        <v>1965</v>
      </c>
      <c r="E1205" s="9" t="s">
        <v>4852</v>
      </c>
      <c r="F1205" s="9">
        <f>COUNTIFS(Detalhe_Registro!$A:$A,A1205,Detalhe_Registro!$D:$D,B1205)</f>
        <v>4</v>
      </c>
      <c r="G1205" s="11">
        <v>0.625</v>
      </c>
      <c r="H1205" s="11">
        <v>0.459559</v>
      </c>
      <c r="I1205" s="10">
        <f>SUMIFS(Detalhe_Registro!$F:$F,Detalhe_Registro!$A:$A,A1205,Detalhe_Registro!$D:$D,B1205)</f>
        <v>320</v>
      </c>
      <c r="J1205" s="11">
        <f>SUMIFS(Detalhe_Registro!$G:$G,Detalhe_Registro!$A:$A,A1205,Detalhe_Registro!$D:$D,B1205)</f>
        <v>40.08</v>
      </c>
      <c r="K1205" s="9" t="str">
        <f>IF(G1205="","",IF(G1205&lt;Premissas!$C$8,"&lt; 1,00",IF(G1205&lt;Premissas!$C$9,"1,00 – 1,19",IF(G1205&lt;Premissas!$C$10,"1,20 – 1,39",IF(G1205&lt;Premissas!$C$11,"1,40 – 1,59",IF(G1205&lt;Premissas!$C$12,"1,60 – 1,99","≥ 2,00"))))))</f>
        <v>&lt; 1,00</v>
      </c>
      <c r="L1205" s="12">
        <f>IF(G1205="","",MIN(Premissas!$C$17,IF(G1205&lt;Premissas!$C$8,Premissas!$E$7,IF(G1205&lt;Premissas!$C$9,Premissas!$E$8,IF(G1205&lt;Premissas!$C$10,Premissas!$E$9,IF(G1205&lt;Premissas!$C$11,Premissas!$E$10,IF(G1205&lt;Premissas!$C$12,Premissas!$E$11,Premissas!$E$12)))))))</f>
        <v>0</v>
      </c>
      <c r="M1205" s="13">
        <f>IF(OR(L1205="",L1205=0),0,L1205/Premissas!$C$16)</f>
        <v>0</v>
      </c>
      <c r="N1205" s="9" t="str">
        <f>IF(L1205&gt;=Premissas!$C$17,"SIM","NÃO")</f>
        <v>NÃO</v>
      </c>
    </row>
    <row r="1206" spans="1:14" ht="15" customHeight="1">
      <c r="A1206" s="9">
        <v>8</v>
      </c>
      <c r="B1206" s="9" t="s">
        <v>1645</v>
      </c>
      <c r="C1206" s="9" t="s">
        <v>1646</v>
      </c>
      <c r="D1206" s="9">
        <v>1965</v>
      </c>
      <c r="E1206" s="9" t="s">
        <v>20</v>
      </c>
      <c r="F1206" s="9">
        <f>COUNTIFS(Detalhe_Registro!$A:$A,A1206,Detalhe_Registro!$D:$D,B1206)</f>
        <v>2</v>
      </c>
      <c r="G1206" s="11">
        <v>1.375</v>
      </c>
      <c r="H1206" s="11">
        <v>1.375</v>
      </c>
      <c r="I1206" s="10">
        <f>SUMIFS(Detalhe_Registro!$F:$F,Detalhe_Registro!$A:$A,A1206,Detalhe_Registro!$D:$D,B1206)</f>
        <v>5288</v>
      </c>
      <c r="J1206" s="11">
        <f>SUMIFS(Detalhe_Registro!$G:$G,Detalhe_Registro!$A:$A,A1206,Detalhe_Registro!$D:$D,B1206)</f>
        <v>237.38</v>
      </c>
      <c r="K1206" s="9" t="str">
        <f>IF(G1206="","",IF(G1206&lt;Premissas!$C$8,"&lt; 1,00",IF(G1206&lt;Premissas!$C$9,"1,00 – 1,19",IF(G1206&lt;Premissas!$C$10,"1,20 – 1,39",IF(G1206&lt;Premissas!$C$11,"1,40 – 1,59",IF(G1206&lt;Premissas!$C$12,"1,60 – 1,99","≥ 2,00"))))))</f>
        <v>1,20 – 1,39</v>
      </c>
      <c r="L1206" s="12">
        <f>IF(G1206="","",MIN(Premissas!$C$17,IF(G1206&lt;Premissas!$C$8,Premissas!$E$7,IF(G1206&lt;Premissas!$C$9,Premissas!$E$8,IF(G1206&lt;Premissas!$C$10,Premissas!$E$9,IF(G1206&lt;Premissas!$C$11,Premissas!$E$10,IF(G1206&lt;Premissas!$C$12,Premissas!$E$11,Premissas!$E$12)))))))</f>
        <v>200</v>
      </c>
      <c r="M1206" s="13">
        <f>IF(OR(L1206="",L1206=0),0,L1206/Premissas!$C$16)</f>
        <v>7.6923076923076925</v>
      </c>
      <c r="N1206" s="9" t="str">
        <f>IF(L1206&gt;=Premissas!$C$17,"SIM","NÃO")</f>
        <v>NÃO</v>
      </c>
    </row>
    <row r="1207" spans="1:14" ht="15" customHeight="1">
      <c r="A1207" s="9">
        <v>8</v>
      </c>
      <c r="B1207" s="9" t="s">
        <v>1563</v>
      </c>
      <c r="C1207" s="9" t="s">
        <v>1564</v>
      </c>
      <c r="D1207" s="9">
        <v>1965</v>
      </c>
      <c r="E1207" s="9" t="s">
        <v>18</v>
      </c>
      <c r="F1207" s="9">
        <f>COUNTIFS(Detalhe_Registro!$A:$A,A1207,Detalhe_Registro!$D:$D,B1207)</f>
        <v>2</v>
      </c>
      <c r="G1207" s="11">
        <v>0.68181800000000004</v>
      </c>
      <c r="H1207" s="11">
        <v>0.68181800000000004</v>
      </c>
      <c r="I1207" s="10">
        <f>SUMIFS(Detalhe_Registro!$F:$F,Detalhe_Registro!$A:$A,A1207,Detalhe_Registro!$D:$D,B1207)</f>
        <v>2572</v>
      </c>
      <c r="J1207" s="11">
        <f>SUMIFS(Detalhe_Registro!$G:$G,Detalhe_Registro!$A:$A,A1207,Detalhe_Registro!$D:$D,B1207)</f>
        <v>171.84</v>
      </c>
      <c r="K1207" s="9" t="str">
        <f>IF(G1207="","",IF(G1207&lt;Premissas!$C$8,"&lt; 1,00",IF(G1207&lt;Premissas!$C$9,"1,00 – 1,19",IF(G1207&lt;Premissas!$C$10,"1,20 – 1,39",IF(G1207&lt;Premissas!$C$11,"1,40 – 1,59",IF(G1207&lt;Premissas!$C$12,"1,60 – 1,99","≥ 2,00"))))))</f>
        <v>&lt; 1,00</v>
      </c>
      <c r="L1207" s="12">
        <f>IF(G1207="","",MIN(Premissas!$C$17,IF(G1207&lt;Premissas!$C$8,Premissas!$E$7,IF(G1207&lt;Premissas!$C$9,Premissas!$E$8,IF(G1207&lt;Premissas!$C$10,Premissas!$E$9,IF(G1207&lt;Premissas!$C$11,Premissas!$E$10,IF(G1207&lt;Premissas!$C$12,Premissas!$E$11,Premissas!$E$12)))))))</f>
        <v>0</v>
      </c>
      <c r="M1207" s="13">
        <f>IF(OR(L1207="",L1207=0),0,L1207/Premissas!$C$16)</f>
        <v>0</v>
      </c>
      <c r="N1207" s="9" t="str">
        <f>IF(L1207&gt;=Premissas!$C$17,"SIM","NÃO")</f>
        <v>NÃO</v>
      </c>
    </row>
    <row r="1208" spans="1:14" ht="15" customHeight="1">
      <c r="A1208" s="9">
        <v>8</v>
      </c>
      <c r="B1208" s="9" t="s">
        <v>1915</v>
      </c>
      <c r="C1208" s="9" t="s">
        <v>1916</v>
      </c>
      <c r="D1208" s="9">
        <v>1965</v>
      </c>
      <c r="E1208" s="9" t="s">
        <v>20</v>
      </c>
      <c r="F1208" s="9">
        <f>COUNTIFS(Detalhe_Registro!$A:$A,A1208,Detalhe_Registro!$D:$D,B1208)</f>
        <v>2</v>
      </c>
      <c r="G1208" s="11">
        <v>0.5</v>
      </c>
      <c r="H1208" s="11">
        <v>0.5</v>
      </c>
      <c r="I1208" s="10">
        <f>SUMIFS(Detalhe_Registro!$F:$F,Detalhe_Registro!$A:$A,A1208,Detalhe_Registro!$D:$D,B1208)</f>
        <v>704</v>
      </c>
      <c r="J1208" s="11">
        <f>SUMIFS(Detalhe_Registro!$G:$G,Detalhe_Registro!$A:$A,A1208,Detalhe_Registro!$D:$D,B1208)</f>
        <v>90.68</v>
      </c>
      <c r="K1208" s="9" t="str">
        <f>IF(G1208="","",IF(G1208&lt;Premissas!$C$8,"&lt; 1,00",IF(G1208&lt;Premissas!$C$9,"1,00 – 1,19",IF(G1208&lt;Premissas!$C$10,"1,20 – 1,39",IF(G1208&lt;Premissas!$C$11,"1,40 – 1,59",IF(G1208&lt;Premissas!$C$12,"1,60 – 1,99","≥ 2,00"))))))</f>
        <v>&lt; 1,00</v>
      </c>
      <c r="L1208" s="12">
        <f>IF(G1208="","",MIN(Premissas!$C$17,IF(G1208&lt;Premissas!$C$8,Premissas!$E$7,IF(G1208&lt;Premissas!$C$9,Premissas!$E$8,IF(G1208&lt;Premissas!$C$10,Premissas!$E$9,IF(G1208&lt;Premissas!$C$11,Premissas!$E$10,IF(G1208&lt;Premissas!$C$12,Premissas!$E$11,Premissas!$E$12)))))))</f>
        <v>0</v>
      </c>
      <c r="M1208" s="13">
        <f>IF(OR(L1208="",L1208=0),0,L1208/Premissas!$C$16)</f>
        <v>0</v>
      </c>
      <c r="N1208" s="9" t="str">
        <f>IF(L1208&gt;=Premissas!$C$17,"SIM","NÃO")</f>
        <v>NÃO</v>
      </c>
    </row>
    <row r="1209" spans="1:14" ht="15" customHeight="1">
      <c r="A1209" s="9">
        <v>8</v>
      </c>
      <c r="B1209" s="9" t="s">
        <v>1351</v>
      </c>
      <c r="C1209" s="9" t="s">
        <v>1352</v>
      </c>
      <c r="D1209" s="9">
        <v>1965</v>
      </c>
      <c r="E1209" s="9" t="s">
        <v>18</v>
      </c>
      <c r="F1209" s="9">
        <f>COUNTIFS(Detalhe_Registro!$A:$A,A1209,Detalhe_Registro!$D:$D,B1209)</f>
        <v>2</v>
      </c>
      <c r="G1209" s="11">
        <v>0.72727299999999995</v>
      </c>
      <c r="H1209" s="11">
        <v>0.72727299999999995</v>
      </c>
      <c r="I1209" s="10">
        <f>SUMIFS(Detalhe_Registro!$F:$F,Detalhe_Registro!$A:$A,A1209,Detalhe_Registro!$D:$D,B1209)</f>
        <v>478</v>
      </c>
      <c r="J1209" s="11">
        <f>SUMIFS(Detalhe_Registro!$G:$G,Detalhe_Registro!$A:$A,A1209,Detalhe_Registro!$D:$D,B1209)</f>
        <v>29.48</v>
      </c>
      <c r="K1209" s="9" t="str">
        <f>IF(G1209="","",IF(G1209&lt;Premissas!$C$8,"&lt; 1,00",IF(G1209&lt;Premissas!$C$9,"1,00 – 1,19",IF(G1209&lt;Premissas!$C$10,"1,20 – 1,39",IF(G1209&lt;Premissas!$C$11,"1,40 – 1,59",IF(G1209&lt;Premissas!$C$12,"1,60 – 1,99","≥ 2,00"))))))</f>
        <v>&lt; 1,00</v>
      </c>
      <c r="L1209" s="12">
        <f>IF(G1209="","",MIN(Premissas!$C$17,IF(G1209&lt;Premissas!$C$8,Premissas!$E$7,IF(G1209&lt;Premissas!$C$9,Premissas!$E$8,IF(G1209&lt;Premissas!$C$10,Premissas!$E$9,IF(G1209&lt;Premissas!$C$11,Premissas!$E$10,IF(G1209&lt;Premissas!$C$12,Premissas!$E$11,Premissas!$E$12)))))))</f>
        <v>0</v>
      </c>
      <c r="M1209" s="13">
        <f>IF(OR(L1209="",L1209=0),0,L1209/Premissas!$C$16)</f>
        <v>0</v>
      </c>
      <c r="N1209" s="9" t="str">
        <f>IF(L1209&gt;=Premissas!$C$17,"SIM","NÃO")</f>
        <v>NÃO</v>
      </c>
    </row>
    <row r="1210" spans="1:14" ht="15" customHeight="1">
      <c r="A1210" s="9">
        <v>8</v>
      </c>
      <c r="B1210" s="9" t="s">
        <v>1801</v>
      </c>
      <c r="C1210" s="9" t="s">
        <v>1802</v>
      </c>
      <c r="D1210" s="9">
        <v>1965</v>
      </c>
      <c r="E1210" s="9" t="s">
        <v>21</v>
      </c>
      <c r="F1210" s="9">
        <f>COUNTIFS(Detalhe_Registro!$A:$A,A1210,Detalhe_Registro!$D:$D,B1210)</f>
        <v>2</v>
      </c>
      <c r="G1210" s="11">
        <v>0.4</v>
      </c>
      <c r="H1210" s="11">
        <v>0.4</v>
      </c>
      <c r="I1210" s="10">
        <f>SUMIFS(Detalhe_Registro!$F:$F,Detalhe_Registro!$A:$A,A1210,Detalhe_Registro!$D:$D,B1210)</f>
        <v>2832</v>
      </c>
      <c r="J1210" s="11">
        <f>SUMIFS(Detalhe_Registro!$G:$G,Detalhe_Registro!$A:$A,A1210,Detalhe_Registro!$D:$D,B1210)</f>
        <v>361.38</v>
      </c>
      <c r="K1210" s="9" t="str">
        <f>IF(G1210="","",IF(G1210&lt;Premissas!$C$8,"&lt; 1,00",IF(G1210&lt;Premissas!$C$9,"1,00 – 1,19",IF(G1210&lt;Premissas!$C$10,"1,20 – 1,39",IF(G1210&lt;Premissas!$C$11,"1,40 – 1,59",IF(G1210&lt;Premissas!$C$12,"1,60 – 1,99","≥ 2,00"))))))</f>
        <v>&lt; 1,00</v>
      </c>
      <c r="L1210" s="12">
        <f>IF(G1210="","",MIN(Premissas!$C$17,IF(G1210&lt;Premissas!$C$8,Premissas!$E$7,IF(G1210&lt;Premissas!$C$9,Premissas!$E$8,IF(G1210&lt;Premissas!$C$10,Premissas!$E$9,IF(G1210&lt;Premissas!$C$11,Premissas!$E$10,IF(G1210&lt;Premissas!$C$12,Premissas!$E$11,Premissas!$E$12)))))))</f>
        <v>0</v>
      </c>
      <c r="M1210" s="13">
        <f>IF(OR(L1210="",L1210=0),0,L1210/Premissas!$C$16)</f>
        <v>0</v>
      </c>
      <c r="N1210" s="9" t="str">
        <f>IF(L1210&gt;=Premissas!$C$17,"SIM","NÃO")</f>
        <v>NÃO</v>
      </c>
    </row>
    <row r="1211" spans="1:14" ht="15" customHeight="1">
      <c r="A1211" s="9">
        <v>8</v>
      </c>
      <c r="B1211" s="9" t="s">
        <v>1315</v>
      </c>
      <c r="C1211" s="9" t="s">
        <v>1316</v>
      </c>
      <c r="D1211" s="9">
        <v>1965</v>
      </c>
      <c r="E1211" s="9" t="s">
        <v>21</v>
      </c>
      <c r="F1211" s="9">
        <f>COUNTIFS(Detalhe_Registro!$A:$A,A1211,Detalhe_Registro!$D:$D,B1211)</f>
        <v>2</v>
      </c>
      <c r="G1211" s="11">
        <v>0.45</v>
      </c>
      <c r="H1211" s="11">
        <v>0.45</v>
      </c>
      <c r="I1211" s="10">
        <f>SUMIFS(Detalhe_Registro!$F:$F,Detalhe_Registro!$A:$A,A1211,Detalhe_Registro!$D:$D,B1211)</f>
        <v>2682</v>
      </c>
      <c r="J1211" s="11">
        <f>SUMIFS(Detalhe_Registro!$G:$G,Detalhe_Registro!$A:$A,A1211,Detalhe_Registro!$D:$D,B1211)</f>
        <v>312.94</v>
      </c>
      <c r="K1211" s="9" t="str">
        <f>IF(G1211="","",IF(G1211&lt;Premissas!$C$8,"&lt; 1,00",IF(G1211&lt;Premissas!$C$9,"1,00 – 1,19",IF(G1211&lt;Premissas!$C$10,"1,20 – 1,39",IF(G1211&lt;Premissas!$C$11,"1,40 – 1,59",IF(G1211&lt;Premissas!$C$12,"1,60 – 1,99","≥ 2,00"))))))</f>
        <v>&lt; 1,00</v>
      </c>
      <c r="L1211" s="12">
        <f>IF(G1211="","",MIN(Premissas!$C$17,IF(G1211&lt;Premissas!$C$8,Premissas!$E$7,IF(G1211&lt;Premissas!$C$9,Premissas!$E$8,IF(G1211&lt;Premissas!$C$10,Premissas!$E$9,IF(G1211&lt;Premissas!$C$11,Premissas!$E$10,IF(G1211&lt;Premissas!$C$12,Premissas!$E$11,Premissas!$E$12)))))))</f>
        <v>0</v>
      </c>
      <c r="M1211" s="13">
        <f>IF(OR(L1211="",L1211=0),0,L1211/Premissas!$C$16)</f>
        <v>0</v>
      </c>
      <c r="N1211" s="9" t="str">
        <f>IF(L1211&gt;=Premissas!$C$17,"SIM","NÃO")</f>
        <v>NÃO</v>
      </c>
    </row>
    <row r="1212" spans="1:14" ht="15" customHeight="1">
      <c r="A1212" s="9">
        <v>8</v>
      </c>
      <c r="B1212" s="9" t="s">
        <v>1239</v>
      </c>
      <c r="C1212" s="9" t="s">
        <v>1240</v>
      </c>
      <c r="D1212" s="9">
        <v>1965</v>
      </c>
      <c r="E1212" s="9" t="s">
        <v>21</v>
      </c>
      <c r="F1212" s="9">
        <f>COUNTIFS(Detalhe_Registro!$A:$A,A1212,Detalhe_Registro!$D:$D,B1212)</f>
        <v>2</v>
      </c>
      <c r="G1212" s="11">
        <v>0.55000000000000004</v>
      </c>
      <c r="H1212" s="11">
        <v>0.55000000000000004</v>
      </c>
      <c r="I1212" s="10">
        <f>SUMIFS(Detalhe_Registro!$F:$F,Detalhe_Registro!$A:$A,A1212,Detalhe_Registro!$D:$D,B1212)</f>
        <v>4304</v>
      </c>
      <c r="J1212" s="11">
        <f>SUMIFS(Detalhe_Registro!$G:$G,Detalhe_Registro!$A:$A,A1212,Detalhe_Registro!$D:$D,B1212)</f>
        <v>385.02</v>
      </c>
      <c r="K1212" s="9" t="str">
        <f>IF(G1212="","",IF(G1212&lt;Premissas!$C$8,"&lt; 1,00",IF(G1212&lt;Premissas!$C$9,"1,00 – 1,19",IF(G1212&lt;Premissas!$C$10,"1,20 – 1,39",IF(G1212&lt;Premissas!$C$11,"1,40 – 1,59",IF(G1212&lt;Premissas!$C$12,"1,60 – 1,99","≥ 2,00"))))))</f>
        <v>&lt; 1,00</v>
      </c>
      <c r="L1212" s="12">
        <f>IF(G1212="","",MIN(Premissas!$C$17,IF(G1212&lt;Premissas!$C$8,Premissas!$E$7,IF(G1212&lt;Premissas!$C$9,Premissas!$E$8,IF(G1212&lt;Premissas!$C$10,Premissas!$E$9,IF(G1212&lt;Premissas!$C$11,Premissas!$E$10,IF(G1212&lt;Premissas!$C$12,Premissas!$E$11,Premissas!$E$12)))))))</f>
        <v>0</v>
      </c>
      <c r="M1212" s="13">
        <f>IF(OR(L1212="",L1212=0),0,L1212/Premissas!$C$16)</f>
        <v>0</v>
      </c>
      <c r="N1212" s="9" t="str">
        <f>IF(L1212&gt;=Premissas!$C$17,"SIM","NÃO")</f>
        <v>NÃO</v>
      </c>
    </row>
    <row r="1213" spans="1:14" ht="15" customHeight="1">
      <c r="A1213" s="9">
        <v>8</v>
      </c>
      <c r="B1213" s="9" t="s">
        <v>1729</v>
      </c>
      <c r="C1213" s="9" t="s">
        <v>1730</v>
      </c>
      <c r="D1213" s="9">
        <v>1965</v>
      </c>
      <c r="E1213" s="9" t="s">
        <v>18</v>
      </c>
      <c r="F1213" s="9">
        <f>COUNTIFS(Detalhe_Registro!$A:$A,A1213,Detalhe_Registro!$D:$D,B1213)</f>
        <v>2</v>
      </c>
      <c r="G1213" s="11">
        <v>0.45454499999999998</v>
      </c>
      <c r="H1213" s="11">
        <v>0.45454499999999998</v>
      </c>
      <c r="I1213" s="10">
        <f>SUMIFS(Detalhe_Registro!$F:$F,Detalhe_Registro!$A:$A,A1213,Detalhe_Registro!$D:$D,B1213)</f>
        <v>782</v>
      </c>
      <c r="J1213" s="11">
        <f>SUMIFS(Detalhe_Registro!$G:$G,Detalhe_Registro!$A:$A,A1213,Detalhe_Registro!$D:$D,B1213)</f>
        <v>76.739999999999995</v>
      </c>
      <c r="K1213" s="9" t="str">
        <f>IF(G1213="","",IF(G1213&lt;Premissas!$C$8,"&lt; 1,00",IF(G1213&lt;Premissas!$C$9,"1,00 – 1,19",IF(G1213&lt;Premissas!$C$10,"1,20 – 1,39",IF(G1213&lt;Premissas!$C$11,"1,40 – 1,59",IF(G1213&lt;Premissas!$C$12,"1,60 – 1,99","≥ 2,00"))))))</f>
        <v>&lt; 1,00</v>
      </c>
      <c r="L1213" s="12">
        <f>IF(G1213="","",MIN(Premissas!$C$17,IF(G1213&lt;Premissas!$C$8,Premissas!$E$7,IF(G1213&lt;Premissas!$C$9,Premissas!$E$8,IF(G1213&lt;Premissas!$C$10,Premissas!$E$9,IF(G1213&lt;Premissas!$C$11,Premissas!$E$10,IF(G1213&lt;Premissas!$C$12,Premissas!$E$11,Premissas!$E$12)))))))</f>
        <v>0</v>
      </c>
      <c r="M1213" s="13">
        <f>IF(OR(L1213="",L1213=0),0,L1213/Premissas!$C$16)</f>
        <v>0</v>
      </c>
      <c r="N1213" s="9" t="str">
        <f>IF(L1213&gt;=Premissas!$C$17,"SIM","NÃO")</f>
        <v>NÃO</v>
      </c>
    </row>
    <row r="1214" spans="1:14" ht="15" customHeight="1">
      <c r="A1214" s="9">
        <v>8</v>
      </c>
      <c r="B1214" s="9" t="s">
        <v>2155</v>
      </c>
      <c r="C1214" s="9" t="s">
        <v>2156</v>
      </c>
      <c r="D1214" s="9">
        <v>1965</v>
      </c>
      <c r="E1214" s="9" t="s">
        <v>21</v>
      </c>
      <c r="F1214" s="9">
        <f>COUNTIFS(Detalhe_Registro!$A:$A,A1214,Detalhe_Registro!$D:$D,B1214)</f>
        <v>2</v>
      </c>
      <c r="G1214" s="11">
        <v>0.9</v>
      </c>
      <c r="H1214" s="11">
        <v>0.9</v>
      </c>
      <c r="I1214" s="10">
        <f>SUMIFS(Detalhe_Registro!$F:$F,Detalhe_Registro!$A:$A,A1214,Detalhe_Registro!$D:$D,B1214)</f>
        <v>6266</v>
      </c>
      <c r="J1214" s="11">
        <f>SUMIFS(Detalhe_Registro!$G:$G,Detalhe_Registro!$A:$A,A1214,Detalhe_Registro!$D:$D,B1214)</f>
        <v>354.12</v>
      </c>
      <c r="K1214" s="9" t="str">
        <f>IF(G1214="","",IF(G1214&lt;Premissas!$C$8,"&lt; 1,00",IF(G1214&lt;Premissas!$C$9,"1,00 – 1,19",IF(G1214&lt;Premissas!$C$10,"1,20 – 1,39",IF(G1214&lt;Premissas!$C$11,"1,40 – 1,59",IF(G1214&lt;Premissas!$C$12,"1,60 – 1,99","≥ 2,00"))))))</f>
        <v>&lt; 1,00</v>
      </c>
      <c r="L1214" s="12">
        <f>IF(G1214="","",MIN(Premissas!$C$17,IF(G1214&lt;Premissas!$C$8,Premissas!$E$7,IF(G1214&lt;Premissas!$C$9,Premissas!$E$8,IF(G1214&lt;Premissas!$C$10,Premissas!$E$9,IF(G1214&lt;Premissas!$C$11,Premissas!$E$10,IF(G1214&lt;Premissas!$C$12,Premissas!$E$11,Premissas!$E$12)))))))</f>
        <v>0</v>
      </c>
      <c r="M1214" s="13">
        <f>IF(OR(L1214="",L1214=0),0,L1214/Premissas!$C$16)</f>
        <v>0</v>
      </c>
      <c r="N1214" s="9" t="str">
        <f>IF(L1214&gt;=Premissas!$C$17,"SIM","NÃO")</f>
        <v>NÃO</v>
      </c>
    </row>
    <row r="1215" spans="1:14" ht="15" customHeight="1">
      <c r="A1215" s="9">
        <v>8</v>
      </c>
      <c r="B1215" s="9" t="s">
        <v>1559</v>
      </c>
      <c r="C1215" s="9" t="s">
        <v>1560</v>
      </c>
      <c r="D1215" s="9">
        <v>1965</v>
      </c>
      <c r="E1215" s="9" t="s">
        <v>21</v>
      </c>
      <c r="F1215" s="9">
        <f>COUNTIFS(Detalhe_Registro!$A:$A,A1215,Detalhe_Registro!$D:$D,B1215)</f>
        <v>2</v>
      </c>
      <c r="G1215" s="11">
        <v>0.6</v>
      </c>
      <c r="H1215" s="11">
        <v>0.6</v>
      </c>
      <c r="I1215" s="10">
        <f>SUMIFS(Detalhe_Registro!$F:$F,Detalhe_Registro!$A:$A,A1215,Detalhe_Registro!$D:$D,B1215)</f>
        <v>3446</v>
      </c>
      <c r="J1215" s="11">
        <f>SUMIFS(Detalhe_Registro!$G:$G,Detalhe_Registro!$A:$A,A1215,Detalhe_Registro!$D:$D,B1215)</f>
        <v>291.33999999999997</v>
      </c>
      <c r="K1215" s="9" t="str">
        <f>IF(G1215="","",IF(G1215&lt;Premissas!$C$8,"&lt; 1,00",IF(G1215&lt;Premissas!$C$9,"1,00 – 1,19",IF(G1215&lt;Premissas!$C$10,"1,20 – 1,39",IF(G1215&lt;Premissas!$C$11,"1,40 – 1,59",IF(G1215&lt;Premissas!$C$12,"1,60 – 1,99","≥ 2,00"))))))</f>
        <v>&lt; 1,00</v>
      </c>
      <c r="L1215" s="12">
        <f>IF(G1215="","",MIN(Premissas!$C$17,IF(G1215&lt;Premissas!$C$8,Premissas!$E$7,IF(G1215&lt;Premissas!$C$9,Premissas!$E$8,IF(G1215&lt;Premissas!$C$10,Premissas!$E$9,IF(G1215&lt;Premissas!$C$11,Premissas!$E$10,IF(G1215&lt;Premissas!$C$12,Premissas!$E$11,Premissas!$E$12)))))))</f>
        <v>0</v>
      </c>
      <c r="M1215" s="13">
        <f>IF(OR(L1215="",L1215=0),0,L1215/Premissas!$C$16)</f>
        <v>0</v>
      </c>
      <c r="N1215" s="9" t="str">
        <f>IF(L1215&gt;=Premissas!$C$17,"SIM","NÃO")</f>
        <v>NÃO</v>
      </c>
    </row>
    <row r="1216" spans="1:14" ht="15" customHeight="1">
      <c r="A1216" s="9">
        <v>8</v>
      </c>
      <c r="B1216" s="9" t="s">
        <v>4282</v>
      </c>
      <c r="C1216" s="9" t="s">
        <v>4283</v>
      </c>
      <c r="D1216" s="9">
        <v>1965</v>
      </c>
      <c r="E1216" s="9" t="s">
        <v>4852</v>
      </c>
      <c r="F1216" s="9">
        <f>COUNTIFS(Detalhe_Registro!$A:$A,A1216,Detalhe_Registro!$D:$D,B1216)</f>
        <v>4</v>
      </c>
      <c r="G1216" s="11">
        <v>0.375</v>
      </c>
      <c r="H1216" s="11">
        <v>0.21691199999999999</v>
      </c>
      <c r="I1216" s="10">
        <f>SUMIFS(Detalhe_Registro!$F:$F,Detalhe_Registro!$A:$A,A1216,Detalhe_Registro!$D:$D,B1216)</f>
        <v>348</v>
      </c>
      <c r="J1216" s="11">
        <f>SUMIFS(Detalhe_Registro!$G:$G,Detalhe_Registro!$A:$A,A1216,Detalhe_Registro!$D:$D,B1216)</f>
        <v>64.3</v>
      </c>
      <c r="K1216" s="9" t="str">
        <f>IF(G1216="","",IF(G1216&lt;Premissas!$C$8,"&lt; 1,00",IF(G1216&lt;Premissas!$C$9,"1,00 – 1,19",IF(G1216&lt;Premissas!$C$10,"1,20 – 1,39",IF(G1216&lt;Premissas!$C$11,"1,40 – 1,59",IF(G1216&lt;Premissas!$C$12,"1,60 – 1,99","≥ 2,00"))))))</f>
        <v>&lt; 1,00</v>
      </c>
      <c r="L1216" s="12">
        <f>IF(G1216="","",MIN(Premissas!$C$17,IF(G1216&lt;Premissas!$C$8,Premissas!$E$7,IF(G1216&lt;Premissas!$C$9,Premissas!$E$8,IF(G1216&lt;Premissas!$C$10,Premissas!$E$9,IF(G1216&lt;Premissas!$C$11,Premissas!$E$10,IF(G1216&lt;Premissas!$C$12,Premissas!$E$11,Premissas!$E$12)))))))</f>
        <v>0</v>
      </c>
      <c r="M1216" s="13">
        <f>IF(OR(L1216="",L1216=0),0,L1216/Premissas!$C$16)</f>
        <v>0</v>
      </c>
      <c r="N1216" s="9" t="str">
        <f>IF(L1216&gt;=Premissas!$C$17,"SIM","NÃO")</f>
        <v>NÃO</v>
      </c>
    </row>
    <row r="1217" spans="1:14" ht="15" customHeight="1">
      <c r="A1217" s="9">
        <v>8</v>
      </c>
      <c r="B1217" s="9" t="s">
        <v>1569</v>
      </c>
      <c r="C1217" s="9" t="s">
        <v>1570</v>
      </c>
      <c r="D1217" s="9">
        <v>7801</v>
      </c>
      <c r="E1217" s="9" t="s">
        <v>4854</v>
      </c>
      <c r="F1217" s="9">
        <f>COUNTIFS(Detalhe_Registro!$A:$A,A1217,Detalhe_Registro!$D:$D,B1217)</f>
        <v>2</v>
      </c>
      <c r="G1217" s="11">
        <v>0.45454499999999998</v>
      </c>
      <c r="H1217" s="11">
        <v>0.414773</v>
      </c>
      <c r="I1217" s="10">
        <f>SUMIFS(Detalhe_Registro!$F:$F,Detalhe_Registro!$A:$A,A1217,Detalhe_Registro!$D:$D,B1217)</f>
        <v>274</v>
      </c>
      <c r="J1217" s="11">
        <f>SUMIFS(Detalhe_Registro!$G:$G,Detalhe_Registro!$A:$A,A1217,Detalhe_Registro!$D:$D,B1217)</f>
        <v>31.28</v>
      </c>
      <c r="K1217" s="9" t="str">
        <f>IF(G1217="","",IF(G1217&lt;Premissas!$C$8,"&lt; 1,00",IF(G1217&lt;Premissas!$C$9,"1,00 – 1,19",IF(G1217&lt;Premissas!$C$10,"1,20 – 1,39",IF(G1217&lt;Premissas!$C$11,"1,40 – 1,59",IF(G1217&lt;Premissas!$C$12,"1,60 – 1,99","≥ 2,00"))))))</f>
        <v>&lt; 1,00</v>
      </c>
      <c r="L1217" s="12">
        <f>IF(G1217="","",MIN(Premissas!$C$17,IF(G1217&lt;Premissas!$C$8,Premissas!$E$7,IF(G1217&lt;Premissas!$C$9,Premissas!$E$8,IF(G1217&lt;Premissas!$C$10,Premissas!$E$9,IF(G1217&lt;Premissas!$C$11,Premissas!$E$10,IF(G1217&lt;Premissas!$C$12,Premissas!$E$11,Premissas!$E$12)))))))</f>
        <v>0</v>
      </c>
      <c r="M1217" s="13">
        <f>IF(OR(L1217="",L1217=0),0,L1217/Premissas!$C$16)</f>
        <v>0</v>
      </c>
      <c r="N1217" s="9" t="str">
        <f>IF(L1217&gt;=Premissas!$C$17,"SIM","NÃO")</f>
        <v>NÃO</v>
      </c>
    </row>
    <row r="1218" spans="1:14" ht="15" customHeight="1">
      <c r="A1218" s="9">
        <v>8</v>
      </c>
      <c r="B1218" s="9" t="s">
        <v>1791</v>
      </c>
      <c r="C1218" s="9" t="s">
        <v>1792</v>
      </c>
      <c r="D1218" s="9">
        <v>1965</v>
      </c>
      <c r="E1218" s="9" t="s">
        <v>20</v>
      </c>
      <c r="F1218" s="9">
        <f>COUNTIFS(Detalhe_Registro!$A:$A,A1218,Detalhe_Registro!$D:$D,B1218)</f>
        <v>2</v>
      </c>
      <c r="G1218" s="11">
        <v>0.875</v>
      </c>
      <c r="H1218" s="11">
        <v>0.875</v>
      </c>
      <c r="I1218" s="10">
        <f>SUMIFS(Detalhe_Registro!$F:$F,Detalhe_Registro!$A:$A,A1218,Detalhe_Registro!$D:$D,B1218)</f>
        <v>3250</v>
      </c>
      <c r="J1218" s="11">
        <f>SUMIFS(Detalhe_Registro!$G:$G,Detalhe_Registro!$A:$A,A1218,Detalhe_Registro!$D:$D,B1218)</f>
        <v>227.24</v>
      </c>
      <c r="K1218" s="9" t="str">
        <f>IF(G1218="","",IF(G1218&lt;Premissas!$C$8,"&lt; 1,00",IF(G1218&lt;Premissas!$C$9,"1,00 – 1,19",IF(G1218&lt;Premissas!$C$10,"1,20 – 1,39",IF(G1218&lt;Premissas!$C$11,"1,40 – 1,59",IF(G1218&lt;Premissas!$C$12,"1,60 – 1,99","≥ 2,00"))))))</f>
        <v>&lt; 1,00</v>
      </c>
      <c r="L1218" s="12">
        <f>IF(G1218="","",MIN(Premissas!$C$17,IF(G1218&lt;Premissas!$C$8,Premissas!$E$7,IF(G1218&lt;Premissas!$C$9,Premissas!$E$8,IF(G1218&lt;Premissas!$C$10,Premissas!$E$9,IF(G1218&lt;Premissas!$C$11,Premissas!$E$10,IF(G1218&lt;Premissas!$C$12,Premissas!$E$11,Premissas!$E$12)))))))</f>
        <v>0</v>
      </c>
      <c r="M1218" s="13">
        <f>IF(OR(L1218="",L1218=0),0,L1218/Premissas!$C$16)</f>
        <v>0</v>
      </c>
      <c r="N1218" s="9" t="str">
        <f>IF(L1218&gt;=Premissas!$C$17,"SIM","NÃO")</f>
        <v>NÃO</v>
      </c>
    </row>
    <row r="1219" spans="1:14" ht="15" customHeight="1">
      <c r="A1219" s="9">
        <v>8</v>
      </c>
      <c r="B1219" s="9" t="s">
        <v>1717</v>
      </c>
      <c r="C1219" s="9" t="s">
        <v>1718</v>
      </c>
      <c r="D1219" s="9">
        <v>1965</v>
      </c>
      <c r="E1219" s="9" t="s">
        <v>18</v>
      </c>
      <c r="F1219" s="9">
        <f>COUNTIFS(Detalhe_Registro!$A:$A,A1219,Detalhe_Registro!$D:$D,B1219)</f>
        <v>2</v>
      </c>
      <c r="G1219" s="11">
        <v>0.59090900000000002</v>
      </c>
      <c r="H1219" s="11">
        <v>0.59090900000000002</v>
      </c>
      <c r="I1219" s="10">
        <f>SUMIFS(Detalhe_Registro!$F:$F,Detalhe_Registro!$A:$A,A1219,Detalhe_Registro!$D:$D,B1219)</f>
        <v>850</v>
      </c>
      <c r="J1219" s="11">
        <f>SUMIFS(Detalhe_Registro!$G:$G,Detalhe_Registro!$A:$A,A1219,Detalhe_Registro!$D:$D,B1219)</f>
        <v>66.92</v>
      </c>
      <c r="K1219" s="9" t="str">
        <f>IF(G1219="","",IF(G1219&lt;Premissas!$C$8,"&lt; 1,00",IF(G1219&lt;Premissas!$C$9,"1,00 – 1,19",IF(G1219&lt;Premissas!$C$10,"1,20 – 1,39",IF(G1219&lt;Premissas!$C$11,"1,40 – 1,59",IF(G1219&lt;Premissas!$C$12,"1,60 – 1,99","≥ 2,00"))))))</f>
        <v>&lt; 1,00</v>
      </c>
      <c r="L1219" s="12">
        <f>IF(G1219="","",MIN(Premissas!$C$17,IF(G1219&lt;Premissas!$C$8,Premissas!$E$7,IF(G1219&lt;Premissas!$C$9,Premissas!$E$8,IF(G1219&lt;Premissas!$C$10,Premissas!$E$9,IF(G1219&lt;Premissas!$C$11,Premissas!$E$10,IF(G1219&lt;Premissas!$C$12,Premissas!$E$11,Premissas!$E$12)))))))</f>
        <v>0</v>
      </c>
      <c r="M1219" s="13">
        <f>IF(OR(L1219="",L1219=0),0,L1219/Premissas!$C$16)</f>
        <v>0</v>
      </c>
      <c r="N1219" s="9" t="str">
        <f>IF(L1219&gt;=Premissas!$C$17,"SIM","NÃO")</f>
        <v>NÃO</v>
      </c>
    </row>
    <row r="1220" spans="1:14" ht="15" customHeight="1">
      <c r="A1220" s="9">
        <v>8</v>
      </c>
      <c r="B1220" s="9" t="s">
        <v>1375</v>
      </c>
      <c r="C1220" s="9" t="s">
        <v>1376</v>
      </c>
      <c r="D1220" s="9">
        <v>1965</v>
      </c>
      <c r="E1220" s="9" t="s">
        <v>4852</v>
      </c>
      <c r="F1220" s="9">
        <f>COUNTIFS(Detalhe_Registro!$A:$A,A1220,Detalhe_Registro!$D:$D,B1220)</f>
        <v>4</v>
      </c>
      <c r="G1220" s="11">
        <v>1.3529409999999999</v>
      </c>
      <c r="H1220" s="11">
        <v>0.77022100000000004</v>
      </c>
      <c r="I1220" s="10">
        <f>SUMIFS(Detalhe_Registro!$F:$F,Detalhe_Registro!$A:$A,A1220,Detalhe_Registro!$D:$D,B1220)</f>
        <v>7204</v>
      </c>
      <c r="J1220" s="11">
        <f>SUMIFS(Detalhe_Registro!$G:$G,Detalhe_Registro!$A:$A,A1220,Detalhe_Registro!$D:$D,B1220)</f>
        <v>319.71999999999997</v>
      </c>
      <c r="K1220" s="9" t="str">
        <f>IF(G1220="","",IF(G1220&lt;Premissas!$C$8,"&lt; 1,00",IF(G1220&lt;Premissas!$C$9,"1,00 – 1,19",IF(G1220&lt;Premissas!$C$10,"1,20 – 1,39",IF(G1220&lt;Premissas!$C$11,"1,40 – 1,59",IF(G1220&lt;Premissas!$C$12,"1,60 – 1,99","≥ 2,00"))))))</f>
        <v>1,20 – 1,39</v>
      </c>
      <c r="L1220" s="12">
        <f>IF(G1220="","",MIN(Premissas!$C$17,IF(G1220&lt;Premissas!$C$8,Premissas!$E$7,IF(G1220&lt;Premissas!$C$9,Premissas!$E$8,IF(G1220&lt;Premissas!$C$10,Premissas!$E$9,IF(G1220&lt;Premissas!$C$11,Premissas!$E$10,IF(G1220&lt;Premissas!$C$12,Premissas!$E$11,Premissas!$E$12)))))))</f>
        <v>200</v>
      </c>
      <c r="M1220" s="13">
        <f>IF(OR(L1220="",L1220=0),0,L1220/Premissas!$C$16)</f>
        <v>7.6923076923076925</v>
      </c>
      <c r="N1220" s="9" t="str">
        <f>IF(L1220&gt;=Premissas!$C$17,"SIM","NÃO")</f>
        <v>NÃO</v>
      </c>
    </row>
    <row r="1221" spans="1:14" ht="15" customHeight="1">
      <c r="A1221" s="9">
        <v>8</v>
      </c>
      <c r="B1221" s="9" t="s">
        <v>1263</v>
      </c>
      <c r="C1221" s="9" t="s">
        <v>1264</v>
      </c>
      <c r="D1221" s="9">
        <v>1965</v>
      </c>
      <c r="E1221" s="9" t="s">
        <v>19</v>
      </c>
      <c r="F1221" s="9">
        <f>COUNTIFS(Detalhe_Registro!$A:$A,A1221,Detalhe_Registro!$D:$D,B1221)</f>
        <v>2</v>
      </c>
      <c r="G1221" s="11">
        <v>0.58823499999999995</v>
      </c>
      <c r="H1221" s="11">
        <v>0.58823499999999995</v>
      </c>
      <c r="I1221" s="10">
        <f>SUMIFS(Detalhe_Registro!$F:$F,Detalhe_Registro!$A:$A,A1221,Detalhe_Registro!$D:$D,B1221)</f>
        <v>2190</v>
      </c>
      <c r="J1221" s="11">
        <f>SUMIFS(Detalhe_Registro!$G:$G,Detalhe_Registro!$A:$A,A1221,Detalhe_Registro!$D:$D,B1221)</f>
        <v>226.6</v>
      </c>
      <c r="K1221" s="9" t="str">
        <f>IF(G1221="","",IF(G1221&lt;Premissas!$C$8,"&lt; 1,00",IF(G1221&lt;Premissas!$C$9,"1,00 – 1,19",IF(G1221&lt;Premissas!$C$10,"1,20 – 1,39",IF(G1221&lt;Premissas!$C$11,"1,40 – 1,59",IF(G1221&lt;Premissas!$C$12,"1,60 – 1,99","≥ 2,00"))))))</f>
        <v>&lt; 1,00</v>
      </c>
      <c r="L1221" s="12">
        <f>IF(G1221="","",MIN(Premissas!$C$17,IF(G1221&lt;Premissas!$C$8,Premissas!$E$7,IF(G1221&lt;Premissas!$C$9,Premissas!$E$8,IF(G1221&lt;Premissas!$C$10,Premissas!$E$9,IF(G1221&lt;Premissas!$C$11,Premissas!$E$10,IF(G1221&lt;Premissas!$C$12,Premissas!$E$11,Premissas!$E$12)))))))</f>
        <v>0</v>
      </c>
      <c r="M1221" s="13">
        <f>IF(OR(L1221="",L1221=0),0,L1221/Premissas!$C$16)</f>
        <v>0</v>
      </c>
      <c r="N1221" s="9" t="str">
        <f>IF(L1221&gt;=Premissas!$C$17,"SIM","NÃO")</f>
        <v>NÃO</v>
      </c>
    </row>
    <row r="1222" spans="1:14" ht="15" customHeight="1">
      <c r="A1222" s="9">
        <v>8</v>
      </c>
      <c r="B1222" s="9" t="s">
        <v>1643</v>
      </c>
      <c r="C1222" s="9" t="s">
        <v>1644</v>
      </c>
      <c r="D1222" s="9">
        <v>1965</v>
      </c>
      <c r="E1222" s="9" t="s">
        <v>20</v>
      </c>
      <c r="F1222" s="9">
        <f>COUNTIFS(Detalhe_Registro!$A:$A,A1222,Detalhe_Registro!$D:$D,B1222)</f>
        <v>2</v>
      </c>
      <c r="G1222" s="11">
        <v>0.5625</v>
      </c>
      <c r="H1222" s="11">
        <v>0.5625</v>
      </c>
      <c r="I1222" s="10">
        <f>SUMIFS(Detalhe_Registro!$F:$F,Detalhe_Registro!$A:$A,A1222,Detalhe_Registro!$D:$D,B1222)</f>
        <v>962</v>
      </c>
      <c r="J1222" s="11">
        <f>SUMIFS(Detalhe_Registro!$G:$G,Detalhe_Registro!$A:$A,A1222,Detalhe_Registro!$D:$D,B1222)</f>
        <v>107.68</v>
      </c>
      <c r="K1222" s="9" t="str">
        <f>IF(G1222="","",IF(G1222&lt;Premissas!$C$8,"&lt; 1,00",IF(G1222&lt;Premissas!$C$9,"1,00 – 1,19",IF(G1222&lt;Premissas!$C$10,"1,20 – 1,39",IF(G1222&lt;Premissas!$C$11,"1,40 – 1,59",IF(G1222&lt;Premissas!$C$12,"1,60 – 1,99","≥ 2,00"))))))</f>
        <v>&lt; 1,00</v>
      </c>
      <c r="L1222" s="12">
        <f>IF(G1222="","",MIN(Premissas!$C$17,IF(G1222&lt;Premissas!$C$8,Premissas!$E$7,IF(G1222&lt;Premissas!$C$9,Premissas!$E$8,IF(G1222&lt;Premissas!$C$10,Premissas!$E$9,IF(G1222&lt;Premissas!$C$11,Premissas!$E$10,IF(G1222&lt;Premissas!$C$12,Premissas!$E$11,Premissas!$E$12)))))))</f>
        <v>0</v>
      </c>
      <c r="M1222" s="13">
        <f>IF(OR(L1222="",L1222=0),0,L1222/Premissas!$C$16)</f>
        <v>0</v>
      </c>
      <c r="N1222" s="9" t="str">
        <f>IF(L1222&gt;=Premissas!$C$17,"SIM","NÃO")</f>
        <v>NÃO</v>
      </c>
    </row>
    <row r="1223" spans="1:14" ht="15" customHeight="1">
      <c r="A1223" s="9">
        <v>8</v>
      </c>
      <c r="B1223" s="9" t="s">
        <v>1463</v>
      </c>
      <c r="C1223" s="9" t="s">
        <v>1464</v>
      </c>
      <c r="D1223" s="9">
        <v>1965</v>
      </c>
      <c r="E1223" s="9" t="s">
        <v>18</v>
      </c>
      <c r="F1223" s="9">
        <f>COUNTIFS(Detalhe_Registro!$A:$A,A1223,Detalhe_Registro!$D:$D,B1223)</f>
        <v>2</v>
      </c>
      <c r="G1223" s="11">
        <v>0.36363600000000001</v>
      </c>
      <c r="H1223" s="11">
        <v>0.36363600000000001</v>
      </c>
      <c r="I1223" s="10">
        <f>SUMIFS(Detalhe_Registro!$F:$F,Detalhe_Registro!$A:$A,A1223,Detalhe_Registro!$D:$D,B1223)</f>
        <v>786</v>
      </c>
      <c r="J1223" s="11">
        <f>SUMIFS(Detalhe_Registro!$G:$G,Detalhe_Registro!$A:$A,A1223,Detalhe_Registro!$D:$D,B1223)</f>
        <v>99.54</v>
      </c>
      <c r="K1223" s="9" t="str">
        <f>IF(G1223="","",IF(G1223&lt;Premissas!$C$8,"&lt; 1,00",IF(G1223&lt;Premissas!$C$9,"1,00 – 1,19",IF(G1223&lt;Premissas!$C$10,"1,20 – 1,39",IF(G1223&lt;Premissas!$C$11,"1,40 – 1,59",IF(G1223&lt;Premissas!$C$12,"1,60 – 1,99","≥ 2,00"))))))</f>
        <v>&lt; 1,00</v>
      </c>
      <c r="L1223" s="12">
        <f>IF(G1223="","",MIN(Premissas!$C$17,IF(G1223&lt;Premissas!$C$8,Premissas!$E$7,IF(G1223&lt;Premissas!$C$9,Premissas!$E$8,IF(G1223&lt;Premissas!$C$10,Premissas!$E$9,IF(G1223&lt;Premissas!$C$11,Premissas!$E$10,IF(G1223&lt;Premissas!$C$12,Premissas!$E$11,Premissas!$E$12)))))))</f>
        <v>0</v>
      </c>
      <c r="M1223" s="13">
        <f>IF(OR(L1223="",L1223=0),0,L1223/Premissas!$C$16)</f>
        <v>0</v>
      </c>
      <c r="N1223" s="9" t="str">
        <f>IF(L1223&gt;=Premissas!$C$17,"SIM","NÃO")</f>
        <v>NÃO</v>
      </c>
    </row>
    <row r="1224" spans="1:14" ht="15" customHeight="1">
      <c r="A1224" s="9">
        <v>8</v>
      </c>
      <c r="B1224" s="9" t="s">
        <v>1473</v>
      </c>
      <c r="C1224" s="9" t="s">
        <v>1474</v>
      </c>
      <c r="D1224" s="9">
        <v>7801</v>
      </c>
      <c r="E1224" s="9" t="s">
        <v>18</v>
      </c>
      <c r="F1224" s="9">
        <f>COUNTIFS(Detalhe_Registro!$A:$A,A1224,Detalhe_Registro!$D:$D,B1224)</f>
        <v>1</v>
      </c>
      <c r="G1224" s="11">
        <v>0.13636400000000001</v>
      </c>
      <c r="H1224" s="11">
        <v>0.13636400000000001</v>
      </c>
      <c r="I1224" s="10">
        <f>SUMIFS(Detalhe_Registro!$F:$F,Detalhe_Registro!$A:$A,A1224,Detalhe_Registro!$D:$D,B1224)</f>
        <v>31</v>
      </c>
      <c r="J1224" s="11">
        <f>SUMIFS(Detalhe_Registro!$G:$G,Detalhe_Registro!$A:$A,A1224,Detalhe_Registro!$D:$D,B1224)</f>
        <v>11.22</v>
      </c>
      <c r="K1224" s="9" t="str">
        <f>IF(G1224="","",IF(G1224&lt;Premissas!$C$8,"&lt; 1,00",IF(G1224&lt;Premissas!$C$9,"1,00 – 1,19",IF(G1224&lt;Premissas!$C$10,"1,20 – 1,39",IF(G1224&lt;Premissas!$C$11,"1,40 – 1,59",IF(G1224&lt;Premissas!$C$12,"1,60 – 1,99","≥ 2,00"))))))</f>
        <v>&lt; 1,00</v>
      </c>
      <c r="L1224" s="12">
        <f>IF(G1224="","",MIN(Premissas!$C$17,IF(G1224&lt;Premissas!$C$8,Premissas!$E$7,IF(G1224&lt;Premissas!$C$9,Premissas!$E$8,IF(G1224&lt;Premissas!$C$10,Premissas!$E$9,IF(G1224&lt;Premissas!$C$11,Premissas!$E$10,IF(G1224&lt;Premissas!$C$12,Premissas!$E$11,Premissas!$E$12)))))))</f>
        <v>0</v>
      </c>
      <c r="M1224" s="13">
        <f>IF(OR(L1224="",L1224=0),0,L1224/Premissas!$C$16)</f>
        <v>0</v>
      </c>
      <c r="N1224" s="9" t="str">
        <f>IF(L1224&gt;=Premissas!$C$17,"SIM","NÃO")</f>
        <v>NÃO</v>
      </c>
    </row>
    <row r="1225" spans="1:14" ht="15" customHeight="1">
      <c r="A1225" s="9">
        <v>8</v>
      </c>
      <c r="B1225" s="9" t="s">
        <v>1711</v>
      </c>
      <c r="C1225" s="9" t="s">
        <v>1712</v>
      </c>
      <c r="D1225" s="9">
        <v>1965</v>
      </c>
      <c r="E1225" s="9" t="s">
        <v>18</v>
      </c>
      <c r="F1225" s="9">
        <f>COUNTIFS(Detalhe_Registro!$A:$A,A1225,Detalhe_Registro!$D:$D,B1225)</f>
        <v>2</v>
      </c>
      <c r="G1225" s="11">
        <v>0.36363600000000001</v>
      </c>
      <c r="H1225" s="11">
        <v>0.36363600000000001</v>
      </c>
      <c r="I1225" s="10">
        <f>SUMIFS(Detalhe_Registro!$F:$F,Detalhe_Registro!$A:$A,A1225,Detalhe_Registro!$D:$D,B1225)</f>
        <v>330</v>
      </c>
      <c r="J1225" s="11">
        <f>SUMIFS(Detalhe_Registro!$G:$G,Detalhe_Registro!$A:$A,A1225,Detalhe_Registro!$D:$D,B1225)</f>
        <v>43.12</v>
      </c>
      <c r="K1225" s="9" t="str">
        <f>IF(G1225="","",IF(G1225&lt;Premissas!$C$8,"&lt; 1,00",IF(G1225&lt;Premissas!$C$9,"1,00 – 1,19",IF(G1225&lt;Premissas!$C$10,"1,20 – 1,39",IF(G1225&lt;Premissas!$C$11,"1,40 – 1,59",IF(G1225&lt;Premissas!$C$12,"1,60 – 1,99","≥ 2,00"))))))</f>
        <v>&lt; 1,00</v>
      </c>
      <c r="L1225" s="12">
        <f>IF(G1225="","",MIN(Premissas!$C$17,IF(G1225&lt;Premissas!$C$8,Premissas!$E$7,IF(G1225&lt;Premissas!$C$9,Premissas!$E$8,IF(G1225&lt;Premissas!$C$10,Premissas!$E$9,IF(G1225&lt;Premissas!$C$11,Premissas!$E$10,IF(G1225&lt;Premissas!$C$12,Premissas!$E$11,Premissas!$E$12)))))))</f>
        <v>0</v>
      </c>
      <c r="M1225" s="13">
        <f>IF(OR(L1225="",L1225=0),0,L1225/Premissas!$C$16)</f>
        <v>0</v>
      </c>
      <c r="N1225" s="9" t="str">
        <f>IF(L1225&gt;=Premissas!$C$17,"SIM","NÃO")</f>
        <v>NÃO</v>
      </c>
    </row>
    <row r="1226" spans="1:14" ht="15" customHeight="1">
      <c r="A1226" s="9">
        <v>8</v>
      </c>
      <c r="B1226" s="9" t="s">
        <v>2169</v>
      </c>
      <c r="C1226" s="9" t="s">
        <v>2170</v>
      </c>
      <c r="D1226" s="9">
        <v>1965</v>
      </c>
      <c r="E1226" s="9" t="s">
        <v>19</v>
      </c>
      <c r="F1226" s="9">
        <f>COUNTIFS(Detalhe_Registro!$A:$A,A1226,Detalhe_Registro!$D:$D,B1226)</f>
        <v>2</v>
      </c>
      <c r="G1226" s="11">
        <v>1.176471</v>
      </c>
      <c r="H1226" s="11">
        <v>1.176471</v>
      </c>
      <c r="I1226" s="10">
        <f>SUMIFS(Detalhe_Registro!$F:$F,Detalhe_Registro!$A:$A,A1226,Detalhe_Registro!$D:$D,B1226)</f>
        <v>6960</v>
      </c>
      <c r="J1226" s="11">
        <f>SUMIFS(Detalhe_Registro!$G:$G,Detalhe_Registro!$A:$A,A1226,Detalhe_Registro!$D:$D,B1226)</f>
        <v>355.18</v>
      </c>
      <c r="K1226" s="9" t="str">
        <f>IF(G1226="","",IF(G1226&lt;Premissas!$C$8,"&lt; 1,00",IF(G1226&lt;Premissas!$C$9,"1,00 – 1,19",IF(G1226&lt;Premissas!$C$10,"1,20 – 1,39",IF(G1226&lt;Premissas!$C$11,"1,40 – 1,59",IF(G1226&lt;Premissas!$C$12,"1,60 – 1,99","≥ 2,00"))))))</f>
        <v>1,00 – 1,19</v>
      </c>
      <c r="L1226" s="12">
        <f>IF(G1226="","",MIN(Premissas!$C$17,IF(G1226&lt;Premissas!$C$8,Premissas!$E$7,IF(G1226&lt;Premissas!$C$9,Premissas!$E$8,IF(G1226&lt;Premissas!$C$10,Premissas!$E$9,IF(G1226&lt;Premissas!$C$11,Premissas!$E$10,IF(G1226&lt;Premissas!$C$12,Premissas!$E$11,Premissas!$E$12)))))))</f>
        <v>100</v>
      </c>
      <c r="M1226" s="13">
        <f>IF(OR(L1226="",L1226=0),0,L1226/Premissas!$C$16)</f>
        <v>3.8461538461538463</v>
      </c>
      <c r="N1226" s="9" t="str">
        <f>IF(L1226&gt;=Premissas!$C$17,"SIM","NÃO")</f>
        <v>NÃO</v>
      </c>
    </row>
    <row r="1227" spans="1:14" ht="15" customHeight="1">
      <c r="A1227" s="9">
        <v>8</v>
      </c>
      <c r="B1227" s="9" t="s">
        <v>1267</v>
      </c>
      <c r="C1227" s="9" t="s">
        <v>1268</v>
      </c>
      <c r="D1227" s="9">
        <v>1965</v>
      </c>
      <c r="E1227" s="9" t="s">
        <v>21</v>
      </c>
      <c r="F1227" s="9">
        <f>COUNTIFS(Detalhe_Registro!$A:$A,A1227,Detalhe_Registro!$D:$D,B1227)</f>
        <v>2</v>
      </c>
      <c r="G1227" s="11">
        <v>0.75</v>
      </c>
      <c r="H1227" s="11">
        <v>0.75</v>
      </c>
      <c r="I1227" s="10">
        <f>SUMIFS(Detalhe_Registro!$F:$F,Detalhe_Registro!$A:$A,A1227,Detalhe_Registro!$D:$D,B1227)</f>
        <v>5312</v>
      </c>
      <c r="J1227" s="11">
        <f>SUMIFS(Detalhe_Registro!$G:$G,Detalhe_Registro!$A:$A,A1227,Detalhe_Registro!$D:$D,B1227)</f>
        <v>361.88</v>
      </c>
      <c r="K1227" s="9" t="str">
        <f>IF(G1227="","",IF(G1227&lt;Premissas!$C$8,"&lt; 1,00",IF(G1227&lt;Premissas!$C$9,"1,00 – 1,19",IF(G1227&lt;Premissas!$C$10,"1,20 – 1,39",IF(G1227&lt;Premissas!$C$11,"1,40 – 1,59",IF(G1227&lt;Premissas!$C$12,"1,60 – 1,99","≥ 2,00"))))))</f>
        <v>&lt; 1,00</v>
      </c>
      <c r="L1227" s="12">
        <f>IF(G1227="","",MIN(Premissas!$C$17,IF(G1227&lt;Premissas!$C$8,Premissas!$E$7,IF(G1227&lt;Premissas!$C$9,Premissas!$E$8,IF(G1227&lt;Premissas!$C$10,Premissas!$E$9,IF(G1227&lt;Premissas!$C$11,Premissas!$E$10,IF(G1227&lt;Premissas!$C$12,Premissas!$E$11,Premissas!$E$12)))))))</f>
        <v>0</v>
      </c>
      <c r="M1227" s="13">
        <f>IF(OR(L1227="",L1227=0),0,L1227/Premissas!$C$16)</f>
        <v>0</v>
      </c>
      <c r="N1227" s="9" t="str">
        <f>IF(L1227&gt;=Premissas!$C$17,"SIM","NÃO")</f>
        <v>NÃO</v>
      </c>
    </row>
    <row r="1228" spans="1:14" ht="15" customHeight="1">
      <c r="A1228" s="9">
        <v>8</v>
      </c>
      <c r="B1228" s="9" t="s">
        <v>1813</v>
      </c>
      <c r="C1228" s="9" t="s">
        <v>1814</v>
      </c>
      <c r="D1228" s="9">
        <v>1965</v>
      </c>
      <c r="E1228" s="9" t="s">
        <v>18</v>
      </c>
      <c r="F1228" s="9">
        <f>COUNTIFS(Detalhe_Registro!$A:$A,A1228,Detalhe_Registro!$D:$D,B1228)</f>
        <v>2</v>
      </c>
      <c r="G1228" s="11">
        <v>1.181818</v>
      </c>
      <c r="H1228" s="11">
        <v>1.181818</v>
      </c>
      <c r="I1228" s="10">
        <f>SUMIFS(Detalhe_Registro!$F:$F,Detalhe_Registro!$A:$A,A1228,Detalhe_Registro!$D:$D,B1228)</f>
        <v>3692</v>
      </c>
      <c r="J1228" s="11">
        <f>SUMIFS(Detalhe_Registro!$G:$G,Detalhe_Registro!$A:$A,A1228,Detalhe_Registro!$D:$D,B1228)</f>
        <v>144.04</v>
      </c>
      <c r="K1228" s="9" t="str">
        <f>IF(G1228="","",IF(G1228&lt;Premissas!$C$8,"&lt; 1,00",IF(G1228&lt;Premissas!$C$9,"1,00 – 1,19",IF(G1228&lt;Premissas!$C$10,"1,20 – 1,39",IF(G1228&lt;Premissas!$C$11,"1,40 – 1,59",IF(G1228&lt;Premissas!$C$12,"1,60 – 1,99","≥ 2,00"))))))</f>
        <v>1,00 – 1,19</v>
      </c>
      <c r="L1228" s="12">
        <f>IF(G1228="","",MIN(Premissas!$C$17,IF(G1228&lt;Premissas!$C$8,Premissas!$E$7,IF(G1228&lt;Premissas!$C$9,Premissas!$E$8,IF(G1228&lt;Premissas!$C$10,Premissas!$E$9,IF(G1228&lt;Premissas!$C$11,Premissas!$E$10,IF(G1228&lt;Premissas!$C$12,Premissas!$E$11,Premissas!$E$12)))))))</f>
        <v>100</v>
      </c>
      <c r="M1228" s="13">
        <f>IF(OR(L1228="",L1228=0),0,L1228/Premissas!$C$16)</f>
        <v>3.8461538461538463</v>
      </c>
      <c r="N1228" s="9" t="str">
        <f>IF(L1228&gt;=Premissas!$C$17,"SIM","NÃO")</f>
        <v>NÃO</v>
      </c>
    </row>
    <row r="1229" spans="1:14" ht="15" customHeight="1">
      <c r="A1229" s="9">
        <v>8</v>
      </c>
      <c r="B1229" s="9" t="s">
        <v>1233</v>
      </c>
      <c r="C1229" s="9" t="s">
        <v>1234</v>
      </c>
      <c r="D1229" s="9">
        <v>1965</v>
      </c>
      <c r="E1229" s="9" t="s">
        <v>19</v>
      </c>
      <c r="F1229" s="9">
        <f>COUNTIFS(Detalhe_Registro!$A:$A,A1229,Detalhe_Registro!$D:$D,B1229)</f>
        <v>2</v>
      </c>
      <c r="G1229" s="11">
        <v>1.5882350000000001</v>
      </c>
      <c r="H1229" s="11">
        <v>1.5882350000000001</v>
      </c>
      <c r="I1229" s="10">
        <f>SUMIFS(Detalhe_Registro!$F:$F,Detalhe_Registro!$A:$A,A1229,Detalhe_Registro!$D:$D,B1229)</f>
        <v>7724</v>
      </c>
      <c r="J1229" s="11">
        <f>SUMIFS(Detalhe_Registro!$G:$G,Detalhe_Registro!$A:$A,A1229,Detalhe_Registro!$D:$D,B1229)</f>
        <v>288.82</v>
      </c>
      <c r="K1229" s="9" t="str">
        <f>IF(G1229="","",IF(G1229&lt;Premissas!$C$8,"&lt; 1,00",IF(G1229&lt;Premissas!$C$9,"1,00 – 1,19",IF(G1229&lt;Premissas!$C$10,"1,20 – 1,39",IF(G1229&lt;Premissas!$C$11,"1,40 – 1,59",IF(G1229&lt;Premissas!$C$12,"1,60 – 1,99","≥ 2,00"))))))</f>
        <v>1,40 – 1,59</v>
      </c>
      <c r="L1229" s="12">
        <f>IF(G1229="","",MIN(Premissas!$C$17,IF(G1229&lt;Premissas!$C$8,Premissas!$E$7,IF(G1229&lt;Premissas!$C$9,Premissas!$E$8,IF(G1229&lt;Premissas!$C$10,Premissas!$E$9,IF(G1229&lt;Premissas!$C$11,Premissas!$E$10,IF(G1229&lt;Premissas!$C$12,Premissas!$E$11,Premissas!$E$12)))))))</f>
        <v>350</v>
      </c>
      <c r="M1229" s="13">
        <f>IF(OR(L1229="",L1229=0),0,L1229/Premissas!$C$16)</f>
        <v>13.461538461538462</v>
      </c>
      <c r="N1229" s="9" t="str">
        <f>IF(L1229&gt;=Premissas!$C$17,"SIM","NÃO")</f>
        <v>NÃO</v>
      </c>
    </row>
    <row r="1230" spans="1:14" ht="15" customHeight="1">
      <c r="A1230" s="9">
        <v>8</v>
      </c>
      <c r="B1230" s="9" t="s">
        <v>1471</v>
      </c>
      <c r="C1230" s="9" t="s">
        <v>1472</v>
      </c>
      <c r="D1230" s="9">
        <v>1965</v>
      </c>
      <c r="E1230" s="9" t="s">
        <v>21</v>
      </c>
      <c r="F1230" s="9">
        <f>COUNTIFS(Detalhe_Registro!$A:$A,A1230,Detalhe_Registro!$D:$D,B1230)</f>
        <v>2</v>
      </c>
      <c r="G1230" s="11">
        <v>1.35</v>
      </c>
      <c r="H1230" s="11">
        <v>1.35</v>
      </c>
      <c r="I1230" s="10">
        <f>SUMIFS(Detalhe_Registro!$F:$F,Detalhe_Registro!$A:$A,A1230,Detalhe_Registro!$D:$D,B1230)</f>
        <v>7550</v>
      </c>
      <c r="J1230" s="11">
        <f>SUMIFS(Detalhe_Registro!$G:$G,Detalhe_Registro!$A:$A,A1230,Detalhe_Registro!$D:$D,B1230)</f>
        <v>284.56</v>
      </c>
      <c r="K1230" s="9" t="str">
        <f>IF(G1230="","",IF(G1230&lt;Premissas!$C$8,"&lt; 1,00",IF(G1230&lt;Premissas!$C$9,"1,00 – 1,19",IF(G1230&lt;Premissas!$C$10,"1,20 – 1,39",IF(G1230&lt;Premissas!$C$11,"1,40 – 1,59",IF(G1230&lt;Premissas!$C$12,"1,60 – 1,99","≥ 2,00"))))))</f>
        <v>1,20 – 1,39</v>
      </c>
      <c r="L1230" s="12">
        <f>IF(G1230="","",MIN(Premissas!$C$17,IF(G1230&lt;Premissas!$C$8,Premissas!$E$7,IF(G1230&lt;Premissas!$C$9,Premissas!$E$8,IF(G1230&lt;Premissas!$C$10,Premissas!$E$9,IF(G1230&lt;Premissas!$C$11,Premissas!$E$10,IF(G1230&lt;Premissas!$C$12,Premissas!$E$11,Premissas!$E$12)))))))</f>
        <v>200</v>
      </c>
      <c r="M1230" s="13">
        <f>IF(OR(L1230="",L1230=0),0,L1230/Premissas!$C$16)</f>
        <v>7.6923076923076925</v>
      </c>
      <c r="N1230" s="9" t="str">
        <f>IF(L1230&gt;=Premissas!$C$17,"SIM","NÃO")</f>
        <v>NÃO</v>
      </c>
    </row>
    <row r="1231" spans="1:14" ht="15" customHeight="1">
      <c r="A1231" s="9">
        <v>8</v>
      </c>
      <c r="B1231" s="9" t="s">
        <v>2165</v>
      </c>
      <c r="C1231" s="9" t="s">
        <v>2166</v>
      </c>
      <c r="D1231" s="9">
        <v>1965</v>
      </c>
      <c r="E1231" s="9" t="s">
        <v>18</v>
      </c>
      <c r="F1231" s="9">
        <f>COUNTIFS(Detalhe_Registro!$A:$A,A1231,Detalhe_Registro!$D:$D,B1231)</f>
        <v>2</v>
      </c>
      <c r="G1231" s="11">
        <v>0.40909099999999998</v>
      </c>
      <c r="H1231" s="11">
        <v>0.40909099999999998</v>
      </c>
      <c r="I1231" s="10">
        <f>SUMIFS(Detalhe_Registro!$F:$F,Detalhe_Registro!$A:$A,A1231,Detalhe_Registro!$D:$D,B1231)</f>
        <v>324</v>
      </c>
      <c r="J1231" s="11">
        <f>SUMIFS(Detalhe_Registro!$G:$G,Detalhe_Registro!$A:$A,A1231,Detalhe_Registro!$D:$D,B1231)</f>
        <v>36.04</v>
      </c>
      <c r="K1231" s="9" t="str">
        <f>IF(G1231="","",IF(G1231&lt;Premissas!$C$8,"&lt; 1,00",IF(G1231&lt;Premissas!$C$9,"1,00 – 1,19",IF(G1231&lt;Premissas!$C$10,"1,20 – 1,39",IF(G1231&lt;Premissas!$C$11,"1,40 – 1,59",IF(G1231&lt;Premissas!$C$12,"1,60 – 1,99","≥ 2,00"))))))</f>
        <v>&lt; 1,00</v>
      </c>
      <c r="L1231" s="12">
        <f>IF(G1231="","",MIN(Premissas!$C$17,IF(G1231&lt;Premissas!$C$8,Premissas!$E$7,IF(G1231&lt;Premissas!$C$9,Premissas!$E$8,IF(G1231&lt;Premissas!$C$10,Premissas!$E$9,IF(G1231&lt;Premissas!$C$11,Premissas!$E$10,IF(G1231&lt;Premissas!$C$12,Premissas!$E$11,Premissas!$E$12)))))))</f>
        <v>0</v>
      </c>
      <c r="M1231" s="13">
        <f>IF(OR(L1231="",L1231=0),0,L1231/Premissas!$C$16)</f>
        <v>0</v>
      </c>
      <c r="N1231" s="9" t="str">
        <f>IF(L1231&gt;=Premissas!$C$17,"SIM","NÃO")</f>
        <v>NÃO</v>
      </c>
    </row>
    <row r="1232" spans="1:14" ht="15" customHeight="1">
      <c r="A1232" s="9">
        <v>8</v>
      </c>
      <c r="B1232" s="9" t="s">
        <v>4272</v>
      </c>
      <c r="C1232" s="9" t="s">
        <v>4273</v>
      </c>
      <c r="D1232" s="9">
        <v>1965</v>
      </c>
      <c r="E1232" s="9" t="s">
        <v>18</v>
      </c>
      <c r="F1232" s="9">
        <f>COUNTIFS(Detalhe_Registro!$A:$A,A1232,Detalhe_Registro!$D:$D,B1232)</f>
        <v>2</v>
      </c>
      <c r="G1232" s="11">
        <v>0.86363599999999996</v>
      </c>
      <c r="H1232" s="11">
        <v>0.86363599999999996</v>
      </c>
      <c r="I1232" s="10">
        <f>SUMIFS(Detalhe_Registro!$F:$F,Detalhe_Registro!$A:$A,A1232,Detalhe_Registro!$D:$D,B1232)</f>
        <v>384</v>
      </c>
      <c r="J1232" s="11">
        <f>SUMIFS(Detalhe_Registro!$G:$G,Detalhe_Registro!$A:$A,A1232,Detalhe_Registro!$D:$D,B1232)</f>
        <v>19.920000000000002</v>
      </c>
      <c r="K1232" s="9" t="str">
        <f>IF(G1232="","",IF(G1232&lt;Premissas!$C$8,"&lt; 1,00",IF(G1232&lt;Premissas!$C$9,"1,00 – 1,19",IF(G1232&lt;Premissas!$C$10,"1,20 – 1,39",IF(G1232&lt;Premissas!$C$11,"1,40 – 1,59",IF(G1232&lt;Premissas!$C$12,"1,60 – 1,99","≥ 2,00"))))))</f>
        <v>&lt; 1,00</v>
      </c>
      <c r="L1232" s="12">
        <f>IF(G1232="","",MIN(Premissas!$C$17,IF(G1232&lt;Premissas!$C$8,Premissas!$E$7,IF(G1232&lt;Premissas!$C$9,Premissas!$E$8,IF(G1232&lt;Premissas!$C$10,Premissas!$E$9,IF(G1232&lt;Premissas!$C$11,Premissas!$E$10,IF(G1232&lt;Premissas!$C$12,Premissas!$E$11,Premissas!$E$12)))))))</f>
        <v>0</v>
      </c>
      <c r="M1232" s="13">
        <f>IF(OR(L1232="",L1232=0),0,L1232/Premissas!$C$16)</f>
        <v>0</v>
      </c>
      <c r="N1232" s="9" t="str">
        <f>IF(L1232&gt;=Premissas!$C$17,"SIM","NÃO")</f>
        <v>NÃO</v>
      </c>
    </row>
    <row r="1233" spans="1:14" ht="15" customHeight="1">
      <c r="A1233" s="9">
        <v>8</v>
      </c>
      <c r="B1233" s="9" t="s">
        <v>1741</v>
      </c>
      <c r="C1233" s="9" t="s">
        <v>1742</v>
      </c>
      <c r="D1233" s="9">
        <v>1965</v>
      </c>
      <c r="E1233" s="9" t="s">
        <v>20</v>
      </c>
      <c r="F1233" s="9">
        <f>COUNTIFS(Detalhe_Registro!$A:$A,A1233,Detalhe_Registro!$D:$D,B1233)</f>
        <v>2</v>
      </c>
      <c r="G1233" s="11">
        <v>1.25</v>
      </c>
      <c r="H1233" s="11">
        <v>1.25</v>
      </c>
      <c r="I1233" s="10">
        <f>SUMIFS(Detalhe_Registro!$F:$F,Detalhe_Registro!$A:$A,A1233,Detalhe_Registro!$D:$D,B1233)</f>
        <v>5672</v>
      </c>
      <c r="J1233" s="11">
        <f>SUMIFS(Detalhe_Registro!$G:$G,Detalhe_Registro!$A:$A,A1233,Detalhe_Registro!$D:$D,B1233)</f>
        <v>277.22000000000003</v>
      </c>
      <c r="K1233" s="9" t="str">
        <f>IF(G1233="","",IF(G1233&lt;Premissas!$C$8,"&lt; 1,00",IF(G1233&lt;Premissas!$C$9,"1,00 – 1,19",IF(G1233&lt;Premissas!$C$10,"1,20 – 1,39",IF(G1233&lt;Premissas!$C$11,"1,40 – 1,59",IF(G1233&lt;Premissas!$C$12,"1,60 – 1,99","≥ 2,00"))))))</f>
        <v>1,20 – 1,39</v>
      </c>
      <c r="L1233" s="12">
        <f>IF(G1233="","",MIN(Premissas!$C$17,IF(G1233&lt;Premissas!$C$8,Premissas!$E$7,IF(G1233&lt;Premissas!$C$9,Premissas!$E$8,IF(G1233&lt;Premissas!$C$10,Premissas!$E$9,IF(G1233&lt;Premissas!$C$11,Premissas!$E$10,IF(G1233&lt;Premissas!$C$12,Premissas!$E$11,Premissas!$E$12)))))))</f>
        <v>200</v>
      </c>
      <c r="M1233" s="13">
        <f>IF(OR(L1233="",L1233=0),0,L1233/Premissas!$C$16)</f>
        <v>7.6923076923076925</v>
      </c>
      <c r="N1233" s="9" t="str">
        <f>IF(L1233&gt;=Premissas!$C$17,"SIM","NÃO")</f>
        <v>NÃO</v>
      </c>
    </row>
    <row r="1234" spans="1:14" ht="15" customHeight="1">
      <c r="A1234" s="9">
        <v>8</v>
      </c>
      <c r="B1234" s="9" t="s">
        <v>1257</v>
      </c>
      <c r="C1234" s="9" t="s">
        <v>1258</v>
      </c>
      <c r="D1234" s="9">
        <v>1965</v>
      </c>
      <c r="E1234" s="9" t="s">
        <v>4856</v>
      </c>
      <c r="F1234" s="9">
        <f>COUNTIFS(Detalhe_Registro!$A:$A,A1234,Detalhe_Registro!$D:$D,B1234)</f>
        <v>4</v>
      </c>
      <c r="G1234" s="11">
        <v>0.85</v>
      </c>
      <c r="H1234" s="11">
        <v>0.74318200000000001</v>
      </c>
      <c r="I1234" s="10">
        <f>SUMIFS(Detalhe_Registro!$F:$F,Detalhe_Registro!$A:$A,A1234,Detalhe_Registro!$D:$D,B1234)</f>
        <v>5544</v>
      </c>
      <c r="J1234" s="11">
        <f>SUMIFS(Detalhe_Registro!$G:$G,Detalhe_Registro!$A:$A,A1234,Detalhe_Registro!$D:$D,B1234)</f>
        <v>328.52</v>
      </c>
      <c r="K1234" s="9" t="str">
        <f>IF(G1234="","",IF(G1234&lt;Premissas!$C$8,"&lt; 1,00",IF(G1234&lt;Premissas!$C$9,"1,00 – 1,19",IF(G1234&lt;Premissas!$C$10,"1,20 – 1,39",IF(G1234&lt;Premissas!$C$11,"1,40 – 1,59",IF(G1234&lt;Premissas!$C$12,"1,60 – 1,99","≥ 2,00"))))))</f>
        <v>&lt; 1,00</v>
      </c>
      <c r="L1234" s="12">
        <f>IF(G1234="","",MIN(Premissas!$C$17,IF(G1234&lt;Premissas!$C$8,Premissas!$E$7,IF(G1234&lt;Premissas!$C$9,Premissas!$E$8,IF(G1234&lt;Premissas!$C$10,Premissas!$E$9,IF(G1234&lt;Premissas!$C$11,Premissas!$E$10,IF(G1234&lt;Premissas!$C$12,Premissas!$E$11,Premissas!$E$12)))))))</f>
        <v>0</v>
      </c>
      <c r="M1234" s="13">
        <f>IF(OR(L1234="",L1234=0),0,L1234/Premissas!$C$16)</f>
        <v>0</v>
      </c>
      <c r="N1234" s="9" t="str">
        <f>IF(L1234&gt;=Premissas!$C$17,"SIM","NÃO")</f>
        <v>NÃO</v>
      </c>
    </row>
    <row r="1235" spans="1:14" ht="15" customHeight="1">
      <c r="A1235" s="9">
        <v>8</v>
      </c>
      <c r="B1235" s="9" t="s">
        <v>1621</v>
      </c>
      <c r="C1235" s="9" t="s">
        <v>1622</v>
      </c>
      <c r="D1235" s="9">
        <v>1965</v>
      </c>
      <c r="E1235" s="9" t="s">
        <v>4854</v>
      </c>
      <c r="F1235" s="9">
        <f>COUNTIFS(Detalhe_Registro!$A:$A,A1235,Detalhe_Registro!$D:$D,B1235)</f>
        <v>4</v>
      </c>
      <c r="G1235" s="11">
        <v>6.4375</v>
      </c>
      <c r="H1235" s="11">
        <v>3.5369320000000002</v>
      </c>
      <c r="I1235" s="10">
        <f>SUMIFS(Detalhe_Registro!$F:$F,Detalhe_Registro!$A:$A,A1235,Detalhe_Registro!$D:$D,B1235)</f>
        <v>2668</v>
      </c>
      <c r="J1235" s="11">
        <f>SUMIFS(Detalhe_Registro!$G:$G,Detalhe_Registro!$A:$A,A1235,Detalhe_Registro!$D:$D,B1235)</f>
        <v>181.24</v>
      </c>
      <c r="K1235" s="9" t="str">
        <f>IF(G1235="","",IF(G1235&lt;Premissas!$C$8,"&lt; 1,00",IF(G1235&lt;Premissas!$C$9,"1,00 – 1,19",IF(G1235&lt;Premissas!$C$10,"1,20 – 1,39",IF(G1235&lt;Premissas!$C$11,"1,40 – 1,59",IF(G1235&lt;Premissas!$C$12,"1,60 – 1,99","≥ 2,00"))))))</f>
        <v>≥ 2,00</v>
      </c>
      <c r="L1235" s="12">
        <f>IF(G1235="","",MIN(Premissas!$C$17,IF(G1235&lt;Premissas!$C$8,Premissas!$E$7,IF(G1235&lt;Premissas!$C$9,Premissas!$E$8,IF(G1235&lt;Premissas!$C$10,Premissas!$E$9,IF(G1235&lt;Premissas!$C$11,Premissas!$E$10,IF(G1235&lt;Premissas!$C$12,Premissas!$E$11,Premissas!$E$12)))))))</f>
        <v>750</v>
      </c>
      <c r="M1235" s="13">
        <f>IF(OR(L1235="",L1235=0),0,L1235/Premissas!$C$16)</f>
        <v>28.846153846153847</v>
      </c>
      <c r="N1235" s="9" t="str">
        <f>IF(L1235&gt;=Premissas!$C$17,"SIM","NÃO")</f>
        <v>SIM</v>
      </c>
    </row>
    <row r="1236" spans="1:14" ht="15" customHeight="1">
      <c r="A1236" s="9">
        <v>8</v>
      </c>
      <c r="B1236" s="9" t="s">
        <v>1483</v>
      </c>
      <c r="C1236" s="9" t="s">
        <v>1484</v>
      </c>
      <c r="D1236" s="9">
        <v>1965</v>
      </c>
      <c r="E1236" s="9" t="s">
        <v>20</v>
      </c>
      <c r="F1236" s="9">
        <f>COUNTIFS(Detalhe_Registro!$A:$A,A1236,Detalhe_Registro!$D:$D,B1236)</f>
        <v>2</v>
      </c>
      <c r="G1236" s="11">
        <v>0.4375</v>
      </c>
      <c r="H1236" s="11">
        <v>0.4375</v>
      </c>
      <c r="I1236" s="10">
        <f>SUMIFS(Detalhe_Registro!$F:$F,Detalhe_Registro!$A:$A,A1236,Detalhe_Registro!$D:$D,B1236)</f>
        <v>242</v>
      </c>
      <c r="J1236" s="11">
        <f>SUMIFS(Detalhe_Registro!$G:$G,Detalhe_Registro!$A:$A,A1236,Detalhe_Registro!$D:$D,B1236)</f>
        <v>34.020000000000003</v>
      </c>
      <c r="K1236" s="9" t="str">
        <f>IF(G1236="","",IF(G1236&lt;Premissas!$C$8,"&lt; 1,00",IF(G1236&lt;Premissas!$C$9,"1,00 – 1,19",IF(G1236&lt;Premissas!$C$10,"1,20 – 1,39",IF(G1236&lt;Premissas!$C$11,"1,40 – 1,59",IF(G1236&lt;Premissas!$C$12,"1,60 – 1,99","≥ 2,00"))))))</f>
        <v>&lt; 1,00</v>
      </c>
      <c r="L1236" s="12">
        <f>IF(G1236="","",MIN(Premissas!$C$17,IF(G1236&lt;Premissas!$C$8,Premissas!$E$7,IF(G1236&lt;Premissas!$C$9,Premissas!$E$8,IF(G1236&lt;Premissas!$C$10,Premissas!$E$9,IF(G1236&lt;Premissas!$C$11,Premissas!$E$10,IF(G1236&lt;Premissas!$C$12,Premissas!$E$11,Premissas!$E$12)))))))</f>
        <v>0</v>
      </c>
      <c r="M1236" s="13">
        <f>IF(OR(L1236="",L1236=0),0,L1236/Premissas!$C$16)</f>
        <v>0</v>
      </c>
      <c r="N1236" s="9" t="str">
        <f>IF(L1236&gt;=Premissas!$C$17,"SIM","NÃO")</f>
        <v>NÃO</v>
      </c>
    </row>
    <row r="1237" spans="1:14" ht="15" customHeight="1">
      <c r="A1237" s="9">
        <v>8</v>
      </c>
      <c r="B1237" s="9" t="s">
        <v>1883</v>
      </c>
      <c r="C1237" s="9" t="s">
        <v>1884</v>
      </c>
      <c r="D1237" s="9">
        <v>1965</v>
      </c>
      <c r="E1237" s="9" t="s">
        <v>20</v>
      </c>
      <c r="F1237" s="9">
        <f>COUNTIFS(Detalhe_Registro!$A:$A,A1237,Detalhe_Registro!$D:$D,B1237)</f>
        <v>2</v>
      </c>
      <c r="G1237" s="11">
        <v>0.8125</v>
      </c>
      <c r="H1237" s="11">
        <v>0.8125</v>
      </c>
      <c r="I1237" s="10">
        <f>SUMIFS(Detalhe_Registro!$F:$F,Detalhe_Registro!$A:$A,A1237,Detalhe_Registro!$D:$D,B1237)</f>
        <v>458</v>
      </c>
      <c r="J1237" s="11">
        <f>SUMIFS(Detalhe_Registro!$G:$G,Detalhe_Registro!$A:$A,A1237,Detalhe_Registro!$D:$D,B1237)</f>
        <v>36.44</v>
      </c>
      <c r="K1237" s="9" t="str">
        <f>IF(G1237="","",IF(G1237&lt;Premissas!$C$8,"&lt; 1,00",IF(G1237&lt;Premissas!$C$9,"1,00 – 1,19",IF(G1237&lt;Premissas!$C$10,"1,20 – 1,39",IF(G1237&lt;Premissas!$C$11,"1,40 – 1,59",IF(G1237&lt;Premissas!$C$12,"1,60 – 1,99","≥ 2,00"))))))</f>
        <v>&lt; 1,00</v>
      </c>
      <c r="L1237" s="12">
        <f>IF(G1237="","",MIN(Premissas!$C$17,IF(G1237&lt;Premissas!$C$8,Premissas!$E$7,IF(G1237&lt;Premissas!$C$9,Premissas!$E$8,IF(G1237&lt;Premissas!$C$10,Premissas!$E$9,IF(G1237&lt;Premissas!$C$11,Premissas!$E$10,IF(G1237&lt;Premissas!$C$12,Premissas!$E$11,Premissas!$E$12)))))))</f>
        <v>0</v>
      </c>
      <c r="M1237" s="13">
        <f>IF(OR(L1237="",L1237=0),0,L1237/Premissas!$C$16)</f>
        <v>0</v>
      </c>
      <c r="N1237" s="9" t="str">
        <f>IF(L1237&gt;=Premissas!$C$17,"SIM","NÃO")</f>
        <v>NÃO</v>
      </c>
    </row>
    <row r="1238" spans="1:14" ht="15" customHeight="1">
      <c r="A1238" s="9">
        <v>8</v>
      </c>
      <c r="B1238" s="9" t="s">
        <v>1301</v>
      </c>
      <c r="C1238" s="9" t="s">
        <v>1302</v>
      </c>
      <c r="D1238" s="9">
        <v>1965</v>
      </c>
      <c r="E1238" s="9" t="s">
        <v>21</v>
      </c>
      <c r="F1238" s="9">
        <f>COUNTIFS(Detalhe_Registro!$A:$A,A1238,Detalhe_Registro!$D:$D,B1238)</f>
        <v>2</v>
      </c>
      <c r="G1238" s="11">
        <v>0.65</v>
      </c>
      <c r="H1238" s="11">
        <v>0.65</v>
      </c>
      <c r="I1238" s="10">
        <f>SUMIFS(Detalhe_Registro!$F:$F,Detalhe_Registro!$A:$A,A1238,Detalhe_Registro!$D:$D,B1238)</f>
        <v>5496</v>
      </c>
      <c r="J1238" s="11">
        <f>SUMIFS(Detalhe_Registro!$G:$G,Detalhe_Registro!$A:$A,A1238,Detalhe_Registro!$D:$D,B1238)</f>
        <v>430.72</v>
      </c>
      <c r="K1238" s="9" t="str">
        <f>IF(G1238="","",IF(G1238&lt;Premissas!$C$8,"&lt; 1,00",IF(G1238&lt;Premissas!$C$9,"1,00 – 1,19",IF(G1238&lt;Premissas!$C$10,"1,20 – 1,39",IF(G1238&lt;Premissas!$C$11,"1,40 – 1,59",IF(G1238&lt;Premissas!$C$12,"1,60 – 1,99","≥ 2,00"))))))</f>
        <v>&lt; 1,00</v>
      </c>
      <c r="L1238" s="12">
        <f>IF(G1238="","",MIN(Premissas!$C$17,IF(G1238&lt;Premissas!$C$8,Premissas!$E$7,IF(G1238&lt;Premissas!$C$9,Premissas!$E$8,IF(G1238&lt;Premissas!$C$10,Premissas!$E$9,IF(G1238&lt;Premissas!$C$11,Premissas!$E$10,IF(G1238&lt;Premissas!$C$12,Premissas!$E$11,Premissas!$E$12)))))))</f>
        <v>0</v>
      </c>
      <c r="M1238" s="13">
        <f>IF(OR(L1238="",L1238=0),0,L1238/Premissas!$C$16)</f>
        <v>0</v>
      </c>
      <c r="N1238" s="9" t="str">
        <f>IF(L1238&gt;=Premissas!$C$17,"SIM","NÃO")</f>
        <v>NÃO</v>
      </c>
    </row>
    <row r="1239" spans="1:14" ht="15" customHeight="1">
      <c r="A1239" s="9">
        <v>8</v>
      </c>
      <c r="B1239" s="9" t="s">
        <v>1339</v>
      </c>
      <c r="C1239" s="9" t="s">
        <v>1340</v>
      </c>
      <c r="D1239" s="9">
        <v>1965</v>
      </c>
      <c r="E1239" s="9" t="s">
        <v>21</v>
      </c>
      <c r="F1239" s="9">
        <f>COUNTIFS(Detalhe_Registro!$A:$A,A1239,Detalhe_Registro!$D:$D,B1239)</f>
        <v>2</v>
      </c>
      <c r="G1239" s="11">
        <v>0.5</v>
      </c>
      <c r="H1239" s="11">
        <v>0.5</v>
      </c>
      <c r="I1239" s="10">
        <f>SUMIFS(Detalhe_Registro!$F:$F,Detalhe_Registro!$A:$A,A1239,Detalhe_Registro!$D:$D,B1239)</f>
        <v>4850</v>
      </c>
      <c r="J1239" s="11">
        <f>SUMIFS(Detalhe_Registro!$G:$G,Detalhe_Registro!$A:$A,A1239,Detalhe_Registro!$D:$D,B1239)</f>
        <v>467.58</v>
      </c>
      <c r="K1239" s="9" t="str">
        <f>IF(G1239="","",IF(G1239&lt;Premissas!$C$8,"&lt; 1,00",IF(G1239&lt;Premissas!$C$9,"1,00 – 1,19",IF(G1239&lt;Premissas!$C$10,"1,20 – 1,39",IF(G1239&lt;Premissas!$C$11,"1,40 – 1,59",IF(G1239&lt;Premissas!$C$12,"1,60 – 1,99","≥ 2,00"))))))</f>
        <v>&lt; 1,00</v>
      </c>
      <c r="L1239" s="12">
        <f>IF(G1239="","",MIN(Premissas!$C$17,IF(G1239&lt;Premissas!$C$8,Premissas!$E$7,IF(G1239&lt;Premissas!$C$9,Premissas!$E$8,IF(G1239&lt;Premissas!$C$10,Premissas!$E$9,IF(G1239&lt;Premissas!$C$11,Premissas!$E$10,IF(G1239&lt;Premissas!$C$12,Premissas!$E$11,Premissas!$E$12)))))))</f>
        <v>0</v>
      </c>
      <c r="M1239" s="13">
        <f>IF(OR(L1239="",L1239=0),0,L1239/Premissas!$C$16)</f>
        <v>0</v>
      </c>
      <c r="N1239" s="9" t="str">
        <f>IF(L1239&gt;=Premissas!$C$17,"SIM","NÃO")</f>
        <v>NÃO</v>
      </c>
    </row>
    <row r="1240" spans="1:14" ht="15" customHeight="1">
      <c r="A1240" s="9">
        <v>8</v>
      </c>
      <c r="B1240" s="9" t="s">
        <v>1749</v>
      </c>
      <c r="C1240" s="9" t="s">
        <v>1750</v>
      </c>
      <c r="D1240" s="9">
        <v>7801</v>
      </c>
      <c r="E1240" s="9" t="s">
        <v>20</v>
      </c>
      <c r="F1240" s="9">
        <f>COUNTIFS(Detalhe_Registro!$A:$A,A1240,Detalhe_Registro!$D:$D,B1240)</f>
        <v>1</v>
      </c>
      <c r="G1240" s="11">
        <v>1.4375</v>
      </c>
      <c r="H1240" s="11">
        <v>1.4375</v>
      </c>
      <c r="I1240" s="10">
        <f>SUMIFS(Detalhe_Registro!$F:$F,Detalhe_Registro!$A:$A,A1240,Detalhe_Registro!$D:$D,B1240)</f>
        <v>1029</v>
      </c>
      <c r="J1240" s="11">
        <f>SUMIFS(Detalhe_Registro!$G:$G,Detalhe_Registro!$A:$A,A1240,Detalhe_Registro!$D:$D,B1240)</f>
        <v>45.11</v>
      </c>
      <c r="K1240" s="9" t="str">
        <f>IF(G1240="","",IF(G1240&lt;Premissas!$C$8,"&lt; 1,00",IF(G1240&lt;Premissas!$C$9,"1,00 – 1,19",IF(G1240&lt;Premissas!$C$10,"1,20 – 1,39",IF(G1240&lt;Premissas!$C$11,"1,40 – 1,59",IF(G1240&lt;Premissas!$C$12,"1,60 – 1,99","≥ 2,00"))))))</f>
        <v>1,40 – 1,59</v>
      </c>
      <c r="L1240" s="12">
        <f>IF(G1240="","",MIN(Premissas!$C$17,IF(G1240&lt;Premissas!$C$8,Premissas!$E$7,IF(G1240&lt;Premissas!$C$9,Premissas!$E$8,IF(G1240&lt;Premissas!$C$10,Premissas!$E$9,IF(G1240&lt;Premissas!$C$11,Premissas!$E$10,IF(G1240&lt;Premissas!$C$12,Premissas!$E$11,Premissas!$E$12)))))))</f>
        <v>350</v>
      </c>
      <c r="M1240" s="13">
        <f>IF(OR(L1240="",L1240=0),0,L1240/Premissas!$C$16)</f>
        <v>13.461538461538462</v>
      </c>
      <c r="N1240" s="9" t="str">
        <f>IF(L1240&gt;=Premissas!$C$17,"SIM","NÃO")</f>
        <v>NÃO</v>
      </c>
    </row>
    <row r="1241" spans="1:14" ht="15" customHeight="1">
      <c r="A1241" s="9">
        <v>8</v>
      </c>
      <c r="B1241" s="9" t="s">
        <v>4340</v>
      </c>
      <c r="C1241" s="9" t="s">
        <v>4341</v>
      </c>
      <c r="D1241" s="9">
        <v>1965</v>
      </c>
      <c r="E1241" s="9" t="s">
        <v>20</v>
      </c>
      <c r="F1241" s="9">
        <f>COUNTIFS(Detalhe_Registro!$A:$A,A1241,Detalhe_Registro!$D:$D,B1241)</f>
        <v>2</v>
      </c>
      <c r="G1241" s="11">
        <v>1.4375</v>
      </c>
      <c r="H1241" s="11">
        <v>1.4375</v>
      </c>
      <c r="I1241" s="10">
        <f>SUMIFS(Detalhe_Registro!$F:$F,Detalhe_Registro!$A:$A,A1241,Detalhe_Registro!$D:$D,B1241)</f>
        <v>366</v>
      </c>
      <c r="J1241" s="11">
        <f>SUMIFS(Detalhe_Registro!$G:$G,Detalhe_Registro!$A:$A,A1241,Detalhe_Registro!$D:$D,B1241)</f>
        <v>15.94</v>
      </c>
      <c r="K1241" s="9" t="str">
        <f>IF(G1241="","",IF(G1241&lt;Premissas!$C$8,"&lt; 1,00",IF(G1241&lt;Premissas!$C$9,"1,00 – 1,19",IF(G1241&lt;Premissas!$C$10,"1,20 – 1,39",IF(G1241&lt;Premissas!$C$11,"1,40 – 1,59",IF(G1241&lt;Premissas!$C$12,"1,60 – 1,99","≥ 2,00"))))))</f>
        <v>1,40 – 1,59</v>
      </c>
      <c r="L1241" s="12">
        <f>IF(G1241="","",MIN(Premissas!$C$17,IF(G1241&lt;Premissas!$C$8,Premissas!$E$7,IF(G1241&lt;Premissas!$C$9,Premissas!$E$8,IF(G1241&lt;Premissas!$C$10,Premissas!$E$9,IF(G1241&lt;Premissas!$C$11,Premissas!$E$10,IF(G1241&lt;Premissas!$C$12,Premissas!$E$11,Premissas!$E$12)))))))</f>
        <v>350</v>
      </c>
      <c r="M1241" s="13">
        <f>IF(OR(L1241="",L1241=0),0,L1241/Premissas!$C$16)</f>
        <v>13.461538461538462</v>
      </c>
      <c r="N1241" s="9" t="str">
        <f>IF(L1241&gt;=Premissas!$C$17,"SIM","NÃO")</f>
        <v>NÃO</v>
      </c>
    </row>
    <row r="1242" spans="1:14" ht="15" customHeight="1">
      <c r="A1242" s="9">
        <v>8</v>
      </c>
      <c r="B1242" s="9" t="s">
        <v>1539</v>
      </c>
      <c r="C1242" s="9" t="s">
        <v>1540</v>
      </c>
      <c r="D1242" s="9">
        <v>1965</v>
      </c>
      <c r="E1242" s="9" t="s">
        <v>18</v>
      </c>
      <c r="F1242" s="9">
        <f>COUNTIFS(Detalhe_Registro!$A:$A,A1242,Detalhe_Registro!$D:$D,B1242)</f>
        <v>2</v>
      </c>
      <c r="G1242" s="11">
        <v>0.54545500000000002</v>
      </c>
      <c r="H1242" s="11">
        <v>0.54545500000000002</v>
      </c>
      <c r="I1242" s="10">
        <f>SUMIFS(Detalhe_Registro!$F:$F,Detalhe_Registro!$A:$A,A1242,Detalhe_Registro!$D:$D,B1242)</f>
        <v>542</v>
      </c>
      <c r="J1242" s="11">
        <f>SUMIFS(Detalhe_Registro!$G:$G,Detalhe_Registro!$A:$A,A1242,Detalhe_Registro!$D:$D,B1242)</f>
        <v>43.98</v>
      </c>
      <c r="K1242" s="9" t="str">
        <f>IF(G1242="","",IF(G1242&lt;Premissas!$C$8,"&lt; 1,00",IF(G1242&lt;Premissas!$C$9,"1,00 – 1,19",IF(G1242&lt;Premissas!$C$10,"1,20 – 1,39",IF(G1242&lt;Premissas!$C$11,"1,40 – 1,59",IF(G1242&lt;Premissas!$C$12,"1,60 – 1,99","≥ 2,00"))))))</f>
        <v>&lt; 1,00</v>
      </c>
      <c r="L1242" s="12">
        <f>IF(G1242="","",MIN(Premissas!$C$17,IF(G1242&lt;Premissas!$C$8,Premissas!$E$7,IF(G1242&lt;Premissas!$C$9,Premissas!$E$8,IF(G1242&lt;Premissas!$C$10,Premissas!$E$9,IF(G1242&lt;Premissas!$C$11,Premissas!$E$10,IF(G1242&lt;Premissas!$C$12,Premissas!$E$11,Premissas!$E$12)))))))</f>
        <v>0</v>
      </c>
      <c r="M1242" s="13">
        <f>IF(OR(L1242="",L1242=0),0,L1242/Premissas!$C$16)</f>
        <v>0</v>
      </c>
      <c r="N1242" s="9" t="str">
        <f>IF(L1242&gt;=Premissas!$C$17,"SIM","NÃO")</f>
        <v>NÃO</v>
      </c>
    </row>
    <row r="1243" spans="1:14" ht="15" customHeight="1">
      <c r="A1243" s="9">
        <v>8</v>
      </c>
      <c r="B1243" s="9" t="s">
        <v>1733</v>
      </c>
      <c r="C1243" s="9" t="s">
        <v>1734</v>
      </c>
      <c r="D1243" s="9">
        <v>1965</v>
      </c>
      <c r="E1243" s="9" t="s">
        <v>4854</v>
      </c>
      <c r="F1243" s="9">
        <f>COUNTIFS(Detalhe_Registro!$A:$A,A1243,Detalhe_Registro!$D:$D,B1243)</f>
        <v>4</v>
      </c>
      <c r="G1243" s="11">
        <v>1.625</v>
      </c>
      <c r="H1243" s="11">
        <v>0.99431800000000004</v>
      </c>
      <c r="I1243" s="10">
        <f>SUMIFS(Detalhe_Registro!$F:$F,Detalhe_Registro!$A:$A,A1243,Detalhe_Registro!$D:$D,B1243)</f>
        <v>1078</v>
      </c>
      <c r="J1243" s="11">
        <f>SUMIFS(Detalhe_Registro!$G:$G,Detalhe_Registro!$A:$A,A1243,Detalhe_Registro!$D:$D,B1243)</f>
        <v>132.51999999999998</v>
      </c>
      <c r="K1243" s="9" t="str">
        <f>IF(G1243="","",IF(G1243&lt;Premissas!$C$8,"&lt; 1,00",IF(G1243&lt;Premissas!$C$9,"1,00 – 1,19",IF(G1243&lt;Premissas!$C$10,"1,20 – 1,39",IF(G1243&lt;Premissas!$C$11,"1,40 – 1,59",IF(G1243&lt;Premissas!$C$12,"1,60 – 1,99","≥ 2,00"))))))</f>
        <v>1,60 – 1,99</v>
      </c>
      <c r="L1243" s="12">
        <f>IF(G1243="","",MIN(Premissas!$C$17,IF(G1243&lt;Premissas!$C$8,Premissas!$E$7,IF(G1243&lt;Premissas!$C$9,Premissas!$E$8,IF(G1243&lt;Premissas!$C$10,Premissas!$E$9,IF(G1243&lt;Premissas!$C$11,Premissas!$E$10,IF(G1243&lt;Premissas!$C$12,Premissas!$E$11,Premissas!$E$12)))))))</f>
        <v>500</v>
      </c>
      <c r="M1243" s="13">
        <f>IF(OR(L1243="",L1243=0),0,L1243/Premissas!$C$16)</f>
        <v>19.23076923076923</v>
      </c>
      <c r="N1243" s="9" t="str">
        <f>IF(L1243&gt;=Premissas!$C$17,"SIM","NÃO")</f>
        <v>NÃO</v>
      </c>
    </row>
    <row r="1244" spans="1:14" ht="15" customHeight="1">
      <c r="A1244" s="9">
        <v>8</v>
      </c>
      <c r="B1244" s="9" t="s">
        <v>1493</v>
      </c>
      <c r="C1244" s="9" t="s">
        <v>1494</v>
      </c>
      <c r="D1244" s="9">
        <v>1965</v>
      </c>
      <c r="E1244" s="9" t="s">
        <v>18</v>
      </c>
      <c r="F1244" s="9">
        <f>COUNTIFS(Detalhe_Registro!$A:$A,A1244,Detalhe_Registro!$D:$D,B1244)</f>
        <v>2</v>
      </c>
      <c r="G1244" s="11">
        <v>0.77272700000000005</v>
      </c>
      <c r="H1244" s="11">
        <v>0.77272700000000005</v>
      </c>
      <c r="I1244" s="10">
        <f>SUMIFS(Detalhe_Registro!$F:$F,Detalhe_Registro!$A:$A,A1244,Detalhe_Registro!$D:$D,B1244)</f>
        <v>3608</v>
      </c>
      <c r="J1244" s="11">
        <f>SUMIFS(Detalhe_Registro!$G:$G,Detalhe_Registro!$A:$A,A1244,Detalhe_Registro!$D:$D,B1244)</f>
        <v>207.14</v>
      </c>
      <c r="K1244" s="9" t="str">
        <f>IF(G1244="","",IF(G1244&lt;Premissas!$C$8,"&lt; 1,00",IF(G1244&lt;Premissas!$C$9,"1,00 – 1,19",IF(G1244&lt;Premissas!$C$10,"1,20 – 1,39",IF(G1244&lt;Premissas!$C$11,"1,40 – 1,59",IF(G1244&lt;Premissas!$C$12,"1,60 – 1,99","≥ 2,00"))))))</f>
        <v>&lt; 1,00</v>
      </c>
      <c r="L1244" s="12">
        <f>IF(G1244="","",MIN(Premissas!$C$17,IF(G1244&lt;Premissas!$C$8,Premissas!$E$7,IF(G1244&lt;Premissas!$C$9,Premissas!$E$8,IF(G1244&lt;Premissas!$C$10,Premissas!$E$9,IF(G1244&lt;Premissas!$C$11,Premissas!$E$10,IF(G1244&lt;Premissas!$C$12,Premissas!$E$11,Premissas!$E$12)))))))</f>
        <v>0</v>
      </c>
      <c r="M1244" s="13">
        <f>IF(OR(L1244="",L1244=0),0,L1244/Premissas!$C$16)</f>
        <v>0</v>
      </c>
      <c r="N1244" s="9" t="str">
        <f>IF(L1244&gt;=Premissas!$C$17,"SIM","NÃO")</f>
        <v>NÃO</v>
      </c>
    </row>
    <row r="1245" spans="1:14" ht="15" customHeight="1">
      <c r="A1245" s="9">
        <v>8</v>
      </c>
      <c r="B1245" s="9" t="s">
        <v>4284</v>
      </c>
      <c r="C1245" s="9" t="s">
        <v>4285</v>
      </c>
      <c r="D1245" s="9">
        <v>1965</v>
      </c>
      <c r="E1245" s="9" t="s">
        <v>18</v>
      </c>
      <c r="F1245" s="9">
        <f>COUNTIFS(Detalhe_Registro!$A:$A,A1245,Detalhe_Registro!$D:$D,B1245)</f>
        <v>2</v>
      </c>
      <c r="G1245" s="11">
        <v>1.045455</v>
      </c>
      <c r="H1245" s="11">
        <v>1.045455</v>
      </c>
      <c r="I1245" s="10">
        <f>SUMIFS(Detalhe_Registro!$F:$F,Detalhe_Registro!$A:$A,A1245,Detalhe_Registro!$D:$D,B1245)</f>
        <v>716</v>
      </c>
      <c r="J1245" s="11">
        <f>SUMIFS(Detalhe_Registro!$G:$G,Detalhe_Registro!$A:$A,A1245,Detalhe_Registro!$D:$D,B1245)</f>
        <v>31.24</v>
      </c>
      <c r="K1245" s="9" t="str">
        <f>IF(G1245="","",IF(G1245&lt;Premissas!$C$8,"&lt; 1,00",IF(G1245&lt;Premissas!$C$9,"1,00 – 1,19",IF(G1245&lt;Premissas!$C$10,"1,20 – 1,39",IF(G1245&lt;Premissas!$C$11,"1,40 – 1,59",IF(G1245&lt;Premissas!$C$12,"1,60 – 1,99","≥ 2,00"))))))</f>
        <v>1,00 – 1,19</v>
      </c>
      <c r="L1245" s="12">
        <f>IF(G1245="","",MIN(Premissas!$C$17,IF(G1245&lt;Premissas!$C$8,Premissas!$E$7,IF(G1245&lt;Premissas!$C$9,Premissas!$E$8,IF(G1245&lt;Premissas!$C$10,Premissas!$E$9,IF(G1245&lt;Premissas!$C$11,Premissas!$E$10,IF(G1245&lt;Premissas!$C$12,Premissas!$E$11,Premissas!$E$12)))))))</f>
        <v>100</v>
      </c>
      <c r="M1245" s="13">
        <f>IF(OR(L1245="",L1245=0),0,L1245/Premissas!$C$16)</f>
        <v>3.8461538461538463</v>
      </c>
      <c r="N1245" s="9" t="str">
        <f>IF(L1245&gt;=Premissas!$C$17,"SIM","NÃO")</f>
        <v>NÃO</v>
      </c>
    </row>
    <row r="1246" spans="1:14" ht="15" customHeight="1">
      <c r="A1246" s="9">
        <v>8</v>
      </c>
      <c r="B1246" s="9" t="s">
        <v>1747</v>
      </c>
      <c r="C1246" s="9" t="s">
        <v>1748</v>
      </c>
      <c r="D1246" s="9">
        <v>1965</v>
      </c>
      <c r="E1246" s="9" t="s">
        <v>4854</v>
      </c>
      <c r="F1246" s="9">
        <f>COUNTIFS(Detalhe_Registro!$A:$A,A1246,Detalhe_Registro!$D:$D,B1246)</f>
        <v>4</v>
      </c>
      <c r="G1246" s="11">
        <v>7.75</v>
      </c>
      <c r="H1246" s="11">
        <v>4.125</v>
      </c>
      <c r="I1246" s="10">
        <f>SUMIFS(Detalhe_Registro!$F:$F,Detalhe_Registro!$A:$A,A1246,Detalhe_Registro!$D:$D,B1246)</f>
        <v>2278</v>
      </c>
      <c r="J1246" s="11">
        <f>SUMIFS(Detalhe_Registro!$G:$G,Detalhe_Registro!$A:$A,A1246,Detalhe_Registro!$D:$D,B1246)</f>
        <v>197.82000000000002</v>
      </c>
      <c r="K1246" s="9" t="str">
        <f>IF(G1246="","",IF(G1246&lt;Premissas!$C$8,"&lt; 1,00",IF(G1246&lt;Premissas!$C$9,"1,00 – 1,19",IF(G1246&lt;Premissas!$C$10,"1,20 – 1,39",IF(G1246&lt;Premissas!$C$11,"1,40 – 1,59",IF(G1246&lt;Premissas!$C$12,"1,60 – 1,99","≥ 2,00"))))))</f>
        <v>≥ 2,00</v>
      </c>
      <c r="L1246" s="12">
        <f>IF(G1246="","",MIN(Premissas!$C$17,IF(G1246&lt;Premissas!$C$8,Premissas!$E$7,IF(G1246&lt;Premissas!$C$9,Premissas!$E$8,IF(G1246&lt;Premissas!$C$10,Premissas!$E$9,IF(G1246&lt;Premissas!$C$11,Premissas!$E$10,IF(G1246&lt;Premissas!$C$12,Premissas!$E$11,Premissas!$E$12)))))))</f>
        <v>750</v>
      </c>
      <c r="M1246" s="13">
        <f>IF(OR(L1246="",L1246=0),0,L1246/Premissas!$C$16)</f>
        <v>28.846153846153847</v>
      </c>
      <c r="N1246" s="9" t="str">
        <f>IF(L1246&gt;=Premissas!$C$17,"SIM","NÃO")</f>
        <v>SIM</v>
      </c>
    </row>
    <row r="1247" spans="1:14" ht="15" customHeight="1">
      <c r="A1247" s="9">
        <v>8</v>
      </c>
      <c r="B1247" s="9" t="s">
        <v>1505</v>
      </c>
      <c r="C1247" s="9" t="s">
        <v>1506</v>
      </c>
      <c r="D1247" s="9">
        <v>1965</v>
      </c>
      <c r="E1247" s="9" t="s">
        <v>4852</v>
      </c>
      <c r="F1247" s="9">
        <f>COUNTIFS(Detalhe_Registro!$A:$A,A1247,Detalhe_Registro!$D:$D,B1247)</f>
        <v>4</v>
      </c>
      <c r="G1247" s="11">
        <v>1.3529409999999999</v>
      </c>
      <c r="H1247" s="11">
        <v>1.082721</v>
      </c>
      <c r="I1247" s="10">
        <f>SUMIFS(Detalhe_Registro!$F:$F,Detalhe_Registro!$A:$A,A1247,Detalhe_Registro!$D:$D,B1247)</f>
        <v>6950</v>
      </c>
      <c r="J1247" s="11">
        <f>SUMIFS(Detalhe_Registro!$G:$G,Detalhe_Registro!$A:$A,A1247,Detalhe_Registro!$D:$D,B1247)</f>
        <v>365.24</v>
      </c>
      <c r="K1247" s="9" t="str">
        <f>IF(G1247="","",IF(G1247&lt;Premissas!$C$8,"&lt; 1,00",IF(G1247&lt;Premissas!$C$9,"1,00 – 1,19",IF(G1247&lt;Premissas!$C$10,"1,20 – 1,39",IF(G1247&lt;Premissas!$C$11,"1,40 – 1,59",IF(G1247&lt;Premissas!$C$12,"1,60 – 1,99","≥ 2,00"))))))</f>
        <v>1,20 – 1,39</v>
      </c>
      <c r="L1247" s="12">
        <f>IF(G1247="","",MIN(Premissas!$C$17,IF(G1247&lt;Premissas!$C$8,Premissas!$E$7,IF(G1247&lt;Premissas!$C$9,Premissas!$E$8,IF(G1247&lt;Premissas!$C$10,Premissas!$E$9,IF(G1247&lt;Premissas!$C$11,Premissas!$E$10,IF(G1247&lt;Premissas!$C$12,Premissas!$E$11,Premissas!$E$12)))))))</f>
        <v>200</v>
      </c>
      <c r="M1247" s="13">
        <f>IF(OR(L1247="",L1247=0),0,L1247/Premissas!$C$16)</f>
        <v>7.6923076923076925</v>
      </c>
      <c r="N1247" s="9" t="str">
        <f>IF(L1247&gt;=Premissas!$C$17,"SIM","NÃO")</f>
        <v>NÃO</v>
      </c>
    </row>
    <row r="1248" spans="1:14" ht="15" customHeight="1">
      <c r="A1248" s="9">
        <v>8</v>
      </c>
      <c r="B1248" s="9" t="s">
        <v>1875</v>
      </c>
      <c r="C1248" s="9" t="s">
        <v>1876</v>
      </c>
      <c r="D1248" s="9">
        <v>1965</v>
      </c>
      <c r="E1248" s="9" t="s">
        <v>4853</v>
      </c>
      <c r="F1248" s="9">
        <f>COUNTIFS(Detalhe_Registro!$A:$A,A1248,Detalhe_Registro!$D:$D,B1248)</f>
        <v>4</v>
      </c>
      <c r="G1248" s="11">
        <v>9.0909089999999999</v>
      </c>
      <c r="H1248" s="11">
        <v>7.5160429999999998</v>
      </c>
      <c r="I1248" s="10">
        <f>SUMIFS(Detalhe_Registro!$F:$F,Detalhe_Registro!$A:$A,A1248,Detalhe_Registro!$D:$D,B1248)</f>
        <v>6674</v>
      </c>
      <c r="J1248" s="11">
        <f>SUMIFS(Detalhe_Registro!$G:$G,Detalhe_Registro!$A:$A,A1248,Detalhe_Registro!$D:$D,B1248)</f>
        <v>66.080000000000013</v>
      </c>
      <c r="K1248" s="9" t="str">
        <f>IF(G1248="","",IF(G1248&lt;Premissas!$C$8,"&lt; 1,00",IF(G1248&lt;Premissas!$C$9,"1,00 – 1,19",IF(G1248&lt;Premissas!$C$10,"1,20 – 1,39",IF(G1248&lt;Premissas!$C$11,"1,40 – 1,59",IF(G1248&lt;Premissas!$C$12,"1,60 – 1,99","≥ 2,00"))))))</f>
        <v>≥ 2,00</v>
      </c>
      <c r="L1248" s="12">
        <f>IF(G1248="","",MIN(Premissas!$C$17,IF(G1248&lt;Premissas!$C$8,Premissas!$E$7,IF(G1248&lt;Premissas!$C$9,Premissas!$E$8,IF(G1248&lt;Premissas!$C$10,Premissas!$E$9,IF(G1248&lt;Premissas!$C$11,Premissas!$E$10,IF(G1248&lt;Premissas!$C$12,Premissas!$E$11,Premissas!$E$12)))))))</f>
        <v>750</v>
      </c>
      <c r="M1248" s="13">
        <f>IF(OR(L1248="",L1248=0),0,L1248/Premissas!$C$16)</f>
        <v>28.846153846153847</v>
      </c>
      <c r="N1248" s="9" t="str">
        <f>IF(L1248&gt;=Premissas!$C$17,"SIM","NÃO")</f>
        <v>SIM</v>
      </c>
    </row>
    <row r="1249" spans="1:14" ht="15" customHeight="1">
      <c r="A1249" s="9">
        <v>8</v>
      </c>
      <c r="B1249" s="9" t="s">
        <v>1541</v>
      </c>
      <c r="C1249" s="9" t="s">
        <v>1542</v>
      </c>
      <c r="D1249" s="9">
        <v>7801</v>
      </c>
      <c r="E1249" s="9" t="s">
        <v>4854</v>
      </c>
      <c r="F1249" s="9">
        <f>COUNTIFS(Detalhe_Registro!$A:$A,A1249,Detalhe_Registro!$D:$D,B1249)</f>
        <v>2</v>
      </c>
      <c r="G1249" s="11">
        <v>0.31818200000000002</v>
      </c>
      <c r="H1249" s="11">
        <v>0.22159100000000001</v>
      </c>
      <c r="I1249" s="10">
        <f>SUMIFS(Detalhe_Registro!$F:$F,Detalhe_Registro!$A:$A,A1249,Detalhe_Registro!$D:$D,B1249)</f>
        <v>135</v>
      </c>
      <c r="J1249" s="11">
        <f>SUMIFS(Detalhe_Registro!$G:$G,Detalhe_Registro!$A:$A,A1249,Detalhe_Registro!$D:$D,B1249)</f>
        <v>48.11</v>
      </c>
      <c r="K1249" s="9" t="str">
        <f>IF(G1249="","",IF(G1249&lt;Premissas!$C$8,"&lt; 1,00",IF(G1249&lt;Premissas!$C$9,"1,00 – 1,19",IF(G1249&lt;Premissas!$C$10,"1,20 – 1,39",IF(G1249&lt;Premissas!$C$11,"1,40 – 1,59",IF(G1249&lt;Premissas!$C$12,"1,60 – 1,99","≥ 2,00"))))))</f>
        <v>&lt; 1,00</v>
      </c>
      <c r="L1249" s="12">
        <f>IF(G1249="","",MIN(Premissas!$C$17,IF(G1249&lt;Premissas!$C$8,Premissas!$E$7,IF(G1249&lt;Premissas!$C$9,Premissas!$E$8,IF(G1249&lt;Premissas!$C$10,Premissas!$E$9,IF(G1249&lt;Premissas!$C$11,Premissas!$E$10,IF(G1249&lt;Premissas!$C$12,Premissas!$E$11,Premissas!$E$12)))))))</f>
        <v>0</v>
      </c>
      <c r="M1249" s="13">
        <f>IF(OR(L1249="",L1249=0),0,L1249/Premissas!$C$16)</f>
        <v>0</v>
      </c>
      <c r="N1249" s="9" t="str">
        <f>IF(L1249&gt;=Premissas!$C$17,"SIM","NÃO")</f>
        <v>NÃO</v>
      </c>
    </row>
    <row r="1250" spans="1:14" ht="15" customHeight="1">
      <c r="A1250" s="9">
        <v>8</v>
      </c>
      <c r="B1250" s="9" t="s">
        <v>1421</v>
      </c>
      <c r="C1250" s="9" t="s">
        <v>1422</v>
      </c>
      <c r="D1250" s="9">
        <v>1965</v>
      </c>
      <c r="E1250" s="9" t="s">
        <v>4854</v>
      </c>
      <c r="F1250" s="9">
        <f>COUNTIFS(Detalhe_Registro!$A:$A,A1250,Detalhe_Registro!$D:$D,B1250)</f>
        <v>4</v>
      </c>
      <c r="G1250" s="11">
        <v>2.2272729999999998</v>
      </c>
      <c r="H1250" s="11">
        <v>1.5511360000000001</v>
      </c>
      <c r="I1250" s="10">
        <f>SUMIFS(Detalhe_Registro!$F:$F,Detalhe_Registro!$A:$A,A1250,Detalhe_Registro!$D:$D,B1250)</f>
        <v>5588</v>
      </c>
      <c r="J1250" s="11">
        <f>SUMIFS(Detalhe_Registro!$G:$G,Detalhe_Registro!$A:$A,A1250,Detalhe_Registro!$D:$D,B1250)</f>
        <v>113.28</v>
      </c>
      <c r="K1250" s="9" t="str">
        <f>IF(G1250="","",IF(G1250&lt;Premissas!$C$8,"&lt; 1,00",IF(G1250&lt;Premissas!$C$9,"1,00 – 1,19",IF(G1250&lt;Premissas!$C$10,"1,20 – 1,39",IF(G1250&lt;Premissas!$C$11,"1,40 – 1,59",IF(G1250&lt;Premissas!$C$12,"1,60 – 1,99","≥ 2,00"))))))</f>
        <v>≥ 2,00</v>
      </c>
      <c r="L1250" s="12">
        <f>IF(G1250="","",MIN(Premissas!$C$17,IF(G1250&lt;Premissas!$C$8,Premissas!$E$7,IF(G1250&lt;Premissas!$C$9,Premissas!$E$8,IF(G1250&lt;Premissas!$C$10,Premissas!$E$9,IF(G1250&lt;Premissas!$C$11,Premissas!$E$10,IF(G1250&lt;Premissas!$C$12,Premissas!$E$11,Premissas!$E$12)))))))</f>
        <v>750</v>
      </c>
      <c r="M1250" s="13">
        <f>IF(OR(L1250="",L1250=0),0,L1250/Premissas!$C$16)</f>
        <v>28.846153846153847</v>
      </c>
      <c r="N1250" s="9" t="str">
        <f>IF(L1250&gt;=Premissas!$C$17,"SIM","NÃO")</f>
        <v>SIM</v>
      </c>
    </row>
    <row r="1251" spans="1:14" ht="15" customHeight="1">
      <c r="A1251" s="9">
        <v>8</v>
      </c>
      <c r="B1251" s="9" t="s">
        <v>1211</v>
      </c>
      <c r="C1251" s="9" t="s">
        <v>1212</v>
      </c>
      <c r="D1251" s="9">
        <v>1965</v>
      </c>
      <c r="E1251" s="9" t="s">
        <v>19</v>
      </c>
      <c r="F1251" s="9">
        <f>COUNTIFS(Detalhe_Registro!$A:$A,A1251,Detalhe_Registro!$D:$D,B1251)</f>
        <v>2</v>
      </c>
      <c r="G1251" s="11">
        <v>2.2941180000000001</v>
      </c>
      <c r="H1251" s="11">
        <v>2.2941180000000001</v>
      </c>
      <c r="I1251" s="10">
        <f>SUMIFS(Detalhe_Registro!$F:$F,Detalhe_Registro!$A:$A,A1251,Detalhe_Registro!$D:$D,B1251)</f>
        <v>8776</v>
      </c>
      <c r="J1251" s="11">
        <f>SUMIFS(Detalhe_Registro!$G:$G,Detalhe_Registro!$A:$A,A1251,Detalhe_Registro!$D:$D,B1251)</f>
        <v>226.52</v>
      </c>
      <c r="K1251" s="9" t="str">
        <f>IF(G1251="","",IF(G1251&lt;Premissas!$C$8,"&lt; 1,00",IF(G1251&lt;Premissas!$C$9,"1,00 – 1,19",IF(G1251&lt;Premissas!$C$10,"1,20 – 1,39",IF(G1251&lt;Premissas!$C$11,"1,40 – 1,59",IF(G1251&lt;Premissas!$C$12,"1,60 – 1,99","≥ 2,00"))))))</f>
        <v>≥ 2,00</v>
      </c>
      <c r="L1251" s="12">
        <f>IF(G1251="","",MIN(Premissas!$C$17,IF(G1251&lt;Premissas!$C$8,Premissas!$E$7,IF(G1251&lt;Premissas!$C$9,Premissas!$E$8,IF(G1251&lt;Premissas!$C$10,Premissas!$E$9,IF(G1251&lt;Premissas!$C$11,Premissas!$E$10,IF(G1251&lt;Premissas!$C$12,Premissas!$E$11,Premissas!$E$12)))))))</f>
        <v>750</v>
      </c>
      <c r="M1251" s="13">
        <f>IF(OR(L1251="",L1251=0),0,L1251/Premissas!$C$16)</f>
        <v>28.846153846153847</v>
      </c>
      <c r="N1251" s="9" t="str">
        <f>IF(L1251&gt;=Premissas!$C$17,"SIM","NÃO")</f>
        <v>SIM</v>
      </c>
    </row>
    <row r="1252" spans="1:14" ht="15" customHeight="1">
      <c r="A1252" s="9">
        <v>8</v>
      </c>
      <c r="B1252" s="9" t="s">
        <v>1765</v>
      </c>
      <c r="C1252" s="9" t="s">
        <v>1766</v>
      </c>
      <c r="D1252" s="9">
        <v>7801</v>
      </c>
      <c r="E1252" s="9" t="s">
        <v>20</v>
      </c>
      <c r="F1252" s="9">
        <f>COUNTIFS(Detalhe_Registro!$A:$A,A1252,Detalhe_Registro!$D:$D,B1252)</f>
        <v>1</v>
      </c>
      <c r="G1252" s="11">
        <v>0.5625</v>
      </c>
      <c r="H1252" s="11">
        <v>0.5625</v>
      </c>
      <c r="I1252" s="10">
        <f>SUMIFS(Detalhe_Registro!$F:$F,Detalhe_Registro!$A:$A,A1252,Detalhe_Registro!$D:$D,B1252)</f>
        <v>266</v>
      </c>
      <c r="J1252" s="11">
        <f>SUMIFS(Detalhe_Registro!$G:$G,Detalhe_Registro!$A:$A,A1252,Detalhe_Registro!$D:$D,B1252)</f>
        <v>30.12</v>
      </c>
      <c r="K1252" s="9" t="str">
        <f>IF(G1252="","",IF(G1252&lt;Premissas!$C$8,"&lt; 1,00",IF(G1252&lt;Premissas!$C$9,"1,00 – 1,19",IF(G1252&lt;Premissas!$C$10,"1,20 – 1,39",IF(G1252&lt;Premissas!$C$11,"1,40 – 1,59",IF(G1252&lt;Premissas!$C$12,"1,60 – 1,99","≥ 2,00"))))))</f>
        <v>&lt; 1,00</v>
      </c>
      <c r="L1252" s="12">
        <f>IF(G1252="","",MIN(Premissas!$C$17,IF(G1252&lt;Premissas!$C$8,Premissas!$E$7,IF(G1252&lt;Premissas!$C$9,Premissas!$E$8,IF(G1252&lt;Premissas!$C$10,Premissas!$E$9,IF(G1252&lt;Premissas!$C$11,Premissas!$E$10,IF(G1252&lt;Premissas!$C$12,Premissas!$E$11,Premissas!$E$12)))))))</f>
        <v>0</v>
      </c>
      <c r="M1252" s="13">
        <f>IF(OR(L1252="",L1252=0),0,L1252/Premissas!$C$16)</f>
        <v>0</v>
      </c>
      <c r="N1252" s="9" t="str">
        <f>IF(L1252&gt;=Premissas!$C$17,"SIM","NÃO")</f>
        <v>NÃO</v>
      </c>
    </row>
    <row r="1253" spans="1:14" ht="15" customHeight="1">
      <c r="A1253" s="9">
        <v>8</v>
      </c>
      <c r="B1253" s="9" t="s">
        <v>1201</v>
      </c>
      <c r="C1253" s="9" t="s">
        <v>1202</v>
      </c>
      <c r="D1253" s="9">
        <v>1965</v>
      </c>
      <c r="E1253" s="9" t="s">
        <v>4852</v>
      </c>
      <c r="F1253" s="9">
        <f>COUNTIFS(Detalhe_Registro!$A:$A,A1253,Detalhe_Registro!$D:$D,B1253)</f>
        <v>4</v>
      </c>
      <c r="G1253" s="11">
        <v>1.7058819999999999</v>
      </c>
      <c r="H1253" s="11">
        <v>1.4466909999999999</v>
      </c>
      <c r="I1253" s="10">
        <f>SUMIFS(Detalhe_Registro!$F:$F,Detalhe_Registro!$A:$A,A1253,Detalhe_Registro!$D:$D,B1253)</f>
        <v>9402</v>
      </c>
      <c r="J1253" s="11">
        <f>SUMIFS(Detalhe_Registro!$G:$G,Detalhe_Registro!$A:$A,A1253,Detalhe_Registro!$D:$D,B1253)</f>
        <v>324.3</v>
      </c>
      <c r="K1253" s="9" t="str">
        <f>IF(G1253="","",IF(G1253&lt;Premissas!$C$8,"&lt; 1,00",IF(G1253&lt;Premissas!$C$9,"1,00 – 1,19",IF(G1253&lt;Premissas!$C$10,"1,20 – 1,39",IF(G1253&lt;Premissas!$C$11,"1,40 – 1,59",IF(G1253&lt;Premissas!$C$12,"1,60 – 1,99","≥ 2,00"))))))</f>
        <v>1,60 – 1,99</v>
      </c>
      <c r="L1253" s="12">
        <f>IF(G1253="","",MIN(Premissas!$C$17,IF(G1253&lt;Premissas!$C$8,Premissas!$E$7,IF(G1253&lt;Premissas!$C$9,Premissas!$E$8,IF(G1253&lt;Premissas!$C$10,Premissas!$E$9,IF(G1253&lt;Premissas!$C$11,Premissas!$E$10,IF(G1253&lt;Premissas!$C$12,Premissas!$E$11,Premissas!$E$12)))))))</f>
        <v>500</v>
      </c>
      <c r="M1253" s="13">
        <f>IF(OR(L1253="",L1253=0),0,L1253/Premissas!$C$16)</f>
        <v>19.23076923076923</v>
      </c>
      <c r="N1253" s="9" t="str">
        <f>IF(L1253&gt;=Premissas!$C$17,"SIM","NÃO")</f>
        <v>NÃO</v>
      </c>
    </row>
    <row r="1254" spans="1:14" ht="15" customHeight="1">
      <c r="A1254" s="9">
        <v>8</v>
      </c>
      <c r="B1254" s="9" t="s">
        <v>1639</v>
      </c>
      <c r="C1254" s="9" t="s">
        <v>1640</v>
      </c>
      <c r="D1254" s="9">
        <v>7801</v>
      </c>
      <c r="E1254" s="9" t="s">
        <v>4852</v>
      </c>
      <c r="F1254" s="9">
        <f>COUNTIFS(Detalhe_Registro!$A:$A,A1254,Detalhe_Registro!$D:$D,B1254)</f>
        <v>2</v>
      </c>
      <c r="G1254" s="11">
        <v>0.17647099999999999</v>
      </c>
      <c r="H1254" s="11">
        <v>0.11948499999999999</v>
      </c>
      <c r="I1254" s="10">
        <f>SUMIFS(Detalhe_Registro!$F:$F,Detalhe_Registro!$A:$A,A1254,Detalhe_Registro!$D:$D,B1254)</f>
        <v>56</v>
      </c>
      <c r="J1254" s="11">
        <f>SUMIFS(Detalhe_Registro!$G:$G,Detalhe_Registro!$A:$A,A1254,Detalhe_Registro!$D:$D,B1254)</f>
        <v>23.47</v>
      </c>
      <c r="K1254" s="9" t="str">
        <f>IF(G1254="","",IF(G1254&lt;Premissas!$C$8,"&lt; 1,00",IF(G1254&lt;Premissas!$C$9,"1,00 – 1,19",IF(G1254&lt;Premissas!$C$10,"1,20 – 1,39",IF(G1254&lt;Premissas!$C$11,"1,40 – 1,59",IF(G1254&lt;Premissas!$C$12,"1,60 – 1,99","≥ 2,00"))))))</f>
        <v>&lt; 1,00</v>
      </c>
      <c r="L1254" s="12">
        <f>IF(G1254="","",MIN(Premissas!$C$17,IF(G1254&lt;Premissas!$C$8,Premissas!$E$7,IF(G1254&lt;Premissas!$C$9,Premissas!$E$8,IF(G1254&lt;Premissas!$C$10,Premissas!$E$9,IF(G1254&lt;Premissas!$C$11,Premissas!$E$10,IF(G1254&lt;Premissas!$C$12,Premissas!$E$11,Premissas!$E$12)))))))</f>
        <v>0</v>
      </c>
      <c r="M1254" s="13">
        <f>IF(OR(L1254="",L1254=0),0,L1254/Premissas!$C$16)</f>
        <v>0</v>
      </c>
      <c r="N1254" s="9" t="str">
        <f>IF(L1254&gt;=Premissas!$C$17,"SIM","NÃO")</f>
        <v>NÃO</v>
      </c>
    </row>
    <row r="1255" spans="1:14" ht="15" customHeight="1">
      <c r="A1255" s="9">
        <v>8</v>
      </c>
      <c r="B1255" s="9" t="s">
        <v>2181</v>
      </c>
      <c r="C1255" s="9" t="s">
        <v>2182</v>
      </c>
      <c r="D1255" s="9">
        <v>1965</v>
      </c>
      <c r="E1255" s="9" t="s">
        <v>21</v>
      </c>
      <c r="F1255" s="9">
        <f>COUNTIFS(Detalhe_Registro!$A:$A,A1255,Detalhe_Registro!$D:$D,B1255)</f>
        <v>2</v>
      </c>
      <c r="G1255" s="11">
        <v>0.3</v>
      </c>
      <c r="H1255" s="11">
        <v>0.3</v>
      </c>
      <c r="I1255" s="10">
        <f>SUMIFS(Detalhe_Registro!$F:$F,Detalhe_Registro!$A:$A,A1255,Detalhe_Registro!$D:$D,B1255)</f>
        <v>410</v>
      </c>
      <c r="J1255" s="11">
        <f>SUMIFS(Detalhe_Registro!$G:$G,Detalhe_Registro!$A:$A,A1255,Detalhe_Registro!$D:$D,B1255)</f>
        <v>72.760000000000005</v>
      </c>
      <c r="K1255" s="9" t="str">
        <f>IF(G1255="","",IF(G1255&lt;Premissas!$C$8,"&lt; 1,00",IF(G1255&lt;Premissas!$C$9,"1,00 – 1,19",IF(G1255&lt;Premissas!$C$10,"1,20 – 1,39",IF(G1255&lt;Premissas!$C$11,"1,40 – 1,59",IF(G1255&lt;Premissas!$C$12,"1,60 – 1,99","≥ 2,00"))))))</f>
        <v>&lt; 1,00</v>
      </c>
      <c r="L1255" s="12">
        <f>IF(G1255="","",MIN(Premissas!$C$17,IF(G1255&lt;Premissas!$C$8,Premissas!$E$7,IF(G1255&lt;Premissas!$C$9,Premissas!$E$8,IF(G1255&lt;Premissas!$C$10,Premissas!$E$9,IF(G1255&lt;Premissas!$C$11,Premissas!$E$10,IF(G1255&lt;Premissas!$C$12,Premissas!$E$11,Premissas!$E$12)))))))</f>
        <v>0</v>
      </c>
      <c r="M1255" s="13">
        <f>IF(OR(L1255="",L1255=0),0,L1255/Premissas!$C$16)</f>
        <v>0</v>
      </c>
      <c r="N1255" s="9" t="str">
        <f>IF(L1255&gt;=Premissas!$C$17,"SIM","NÃO")</f>
        <v>NÃO</v>
      </c>
    </row>
    <row r="1256" spans="1:14" ht="15" customHeight="1">
      <c r="A1256" s="9">
        <v>8</v>
      </c>
      <c r="B1256" s="9" t="s">
        <v>1247</v>
      </c>
      <c r="C1256" s="9" t="s">
        <v>1248</v>
      </c>
      <c r="D1256" s="9">
        <v>7801</v>
      </c>
      <c r="E1256" s="9" t="s">
        <v>4854</v>
      </c>
      <c r="F1256" s="9">
        <f>COUNTIFS(Detalhe_Registro!$A:$A,A1256,Detalhe_Registro!$D:$D,B1256)</f>
        <v>2</v>
      </c>
      <c r="G1256" s="11">
        <v>0.5</v>
      </c>
      <c r="H1256" s="11">
        <v>0.28125</v>
      </c>
      <c r="I1256" s="10">
        <f>SUMIFS(Detalhe_Registro!$F:$F,Detalhe_Registro!$A:$A,A1256,Detalhe_Registro!$D:$D,B1256)</f>
        <v>741</v>
      </c>
      <c r="J1256" s="11">
        <f>SUMIFS(Detalhe_Registro!$G:$G,Detalhe_Registro!$A:$A,A1256,Detalhe_Registro!$D:$D,B1256)</f>
        <v>84.62</v>
      </c>
      <c r="K1256" s="9" t="str">
        <f>IF(G1256="","",IF(G1256&lt;Premissas!$C$8,"&lt; 1,00",IF(G1256&lt;Premissas!$C$9,"1,00 – 1,19",IF(G1256&lt;Premissas!$C$10,"1,20 – 1,39",IF(G1256&lt;Premissas!$C$11,"1,40 – 1,59",IF(G1256&lt;Premissas!$C$12,"1,60 – 1,99","≥ 2,00"))))))</f>
        <v>&lt; 1,00</v>
      </c>
      <c r="L1256" s="12">
        <f>IF(G1256="","",MIN(Premissas!$C$17,IF(G1256&lt;Premissas!$C$8,Premissas!$E$7,IF(G1256&lt;Premissas!$C$9,Premissas!$E$8,IF(G1256&lt;Premissas!$C$10,Premissas!$E$9,IF(G1256&lt;Premissas!$C$11,Premissas!$E$10,IF(G1256&lt;Premissas!$C$12,Premissas!$E$11,Premissas!$E$12)))))))</f>
        <v>0</v>
      </c>
      <c r="M1256" s="13">
        <f>IF(OR(L1256="",L1256=0),0,L1256/Premissas!$C$16)</f>
        <v>0</v>
      </c>
      <c r="N1256" s="9" t="str">
        <f>IF(L1256&gt;=Premissas!$C$17,"SIM","NÃO")</f>
        <v>NÃO</v>
      </c>
    </row>
    <row r="1257" spans="1:14" ht="15" customHeight="1">
      <c r="A1257" s="9">
        <v>8</v>
      </c>
      <c r="B1257" s="9" t="s">
        <v>1223</v>
      </c>
      <c r="C1257" s="9" t="s">
        <v>1224</v>
      </c>
      <c r="D1257" s="9">
        <v>1965</v>
      </c>
      <c r="E1257" s="9" t="s">
        <v>21</v>
      </c>
      <c r="F1257" s="9">
        <f>COUNTIFS(Detalhe_Registro!$A:$A,A1257,Detalhe_Registro!$D:$D,B1257)</f>
        <v>2</v>
      </c>
      <c r="G1257" s="11">
        <v>1.2</v>
      </c>
      <c r="H1257" s="11">
        <v>1.2</v>
      </c>
      <c r="I1257" s="10">
        <f>SUMIFS(Detalhe_Registro!$F:$F,Detalhe_Registro!$A:$A,A1257,Detalhe_Registro!$D:$D,B1257)</f>
        <v>9658</v>
      </c>
      <c r="J1257" s="11">
        <f>SUMIFS(Detalhe_Registro!$G:$G,Detalhe_Registro!$A:$A,A1257,Detalhe_Registro!$D:$D,B1257)</f>
        <v>408.64</v>
      </c>
      <c r="K1257" s="9" t="str">
        <f>IF(G1257="","",IF(G1257&lt;Premissas!$C$8,"&lt; 1,00",IF(G1257&lt;Premissas!$C$9,"1,00 – 1,19",IF(G1257&lt;Premissas!$C$10,"1,20 – 1,39",IF(G1257&lt;Premissas!$C$11,"1,40 – 1,59",IF(G1257&lt;Premissas!$C$12,"1,60 – 1,99","≥ 2,00"))))))</f>
        <v>1,20 – 1,39</v>
      </c>
      <c r="L1257" s="12">
        <f>IF(G1257="","",MIN(Premissas!$C$17,IF(G1257&lt;Premissas!$C$8,Premissas!$E$7,IF(G1257&lt;Premissas!$C$9,Premissas!$E$8,IF(G1257&lt;Premissas!$C$10,Premissas!$E$9,IF(G1257&lt;Premissas!$C$11,Premissas!$E$10,IF(G1257&lt;Premissas!$C$12,Premissas!$E$11,Premissas!$E$12)))))))</f>
        <v>200</v>
      </c>
      <c r="M1257" s="13">
        <f>IF(OR(L1257="",L1257=0),0,L1257/Premissas!$C$16)</f>
        <v>7.6923076923076925</v>
      </c>
      <c r="N1257" s="9" t="str">
        <f>IF(L1257&gt;=Premissas!$C$17,"SIM","NÃO")</f>
        <v>NÃO</v>
      </c>
    </row>
    <row r="1258" spans="1:14" ht="15" customHeight="1">
      <c r="A1258" s="9">
        <v>8</v>
      </c>
      <c r="B1258" s="9" t="s">
        <v>1205</v>
      </c>
      <c r="C1258" s="9" t="s">
        <v>1206</v>
      </c>
      <c r="D1258" s="9">
        <v>1965</v>
      </c>
      <c r="E1258" s="9" t="s">
        <v>21</v>
      </c>
      <c r="F1258" s="9">
        <f>COUNTIFS(Detalhe_Registro!$A:$A,A1258,Detalhe_Registro!$D:$D,B1258)</f>
        <v>2</v>
      </c>
      <c r="G1258" s="11">
        <v>0.4</v>
      </c>
      <c r="H1258" s="11">
        <v>0.4</v>
      </c>
      <c r="I1258" s="10">
        <f>SUMIFS(Detalhe_Registro!$F:$F,Detalhe_Registro!$A:$A,A1258,Detalhe_Registro!$D:$D,B1258)</f>
        <v>2946</v>
      </c>
      <c r="J1258" s="11">
        <f>SUMIFS(Detalhe_Registro!$G:$G,Detalhe_Registro!$A:$A,A1258,Detalhe_Registro!$D:$D,B1258)</f>
        <v>357</v>
      </c>
      <c r="K1258" s="9" t="str">
        <f>IF(G1258="","",IF(G1258&lt;Premissas!$C$8,"&lt; 1,00",IF(G1258&lt;Premissas!$C$9,"1,00 – 1,19",IF(G1258&lt;Premissas!$C$10,"1,20 – 1,39",IF(G1258&lt;Premissas!$C$11,"1,40 – 1,59",IF(G1258&lt;Premissas!$C$12,"1,60 – 1,99","≥ 2,00"))))))</f>
        <v>&lt; 1,00</v>
      </c>
      <c r="L1258" s="12">
        <f>IF(G1258="","",MIN(Premissas!$C$17,IF(G1258&lt;Premissas!$C$8,Premissas!$E$7,IF(G1258&lt;Premissas!$C$9,Premissas!$E$8,IF(G1258&lt;Premissas!$C$10,Premissas!$E$9,IF(G1258&lt;Premissas!$C$11,Premissas!$E$10,IF(G1258&lt;Premissas!$C$12,Premissas!$E$11,Premissas!$E$12)))))))</f>
        <v>0</v>
      </c>
      <c r="M1258" s="13">
        <f>IF(OR(L1258="",L1258=0),0,L1258/Premissas!$C$16)</f>
        <v>0</v>
      </c>
      <c r="N1258" s="9" t="str">
        <f>IF(L1258&gt;=Premissas!$C$17,"SIM","NÃO")</f>
        <v>NÃO</v>
      </c>
    </row>
    <row r="1259" spans="1:14" ht="15" customHeight="1">
      <c r="A1259" s="9">
        <v>8</v>
      </c>
      <c r="B1259" s="9" t="s">
        <v>1495</v>
      </c>
      <c r="C1259" s="9" t="s">
        <v>1496</v>
      </c>
      <c r="D1259" s="9">
        <v>1965</v>
      </c>
      <c r="E1259" s="9" t="s">
        <v>20</v>
      </c>
      <c r="F1259" s="9">
        <f>COUNTIFS(Detalhe_Registro!$A:$A,A1259,Detalhe_Registro!$D:$D,B1259)</f>
        <v>2</v>
      </c>
      <c r="G1259" s="11">
        <v>1.625</v>
      </c>
      <c r="H1259" s="11">
        <v>1.625</v>
      </c>
      <c r="I1259" s="10">
        <f>SUMIFS(Detalhe_Registro!$F:$F,Detalhe_Registro!$A:$A,A1259,Detalhe_Registro!$D:$D,B1259)</f>
        <v>5260</v>
      </c>
      <c r="J1259" s="11">
        <f>SUMIFS(Detalhe_Registro!$G:$G,Detalhe_Registro!$A:$A,A1259,Detalhe_Registro!$D:$D,B1259)</f>
        <v>199.18</v>
      </c>
      <c r="K1259" s="9" t="str">
        <f>IF(G1259="","",IF(G1259&lt;Premissas!$C$8,"&lt; 1,00",IF(G1259&lt;Premissas!$C$9,"1,00 – 1,19",IF(G1259&lt;Premissas!$C$10,"1,20 – 1,39",IF(G1259&lt;Premissas!$C$11,"1,40 – 1,59",IF(G1259&lt;Premissas!$C$12,"1,60 – 1,99","≥ 2,00"))))))</f>
        <v>1,60 – 1,99</v>
      </c>
      <c r="L1259" s="12">
        <f>IF(G1259="","",MIN(Premissas!$C$17,IF(G1259&lt;Premissas!$C$8,Premissas!$E$7,IF(G1259&lt;Premissas!$C$9,Premissas!$E$8,IF(G1259&lt;Premissas!$C$10,Premissas!$E$9,IF(G1259&lt;Premissas!$C$11,Premissas!$E$10,IF(G1259&lt;Premissas!$C$12,Premissas!$E$11,Premissas!$E$12)))))))</f>
        <v>500</v>
      </c>
      <c r="M1259" s="13">
        <f>IF(OR(L1259="",L1259=0),0,L1259/Premissas!$C$16)</f>
        <v>19.23076923076923</v>
      </c>
      <c r="N1259" s="9" t="str">
        <f>IF(L1259&gt;=Premissas!$C$17,"SIM","NÃO")</f>
        <v>NÃO</v>
      </c>
    </row>
    <row r="1260" spans="1:14" ht="15" customHeight="1">
      <c r="A1260" s="9">
        <v>8</v>
      </c>
      <c r="B1260" s="9" t="s">
        <v>1395</v>
      </c>
      <c r="C1260" s="9" t="s">
        <v>1396</v>
      </c>
      <c r="D1260" s="9">
        <v>1965</v>
      </c>
      <c r="E1260" s="9" t="s">
        <v>21</v>
      </c>
      <c r="F1260" s="9">
        <f>COUNTIFS(Detalhe_Registro!$A:$A,A1260,Detalhe_Registro!$D:$D,B1260)</f>
        <v>2</v>
      </c>
      <c r="G1260" s="11">
        <v>0.4</v>
      </c>
      <c r="H1260" s="11">
        <v>0.4</v>
      </c>
      <c r="I1260" s="10">
        <f>SUMIFS(Detalhe_Registro!$F:$F,Detalhe_Registro!$A:$A,A1260,Detalhe_Registro!$D:$D,B1260)</f>
        <v>3580</v>
      </c>
      <c r="J1260" s="11">
        <f>SUMIFS(Detalhe_Registro!$G:$G,Detalhe_Registro!$A:$A,A1260,Detalhe_Registro!$D:$D,B1260)</f>
        <v>425.82</v>
      </c>
      <c r="K1260" s="9" t="str">
        <f>IF(G1260="","",IF(G1260&lt;Premissas!$C$8,"&lt; 1,00",IF(G1260&lt;Premissas!$C$9,"1,00 – 1,19",IF(G1260&lt;Premissas!$C$10,"1,20 – 1,39",IF(G1260&lt;Premissas!$C$11,"1,40 – 1,59",IF(G1260&lt;Premissas!$C$12,"1,60 – 1,99","≥ 2,00"))))))</f>
        <v>&lt; 1,00</v>
      </c>
      <c r="L1260" s="12">
        <f>IF(G1260="","",MIN(Premissas!$C$17,IF(G1260&lt;Premissas!$C$8,Premissas!$E$7,IF(G1260&lt;Premissas!$C$9,Premissas!$E$8,IF(G1260&lt;Premissas!$C$10,Premissas!$E$9,IF(G1260&lt;Premissas!$C$11,Premissas!$E$10,IF(G1260&lt;Premissas!$C$12,Premissas!$E$11,Premissas!$E$12)))))))</f>
        <v>0</v>
      </c>
      <c r="M1260" s="13">
        <f>IF(OR(L1260="",L1260=0),0,L1260/Premissas!$C$16)</f>
        <v>0</v>
      </c>
      <c r="N1260" s="9" t="str">
        <f>IF(L1260&gt;=Premissas!$C$17,"SIM","NÃO")</f>
        <v>NÃO</v>
      </c>
    </row>
    <row r="1261" spans="1:14" ht="15" customHeight="1">
      <c r="A1261" s="9">
        <v>8</v>
      </c>
      <c r="B1261" s="9" t="s">
        <v>1905</v>
      </c>
      <c r="C1261" s="9" t="s">
        <v>1906</v>
      </c>
      <c r="D1261" s="9">
        <v>1965</v>
      </c>
      <c r="E1261" s="9" t="s">
        <v>4854</v>
      </c>
      <c r="F1261" s="9">
        <f>COUNTIFS(Detalhe_Registro!$A:$A,A1261,Detalhe_Registro!$D:$D,B1261)</f>
        <v>4</v>
      </c>
      <c r="G1261" s="11">
        <v>1.0909089999999999</v>
      </c>
      <c r="H1261" s="11">
        <v>0.76420500000000002</v>
      </c>
      <c r="I1261" s="10">
        <f>SUMIFS(Detalhe_Registro!$F:$F,Detalhe_Registro!$A:$A,A1261,Detalhe_Registro!$D:$D,B1261)</f>
        <v>1290</v>
      </c>
      <c r="J1261" s="11">
        <f>SUMIFS(Detalhe_Registro!$G:$G,Detalhe_Registro!$A:$A,A1261,Detalhe_Registro!$D:$D,B1261)</f>
        <v>54.839999999999996</v>
      </c>
      <c r="K1261" s="9" t="str">
        <f>IF(G1261="","",IF(G1261&lt;Premissas!$C$8,"&lt; 1,00",IF(G1261&lt;Premissas!$C$9,"1,00 – 1,19",IF(G1261&lt;Premissas!$C$10,"1,20 – 1,39",IF(G1261&lt;Premissas!$C$11,"1,40 – 1,59",IF(G1261&lt;Premissas!$C$12,"1,60 – 1,99","≥ 2,00"))))))</f>
        <v>1,00 – 1,19</v>
      </c>
      <c r="L1261" s="12">
        <f>IF(G1261="","",MIN(Premissas!$C$17,IF(G1261&lt;Premissas!$C$8,Premissas!$E$7,IF(G1261&lt;Premissas!$C$9,Premissas!$E$8,IF(G1261&lt;Premissas!$C$10,Premissas!$E$9,IF(G1261&lt;Premissas!$C$11,Premissas!$E$10,IF(G1261&lt;Premissas!$C$12,Premissas!$E$11,Premissas!$E$12)))))))</f>
        <v>100</v>
      </c>
      <c r="M1261" s="13">
        <f>IF(OR(L1261="",L1261=0),0,L1261/Premissas!$C$16)</f>
        <v>3.8461538461538463</v>
      </c>
      <c r="N1261" s="9" t="str">
        <f>IF(L1261&gt;=Premissas!$C$17,"SIM","NÃO")</f>
        <v>NÃO</v>
      </c>
    </row>
    <row r="1262" spans="1:14" ht="15" customHeight="1">
      <c r="A1262" s="9">
        <v>8</v>
      </c>
      <c r="B1262" s="9" t="s">
        <v>1261</v>
      </c>
      <c r="C1262" s="9" t="s">
        <v>1262</v>
      </c>
      <c r="D1262" s="9">
        <v>7801</v>
      </c>
      <c r="E1262" s="9" t="s">
        <v>21</v>
      </c>
      <c r="F1262" s="9">
        <f>COUNTIFS(Detalhe_Registro!$A:$A,A1262,Detalhe_Registro!$D:$D,B1262)</f>
        <v>1</v>
      </c>
      <c r="G1262" s="11">
        <v>0.35</v>
      </c>
      <c r="H1262" s="11">
        <v>0.35</v>
      </c>
      <c r="I1262" s="10">
        <f>SUMIFS(Detalhe_Registro!$F:$F,Detalhe_Registro!$A:$A,A1262,Detalhe_Registro!$D:$D,B1262)</f>
        <v>1422</v>
      </c>
      <c r="J1262" s="11">
        <f>SUMIFS(Detalhe_Registro!$G:$G,Detalhe_Registro!$A:$A,A1262,Detalhe_Registro!$D:$D,B1262)</f>
        <v>194</v>
      </c>
      <c r="K1262" s="9" t="str">
        <f>IF(G1262="","",IF(G1262&lt;Premissas!$C$8,"&lt; 1,00",IF(G1262&lt;Premissas!$C$9,"1,00 – 1,19",IF(G1262&lt;Premissas!$C$10,"1,20 – 1,39",IF(G1262&lt;Premissas!$C$11,"1,40 – 1,59",IF(G1262&lt;Premissas!$C$12,"1,60 – 1,99","≥ 2,00"))))))</f>
        <v>&lt; 1,00</v>
      </c>
      <c r="L1262" s="12">
        <f>IF(G1262="","",MIN(Premissas!$C$17,IF(G1262&lt;Premissas!$C$8,Premissas!$E$7,IF(G1262&lt;Premissas!$C$9,Premissas!$E$8,IF(G1262&lt;Premissas!$C$10,Premissas!$E$9,IF(G1262&lt;Premissas!$C$11,Premissas!$E$10,IF(G1262&lt;Premissas!$C$12,Premissas!$E$11,Premissas!$E$12)))))))</f>
        <v>0</v>
      </c>
      <c r="M1262" s="13">
        <f>IF(OR(L1262="",L1262=0),0,L1262/Premissas!$C$16)</f>
        <v>0</v>
      </c>
      <c r="N1262" s="9" t="str">
        <f>IF(L1262&gt;=Premissas!$C$17,"SIM","NÃO")</f>
        <v>NÃO</v>
      </c>
    </row>
    <row r="1263" spans="1:14" ht="15" customHeight="1">
      <c r="A1263" s="9">
        <v>8</v>
      </c>
      <c r="B1263" s="9" t="s">
        <v>1319</v>
      </c>
      <c r="C1263" s="9" t="s">
        <v>1320</v>
      </c>
      <c r="D1263" s="9">
        <v>1965</v>
      </c>
      <c r="E1263" s="9" t="s">
        <v>21</v>
      </c>
      <c r="F1263" s="9">
        <f>COUNTIFS(Detalhe_Registro!$A:$A,A1263,Detalhe_Registro!$D:$D,B1263)</f>
        <v>2</v>
      </c>
      <c r="G1263" s="11">
        <v>0.7</v>
      </c>
      <c r="H1263" s="11">
        <v>0.7</v>
      </c>
      <c r="I1263" s="10">
        <f>SUMIFS(Detalhe_Registro!$F:$F,Detalhe_Registro!$A:$A,A1263,Detalhe_Registro!$D:$D,B1263)</f>
        <v>4250</v>
      </c>
      <c r="J1263" s="11">
        <f>SUMIFS(Detalhe_Registro!$G:$G,Detalhe_Registro!$A:$A,A1263,Detalhe_Registro!$D:$D,B1263)</f>
        <v>309.72000000000003</v>
      </c>
      <c r="K1263" s="9" t="str">
        <f>IF(G1263="","",IF(G1263&lt;Premissas!$C$8,"&lt; 1,00",IF(G1263&lt;Premissas!$C$9,"1,00 – 1,19",IF(G1263&lt;Premissas!$C$10,"1,20 – 1,39",IF(G1263&lt;Premissas!$C$11,"1,40 – 1,59",IF(G1263&lt;Premissas!$C$12,"1,60 – 1,99","≥ 2,00"))))))</f>
        <v>&lt; 1,00</v>
      </c>
      <c r="L1263" s="12">
        <f>IF(G1263="","",MIN(Premissas!$C$17,IF(G1263&lt;Premissas!$C$8,Premissas!$E$7,IF(G1263&lt;Premissas!$C$9,Premissas!$E$8,IF(G1263&lt;Premissas!$C$10,Premissas!$E$9,IF(G1263&lt;Premissas!$C$11,Premissas!$E$10,IF(G1263&lt;Premissas!$C$12,Premissas!$E$11,Premissas!$E$12)))))))</f>
        <v>0</v>
      </c>
      <c r="M1263" s="13">
        <f>IF(OR(L1263="",L1263=0),0,L1263/Premissas!$C$16)</f>
        <v>0</v>
      </c>
      <c r="N1263" s="9" t="str">
        <f>IF(L1263&gt;=Premissas!$C$17,"SIM","NÃO")</f>
        <v>NÃO</v>
      </c>
    </row>
    <row r="1264" spans="1:14" ht="15" customHeight="1">
      <c r="A1264" s="9">
        <v>8</v>
      </c>
      <c r="B1264" s="9" t="s">
        <v>4302</v>
      </c>
      <c r="C1264" s="9" t="s">
        <v>4303</v>
      </c>
      <c r="D1264" s="9">
        <v>1965</v>
      </c>
      <c r="E1264" s="9" t="s">
        <v>21</v>
      </c>
      <c r="F1264" s="9">
        <f>COUNTIFS(Detalhe_Registro!$A:$A,A1264,Detalhe_Registro!$D:$D,B1264)</f>
        <v>2</v>
      </c>
      <c r="G1264" s="11">
        <v>0.5</v>
      </c>
      <c r="H1264" s="11">
        <v>0.5</v>
      </c>
      <c r="I1264" s="10">
        <f>SUMIFS(Detalhe_Registro!$F:$F,Detalhe_Registro!$A:$A,A1264,Detalhe_Registro!$D:$D,B1264)</f>
        <v>3722</v>
      </c>
      <c r="J1264" s="11">
        <f>SUMIFS(Detalhe_Registro!$G:$G,Detalhe_Registro!$A:$A,A1264,Detalhe_Registro!$D:$D,B1264)</f>
        <v>359.26</v>
      </c>
      <c r="K1264" s="9" t="str">
        <f>IF(G1264="","",IF(G1264&lt;Premissas!$C$8,"&lt; 1,00",IF(G1264&lt;Premissas!$C$9,"1,00 – 1,19",IF(G1264&lt;Premissas!$C$10,"1,20 – 1,39",IF(G1264&lt;Premissas!$C$11,"1,40 – 1,59",IF(G1264&lt;Premissas!$C$12,"1,60 – 1,99","≥ 2,00"))))))</f>
        <v>&lt; 1,00</v>
      </c>
      <c r="L1264" s="12">
        <f>IF(G1264="","",MIN(Premissas!$C$17,IF(G1264&lt;Premissas!$C$8,Premissas!$E$7,IF(G1264&lt;Premissas!$C$9,Premissas!$E$8,IF(G1264&lt;Premissas!$C$10,Premissas!$E$9,IF(G1264&lt;Premissas!$C$11,Premissas!$E$10,IF(G1264&lt;Premissas!$C$12,Premissas!$E$11,Premissas!$E$12)))))))</f>
        <v>0</v>
      </c>
      <c r="M1264" s="13">
        <f>IF(OR(L1264="",L1264=0),0,L1264/Premissas!$C$16)</f>
        <v>0</v>
      </c>
      <c r="N1264" s="9" t="str">
        <f>IF(L1264&gt;=Premissas!$C$17,"SIM","NÃO")</f>
        <v>NÃO</v>
      </c>
    </row>
    <row r="1265" spans="1:14" ht="15" customHeight="1">
      <c r="A1265" s="9">
        <v>8</v>
      </c>
      <c r="B1265" s="9" t="s">
        <v>4322</v>
      </c>
      <c r="C1265" s="9" t="s">
        <v>4323</v>
      </c>
      <c r="D1265" s="9">
        <v>1965</v>
      </c>
      <c r="E1265" s="9" t="s">
        <v>18</v>
      </c>
      <c r="F1265" s="9">
        <f>COUNTIFS(Detalhe_Registro!$A:$A,A1265,Detalhe_Registro!$D:$D,B1265)</f>
        <v>2</v>
      </c>
      <c r="G1265" s="11">
        <v>0.31818200000000002</v>
      </c>
      <c r="H1265" s="11">
        <v>0.31818200000000002</v>
      </c>
      <c r="I1265" s="10">
        <f>SUMIFS(Detalhe_Registro!$F:$F,Detalhe_Registro!$A:$A,A1265,Detalhe_Registro!$D:$D,B1265)</f>
        <v>720</v>
      </c>
      <c r="J1265" s="11">
        <f>SUMIFS(Detalhe_Registro!$G:$G,Detalhe_Registro!$A:$A,A1265,Detalhe_Registro!$D:$D,B1265)</f>
        <v>107.38</v>
      </c>
      <c r="K1265" s="9" t="str">
        <f>IF(G1265="","",IF(G1265&lt;Premissas!$C$8,"&lt; 1,00",IF(G1265&lt;Premissas!$C$9,"1,00 – 1,19",IF(G1265&lt;Premissas!$C$10,"1,20 – 1,39",IF(G1265&lt;Premissas!$C$11,"1,40 – 1,59",IF(G1265&lt;Premissas!$C$12,"1,60 – 1,99","≥ 2,00"))))))</f>
        <v>&lt; 1,00</v>
      </c>
      <c r="L1265" s="12">
        <f>IF(G1265="","",MIN(Premissas!$C$17,IF(G1265&lt;Premissas!$C$8,Premissas!$E$7,IF(G1265&lt;Premissas!$C$9,Premissas!$E$8,IF(G1265&lt;Premissas!$C$10,Premissas!$E$9,IF(G1265&lt;Premissas!$C$11,Premissas!$E$10,IF(G1265&lt;Premissas!$C$12,Premissas!$E$11,Premissas!$E$12)))))))</f>
        <v>0</v>
      </c>
      <c r="M1265" s="13">
        <f>IF(OR(L1265="",L1265=0),0,L1265/Premissas!$C$16)</f>
        <v>0</v>
      </c>
      <c r="N1265" s="9" t="str">
        <f>IF(L1265&gt;=Premissas!$C$17,"SIM","NÃO")</f>
        <v>NÃO</v>
      </c>
    </row>
    <row r="1266" spans="1:14" ht="15" customHeight="1">
      <c r="A1266" s="9">
        <v>8</v>
      </c>
      <c r="B1266" s="9" t="s">
        <v>1361</v>
      </c>
      <c r="C1266" s="9" t="s">
        <v>1362</v>
      </c>
      <c r="D1266" s="9">
        <v>1965</v>
      </c>
      <c r="E1266" s="9" t="s">
        <v>20</v>
      </c>
      <c r="F1266" s="9">
        <f>COUNTIFS(Detalhe_Registro!$A:$A,A1266,Detalhe_Registro!$D:$D,B1266)</f>
        <v>2</v>
      </c>
      <c r="G1266" s="11">
        <v>1.25</v>
      </c>
      <c r="H1266" s="11">
        <v>1.25</v>
      </c>
      <c r="I1266" s="10">
        <f>SUMIFS(Detalhe_Registro!$F:$F,Detalhe_Registro!$A:$A,A1266,Detalhe_Registro!$D:$D,B1266)</f>
        <v>4810</v>
      </c>
      <c r="J1266" s="11">
        <f>SUMIFS(Detalhe_Registro!$G:$G,Detalhe_Registro!$A:$A,A1266,Detalhe_Registro!$D:$D,B1266)</f>
        <v>243.82</v>
      </c>
      <c r="K1266" s="9" t="str">
        <f>IF(G1266="","",IF(G1266&lt;Premissas!$C$8,"&lt; 1,00",IF(G1266&lt;Premissas!$C$9,"1,00 – 1,19",IF(G1266&lt;Premissas!$C$10,"1,20 – 1,39",IF(G1266&lt;Premissas!$C$11,"1,40 – 1,59",IF(G1266&lt;Premissas!$C$12,"1,60 – 1,99","≥ 2,00"))))))</f>
        <v>1,20 – 1,39</v>
      </c>
      <c r="L1266" s="12">
        <f>IF(G1266="","",MIN(Premissas!$C$17,IF(G1266&lt;Premissas!$C$8,Premissas!$E$7,IF(G1266&lt;Premissas!$C$9,Premissas!$E$8,IF(G1266&lt;Premissas!$C$10,Premissas!$E$9,IF(G1266&lt;Premissas!$C$11,Premissas!$E$10,IF(G1266&lt;Premissas!$C$12,Premissas!$E$11,Premissas!$E$12)))))))</f>
        <v>200</v>
      </c>
      <c r="M1266" s="13">
        <f>IF(OR(L1266="",L1266=0),0,L1266/Premissas!$C$16)</f>
        <v>7.6923076923076925</v>
      </c>
      <c r="N1266" s="9" t="str">
        <f>IF(L1266&gt;=Premissas!$C$17,"SIM","NÃO")</f>
        <v>NÃO</v>
      </c>
    </row>
    <row r="1267" spans="1:14" ht="15" customHeight="1">
      <c r="A1267" s="9">
        <v>8</v>
      </c>
      <c r="B1267" s="9" t="s">
        <v>1365</v>
      </c>
      <c r="C1267" s="9" t="s">
        <v>1366</v>
      </c>
      <c r="D1267" s="9">
        <v>1965</v>
      </c>
      <c r="E1267" s="9" t="s">
        <v>21</v>
      </c>
      <c r="F1267" s="9">
        <f>COUNTIFS(Detalhe_Registro!$A:$A,A1267,Detalhe_Registro!$D:$D,B1267)</f>
        <v>2</v>
      </c>
      <c r="G1267" s="11">
        <v>0.6</v>
      </c>
      <c r="H1267" s="11">
        <v>0.6</v>
      </c>
      <c r="I1267" s="10">
        <f>SUMIFS(Detalhe_Registro!$F:$F,Detalhe_Registro!$A:$A,A1267,Detalhe_Registro!$D:$D,B1267)</f>
        <v>3550</v>
      </c>
      <c r="J1267" s="11">
        <f>SUMIFS(Detalhe_Registro!$G:$G,Detalhe_Registro!$A:$A,A1267,Detalhe_Registro!$D:$D,B1267)</f>
        <v>306.62</v>
      </c>
      <c r="K1267" s="9" t="str">
        <f>IF(G1267="","",IF(G1267&lt;Premissas!$C$8,"&lt; 1,00",IF(G1267&lt;Premissas!$C$9,"1,00 – 1,19",IF(G1267&lt;Premissas!$C$10,"1,20 – 1,39",IF(G1267&lt;Premissas!$C$11,"1,40 – 1,59",IF(G1267&lt;Premissas!$C$12,"1,60 – 1,99","≥ 2,00"))))))</f>
        <v>&lt; 1,00</v>
      </c>
      <c r="L1267" s="12">
        <f>IF(G1267="","",MIN(Premissas!$C$17,IF(G1267&lt;Premissas!$C$8,Premissas!$E$7,IF(G1267&lt;Premissas!$C$9,Premissas!$E$8,IF(G1267&lt;Premissas!$C$10,Premissas!$E$9,IF(G1267&lt;Premissas!$C$11,Premissas!$E$10,IF(G1267&lt;Premissas!$C$12,Premissas!$E$11,Premissas!$E$12)))))))</f>
        <v>0</v>
      </c>
      <c r="M1267" s="13">
        <f>IF(OR(L1267="",L1267=0),0,L1267/Premissas!$C$16)</f>
        <v>0</v>
      </c>
      <c r="N1267" s="9" t="str">
        <f>IF(L1267&gt;=Premissas!$C$17,"SIM","NÃO")</f>
        <v>NÃO</v>
      </c>
    </row>
    <row r="1268" spans="1:14" ht="15" customHeight="1">
      <c r="A1268" s="9">
        <v>8</v>
      </c>
      <c r="B1268" s="9" t="s">
        <v>1535</v>
      </c>
      <c r="C1268" s="9" t="s">
        <v>1536</v>
      </c>
      <c r="D1268" s="9">
        <v>1965</v>
      </c>
      <c r="E1268" s="9" t="s">
        <v>18</v>
      </c>
      <c r="F1268" s="9">
        <f>COUNTIFS(Detalhe_Registro!$A:$A,A1268,Detalhe_Registro!$D:$D,B1268)</f>
        <v>2</v>
      </c>
      <c r="G1268" s="11">
        <v>0.40909099999999998</v>
      </c>
      <c r="H1268" s="11">
        <v>0.40909099999999998</v>
      </c>
      <c r="I1268" s="10">
        <f>SUMIFS(Detalhe_Registro!$F:$F,Detalhe_Registro!$A:$A,A1268,Detalhe_Registro!$D:$D,B1268)</f>
        <v>2180</v>
      </c>
      <c r="J1268" s="11">
        <f>SUMIFS(Detalhe_Registro!$G:$G,Detalhe_Registro!$A:$A,A1268,Detalhe_Registro!$D:$D,B1268)</f>
        <v>234.6</v>
      </c>
      <c r="K1268" s="9" t="str">
        <f>IF(G1268="","",IF(G1268&lt;Premissas!$C$8,"&lt; 1,00",IF(G1268&lt;Premissas!$C$9,"1,00 – 1,19",IF(G1268&lt;Premissas!$C$10,"1,20 – 1,39",IF(G1268&lt;Premissas!$C$11,"1,40 – 1,59",IF(G1268&lt;Premissas!$C$12,"1,60 – 1,99","≥ 2,00"))))))</f>
        <v>&lt; 1,00</v>
      </c>
      <c r="L1268" s="12">
        <f>IF(G1268="","",MIN(Premissas!$C$17,IF(G1268&lt;Premissas!$C$8,Premissas!$E$7,IF(G1268&lt;Premissas!$C$9,Premissas!$E$8,IF(G1268&lt;Premissas!$C$10,Premissas!$E$9,IF(G1268&lt;Premissas!$C$11,Premissas!$E$10,IF(G1268&lt;Premissas!$C$12,Premissas!$E$11,Premissas!$E$12)))))))</f>
        <v>0</v>
      </c>
      <c r="M1268" s="13">
        <f>IF(OR(L1268="",L1268=0),0,L1268/Premissas!$C$16)</f>
        <v>0</v>
      </c>
      <c r="N1268" s="9" t="str">
        <f>IF(L1268&gt;=Premissas!$C$17,"SIM","NÃO")</f>
        <v>NÃO</v>
      </c>
    </row>
    <row r="1269" spans="1:14" ht="15" customHeight="1">
      <c r="A1269" s="9">
        <v>8</v>
      </c>
      <c r="B1269" s="9" t="s">
        <v>1281</v>
      </c>
      <c r="C1269" s="9" t="s">
        <v>1282</v>
      </c>
      <c r="D1269" s="9">
        <v>1965</v>
      </c>
      <c r="E1269" s="9" t="s">
        <v>21</v>
      </c>
      <c r="F1269" s="9">
        <f>COUNTIFS(Detalhe_Registro!$A:$A,A1269,Detalhe_Registro!$D:$D,B1269)</f>
        <v>2</v>
      </c>
      <c r="G1269" s="11">
        <v>0.65</v>
      </c>
      <c r="H1269" s="11">
        <v>0.65</v>
      </c>
      <c r="I1269" s="10">
        <f>SUMIFS(Detalhe_Registro!$F:$F,Detalhe_Registro!$A:$A,A1269,Detalhe_Registro!$D:$D,B1269)</f>
        <v>2974</v>
      </c>
      <c r="J1269" s="11">
        <f>SUMIFS(Detalhe_Registro!$G:$G,Detalhe_Registro!$A:$A,A1269,Detalhe_Registro!$D:$D,B1269)</f>
        <v>237.66</v>
      </c>
      <c r="K1269" s="9" t="str">
        <f>IF(G1269="","",IF(G1269&lt;Premissas!$C$8,"&lt; 1,00",IF(G1269&lt;Premissas!$C$9,"1,00 – 1,19",IF(G1269&lt;Premissas!$C$10,"1,20 – 1,39",IF(G1269&lt;Premissas!$C$11,"1,40 – 1,59",IF(G1269&lt;Premissas!$C$12,"1,60 – 1,99","≥ 2,00"))))))</f>
        <v>&lt; 1,00</v>
      </c>
      <c r="L1269" s="12">
        <f>IF(G1269="","",MIN(Premissas!$C$17,IF(G1269&lt;Premissas!$C$8,Premissas!$E$7,IF(G1269&lt;Premissas!$C$9,Premissas!$E$8,IF(G1269&lt;Premissas!$C$10,Premissas!$E$9,IF(G1269&lt;Premissas!$C$11,Premissas!$E$10,IF(G1269&lt;Premissas!$C$12,Premissas!$E$11,Premissas!$E$12)))))))</f>
        <v>0</v>
      </c>
      <c r="M1269" s="13">
        <f>IF(OR(L1269="",L1269=0),0,L1269/Premissas!$C$16)</f>
        <v>0</v>
      </c>
      <c r="N1269" s="9" t="str">
        <f>IF(L1269&gt;=Premissas!$C$17,"SIM","NÃO")</f>
        <v>NÃO</v>
      </c>
    </row>
    <row r="1270" spans="1:14" ht="15" customHeight="1">
      <c r="A1270" s="9">
        <v>8</v>
      </c>
      <c r="B1270" s="9" t="s">
        <v>1469</v>
      </c>
      <c r="C1270" s="9" t="s">
        <v>1470</v>
      </c>
      <c r="D1270" s="9">
        <v>1965</v>
      </c>
      <c r="E1270" s="9" t="s">
        <v>18</v>
      </c>
      <c r="F1270" s="9">
        <f>COUNTIFS(Detalhe_Registro!$A:$A,A1270,Detalhe_Registro!$D:$D,B1270)</f>
        <v>2</v>
      </c>
      <c r="G1270" s="11">
        <v>0.227273</v>
      </c>
      <c r="H1270" s="11">
        <v>0.227273</v>
      </c>
      <c r="I1270" s="10">
        <f>SUMIFS(Detalhe_Registro!$F:$F,Detalhe_Registro!$A:$A,A1270,Detalhe_Registro!$D:$D,B1270)</f>
        <v>418</v>
      </c>
      <c r="J1270" s="11">
        <f>SUMIFS(Detalhe_Registro!$G:$G,Detalhe_Registro!$A:$A,A1270,Detalhe_Registro!$D:$D,B1270)</f>
        <v>76.900000000000006</v>
      </c>
      <c r="K1270" s="9" t="str">
        <f>IF(G1270="","",IF(G1270&lt;Premissas!$C$8,"&lt; 1,00",IF(G1270&lt;Premissas!$C$9,"1,00 – 1,19",IF(G1270&lt;Premissas!$C$10,"1,20 – 1,39",IF(G1270&lt;Premissas!$C$11,"1,40 – 1,59",IF(G1270&lt;Premissas!$C$12,"1,60 – 1,99","≥ 2,00"))))))</f>
        <v>&lt; 1,00</v>
      </c>
      <c r="L1270" s="12">
        <f>IF(G1270="","",MIN(Premissas!$C$17,IF(G1270&lt;Premissas!$C$8,Premissas!$E$7,IF(G1270&lt;Premissas!$C$9,Premissas!$E$8,IF(G1270&lt;Premissas!$C$10,Premissas!$E$9,IF(G1270&lt;Premissas!$C$11,Premissas!$E$10,IF(G1270&lt;Premissas!$C$12,Premissas!$E$11,Premissas!$E$12)))))))</f>
        <v>0</v>
      </c>
      <c r="M1270" s="13">
        <f>IF(OR(L1270="",L1270=0),0,L1270/Premissas!$C$16)</f>
        <v>0</v>
      </c>
      <c r="N1270" s="9" t="str">
        <f>IF(L1270&gt;=Premissas!$C$17,"SIM","NÃO")</f>
        <v>NÃO</v>
      </c>
    </row>
    <row r="1271" spans="1:14" ht="15" customHeight="1">
      <c r="A1271" s="9">
        <v>8</v>
      </c>
      <c r="B1271" s="9" t="s">
        <v>1323</v>
      </c>
      <c r="C1271" s="9" t="s">
        <v>1324</v>
      </c>
      <c r="D1271" s="9">
        <v>1965</v>
      </c>
      <c r="E1271" s="9" t="s">
        <v>18</v>
      </c>
      <c r="F1271" s="9">
        <f>COUNTIFS(Detalhe_Registro!$A:$A,A1271,Detalhe_Registro!$D:$D,B1271)</f>
        <v>2</v>
      </c>
      <c r="G1271" s="11">
        <v>1.318182</v>
      </c>
      <c r="H1271" s="11">
        <v>1.318182</v>
      </c>
      <c r="I1271" s="10">
        <f>SUMIFS(Detalhe_Registro!$F:$F,Detalhe_Registro!$A:$A,A1271,Detalhe_Registro!$D:$D,B1271)</f>
        <v>3536</v>
      </c>
      <c r="J1271" s="11">
        <f>SUMIFS(Detalhe_Registro!$G:$G,Detalhe_Registro!$A:$A,A1271,Detalhe_Registro!$D:$D,B1271)</f>
        <v>121.44</v>
      </c>
      <c r="K1271" s="9" t="str">
        <f>IF(G1271="","",IF(G1271&lt;Premissas!$C$8,"&lt; 1,00",IF(G1271&lt;Premissas!$C$9,"1,00 – 1,19",IF(G1271&lt;Premissas!$C$10,"1,20 – 1,39",IF(G1271&lt;Premissas!$C$11,"1,40 – 1,59",IF(G1271&lt;Premissas!$C$12,"1,60 – 1,99","≥ 2,00"))))))</f>
        <v>1,20 – 1,39</v>
      </c>
      <c r="L1271" s="12">
        <f>IF(G1271="","",MIN(Premissas!$C$17,IF(G1271&lt;Premissas!$C$8,Premissas!$E$7,IF(G1271&lt;Premissas!$C$9,Premissas!$E$8,IF(G1271&lt;Premissas!$C$10,Premissas!$E$9,IF(G1271&lt;Premissas!$C$11,Premissas!$E$10,IF(G1271&lt;Premissas!$C$12,Premissas!$E$11,Premissas!$E$12)))))))</f>
        <v>200</v>
      </c>
      <c r="M1271" s="13">
        <f>IF(OR(L1271="",L1271=0),0,L1271/Premissas!$C$16)</f>
        <v>7.6923076923076925</v>
      </c>
      <c r="N1271" s="9" t="str">
        <f>IF(L1271&gt;=Premissas!$C$17,"SIM","NÃO")</f>
        <v>NÃO</v>
      </c>
    </row>
    <row r="1272" spans="1:14" ht="15" customHeight="1">
      <c r="A1272" s="9">
        <v>8</v>
      </c>
      <c r="B1272" s="9" t="s">
        <v>1297</v>
      </c>
      <c r="C1272" s="9" t="s">
        <v>1298</v>
      </c>
      <c r="D1272" s="9">
        <v>1965</v>
      </c>
      <c r="E1272" s="9" t="s">
        <v>21</v>
      </c>
      <c r="F1272" s="9">
        <f>COUNTIFS(Detalhe_Registro!$A:$A,A1272,Detalhe_Registro!$D:$D,B1272)</f>
        <v>2</v>
      </c>
      <c r="G1272" s="11">
        <v>0.55000000000000004</v>
      </c>
      <c r="H1272" s="11">
        <v>0.55000000000000004</v>
      </c>
      <c r="I1272" s="10">
        <f>SUMIFS(Detalhe_Registro!$F:$F,Detalhe_Registro!$A:$A,A1272,Detalhe_Registro!$D:$D,B1272)</f>
        <v>5200</v>
      </c>
      <c r="J1272" s="11">
        <f>SUMIFS(Detalhe_Registro!$G:$G,Detalhe_Registro!$A:$A,A1272,Detalhe_Registro!$D:$D,B1272)</f>
        <v>475.88</v>
      </c>
      <c r="K1272" s="9" t="str">
        <f>IF(G1272="","",IF(G1272&lt;Premissas!$C$8,"&lt; 1,00",IF(G1272&lt;Premissas!$C$9,"1,00 – 1,19",IF(G1272&lt;Premissas!$C$10,"1,20 – 1,39",IF(G1272&lt;Premissas!$C$11,"1,40 – 1,59",IF(G1272&lt;Premissas!$C$12,"1,60 – 1,99","≥ 2,00"))))))</f>
        <v>&lt; 1,00</v>
      </c>
      <c r="L1272" s="12">
        <f>IF(G1272="","",MIN(Premissas!$C$17,IF(G1272&lt;Premissas!$C$8,Premissas!$E$7,IF(G1272&lt;Premissas!$C$9,Premissas!$E$8,IF(G1272&lt;Premissas!$C$10,Premissas!$E$9,IF(G1272&lt;Premissas!$C$11,Premissas!$E$10,IF(G1272&lt;Premissas!$C$12,Premissas!$E$11,Premissas!$E$12)))))))</f>
        <v>0</v>
      </c>
      <c r="M1272" s="13">
        <f>IF(OR(L1272="",L1272=0),0,L1272/Premissas!$C$16)</f>
        <v>0</v>
      </c>
      <c r="N1272" s="9" t="str">
        <f>IF(L1272&gt;=Premissas!$C$17,"SIM","NÃO")</f>
        <v>NÃO</v>
      </c>
    </row>
    <row r="1273" spans="1:14" ht="15" customHeight="1">
      <c r="A1273" s="9">
        <v>8</v>
      </c>
      <c r="B1273" s="9" t="s">
        <v>1231</v>
      </c>
      <c r="C1273" s="9" t="s">
        <v>1232</v>
      </c>
      <c r="D1273" s="9">
        <v>1965</v>
      </c>
      <c r="E1273" s="9" t="s">
        <v>21</v>
      </c>
      <c r="F1273" s="9">
        <f>COUNTIFS(Detalhe_Registro!$A:$A,A1273,Detalhe_Registro!$D:$D,B1273)</f>
        <v>2</v>
      </c>
      <c r="G1273" s="11">
        <v>1.2</v>
      </c>
      <c r="H1273" s="11">
        <v>1.2</v>
      </c>
      <c r="I1273" s="10">
        <f>SUMIFS(Detalhe_Registro!$F:$F,Detalhe_Registro!$A:$A,A1273,Detalhe_Registro!$D:$D,B1273)</f>
        <v>9956</v>
      </c>
      <c r="J1273" s="11">
        <f>SUMIFS(Detalhe_Registro!$G:$G,Detalhe_Registro!$A:$A,A1273,Detalhe_Registro!$D:$D,B1273)</f>
        <v>408.68</v>
      </c>
      <c r="K1273" s="9" t="str">
        <f>IF(G1273="","",IF(G1273&lt;Premissas!$C$8,"&lt; 1,00",IF(G1273&lt;Premissas!$C$9,"1,00 – 1,19",IF(G1273&lt;Premissas!$C$10,"1,20 – 1,39",IF(G1273&lt;Premissas!$C$11,"1,40 – 1,59",IF(G1273&lt;Premissas!$C$12,"1,60 – 1,99","≥ 2,00"))))))</f>
        <v>1,20 – 1,39</v>
      </c>
      <c r="L1273" s="12">
        <f>IF(G1273="","",MIN(Premissas!$C$17,IF(G1273&lt;Premissas!$C$8,Premissas!$E$7,IF(G1273&lt;Premissas!$C$9,Premissas!$E$8,IF(G1273&lt;Premissas!$C$10,Premissas!$E$9,IF(G1273&lt;Premissas!$C$11,Premissas!$E$10,IF(G1273&lt;Premissas!$C$12,Premissas!$E$11,Premissas!$E$12)))))))</f>
        <v>200</v>
      </c>
      <c r="M1273" s="13">
        <f>IF(OR(L1273="",L1273=0),0,L1273/Premissas!$C$16)</f>
        <v>7.6923076923076925</v>
      </c>
      <c r="N1273" s="9" t="str">
        <f>IF(L1273&gt;=Premissas!$C$17,"SIM","NÃO")</f>
        <v>NÃO</v>
      </c>
    </row>
    <row r="1274" spans="1:14" ht="15" customHeight="1">
      <c r="A1274" s="9">
        <v>8</v>
      </c>
      <c r="B1274" s="9" t="s">
        <v>1611</v>
      </c>
      <c r="C1274" s="9" t="s">
        <v>1612</v>
      </c>
      <c r="D1274" s="9">
        <v>1965</v>
      </c>
      <c r="E1274" s="9" t="s">
        <v>20</v>
      </c>
      <c r="F1274" s="9">
        <f>COUNTIFS(Detalhe_Registro!$A:$A,A1274,Detalhe_Registro!$D:$D,B1274)</f>
        <v>2</v>
      </c>
      <c r="G1274" s="11">
        <v>1.125</v>
      </c>
      <c r="H1274" s="11">
        <v>1.125</v>
      </c>
      <c r="I1274" s="10">
        <f>SUMIFS(Detalhe_Registro!$F:$F,Detalhe_Registro!$A:$A,A1274,Detalhe_Registro!$D:$D,B1274)</f>
        <v>6206</v>
      </c>
      <c r="J1274" s="11">
        <f>SUMIFS(Detalhe_Registro!$G:$G,Detalhe_Registro!$A:$A,A1274,Detalhe_Registro!$D:$D,B1274)</f>
        <v>349.56</v>
      </c>
      <c r="K1274" s="9" t="str">
        <f>IF(G1274="","",IF(G1274&lt;Premissas!$C$8,"&lt; 1,00",IF(G1274&lt;Premissas!$C$9,"1,00 – 1,19",IF(G1274&lt;Premissas!$C$10,"1,20 – 1,39",IF(G1274&lt;Premissas!$C$11,"1,40 – 1,59",IF(G1274&lt;Premissas!$C$12,"1,60 – 1,99","≥ 2,00"))))))</f>
        <v>1,00 – 1,19</v>
      </c>
      <c r="L1274" s="12">
        <f>IF(G1274="","",MIN(Premissas!$C$17,IF(G1274&lt;Premissas!$C$8,Premissas!$E$7,IF(G1274&lt;Premissas!$C$9,Premissas!$E$8,IF(G1274&lt;Premissas!$C$10,Premissas!$E$9,IF(G1274&lt;Premissas!$C$11,Premissas!$E$10,IF(G1274&lt;Premissas!$C$12,Premissas!$E$11,Premissas!$E$12)))))))</f>
        <v>100</v>
      </c>
      <c r="M1274" s="13">
        <f>IF(OR(L1274="",L1274=0),0,L1274/Premissas!$C$16)</f>
        <v>3.8461538461538463</v>
      </c>
      <c r="N1274" s="9" t="str">
        <f>IF(L1274&gt;=Premissas!$C$17,"SIM","NÃO")</f>
        <v>NÃO</v>
      </c>
    </row>
    <row r="1275" spans="1:14" ht="15" customHeight="1">
      <c r="A1275" s="9">
        <v>8</v>
      </c>
      <c r="B1275" s="9" t="s">
        <v>2175</v>
      </c>
      <c r="C1275" s="9" t="s">
        <v>2176</v>
      </c>
      <c r="D1275" s="9">
        <v>1965</v>
      </c>
      <c r="E1275" s="9" t="s">
        <v>18</v>
      </c>
      <c r="F1275" s="9">
        <f>COUNTIFS(Detalhe_Registro!$A:$A,A1275,Detalhe_Registro!$D:$D,B1275)</f>
        <v>2</v>
      </c>
      <c r="G1275" s="11">
        <v>0.227273</v>
      </c>
      <c r="H1275" s="11">
        <v>0.227273</v>
      </c>
      <c r="I1275" s="10">
        <f>SUMIFS(Detalhe_Registro!$F:$F,Detalhe_Registro!$A:$A,A1275,Detalhe_Registro!$D:$D,B1275)</f>
        <v>222</v>
      </c>
      <c r="J1275" s="11">
        <f>SUMIFS(Detalhe_Registro!$G:$G,Detalhe_Registro!$A:$A,A1275,Detalhe_Registro!$D:$D,B1275)</f>
        <v>41.32</v>
      </c>
      <c r="K1275" s="9" t="str">
        <f>IF(G1275="","",IF(G1275&lt;Premissas!$C$8,"&lt; 1,00",IF(G1275&lt;Premissas!$C$9,"1,00 – 1,19",IF(G1275&lt;Premissas!$C$10,"1,20 – 1,39",IF(G1275&lt;Premissas!$C$11,"1,40 – 1,59",IF(G1275&lt;Premissas!$C$12,"1,60 – 1,99","≥ 2,00"))))))</f>
        <v>&lt; 1,00</v>
      </c>
      <c r="L1275" s="12">
        <f>IF(G1275="","",MIN(Premissas!$C$17,IF(G1275&lt;Premissas!$C$8,Premissas!$E$7,IF(G1275&lt;Premissas!$C$9,Premissas!$E$8,IF(G1275&lt;Premissas!$C$10,Premissas!$E$9,IF(G1275&lt;Premissas!$C$11,Premissas!$E$10,IF(G1275&lt;Premissas!$C$12,Premissas!$E$11,Premissas!$E$12)))))))</f>
        <v>0</v>
      </c>
      <c r="M1275" s="13">
        <f>IF(OR(L1275="",L1275=0),0,L1275/Premissas!$C$16)</f>
        <v>0</v>
      </c>
      <c r="N1275" s="9" t="str">
        <f>IF(L1275&gt;=Premissas!$C$17,"SIM","NÃO")</f>
        <v>NÃO</v>
      </c>
    </row>
    <row r="1276" spans="1:14" ht="15" customHeight="1">
      <c r="A1276" s="9">
        <v>8</v>
      </c>
      <c r="B1276" s="9" t="s">
        <v>1615</v>
      </c>
      <c r="C1276" s="9" t="s">
        <v>1616</v>
      </c>
      <c r="D1276" s="9">
        <v>1965</v>
      </c>
      <c r="E1276" s="9" t="s">
        <v>4852</v>
      </c>
      <c r="F1276" s="9">
        <f>COUNTIFS(Detalhe_Registro!$A:$A,A1276,Detalhe_Registro!$D:$D,B1276)</f>
        <v>4</v>
      </c>
      <c r="G1276" s="11">
        <v>0.9375</v>
      </c>
      <c r="H1276" s="11">
        <v>0.49816199999999999</v>
      </c>
      <c r="I1276" s="10">
        <f>SUMIFS(Detalhe_Registro!$F:$F,Detalhe_Registro!$A:$A,A1276,Detalhe_Registro!$D:$D,B1276)</f>
        <v>4130</v>
      </c>
      <c r="J1276" s="11">
        <f>SUMIFS(Detalhe_Registro!$G:$G,Detalhe_Registro!$A:$A,A1276,Detalhe_Registro!$D:$D,B1276)</f>
        <v>290.68</v>
      </c>
      <c r="K1276" s="9" t="str">
        <f>IF(G1276="","",IF(G1276&lt;Premissas!$C$8,"&lt; 1,00",IF(G1276&lt;Premissas!$C$9,"1,00 – 1,19",IF(G1276&lt;Premissas!$C$10,"1,20 – 1,39",IF(G1276&lt;Premissas!$C$11,"1,40 – 1,59",IF(G1276&lt;Premissas!$C$12,"1,60 – 1,99","≥ 2,00"))))))</f>
        <v>&lt; 1,00</v>
      </c>
      <c r="L1276" s="12">
        <f>IF(G1276="","",MIN(Premissas!$C$17,IF(G1276&lt;Premissas!$C$8,Premissas!$E$7,IF(G1276&lt;Premissas!$C$9,Premissas!$E$8,IF(G1276&lt;Premissas!$C$10,Premissas!$E$9,IF(G1276&lt;Premissas!$C$11,Premissas!$E$10,IF(G1276&lt;Premissas!$C$12,Premissas!$E$11,Premissas!$E$12)))))))</f>
        <v>0</v>
      </c>
      <c r="M1276" s="13">
        <f>IF(OR(L1276="",L1276=0),0,L1276/Premissas!$C$16)</f>
        <v>0</v>
      </c>
      <c r="N1276" s="9" t="str">
        <f>IF(L1276&gt;=Premissas!$C$17,"SIM","NÃO")</f>
        <v>NÃO</v>
      </c>
    </row>
    <row r="1277" spans="1:14" ht="15" customHeight="1">
      <c r="A1277" s="9">
        <v>8</v>
      </c>
      <c r="B1277" s="9" t="s">
        <v>1355</v>
      </c>
      <c r="C1277" s="9" t="s">
        <v>1356</v>
      </c>
      <c r="D1277" s="9">
        <v>1965</v>
      </c>
      <c r="E1277" s="9" t="s">
        <v>19</v>
      </c>
      <c r="F1277" s="9">
        <f>COUNTIFS(Detalhe_Registro!$A:$A,A1277,Detalhe_Registro!$D:$D,B1277)</f>
        <v>2</v>
      </c>
      <c r="G1277" s="11">
        <v>1.2941180000000001</v>
      </c>
      <c r="H1277" s="11">
        <v>1.2941180000000001</v>
      </c>
      <c r="I1277" s="10">
        <f>SUMIFS(Detalhe_Registro!$F:$F,Detalhe_Registro!$A:$A,A1277,Detalhe_Registro!$D:$D,B1277)</f>
        <v>7492</v>
      </c>
      <c r="J1277" s="11">
        <f>SUMIFS(Detalhe_Registro!$G:$G,Detalhe_Registro!$A:$A,A1277,Detalhe_Registro!$D:$D,B1277)</f>
        <v>343.76</v>
      </c>
      <c r="K1277" s="9" t="str">
        <f>IF(G1277="","",IF(G1277&lt;Premissas!$C$8,"&lt; 1,00",IF(G1277&lt;Premissas!$C$9,"1,00 – 1,19",IF(G1277&lt;Premissas!$C$10,"1,20 – 1,39",IF(G1277&lt;Premissas!$C$11,"1,40 – 1,59",IF(G1277&lt;Premissas!$C$12,"1,60 – 1,99","≥ 2,00"))))))</f>
        <v>1,20 – 1,39</v>
      </c>
      <c r="L1277" s="12">
        <f>IF(G1277="","",MIN(Premissas!$C$17,IF(G1277&lt;Premissas!$C$8,Premissas!$E$7,IF(G1277&lt;Premissas!$C$9,Premissas!$E$8,IF(G1277&lt;Premissas!$C$10,Premissas!$E$9,IF(G1277&lt;Premissas!$C$11,Premissas!$E$10,IF(G1277&lt;Premissas!$C$12,Premissas!$E$11,Premissas!$E$12)))))))</f>
        <v>200</v>
      </c>
      <c r="M1277" s="13">
        <f>IF(OR(L1277="",L1277=0),0,L1277/Premissas!$C$16)</f>
        <v>7.6923076923076925</v>
      </c>
      <c r="N1277" s="9" t="str">
        <f>IF(L1277&gt;=Premissas!$C$17,"SIM","NÃO")</f>
        <v>NÃO</v>
      </c>
    </row>
    <row r="1278" spans="1:14" ht="15" customHeight="1">
      <c r="A1278" s="9">
        <v>8</v>
      </c>
      <c r="B1278" s="9" t="s">
        <v>1571</v>
      </c>
      <c r="C1278" s="9" t="s">
        <v>1572</v>
      </c>
      <c r="D1278" s="9">
        <v>1965</v>
      </c>
      <c r="E1278" s="9" t="s">
        <v>18</v>
      </c>
      <c r="F1278" s="9">
        <f>COUNTIFS(Detalhe_Registro!$A:$A,A1278,Detalhe_Registro!$D:$D,B1278)</f>
        <v>2</v>
      </c>
      <c r="G1278" s="11">
        <v>1.045455</v>
      </c>
      <c r="H1278" s="11">
        <v>1.045455</v>
      </c>
      <c r="I1278" s="10">
        <f>SUMIFS(Detalhe_Registro!$F:$F,Detalhe_Registro!$A:$A,A1278,Detalhe_Registro!$D:$D,B1278)</f>
        <v>2476</v>
      </c>
      <c r="J1278" s="11">
        <f>SUMIFS(Detalhe_Registro!$G:$G,Detalhe_Registro!$A:$A,A1278,Detalhe_Registro!$D:$D,B1278)</f>
        <v>109.32</v>
      </c>
      <c r="K1278" s="9" t="str">
        <f>IF(G1278="","",IF(G1278&lt;Premissas!$C$8,"&lt; 1,00",IF(G1278&lt;Premissas!$C$9,"1,00 – 1,19",IF(G1278&lt;Premissas!$C$10,"1,20 – 1,39",IF(G1278&lt;Premissas!$C$11,"1,40 – 1,59",IF(G1278&lt;Premissas!$C$12,"1,60 – 1,99","≥ 2,00"))))))</f>
        <v>1,00 – 1,19</v>
      </c>
      <c r="L1278" s="12">
        <f>IF(G1278="","",MIN(Premissas!$C$17,IF(G1278&lt;Premissas!$C$8,Premissas!$E$7,IF(G1278&lt;Premissas!$C$9,Premissas!$E$8,IF(G1278&lt;Premissas!$C$10,Premissas!$E$9,IF(G1278&lt;Premissas!$C$11,Premissas!$E$10,IF(G1278&lt;Premissas!$C$12,Premissas!$E$11,Premissas!$E$12)))))))</f>
        <v>100</v>
      </c>
      <c r="M1278" s="13">
        <f>IF(OR(L1278="",L1278=0),0,L1278/Premissas!$C$16)</f>
        <v>3.8461538461538463</v>
      </c>
      <c r="N1278" s="9" t="str">
        <f>IF(L1278&gt;=Premissas!$C$17,"SIM","NÃO")</f>
        <v>NÃO</v>
      </c>
    </row>
    <row r="1279" spans="1:14" ht="15" customHeight="1">
      <c r="A1279" s="9">
        <v>8</v>
      </c>
      <c r="B1279" s="9" t="s">
        <v>1603</v>
      </c>
      <c r="C1279" s="9" t="s">
        <v>1604</v>
      </c>
      <c r="D1279" s="9">
        <v>1965</v>
      </c>
      <c r="E1279" s="9" t="s">
        <v>21</v>
      </c>
      <c r="F1279" s="9">
        <f>COUNTIFS(Detalhe_Registro!$A:$A,A1279,Detalhe_Registro!$D:$D,B1279)</f>
        <v>2</v>
      </c>
      <c r="G1279" s="11">
        <v>0.6</v>
      </c>
      <c r="H1279" s="11">
        <v>0.6</v>
      </c>
      <c r="I1279" s="10">
        <f>SUMIFS(Detalhe_Registro!$F:$F,Detalhe_Registro!$A:$A,A1279,Detalhe_Registro!$D:$D,B1279)</f>
        <v>3516</v>
      </c>
      <c r="J1279" s="11">
        <f>SUMIFS(Detalhe_Registro!$G:$G,Detalhe_Registro!$A:$A,A1279,Detalhe_Registro!$D:$D,B1279)</f>
        <v>305.44</v>
      </c>
      <c r="K1279" s="9" t="str">
        <f>IF(G1279="","",IF(G1279&lt;Premissas!$C$8,"&lt; 1,00",IF(G1279&lt;Premissas!$C$9,"1,00 – 1,19",IF(G1279&lt;Premissas!$C$10,"1,20 – 1,39",IF(G1279&lt;Premissas!$C$11,"1,40 – 1,59",IF(G1279&lt;Premissas!$C$12,"1,60 – 1,99","≥ 2,00"))))))</f>
        <v>&lt; 1,00</v>
      </c>
      <c r="L1279" s="12">
        <f>IF(G1279="","",MIN(Premissas!$C$17,IF(G1279&lt;Premissas!$C$8,Premissas!$E$7,IF(G1279&lt;Premissas!$C$9,Premissas!$E$8,IF(G1279&lt;Premissas!$C$10,Premissas!$E$9,IF(G1279&lt;Premissas!$C$11,Premissas!$E$10,IF(G1279&lt;Premissas!$C$12,Premissas!$E$11,Premissas!$E$12)))))))</f>
        <v>0</v>
      </c>
      <c r="M1279" s="13">
        <f>IF(OR(L1279="",L1279=0),0,L1279/Premissas!$C$16)</f>
        <v>0</v>
      </c>
      <c r="N1279" s="9" t="str">
        <f>IF(L1279&gt;=Premissas!$C$17,"SIM","NÃO")</f>
        <v>NÃO</v>
      </c>
    </row>
    <row r="1280" spans="1:14" ht="15" customHeight="1">
      <c r="A1280" s="9">
        <v>8</v>
      </c>
      <c r="B1280" s="9" t="s">
        <v>1547</v>
      </c>
      <c r="C1280" s="9" t="s">
        <v>1548</v>
      </c>
      <c r="D1280" s="9">
        <v>7801</v>
      </c>
      <c r="E1280" s="9" t="s">
        <v>4855</v>
      </c>
      <c r="F1280" s="9">
        <f>COUNTIFS(Detalhe_Registro!$A:$A,A1280,Detalhe_Registro!$D:$D,B1280)</f>
        <v>3</v>
      </c>
      <c r="G1280" s="11">
        <v>0.47058800000000001</v>
      </c>
      <c r="H1280" s="11">
        <v>0.24398400000000001</v>
      </c>
      <c r="I1280" s="10">
        <f>SUMIFS(Detalhe_Registro!$F:$F,Detalhe_Registro!$A:$A,A1280,Detalhe_Registro!$D:$D,B1280)</f>
        <v>275</v>
      </c>
      <c r="J1280" s="11">
        <f>SUMIFS(Detalhe_Registro!$G:$G,Detalhe_Registro!$A:$A,A1280,Detalhe_Registro!$D:$D,B1280)</f>
        <v>43.36</v>
      </c>
      <c r="K1280" s="9" t="str">
        <f>IF(G1280="","",IF(G1280&lt;Premissas!$C$8,"&lt; 1,00",IF(G1280&lt;Premissas!$C$9,"1,00 – 1,19",IF(G1280&lt;Premissas!$C$10,"1,20 – 1,39",IF(G1280&lt;Premissas!$C$11,"1,40 – 1,59",IF(G1280&lt;Premissas!$C$12,"1,60 – 1,99","≥ 2,00"))))))</f>
        <v>&lt; 1,00</v>
      </c>
      <c r="L1280" s="12">
        <f>IF(G1280="","",MIN(Premissas!$C$17,IF(G1280&lt;Premissas!$C$8,Premissas!$E$7,IF(G1280&lt;Premissas!$C$9,Premissas!$E$8,IF(G1280&lt;Premissas!$C$10,Premissas!$E$9,IF(G1280&lt;Premissas!$C$11,Premissas!$E$10,IF(G1280&lt;Premissas!$C$12,Premissas!$E$11,Premissas!$E$12)))))))</f>
        <v>0</v>
      </c>
      <c r="M1280" s="13">
        <f>IF(OR(L1280="",L1280=0),0,L1280/Premissas!$C$16)</f>
        <v>0</v>
      </c>
      <c r="N1280" s="9" t="str">
        <f>IF(L1280&gt;=Premissas!$C$17,"SIM","NÃO")</f>
        <v>NÃO</v>
      </c>
    </row>
    <row r="1281" spans="1:14" ht="15" customHeight="1">
      <c r="A1281" s="9">
        <v>8</v>
      </c>
      <c r="B1281" s="9" t="s">
        <v>1565</v>
      </c>
      <c r="C1281" s="9" t="s">
        <v>1566</v>
      </c>
      <c r="D1281" s="9">
        <v>1965</v>
      </c>
      <c r="E1281" s="9" t="s">
        <v>18</v>
      </c>
      <c r="F1281" s="9">
        <f>COUNTIFS(Detalhe_Registro!$A:$A,A1281,Detalhe_Registro!$D:$D,B1281)</f>
        <v>2</v>
      </c>
      <c r="G1281" s="11">
        <v>1</v>
      </c>
      <c r="H1281" s="11">
        <v>1</v>
      </c>
      <c r="I1281" s="10">
        <f>SUMIFS(Detalhe_Registro!$F:$F,Detalhe_Registro!$A:$A,A1281,Detalhe_Registro!$D:$D,B1281)</f>
        <v>332</v>
      </c>
      <c r="J1281" s="11">
        <f>SUMIFS(Detalhe_Registro!$G:$G,Detalhe_Registro!$A:$A,A1281,Detalhe_Registro!$D:$D,B1281)</f>
        <v>15.44</v>
      </c>
      <c r="K1281" s="9" t="str">
        <f>IF(G1281="","",IF(G1281&lt;Premissas!$C$8,"&lt; 1,00",IF(G1281&lt;Premissas!$C$9,"1,00 – 1,19",IF(G1281&lt;Premissas!$C$10,"1,20 – 1,39",IF(G1281&lt;Premissas!$C$11,"1,40 – 1,59",IF(G1281&lt;Premissas!$C$12,"1,60 – 1,99","≥ 2,00"))))))</f>
        <v>1,00 – 1,19</v>
      </c>
      <c r="L1281" s="12">
        <f>IF(G1281="","",MIN(Premissas!$C$17,IF(G1281&lt;Premissas!$C$8,Premissas!$E$7,IF(G1281&lt;Premissas!$C$9,Premissas!$E$8,IF(G1281&lt;Premissas!$C$10,Premissas!$E$9,IF(G1281&lt;Premissas!$C$11,Premissas!$E$10,IF(G1281&lt;Premissas!$C$12,Premissas!$E$11,Premissas!$E$12)))))))</f>
        <v>100</v>
      </c>
      <c r="M1281" s="13">
        <f>IF(OR(L1281="",L1281=0),0,L1281/Premissas!$C$16)</f>
        <v>3.8461538461538463</v>
      </c>
      <c r="N1281" s="9" t="str">
        <f>IF(L1281&gt;=Premissas!$C$17,"SIM","NÃO")</f>
        <v>NÃO</v>
      </c>
    </row>
    <row r="1282" spans="1:14" ht="15" customHeight="1">
      <c r="A1282" s="9">
        <v>8</v>
      </c>
      <c r="B1282" s="9" t="s">
        <v>1429</v>
      </c>
      <c r="C1282" s="9" t="s">
        <v>1430</v>
      </c>
      <c r="D1282" s="9">
        <v>1965</v>
      </c>
      <c r="E1282" s="9" t="s">
        <v>19</v>
      </c>
      <c r="F1282" s="9">
        <f>COUNTIFS(Detalhe_Registro!$A:$A,A1282,Detalhe_Registro!$D:$D,B1282)</f>
        <v>2</v>
      </c>
      <c r="G1282" s="11">
        <v>3.1176469999999998</v>
      </c>
      <c r="H1282" s="11">
        <v>3.1176469999999998</v>
      </c>
      <c r="I1282" s="10">
        <f>SUMIFS(Detalhe_Registro!$F:$F,Detalhe_Registro!$A:$A,A1282,Detalhe_Registro!$D:$D,B1282)</f>
        <v>20</v>
      </c>
      <c r="J1282" s="11">
        <f>SUMIFS(Detalhe_Registro!$G:$G,Detalhe_Registro!$A:$A,A1282,Detalhe_Registro!$D:$D,B1282)</f>
        <v>0.38</v>
      </c>
      <c r="K1282" s="9" t="str">
        <f>IF(G1282="","",IF(G1282&lt;Premissas!$C$8,"&lt; 1,00",IF(G1282&lt;Premissas!$C$9,"1,00 – 1,19",IF(G1282&lt;Premissas!$C$10,"1,20 – 1,39",IF(G1282&lt;Premissas!$C$11,"1,40 – 1,59",IF(G1282&lt;Premissas!$C$12,"1,60 – 1,99","≥ 2,00"))))))</f>
        <v>≥ 2,00</v>
      </c>
      <c r="L1282" s="12">
        <f>IF(G1282="","",MIN(Premissas!$C$17,IF(G1282&lt;Premissas!$C$8,Premissas!$E$7,IF(G1282&lt;Premissas!$C$9,Premissas!$E$8,IF(G1282&lt;Premissas!$C$10,Premissas!$E$9,IF(G1282&lt;Premissas!$C$11,Premissas!$E$10,IF(G1282&lt;Premissas!$C$12,Premissas!$E$11,Premissas!$E$12)))))))</f>
        <v>750</v>
      </c>
      <c r="M1282" s="13">
        <f>IF(OR(L1282="",L1282=0),0,L1282/Premissas!$C$16)</f>
        <v>28.846153846153847</v>
      </c>
      <c r="N1282" s="9" t="str">
        <f>IF(L1282&gt;=Premissas!$C$17,"SIM","NÃO")</f>
        <v>SIM</v>
      </c>
    </row>
    <row r="1283" spans="1:14" ht="15" customHeight="1">
      <c r="A1283" s="9">
        <v>8</v>
      </c>
      <c r="B1283" s="9" t="s">
        <v>1909</v>
      </c>
      <c r="C1283" s="9" t="s">
        <v>1910</v>
      </c>
      <c r="D1283" s="9">
        <v>1965</v>
      </c>
      <c r="E1283" s="9" t="s">
        <v>19</v>
      </c>
      <c r="F1283" s="9">
        <f>COUNTIFS(Detalhe_Registro!$A:$A,A1283,Detalhe_Registro!$D:$D,B1283)</f>
        <v>2</v>
      </c>
      <c r="G1283" s="11">
        <v>5.8824000000000001E-2</v>
      </c>
      <c r="H1283" s="11">
        <v>5.8824000000000001E-2</v>
      </c>
      <c r="I1283" s="10">
        <f>SUMIFS(Detalhe_Registro!$F:$F,Detalhe_Registro!$A:$A,A1283,Detalhe_Registro!$D:$D,B1283)</f>
        <v>2</v>
      </c>
      <c r="J1283" s="11">
        <f>SUMIFS(Detalhe_Registro!$G:$G,Detalhe_Registro!$A:$A,A1283,Detalhe_Registro!$D:$D,B1283)</f>
        <v>3.12</v>
      </c>
      <c r="K1283" s="9" t="str">
        <f>IF(G1283="","",IF(G1283&lt;Premissas!$C$8,"&lt; 1,00",IF(G1283&lt;Premissas!$C$9,"1,00 – 1,19",IF(G1283&lt;Premissas!$C$10,"1,20 – 1,39",IF(G1283&lt;Premissas!$C$11,"1,40 – 1,59",IF(G1283&lt;Premissas!$C$12,"1,60 – 1,99","≥ 2,00"))))))</f>
        <v>&lt; 1,00</v>
      </c>
      <c r="L1283" s="12">
        <f>IF(G1283="","",MIN(Premissas!$C$17,IF(G1283&lt;Premissas!$C$8,Premissas!$E$7,IF(G1283&lt;Premissas!$C$9,Premissas!$E$8,IF(G1283&lt;Premissas!$C$10,Premissas!$E$9,IF(G1283&lt;Premissas!$C$11,Premissas!$E$10,IF(G1283&lt;Premissas!$C$12,Premissas!$E$11,Premissas!$E$12)))))))</f>
        <v>0</v>
      </c>
      <c r="M1283" s="13">
        <f>IF(OR(L1283="",L1283=0),0,L1283/Premissas!$C$16)</f>
        <v>0</v>
      </c>
      <c r="N1283" s="9" t="str">
        <f>IF(L1283&gt;=Premissas!$C$17,"SIM","NÃO")</f>
        <v>NÃO</v>
      </c>
    </row>
    <row r="1284" spans="1:14" ht="15" customHeight="1">
      <c r="A1284" s="9">
        <v>8</v>
      </c>
      <c r="B1284" s="9" t="s">
        <v>1581</v>
      </c>
      <c r="C1284" s="9" t="s">
        <v>1582</v>
      </c>
      <c r="D1284" s="9">
        <v>1965</v>
      </c>
      <c r="E1284" s="9" t="s">
        <v>18</v>
      </c>
      <c r="F1284" s="9">
        <f>COUNTIFS(Detalhe_Registro!$A:$A,A1284,Detalhe_Registro!$D:$D,B1284)</f>
        <v>2</v>
      </c>
      <c r="G1284" s="11">
        <v>0.45454499999999998</v>
      </c>
      <c r="H1284" s="11">
        <v>0.45454499999999998</v>
      </c>
      <c r="I1284" s="10">
        <f>SUMIFS(Detalhe_Registro!$F:$F,Detalhe_Registro!$A:$A,A1284,Detalhe_Registro!$D:$D,B1284)</f>
        <v>1516</v>
      </c>
      <c r="J1284" s="11">
        <f>SUMIFS(Detalhe_Registro!$G:$G,Detalhe_Registro!$A:$A,A1284,Detalhe_Registro!$D:$D,B1284)</f>
        <v>149.68</v>
      </c>
      <c r="K1284" s="9" t="str">
        <f>IF(G1284="","",IF(G1284&lt;Premissas!$C$8,"&lt; 1,00",IF(G1284&lt;Premissas!$C$9,"1,00 – 1,19",IF(G1284&lt;Premissas!$C$10,"1,20 – 1,39",IF(G1284&lt;Premissas!$C$11,"1,40 – 1,59",IF(G1284&lt;Premissas!$C$12,"1,60 – 1,99","≥ 2,00"))))))</f>
        <v>&lt; 1,00</v>
      </c>
      <c r="L1284" s="12">
        <f>IF(G1284="","",MIN(Premissas!$C$17,IF(G1284&lt;Premissas!$C$8,Premissas!$E$7,IF(G1284&lt;Premissas!$C$9,Premissas!$E$8,IF(G1284&lt;Premissas!$C$10,Premissas!$E$9,IF(G1284&lt;Premissas!$C$11,Premissas!$E$10,IF(G1284&lt;Premissas!$C$12,Premissas!$E$11,Premissas!$E$12)))))))</f>
        <v>0</v>
      </c>
      <c r="M1284" s="13">
        <f>IF(OR(L1284="",L1284=0),0,L1284/Premissas!$C$16)</f>
        <v>0</v>
      </c>
      <c r="N1284" s="9" t="str">
        <f>IF(L1284&gt;=Premissas!$C$17,"SIM","NÃO")</f>
        <v>NÃO</v>
      </c>
    </row>
    <row r="1285" spans="1:14" ht="15" customHeight="1">
      <c r="A1285" s="9">
        <v>8</v>
      </c>
      <c r="B1285" s="9" t="s">
        <v>1779</v>
      </c>
      <c r="C1285" s="9" t="s">
        <v>1780</v>
      </c>
      <c r="D1285" s="9">
        <v>1965</v>
      </c>
      <c r="E1285" s="9" t="s">
        <v>4854</v>
      </c>
      <c r="F1285" s="9">
        <f>COUNTIFS(Detalhe_Registro!$A:$A,A1285,Detalhe_Registro!$D:$D,B1285)</f>
        <v>4</v>
      </c>
      <c r="G1285" s="11">
        <v>0.54545500000000002</v>
      </c>
      <c r="H1285" s="11">
        <v>0.303977</v>
      </c>
      <c r="I1285" s="10">
        <f>SUMIFS(Detalhe_Registro!$F:$F,Detalhe_Registro!$A:$A,A1285,Detalhe_Registro!$D:$D,B1285)</f>
        <v>120</v>
      </c>
      <c r="J1285" s="11">
        <f>SUMIFS(Detalhe_Registro!$G:$G,Detalhe_Registro!$A:$A,A1285,Detalhe_Registro!$D:$D,B1285)</f>
        <v>12.52</v>
      </c>
      <c r="K1285" s="9" t="str">
        <f>IF(G1285="","",IF(G1285&lt;Premissas!$C$8,"&lt; 1,00",IF(G1285&lt;Premissas!$C$9,"1,00 – 1,19",IF(G1285&lt;Premissas!$C$10,"1,20 – 1,39",IF(G1285&lt;Premissas!$C$11,"1,40 – 1,59",IF(G1285&lt;Premissas!$C$12,"1,60 – 1,99","≥ 2,00"))))))</f>
        <v>&lt; 1,00</v>
      </c>
      <c r="L1285" s="12">
        <f>IF(G1285="","",MIN(Premissas!$C$17,IF(G1285&lt;Premissas!$C$8,Premissas!$E$7,IF(G1285&lt;Premissas!$C$9,Premissas!$E$8,IF(G1285&lt;Premissas!$C$10,Premissas!$E$9,IF(G1285&lt;Premissas!$C$11,Premissas!$E$10,IF(G1285&lt;Premissas!$C$12,Premissas!$E$11,Premissas!$E$12)))))))</f>
        <v>0</v>
      </c>
      <c r="M1285" s="13">
        <f>IF(OR(L1285="",L1285=0),0,L1285/Premissas!$C$16)</f>
        <v>0</v>
      </c>
      <c r="N1285" s="9" t="str">
        <f>IF(L1285&gt;=Premissas!$C$17,"SIM","NÃO")</f>
        <v>NÃO</v>
      </c>
    </row>
    <row r="1286" spans="1:14" ht="15" customHeight="1">
      <c r="A1286" s="9">
        <v>8</v>
      </c>
      <c r="B1286" s="9" t="s">
        <v>4818</v>
      </c>
      <c r="C1286" s="9" t="s">
        <v>4819</v>
      </c>
      <c r="D1286" s="9">
        <v>7801</v>
      </c>
      <c r="E1286" s="9" t="s">
        <v>21</v>
      </c>
      <c r="F1286" s="9">
        <f>COUNTIFS(Detalhe_Registro!$A:$A,A1286,Detalhe_Registro!$D:$D,B1286)</f>
        <v>1</v>
      </c>
      <c r="G1286" s="11">
        <v>0.7</v>
      </c>
      <c r="H1286" s="11">
        <v>0.7</v>
      </c>
      <c r="I1286" s="10">
        <f>SUMIFS(Detalhe_Registro!$F:$F,Detalhe_Registro!$A:$A,A1286,Detalhe_Registro!$D:$D,B1286)</f>
        <v>1582</v>
      </c>
      <c r="J1286" s="11">
        <f>SUMIFS(Detalhe_Registro!$G:$G,Detalhe_Registro!$A:$A,A1286,Detalhe_Registro!$D:$D,B1286)</f>
        <v>113.13</v>
      </c>
      <c r="K1286" s="9" t="str">
        <f>IF(G1286="","",IF(G1286&lt;Premissas!$C$8,"&lt; 1,00",IF(G1286&lt;Premissas!$C$9,"1,00 – 1,19",IF(G1286&lt;Premissas!$C$10,"1,20 – 1,39",IF(G1286&lt;Premissas!$C$11,"1,40 – 1,59",IF(G1286&lt;Premissas!$C$12,"1,60 – 1,99","≥ 2,00"))))))</f>
        <v>&lt; 1,00</v>
      </c>
      <c r="L1286" s="12">
        <f>IF(G1286="","",MIN(Premissas!$C$17,IF(G1286&lt;Premissas!$C$8,Premissas!$E$7,IF(G1286&lt;Premissas!$C$9,Premissas!$E$8,IF(G1286&lt;Premissas!$C$10,Premissas!$E$9,IF(G1286&lt;Premissas!$C$11,Premissas!$E$10,IF(G1286&lt;Premissas!$C$12,Premissas!$E$11,Premissas!$E$12)))))))</f>
        <v>0</v>
      </c>
      <c r="M1286" s="13">
        <f>IF(OR(L1286="",L1286=0),0,L1286/Premissas!$C$16)</f>
        <v>0</v>
      </c>
      <c r="N1286" s="9" t="str">
        <f>IF(L1286&gt;=Premissas!$C$17,"SIM","NÃO")</f>
        <v>NÃO</v>
      </c>
    </row>
    <row r="1287" spans="1:14" ht="15" customHeight="1">
      <c r="A1287" s="9">
        <v>8</v>
      </c>
      <c r="B1287" s="9" t="s">
        <v>4336</v>
      </c>
      <c r="C1287" s="9" t="s">
        <v>4337</v>
      </c>
      <c r="D1287" s="9">
        <v>1965</v>
      </c>
      <c r="E1287" s="9" t="s">
        <v>19</v>
      </c>
      <c r="F1287" s="9">
        <f>COUNTIFS(Detalhe_Registro!$A:$A,A1287,Detalhe_Registro!$D:$D,B1287)</f>
        <v>2</v>
      </c>
      <c r="G1287" s="11">
        <v>8.2352939999999997</v>
      </c>
      <c r="H1287" s="11">
        <v>8.2352939999999997</v>
      </c>
      <c r="I1287" s="10">
        <f>SUMIFS(Detalhe_Registro!$F:$F,Detalhe_Registro!$A:$A,A1287,Detalhe_Registro!$D:$D,B1287)</f>
        <v>174</v>
      </c>
      <c r="J1287" s="11">
        <f>SUMIFS(Detalhe_Registro!$G:$G,Detalhe_Registro!$A:$A,A1287,Detalhe_Registro!$D:$D,B1287)</f>
        <v>1.24</v>
      </c>
      <c r="K1287" s="9" t="str">
        <f>IF(G1287="","",IF(G1287&lt;Premissas!$C$8,"&lt; 1,00",IF(G1287&lt;Premissas!$C$9,"1,00 – 1,19",IF(G1287&lt;Premissas!$C$10,"1,20 – 1,39",IF(G1287&lt;Premissas!$C$11,"1,40 – 1,59",IF(G1287&lt;Premissas!$C$12,"1,60 – 1,99","≥ 2,00"))))))</f>
        <v>≥ 2,00</v>
      </c>
      <c r="L1287" s="12">
        <f>IF(G1287="","",MIN(Premissas!$C$17,IF(G1287&lt;Premissas!$C$8,Premissas!$E$7,IF(G1287&lt;Premissas!$C$9,Premissas!$E$8,IF(G1287&lt;Premissas!$C$10,Premissas!$E$9,IF(G1287&lt;Premissas!$C$11,Premissas!$E$10,IF(G1287&lt;Premissas!$C$12,Premissas!$E$11,Premissas!$E$12)))))))</f>
        <v>750</v>
      </c>
      <c r="M1287" s="13">
        <f>IF(OR(L1287="",L1287=0),0,L1287/Premissas!$C$16)</f>
        <v>28.846153846153847</v>
      </c>
      <c r="N1287" s="9" t="str">
        <f>IF(L1287&gt;=Premissas!$C$17,"SIM","NÃO")</f>
        <v>SIM</v>
      </c>
    </row>
    <row r="1288" spans="1:14" ht="15" customHeight="1">
      <c r="A1288" s="9">
        <v>8</v>
      </c>
      <c r="B1288" s="9" t="s">
        <v>1479</v>
      </c>
      <c r="C1288" s="9" t="s">
        <v>1480</v>
      </c>
      <c r="D1288" s="9">
        <v>1965</v>
      </c>
      <c r="E1288" s="9" t="s">
        <v>18</v>
      </c>
      <c r="F1288" s="9">
        <f>COUNTIFS(Detalhe_Registro!$A:$A,A1288,Detalhe_Registro!$D:$D,B1288)</f>
        <v>2</v>
      </c>
      <c r="G1288" s="11">
        <v>1.5</v>
      </c>
      <c r="H1288" s="11">
        <v>1.5</v>
      </c>
      <c r="I1288" s="10">
        <f>SUMIFS(Detalhe_Registro!$F:$F,Detalhe_Registro!$A:$A,A1288,Detalhe_Registro!$D:$D,B1288)</f>
        <v>1622</v>
      </c>
      <c r="J1288" s="11">
        <f>SUMIFS(Detalhe_Registro!$G:$G,Detalhe_Registro!$A:$A,A1288,Detalhe_Registro!$D:$D,B1288)</f>
        <v>49.12</v>
      </c>
      <c r="K1288" s="9" t="str">
        <f>IF(G1288="","",IF(G1288&lt;Premissas!$C$8,"&lt; 1,00",IF(G1288&lt;Premissas!$C$9,"1,00 – 1,19",IF(G1288&lt;Premissas!$C$10,"1,20 – 1,39",IF(G1288&lt;Premissas!$C$11,"1,40 – 1,59",IF(G1288&lt;Premissas!$C$12,"1,60 – 1,99","≥ 2,00"))))))</f>
        <v>1,40 – 1,59</v>
      </c>
      <c r="L1288" s="12">
        <f>IF(G1288="","",MIN(Premissas!$C$17,IF(G1288&lt;Premissas!$C$8,Premissas!$E$7,IF(G1288&lt;Premissas!$C$9,Premissas!$E$8,IF(G1288&lt;Premissas!$C$10,Premissas!$E$9,IF(G1288&lt;Premissas!$C$11,Premissas!$E$10,IF(G1288&lt;Premissas!$C$12,Premissas!$E$11,Premissas!$E$12)))))))</f>
        <v>350</v>
      </c>
      <c r="M1288" s="13">
        <f>IF(OR(L1288="",L1288=0),0,L1288/Premissas!$C$16)</f>
        <v>13.461538461538462</v>
      </c>
      <c r="N1288" s="9" t="str">
        <f>IF(L1288&gt;=Premissas!$C$17,"SIM","NÃO")</f>
        <v>NÃO</v>
      </c>
    </row>
    <row r="1289" spans="1:14" ht="15" customHeight="1">
      <c r="A1289" s="9">
        <v>8</v>
      </c>
      <c r="B1289" s="9" t="s">
        <v>1597</v>
      </c>
      <c r="C1289" s="9" t="s">
        <v>1598</v>
      </c>
      <c r="D1289" s="9">
        <v>1965</v>
      </c>
      <c r="E1289" s="9" t="s">
        <v>20</v>
      </c>
      <c r="F1289" s="9">
        <f>COUNTIFS(Detalhe_Registro!$A:$A,A1289,Detalhe_Registro!$D:$D,B1289)</f>
        <v>2</v>
      </c>
      <c r="G1289" s="11">
        <v>1.25</v>
      </c>
      <c r="H1289" s="11">
        <v>1.25</v>
      </c>
      <c r="I1289" s="10">
        <f>SUMIFS(Detalhe_Registro!$F:$F,Detalhe_Registro!$A:$A,A1289,Detalhe_Registro!$D:$D,B1289)</f>
        <v>966</v>
      </c>
      <c r="J1289" s="11">
        <f>SUMIFS(Detalhe_Registro!$G:$G,Detalhe_Registro!$A:$A,A1289,Detalhe_Registro!$D:$D,B1289)</f>
        <v>49.32</v>
      </c>
      <c r="K1289" s="9" t="str">
        <f>IF(G1289="","",IF(G1289&lt;Premissas!$C$8,"&lt; 1,00",IF(G1289&lt;Premissas!$C$9,"1,00 – 1,19",IF(G1289&lt;Premissas!$C$10,"1,20 – 1,39",IF(G1289&lt;Premissas!$C$11,"1,40 – 1,59",IF(G1289&lt;Premissas!$C$12,"1,60 – 1,99","≥ 2,00"))))))</f>
        <v>1,20 – 1,39</v>
      </c>
      <c r="L1289" s="12">
        <f>IF(G1289="","",MIN(Premissas!$C$17,IF(G1289&lt;Premissas!$C$8,Premissas!$E$7,IF(G1289&lt;Premissas!$C$9,Premissas!$E$8,IF(G1289&lt;Premissas!$C$10,Premissas!$E$9,IF(G1289&lt;Premissas!$C$11,Premissas!$E$10,IF(G1289&lt;Premissas!$C$12,Premissas!$E$11,Premissas!$E$12)))))))</f>
        <v>200</v>
      </c>
      <c r="M1289" s="13">
        <f>IF(OR(L1289="",L1289=0),0,L1289/Premissas!$C$16)</f>
        <v>7.6923076923076925</v>
      </c>
      <c r="N1289" s="9" t="str">
        <f>IF(L1289&gt;=Premissas!$C$17,"SIM","NÃO")</f>
        <v>NÃO</v>
      </c>
    </row>
    <row r="1290" spans="1:14" ht="15" customHeight="1">
      <c r="A1290" s="9">
        <v>8</v>
      </c>
      <c r="B1290" s="9" t="s">
        <v>1731</v>
      </c>
      <c r="C1290" s="9" t="s">
        <v>1732</v>
      </c>
      <c r="D1290" s="9">
        <v>1965</v>
      </c>
      <c r="E1290" s="9" t="s">
        <v>20</v>
      </c>
      <c r="F1290" s="9">
        <f>COUNTIFS(Detalhe_Registro!$A:$A,A1290,Detalhe_Registro!$D:$D,B1290)</f>
        <v>2</v>
      </c>
      <c r="G1290" s="11">
        <v>1.375</v>
      </c>
      <c r="H1290" s="11">
        <v>1.375</v>
      </c>
      <c r="I1290" s="10">
        <f>SUMIFS(Detalhe_Registro!$F:$F,Detalhe_Registro!$A:$A,A1290,Detalhe_Registro!$D:$D,B1290)</f>
        <v>4992</v>
      </c>
      <c r="J1290" s="11">
        <f>SUMIFS(Detalhe_Registro!$G:$G,Detalhe_Registro!$A:$A,A1290,Detalhe_Registro!$D:$D,B1290)</f>
        <v>230.4</v>
      </c>
      <c r="K1290" s="9" t="str">
        <f>IF(G1290="","",IF(G1290&lt;Premissas!$C$8,"&lt; 1,00",IF(G1290&lt;Premissas!$C$9,"1,00 – 1,19",IF(G1290&lt;Premissas!$C$10,"1,20 – 1,39",IF(G1290&lt;Premissas!$C$11,"1,40 – 1,59",IF(G1290&lt;Premissas!$C$12,"1,60 – 1,99","≥ 2,00"))))))</f>
        <v>1,20 – 1,39</v>
      </c>
      <c r="L1290" s="12">
        <f>IF(G1290="","",MIN(Premissas!$C$17,IF(G1290&lt;Premissas!$C$8,Premissas!$E$7,IF(G1290&lt;Premissas!$C$9,Premissas!$E$8,IF(G1290&lt;Premissas!$C$10,Premissas!$E$9,IF(G1290&lt;Premissas!$C$11,Premissas!$E$10,IF(G1290&lt;Premissas!$C$12,Premissas!$E$11,Premissas!$E$12)))))))</f>
        <v>200</v>
      </c>
      <c r="M1290" s="13">
        <f>IF(OR(L1290="",L1290=0),0,L1290/Premissas!$C$16)</f>
        <v>7.6923076923076925</v>
      </c>
      <c r="N1290" s="9" t="str">
        <f>IF(L1290&gt;=Premissas!$C$17,"SIM","NÃO")</f>
        <v>NÃO</v>
      </c>
    </row>
    <row r="1291" spans="1:14" ht="15" customHeight="1">
      <c r="A1291" s="9">
        <v>8</v>
      </c>
      <c r="B1291" s="9" t="s">
        <v>1719</v>
      </c>
      <c r="C1291" s="9" t="s">
        <v>1720</v>
      </c>
      <c r="D1291" s="9">
        <v>7801</v>
      </c>
      <c r="E1291" s="9" t="s">
        <v>4854</v>
      </c>
      <c r="F1291" s="9">
        <f>COUNTIFS(Detalhe_Registro!$A:$A,A1291,Detalhe_Registro!$D:$D,B1291)</f>
        <v>2</v>
      </c>
      <c r="G1291" s="11">
        <v>0.36363600000000001</v>
      </c>
      <c r="H1291" s="11">
        <v>0.27556799999999998</v>
      </c>
      <c r="I1291" s="10">
        <f>SUMIFS(Detalhe_Registro!$F:$F,Detalhe_Registro!$A:$A,A1291,Detalhe_Registro!$D:$D,B1291)</f>
        <v>617</v>
      </c>
      <c r="J1291" s="11">
        <f>SUMIFS(Detalhe_Registro!$G:$G,Detalhe_Registro!$A:$A,A1291,Detalhe_Registro!$D:$D,B1291)</f>
        <v>93.789999999999992</v>
      </c>
      <c r="K1291" s="9" t="str">
        <f>IF(G1291="","",IF(G1291&lt;Premissas!$C$8,"&lt; 1,00",IF(G1291&lt;Premissas!$C$9,"1,00 – 1,19",IF(G1291&lt;Premissas!$C$10,"1,20 – 1,39",IF(G1291&lt;Premissas!$C$11,"1,40 – 1,59",IF(G1291&lt;Premissas!$C$12,"1,60 – 1,99","≥ 2,00"))))))</f>
        <v>&lt; 1,00</v>
      </c>
      <c r="L1291" s="12">
        <f>IF(G1291="","",MIN(Premissas!$C$17,IF(G1291&lt;Premissas!$C$8,Premissas!$E$7,IF(G1291&lt;Premissas!$C$9,Premissas!$E$8,IF(G1291&lt;Premissas!$C$10,Premissas!$E$9,IF(G1291&lt;Premissas!$C$11,Premissas!$E$10,IF(G1291&lt;Premissas!$C$12,Premissas!$E$11,Premissas!$E$12)))))))</f>
        <v>0</v>
      </c>
      <c r="M1291" s="13">
        <f>IF(OR(L1291="",L1291=0),0,L1291/Premissas!$C$16)</f>
        <v>0</v>
      </c>
      <c r="N1291" s="9" t="str">
        <f>IF(L1291&gt;=Premissas!$C$17,"SIM","NÃO")</f>
        <v>NÃO</v>
      </c>
    </row>
    <row r="1292" spans="1:14" ht="15" customHeight="1">
      <c r="A1292" s="9">
        <v>8</v>
      </c>
      <c r="B1292" s="9" t="s">
        <v>1587</v>
      </c>
      <c r="C1292" s="9" t="s">
        <v>1588</v>
      </c>
      <c r="D1292" s="9">
        <v>1965</v>
      </c>
      <c r="E1292" s="9" t="s">
        <v>20</v>
      </c>
      <c r="F1292" s="9">
        <f>COUNTIFS(Detalhe_Registro!$A:$A,A1292,Detalhe_Registro!$D:$D,B1292)</f>
        <v>2</v>
      </c>
      <c r="G1292" s="11">
        <v>1.0625</v>
      </c>
      <c r="H1292" s="11">
        <v>1.0625</v>
      </c>
      <c r="I1292" s="10">
        <f>SUMIFS(Detalhe_Registro!$F:$F,Detalhe_Registro!$A:$A,A1292,Detalhe_Registro!$D:$D,B1292)</f>
        <v>3060</v>
      </c>
      <c r="J1292" s="11">
        <f>SUMIFS(Detalhe_Registro!$G:$G,Detalhe_Registro!$A:$A,A1292,Detalhe_Registro!$D:$D,B1292)</f>
        <v>176.74</v>
      </c>
      <c r="K1292" s="9" t="str">
        <f>IF(G1292="","",IF(G1292&lt;Premissas!$C$8,"&lt; 1,00",IF(G1292&lt;Premissas!$C$9,"1,00 – 1,19",IF(G1292&lt;Premissas!$C$10,"1,20 – 1,39",IF(G1292&lt;Premissas!$C$11,"1,40 – 1,59",IF(G1292&lt;Premissas!$C$12,"1,60 – 1,99","≥ 2,00"))))))</f>
        <v>1,00 – 1,19</v>
      </c>
      <c r="L1292" s="12">
        <f>IF(G1292="","",MIN(Premissas!$C$17,IF(G1292&lt;Premissas!$C$8,Premissas!$E$7,IF(G1292&lt;Premissas!$C$9,Premissas!$E$8,IF(G1292&lt;Premissas!$C$10,Premissas!$E$9,IF(G1292&lt;Premissas!$C$11,Premissas!$E$10,IF(G1292&lt;Premissas!$C$12,Premissas!$E$11,Premissas!$E$12)))))))</f>
        <v>100</v>
      </c>
      <c r="M1292" s="13">
        <f>IF(OR(L1292="",L1292=0),0,L1292/Premissas!$C$16)</f>
        <v>3.8461538461538463</v>
      </c>
      <c r="N1292" s="9" t="str">
        <f>IF(L1292&gt;=Premissas!$C$17,"SIM","NÃO")</f>
        <v>NÃO</v>
      </c>
    </row>
    <row r="1293" spans="1:14" ht="15" customHeight="1">
      <c r="A1293" s="9">
        <v>8</v>
      </c>
      <c r="B1293" s="9" t="s">
        <v>2101</v>
      </c>
      <c r="C1293" s="9" t="s">
        <v>2102</v>
      </c>
      <c r="D1293" s="9">
        <v>1965</v>
      </c>
      <c r="E1293" s="9" t="s">
        <v>21</v>
      </c>
      <c r="F1293" s="9">
        <f>COUNTIFS(Detalhe_Registro!$A:$A,A1293,Detalhe_Registro!$D:$D,B1293)</f>
        <v>2</v>
      </c>
      <c r="G1293" s="11">
        <v>0.15</v>
      </c>
      <c r="H1293" s="11">
        <v>0.15</v>
      </c>
      <c r="I1293" s="10">
        <f>SUMIFS(Detalhe_Registro!$F:$F,Detalhe_Registro!$A:$A,A1293,Detalhe_Registro!$D:$D,B1293)</f>
        <v>42</v>
      </c>
      <c r="J1293" s="11">
        <f>SUMIFS(Detalhe_Registro!$G:$G,Detalhe_Registro!$A:$A,A1293,Detalhe_Registro!$D:$D,B1293)</f>
        <v>12.98</v>
      </c>
      <c r="K1293" s="9" t="str">
        <f>IF(G1293="","",IF(G1293&lt;Premissas!$C$8,"&lt; 1,00",IF(G1293&lt;Premissas!$C$9,"1,00 – 1,19",IF(G1293&lt;Premissas!$C$10,"1,20 – 1,39",IF(G1293&lt;Premissas!$C$11,"1,40 – 1,59",IF(G1293&lt;Premissas!$C$12,"1,60 – 1,99","≥ 2,00"))))))</f>
        <v>&lt; 1,00</v>
      </c>
      <c r="L1293" s="12">
        <f>IF(G1293="","",MIN(Premissas!$C$17,IF(G1293&lt;Premissas!$C$8,Premissas!$E$7,IF(G1293&lt;Premissas!$C$9,Premissas!$E$8,IF(G1293&lt;Premissas!$C$10,Premissas!$E$9,IF(G1293&lt;Premissas!$C$11,Premissas!$E$10,IF(G1293&lt;Premissas!$C$12,Premissas!$E$11,Premissas!$E$12)))))))</f>
        <v>0</v>
      </c>
      <c r="M1293" s="13">
        <f>IF(OR(L1293="",L1293=0),0,L1293/Premissas!$C$16)</f>
        <v>0</v>
      </c>
      <c r="N1293" s="9" t="str">
        <f>IF(L1293&gt;=Premissas!$C$17,"SIM","NÃO")</f>
        <v>NÃO</v>
      </c>
    </row>
    <row r="1294" spans="1:14" ht="15" customHeight="1">
      <c r="A1294" s="9">
        <v>8</v>
      </c>
      <c r="B1294" s="9" t="s">
        <v>1531</v>
      </c>
      <c r="C1294" s="9" t="s">
        <v>1532</v>
      </c>
      <c r="D1294" s="9">
        <v>1965</v>
      </c>
      <c r="E1294" s="9" t="s">
        <v>20</v>
      </c>
      <c r="F1294" s="9">
        <f>COUNTIFS(Detalhe_Registro!$A:$A,A1294,Detalhe_Registro!$D:$D,B1294)</f>
        <v>2</v>
      </c>
      <c r="G1294" s="11">
        <v>0.4375</v>
      </c>
      <c r="H1294" s="11">
        <v>0.4375</v>
      </c>
      <c r="I1294" s="10">
        <f>SUMIFS(Detalhe_Registro!$F:$F,Detalhe_Registro!$A:$A,A1294,Detalhe_Registro!$D:$D,B1294)</f>
        <v>274</v>
      </c>
      <c r="J1294" s="11">
        <f>SUMIFS(Detalhe_Registro!$G:$G,Detalhe_Registro!$A:$A,A1294,Detalhe_Registro!$D:$D,B1294)</f>
        <v>38.56</v>
      </c>
      <c r="K1294" s="9" t="str">
        <f>IF(G1294="","",IF(G1294&lt;Premissas!$C$8,"&lt; 1,00",IF(G1294&lt;Premissas!$C$9,"1,00 – 1,19",IF(G1294&lt;Premissas!$C$10,"1,20 – 1,39",IF(G1294&lt;Premissas!$C$11,"1,40 – 1,59",IF(G1294&lt;Premissas!$C$12,"1,60 – 1,99","≥ 2,00"))))))</f>
        <v>&lt; 1,00</v>
      </c>
      <c r="L1294" s="12">
        <f>IF(G1294="","",MIN(Premissas!$C$17,IF(G1294&lt;Premissas!$C$8,Premissas!$E$7,IF(G1294&lt;Premissas!$C$9,Premissas!$E$8,IF(G1294&lt;Premissas!$C$10,Premissas!$E$9,IF(G1294&lt;Premissas!$C$11,Premissas!$E$10,IF(G1294&lt;Premissas!$C$12,Premissas!$E$11,Premissas!$E$12)))))))</f>
        <v>0</v>
      </c>
      <c r="M1294" s="13">
        <f>IF(OR(L1294="",L1294=0),0,L1294/Premissas!$C$16)</f>
        <v>0</v>
      </c>
      <c r="N1294" s="9" t="str">
        <f>IF(L1294&gt;=Premissas!$C$17,"SIM","NÃO")</f>
        <v>NÃO</v>
      </c>
    </row>
    <row r="1295" spans="1:14" ht="15" customHeight="1">
      <c r="A1295" s="9">
        <v>8</v>
      </c>
      <c r="B1295" s="9" t="s">
        <v>1295</v>
      </c>
      <c r="C1295" s="9" t="s">
        <v>1296</v>
      </c>
      <c r="D1295" s="9">
        <v>1965</v>
      </c>
      <c r="E1295" s="9" t="s">
        <v>21</v>
      </c>
      <c r="F1295" s="9">
        <f>COUNTIFS(Detalhe_Registro!$A:$A,A1295,Detalhe_Registro!$D:$D,B1295)</f>
        <v>2</v>
      </c>
      <c r="G1295" s="11">
        <v>0.4</v>
      </c>
      <c r="H1295" s="11">
        <v>0.4</v>
      </c>
      <c r="I1295" s="10">
        <f>SUMIFS(Detalhe_Registro!$F:$F,Detalhe_Registro!$A:$A,A1295,Detalhe_Registro!$D:$D,B1295)</f>
        <v>2478</v>
      </c>
      <c r="J1295" s="11">
        <f>SUMIFS(Detalhe_Registro!$G:$G,Detalhe_Registro!$A:$A,A1295,Detalhe_Registro!$D:$D,B1295)</f>
        <v>305.2</v>
      </c>
      <c r="K1295" s="9" t="str">
        <f>IF(G1295="","",IF(G1295&lt;Premissas!$C$8,"&lt; 1,00",IF(G1295&lt;Premissas!$C$9,"1,00 – 1,19",IF(G1295&lt;Premissas!$C$10,"1,20 – 1,39",IF(G1295&lt;Premissas!$C$11,"1,40 – 1,59",IF(G1295&lt;Premissas!$C$12,"1,60 – 1,99","≥ 2,00"))))))</f>
        <v>&lt; 1,00</v>
      </c>
      <c r="L1295" s="12">
        <f>IF(G1295="","",MIN(Premissas!$C$17,IF(G1295&lt;Premissas!$C$8,Premissas!$E$7,IF(G1295&lt;Premissas!$C$9,Premissas!$E$8,IF(G1295&lt;Premissas!$C$10,Premissas!$E$9,IF(G1295&lt;Premissas!$C$11,Premissas!$E$10,IF(G1295&lt;Premissas!$C$12,Premissas!$E$11,Premissas!$E$12)))))))</f>
        <v>0</v>
      </c>
      <c r="M1295" s="13">
        <f>IF(OR(L1295="",L1295=0),0,L1295/Premissas!$C$16)</f>
        <v>0</v>
      </c>
      <c r="N1295" s="9" t="str">
        <f>IF(L1295&gt;=Premissas!$C$17,"SIM","NÃO")</f>
        <v>NÃO</v>
      </c>
    </row>
    <row r="1296" spans="1:14" ht="15" customHeight="1">
      <c r="A1296" s="9">
        <v>8</v>
      </c>
      <c r="B1296" s="9" t="s">
        <v>1891</v>
      </c>
      <c r="C1296" s="9" t="s">
        <v>1892</v>
      </c>
      <c r="D1296" s="9">
        <v>1965</v>
      </c>
      <c r="E1296" s="9" t="s">
        <v>18</v>
      </c>
      <c r="F1296" s="9">
        <f>COUNTIFS(Detalhe_Registro!$A:$A,A1296,Detalhe_Registro!$D:$D,B1296)</f>
        <v>2</v>
      </c>
      <c r="G1296" s="11">
        <v>0.59090900000000002</v>
      </c>
      <c r="H1296" s="11">
        <v>0.59090900000000002</v>
      </c>
      <c r="I1296" s="10">
        <f>SUMIFS(Detalhe_Registro!$F:$F,Detalhe_Registro!$A:$A,A1296,Detalhe_Registro!$D:$D,B1296)</f>
        <v>1436</v>
      </c>
      <c r="J1296" s="11">
        <f>SUMIFS(Detalhe_Registro!$G:$G,Detalhe_Registro!$A:$A,A1296,Detalhe_Registro!$D:$D,B1296)</f>
        <v>113.34</v>
      </c>
      <c r="K1296" s="9" t="str">
        <f>IF(G1296="","",IF(G1296&lt;Premissas!$C$8,"&lt; 1,00",IF(G1296&lt;Premissas!$C$9,"1,00 – 1,19",IF(G1296&lt;Premissas!$C$10,"1,20 – 1,39",IF(G1296&lt;Premissas!$C$11,"1,40 – 1,59",IF(G1296&lt;Premissas!$C$12,"1,60 – 1,99","≥ 2,00"))))))</f>
        <v>&lt; 1,00</v>
      </c>
      <c r="L1296" s="12">
        <f>IF(G1296="","",MIN(Premissas!$C$17,IF(G1296&lt;Premissas!$C$8,Premissas!$E$7,IF(G1296&lt;Premissas!$C$9,Premissas!$E$8,IF(G1296&lt;Premissas!$C$10,Premissas!$E$9,IF(G1296&lt;Premissas!$C$11,Premissas!$E$10,IF(G1296&lt;Premissas!$C$12,Premissas!$E$11,Premissas!$E$12)))))))</f>
        <v>0</v>
      </c>
      <c r="M1296" s="13">
        <f>IF(OR(L1296="",L1296=0),0,L1296/Premissas!$C$16)</f>
        <v>0</v>
      </c>
      <c r="N1296" s="9" t="str">
        <f>IF(L1296&gt;=Premissas!$C$17,"SIM","NÃO")</f>
        <v>NÃO</v>
      </c>
    </row>
    <row r="1297" spans="1:14" ht="15" customHeight="1">
      <c r="A1297" s="9">
        <v>8</v>
      </c>
      <c r="B1297" s="9" t="s">
        <v>1675</v>
      </c>
      <c r="C1297" s="9" t="s">
        <v>1676</v>
      </c>
      <c r="D1297" s="9">
        <v>1965</v>
      </c>
      <c r="E1297" s="9" t="s">
        <v>18</v>
      </c>
      <c r="F1297" s="9">
        <f>COUNTIFS(Detalhe_Registro!$A:$A,A1297,Detalhe_Registro!$D:$D,B1297)</f>
        <v>2</v>
      </c>
      <c r="G1297" s="11">
        <v>0.90909099999999998</v>
      </c>
      <c r="H1297" s="11">
        <v>0.90909099999999998</v>
      </c>
      <c r="I1297" s="10">
        <f>SUMIFS(Detalhe_Registro!$F:$F,Detalhe_Registro!$A:$A,A1297,Detalhe_Registro!$D:$D,B1297)</f>
        <v>2148</v>
      </c>
      <c r="J1297" s="11">
        <f>SUMIFS(Detalhe_Registro!$G:$G,Detalhe_Registro!$A:$A,A1297,Detalhe_Registro!$D:$D,B1297)</f>
        <v>105.14</v>
      </c>
      <c r="K1297" s="9" t="str">
        <f>IF(G1297="","",IF(G1297&lt;Premissas!$C$8,"&lt; 1,00",IF(G1297&lt;Premissas!$C$9,"1,00 – 1,19",IF(G1297&lt;Premissas!$C$10,"1,20 – 1,39",IF(G1297&lt;Premissas!$C$11,"1,40 – 1,59",IF(G1297&lt;Premissas!$C$12,"1,60 – 1,99","≥ 2,00"))))))</f>
        <v>&lt; 1,00</v>
      </c>
      <c r="L1297" s="12">
        <f>IF(G1297="","",MIN(Premissas!$C$17,IF(G1297&lt;Premissas!$C$8,Premissas!$E$7,IF(G1297&lt;Premissas!$C$9,Premissas!$E$8,IF(G1297&lt;Premissas!$C$10,Premissas!$E$9,IF(G1297&lt;Premissas!$C$11,Premissas!$E$10,IF(G1297&lt;Premissas!$C$12,Premissas!$E$11,Premissas!$E$12)))))))</f>
        <v>0</v>
      </c>
      <c r="M1297" s="13">
        <f>IF(OR(L1297="",L1297=0),0,L1297/Premissas!$C$16)</f>
        <v>0</v>
      </c>
      <c r="N1297" s="9" t="str">
        <f>IF(L1297&gt;=Premissas!$C$17,"SIM","NÃO")</f>
        <v>NÃO</v>
      </c>
    </row>
    <row r="1298" spans="1:14" ht="15" customHeight="1">
      <c r="A1298" s="9">
        <v>8</v>
      </c>
      <c r="B1298" s="9" t="s">
        <v>1961</v>
      </c>
      <c r="C1298" s="9" t="s">
        <v>1962</v>
      </c>
      <c r="D1298" s="9">
        <v>1965</v>
      </c>
      <c r="E1298" s="9" t="s">
        <v>4852</v>
      </c>
      <c r="F1298" s="9">
        <f>COUNTIFS(Detalhe_Registro!$A:$A,A1298,Detalhe_Registro!$D:$D,B1298)</f>
        <v>4</v>
      </c>
      <c r="G1298" s="11">
        <v>1.2941180000000001</v>
      </c>
      <c r="H1298" s="11">
        <v>0.92830900000000005</v>
      </c>
      <c r="I1298" s="10">
        <f>SUMIFS(Detalhe_Registro!$F:$F,Detalhe_Registro!$A:$A,A1298,Detalhe_Registro!$D:$D,B1298)</f>
        <v>774</v>
      </c>
      <c r="J1298" s="11">
        <f>SUMIFS(Detalhe_Registro!$G:$G,Detalhe_Registro!$A:$A,A1298,Detalhe_Registro!$D:$D,B1298)</f>
        <v>73.92</v>
      </c>
      <c r="K1298" s="9" t="str">
        <f>IF(G1298="","",IF(G1298&lt;Premissas!$C$8,"&lt; 1,00",IF(G1298&lt;Premissas!$C$9,"1,00 – 1,19",IF(G1298&lt;Premissas!$C$10,"1,20 – 1,39",IF(G1298&lt;Premissas!$C$11,"1,40 – 1,59",IF(G1298&lt;Premissas!$C$12,"1,60 – 1,99","≥ 2,00"))))))</f>
        <v>1,20 – 1,39</v>
      </c>
      <c r="L1298" s="12">
        <f>IF(G1298="","",MIN(Premissas!$C$17,IF(G1298&lt;Premissas!$C$8,Premissas!$E$7,IF(G1298&lt;Premissas!$C$9,Premissas!$E$8,IF(G1298&lt;Premissas!$C$10,Premissas!$E$9,IF(G1298&lt;Premissas!$C$11,Premissas!$E$10,IF(G1298&lt;Premissas!$C$12,Premissas!$E$11,Premissas!$E$12)))))))</f>
        <v>200</v>
      </c>
      <c r="M1298" s="13">
        <f>IF(OR(L1298="",L1298=0),0,L1298/Premissas!$C$16)</f>
        <v>7.6923076923076925</v>
      </c>
      <c r="N1298" s="9" t="str">
        <f>IF(L1298&gt;=Premissas!$C$17,"SIM","NÃO")</f>
        <v>NÃO</v>
      </c>
    </row>
    <row r="1299" spans="1:14" ht="15" customHeight="1">
      <c r="A1299" s="9">
        <v>8</v>
      </c>
      <c r="B1299" s="9" t="s">
        <v>1285</v>
      </c>
      <c r="C1299" s="9" t="s">
        <v>1286</v>
      </c>
      <c r="D1299" s="9">
        <v>1965</v>
      </c>
      <c r="E1299" s="9" t="s">
        <v>4852</v>
      </c>
      <c r="F1299" s="9">
        <f>COUNTIFS(Detalhe_Registro!$A:$A,A1299,Detalhe_Registro!$D:$D,B1299)</f>
        <v>4</v>
      </c>
      <c r="G1299" s="11">
        <v>3.8235290000000002</v>
      </c>
      <c r="H1299" s="11">
        <v>2.0680149999999999</v>
      </c>
      <c r="I1299" s="10">
        <f>SUMIFS(Detalhe_Registro!$F:$F,Detalhe_Registro!$A:$A,A1299,Detalhe_Registro!$D:$D,B1299)</f>
        <v>624</v>
      </c>
      <c r="J1299" s="11">
        <f>SUMIFS(Detalhe_Registro!$G:$G,Detalhe_Registro!$A:$A,A1299,Detalhe_Registro!$D:$D,B1299)</f>
        <v>102.36000000000001</v>
      </c>
      <c r="K1299" s="9" t="str">
        <f>IF(G1299="","",IF(G1299&lt;Premissas!$C$8,"&lt; 1,00",IF(G1299&lt;Premissas!$C$9,"1,00 – 1,19",IF(G1299&lt;Premissas!$C$10,"1,20 – 1,39",IF(G1299&lt;Premissas!$C$11,"1,40 – 1,59",IF(G1299&lt;Premissas!$C$12,"1,60 – 1,99","≥ 2,00"))))))</f>
        <v>≥ 2,00</v>
      </c>
      <c r="L1299" s="12">
        <f>IF(G1299="","",MIN(Premissas!$C$17,IF(G1299&lt;Premissas!$C$8,Premissas!$E$7,IF(G1299&lt;Premissas!$C$9,Premissas!$E$8,IF(G1299&lt;Premissas!$C$10,Premissas!$E$9,IF(G1299&lt;Premissas!$C$11,Premissas!$E$10,IF(G1299&lt;Premissas!$C$12,Premissas!$E$11,Premissas!$E$12)))))))</f>
        <v>750</v>
      </c>
      <c r="M1299" s="13">
        <f>IF(OR(L1299="",L1299=0),0,L1299/Premissas!$C$16)</f>
        <v>28.846153846153847</v>
      </c>
      <c r="N1299" s="9" t="str">
        <f>IF(L1299&gt;=Premissas!$C$17,"SIM","NÃO")</f>
        <v>SIM</v>
      </c>
    </row>
    <row r="1300" spans="1:14" ht="15" customHeight="1">
      <c r="A1300" s="9">
        <v>8</v>
      </c>
      <c r="B1300" s="9" t="s">
        <v>1459</v>
      </c>
      <c r="C1300" s="9" t="s">
        <v>1460</v>
      </c>
      <c r="D1300" s="9">
        <v>1965</v>
      </c>
      <c r="E1300" s="9" t="s">
        <v>18</v>
      </c>
      <c r="F1300" s="9">
        <f>COUNTIFS(Detalhe_Registro!$A:$A,A1300,Detalhe_Registro!$D:$D,B1300)</f>
        <v>2</v>
      </c>
      <c r="G1300" s="11">
        <v>0.5</v>
      </c>
      <c r="H1300" s="11">
        <v>0.5</v>
      </c>
      <c r="I1300" s="10">
        <f>SUMIFS(Detalhe_Registro!$F:$F,Detalhe_Registro!$A:$A,A1300,Detalhe_Registro!$D:$D,B1300)</f>
        <v>394</v>
      </c>
      <c r="J1300" s="11">
        <f>SUMIFS(Detalhe_Registro!$G:$G,Detalhe_Registro!$A:$A,A1300,Detalhe_Registro!$D:$D,B1300)</f>
        <v>36.86</v>
      </c>
      <c r="K1300" s="9" t="str">
        <f>IF(G1300="","",IF(G1300&lt;Premissas!$C$8,"&lt; 1,00",IF(G1300&lt;Premissas!$C$9,"1,00 – 1,19",IF(G1300&lt;Premissas!$C$10,"1,20 – 1,39",IF(G1300&lt;Premissas!$C$11,"1,40 – 1,59",IF(G1300&lt;Premissas!$C$12,"1,60 – 1,99","≥ 2,00"))))))</f>
        <v>&lt; 1,00</v>
      </c>
      <c r="L1300" s="12">
        <f>IF(G1300="","",MIN(Premissas!$C$17,IF(G1300&lt;Premissas!$C$8,Premissas!$E$7,IF(G1300&lt;Premissas!$C$9,Premissas!$E$8,IF(G1300&lt;Premissas!$C$10,Premissas!$E$9,IF(G1300&lt;Premissas!$C$11,Premissas!$E$10,IF(G1300&lt;Premissas!$C$12,Premissas!$E$11,Premissas!$E$12)))))))</f>
        <v>0</v>
      </c>
      <c r="M1300" s="13">
        <f>IF(OR(L1300="",L1300=0),0,L1300/Premissas!$C$16)</f>
        <v>0</v>
      </c>
      <c r="N1300" s="9" t="str">
        <f>IF(L1300&gt;=Premissas!$C$17,"SIM","NÃO")</f>
        <v>NÃO</v>
      </c>
    </row>
    <row r="1301" spans="1:14" ht="15" customHeight="1">
      <c r="A1301" s="9">
        <v>8</v>
      </c>
      <c r="B1301" s="9" t="s">
        <v>1573</v>
      </c>
      <c r="C1301" s="9" t="s">
        <v>1574</v>
      </c>
      <c r="D1301" s="9">
        <v>1965</v>
      </c>
      <c r="E1301" s="9" t="s">
        <v>19</v>
      </c>
      <c r="F1301" s="9">
        <f>COUNTIFS(Detalhe_Registro!$A:$A,A1301,Detalhe_Registro!$D:$D,B1301)</f>
        <v>2</v>
      </c>
      <c r="G1301" s="11">
        <v>2.1764709999999998</v>
      </c>
      <c r="H1301" s="11">
        <v>2.1764709999999998</v>
      </c>
      <c r="I1301" s="10">
        <f>SUMIFS(Detalhe_Registro!$F:$F,Detalhe_Registro!$A:$A,A1301,Detalhe_Registro!$D:$D,B1301)</f>
        <v>10692</v>
      </c>
      <c r="J1301" s="11">
        <f>SUMIFS(Detalhe_Registro!$G:$G,Detalhe_Registro!$A:$A,A1301,Detalhe_Registro!$D:$D,B1301)</f>
        <v>287.89999999999998</v>
      </c>
      <c r="K1301" s="9" t="str">
        <f>IF(G1301="","",IF(G1301&lt;Premissas!$C$8,"&lt; 1,00",IF(G1301&lt;Premissas!$C$9,"1,00 – 1,19",IF(G1301&lt;Premissas!$C$10,"1,20 – 1,39",IF(G1301&lt;Premissas!$C$11,"1,40 – 1,59",IF(G1301&lt;Premissas!$C$12,"1,60 – 1,99","≥ 2,00"))))))</f>
        <v>≥ 2,00</v>
      </c>
      <c r="L1301" s="12">
        <f>IF(G1301="","",MIN(Premissas!$C$17,IF(G1301&lt;Premissas!$C$8,Premissas!$E$7,IF(G1301&lt;Premissas!$C$9,Premissas!$E$8,IF(G1301&lt;Premissas!$C$10,Premissas!$E$9,IF(G1301&lt;Premissas!$C$11,Premissas!$E$10,IF(G1301&lt;Premissas!$C$12,Premissas!$E$11,Premissas!$E$12)))))))</f>
        <v>750</v>
      </c>
      <c r="M1301" s="13">
        <f>IF(OR(L1301="",L1301=0),0,L1301/Premissas!$C$16)</f>
        <v>28.846153846153847</v>
      </c>
      <c r="N1301" s="9" t="str">
        <f>IF(L1301&gt;=Premissas!$C$17,"SIM","NÃO")</f>
        <v>SIM</v>
      </c>
    </row>
    <row r="1302" spans="1:14" ht="15" customHeight="1">
      <c r="A1302" s="9">
        <v>8</v>
      </c>
      <c r="B1302" s="9" t="s">
        <v>4346</v>
      </c>
      <c r="C1302" s="9" t="s">
        <v>4347</v>
      </c>
      <c r="D1302" s="9">
        <v>1965</v>
      </c>
      <c r="E1302" s="9" t="s">
        <v>20</v>
      </c>
      <c r="F1302" s="9">
        <f>COUNTIFS(Detalhe_Registro!$A:$A,A1302,Detalhe_Registro!$D:$D,B1302)</f>
        <v>2</v>
      </c>
      <c r="G1302" s="11">
        <v>6.25E-2</v>
      </c>
      <c r="H1302" s="11">
        <v>6.25E-2</v>
      </c>
      <c r="I1302" s="10">
        <f>SUMIFS(Detalhe_Registro!$F:$F,Detalhe_Registro!$A:$A,A1302,Detalhe_Registro!$D:$D,B1302)</f>
        <v>98</v>
      </c>
      <c r="J1302" s="11">
        <f>SUMIFS(Detalhe_Registro!$G:$G,Detalhe_Registro!$A:$A,A1302,Detalhe_Registro!$D:$D,B1302)</f>
        <v>73.680000000000007</v>
      </c>
      <c r="K1302" s="9" t="str">
        <f>IF(G1302="","",IF(G1302&lt;Premissas!$C$8,"&lt; 1,00",IF(G1302&lt;Premissas!$C$9,"1,00 – 1,19",IF(G1302&lt;Premissas!$C$10,"1,20 – 1,39",IF(G1302&lt;Premissas!$C$11,"1,40 – 1,59",IF(G1302&lt;Premissas!$C$12,"1,60 – 1,99","≥ 2,00"))))))</f>
        <v>&lt; 1,00</v>
      </c>
      <c r="L1302" s="12">
        <f>IF(G1302="","",MIN(Premissas!$C$17,IF(G1302&lt;Premissas!$C$8,Premissas!$E$7,IF(G1302&lt;Premissas!$C$9,Premissas!$E$8,IF(G1302&lt;Premissas!$C$10,Premissas!$E$9,IF(G1302&lt;Premissas!$C$11,Premissas!$E$10,IF(G1302&lt;Premissas!$C$12,Premissas!$E$11,Premissas!$E$12)))))))</f>
        <v>0</v>
      </c>
      <c r="M1302" s="13">
        <f>IF(OR(L1302="",L1302=0),0,L1302/Premissas!$C$16)</f>
        <v>0</v>
      </c>
      <c r="N1302" s="9" t="str">
        <f>IF(L1302&gt;=Premissas!$C$17,"SIM","NÃO")</f>
        <v>NÃO</v>
      </c>
    </row>
    <row r="1303" spans="1:14" ht="15" customHeight="1">
      <c r="A1303" s="9">
        <v>8</v>
      </c>
      <c r="B1303" s="9" t="s">
        <v>1693</v>
      </c>
      <c r="C1303" s="9" t="s">
        <v>1694</v>
      </c>
      <c r="D1303" s="9">
        <v>1965</v>
      </c>
      <c r="E1303" s="9" t="s">
        <v>4854</v>
      </c>
      <c r="F1303" s="9">
        <f>COUNTIFS(Detalhe_Registro!$A:$A,A1303,Detalhe_Registro!$D:$D,B1303)</f>
        <v>4</v>
      </c>
      <c r="G1303" s="11">
        <v>0.875</v>
      </c>
      <c r="H1303" s="11">
        <v>0.75568199999999996</v>
      </c>
      <c r="I1303" s="10">
        <f>SUMIFS(Detalhe_Registro!$F:$F,Detalhe_Registro!$A:$A,A1303,Detalhe_Registro!$D:$D,B1303)</f>
        <v>1138</v>
      </c>
      <c r="J1303" s="11">
        <f>SUMIFS(Detalhe_Registro!$G:$G,Detalhe_Registro!$A:$A,A1303,Detalhe_Registro!$D:$D,B1303)</f>
        <v>82.82</v>
      </c>
      <c r="K1303" s="9" t="str">
        <f>IF(G1303="","",IF(G1303&lt;Premissas!$C$8,"&lt; 1,00",IF(G1303&lt;Premissas!$C$9,"1,00 – 1,19",IF(G1303&lt;Premissas!$C$10,"1,20 – 1,39",IF(G1303&lt;Premissas!$C$11,"1,40 – 1,59",IF(G1303&lt;Premissas!$C$12,"1,60 – 1,99","≥ 2,00"))))))</f>
        <v>&lt; 1,00</v>
      </c>
      <c r="L1303" s="12">
        <f>IF(G1303="","",MIN(Premissas!$C$17,IF(G1303&lt;Premissas!$C$8,Premissas!$E$7,IF(G1303&lt;Premissas!$C$9,Premissas!$E$8,IF(G1303&lt;Premissas!$C$10,Premissas!$E$9,IF(G1303&lt;Premissas!$C$11,Premissas!$E$10,IF(G1303&lt;Premissas!$C$12,Premissas!$E$11,Premissas!$E$12)))))))</f>
        <v>0</v>
      </c>
      <c r="M1303" s="13">
        <f>IF(OR(L1303="",L1303=0),0,L1303/Premissas!$C$16)</f>
        <v>0</v>
      </c>
      <c r="N1303" s="9" t="str">
        <f>IF(L1303&gt;=Premissas!$C$17,"SIM","NÃO")</f>
        <v>NÃO</v>
      </c>
    </row>
    <row r="1304" spans="1:14" ht="15" customHeight="1">
      <c r="A1304" s="9">
        <v>8</v>
      </c>
      <c r="B1304" s="9" t="s">
        <v>1345</v>
      </c>
      <c r="C1304" s="9" t="s">
        <v>1346</v>
      </c>
      <c r="D1304" s="9">
        <v>1965</v>
      </c>
      <c r="E1304" s="9" t="s">
        <v>21</v>
      </c>
      <c r="F1304" s="9">
        <f>COUNTIFS(Detalhe_Registro!$A:$A,A1304,Detalhe_Registro!$D:$D,B1304)</f>
        <v>2</v>
      </c>
      <c r="G1304" s="11">
        <v>0.8</v>
      </c>
      <c r="H1304" s="11">
        <v>0.8</v>
      </c>
      <c r="I1304" s="10">
        <f>SUMIFS(Detalhe_Registro!$F:$F,Detalhe_Registro!$A:$A,A1304,Detalhe_Registro!$D:$D,B1304)</f>
        <v>4742</v>
      </c>
      <c r="J1304" s="11">
        <f>SUMIFS(Detalhe_Registro!$G:$G,Detalhe_Registro!$A:$A,A1304,Detalhe_Registro!$D:$D,B1304)</f>
        <v>293.27999999999997</v>
      </c>
      <c r="K1304" s="9" t="str">
        <f>IF(G1304="","",IF(G1304&lt;Premissas!$C$8,"&lt; 1,00",IF(G1304&lt;Premissas!$C$9,"1,00 – 1,19",IF(G1304&lt;Premissas!$C$10,"1,20 – 1,39",IF(G1304&lt;Premissas!$C$11,"1,40 – 1,59",IF(G1304&lt;Premissas!$C$12,"1,60 – 1,99","≥ 2,00"))))))</f>
        <v>&lt; 1,00</v>
      </c>
      <c r="L1304" s="12">
        <f>IF(G1304="","",MIN(Premissas!$C$17,IF(G1304&lt;Premissas!$C$8,Premissas!$E$7,IF(G1304&lt;Premissas!$C$9,Premissas!$E$8,IF(G1304&lt;Premissas!$C$10,Premissas!$E$9,IF(G1304&lt;Premissas!$C$11,Premissas!$E$10,IF(G1304&lt;Premissas!$C$12,Premissas!$E$11,Premissas!$E$12)))))))</f>
        <v>0</v>
      </c>
      <c r="M1304" s="13">
        <f>IF(OR(L1304="",L1304=0),0,L1304/Premissas!$C$16)</f>
        <v>0</v>
      </c>
      <c r="N1304" s="9" t="str">
        <f>IF(L1304&gt;=Premissas!$C$17,"SIM","NÃO")</f>
        <v>NÃO</v>
      </c>
    </row>
    <row r="1305" spans="1:14" ht="15" customHeight="1">
      <c r="A1305" s="9">
        <v>8</v>
      </c>
      <c r="B1305" s="9" t="s">
        <v>1435</v>
      </c>
      <c r="C1305" s="9" t="s">
        <v>1436</v>
      </c>
      <c r="D1305" s="9">
        <v>1965</v>
      </c>
      <c r="E1305" s="9" t="s">
        <v>4854</v>
      </c>
      <c r="F1305" s="9">
        <f>COUNTIFS(Detalhe_Registro!$A:$A,A1305,Detalhe_Registro!$D:$D,B1305)</f>
        <v>4</v>
      </c>
      <c r="G1305" s="11">
        <v>1.6363639999999999</v>
      </c>
      <c r="H1305" s="11">
        <v>0.91193199999999996</v>
      </c>
      <c r="I1305" s="10">
        <f>SUMIFS(Detalhe_Registro!$F:$F,Detalhe_Registro!$A:$A,A1305,Detalhe_Registro!$D:$D,B1305)</f>
        <v>3964</v>
      </c>
      <c r="J1305" s="11">
        <f>SUMIFS(Detalhe_Registro!$G:$G,Detalhe_Registro!$A:$A,A1305,Detalhe_Registro!$D:$D,B1305)</f>
        <v>112.06</v>
      </c>
      <c r="K1305" s="9" t="str">
        <f>IF(G1305="","",IF(G1305&lt;Premissas!$C$8,"&lt; 1,00",IF(G1305&lt;Premissas!$C$9,"1,00 – 1,19",IF(G1305&lt;Premissas!$C$10,"1,20 – 1,39",IF(G1305&lt;Premissas!$C$11,"1,40 – 1,59",IF(G1305&lt;Premissas!$C$12,"1,60 – 1,99","≥ 2,00"))))))</f>
        <v>1,60 – 1,99</v>
      </c>
      <c r="L1305" s="12">
        <f>IF(G1305="","",MIN(Premissas!$C$17,IF(G1305&lt;Premissas!$C$8,Premissas!$E$7,IF(G1305&lt;Premissas!$C$9,Premissas!$E$8,IF(G1305&lt;Premissas!$C$10,Premissas!$E$9,IF(G1305&lt;Premissas!$C$11,Premissas!$E$10,IF(G1305&lt;Premissas!$C$12,Premissas!$E$11,Premissas!$E$12)))))))</f>
        <v>500</v>
      </c>
      <c r="M1305" s="13">
        <f>IF(OR(L1305="",L1305=0),0,L1305/Premissas!$C$16)</f>
        <v>19.23076923076923</v>
      </c>
      <c r="N1305" s="9" t="str">
        <f>IF(L1305&gt;=Premissas!$C$17,"SIM","NÃO")</f>
        <v>NÃO</v>
      </c>
    </row>
    <row r="1306" spans="1:14" ht="15" customHeight="1">
      <c r="A1306" s="9">
        <v>8</v>
      </c>
      <c r="B1306" s="9" t="s">
        <v>1667</v>
      </c>
      <c r="C1306" s="9" t="s">
        <v>1668</v>
      </c>
      <c r="D1306" s="9">
        <v>7801</v>
      </c>
      <c r="E1306" s="9" t="s">
        <v>20</v>
      </c>
      <c r="F1306" s="9">
        <f>COUNTIFS(Detalhe_Registro!$A:$A,A1306,Detalhe_Registro!$D:$D,B1306)</f>
        <v>1</v>
      </c>
      <c r="G1306" s="11">
        <v>1.0625</v>
      </c>
      <c r="H1306" s="11">
        <v>1.0625</v>
      </c>
      <c r="I1306" s="10">
        <f>SUMIFS(Detalhe_Registro!$F:$F,Detalhe_Registro!$A:$A,A1306,Detalhe_Registro!$D:$D,B1306)</f>
        <v>1034</v>
      </c>
      <c r="J1306" s="11">
        <f>SUMIFS(Detalhe_Registro!$G:$G,Detalhe_Registro!$A:$A,A1306,Detalhe_Registro!$D:$D,B1306)</f>
        <v>60.07</v>
      </c>
      <c r="K1306" s="9" t="str">
        <f>IF(G1306="","",IF(G1306&lt;Premissas!$C$8,"&lt; 1,00",IF(G1306&lt;Premissas!$C$9,"1,00 – 1,19",IF(G1306&lt;Premissas!$C$10,"1,20 – 1,39",IF(G1306&lt;Premissas!$C$11,"1,40 – 1,59",IF(G1306&lt;Premissas!$C$12,"1,60 – 1,99","≥ 2,00"))))))</f>
        <v>1,00 – 1,19</v>
      </c>
      <c r="L1306" s="12">
        <f>IF(G1306="","",MIN(Premissas!$C$17,IF(G1306&lt;Premissas!$C$8,Premissas!$E$7,IF(G1306&lt;Premissas!$C$9,Premissas!$E$8,IF(G1306&lt;Premissas!$C$10,Premissas!$E$9,IF(G1306&lt;Premissas!$C$11,Premissas!$E$10,IF(G1306&lt;Premissas!$C$12,Premissas!$E$11,Premissas!$E$12)))))))</f>
        <v>100</v>
      </c>
      <c r="M1306" s="13">
        <f>IF(OR(L1306="",L1306=0),0,L1306/Premissas!$C$16)</f>
        <v>3.8461538461538463</v>
      </c>
      <c r="N1306" s="9" t="str">
        <f>IF(L1306&gt;=Premissas!$C$17,"SIM","NÃO")</f>
        <v>NÃO</v>
      </c>
    </row>
    <row r="1307" spans="1:14" ht="15" customHeight="1">
      <c r="A1307" s="9">
        <v>8</v>
      </c>
      <c r="B1307" s="9" t="s">
        <v>4264</v>
      </c>
      <c r="C1307" s="9" t="s">
        <v>4265</v>
      </c>
      <c r="D1307" s="9">
        <v>1965</v>
      </c>
      <c r="E1307" s="9" t="s">
        <v>21</v>
      </c>
      <c r="F1307" s="9">
        <f>COUNTIFS(Detalhe_Registro!$A:$A,A1307,Detalhe_Registro!$D:$D,B1307)</f>
        <v>2</v>
      </c>
      <c r="G1307" s="11">
        <v>0.35</v>
      </c>
      <c r="H1307" s="11">
        <v>0.35</v>
      </c>
      <c r="I1307" s="10">
        <f>SUMIFS(Detalhe_Registro!$F:$F,Detalhe_Registro!$A:$A,A1307,Detalhe_Registro!$D:$D,B1307)</f>
        <v>1802</v>
      </c>
      <c r="J1307" s="11">
        <f>SUMIFS(Detalhe_Registro!$G:$G,Detalhe_Registro!$A:$A,A1307,Detalhe_Registro!$D:$D,B1307)</f>
        <v>248.52</v>
      </c>
      <c r="K1307" s="9" t="str">
        <f>IF(G1307="","",IF(G1307&lt;Premissas!$C$8,"&lt; 1,00",IF(G1307&lt;Premissas!$C$9,"1,00 – 1,19",IF(G1307&lt;Premissas!$C$10,"1,20 – 1,39",IF(G1307&lt;Premissas!$C$11,"1,40 – 1,59",IF(G1307&lt;Premissas!$C$12,"1,60 – 1,99","≥ 2,00"))))))</f>
        <v>&lt; 1,00</v>
      </c>
      <c r="L1307" s="12">
        <f>IF(G1307="","",MIN(Premissas!$C$17,IF(G1307&lt;Premissas!$C$8,Premissas!$E$7,IF(G1307&lt;Premissas!$C$9,Premissas!$E$8,IF(G1307&lt;Premissas!$C$10,Premissas!$E$9,IF(G1307&lt;Premissas!$C$11,Premissas!$E$10,IF(G1307&lt;Premissas!$C$12,Premissas!$E$11,Premissas!$E$12)))))))</f>
        <v>0</v>
      </c>
      <c r="M1307" s="13">
        <f>IF(OR(L1307="",L1307=0),0,L1307/Premissas!$C$16)</f>
        <v>0</v>
      </c>
      <c r="N1307" s="9" t="str">
        <f>IF(L1307&gt;=Premissas!$C$17,"SIM","NÃO")</f>
        <v>NÃO</v>
      </c>
    </row>
    <row r="1308" spans="1:14" ht="15" customHeight="1">
      <c r="A1308" s="9">
        <v>8</v>
      </c>
      <c r="B1308" s="9" t="s">
        <v>1753</v>
      </c>
      <c r="C1308" s="9" t="s">
        <v>1754</v>
      </c>
      <c r="D1308" s="9">
        <v>1965</v>
      </c>
      <c r="E1308" s="9" t="s">
        <v>20</v>
      </c>
      <c r="F1308" s="9">
        <f>COUNTIFS(Detalhe_Registro!$A:$A,A1308,Detalhe_Registro!$D:$D,B1308)</f>
        <v>2</v>
      </c>
      <c r="G1308" s="11">
        <v>1.125</v>
      </c>
      <c r="H1308" s="11">
        <v>1.125</v>
      </c>
      <c r="I1308" s="10">
        <f>SUMIFS(Detalhe_Registro!$F:$F,Detalhe_Registro!$A:$A,A1308,Detalhe_Registro!$D:$D,B1308)</f>
        <v>1850</v>
      </c>
      <c r="J1308" s="11">
        <f>SUMIFS(Detalhe_Registro!$G:$G,Detalhe_Registro!$A:$A,A1308,Detalhe_Registro!$D:$D,B1308)</f>
        <v>105.48</v>
      </c>
      <c r="K1308" s="9" t="str">
        <f>IF(G1308="","",IF(G1308&lt;Premissas!$C$8,"&lt; 1,00",IF(G1308&lt;Premissas!$C$9,"1,00 – 1,19",IF(G1308&lt;Premissas!$C$10,"1,20 – 1,39",IF(G1308&lt;Premissas!$C$11,"1,40 – 1,59",IF(G1308&lt;Premissas!$C$12,"1,60 – 1,99","≥ 2,00"))))))</f>
        <v>1,00 – 1,19</v>
      </c>
      <c r="L1308" s="12">
        <f>IF(G1308="","",MIN(Premissas!$C$17,IF(G1308&lt;Premissas!$C$8,Premissas!$E$7,IF(G1308&lt;Premissas!$C$9,Premissas!$E$8,IF(G1308&lt;Premissas!$C$10,Premissas!$E$9,IF(G1308&lt;Premissas!$C$11,Premissas!$E$10,IF(G1308&lt;Premissas!$C$12,Premissas!$E$11,Premissas!$E$12)))))))</f>
        <v>100</v>
      </c>
      <c r="M1308" s="13">
        <f>IF(OR(L1308="",L1308=0),0,L1308/Premissas!$C$16)</f>
        <v>3.8461538461538463</v>
      </c>
      <c r="N1308" s="9" t="str">
        <f>IF(L1308&gt;=Premissas!$C$17,"SIM","NÃO")</f>
        <v>NÃO</v>
      </c>
    </row>
    <row r="1309" spans="1:14" ht="15" customHeight="1">
      <c r="A1309" s="9">
        <v>8</v>
      </c>
      <c r="B1309" s="9" t="s">
        <v>1207</v>
      </c>
      <c r="C1309" s="9" t="s">
        <v>1208</v>
      </c>
      <c r="D1309" s="9">
        <v>1965</v>
      </c>
      <c r="E1309" s="9" t="s">
        <v>21</v>
      </c>
      <c r="F1309" s="9">
        <f>COUNTIFS(Detalhe_Registro!$A:$A,A1309,Detalhe_Registro!$D:$D,B1309)</f>
        <v>2</v>
      </c>
      <c r="G1309" s="11">
        <v>0.6</v>
      </c>
      <c r="H1309" s="11">
        <v>0.6</v>
      </c>
      <c r="I1309" s="10">
        <f>SUMIFS(Detalhe_Registro!$F:$F,Detalhe_Registro!$A:$A,A1309,Detalhe_Registro!$D:$D,B1309)</f>
        <v>612</v>
      </c>
      <c r="J1309" s="11">
        <f>SUMIFS(Detalhe_Registro!$G:$G,Detalhe_Registro!$A:$A,A1309,Detalhe_Registro!$D:$D,B1309)</f>
        <v>52.04</v>
      </c>
      <c r="K1309" s="9" t="str">
        <f>IF(G1309="","",IF(G1309&lt;Premissas!$C$8,"&lt; 1,00",IF(G1309&lt;Premissas!$C$9,"1,00 – 1,19",IF(G1309&lt;Premissas!$C$10,"1,20 – 1,39",IF(G1309&lt;Premissas!$C$11,"1,40 – 1,59",IF(G1309&lt;Premissas!$C$12,"1,60 – 1,99","≥ 2,00"))))))</f>
        <v>&lt; 1,00</v>
      </c>
      <c r="L1309" s="12">
        <f>IF(G1309="","",MIN(Premissas!$C$17,IF(G1309&lt;Premissas!$C$8,Premissas!$E$7,IF(G1309&lt;Premissas!$C$9,Premissas!$E$8,IF(G1309&lt;Premissas!$C$10,Premissas!$E$9,IF(G1309&lt;Premissas!$C$11,Premissas!$E$10,IF(G1309&lt;Premissas!$C$12,Premissas!$E$11,Premissas!$E$12)))))))</f>
        <v>0</v>
      </c>
      <c r="M1309" s="13">
        <f>IF(OR(L1309="",L1309=0),0,L1309/Premissas!$C$16)</f>
        <v>0</v>
      </c>
      <c r="N1309" s="9" t="str">
        <f>IF(L1309&gt;=Premissas!$C$17,"SIM","NÃO")</f>
        <v>NÃO</v>
      </c>
    </row>
    <row r="1310" spans="1:14" ht="15" customHeight="1">
      <c r="A1310" s="9">
        <v>8</v>
      </c>
      <c r="B1310" s="9" t="s">
        <v>1349</v>
      </c>
      <c r="C1310" s="9" t="s">
        <v>1350</v>
      </c>
      <c r="D1310" s="9">
        <v>1965</v>
      </c>
      <c r="E1310" s="9" t="s">
        <v>18</v>
      </c>
      <c r="F1310" s="9">
        <f>COUNTIFS(Detalhe_Registro!$A:$A,A1310,Detalhe_Registro!$D:$D,B1310)</f>
        <v>2</v>
      </c>
      <c r="G1310" s="11">
        <v>0.272727</v>
      </c>
      <c r="H1310" s="11">
        <v>0.272727</v>
      </c>
      <c r="I1310" s="10">
        <f>SUMIFS(Detalhe_Registro!$F:$F,Detalhe_Registro!$A:$A,A1310,Detalhe_Registro!$D:$D,B1310)</f>
        <v>250</v>
      </c>
      <c r="J1310" s="11">
        <f>SUMIFS(Detalhe_Registro!$G:$G,Detalhe_Registro!$A:$A,A1310,Detalhe_Registro!$D:$D,B1310)</f>
        <v>42.8</v>
      </c>
      <c r="K1310" s="9" t="str">
        <f>IF(G1310="","",IF(G1310&lt;Premissas!$C$8,"&lt; 1,00",IF(G1310&lt;Premissas!$C$9,"1,00 – 1,19",IF(G1310&lt;Premissas!$C$10,"1,20 – 1,39",IF(G1310&lt;Premissas!$C$11,"1,40 – 1,59",IF(G1310&lt;Premissas!$C$12,"1,60 – 1,99","≥ 2,00"))))))</f>
        <v>&lt; 1,00</v>
      </c>
      <c r="L1310" s="12">
        <f>IF(G1310="","",MIN(Premissas!$C$17,IF(G1310&lt;Premissas!$C$8,Premissas!$E$7,IF(G1310&lt;Premissas!$C$9,Premissas!$E$8,IF(G1310&lt;Premissas!$C$10,Premissas!$E$9,IF(G1310&lt;Premissas!$C$11,Premissas!$E$10,IF(G1310&lt;Premissas!$C$12,Premissas!$E$11,Premissas!$E$12)))))))</f>
        <v>0</v>
      </c>
      <c r="M1310" s="13">
        <f>IF(OR(L1310="",L1310=0),0,L1310/Premissas!$C$16)</f>
        <v>0</v>
      </c>
      <c r="N1310" s="9" t="str">
        <f>IF(L1310&gt;=Premissas!$C$17,"SIM","NÃO")</f>
        <v>NÃO</v>
      </c>
    </row>
    <row r="1311" spans="1:14" ht="15" customHeight="1">
      <c r="A1311" s="9">
        <v>8</v>
      </c>
      <c r="B1311" s="9" t="s">
        <v>1555</v>
      </c>
      <c r="C1311" s="9" t="s">
        <v>1556</v>
      </c>
      <c r="D1311" s="9">
        <v>1965</v>
      </c>
      <c r="E1311" s="9" t="s">
        <v>4852</v>
      </c>
      <c r="F1311" s="9">
        <f>COUNTIFS(Detalhe_Registro!$A:$A,A1311,Detalhe_Registro!$D:$D,B1311)</f>
        <v>4</v>
      </c>
      <c r="G1311" s="11">
        <v>2.7647059999999999</v>
      </c>
      <c r="H1311" s="11">
        <v>1.9136029999999999</v>
      </c>
      <c r="I1311" s="10">
        <f>SUMIFS(Detalhe_Registro!$F:$F,Detalhe_Registro!$A:$A,A1311,Detalhe_Registro!$D:$D,B1311)</f>
        <v>13768</v>
      </c>
      <c r="J1311" s="11">
        <f>SUMIFS(Detalhe_Registro!$G:$G,Detalhe_Registro!$A:$A,A1311,Detalhe_Registro!$D:$D,B1311)</f>
        <v>313.06</v>
      </c>
      <c r="K1311" s="9" t="str">
        <f>IF(G1311="","",IF(G1311&lt;Premissas!$C$8,"&lt; 1,00",IF(G1311&lt;Premissas!$C$9,"1,00 – 1,19",IF(G1311&lt;Premissas!$C$10,"1,20 – 1,39",IF(G1311&lt;Premissas!$C$11,"1,40 – 1,59",IF(G1311&lt;Premissas!$C$12,"1,60 – 1,99","≥ 2,00"))))))</f>
        <v>≥ 2,00</v>
      </c>
      <c r="L1311" s="12">
        <f>IF(G1311="","",MIN(Premissas!$C$17,IF(G1311&lt;Premissas!$C$8,Premissas!$E$7,IF(G1311&lt;Premissas!$C$9,Premissas!$E$8,IF(G1311&lt;Premissas!$C$10,Premissas!$E$9,IF(G1311&lt;Premissas!$C$11,Premissas!$E$10,IF(G1311&lt;Premissas!$C$12,Premissas!$E$11,Premissas!$E$12)))))))</f>
        <v>750</v>
      </c>
      <c r="M1311" s="13">
        <f>IF(OR(L1311="",L1311=0),0,L1311/Premissas!$C$16)</f>
        <v>28.846153846153847</v>
      </c>
      <c r="N1311" s="9" t="str">
        <f>IF(L1311&gt;=Premissas!$C$17,"SIM","NÃO")</f>
        <v>SIM</v>
      </c>
    </row>
    <row r="1312" spans="1:14" ht="15" customHeight="1">
      <c r="A1312" s="9">
        <v>8</v>
      </c>
      <c r="B1312" s="9" t="s">
        <v>1979</v>
      </c>
      <c r="C1312" s="9" t="s">
        <v>1980</v>
      </c>
      <c r="D1312" s="9">
        <v>1965</v>
      </c>
      <c r="E1312" s="9" t="s">
        <v>4852</v>
      </c>
      <c r="F1312" s="9">
        <f>COUNTIFS(Detalhe_Registro!$A:$A,A1312,Detalhe_Registro!$D:$D,B1312)</f>
        <v>4</v>
      </c>
      <c r="G1312" s="11">
        <v>3.75</v>
      </c>
      <c r="H1312" s="11">
        <v>2.8455879999999998</v>
      </c>
      <c r="I1312" s="10">
        <f>SUMIFS(Detalhe_Registro!$F:$F,Detalhe_Registro!$A:$A,A1312,Detalhe_Registro!$D:$D,B1312)</f>
        <v>9996</v>
      </c>
      <c r="J1312" s="11">
        <f>SUMIFS(Detalhe_Registro!$G:$G,Detalhe_Registro!$A:$A,A1312,Detalhe_Registro!$D:$D,B1312)</f>
        <v>302.02</v>
      </c>
      <c r="K1312" s="9" t="str">
        <f>IF(G1312="","",IF(G1312&lt;Premissas!$C$8,"&lt; 1,00",IF(G1312&lt;Premissas!$C$9,"1,00 – 1,19",IF(G1312&lt;Premissas!$C$10,"1,20 – 1,39",IF(G1312&lt;Premissas!$C$11,"1,40 – 1,59",IF(G1312&lt;Premissas!$C$12,"1,60 – 1,99","≥ 2,00"))))))</f>
        <v>≥ 2,00</v>
      </c>
      <c r="L1312" s="12">
        <f>IF(G1312="","",MIN(Premissas!$C$17,IF(G1312&lt;Premissas!$C$8,Premissas!$E$7,IF(G1312&lt;Premissas!$C$9,Premissas!$E$8,IF(G1312&lt;Premissas!$C$10,Premissas!$E$9,IF(G1312&lt;Premissas!$C$11,Premissas!$E$10,IF(G1312&lt;Premissas!$C$12,Premissas!$E$11,Premissas!$E$12)))))))</f>
        <v>750</v>
      </c>
      <c r="M1312" s="13">
        <f>IF(OR(L1312="",L1312=0),0,L1312/Premissas!$C$16)</f>
        <v>28.846153846153847</v>
      </c>
      <c r="N1312" s="9" t="str">
        <f>IF(L1312&gt;=Premissas!$C$17,"SIM","NÃO")</f>
        <v>SIM</v>
      </c>
    </row>
    <row r="1313" spans="1:14" ht="15" customHeight="1">
      <c r="A1313" s="9">
        <v>8</v>
      </c>
      <c r="B1313" s="9" t="s">
        <v>1243</v>
      </c>
      <c r="C1313" s="9" t="s">
        <v>1244</v>
      </c>
      <c r="D1313" s="9">
        <v>1965</v>
      </c>
      <c r="E1313" s="9" t="s">
        <v>19</v>
      </c>
      <c r="F1313" s="9">
        <f>COUNTIFS(Detalhe_Registro!$A:$A,A1313,Detalhe_Registro!$D:$D,B1313)</f>
        <v>2</v>
      </c>
      <c r="G1313" s="11">
        <v>0.47058800000000001</v>
      </c>
      <c r="H1313" s="11">
        <v>0.47058800000000001</v>
      </c>
      <c r="I1313" s="10">
        <f>SUMIFS(Detalhe_Registro!$F:$F,Detalhe_Registro!$A:$A,A1313,Detalhe_Registro!$D:$D,B1313)</f>
        <v>306</v>
      </c>
      <c r="J1313" s="11">
        <f>SUMIFS(Detalhe_Registro!$G:$G,Detalhe_Registro!$A:$A,A1313,Detalhe_Registro!$D:$D,B1313)</f>
        <v>40.020000000000003</v>
      </c>
      <c r="K1313" s="9" t="str">
        <f>IF(G1313="","",IF(G1313&lt;Premissas!$C$8,"&lt; 1,00",IF(G1313&lt;Premissas!$C$9,"1,00 – 1,19",IF(G1313&lt;Premissas!$C$10,"1,20 – 1,39",IF(G1313&lt;Premissas!$C$11,"1,40 – 1,59",IF(G1313&lt;Premissas!$C$12,"1,60 – 1,99","≥ 2,00"))))))</f>
        <v>&lt; 1,00</v>
      </c>
      <c r="L1313" s="12">
        <f>IF(G1313="","",MIN(Premissas!$C$17,IF(G1313&lt;Premissas!$C$8,Premissas!$E$7,IF(G1313&lt;Premissas!$C$9,Premissas!$E$8,IF(G1313&lt;Premissas!$C$10,Premissas!$E$9,IF(G1313&lt;Premissas!$C$11,Premissas!$E$10,IF(G1313&lt;Premissas!$C$12,Premissas!$E$11,Premissas!$E$12)))))))</f>
        <v>0</v>
      </c>
      <c r="M1313" s="13">
        <f>IF(OR(L1313="",L1313=0),0,L1313/Premissas!$C$16)</f>
        <v>0</v>
      </c>
      <c r="N1313" s="9" t="str">
        <f>IF(L1313&gt;=Premissas!$C$17,"SIM","NÃO")</f>
        <v>NÃO</v>
      </c>
    </row>
    <row r="1314" spans="1:14" ht="15" customHeight="1">
      <c r="A1314" s="9">
        <v>8</v>
      </c>
      <c r="B1314" s="9" t="s">
        <v>1273</v>
      </c>
      <c r="C1314" s="9" t="s">
        <v>1274</v>
      </c>
      <c r="D1314" s="9">
        <v>1965</v>
      </c>
      <c r="E1314" s="9" t="s">
        <v>19</v>
      </c>
      <c r="F1314" s="9">
        <f>COUNTIFS(Detalhe_Registro!$A:$A,A1314,Detalhe_Registro!$D:$D,B1314)</f>
        <v>2</v>
      </c>
      <c r="G1314" s="11">
        <v>0.41176499999999999</v>
      </c>
      <c r="H1314" s="11">
        <v>0.41176499999999999</v>
      </c>
      <c r="I1314" s="10">
        <f>SUMIFS(Detalhe_Registro!$F:$F,Detalhe_Registro!$A:$A,A1314,Detalhe_Registro!$D:$D,B1314)</f>
        <v>2194</v>
      </c>
      <c r="J1314" s="11">
        <f>SUMIFS(Detalhe_Registro!$G:$G,Detalhe_Registro!$A:$A,A1314,Detalhe_Registro!$D:$D,B1314)</f>
        <v>320.16000000000003</v>
      </c>
      <c r="K1314" s="9" t="str">
        <f>IF(G1314="","",IF(G1314&lt;Premissas!$C$8,"&lt; 1,00",IF(G1314&lt;Premissas!$C$9,"1,00 – 1,19",IF(G1314&lt;Premissas!$C$10,"1,20 – 1,39",IF(G1314&lt;Premissas!$C$11,"1,40 – 1,59",IF(G1314&lt;Premissas!$C$12,"1,60 – 1,99","≥ 2,00"))))))</f>
        <v>&lt; 1,00</v>
      </c>
      <c r="L1314" s="12">
        <f>IF(G1314="","",MIN(Premissas!$C$17,IF(G1314&lt;Premissas!$C$8,Premissas!$E$7,IF(G1314&lt;Premissas!$C$9,Premissas!$E$8,IF(G1314&lt;Premissas!$C$10,Premissas!$E$9,IF(G1314&lt;Premissas!$C$11,Premissas!$E$10,IF(G1314&lt;Premissas!$C$12,Premissas!$E$11,Premissas!$E$12)))))))</f>
        <v>0</v>
      </c>
      <c r="M1314" s="13">
        <f>IF(OR(L1314="",L1314=0),0,L1314/Premissas!$C$16)</f>
        <v>0</v>
      </c>
      <c r="N1314" s="9" t="str">
        <f>IF(L1314&gt;=Premissas!$C$17,"SIM","NÃO")</f>
        <v>NÃO</v>
      </c>
    </row>
    <row r="1315" spans="1:14" ht="15" customHeight="1">
      <c r="A1315" s="9">
        <v>8</v>
      </c>
      <c r="B1315" s="9" t="s">
        <v>1229</v>
      </c>
      <c r="C1315" s="9" t="s">
        <v>1230</v>
      </c>
      <c r="D1315" s="9">
        <v>7801</v>
      </c>
      <c r="E1315" s="9" t="s">
        <v>21</v>
      </c>
      <c r="F1315" s="9">
        <f>COUNTIFS(Detalhe_Registro!$A:$A,A1315,Detalhe_Registro!$D:$D,B1315)</f>
        <v>1</v>
      </c>
      <c r="G1315" s="11">
        <v>0.45</v>
      </c>
      <c r="H1315" s="11">
        <v>0.45</v>
      </c>
      <c r="I1315" s="10">
        <f>SUMIFS(Detalhe_Registro!$F:$F,Detalhe_Registro!$A:$A,A1315,Detalhe_Registro!$D:$D,B1315)</f>
        <v>1385</v>
      </c>
      <c r="J1315" s="11">
        <f>SUMIFS(Detalhe_Registro!$G:$G,Detalhe_Registro!$A:$A,A1315,Detalhe_Registro!$D:$D,B1315)</f>
        <v>161.75</v>
      </c>
      <c r="K1315" s="9" t="str">
        <f>IF(G1315="","",IF(G1315&lt;Premissas!$C$8,"&lt; 1,00",IF(G1315&lt;Premissas!$C$9,"1,00 – 1,19",IF(G1315&lt;Premissas!$C$10,"1,20 – 1,39",IF(G1315&lt;Premissas!$C$11,"1,40 – 1,59",IF(G1315&lt;Premissas!$C$12,"1,60 – 1,99","≥ 2,00"))))))</f>
        <v>&lt; 1,00</v>
      </c>
      <c r="L1315" s="12">
        <f>IF(G1315="","",MIN(Premissas!$C$17,IF(G1315&lt;Premissas!$C$8,Premissas!$E$7,IF(G1315&lt;Premissas!$C$9,Premissas!$E$8,IF(G1315&lt;Premissas!$C$10,Premissas!$E$9,IF(G1315&lt;Premissas!$C$11,Premissas!$E$10,IF(G1315&lt;Premissas!$C$12,Premissas!$E$11,Premissas!$E$12)))))))</f>
        <v>0</v>
      </c>
      <c r="M1315" s="13">
        <f>IF(OR(L1315="",L1315=0),0,L1315/Premissas!$C$16)</f>
        <v>0</v>
      </c>
      <c r="N1315" s="9" t="str">
        <f>IF(L1315&gt;=Premissas!$C$17,"SIM","NÃO")</f>
        <v>NÃO</v>
      </c>
    </row>
    <row r="1316" spans="1:14" ht="15" customHeight="1">
      <c r="A1316" s="9">
        <v>8</v>
      </c>
      <c r="B1316" s="9" t="s">
        <v>1279</v>
      </c>
      <c r="C1316" s="9" t="s">
        <v>1280</v>
      </c>
      <c r="D1316" s="9">
        <v>1965</v>
      </c>
      <c r="E1316" s="9" t="s">
        <v>21</v>
      </c>
      <c r="F1316" s="9">
        <f>COUNTIFS(Detalhe_Registro!$A:$A,A1316,Detalhe_Registro!$D:$D,B1316)</f>
        <v>2</v>
      </c>
      <c r="G1316" s="11">
        <v>0.4</v>
      </c>
      <c r="H1316" s="11">
        <v>0.4</v>
      </c>
      <c r="I1316" s="10">
        <f>SUMIFS(Detalhe_Registro!$F:$F,Detalhe_Registro!$A:$A,A1316,Detalhe_Registro!$D:$D,B1316)</f>
        <v>2728</v>
      </c>
      <c r="J1316" s="11">
        <f>SUMIFS(Detalhe_Registro!$G:$G,Detalhe_Registro!$A:$A,A1316,Detalhe_Registro!$D:$D,B1316)</f>
        <v>323.56</v>
      </c>
      <c r="K1316" s="9" t="str">
        <f>IF(G1316="","",IF(G1316&lt;Premissas!$C$8,"&lt; 1,00",IF(G1316&lt;Premissas!$C$9,"1,00 – 1,19",IF(G1316&lt;Premissas!$C$10,"1,20 – 1,39",IF(G1316&lt;Premissas!$C$11,"1,40 – 1,59",IF(G1316&lt;Premissas!$C$12,"1,60 – 1,99","≥ 2,00"))))))</f>
        <v>&lt; 1,00</v>
      </c>
      <c r="L1316" s="12">
        <f>IF(G1316="","",MIN(Premissas!$C$17,IF(G1316&lt;Premissas!$C$8,Premissas!$E$7,IF(G1316&lt;Premissas!$C$9,Premissas!$E$8,IF(G1316&lt;Premissas!$C$10,Premissas!$E$9,IF(G1316&lt;Premissas!$C$11,Premissas!$E$10,IF(G1316&lt;Premissas!$C$12,Premissas!$E$11,Premissas!$E$12)))))))</f>
        <v>0</v>
      </c>
      <c r="M1316" s="13">
        <f>IF(OR(L1316="",L1316=0),0,L1316/Premissas!$C$16)</f>
        <v>0</v>
      </c>
      <c r="N1316" s="9" t="str">
        <f>IF(L1316&gt;=Premissas!$C$17,"SIM","NÃO")</f>
        <v>NÃO</v>
      </c>
    </row>
    <row r="1317" spans="1:14" ht="15" customHeight="1">
      <c r="A1317" s="9">
        <v>8</v>
      </c>
      <c r="B1317" s="9" t="s">
        <v>1287</v>
      </c>
      <c r="C1317" s="9" t="s">
        <v>1288</v>
      </c>
      <c r="D1317" s="9">
        <v>1965</v>
      </c>
      <c r="E1317" s="9" t="s">
        <v>18</v>
      </c>
      <c r="F1317" s="9">
        <f>COUNTIFS(Detalhe_Registro!$A:$A,A1317,Detalhe_Registro!$D:$D,B1317)</f>
        <v>2</v>
      </c>
      <c r="G1317" s="11">
        <v>0.31818200000000002</v>
      </c>
      <c r="H1317" s="11">
        <v>0.31818200000000002</v>
      </c>
      <c r="I1317" s="10">
        <f>SUMIFS(Detalhe_Registro!$F:$F,Detalhe_Registro!$A:$A,A1317,Detalhe_Registro!$D:$D,B1317)</f>
        <v>354</v>
      </c>
      <c r="J1317" s="11">
        <f>SUMIFS(Detalhe_Registro!$G:$G,Detalhe_Registro!$A:$A,A1317,Detalhe_Registro!$D:$D,B1317)</f>
        <v>52.08</v>
      </c>
      <c r="K1317" s="9" t="str">
        <f>IF(G1317="","",IF(G1317&lt;Premissas!$C$8,"&lt; 1,00",IF(G1317&lt;Premissas!$C$9,"1,00 – 1,19",IF(G1317&lt;Premissas!$C$10,"1,20 – 1,39",IF(G1317&lt;Premissas!$C$11,"1,40 – 1,59",IF(G1317&lt;Premissas!$C$12,"1,60 – 1,99","≥ 2,00"))))))</f>
        <v>&lt; 1,00</v>
      </c>
      <c r="L1317" s="12">
        <f>IF(G1317="","",MIN(Premissas!$C$17,IF(G1317&lt;Premissas!$C$8,Premissas!$E$7,IF(G1317&lt;Premissas!$C$9,Premissas!$E$8,IF(G1317&lt;Premissas!$C$10,Premissas!$E$9,IF(G1317&lt;Premissas!$C$11,Premissas!$E$10,IF(G1317&lt;Premissas!$C$12,Premissas!$E$11,Premissas!$E$12)))))))</f>
        <v>0</v>
      </c>
      <c r="M1317" s="13">
        <f>IF(OR(L1317="",L1317=0),0,L1317/Premissas!$C$16)</f>
        <v>0</v>
      </c>
      <c r="N1317" s="9" t="str">
        <f>IF(L1317&gt;=Premissas!$C$17,"SIM","NÃO")</f>
        <v>NÃO</v>
      </c>
    </row>
    <row r="1318" spans="1:14" ht="15" customHeight="1">
      <c r="A1318" s="9">
        <v>8</v>
      </c>
      <c r="B1318" s="9" t="s">
        <v>1199</v>
      </c>
      <c r="C1318" s="9" t="s">
        <v>1200</v>
      </c>
      <c r="D1318" s="9">
        <v>1965</v>
      </c>
      <c r="E1318" s="9" t="s">
        <v>21</v>
      </c>
      <c r="F1318" s="9">
        <f>COUNTIFS(Detalhe_Registro!$A:$A,A1318,Detalhe_Registro!$D:$D,B1318)</f>
        <v>2</v>
      </c>
      <c r="G1318" s="11">
        <v>0.8</v>
      </c>
      <c r="H1318" s="11">
        <v>0.8</v>
      </c>
      <c r="I1318" s="10">
        <f>SUMIFS(Detalhe_Registro!$F:$F,Detalhe_Registro!$A:$A,A1318,Detalhe_Registro!$D:$D,B1318)</f>
        <v>5680</v>
      </c>
      <c r="J1318" s="11">
        <f>SUMIFS(Detalhe_Registro!$G:$G,Detalhe_Registro!$A:$A,A1318,Detalhe_Registro!$D:$D,B1318)</f>
        <v>357.4</v>
      </c>
      <c r="K1318" s="9" t="str">
        <f>IF(G1318="","",IF(G1318&lt;Premissas!$C$8,"&lt; 1,00",IF(G1318&lt;Premissas!$C$9,"1,00 – 1,19",IF(G1318&lt;Premissas!$C$10,"1,20 – 1,39",IF(G1318&lt;Premissas!$C$11,"1,40 – 1,59",IF(G1318&lt;Premissas!$C$12,"1,60 – 1,99","≥ 2,00"))))))</f>
        <v>&lt; 1,00</v>
      </c>
      <c r="L1318" s="12">
        <f>IF(G1318="","",MIN(Premissas!$C$17,IF(G1318&lt;Premissas!$C$8,Premissas!$E$7,IF(G1318&lt;Premissas!$C$9,Premissas!$E$8,IF(G1318&lt;Premissas!$C$10,Premissas!$E$9,IF(G1318&lt;Premissas!$C$11,Premissas!$E$10,IF(G1318&lt;Premissas!$C$12,Premissas!$E$11,Premissas!$E$12)))))))</f>
        <v>0</v>
      </c>
      <c r="M1318" s="13">
        <f>IF(OR(L1318="",L1318=0),0,L1318/Premissas!$C$16)</f>
        <v>0</v>
      </c>
      <c r="N1318" s="9" t="str">
        <f>IF(L1318&gt;=Premissas!$C$17,"SIM","NÃO")</f>
        <v>NÃO</v>
      </c>
    </row>
    <row r="1319" spans="1:14" ht="15" customHeight="1">
      <c r="A1319" s="9">
        <v>8</v>
      </c>
      <c r="B1319" s="9" t="s">
        <v>1461</v>
      </c>
      <c r="C1319" s="9" t="s">
        <v>1462</v>
      </c>
      <c r="D1319" s="9">
        <v>1965</v>
      </c>
      <c r="E1319" s="9" t="s">
        <v>21</v>
      </c>
      <c r="F1319" s="9">
        <f>COUNTIFS(Detalhe_Registro!$A:$A,A1319,Detalhe_Registro!$D:$D,B1319)</f>
        <v>2</v>
      </c>
      <c r="G1319" s="11">
        <v>0.7</v>
      </c>
      <c r="H1319" s="11">
        <v>0.7</v>
      </c>
      <c r="I1319" s="10">
        <f>SUMIFS(Detalhe_Registro!$F:$F,Detalhe_Registro!$A:$A,A1319,Detalhe_Registro!$D:$D,B1319)</f>
        <v>4196</v>
      </c>
      <c r="J1319" s="11">
        <f>SUMIFS(Detalhe_Registro!$G:$G,Detalhe_Registro!$A:$A,A1319,Detalhe_Registro!$D:$D,B1319)</f>
        <v>291.14</v>
      </c>
      <c r="K1319" s="9" t="str">
        <f>IF(G1319="","",IF(G1319&lt;Premissas!$C$8,"&lt; 1,00",IF(G1319&lt;Premissas!$C$9,"1,00 – 1,19",IF(G1319&lt;Premissas!$C$10,"1,20 – 1,39",IF(G1319&lt;Premissas!$C$11,"1,40 – 1,59",IF(G1319&lt;Premissas!$C$12,"1,60 – 1,99","≥ 2,00"))))))</f>
        <v>&lt; 1,00</v>
      </c>
      <c r="L1319" s="12">
        <f>IF(G1319="","",MIN(Premissas!$C$17,IF(G1319&lt;Premissas!$C$8,Premissas!$E$7,IF(G1319&lt;Premissas!$C$9,Premissas!$E$8,IF(G1319&lt;Premissas!$C$10,Premissas!$E$9,IF(G1319&lt;Premissas!$C$11,Premissas!$E$10,IF(G1319&lt;Premissas!$C$12,Premissas!$E$11,Premissas!$E$12)))))))</f>
        <v>0</v>
      </c>
      <c r="M1319" s="13">
        <f>IF(OR(L1319="",L1319=0),0,L1319/Premissas!$C$16)</f>
        <v>0</v>
      </c>
      <c r="N1319" s="9" t="str">
        <f>IF(L1319&gt;=Premissas!$C$17,"SIM","NÃO")</f>
        <v>NÃO</v>
      </c>
    </row>
    <row r="1320" spans="1:14" ht="15" customHeight="1">
      <c r="A1320" s="9">
        <v>8</v>
      </c>
      <c r="B1320" s="9" t="s">
        <v>1647</v>
      </c>
      <c r="C1320" s="9" t="s">
        <v>1648</v>
      </c>
      <c r="D1320" s="9">
        <v>1965</v>
      </c>
      <c r="E1320" s="9" t="s">
        <v>18</v>
      </c>
      <c r="F1320" s="9">
        <f>COUNTIFS(Detalhe_Registro!$A:$A,A1320,Detalhe_Registro!$D:$D,B1320)</f>
        <v>2</v>
      </c>
      <c r="G1320" s="11">
        <v>0.36363600000000001</v>
      </c>
      <c r="H1320" s="11">
        <v>0.36363600000000001</v>
      </c>
      <c r="I1320" s="10">
        <f>SUMIFS(Detalhe_Registro!$F:$F,Detalhe_Registro!$A:$A,A1320,Detalhe_Registro!$D:$D,B1320)</f>
        <v>1484</v>
      </c>
      <c r="J1320" s="11">
        <f>SUMIFS(Detalhe_Registro!$G:$G,Detalhe_Registro!$A:$A,A1320,Detalhe_Registro!$D:$D,B1320)</f>
        <v>180.2</v>
      </c>
      <c r="K1320" s="9" t="str">
        <f>IF(G1320="","",IF(G1320&lt;Premissas!$C$8,"&lt; 1,00",IF(G1320&lt;Premissas!$C$9,"1,00 – 1,19",IF(G1320&lt;Premissas!$C$10,"1,20 – 1,39",IF(G1320&lt;Premissas!$C$11,"1,40 – 1,59",IF(G1320&lt;Premissas!$C$12,"1,60 – 1,99","≥ 2,00"))))))</f>
        <v>&lt; 1,00</v>
      </c>
      <c r="L1320" s="12">
        <f>IF(G1320="","",MIN(Premissas!$C$17,IF(G1320&lt;Premissas!$C$8,Premissas!$E$7,IF(G1320&lt;Premissas!$C$9,Premissas!$E$8,IF(G1320&lt;Premissas!$C$10,Premissas!$E$9,IF(G1320&lt;Premissas!$C$11,Premissas!$E$10,IF(G1320&lt;Premissas!$C$12,Premissas!$E$11,Premissas!$E$12)))))))</f>
        <v>0</v>
      </c>
      <c r="M1320" s="13">
        <f>IF(OR(L1320="",L1320=0),0,L1320/Premissas!$C$16)</f>
        <v>0</v>
      </c>
      <c r="N1320" s="9" t="str">
        <f>IF(L1320&gt;=Premissas!$C$17,"SIM","NÃO")</f>
        <v>NÃO</v>
      </c>
    </row>
    <row r="1321" spans="1:14" ht="15" customHeight="1">
      <c r="A1321" s="9">
        <v>8</v>
      </c>
      <c r="B1321" s="9" t="s">
        <v>1585</v>
      </c>
      <c r="C1321" s="9" t="s">
        <v>1586</v>
      </c>
      <c r="D1321" s="9">
        <v>1965</v>
      </c>
      <c r="E1321" s="9" t="s">
        <v>19</v>
      </c>
      <c r="F1321" s="9">
        <f>COUNTIFS(Detalhe_Registro!$A:$A,A1321,Detalhe_Registro!$D:$D,B1321)</f>
        <v>2</v>
      </c>
      <c r="G1321" s="11">
        <v>0.52941199999999999</v>
      </c>
      <c r="H1321" s="11">
        <v>0.52941199999999999</v>
      </c>
      <c r="I1321" s="10">
        <f>SUMIFS(Detalhe_Registro!$F:$F,Detalhe_Registro!$A:$A,A1321,Detalhe_Registro!$D:$D,B1321)</f>
        <v>192</v>
      </c>
      <c r="J1321" s="11">
        <f>SUMIFS(Detalhe_Registro!$G:$G,Detalhe_Registro!$A:$A,A1321,Detalhe_Registro!$D:$D,B1321)</f>
        <v>20.56</v>
      </c>
      <c r="K1321" s="9" t="str">
        <f>IF(G1321="","",IF(G1321&lt;Premissas!$C$8,"&lt; 1,00",IF(G1321&lt;Premissas!$C$9,"1,00 – 1,19",IF(G1321&lt;Premissas!$C$10,"1,20 – 1,39",IF(G1321&lt;Premissas!$C$11,"1,40 – 1,59",IF(G1321&lt;Premissas!$C$12,"1,60 – 1,99","≥ 2,00"))))))</f>
        <v>&lt; 1,00</v>
      </c>
      <c r="L1321" s="12">
        <f>IF(G1321="","",MIN(Premissas!$C$17,IF(G1321&lt;Premissas!$C$8,Premissas!$E$7,IF(G1321&lt;Premissas!$C$9,Premissas!$E$8,IF(G1321&lt;Premissas!$C$10,Premissas!$E$9,IF(G1321&lt;Premissas!$C$11,Premissas!$E$10,IF(G1321&lt;Premissas!$C$12,Premissas!$E$11,Premissas!$E$12)))))))</f>
        <v>0</v>
      </c>
      <c r="M1321" s="13">
        <f>IF(OR(L1321="",L1321=0),0,L1321/Premissas!$C$16)</f>
        <v>0</v>
      </c>
      <c r="N1321" s="9" t="str">
        <f>IF(L1321&gt;=Premissas!$C$17,"SIM","NÃO")</f>
        <v>NÃO</v>
      </c>
    </row>
    <row r="1322" spans="1:14" ht="15" customHeight="1">
      <c r="A1322" s="9">
        <v>8</v>
      </c>
      <c r="B1322" s="9" t="s">
        <v>2163</v>
      </c>
      <c r="C1322" s="9" t="s">
        <v>2164</v>
      </c>
      <c r="D1322" s="9">
        <v>1965</v>
      </c>
      <c r="E1322" s="9" t="s">
        <v>19</v>
      </c>
      <c r="F1322" s="9">
        <f>COUNTIFS(Detalhe_Registro!$A:$A,A1322,Detalhe_Registro!$D:$D,B1322)</f>
        <v>2</v>
      </c>
      <c r="G1322" s="11">
        <v>0.88235300000000005</v>
      </c>
      <c r="H1322" s="11">
        <v>0.88235300000000005</v>
      </c>
      <c r="I1322" s="10">
        <f>SUMIFS(Detalhe_Registro!$F:$F,Detalhe_Registro!$A:$A,A1322,Detalhe_Registro!$D:$D,B1322)</f>
        <v>3756</v>
      </c>
      <c r="J1322" s="11">
        <f>SUMIFS(Detalhe_Registro!$G:$G,Detalhe_Registro!$A:$A,A1322,Detalhe_Registro!$D:$D,B1322)</f>
        <v>249.78</v>
      </c>
      <c r="K1322" s="9" t="str">
        <f>IF(G1322="","",IF(G1322&lt;Premissas!$C$8,"&lt; 1,00",IF(G1322&lt;Premissas!$C$9,"1,00 – 1,19",IF(G1322&lt;Premissas!$C$10,"1,20 – 1,39",IF(G1322&lt;Premissas!$C$11,"1,40 – 1,59",IF(G1322&lt;Premissas!$C$12,"1,60 – 1,99","≥ 2,00"))))))</f>
        <v>&lt; 1,00</v>
      </c>
      <c r="L1322" s="12">
        <f>IF(G1322="","",MIN(Premissas!$C$17,IF(G1322&lt;Premissas!$C$8,Premissas!$E$7,IF(G1322&lt;Premissas!$C$9,Premissas!$E$8,IF(G1322&lt;Premissas!$C$10,Premissas!$E$9,IF(G1322&lt;Premissas!$C$11,Premissas!$E$10,IF(G1322&lt;Premissas!$C$12,Premissas!$E$11,Premissas!$E$12)))))))</f>
        <v>0</v>
      </c>
      <c r="M1322" s="13">
        <f>IF(OR(L1322="",L1322=0),0,L1322/Premissas!$C$16)</f>
        <v>0</v>
      </c>
      <c r="N1322" s="9" t="str">
        <f>IF(L1322&gt;=Premissas!$C$17,"SIM","NÃO")</f>
        <v>NÃO</v>
      </c>
    </row>
    <row r="1323" spans="1:14" ht="15" customHeight="1">
      <c r="A1323" s="9">
        <v>8</v>
      </c>
      <c r="B1323" s="9" t="s">
        <v>4288</v>
      </c>
      <c r="C1323" s="9" t="s">
        <v>4289</v>
      </c>
      <c r="D1323" s="9">
        <v>1965</v>
      </c>
      <c r="E1323" s="9" t="s">
        <v>21</v>
      </c>
      <c r="F1323" s="9">
        <f>COUNTIFS(Detalhe_Registro!$A:$A,A1323,Detalhe_Registro!$D:$D,B1323)</f>
        <v>2</v>
      </c>
      <c r="G1323" s="11">
        <v>0.35</v>
      </c>
      <c r="H1323" s="11">
        <v>0.35</v>
      </c>
      <c r="I1323" s="10">
        <f>SUMIFS(Detalhe_Registro!$F:$F,Detalhe_Registro!$A:$A,A1323,Detalhe_Registro!$D:$D,B1323)</f>
        <v>2530</v>
      </c>
      <c r="J1323" s="11">
        <f>SUMIFS(Detalhe_Registro!$G:$G,Detalhe_Registro!$A:$A,A1323,Detalhe_Registro!$D:$D,B1323)</f>
        <v>357.46</v>
      </c>
      <c r="K1323" s="9" t="str">
        <f>IF(G1323="","",IF(G1323&lt;Premissas!$C$8,"&lt; 1,00",IF(G1323&lt;Premissas!$C$9,"1,00 – 1,19",IF(G1323&lt;Premissas!$C$10,"1,20 – 1,39",IF(G1323&lt;Premissas!$C$11,"1,40 – 1,59",IF(G1323&lt;Premissas!$C$12,"1,60 – 1,99","≥ 2,00"))))))</f>
        <v>&lt; 1,00</v>
      </c>
      <c r="L1323" s="12">
        <f>IF(G1323="","",MIN(Premissas!$C$17,IF(G1323&lt;Premissas!$C$8,Premissas!$E$7,IF(G1323&lt;Premissas!$C$9,Premissas!$E$8,IF(G1323&lt;Premissas!$C$10,Premissas!$E$9,IF(G1323&lt;Premissas!$C$11,Premissas!$E$10,IF(G1323&lt;Premissas!$C$12,Premissas!$E$11,Premissas!$E$12)))))))</f>
        <v>0</v>
      </c>
      <c r="M1323" s="13">
        <f>IF(OR(L1323="",L1323=0),0,L1323/Premissas!$C$16)</f>
        <v>0</v>
      </c>
      <c r="N1323" s="9" t="str">
        <f>IF(L1323&gt;=Premissas!$C$17,"SIM","NÃO")</f>
        <v>NÃO</v>
      </c>
    </row>
    <row r="1324" spans="1:14" ht="15" customHeight="1">
      <c r="A1324" s="9">
        <v>8</v>
      </c>
      <c r="B1324" s="9" t="s">
        <v>1313</v>
      </c>
      <c r="C1324" s="9" t="s">
        <v>1314</v>
      </c>
      <c r="D1324" s="9">
        <v>1965</v>
      </c>
      <c r="E1324" s="9" t="s">
        <v>21</v>
      </c>
      <c r="F1324" s="9">
        <f>COUNTIFS(Detalhe_Registro!$A:$A,A1324,Detalhe_Registro!$D:$D,B1324)</f>
        <v>2</v>
      </c>
      <c r="G1324" s="11">
        <v>0.6</v>
      </c>
      <c r="H1324" s="11">
        <v>0.6</v>
      </c>
      <c r="I1324" s="10">
        <f>SUMIFS(Detalhe_Registro!$F:$F,Detalhe_Registro!$A:$A,A1324,Detalhe_Registro!$D:$D,B1324)</f>
        <v>5742</v>
      </c>
      <c r="J1324" s="11">
        <f>SUMIFS(Detalhe_Registro!$G:$G,Detalhe_Registro!$A:$A,A1324,Detalhe_Registro!$D:$D,B1324)</f>
        <v>482.48</v>
      </c>
      <c r="K1324" s="9" t="str">
        <f>IF(G1324="","",IF(G1324&lt;Premissas!$C$8,"&lt; 1,00",IF(G1324&lt;Premissas!$C$9,"1,00 – 1,19",IF(G1324&lt;Premissas!$C$10,"1,20 – 1,39",IF(G1324&lt;Premissas!$C$11,"1,40 – 1,59",IF(G1324&lt;Premissas!$C$12,"1,60 – 1,99","≥ 2,00"))))))</f>
        <v>&lt; 1,00</v>
      </c>
      <c r="L1324" s="12">
        <f>IF(G1324="","",MIN(Premissas!$C$17,IF(G1324&lt;Premissas!$C$8,Premissas!$E$7,IF(G1324&lt;Premissas!$C$9,Premissas!$E$8,IF(G1324&lt;Premissas!$C$10,Premissas!$E$9,IF(G1324&lt;Premissas!$C$11,Premissas!$E$10,IF(G1324&lt;Premissas!$C$12,Premissas!$E$11,Premissas!$E$12)))))))</f>
        <v>0</v>
      </c>
      <c r="M1324" s="13">
        <f>IF(OR(L1324="",L1324=0),0,L1324/Premissas!$C$16)</f>
        <v>0</v>
      </c>
      <c r="N1324" s="9" t="str">
        <f>IF(L1324&gt;=Premissas!$C$17,"SIM","NÃO")</f>
        <v>NÃO</v>
      </c>
    </row>
    <row r="1325" spans="1:14" ht="15" customHeight="1">
      <c r="A1325" s="9">
        <v>8</v>
      </c>
      <c r="B1325" s="9" t="s">
        <v>1969</v>
      </c>
      <c r="C1325" s="9" t="s">
        <v>1970</v>
      </c>
      <c r="D1325" s="9">
        <v>1965</v>
      </c>
      <c r="E1325" s="9" t="s">
        <v>20</v>
      </c>
      <c r="F1325" s="9">
        <f>COUNTIFS(Detalhe_Registro!$A:$A,A1325,Detalhe_Registro!$D:$D,B1325)</f>
        <v>2</v>
      </c>
      <c r="G1325" s="11">
        <v>0.75</v>
      </c>
      <c r="H1325" s="11">
        <v>0.75</v>
      </c>
      <c r="I1325" s="10">
        <f>SUMIFS(Detalhe_Registro!$F:$F,Detalhe_Registro!$A:$A,A1325,Detalhe_Registro!$D:$D,B1325)</f>
        <v>308</v>
      </c>
      <c r="J1325" s="11">
        <f>SUMIFS(Detalhe_Registro!$G:$G,Detalhe_Registro!$A:$A,A1325,Detalhe_Registro!$D:$D,B1325)</f>
        <v>25.2</v>
      </c>
      <c r="K1325" s="9" t="str">
        <f>IF(G1325="","",IF(G1325&lt;Premissas!$C$8,"&lt; 1,00",IF(G1325&lt;Premissas!$C$9,"1,00 – 1,19",IF(G1325&lt;Premissas!$C$10,"1,20 – 1,39",IF(G1325&lt;Premissas!$C$11,"1,40 – 1,59",IF(G1325&lt;Premissas!$C$12,"1,60 – 1,99","≥ 2,00"))))))</f>
        <v>&lt; 1,00</v>
      </c>
      <c r="L1325" s="12">
        <f>IF(G1325="","",MIN(Premissas!$C$17,IF(G1325&lt;Premissas!$C$8,Premissas!$E$7,IF(G1325&lt;Premissas!$C$9,Premissas!$E$8,IF(G1325&lt;Premissas!$C$10,Premissas!$E$9,IF(G1325&lt;Premissas!$C$11,Premissas!$E$10,IF(G1325&lt;Premissas!$C$12,Premissas!$E$11,Premissas!$E$12)))))))</f>
        <v>0</v>
      </c>
      <c r="M1325" s="13">
        <f>IF(OR(L1325="",L1325=0),0,L1325/Premissas!$C$16)</f>
        <v>0</v>
      </c>
      <c r="N1325" s="9" t="str">
        <f>IF(L1325&gt;=Premissas!$C$17,"SIM","NÃO")</f>
        <v>NÃO</v>
      </c>
    </row>
    <row r="1326" spans="1:14" ht="15" customHeight="1">
      <c r="A1326" s="9">
        <v>8</v>
      </c>
      <c r="B1326" s="9" t="s">
        <v>2173</v>
      </c>
      <c r="C1326" s="9" t="s">
        <v>2174</v>
      </c>
      <c r="D1326" s="9">
        <v>1965</v>
      </c>
      <c r="E1326" s="9" t="s">
        <v>21</v>
      </c>
      <c r="F1326" s="9">
        <f>COUNTIFS(Detalhe_Registro!$A:$A,A1326,Detalhe_Registro!$D:$D,B1326)</f>
        <v>2</v>
      </c>
      <c r="G1326" s="11">
        <v>0.65</v>
      </c>
      <c r="H1326" s="11">
        <v>0.65</v>
      </c>
      <c r="I1326" s="10">
        <f>SUMIFS(Detalhe_Registro!$F:$F,Detalhe_Registro!$A:$A,A1326,Detalhe_Registro!$D:$D,B1326)</f>
        <v>5144</v>
      </c>
      <c r="J1326" s="11">
        <f>SUMIFS(Detalhe_Registro!$G:$G,Detalhe_Registro!$A:$A,A1326,Detalhe_Registro!$D:$D,B1326)</f>
        <v>407.24</v>
      </c>
      <c r="K1326" s="9" t="str">
        <f>IF(G1326="","",IF(G1326&lt;Premissas!$C$8,"&lt; 1,00",IF(G1326&lt;Premissas!$C$9,"1,00 – 1,19",IF(G1326&lt;Premissas!$C$10,"1,20 – 1,39",IF(G1326&lt;Premissas!$C$11,"1,40 – 1,59",IF(G1326&lt;Premissas!$C$12,"1,60 – 1,99","≥ 2,00"))))))</f>
        <v>&lt; 1,00</v>
      </c>
      <c r="L1326" s="12">
        <f>IF(G1326="","",MIN(Premissas!$C$17,IF(G1326&lt;Premissas!$C$8,Premissas!$E$7,IF(G1326&lt;Premissas!$C$9,Premissas!$E$8,IF(G1326&lt;Premissas!$C$10,Premissas!$E$9,IF(G1326&lt;Premissas!$C$11,Premissas!$E$10,IF(G1326&lt;Premissas!$C$12,Premissas!$E$11,Premissas!$E$12)))))))</f>
        <v>0</v>
      </c>
      <c r="M1326" s="13">
        <f>IF(OR(L1326="",L1326=0),0,L1326/Premissas!$C$16)</f>
        <v>0</v>
      </c>
      <c r="N1326" s="9" t="str">
        <f>IF(L1326&gt;=Premissas!$C$17,"SIM","NÃO")</f>
        <v>NÃO</v>
      </c>
    </row>
    <row r="1327" spans="1:14" ht="15" customHeight="1">
      <c r="A1327" s="9">
        <v>8</v>
      </c>
      <c r="B1327" s="9" t="s">
        <v>4334</v>
      </c>
      <c r="C1327" s="9" t="s">
        <v>4335</v>
      </c>
      <c r="D1327" s="9">
        <v>1965</v>
      </c>
      <c r="E1327" s="9" t="s">
        <v>18</v>
      </c>
      <c r="F1327" s="9">
        <f>COUNTIFS(Detalhe_Registro!$A:$A,A1327,Detalhe_Registro!$D:$D,B1327)</f>
        <v>2</v>
      </c>
      <c r="G1327" s="11">
        <v>0.86363599999999996</v>
      </c>
      <c r="H1327" s="11">
        <v>0.86363599999999996</v>
      </c>
      <c r="I1327" s="10">
        <f>SUMIFS(Detalhe_Registro!$F:$F,Detalhe_Registro!$A:$A,A1327,Detalhe_Registro!$D:$D,B1327)</f>
        <v>964</v>
      </c>
      <c r="J1327" s="11">
        <f>SUMIFS(Detalhe_Registro!$G:$G,Detalhe_Registro!$A:$A,A1327,Detalhe_Registro!$D:$D,B1327)</f>
        <v>49.46</v>
      </c>
      <c r="K1327" s="9" t="str">
        <f>IF(G1327="","",IF(G1327&lt;Premissas!$C$8,"&lt; 1,00",IF(G1327&lt;Premissas!$C$9,"1,00 – 1,19",IF(G1327&lt;Premissas!$C$10,"1,20 – 1,39",IF(G1327&lt;Premissas!$C$11,"1,40 – 1,59",IF(G1327&lt;Premissas!$C$12,"1,60 – 1,99","≥ 2,00"))))))</f>
        <v>&lt; 1,00</v>
      </c>
      <c r="L1327" s="12">
        <f>IF(G1327="","",MIN(Premissas!$C$17,IF(G1327&lt;Premissas!$C$8,Premissas!$E$7,IF(G1327&lt;Premissas!$C$9,Premissas!$E$8,IF(G1327&lt;Premissas!$C$10,Premissas!$E$9,IF(G1327&lt;Premissas!$C$11,Premissas!$E$10,IF(G1327&lt;Premissas!$C$12,Premissas!$E$11,Premissas!$E$12)))))))</f>
        <v>0</v>
      </c>
      <c r="M1327" s="13">
        <f>IF(OR(L1327="",L1327=0),0,L1327/Premissas!$C$16)</f>
        <v>0</v>
      </c>
      <c r="N1327" s="9" t="str">
        <f>IF(L1327&gt;=Premissas!$C$17,"SIM","NÃO")</f>
        <v>NÃO</v>
      </c>
    </row>
    <row r="1328" spans="1:14" ht="15" customHeight="1">
      <c r="A1328" s="9">
        <v>8</v>
      </c>
      <c r="B1328" s="9" t="s">
        <v>1953</v>
      </c>
      <c r="C1328" s="9" t="s">
        <v>1954</v>
      </c>
      <c r="D1328" s="9">
        <v>1965</v>
      </c>
      <c r="E1328" s="9" t="s">
        <v>20</v>
      </c>
      <c r="F1328" s="9">
        <f>COUNTIFS(Detalhe_Registro!$A:$A,A1328,Detalhe_Registro!$D:$D,B1328)</f>
        <v>2</v>
      </c>
      <c r="G1328" s="11">
        <v>6.25E-2</v>
      </c>
      <c r="H1328" s="11">
        <v>6.25E-2</v>
      </c>
      <c r="I1328" s="10">
        <f>SUMIFS(Detalhe_Registro!$F:$F,Detalhe_Registro!$A:$A,A1328,Detalhe_Registro!$D:$D,B1328)</f>
        <v>4</v>
      </c>
      <c r="J1328" s="11">
        <f>SUMIFS(Detalhe_Registro!$G:$G,Detalhe_Registro!$A:$A,A1328,Detalhe_Registro!$D:$D,B1328)</f>
        <v>4.16</v>
      </c>
      <c r="K1328" s="9" t="str">
        <f>IF(G1328="","",IF(G1328&lt;Premissas!$C$8,"&lt; 1,00",IF(G1328&lt;Premissas!$C$9,"1,00 – 1,19",IF(G1328&lt;Premissas!$C$10,"1,20 – 1,39",IF(G1328&lt;Premissas!$C$11,"1,40 – 1,59",IF(G1328&lt;Premissas!$C$12,"1,60 – 1,99","≥ 2,00"))))))</f>
        <v>&lt; 1,00</v>
      </c>
      <c r="L1328" s="12">
        <f>IF(G1328="","",MIN(Premissas!$C$17,IF(G1328&lt;Premissas!$C$8,Premissas!$E$7,IF(G1328&lt;Premissas!$C$9,Premissas!$E$8,IF(G1328&lt;Premissas!$C$10,Premissas!$E$9,IF(G1328&lt;Premissas!$C$11,Premissas!$E$10,IF(G1328&lt;Premissas!$C$12,Premissas!$E$11,Premissas!$E$12)))))))</f>
        <v>0</v>
      </c>
      <c r="M1328" s="13">
        <f>IF(OR(L1328="",L1328=0),0,L1328/Premissas!$C$16)</f>
        <v>0</v>
      </c>
      <c r="N1328" s="9" t="str">
        <f>IF(L1328&gt;=Premissas!$C$17,"SIM","NÃO")</f>
        <v>NÃO</v>
      </c>
    </row>
    <row r="1329" spans="1:14" ht="15" customHeight="1">
      <c r="A1329" s="9">
        <v>8</v>
      </c>
      <c r="B1329" s="9" t="s">
        <v>4276</v>
      </c>
      <c r="C1329" s="9" t="s">
        <v>4277</v>
      </c>
      <c r="D1329" s="9">
        <v>1965</v>
      </c>
      <c r="E1329" s="9" t="s">
        <v>18</v>
      </c>
      <c r="F1329" s="9">
        <f>COUNTIFS(Detalhe_Registro!$A:$A,A1329,Detalhe_Registro!$D:$D,B1329)</f>
        <v>2</v>
      </c>
      <c r="G1329" s="11">
        <v>4.5454549999999996</v>
      </c>
      <c r="H1329" s="11">
        <v>4.5454549999999996</v>
      </c>
      <c r="I1329" s="10">
        <f>SUMIFS(Detalhe_Registro!$F:$F,Detalhe_Registro!$A:$A,A1329,Detalhe_Registro!$D:$D,B1329)</f>
        <v>80</v>
      </c>
      <c r="J1329" s="11">
        <f>SUMIFS(Detalhe_Registro!$G:$G,Detalhe_Registro!$A:$A,A1329,Detalhe_Registro!$D:$D,B1329)</f>
        <v>0.8</v>
      </c>
      <c r="K1329" s="9" t="str">
        <f>IF(G1329="","",IF(G1329&lt;Premissas!$C$8,"&lt; 1,00",IF(G1329&lt;Premissas!$C$9,"1,00 – 1,19",IF(G1329&lt;Premissas!$C$10,"1,20 – 1,39",IF(G1329&lt;Premissas!$C$11,"1,40 – 1,59",IF(G1329&lt;Premissas!$C$12,"1,60 – 1,99","≥ 2,00"))))))</f>
        <v>≥ 2,00</v>
      </c>
      <c r="L1329" s="12">
        <f>IF(G1329="","",MIN(Premissas!$C$17,IF(G1329&lt;Premissas!$C$8,Premissas!$E$7,IF(G1329&lt;Premissas!$C$9,Premissas!$E$8,IF(G1329&lt;Premissas!$C$10,Premissas!$E$9,IF(G1329&lt;Premissas!$C$11,Premissas!$E$10,IF(G1329&lt;Premissas!$C$12,Premissas!$E$11,Premissas!$E$12)))))))</f>
        <v>750</v>
      </c>
      <c r="M1329" s="13">
        <f>IF(OR(L1329="",L1329=0),0,L1329/Premissas!$C$16)</f>
        <v>28.846153846153847</v>
      </c>
      <c r="N1329" s="9" t="str">
        <f>IF(L1329&gt;=Premissas!$C$17,"SIM","NÃO")</f>
        <v>SIM</v>
      </c>
    </row>
    <row r="1330" spans="1:14" ht="15" customHeight="1">
      <c r="A1330" s="9">
        <v>8</v>
      </c>
      <c r="B1330" s="9" t="s">
        <v>1847</v>
      </c>
      <c r="C1330" s="9" t="s">
        <v>1848</v>
      </c>
      <c r="D1330" s="9">
        <v>1965</v>
      </c>
      <c r="E1330" s="9" t="s">
        <v>18</v>
      </c>
      <c r="F1330" s="9">
        <f>COUNTIFS(Detalhe_Registro!$A:$A,A1330,Detalhe_Registro!$D:$D,B1330)</f>
        <v>2</v>
      </c>
      <c r="G1330" s="11">
        <v>1.045455</v>
      </c>
      <c r="H1330" s="11">
        <v>1.045455</v>
      </c>
      <c r="I1330" s="10">
        <f>SUMIFS(Detalhe_Registro!$F:$F,Detalhe_Registro!$A:$A,A1330,Detalhe_Registro!$D:$D,B1330)</f>
        <v>3196</v>
      </c>
      <c r="J1330" s="11">
        <f>SUMIFS(Detalhe_Registro!$G:$G,Detalhe_Registro!$A:$A,A1330,Detalhe_Registro!$D:$D,B1330)</f>
        <v>139.72</v>
      </c>
      <c r="K1330" s="9" t="str">
        <f>IF(G1330="","",IF(G1330&lt;Premissas!$C$8,"&lt; 1,00",IF(G1330&lt;Premissas!$C$9,"1,00 – 1,19",IF(G1330&lt;Premissas!$C$10,"1,20 – 1,39",IF(G1330&lt;Premissas!$C$11,"1,40 – 1,59",IF(G1330&lt;Premissas!$C$12,"1,60 – 1,99","≥ 2,00"))))))</f>
        <v>1,00 – 1,19</v>
      </c>
      <c r="L1330" s="12">
        <f>IF(G1330="","",MIN(Premissas!$C$17,IF(G1330&lt;Premissas!$C$8,Premissas!$E$7,IF(G1330&lt;Premissas!$C$9,Premissas!$E$8,IF(G1330&lt;Premissas!$C$10,Premissas!$E$9,IF(G1330&lt;Premissas!$C$11,Premissas!$E$10,IF(G1330&lt;Premissas!$C$12,Premissas!$E$11,Premissas!$E$12)))))))</f>
        <v>100</v>
      </c>
      <c r="M1330" s="13">
        <f>IF(OR(L1330="",L1330=0),0,L1330/Premissas!$C$16)</f>
        <v>3.8461538461538463</v>
      </c>
      <c r="N1330" s="9" t="str">
        <f>IF(L1330&gt;=Premissas!$C$17,"SIM","NÃO")</f>
        <v>NÃO</v>
      </c>
    </row>
    <row r="1331" spans="1:14" ht="15" customHeight="1">
      <c r="A1331" s="9">
        <v>8</v>
      </c>
      <c r="B1331" s="9" t="s">
        <v>1977</v>
      </c>
      <c r="C1331" s="9" t="s">
        <v>1978</v>
      </c>
      <c r="D1331" s="9">
        <v>1965</v>
      </c>
      <c r="E1331" s="9" t="s">
        <v>4853</v>
      </c>
      <c r="F1331" s="9">
        <f>COUNTIFS(Detalhe_Registro!$A:$A,A1331,Detalhe_Registro!$D:$D,B1331)</f>
        <v>4</v>
      </c>
      <c r="G1331" s="11">
        <v>3.058824</v>
      </c>
      <c r="H1331" s="11">
        <v>2.1203210000000001</v>
      </c>
      <c r="I1331" s="10">
        <f>SUMIFS(Detalhe_Registro!$F:$F,Detalhe_Registro!$A:$A,A1331,Detalhe_Registro!$D:$D,B1331)</f>
        <v>2434</v>
      </c>
      <c r="J1331" s="11">
        <f>SUMIFS(Detalhe_Registro!$G:$G,Detalhe_Registro!$A:$A,A1331,Detalhe_Registro!$D:$D,B1331)</f>
        <v>77.06</v>
      </c>
      <c r="K1331" s="9" t="str">
        <f>IF(G1331="","",IF(G1331&lt;Premissas!$C$8,"&lt; 1,00",IF(G1331&lt;Premissas!$C$9,"1,00 – 1,19",IF(G1331&lt;Premissas!$C$10,"1,20 – 1,39",IF(G1331&lt;Premissas!$C$11,"1,40 – 1,59",IF(G1331&lt;Premissas!$C$12,"1,60 – 1,99","≥ 2,00"))))))</f>
        <v>≥ 2,00</v>
      </c>
      <c r="L1331" s="12">
        <f>IF(G1331="","",MIN(Premissas!$C$17,IF(G1331&lt;Premissas!$C$8,Premissas!$E$7,IF(G1331&lt;Premissas!$C$9,Premissas!$E$8,IF(G1331&lt;Premissas!$C$10,Premissas!$E$9,IF(G1331&lt;Premissas!$C$11,Premissas!$E$10,IF(G1331&lt;Premissas!$C$12,Premissas!$E$11,Premissas!$E$12)))))))</f>
        <v>750</v>
      </c>
      <c r="M1331" s="13">
        <f>IF(OR(L1331="",L1331=0),0,L1331/Premissas!$C$16)</f>
        <v>28.846153846153847</v>
      </c>
      <c r="N1331" s="9" t="str">
        <f>IF(L1331&gt;=Premissas!$C$17,"SIM","NÃO")</f>
        <v>SIM</v>
      </c>
    </row>
    <row r="1332" spans="1:14" ht="15" customHeight="1">
      <c r="A1332" s="9">
        <v>8</v>
      </c>
      <c r="B1332" s="9" t="s">
        <v>1789</v>
      </c>
      <c r="C1332" s="9" t="s">
        <v>1790</v>
      </c>
      <c r="D1332" s="9">
        <v>1965</v>
      </c>
      <c r="E1332" s="9" t="s">
        <v>20</v>
      </c>
      <c r="F1332" s="9">
        <f>COUNTIFS(Detalhe_Registro!$A:$A,A1332,Detalhe_Registro!$D:$D,B1332)</f>
        <v>2</v>
      </c>
      <c r="G1332" s="11">
        <v>1</v>
      </c>
      <c r="H1332" s="11">
        <v>1</v>
      </c>
      <c r="I1332" s="10">
        <f>SUMIFS(Detalhe_Registro!$F:$F,Detalhe_Registro!$A:$A,A1332,Detalhe_Registro!$D:$D,B1332)</f>
        <v>3948</v>
      </c>
      <c r="J1332" s="11">
        <f>SUMIFS(Detalhe_Registro!$G:$G,Detalhe_Registro!$A:$A,A1332,Detalhe_Registro!$D:$D,B1332)</f>
        <v>242.3</v>
      </c>
      <c r="K1332" s="9" t="str">
        <f>IF(G1332="","",IF(G1332&lt;Premissas!$C$8,"&lt; 1,00",IF(G1332&lt;Premissas!$C$9,"1,00 – 1,19",IF(G1332&lt;Premissas!$C$10,"1,20 – 1,39",IF(G1332&lt;Premissas!$C$11,"1,40 – 1,59",IF(G1332&lt;Premissas!$C$12,"1,60 – 1,99","≥ 2,00"))))))</f>
        <v>1,00 – 1,19</v>
      </c>
      <c r="L1332" s="12">
        <f>IF(G1332="","",MIN(Premissas!$C$17,IF(G1332&lt;Premissas!$C$8,Premissas!$E$7,IF(G1332&lt;Premissas!$C$9,Premissas!$E$8,IF(G1332&lt;Premissas!$C$10,Premissas!$E$9,IF(G1332&lt;Premissas!$C$11,Premissas!$E$10,IF(G1332&lt;Premissas!$C$12,Premissas!$E$11,Premissas!$E$12)))))))</f>
        <v>100</v>
      </c>
      <c r="M1332" s="13">
        <f>IF(OR(L1332="",L1332=0),0,L1332/Premissas!$C$16)</f>
        <v>3.8461538461538463</v>
      </c>
      <c r="N1332" s="9" t="str">
        <f>IF(L1332&gt;=Premissas!$C$17,"SIM","NÃO")</f>
        <v>NÃO</v>
      </c>
    </row>
    <row r="1333" spans="1:14" ht="15" customHeight="1">
      <c r="A1333" s="9">
        <v>8</v>
      </c>
      <c r="B1333" s="9" t="s">
        <v>1811</v>
      </c>
      <c r="C1333" s="9" t="s">
        <v>1812</v>
      </c>
      <c r="D1333" s="9">
        <v>1965</v>
      </c>
      <c r="E1333" s="9" t="s">
        <v>4852</v>
      </c>
      <c r="F1333" s="9">
        <f>COUNTIFS(Detalhe_Registro!$A:$A,A1333,Detalhe_Registro!$D:$D,B1333)</f>
        <v>4</v>
      </c>
      <c r="G1333" s="11">
        <v>1</v>
      </c>
      <c r="H1333" s="11">
        <v>0.52941199999999999</v>
      </c>
      <c r="I1333" s="10">
        <f>SUMIFS(Detalhe_Registro!$F:$F,Detalhe_Registro!$A:$A,A1333,Detalhe_Registro!$D:$D,B1333)</f>
        <v>4748</v>
      </c>
      <c r="J1333" s="11">
        <f>SUMIFS(Detalhe_Registro!$G:$G,Detalhe_Registro!$A:$A,A1333,Detalhe_Registro!$D:$D,B1333)</f>
        <v>298.32</v>
      </c>
      <c r="K1333" s="9" t="str">
        <f>IF(G1333="","",IF(G1333&lt;Premissas!$C$8,"&lt; 1,00",IF(G1333&lt;Premissas!$C$9,"1,00 – 1,19",IF(G1333&lt;Premissas!$C$10,"1,20 – 1,39",IF(G1333&lt;Premissas!$C$11,"1,40 – 1,59",IF(G1333&lt;Premissas!$C$12,"1,60 – 1,99","≥ 2,00"))))))</f>
        <v>1,00 – 1,19</v>
      </c>
      <c r="L1333" s="12">
        <f>IF(G1333="","",MIN(Premissas!$C$17,IF(G1333&lt;Premissas!$C$8,Premissas!$E$7,IF(G1333&lt;Premissas!$C$9,Premissas!$E$8,IF(G1333&lt;Premissas!$C$10,Premissas!$E$9,IF(G1333&lt;Premissas!$C$11,Premissas!$E$10,IF(G1333&lt;Premissas!$C$12,Premissas!$E$11,Premissas!$E$12)))))))</f>
        <v>100</v>
      </c>
      <c r="M1333" s="13">
        <f>IF(OR(L1333="",L1333=0),0,L1333/Premissas!$C$16)</f>
        <v>3.8461538461538463</v>
      </c>
      <c r="N1333" s="9" t="str">
        <f>IF(L1333&gt;=Premissas!$C$17,"SIM","NÃO")</f>
        <v>NÃO</v>
      </c>
    </row>
    <row r="1334" spans="1:14" ht="15" customHeight="1">
      <c r="A1334" s="9">
        <v>8</v>
      </c>
      <c r="B1334" s="9" t="s">
        <v>1793</v>
      </c>
      <c r="C1334" s="9" t="s">
        <v>1794</v>
      </c>
      <c r="D1334" s="9">
        <v>1965</v>
      </c>
      <c r="E1334" s="9" t="s">
        <v>20</v>
      </c>
      <c r="F1334" s="9">
        <f>COUNTIFS(Detalhe_Registro!$A:$A,A1334,Detalhe_Registro!$D:$D,B1334)</f>
        <v>2</v>
      </c>
      <c r="G1334" s="11">
        <v>0.875</v>
      </c>
      <c r="H1334" s="11">
        <v>0.875</v>
      </c>
      <c r="I1334" s="10">
        <f>SUMIFS(Detalhe_Registro!$F:$F,Detalhe_Registro!$A:$A,A1334,Detalhe_Registro!$D:$D,B1334)</f>
        <v>164</v>
      </c>
      <c r="J1334" s="11">
        <f>SUMIFS(Detalhe_Registro!$G:$G,Detalhe_Registro!$A:$A,A1334,Detalhe_Registro!$D:$D,B1334)</f>
        <v>11.92</v>
      </c>
      <c r="K1334" s="9" t="str">
        <f>IF(G1334="","",IF(G1334&lt;Premissas!$C$8,"&lt; 1,00",IF(G1334&lt;Premissas!$C$9,"1,00 – 1,19",IF(G1334&lt;Premissas!$C$10,"1,20 – 1,39",IF(G1334&lt;Premissas!$C$11,"1,40 – 1,59",IF(G1334&lt;Premissas!$C$12,"1,60 – 1,99","≥ 2,00"))))))</f>
        <v>&lt; 1,00</v>
      </c>
      <c r="L1334" s="12">
        <f>IF(G1334="","",MIN(Premissas!$C$17,IF(G1334&lt;Premissas!$C$8,Premissas!$E$7,IF(G1334&lt;Premissas!$C$9,Premissas!$E$8,IF(G1334&lt;Premissas!$C$10,Premissas!$E$9,IF(G1334&lt;Premissas!$C$11,Premissas!$E$10,IF(G1334&lt;Premissas!$C$12,Premissas!$E$11,Premissas!$E$12)))))))</f>
        <v>0</v>
      </c>
      <c r="M1334" s="13">
        <f>IF(OR(L1334="",L1334=0),0,L1334/Premissas!$C$16)</f>
        <v>0</v>
      </c>
      <c r="N1334" s="9" t="str">
        <f>IF(L1334&gt;=Premissas!$C$17,"SIM","NÃO")</f>
        <v>NÃO</v>
      </c>
    </row>
    <row r="1335" spans="1:14" ht="15" customHeight="1">
      <c r="A1335" s="9">
        <v>8</v>
      </c>
      <c r="B1335" s="9" t="s">
        <v>1865</v>
      </c>
      <c r="C1335" s="9" t="s">
        <v>1866</v>
      </c>
      <c r="D1335" s="9">
        <v>1965</v>
      </c>
      <c r="E1335" s="9" t="s">
        <v>4854</v>
      </c>
      <c r="F1335" s="9">
        <f>COUNTIFS(Detalhe_Registro!$A:$A,A1335,Detalhe_Registro!$D:$D,B1335)</f>
        <v>4</v>
      </c>
      <c r="G1335" s="11">
        <v>0.54545500000000002</v>
      </c>
      <c r="H1335" s="11">
        <v>0.303977</v>
      </c>
      <c r="I1335" s="10">
        <f>SUMIFS(Detalhe_Registro!$F:$F,Detalhe_Registro!$A:$A,A1335,Detalhe_Registro!$D:$D,B1335)</f>
        <v>330</v>
      </c>
      <c r="J1335" s="11">
        <f>SUMIFS(Detalhe_Registro!$G:$G,Detalhe_Registro!$A:$A,A1335,Detalhe_Registro!$D:$D,B1335)</f>
        <v>56.320000000000007</v>
      </c>
      <c r="K1335" s="9" t="str">
        <f>IF(G1335="","",IF(G1335&lt;Premissas!$C$8,"&lt; 1,00",IF(G1335&lt;Premissas!$C$9,"1,00 – 1,19",IF(G1335&lt;Premissas!$C$10,"1,20 – 1,39",IF(G1335&lt;Premissas!$C$11,"1,40 – 1,59",IF(G1335&lt;Premissas!$C$12,"1,60 – 1,99","≥ 2,00"))))))</f>
        <v>&lt; 1,00</v>
      </c>
      <c r="L1335" s="12">
        <f>IF(G1335="","",MIN(Premissas!$C$17,IF(G1335&lt;Premissas!$C$8,Premissas!$E$7,IF(G1335&lt;Premissas!$C$9,Premissas!$E$8,IF(G1335&lt;Premissas!$C$10,Premissas!$E$9,IF(G1335&lt;Premissas!$C$11,Premissas!$E$10,IF(G1335&lt;Premissas!$C$12,Premissas!$E$11,Premissas!$E$12)))))))</f>
        <v>0</v>
      </c>
      <c r="M1335" s="13">
        <f>IF(OR(L1335="",L1335=0),0,L1335/Premissas!$C$16)</f>
        <v>0</v>
      </c>
      <c r="N1335" s="9" t="str">
        <f>IF(L1335&gt;=Premissas!$C$17,"SIM","NÃO")</f>
        <v>NÃO</v>
      </c>
    </row>
    <row r="1336" spans="1:14" ht="15" customHeight="1">
      <c r="A1336" s="9">
        <v>8</v>
      </c>
      <c r="B1336" s="9" t="s">
        <v>1331</v>
      </c>
      <c r="C1336" s="9" t="s">
        <v>1332</v>
      </c>
      <c r="D1336" s="9">
        <v>1965</v>
      </c>
      <c r="E1336" s="9" t="s">
        <v>21</v>
      </c>
      <c r="F1336" s="9">
        <f>COUNTIFS(Detalhe_Registro!$A:$A,A1336,Detalhe_Registro!$D:$D,B1336)</f>
        <v>2</v>
      </c>
      <c r="G1336" s="11">
        <v>0.25</v>
      </c>
      <c r="H1336" s="11">
        <v>0.25</v>
      </c>
      <c r="I1336" s="10">
        <f>SUMIFS(Detalhe_Registro!$F:$F,Detalhe_Registro!$A:$A,A1336,Detalhe_Registro!$D:$D,B1336)</f>
        <v>1750</v>
      </c>
      <c r="J1336" s="11">
        <f>SUMIFS(Detalhe_Registro!$G:$G,Detalhe_Registro!$A:$A,A1336,Detalhe_Registro!$D:$D,B1336)</f>
        <v>341.72</v>
      </c>
      <c r="K1336" s="9" t="str">
        <f>IF(G1336="","",IF(G1336&lt;Premissas!$C$8,"&lt; 1,00",IF(G1336&lt;Premissas!$C$9,"1,00 – 1,19",IF(G1336&lt;Premissas!$C$10,"1,20 – 1,39",IF(G1336&lt;Premissas!$C$11,"1,40 – 1,59",IF(G1336&lt;Premissas!$C$12,"1,60 – 1,99","≥ 2,00"))))))</f>
        <v>&lt; 1,00</v>
      </c>
      <c r="L1336" s="12">
        <f>IF(G1336="","",MIN(Premissas!$C$17,IF(G1336&lt;Premissas!$C$8,Premissas!$E$7,IF(G1336&lt;Premissas!$C$9,Premissas!$E$8,IF(G1336&lt;Premissas!$C$10,Premissas!$E$9,IF(G1336&lt;Premissas!$C$11,Premissas!$E$10,IF(G1336&lt;Premissas!$C$12,Premissas!$E$11,Premissas!$E$12)))))))</f>
        <v>0</v>
      </c>
      <c r="M1336" s="13">
        <f>IF(OR(L1336="",L1336=0),0,L1336/Premissas!$C$16)</f>
        <v>0</v>
      </c>
      <c r="N1336" s="9" t="str">
        <f>IF(L1336&gt;=Premissas!$C$17,"SIM","NÃO")</f>
        <v>NÃO</v>
      </c>
    </row>
    <row r="1337" spans="1:14" ht="15" customHeight="1">
      <c r="A1337" s="9">
        <v>8</v>
      </c>
      <c r="B1337" s="9" t="s">
        <v>1703</v>
      </c>
      <c r="C1337" s="9" t="s">
        <v>1704</v>
      </c>
      <c r="D1337" s="9">
        <v>7801</v>
      </c>
      <c r="E1337" s="9" t="s">
        <v>20</v>
      </c>
      <c r="F1337" s="9">
        <f>COUNTIFS(Detalhe_Registro!$A:$A,A1337,Detalhe_Registro!$D:$D,B1337)</f>
        <v>1</v>
      </c>
      <c r="G1337" s="11">
        <v>0.25</v>
      </c>
      <c r="H1337" s="11">
        <v>0.25</v>
      </c>
      <c r="I1337" s="10">
        <f>SUMIFS(Detalhe_Registro!$F:$F,Detalhe_Registro!$A:$A,A1337,Detalhe_Registro!$D:$D,B1337)</f>
        <v>46</v>
      </c>
      <c r="J1337" s="11">
        <f>SUMIFS(Detalhe_Registro!$G:$G,Detalhe_Registro!$A:$A,A1337,Detalhe_Registro!$D:$D,B1337)</f>
        <v>12.49</v>
      </c>
      <c r="K1337" s="9" t="str">
        <f>IF(G1337="","",IF(G1337&lt;Premissas!$C$8,"&lt; 1,00",IF(G1337&lt;Premissas!$C$9,"1,00 – 1,19",IF(G1337&lt;Premissas!$C$10,"1,20 – 1,39",IF(G1337&lt;Premissas!$C$11,"1,40 – 1,59",IF(G1337&lt;Premissas!$C$12,"1,60 – 1,99","≥ 2,00"))))))</f>
        <v>&lt; 1,00</v>
      </c>
      <c r="L1337" s="12">
        <f>IF(G1337="","",MIN(Premissas!$C$17,IF(G1337&lt;Premissas!$C$8,Premissas!$E$7,IF(G1337&lt;Premissas!$C$9,Premissas!$E$8,IF(G1337&lt;Premissas!$C$10,Premissas!$E$9,IF(G1337&lt;Premissas!$C$11,Premissas!$E$10,IF(G1337&lt;Premissas!$C$12,Premissas!$E$11,Premissas!$E$12)))))))</f>
        <v>0</v>
      </c>
      <c r="M1337" s="13">
        <f>IF(OR(L1337="",L1337=0),0,L1337/Premissas!$C$16)</f>
        <v>0</v>
      </c>
      <c r="N1337" s="9" t="str">
        <f>IF(L1337&gt;=Premissas!$C$17,"SIM","NÃO")</f>
        <v>NÃO</v>
      </c>
    </row>
    <row r="1338" spans="1:14" ht="15" customHeight="1">
      <c r="A1338" s="9">
        <v>8</v>
      </c>
      <c r="B1338" s="9" t="s">
        <v>1633</v>
      </c>
      <c r="C1338" s="9" t="s">
        <v>1634</v>
      </c>
      <c r="D1338" s="9">
        <v>1965</v>
      </c>
      <c r="E1338" s="9" t="s">
        <v>20</v>
      </c>
      <c r="F1338" s="9">
        <f>COUNTIFS(Detalhe_Registro!$A:$A,A1338,Detalhe_Registro!$D:$D,B1338)</f>
        <v>2</v>
      </c>
      <c r="G1338" s="11">
        <v>1.125</v>
      </c>
      <c r="H1338" s="11">
        <v>1.125</v>
      </c>
      <c r="I1338" s="10">
        <f>SUMIFS(Detalhe_Registro!$F:$F,Detalhe_Registro!$A:$A,A1338,Detalhe_Registro!$D:$D,B1338)</f>
        <v>4528</v>
      </c>
      <c r="J1338" s="11">
        <f>SUMIFS(Detalhe_Registro!$G:$G,Detalhe_Registro!$A:$A,A1338,Detalhe_Registro!$D:$D,B1338)</f>
        <v>246</v>
      </c>
      <c r="K1338" s="9" t="str">
        <f>IF(G1338="","",IF(G1338&lt;Premissas!$C$8,"&lt; 1,00",IF(G1338&lt;Premissas!$C$9,"1,00 – 1,19",IF(G1338&lt;Premissas!$C$10,"1,20 – 1,39",IF(G1338&lt;Premissas!$C$11,"1,40 – 1,59",IF(G1338&lt;Premissas!$C$12,"1,60 – 1,99","≥ 2,00"))))))</f>
        <v>1,00 – 1,19</v>
      </c>
      <c r="L1338" s="12">
        <f>IF(G1338="","",MIN(Premissas!$C$17,IF(G1338&lt;Premissas!$C$8,Premissas!$E$7,IF(G1338&lt;Premissas!$C$9,Premissas!$E$8,IF(G1338&lt;Premissas!$C$10,Premissas!$E$9,IF(G1338&lt;Premissas!$C$11,Premissas!$E$10,IF(G1338&lt;Premissas!$C$12,Premissas!$E$11,Premissas!$E$12)))))))</f>
        <v>100</v>
      </c>
      <c r="M1338" s="13">
        <f>IF(OR(L1338="",L1338=0),0,L1338/Premissas!$C$16)</f>
        <v>3.8461538461538463</v>
      </c>
      <c r="N1338" s="9" t="str">
        <f>IF(L1338&gt;=Premissas!$C$17,"SIM","NÃO")</f>
        <v>NÃO</v>
      </c>
    </row>
    <row r="1339" spans="1:14" ht="15" customHeight="1">
      <c r="A1339" s="9">
        <v>8</v>
      </c>
      <c r="B1339" s="9" t="s">
        <v>4268</v>
      </c>
      <c r="C1339" s="9" t="s">
        <v>4269</v>
      </c>
      <c r="D1339" s="9">
        <v>1965</v>
      </c>
      <c r="E1339" s="9" t="s">
        <v>21</v>
      </c>
      <c r="F1339" s="9">
        <f>COUNTIFS(Detalhe_Registro!$A:$A,A1339,Detalhe_Registro!$D:$D,B1339)</f>
        <v>2</v>
      </c>
      <c r="G1339" s="11">
        <v>0.4</v>
      </c>
      <c r="H1339" s="11">
        <v>0.4</v>
      </c>
      <c r="I1339" s="10">
        <f>SUMIFS(Detalhe_Registro!$F:$F,Detalhe_Registro!$A:$A,A1339,Detalhe_Registro!$D:$D,B1339)</f>
        <v>2424</v>
      </c>
      <c r="J1339" s="11">
        <f>SUMIFS(Detalhe_Registro!$G:$G,Detalhe_Registro!$A:$A,A1339,Detalhe_Registro!$D:$D,B1339)</f>
        <v>290.3</v>
      </c>
      <c r="K1339" s="9" t="str">
        <f>IF(G1339="","",IF(G1339&lt;Premissas!$C$8,"&lt; 1,00",IF(G1339&lt;Premissas!$C$9,"1,00 – 1,19",IF(G1339&lt;Premissas!$C$10,"1,20 – 1,39",IF(G1339&lt;Premissas!$C$11,"1,40 – 1,59",IF(G1339&lt;Premissas!$C$12,"1,60 – 1,99","≥ 2,00"))))))</f>
        <v>&lt; 1,00</v>
      </c>
      <c r="L1339" s="12">
        <f>IF(G1339="","",MIN(Premissas!$C$17,IF(G1339&lt;Premissas!$C$8,Premissas!$E$7,IF(G1339&lt;Premissas!$C$9,Premissas!$E$8,IF(G1339&lt;Premissas!$C$10,Premissas!$E$9,IF(G1339&lt;Premissas!$C$11,Premissas!$E$10,IF(G1339&lt;Premissas!$C$12,Premissas!$E$11,Premissas!$E$12)))))))</f>
        <v>0</v>
      </c>
      <c r="M1339" s="13">
        <f>IF(OR(L1339="",L1339=0),0,L1339/Premissas!$C$16)</f>
        <v>0</v>
      </c>
      <c r="N1339" s="9" t="str">
        <f>IF(L1339&gt;=Premissas!$C$17,"SIM","NÃO")</f>
        <v>NÃO</v>
      </c>
    </row>
    <row r="1340" spans="1:14" ht="15" customHeight="1">
      <c r="A1340" s="9">
        <v>8</v>
      </c>
      <c r="B1340" s="9" t="s">
        <v>1623</v>
      </c>
      <c r="C1340" s="9" t="s">
        <v>1624</v>
      </c>
      <c r="D1340" s="9">
        <v>1965</v>
      </c>
      <c r="E1340" s="9" t="s">
        <v>20</v>
      </c>
      <c r="F1340" s="9">
        <f>COUNTIFS(Detalhe_Registro!$A:$A,A1340,Detalhe_Registro!$D:$D,B1340)</f>
        <v>2</v>
      </c>
      <c r="G1340" s="11">
        <v>1.3125</v>
      </c>
      <c r="H1340" s="11">
        <v>1.3125</v>
      </c>
      <c r="I1340" s="10">
        <f>SUMIFS(Detalhe_Registro!$F:$F,Detalhe_Registro!$A:$A,A1340,Detalhe_Registro!$D:$D,B1340)</f>
        <v>4748</v>
      </c>
      <c r="J1340" s="11">
        <f>SUMIFS(Detalhe_Registro!$G:$G,Detalhe_Registro!$A:$A,A1340,Detalhe_Registro!$D:$D,B1340)</f>
        <v>221.88</v>
      </c>
      <c r="K1340" s="9" t="str">
        <f>IF(G1340="","",IF(G1340&lt;Premissas!$C$8,"&lt; 1,00",IF(G1340&lt;Premissas!$C$9,"1,00 – 1,19",IF(G1340&lt;Premissas!$C$10,"1,20 – 1,39",IF(G1340&lt;Premissas!$C$11,"1,40 – 1,59",IF(G1340&lt;Premissas!$C$12,"1,60 – 1,99","≥ 2,00"))))))</f>
        <v>1,20 – 1,39</v>
      </c>
      <c r="L1340" s="12">
        <f>IF(G1340="","",MIN(Premissas!$C$17,IF(G1340&lt;Premissas!$C$8,Premissas!$E$7,IF(G1340&lt;Premissas!$C$9,Premissas!$E$8,IF(G1340&lt;Premissas!$C$10,Premissas!$E$9,IF(G1340&lt;Premissas!$C$11,Premissas!$E$10,IF(G1340&lt;Premissas!$C$12,Premissas!$E$11,Premissas!$E$12)))))))</f>
        <v>200</v>
      </c>
      <c r="M1340" s="13">
        <f>IF(OR(L1340="",L1340=0),0,L1340/Premissas!$C$16)</f>
        <v>7.6923076923076925</v>
      </c>
      <c r="N1340" s="9" t="str">
        <f>IF(L1340&gt;=Premissas!$C$17,"SIM","NÃO")</f>
        <v>NÃO</v>
      </c>
    </row>
    <row r="1341" spans="1:14" ht="15" customHeight="1">
      <c r="A1341" s="9">
        <v>8</v>
      </c>
      <c r="B1341" s="9" t="s">
        <v>1601</v>
      </c>
      <c r="C1341" s="9" t="s">
        <v>1602</v>
      </c>
      <c r="D1341" s="9">
        <v>1965</v>
      </c>
      <c r="E1341" s="9" t="s">
        <v>20</v>
      </c>
      <c r="F1341" s="9">
        <f>COUNTIFS(Detalhe_Registro!$A:$A,A1341,Detalhe_Registro!$D:$D,B1341)</f>
        <v>2</v>
      </c>
      <c r="G1341" s="11">
        <v>0.6875</v>
      </c>
      <c r="H1341" s="11">
        <v>0.6875</v>
      </c>
      <c r="I1341" s="10">
        <f>SUMIFS(Detalhe_Registro!$F:$F,Detalhe_Registro!$A:$A,A1341,Detalhe_Registro!$D:$D,B1341)</f>
        <v>2308</v>
      </c>
      <c r="J1341" s="11">
        <f>SUMIFS(Detalhe_Registro!$G:$G,Detalhe_Registro!$A:$A,A1341,Detalhe_Registro!$D:$D,B1341)</f>
        <v>200.9</v>
      </c>
      <c r="K1341" s="9" t="str">
        <f>IF(G1341="","",IF(G1341&lt;Premissas!$C$8,"&lt; 1,00",IF(G1341&lt;Premissas!$C$9,"1,00 – 1,19",IF(G1341&lt;Premissas!$C$10,"1,20 – 1,39",IF(G1341&lt;Premissas!$C$11,"1,40 – 1,59",IF(G1341&lt;Premissas!$C$12,"1,60 – 1,99","≥ 2,00"))))))</f>
        <v>&lt; 1,00</v>
      </c>
      <c r="L1341" s="12">
        <f>IF(G1341="","",MIN(Premissas!$C$17,IF(G1341&lt;Premissas!$C$8,Premissas!$E$7,IF(G1341&lt;Premissas!$C$9,Premissas!$E$8,IF(G1341&lt;Premissas!$C$10,Premissas!$E$9,IF(G1341&lt;Premissas!$C$11,Premissas!$E$10,IF(G1341&lt;Premissas!$C$12,Premissas!$E$11,Premissas!$E$12)))))))</f>
        <v>0</v>
      </c>
      <c r="M1341" s="13">
        <f>IF(OR(L1341="",L1341=0),0,L1341/Premissas!$C$16)</f>
        <v>0</v>
      </c>
      <c r="N1341" s="9" t="str">
        <f>IF(L1341&gt;=Premissas!$C$17,"SIM","NÃO")</f>
        <v>NÃO</v>
      </c>
    </row>
    <row r="1342" spans="1:14" ht="15" customHeight="1">
      <c r="A1342" s="9">
        <v>8</v>
      </c>
      <c r="B1342" s="9" t="s">
        <v>1379</v>
      </c>
      <c r="C1342" s="9" t="s">
        <v>1380</v>
      </c>
      <c r="D1342" s="9">
        <v>1965</v>
      </c>
      <c r="E1342" s="9" t="s">
        <v>20</v>
      </c>
      <c r="F1342" s="9">
        <f>COUNTIFS(Detalhe_Registro!$A:$A,A1342,Detalhe_Registro!$D:$D,B1342)</f>
        <v>2</v>
      </c>
      <c r="G1342" s="11">
        <v>1.1875</v>
      </c>
      <c r="H1342" s="11">
        <v>1.1875</v>
      </c>
      <c r="I1342" s="10">
        <f>SUMIFS(Detalhe_Registro!$F:$F,Detalhe_Registro!$A:$A,A1342,Detalhe_Registro!$D:$D,B1342)</f>
        <v>4336</v>
      </c>
      <c r="J1342" s="11">
        <f>SUMIFS(Detalhe_Registro!$G:$G,Detalhe_Registro!$A:$A,A1342,Detalhe_Registro!$D:$D,B1342)</f>
        <v>228.78</v>
      </c>
      <c r="K1342" s="9" t="str">
        <f>IF(G1342="","",IF(G1342&lt;Premissas!$C$8,"&lt; 1,00",IF(G1342&lt;Premissas!$C$9,"1,00 – 1,19",IF(G1342&lt;Premissas!$C$10,"1,20 – 1,39",IF(G1342&lt;Premissas!$C$11,"1,40 – 1,59",IF(G1342&lt;Premissas!$C$12,"1,60 – 1,99","≥ 2,00"))))))</f>
        <v>1,00 – 1,19</v>
      </c>
      <c r="L1342" s="12">
        <f>IF(G1342="","",MIN(Premissas!$C$17,IF(G1342&lt;Premissas!$C$8,Premissas!$E$7,IF(G1342&lt;Premissas!$C$9,Premissas!$E$8,IF(G1342&lt;Premissas!$C$10,Premissas!$E$9,IF(G1342&lt;Premissas!$C$11,Premissas!$E$10,IF(G1342&lt;Premissas!$C$12,Premissas!$E$11,Premissas!$E$12)))))))</f>
        <v>100</v>
      </c>
      <c r="M1342" s="13">
        <f>IF(OR(L1342="",L1342=0),0,L1342/Premissas!$C$16)</f>
        <v>3.8461538461538463</v>
      </c>
      <c r="N1342" s="9" t="str">
        <f>IF(L1342&gt;=Premissas!$C$17,"SIM","NÃO")</f>
        <v>NÃO</v>
      </c>
    </row>
    <row r="1343" spans="1:14" ht="15" customHeight="1">
      <c r="A1343" s="9">
        <v>8</v>
      </c>
      <c r="B1343" s="9" t="s">
        <v>1605</v>
      </c>
      <c r="C1343" s="9" t="s">
        <v>1606</v>
      </c>
      <c r="D1343" s="9">
        <v>1965</v>
      </c>
      <c r="E1343" s="9" t="s">
        <v>20</v>
      </c>
      <c r="F1343" s="9">
        <f>COUNTIFS(Detalhe_Registro!$A:$A,A1343,Detalhe_Registro!$D:$D,B1343)</f>
        <v>2</v>
      </c>
      <c r="G1343" s="11">
        <v>1.25</v>
      </c>
      <c r="H1343" s="11">
        <v>1.25</v>
      </c>
      <c r="I1343" s="10">
        <f>SUMIFS(Detalhe_Registro!$F:$F,Detalhe_Registro!$A:$A,A1343,Detalhe_Registro!$D:$D,B1343)</f>
        <v>4514</v>
      </c>
      <c r="J1343" s="11">
        <f>SUMIFS(Detalhe_Registro!$G:$G,Detalhe_Registro!$A:$A,A1343,Detalhe_Registro!$D:$D,B1343)</f>
        <v>229.6</v>
      </c>
      <c r="K1343" s="9" t="str">
        <f>IF(G1343="","",IF(G1343&lt;Premissas!$C$8,"&lt; 1,00",IF(G1343&lt;Premissas!$C$9,"1,00 – 1,19",IF(G1343&lt;Premissas!$C$10,"1,20 – 1,39",IF(G1343&lt;Premissas!$C$11,"1,40 – 1,59",IF(G1343&lt;Premissas!$C$12,"1,60 – 1,99","≥ 2,00"))))))</f>
        <v>1,20 – 1,39</v>
      </c>
      <c r="L1343" s="12">
        <f>IF(G1343="","",MIN(Premissas!$C$17,IF(G1343&lt;Premissas!$C$8,Premissas!$E$7,IF(G1343&lt;Premissas!$C$9,Premissas!$E$8,IF(G1343&lt;Premissas!$C$10,Premissas!$E$9,IF(G1343&lt;Premissas!$C$11,Premissas!$E$10,IF(G1343&lt;Premissas!$C$12,Premissas!$E$11,Premissas!$E$12)))))))</f>
        <v>200</v>
      </c>
      <c r="M1343" s="13">
        <f>IF(OR(L1343="",L1343=0),0,L1343/Premissas!$C$16)</f>
        <v>7.6923076923076925</v>
      </c>
      <c r="N1343" s="9" t="str">
        <f>IF(L1343&gt;=Premissas!$C$17,"SIM","NÃO")</f>
        <v>NÃO</v>
      </c>
    </row>
    <row r="1344" spans="1:14" ht="15" customHeight="1">
      <c r="A1344" s="9">
        <v>8</v>
      </c>
      <c r="B1344" s="9" t="s">
        <v>1799</v>
      </c>
      <c r="C1344" s="9" t="s">
        <v>1800</v>
      </c>
      <c r="D1344" s="9">
        <v>1965</v>
      </c>
      <c r="E1344" s="9" t="s">
        <v>18</v>
      </c>
      <c r="F1344" s="9">
        <f>COUNTIFS(Detalhe_Registro!$A:$A,A1344,Detalhe_Registro!$D:$D,B1344)</f>
        <v>2</v>
      </c>
      <c r="G1344" s="11">
        <v>0.13636400000000001</v>
      </c>
      <c r="H1344" s="11">
        <v>0.13636400000000001</v>
      </c>
      <c r="I1344" s="10">
        <f>SUMIFS(Detalhe_Registro!$F:$F,Detalhe_Registro!$A:$A,A1344,Detalhe_Registro!$D:$D,B1344)</f>
        <v>104</v>
      </c>
      <c r="J1344" s="11">
        <f>SUMIFS(Detalhe_Registro!$G:$G,Detalhe_Registro!$A:$A,A1344,Detalhe_Registro!$D:$D,B1344)</f>
        <v>35</v>
      </c>
      <c r="K1344" s="9" t="str">
        <f>IF(G1344="","",IF(G1344&lt;Premissas!$C$8,"&lt; 1,00",IF(G1344&lt;Premissas!$C$9,"1,00 – 1,19",IF(G1344&lt;Premissas!$C$10,"1,20 – 1,39",IF(G1344&lt;Premissas!$C$11,"1,40 – 1,59",IF(G1344&lt;Premissas!$C$12,"1,60 – 1,99","≥ 2,00"))))))</f>
        <v>&lt; 1,00</v>
      </c>
      <c r="L1344" s="12">
        <f>IF(G1344="","",MIN(Premissas!$C$17,IF(G1344&lt;Premissas!$C$8,Premissas!$E$7,IF(G1344&lt;Premissas!$C$9,Premissas!$E$8,IF(G1344&lt;Premissas!$C$10,Premissas!$E$9,IF(G1344&lt;Premissas!$C$11,Premissas!$E$10,IF(G1344&lt;Premissas!$C$12,Premissas!$E$11,Premissas!$E$12)))))))</f>
        <v>0</v>
      </c>
      <c r="M1344" s="13">
        <f>IF(OR(L1344="",L1344=0),0,L1344/Premissas!$C$16)</f>
        <v>0</v>
      </c>
      <c r="N1344" s="9" t="str">
        <f>IF(L1344&gt;=Premissas!$C$17,"SIM","NÃO")</f>
        <v>NÃO</v>
      </c>
    </row>
    <row r="1345" spans="1:14" ht="15" customHeight="1">
      <c r="A1345" s="9">
        <v>8</v>
      </c>
      <c r="B1345" s="9" t="s">
        <v>1781</v>
      </c>
      <c r="C1345" s="9" t="s">
        <v>1782</v>
      </c>
      <c r="D1345" s="9">
        <v>7801</v>
      </c>
      <c r="E1345" s="9" t="s">
        <v>4854</v>
      </c>
      <c r="F1345" s="9">
        <f>COUNTIFS(Detalhe_Registro!$A:$A,A1345,Detalhe_Registro!$D:$D,B1345)</f>
        <v>2</v>
      </c>
      <c r="G1345" s="11">
        <v>0.40909099999999998</v>
      </c>
      <c r="H1345" s="11">
        <v>0.235795</v>
      </c>
      <c r="I1345" s="10">
        <f>SUMIFS(Detalhe_Registro!$F:$F,Detalhe_Registro!$A:$A,A1345,Detalhe_Registro!$D:$D,B1345)</f>
        <v>213</v>
      </c>
      <c r="J1345" s="11">
        <f>SUMIFS(Detalhe_Registro!$G:$G,Detalhe_Registro!$A:$A,A1345,Detalhe_Registro!$D:$D,B1345)</f>
        <v>44.59</v>
      </c>
      <c r="K1345" s="9" t="str">
        <f>IF(G1345="","",IF(G1345&lt;Premissas!$C$8,"&lt; 1,00",IF(G1345&lt;Premissas!$C$9,"1,00 – 1,19",IF(G1345&lt;Premissas!$C$10,"1,20 – 1,39",IF(G1345&lt;Premissas!$C$11,"1,40 – 1,59",IF(G1345&lt;Premissas!$C$12,"1,60 – 1,99","≥ 2,00"))))))</f>
        <v>&lt; 1,00</v>
      </c>
      <c r="L1345" s="12">
        <f>IF(G1345="","",MIN(Premissas!$C$17,IF(G1345&lt;Premissas!$C$8,Premissas!$E$7,IF(G1345&lt;Premissas!$C$9,Premissas!$E$8,IF(G1345&lt;Premissas!$C$10,Premissas!$E$9,IF(G1345&lt;Premissas!$C$11,Premissas!$E$10,IF(G1345&lt;Premissas!$C$12,Premissas!$E$11,Premissas!$E$12)))))))</f>
        <v>0</v>
      </c>
      <c r="M1345" s="13">
        <f>IF(OR(L1345="",L1345=0),0,L1345/Premissas!$C$16)</f>
        <v>0</v>
      </c>
      <c r="N1345" s="9" t="str">
        <f>IF(L1345&gt;=Premissas!$C$17,"SIM","NÃO")</f>
        <v>NÃO</v>
      </c>
    </row>
    <row r="1346" spans="1:14" ht="15" customHeight="1">
      <c r="A1346" s="9">
        <v>8</v>
      </c>
      <c r="B1346" s="9" t="s">
        <v>4316</v>
      </c>
      <c r="C1346" s="9" t="s">
        <v>4317</v>
      </c>
      <c r="D1346" s="9">
        <v>1965</v>
      </c>
      <c r="E1346" s="9" t="s">
        <v>18</v>
      </c>
      <c r="F1346" s="9">
        <f>COUNTIFS(Detalhe_Registro!$A:$A,A1346,Detalhe_Registro!$D:$D,B1346)</f>
        <v>2</v>
      </c>
      <c r="G1346" s="11">
        <v>1.181818</v>
      </c>
      <c r="H1346" s="11">
        <v>1.181818</v>
      </c>
      <c r="I1346" s="10">
        <f>SUMIFS(Detalhe_Registro!$F:$F,Detalhe_Registro!$A:$A,A1346,Detalhe_Registro!$D:$D,B1346)</f>
        <v>736</v>
      </c>
      <c r="J1346" s="11">
        <f>SUMIFS(Detalhe_Registro!$G:$G,Detalhe_Registro!$A:$A,A1346,Detalhe_Registro!$D:$D,B1346)</f>
        <v>28.12</v>
      </c>
      <c r="K1346" s="9" t="str">
        <f>IF(G1346="","",IF(G1346&lt;Premissas!$C$8,"&lt; 1,00",IF(G1346&lt;Premissas!$C$9,"1,00 – 1,19",IF(G1346&lt;Premissas!$C$10,"1,20 – 1,39",IF(G1346&lt;Premissas!$C$11,"1,40 – 1,59",IF(G1346&lt;Premissas!$C$12,"1,60 – 1,99","≥ 2,00"))))))</f>
        <v>1,00 – 1,19</v>
      </c>
      <c r="L1346" s="12">
        <f>IF(G1346="","",MIN(Premissas!$C$17,IF(G1346&lt;Premissas!$C$8,Premissas!$E$7,IF(G1346&lt;Premissas!$C$9,Premissas!$E$8,IF(G1346&lt;Premissas!$C$10,Premissas!$E$9,IF(G1346&lt;Premissas!$C$11,Premissas!$E$10,IF(G1346&lt;Premissas!$C$12,Premissas!$E$11,Premissas!$E$12)))))))</f>
        <v>100</v>
      </c>
      <c r="M1346" s="13">
        <f>IF(OR(L1346="",L1346=0),0,L1346/Premissas!$C$16)</f>
        <v>3.8461538461538463</v>
      </c>
      <c r="N1346" s="9" t="str">
        <f>IF(L1346&gt;=Premissas!$C$17,"SIM","NÃO")</f>
        <v>NÃO</v>
      </c>
    </row>
    <row r="1347" spans="1:14" ht="15" customHeight="1">
      <c r="A1347" s="9">
        <v>8</v>
      </c>
      <c r="B1347" s="9" t="s">
        <v>2157</v>
      </c>
      <c r="C1347" s="9" t="s">
        <v>2158</v>
      </c>
      <c r="D1347" s="9">
        <v>1965</v>
      </c>
      <c r="E1347" s="9" t="s">
        <v>19</v>
      </c>
      <c r="F1347" s="9">
        <f>COUNTIFS(Detalhe_Registro!$A:$A,A1347,Detalhe_Registro!$D:$D,B1347)</f>
        <v>2</v>
      </c>
      <c r="G1347" s="11">
        <v>3.1176469999999998</v>
      </c>
      <c r="H1347" s="11">
        <v>3.1176469999999998</v>
      </c>
      <c r="I1347" s="10">
        <f>SUMIFS(Detalhe_Registro!$F:$F,Detalhe_Registro!$A:$A,A1347,Detalhe_Registro!$D:$D,B1347)</f>
        <v>8048</v>
      </c>
      <c r="J1347" s="11">
        <f>SUMIFS(Detalhe_Registro!$G:$G,Detalhe_Registro!$A:$A,A1347,Detalhe_Registro!$D:$D,B1347)</f>
        <v>150.91999999999999</v>
      </c>
      <c r="K1347" s="9" t="str">
        <f>IF(G1347="","",IF(G1347&lt;Premissas!$C$8,"&lt; 1,00",IF(G1347&lt;Premissas!$C$9,"1,00 – 1,19",IF(G1347&lt;Premissas!$C$10,"1,20 – 1,39",IF(G1347&lt;Premissas!$C$11,"1,40 – 1,59",IF(G1347&lt;Premissas!$C$12,"1,60 – 1,99","≥ 2,00"))))))</f>
        <v>≥ 2,00</v>
      </c>
      <c r="L1347" s="12">
        <f>IF(G1347="","",MIN(Premissas!$C$17,IF(G1347&lt;Premissas!$C$8,Premissas!$E$7,IF(G1347&lt;Premissas!$C$9,Premissas!$E$8,IF(G1347&lt;Premissas!$C$10,Premissas!$E$9,IF(G1347&lt;Premissas!$C$11,Premissas!$E$10,IF(G1347&lt;Premissas!$C$12,Premissas!$E$11,Premissas!$E$12)))))))</f>
        <v>750</v>
      </c>
      <c r="M1347" s="13">
        <f>IF(OR(L1347="",L1347=0),0,L1347/Premissas!$C$16)</f>
        <v>28.846153846153847</v>
      </c>
      <c r="N1347" s="9" t="str">
        <f>IF(L1347&gt;=Premissas!$C$17,"SIM","NÃO")</f>
        <v>SIM</v>
      </c>
    </row>
    <row r="1348" spans="1:14" ht="15" customHeight="1">
      <c r="A1348" s="9">
        <v>8</v>
      </c>
      <c r="B1348" s="9" t="s">
        <v>1305</v>
      </c>
      <c r="C1348" s="9" t="s">
        <v>1306</v>
      </c>
      <c r="D1348" s="9">
        <v>1965</v>
      </c>
      <c r="E1348" s="9" t="s">
        <v>21</v>
      </c>
      <c r="F1348" s="9">
        <f>COUNTIFS(Detalhe_Registro!$A:$A,A1348,Detalhe_Registro!$D:$D,B1348)</f>
        <v>2</v>
      </c>
      <c r="G1348" s="11">
        <v>0.55000000000000004</v>
      </c>
      <c r="H1348" s="11">
        <v>0.55000000000000004</v>
      </c>
      <c r="I1348" s="10">
        <f>SUMIFS(Detalhe_Registro!$F:$F,Detalhe_Registro!$A:$A,A1348,Detalhe_Registro!$D:$D,B1348)</f>
        <v>1808</v>
      </c>
      <c r="J1348" s="11">
        <f>SUMIFS(Detalhe_Registro!$G:$G,Detalhe_Registro!$A:$A,A1348,Detalhe_Registro!$D:$D,B1348)</f>
        <v>160.1</v>
      </c>
      <c r="K1348" s="9" t="str">
        <f>IF(G1348="","",IF(G1348&lt;Premissas!$C$8,"&lt; 1,00",IF(G1348&lt;Premissas!$C$9,"1,00 – 1,19",IF(G1348&lt;Premissas!$C$10,"1,20 – 1,39",IF(G1348&lt;Premissas!$C$11,"1,40 – 1,59",IF(G1348&lt;Premissas!$C$12,"1,60 – 1,99","≥ 2,00"))))))</f>
        <v>&lt; 1,00</v>
      </c>
      <c r="L1348" s="12">
        <f>IF(G1348="","",MIN(Premissas!$C$17,IF(G1348&lt;Premissas!$C$8,Premissas!$E$7,IF(G1348&lt;Premissas!$C$9,Premissas!$E$8,IF(G1348&lt;Premissas!$C$10,Premissas!$E$9,IF(G1348&lt;Premissas!$C$11,Premissas!$E$10,IF(G1348&lt;Premissas!$C$12,Premissas!$E$11,Premissas!$E$12)))))))</f>
        <v>0</v>
      </c>
      <c r="M1348" s="13">
        <f>IF(OR(L1348="",L1348=0),0,L1348/Premissas!$C$16)</f>
        <v>0</v>
      </c>
      <c r="N1348" s="9" t="str">
        <f>IF(L1348&gt;=Premissas!$C$17,"SIM","NÃO")</f>
        <v>NÃO</v>
      </c>
    </row>
    <row r="1349" spans="1:14" ht="15" customHeight="1">
      <c r="A1349" s="9">
        <v>8</v>
      </c>
      <c r="B1349" s="9" t="s">
        <v>1661</v>
      </c>
      <c r="C1349" s="9" t="s">
        <v>1662</v>
      </c>
      <c r="D1349" s="9">
        <v>7801</v>
      </c>
      <c r="E1349" s="9" t="s">
        <v>19</v>
      </c>
      <c r="F1349" s="9">
        <f>COUNTIFS(Detalhe_Registro!$A:$A,A1349,Detalhe_Registro!$D:$D,B1349)</f>
        <v>1</v>
      </c>
      <c r="G1349" s="11">
        <v>11.764706</v>
      </c>
      <c r="H1349" s="11">
        <v>11.764706</v>
      </c>
      <c r="I1349" s="10">
        <f>SUMIFS(Detalhe_Registro!$F:$F,Detalhe_Registro!$A:$A,A1349,Detalhe_Registro!$D:$D,B1349)</f>
        <v>2</v>
      </c>
      <c r="J1349" s="11">
        <f>SUMIFS(Detalhe_Registro!$G:$G,Detalhe_Registro!$A:$A,A1349,Detalhe_Registro!$D:$D,B1349)</f>
        <v>0.01</v>
      </c>
      <c r="K1349" s="9" t="str">
        <f>IF(G1349="","",IF(G1349&lt;Premissas!$C$8,"&lt; 1,00",IF(G1349&lt;Premissas!$C$9,"1,00 – 1,19",IF(G1349&lt;Premissas!$C$10,"1,20 – 1,39",IF(G1349&lt;Premissas!$C$11,"1,40 – 1,59",IF(G1349&lt;Premissas!$C$12,"1,60 – 1,99","≥ 2,00"))))))</f>
        <v>≥ 2,00</v>
      </c>
      <c r="L1349" s="12">
        <f>IF(G1349="","",MIN(Premissas!$C$17,IF(G1349&lt;Premissas!$C$8,Premissas!$E$7,IF(G1349&lt;Premissas!$C$9,Premissas!$E$8,IF(G1349&lt;Premissas!$C$10,Premissas!$E$9,IF(G1349&lt;Premissas!$C$11,Premissas!$E$10,IF(G1349&lt;Premissas!$C$12,Premissas!$E$11,Premissas!$E$12)))))))</f>
        <v>750</v>
      </c>
      <c r="M1349" s="13">
        <f>IF(OR(L1349="",L1349=0),0,L1349/Premissas!$C$16)</f>
        <v>28.846153846153847</v>
      </c>
      <c r="N1349" s="9" t="str">
        <f>IF(L1349&gt;=Premissas!$C$17,"SIM","NÃO")</f>
        <v>SIM</v>
      </c>
    </row>
    <row r="1350" spans="1:14" ht="15" customHeight="1">
      <c r="A1350" s="9">
        <v>8</v>
      </c>
      <c r="B1350" s="9" t="s">
        <v>1607</v>
      </c>
      <c r="C1350" s="9" t="s">
        <v>1608</v>
      </c>
      <c r="D1350" s="9">
        <v>7801</v>
      </c>
      <c r="E1350" s="9" t="s">
        <v>20</v>
      </c>
      <c r="F1350" s="9">
        <f>COUNTIFS(Detalhe_Registro!$A:$A,A1350,Detalhe_Registro!$D:$D,B1350)</f>
        <v>1</v>
      </c>
      <c r="G1350" s="11">
        <v>0.6875</v>
      </c>
      <c r="H1350" s="11">
        <v>0.6875</v>
      </c>
      <c r="I1350" s="10">
        <f>SUMIFS(Detalhe_Registro!$F:$F,Detalhe_Registro!$A:$A,A1350,Detalhe_Registro!$D:$D,B1350)</f>
        <v>243</v>
      </c>
      <c r="J1350" s="11">
        <f>SUMIFS(Detalhe_Registro!$G:$G,Detalhe_Registro!$A:$A,A1350,Detalhe_Registro!$D:$D,B1350)</f>
        <v>22.42</v>
      </c>
      <c r="K1350" s="9" t="str">
        <f>IF(G1350="","",IF(G1350&lt;Premissas!$C$8,"&lt; 1,00",IF(G1350&lt;Premissas!$C$9,"1,00 – 1,19",IF(G1350&lt;Premissas!$C$10,"1,20 – 1,39",IF(G1350&lt;Premissas!$C$11,"1,40 – 1,59",IF(G1350&lt;Premissas!$C$12,"1,60 – 1,99","≥ 2,00"))))))</f>
        <v>&lt; 1,00</v>
      </c>
      <c r="L1350" s="12">
        <f>IF(G1350="","",MIN(Premissas!$C$17,IF(G1350&lt;Premissas!$C$8,Premissas!$E$7,IF(G1350&lt;Premissas!$C$9,Premissas!$E$8,IF(G1350&lt;Premissas!$C$10,Premissas!$E$9,IF(G1350&lt;Premissas!$C$11,Premissas!$E$10,IF(G1350&lt;Premissas!$C$12,Premissas!$E$11,Premissas!$E$12)))))))</f>
        <v>0</v>
      </c>
      <c r="M1350" s="13">
        <f>IF(OR(L1350="",L1350=0),0,L1350/Premissas!$C$16)</f>
        <v>0</v>
      </c>
      <c r="N1350" s="9" t="str">
        <f>IF(L1350&gt;=Premissas!$C$17,"SIM","NÃO")</f>
        <v>NÃO</v>
      </c>
    </row>
    <row r="1351" spans="1:14" ht="15" customHeight="1">
      <c r="A1351" s="9">
        <v>8</v>
      </c>
      <c r="B1351" s="9" t="s">
        <v>1775</v>
      </c>
      <c r="C1351" s="9" t="s">
        <v>1776</v>
      </c>
      <c r="D1351" s="9">
        <v>7801</v>
      </c>
      <c r="E1351" s="9" t="s">
        <v>4854</v>
      </c>
      <c r="F1351" s="9">
        <f>COUNTIFS(Detalhe_Registro!$A:$A,A1351,Detalhe_Registro!$D:$D,B1351)</f>
        <v>2</v>
      </c>
      <c r="G1351" s="11">
        <v>1</v>
      </c>
      <c r="H1351" s="11">
        <v>0.86363599999999996</v>
      </c>
      <c r="I1351" s="10">
        <f>SUMIFS(Detalhe_Registro!$F:$F,Detalhe_Registro!$A:$A,A1351,Detalhe_Registro!$D:$D,B1351)</f>
        <v>1757</v>
      </c>
      <c r="J1351" s="11">
        <f>SUMIFS(Detalhe_Registro!$G:$G,Detalhe_Registro!$A:$A,A1351,Detalhe_Registro!$D:$D,B1351)</f>
        <v>112.14</v>
      </c>
      <c r="K1351" s="9" t="str">
        <f>IF(G1351="","",IF(G1351&lt;Premissas!$C$8,"&lt; 1,00",IF(G1351&lt;Premissas!$C$9,"1,00 – 1,19",IF(G1351&lt;Premissas!$C$10,"1,20 – 1,39",IF(G1351&lt;Premissas!$C$11,"1,40 – 1,59",IF(G1351&lt;Premissas!$C$12,"1,60 – 1,99","≥ 2,00"))))))</f>
        <v>1,00 – 1,19</v>
      </c>
      <c r="L1351" s="12">
        <f>IF(G1351="","",MIN(Premissas!$C$17,IF(G1351&lt;Premissas!$C$8,Premissas!$E$7,IF(G1351&lt;Premissas!$C$9,Premissas!$E$8,IF(G1351&lt;Premissas!$C$10,Premissas!$E$9,IF(G1351&lt;Premissas!$C$11,Premissas!$E$10,IF(G1351&lt;Premissas!$C$12,Premissas!$E$11,Premissas!$E$12)))))))</f>
        <v>100</v>
      </c>
      <c r="M1351" s="13">
        <f>IF(OR(L1351="",L1351=0),0,L1351/Premissas!$C$16)</f>
        <v>3.8461538461538463</v>
      </c>
      <c r="N1351" s="9" t="str">
        <f>IF(L1351&gt;=Premissas!$C$17,"SIM","NÃO")</f>
        <v>NÃO</v>
      </c>
    </row>
    <row r="1352" spans="1:14" ht="15" customHeight="1">
      <c r="A1352" s="9">
        <v>8</v>
      </c>
      <c r="B1352" s="9" t="s">
        <v>1341</v>
      </c>
      <c r="C1352" s="9" t="s">
        <v>1342</v>
      </c>
      <c r="D1352" s="9">
        <v>1965</v>
      </c>
      <c r="E1352" s="9" t="s">
        <v>21</v>
      </c>
      <c r="F1352" s="9">
        <f>COUNTIFS(Detalhe_Registro!$A:$A,A1352,Detalhe_Registro!$D:$D,B1352)</f>
        <v>2</v>
      </c>
      <c r="G1352" s="11">
        <v>0.5</v>
      </c>
      <c r="H1352" s="11">
        <v>0.5</v>
      </c>
      <c r="I1352" s="10">
        <f>SUMIFS(Detalhe_Registro!$F:$F,Detalhe_Registro!$A:$A,A1352,Detalhe_Registro!$D:$D,B1352)</f>
        <v>5392</v>
      </c>
      <c r="J1352" s="11">
        <f>SUMIFS(Detalhe_Registro!$G:$G,Detalhe_Registro!$A:$A,A1352,Detalhe_Registro!$D:$D,B1352)</f>
        <v>537.12</v>
      </c>
      <c r="K1352" s="9" t="str">
        <f>IF(G1352="","",IF(G1352&lt;Premissas!$C$8,"&lt; 1,00",IF(G1352&lt;Premissas!$C$9,"1,00 – 1,19",IF(G1352&lt;Premissas!$C$10,"1,20 – 1,39",IF(G1352&lt;Premissas!$C$11,"1,40 – 1,59",IF(G1352&lt;Premissas!$C$12,"1,60 – 1,99","≥ 2,00"))))))</f>
        <v>&lt; 1,00</v>
      </c>
      <c r="L1352" s="12">
        <f>IF(G1352="","",MIN(Premissas!$C$17,IF(G1352&lt;Premissas!$C$8,Premissas!$E$7,IF(G1352&lt;Premissas!$C$9,Premissas!$E$8,IF(G1352&lt;Premissas!$C$10,Premissas!$E$9,IF(G1352&lt;Premissas!$C$11,Premissas!$E$10,IF(G1352&lt;Premissas!$C$12,Premissas!$E$11,Premissas!$E$12)))))))</f>
        <v>0</v>
      </c>
      <c r="M1352" s="13">
        <f>IF(OR(L1352="",L1352=0),0,L1352/Premissas!$C$16)</f>
        <v>0</v>
      </c>
      <c r="N1352" s="9" t="str">
        <f>IF(L1352&gt;=Premissas!$C$17,"SIM","NÃO")</f>
        <v>NÃO</v>
      </c>
    </row>
    <row r="1353" spans="1:14" ht="15" customHeight="1">
      <c r="A1353" s="9">
        <v>8</v>
      </c>
      <c r="B1353" s="9" t="s">
        <v>1557</v>
      </c>
      <c r="C1353" s="9" t="s">
        <v>1558</v>
      </c>
      <c r="D1353" s="9">
        <v>7801</v>
      </c>
      <c r="E1353" s="9" t="s">
        <v>21</v>
      </c>
      <c r="F1353" s="9">
        <f>COUNTIFS(Detalhe_Registro!$A:$A,A1353,Detalhe_Registro!$D:$D,B1353)</f>
        <v>1</v>
      </c>
      <c r="G1353" s="11">
        <v>0.4</v>
      </c>
      <c r="H1353" s="11">
        <v>0.4</v>
      </c>
      <c r="I1353" s="10">
        <f>SUMIFS(Detalhe_Registro!$F:$F,Detalhe_Registro!$A:$A,A1353,Detalhe_Registro!$D:$D,B1353)</f>
        <v>1368</v>
      </c>
      <c r="J1353" s="11">
        <f>SUMIFS(Detalhe_Registro!$G:$G,Detalhe_Registro!$A:$A,A1353,Detalhe_Registro!$D:$D,B1353)</f>
        <v>174.83</v>
      </c>
      <c r="K1353" s="9" t="str">
        <f>IF(G1353="","",IF(G1353&lt;Premissas!$C$8,"&lt; 1,00",IF(G1353&lt;Premissas!$C$9,"1,00 – 1,19",IF(G1353&lt;Premissas!$C$10,"1,20 – 1,39",IF(G1353&lt;Premissas!$C$11,"1,40 – 1,59",IF(G1353&lt;Premissas!$C$12,"1,60 – 1,99","≥ 2,00"))))))</f>
        <v>&lt; 1,00</v>
      </c>
      <c r="L1353" s="12">
        <f>IF(G1353="","",MIN(Premissas!$C$17,IF(G1353&lt;Premissas!$C$8,Premissas!$E$7,IF(G1353&lt;Premissas!$C$9,Premissas!$E$8,IF(G1353&lt;Premissas!$C$10,Premissas!$E$9,IF(G1353&lt;Premissas!$C$11,Premissas!$E$10,IF(G1353&lt;Premissas!$C$12,Premissas!$E$11,Premissas!$E$12)))))))</f>
        <v>0</v>
      </c>
      <c r="M1353" s="13">
        <f>IF(OR(L1353="",L1353=0),0,L1353/Premissas!$C$16)</f>
        <v>0</v>
      </c>
      <c r="N1353" s="9" t="str">
        <f>IF(L1353&gt;=Premissas!$C$17,"SIM","NÃO")</f>
        <v>NÃO</v>
      </c>
    </row>
    <row r="1354" spans="1:14" ht="15" customHeight="1">
      <c r="A1354" s="9">
        <v>8</v>
      </c>
      <c r="B1354" s="9" t="s">
        <v>1277</v>
      </c>
      <c r="C1354" s="9" t="s">
        <v>1278</v>
      </c>
      <c r="D1354" s="9">
        <v>7801</v>
      </c>
      <c r="E1354" s="9" t="s">
        <v>21</v>
      </c>
      <c r="F1354" s="9">
        <f>COUNTIFS(Detalhe_Registro!$A:$A,A1354,Detalhe_Registro!$D:$D,B1354)</f>
        <v>1</v>
      </c>
      <c r="G1354" s="11">
        <v>1.5</v>
      </c>
      <c r="H1354" s="11">
        <v>1.5</v>
      </c>
      <c r="I1354" s="10">
        <f>SUMIFS(Detalhe_Registro!$F:$F,Detalhe_Registro!$A:$A,A1354,Detalhe_Registro!$D:$D,B1354)</f>
        <v>4675</v>
      </c>
      <c r="J1354" s="11">
        <f>SUMIFS(Detalhe_Registro!$G:$G,Detalhe_Registro!$A:$A,A1354,Detalhe_Registro!$D:$D,B1354)</f>
        <v>156.77000000000001</v>
      </c>
      <c r="K1354" s="9" t="str">
        <f>IF(G1354="","",IF(G1354&lt;Premissas!$C$8,"&lt; 1,00",IF(G1354&lt;Premissas!$C$9,"1,00 – 1,19",IF(G1354&lt;Premissas!$C$10,"1,20 – 1,39",IF(G1354&lt;Premissas!$C$11,"1,40 – 1,59",IF(G1354&lt;Premissas!$C$12,"1,60 – 1,99","≥ 2,00"))))))</f>
        <v>1,40 – 1,59</v>
      </c>
      <c r="L1354" s="12">
        <f>IF(G1354="","",MIN(Premissas!$C$17,IF(G1354&lt;Premissas!$C$8,Premissas!$E$7,IF(G1354&lt;Premissas!$C$9,Premissas!$E$8,IF(G1354&lt;Premissas!$C$10,Premissas!$E$9,IF(G1354&lt;Premissas!$C$11,Premissas!$E$10,IF(G1354&lt;Premissas!$C$12,Premissas!$E$11,Premissas!$E$12)))))))</f>
        <v>350</v>
      </c>
      <c r="M1354" s="13">
        <f>IF(OR(L1354="",L1354=0),0,L1354/Premissas!$C$16)</f>
        <v>13.461538461538462</v>
      </c>
      <c r="N1354" s="9" t="str">
        <f>IF(L1354&gt;=Premissas!$C$17,"SIM","NÃO")</f>
        <v>NÃO</v>
      </c>
    </row>
    <row r="1355" spans="1:14" ht="15" customHeight="1">
      <c r="A1355" s="9">
        <v>8</v>
      </c>
      <c r="B1355" s="9" t="s">
        <v>1817</v>
      </c>
      <c r="C1355" s="9" t="s">
        <v>1818</v>
      </c>
      <c r="D1355" s="9">
        <v>1965</v>
      </c>
      <c r="E1355" s="9" t="s">
        <v>19</v>
      </c>
      <c r="F1355" s="9">
        <f>COUNTIFS(Detalhe_Registro!$A:$A,A1355,Detalhe_Registro!$D:$D,B1355)</f>
        <v>2</v>
      </c>
      <c r="G1355" s="11">
        <v>0.58823499999999995</v>
      </c>
      <c r="H1355" s="11">
        <v>0.58823499999999995</v>
      </c>
      <c r="I1355" s="10">
        <f>SUMIFS(Detalhe_Registro!$F:$F,Detalhe_Registro!$A:$A,A1355,Detalhe_Registro!$D:$D,B1355)</f>
        <v>720</v>
      </c>
      <c r="J1355" s="11">
        <f>SUMIFS(Detalhe_Registro!$G:$G,Detalhe_Registro!$A:$A,A1355,Detalhe_Registro!$D:$D,B1355)</f>
        <v>70.44</v>
      </c>
      <c r="K1355" s="9" t="str">
        <f>IF(G1355="","",IF(G1355&lt;Premissas!$C$8,"&lt; 1,00",IF(G1355&lt;Premissas!$C$9,"1,00 – 1,19",IF(G1355&lt;Premissas!$C$10,"1,20 – 1,39",IF(G1355&lt;Premissas!$C$11,"1,40 – 1,59",IF(G1355&lt;Premissas!$C$12,"1,60 – 1,99","≥ 2,00"))))))</f>
        <v>&lt; 1,00</v>
      </c>
      <c r="L1355" s="12">
        <f>IF(G1355="","",MIN(Premissas!$C$17,IF(G1355&lt;Premissas!$C$8,Premissas!$E$7,IF(G1355&lt;Premissas!$C$9,Premissas!$E$8,IF(G1355&lt;Premissas!$C$10,Premissas!$E$9,IF(G1355&lt;Premissas!$C$11,Premissas!$E$10,IF(G1355&lt;Premissas!$C$12,Premissas!$E$11,Premissas!$E$12)))))))</f>
        <v>0</v>
      </c>
      <c r="M1355" s="13">
        <f>IF(OR(L1355="",L1355=0),0,L1355/Premissas!$C$16)</f>
        <v>0</v>
      </c>
      <c r="N1355" s="9" t="str">
        <f>IF(L1355&gt;=Premissas!$C$17,"SIM","NÃO")</f>
        <v>NÃO</v>
      </c>
    </row>
    <row r="1356" spans="1:14" ht="15" customHeight="1">
      <c r="A1356" s="9">
        <v>8</v>
      </c>
      <c r="B1356" s="9" t="s">
        <v>1641</v>
      </c>
      <c r="C1356" s="9" t="s">
        <v>1642</v>
      </c>
      <c r="D1356" s="9">
        <v>7801</v>
      </c>
      <c r="E1356" s="9" t="s">
        <v>20</v>
      </c>
      <c r="F1356" s="9">
        <f>COUNTIFS(Detalhe_Registro!$A:$A,A1356,Detalhe_Registro!$D:$D,B1356)</f>
        <v>1</v>
      </c>
      <c r="G1356" s="11">
        <v>0.625</v>
      </c>
      <c r="H1356" s="11">
        <v>0.625</v>
      </c>
      <c r="I1356" s="10">
        <f>SUMIFS(Detalhe_Registro!$F:$F,Detalhe_Registro!$A:$A,A1356,Detalhe_Registro!$D:$D,B1356)</f>
        <v>219</v>
      </c>
      <c r="J1356" s="11">
        <f>SUMIFS(Detalhe_Registro!$G:$G,Detalhe_Registro!$A:$A,A1356,Detalhe_Registro!$D:$D,B1356)</f>
        <v>22.04</v>
      </c>
      <c r="K1356" s="9" t="str">
        <f>IF(G1356="","",IF(G1356&lt;Premissas!$C$8,"&lt; 1,00",IF(G1356&lt;Premissas!$C$9,"1,00 – 1,19",IF(G1356&lt;Premissas!$C$10,"1,20 – 1,39",IF(G1356&lt;Premissas!$C$11,"1,40 – 1,59",IF(G1356&lt;Premissas!$C$12,"1,60 – 1,99","≥ 2,00"))))))</f>
        <v>&lt; 1,00</v>
      </c>
      <c r="L1356" s="12">
        <f>IF(G1356="","",MIN(Premissas!$C$17,IF(G1356&lt;Premissas!$C$8,Premissas!$E$7,IF(G1356&lt;Premissas!$C$9,Premissas!$E$8,IF(G1356&lt;Premissas!$C$10,Premissas!$E$9,IF(G1356&lt;Premissas!$C$11,Premissas!$E$10,IF(G1356&lt;Premissas!$C$12,Premissas!$E$11,Premissas!$E$12)))))))</f>
        <v>0</v>
      </c>
      <c r="M1356" s="13">
        <f>IF(OR(L1356="",L1356=0),0,L1356/Premissas!$C$16)</f>
        <v>0</v>
      </c>
      <c r="N1356" s="9" t="str">
        <f>IF(L1356&gt;=Premissas!$C$17,"SIM","NÃO")</f>
        <v>NÃO</v>
      </c>
    </row>
    <row r="1357" spans="1:14" ht="15" customHeight="1">
      <c r="A1357" s="9">
        <v>8</v>
      </c>
      <c r="B1357" s="9" t="s">
        <v>1853</v>
      </c>
      <c r="C1357" s="9" t="s">
        <v>1854</v>
      </c>
      <c r="D1357" s="9">
        <v>1965</v>
      </c>
      <c r="E1357" s="9" t="s">
        <v>18</v>
      </c>
      <c r="F1357" s="9">
        <f>COUNTIFS(Detalhe_Registro!$A:$A,A1357,Detalhe_Registro!$D:$D,B1357)</f>
        <v>2</v>
      </c>
      <c r="G1357" s="11">
        <v>0.31818200000000002</v>
      </c>
      <c r="H1357" s="11">
        <v>0.31818200000000002</v>
      </c>
      <c r="I1357" s="10">
        <f>SUMIFS(Detalhe_Registro!$F:$F,Detalhe_Registro!$A:$A,A1357,Detalhe_Registro!$D:$D,B1357)</f>
        <v>1700</v>
      </c>
      <c r="J1357" s="11">
        <f>SUMIFS(Detalhe_Registro!$G:$G,Detalhe_Registro!$A:$A,A1357,Detalhe_Registro!$D:$D,B1357)</f>
        <v>232.36</v>
      </c>
      <c r="K1357" s="9" t="str">
        <f>IF(G1357="","",IF(G1357&lt;Premissas!$C$8,"&lt; 1,00",IF(G1357&lt;Premissas!$C$9,"1,00 – 1,19",IF(G1357&lt;Premissas!$C$10,"1,20 – 1,39",IF(G1357&lt;Premissas!$C$11,"1,40 – 1,59",IF(G1357&lt;Premissas!$C$12,"1,60 – 1,99","≥ 2,00"))))))</f>
        <v>&lt; 1,00</v>
      </c>
      <c r="L1357" s="12">
        <f>IF(G1357="","",MIN(Premissas!$C$17,IF(G1357&lt;Premissas!$C$8,Premissas!$E$7,IF(G1357&lt;Premissas!$C$9,Premissas!$E$8,IF(G1357&lt;Premissas!$C$10,Premissas!$E$9,IF(G1357&lt;Premissas!$C$11,Premissas!$E$10,IF(G1357&lt;Premissas!$C$12,Premissas!$E$11,Premissas!$E$12)))))))</f>
        <v>0</v>
      </c>
      <c r="M1357" s="13">
        <f>IF(OR(L1357="",L1357=0),0,L1357/Premissas!$C$16)</f>
        <v>0</v>
      </c>
      <c r="N1357" s="9" t="str">
        <f>IF(L1357&gt;=Premissas!$C$17,"SIM","NÃO")</f>
        <v>NÃO</v>
      </c>
    </row>
    <row r="1358" spans="1:14" ht="15" customHeight="1">
      <c r="A1358" s="9">
        <v>8</v>
      </c>
      <c r="B1358" s="9" t="s">
        <v>4294</v>
      </c>
      <c r="C1358" s="9" t="s">
        <v>4295</v>
      </c>
      <c r="D1358" s="9">
        <v>1965</v>
      </c>
      <c r="E1358" s="9" t="s">
        <v>4852</v>
      </c>
      <c r="F1358" s="9">
        <f>COUNTIFS(Detalhe_Registro!$A:$A,A1358,Detalhe_Registro!$D:$D,B1358)</f>
        <v>4</v>
      </c>
      <c r="G1358" s="11">
        <v>6.25E-2</v>
      </c>
      <c r="H1358" s="11">
        <v>6.0662000000000001E-2</v>
      </c>
      <c r="I1358" s="10">
        <f>SUMIFS(Detalhe_Registro!$F:$F,Detalhe_Registro!$A:$A,A1358,Detalhe_Registro!$D:$D,B1358)</f>
        <v>28</v>
      </c>
      <c r="J1358" s="11">
        <f>SUMIFS(Detalhe_Registro!$G:$G,Detalhe_Registro!$A:$A,A1358,Detalhe_Registro!$D:$D,B1358)</f>
        <v>33.880000000000003</v>
      </c>
      <c r="K1358" s="9" t="str">
        <f>IF(G1358="","",IF(G1358&lt;Premissas!$C$8,"&lt; 1,00",IF(G1358&lt;Premissas!$C$9,"1,00 – 1,19",IF(G1358&lt;Premissas!$C$10,"1,20 – 1,39",IF(G1358&lt;Premissas!$C$11,"1,40 – 1,59",IF(G1358&lt;Premissas!$C$12,"1,60 – 1,99","≥ 2,00"))))))</f>
        <v>&lt; 1,00</v>
      </c>
      <c r="L1358" s="12">
        <f>IF(G1358="","",MIN(Premissas!$C$17,IF(G1358&lt;Premissas!$C$8,Premissas!$E$7,IF(G1358&lt;Premissas!$C$9,Premissas!$E$8,IF(G1358&lt;Premissas!$C$10,Premissas!$E$9,IF(G1358&lt;Premissas!$C$11,Premissas!$E$10,IF(G1358&lt;Premissas!$C$12,Premissas!$E$11,Premissas!$E$12)))))))</f>
        <v>0</v>
      </c>
      <c r="M1358" s="13">
        <f>IF(OR(L1358="",L1358=0),0,L1358/Premissas!$C$16)</f>
        <v>0</v>
      </c>
      <c r="N1358" s="9" t="str">
        <f>IF(L1358&gt;=Premissas!$C$17,"SIM","NÃO")</f>
        <v>NÃO</v>
      </c>
    </row>
    <row r="1359" spans="1:14" ht="15" customHeight="1">
      <c r="A1359" s="9">
        <v>8</v>
      </c>
      <c r="B1359" s="9" t="s">
        <v>4529</v>
      </c>
      <c r="C1359" s="9" t="s">
        <v>4530</v>
      </c>
      <c r="D1359" s="9">
        <v>1965</v>
      </c>
      <c r="E1359" s="9" t="s">
        <v>4852</v>
      </c>
      <c r="F1359" s="9">
        <f>COUNTIFS(Detalhe_Registro!$A:$A,A1359,Detalhe_Registro!$D:$D,B1359)</f>
        <v>4</v>
      </c>
      <c r="G1359" s="11">
        <v>0.64705900000000005</v>
      </c>
      <c r="H1359" s="11">
        <v>0.63602899999999996</v>
      </c>
      <c r="I1359" s="10">
        <f>SUMIFS(Detalhe_Registro!$F:$F,Detalhe_Registro!$A:$A,A1359,Detalhe_Registro!$D:$D,B1359)</f>
        <v>2392</v>
      </c>
      <c r="J1359" s="11">
        <f>SUMIFS(Detalhe_Registro!$G:$G,Detalhe_Registro!$A:$A,A1359,Detalhe_Registro!$D:$D,B1359)</f>
        <v>216.59999999999997</v>
      </c>
      <c r="K1359" s="9" t="str">
        <f>IF(G1359="","",IF(G1359&lt;Premissas!$C$8,"&lt; 1,00",IF(G1359&lt;Premissas!$C$9,"1,00 – 1,19",IF(G1359&lt;Premissas!$C$10,"1,20 – 1,39",IF(G1359&lt;Premissas!$C$11,"1,40 – 1,59",IF(G1359&lt;Premissas!$C$12,"1,60 – 1,99","≥ 2,00"))))))</f>
        <v>&lt; 1,00</v>
      </c>
      <c r="L1359" s="12">
        <f>IF(G1359="","",MIN(Premissas!$C$17,IF(G1359&lt;Premissas!$C$8,Premissas!$E$7,IF(G1359&lt;Premissas!$C$9,Premissas!$E$8,IF(G1359&lt;Premissas!$C$10,Premissas!$E$9,IF(G1359&lt;Premissas!$C$11,Premissas!$E$10,IF(G1359&lt;Premissas!$C$12,Premissas!$E$11,Premissas!$E$12)))))))</f>
        <v>0</v>
      </c>
      <c r="M1359" s="13">
        <f>IF(OR(L1359="",L1359=0),0,L1359/Premissas!$C$16)</f>
        <v>0</v>
      </c>
      <c r="N1359" s="9" t="str">
        <f>IF(L1359&gt;=Premissas!$C$17,"SIM","NÃO")</f>
        <v>NÃO</v>
      </c>
    </row>
    <row r="1360" spans="1:14" ht="15" customHeight="1">
      <c r="A1360" s="9">
        <v>8</v>
      </c>
      <c r="B1360" s="9" t="s">
        <v>1237</v>
      </c>
      <c r="C1360" s="9" t="s">
        <v>1238</v>
      </c>
      <c r="D1360" s="9">
        <v>7801</v>
      </c>
      <c r="E1360" s="9" t="s">
        <v>21</v>
      </c>
      <c r="F1360" s="9">
        <f>COUNTIFS(Detalhe_Registro!$A:$A,A1360,Detalhe_Registro!$D:$D,B1360)</f>
        <v>1</v>
      </c>
      <c r="G1360" s="11">
        <v>0.7</v>
      </c>
      <c r="H1360" s="11">
        <v>0.7</v>
      </c>
      <c r="I1360" s="10">
        <f>SUMIFS(Detalhe_Registro!$F:$F,Detalhe_Registro!$A:$A,A1360,Detalhe_Registro!$D:$D,B1360)</f>
        <v>1130</v>
      </c>
      <c r="J1360" s="11">
        <f>SUMIFS(Detalhe_Registro!$G:$G,Detalhe_Registro!$A:$A,A1360,Detalhe_Registro!$D:$D,B1360)</f>
        <v>82.57</v>
      </c>
      <c r="K1360" s="9" t="str">
        <f>IF(G1360="","",IF(G1360&lt;Premissas!$C$8,"&lt; 1,00",IF(G1360&lt;Premissas!$C$9,"1,00 – 1,19",IF(G1360&lt;Premissas!$C$10,"1,20 – 1,39",IF(G1360&lt;Premissas!$C$11,"1,40 – 1,59",IF(G1360&lt;Premissas!$C$12,"1,60 – 1,99","≥ 2,00"))))))</f>
        <v>&lt; 1,00</v>
      </c>
      <c r="L1360" s="12">
        <f>IF(G1360="","",MIN(Premissas!$C$17,IF(G1360&lt;Premissas!$C$8,Premissas!$E$7,IF(G1360&lt;Premissas!$C$9,Premissas!$E$8,IF(G1360&lt;Premissas!$C$10,Premissas!$E$9,IF(G1360&lt;Premissas!$C$11,Premissas!$E$10,IF(G1360&lt;Premissas!$C$12,Premissas!$E$11,Premissas!$E$12)))))))</f>
        <v>0</v>
      </c>
      <c r="M1360" s="13">
        <f>IF(OR(L1360="",L1360=0),0,L1360/Premissas!$C$16)</f>
        <v>0</v>
      </c>
      <c r="N1360" s="9" t="str">
        <f>IF(L1360&gt;=Premissas!$C$17,"SIM","NÃO")</f>
        <v>NÃO</v>
      </c>
    </row>
    <row r="1361" spans="1:14" ht="15" customHeight="1">
      <c r="A1361" s="9">
        <v>8</v>
      </c>
      <c r="B1361" s="9" t="s">
        <v>1227</v>
      </c>
      <c r="C1361" s="9" t="s">
        <v>1228</v>
      </c>
      <c r="D1361" s="9">
        <v>1965</v>
      </c>
      <c r="E1361" s="9" t="s">
        <v>21</v>
      </c>
      <c r="F1361" s="9">
        <f>COUNTIFS(Detalhe_Registro!$A:$A,A1361,Detalhe_Registro!$D:$D,B1361)</f>
        <v>2</v>
      </c>
      <c r="G1361" s="11">
        <v>0.7</v>
      </c>
      <c r="H1361" s="11">
        <v>0.7</v>
      </c>
      <c r="I1361" s="10">
        <f>SUMIFS(Detalhe_Registro!$F:$F,Detalhe_Registro!$A:$A,A1361,Detalhe_Registro!$D:$D,B1361)</f>
        <v>6144</v>
      </c>
      <c r="J1361" s="11">
        <f>SUMIFS(Detalhe_Registro!$G:$G,Detalhe_Registro!$A:$A,A1361,Detalhe_Registro!$D:$D,B1361)</f>
        <v>446.4</v>
      </c>
      <c r="K1361" s="9" t="str">
        <f>IF(G1361="","",IF(G1361&lt;Premissas!$C$8,"&lt; 1,00",IF(G1361&lt;Premissas!$C$9,"1,00 – 1,19",IF(G1361&lt;Premissas!$C$10,"1,20 – 1,39",IF(G1361&lt;Premissas!$C$11,"1,40 – 1,59",IF(G1361&lt;Premissas!$C$12,"1,60 – 1,99","≥ 2,00"))))))</f>
        <v>&lt; 1,00</v>
      </c>
      <c r="L1361" s="12">
        <f>IF(G1361="","",MIN(Premissas!$C$17,IF(G1361&lt;Premissas!$C$8,Premissas!$E$7,IF(G1361&lt;Premissas!$C$9,Premissas!$E$8,IF(G1361&lt;Premissas!$C$10,Premissas!$E$9,IF(G1361&lt;Premissas!$C$11,Premissas!$E$10,IF(G1361&lt;Premissas!$C$12,Premissas!$E$11,Premissas!$E$12)))))))</f>
        <v>0</v>
      </c>
      <c r="M1361" s="13">
        <f>IF(OR(L1361="",L1361=0),0,L1361/Premissas!$C$16)</f>
        <v>0</v>
      </c>
      <c r="N1361" s="9" t="str">
        <f>IF(L1361&gt;=Premissas!$C$17,"SIM","NÃO")</f>
        <v>NÃO</v>
      </c>
    </row>
    <row r="1362" spans="1:14" ht="15" customHeight="1">
      <c r="A1362" s="9">
        <v>8</v>
      </c>
      <c r="B1362" s="9" t="s">
        <v>1241</v>
      </c>
      <c r="C1362" s="9" t="s">
        <v>1242</v>
      </c>
      <c r="D1362" s="9">
        <v>1965</v>
      </c>
      <c r="E1362" s="9" t="s">
        <v>4852</v>
      </c>
      <c r="F1362" s="9">
        <f>COUNTIFS(Detalhe_Registro!$A:$A,A1362,Detalhe_Registro!$D:$D,B1362)</f>
        <v>4</v>
      </c>
      <c r="G1362" s="11">
        <v>1.3529409999999999</v>
      </c>
      <c r="H1362" s="11">
        <v>1.020221</v>
      </c>
      <c r="I1362" s="10">
        <f>SUMIFS(Detalhe_Registro!$F:$F,Detalhe_Registro!$A:$A,A1362,Detalhe_Registro!$D:$D,B1362)</f>
        <v>5886</v>
      </c>
      <c r="J1362" s="11">
        <f>SUMIFS(Detalhe_Registro!$G:$G,Detalhe_Registro!$A:$A,A1362,Detalhe_Registro!$D:$D,B1362)</f>
        <v>253.68</v>
      </c>
      <c r="K1362" s="9" t="str">
        <f>IF(G1362="","",IF(G1362&lt;Premissas!$C$8,"&lt; 1,00",IF(G1362&lt;Premissas!$C$9,"1,00 – 1,19",IF(G1362&lt;Premissas!$C$10,"1,20 – 1,39",IF(G1362&lt;Premissas!$C$11,"1,40 – 1,59",IF(G1362&lt;Premissas!$C$12,"1,60 – 1,99","≥ 2,00"))))))</f>
        <v>1,20 – 1,39</v>
      </c>
      <c r="L1362" s="12">
        <f>IF(G1362="","",MIN(Premissas!$C$17,IF(G1362&lt;Premissas!$C$8,Premissas!$E$7,IF(G1362&lt;Premissas!$C$9,Premissas!$E$8,IF(G1362&lt;Premissas!$C$10,Premissas!$E$9,IF(G1362&lt;Premissas!$C$11,Premissas!$E$10,IF(G1362&lt;Premissas!$C$12,Premissas!$E$11,Premissas!$E$12)))))))</f>
        <v>200</v>
      </c>
      <c r="M1362" s="13">
        <f>IF(OR(L1362="",L1362=0),0,L1362/Premissas!$C$16)</f>
        <v>7.6923076923076925</v>
      </c>
      <c r="N1362" s="9" t="str">
        <f>IF(L1362&gt;=Premissas!$C$17,"SIM","NÃO")</f>
        <v>NÃO</v>
      </c>
    </row>
    <row r="1363" spans="1:14" ht="15" customHeight="1">
      <c r="A1363" s="9">
        <v>8</v>
      </c>
      <c r="B1363" s="9" t="s">
        <v>1691</v>
      </c>
      <c r="C1363" s="9" t="s">
        <v>1692</v>
      </c>
      <c r="D1363" s="9">
        <v>1965</v>
      </c>
      <c r="E1363" s="9" t="s">
        <v>18</v>
      </c>
      <c r="F1363" s="9">
        <f>COUNTIFS(Detalhe_Registro!$A:$A,A1363,Detalhe_Registro!$D:$D,B1363)</f>
        <v>2</v>
      </c>
      <c r="G1363" s="11">
        <v>0.54545500000000002</v>
      </c>
      <c r="H1363" s="11">
        <v>0.54545500000000002</v>
      </c>
      <c r="I1363" s="10">
        <f>SUMIFS(Detalhe_Registro!$F:$F,Detalhe_Registro!$A:$A,A1363,Detalhe_Registro!$D:$D,B1363)</f>
        <v>1498</v>
      </c>
      <c r="J1363" s="11">
        <f>SUMIFS(Detalhe_Registro!$G:$G,Detalhe_Registro!$A:$A,A1363,Detalhe_Registro!$D:$D,B1363)</f>
        <v>128.94</v>
      </c>
      <c r="K1363" s="9" t="str">
        <f>IF(G1363="","",IF(G1363&lt;Premissas!$C$8,"&lt; 1,00",IF(G1363&lt;Premissas!$C$9,"1,00 – 1,19",IF(G1363&lt;Premissas!$C$10,"1,20 – 1,39",IF(G1363&lt;Premissas!$C$11,"1,40 – 1,59",IF(G1363&lt;Premissas!$C$12,"1,60 – 1,99","≥ 2,00"))))))</f>
        <v>&lt; 1,00</v>
      </c>
      <c r="L1363" s="12">
        <f>IF(G1363="","",MIN(Premissas!$C$17,IF(G1363&lt;Premissas!$C$8,Premissas!$E$7,IF(G1363&lt;Premissas!$C$9,Premissas!$E$8,IF(G1363&lt;Premissas!$C$10,Premissas!$E$9,IF(G1363&lt;Premissas!$C$11,Premissas!$E$10,IF(G1363&lt;Premissas!$C$12,Premissas!$E$11,Premissas!$E$12)))))))</f>
        <v>0</v>
      </c>
      <c r="M1363" s="13">
        <f>IF(OR(L1363="",L1363=0),0,L1363/Premissas!$C$16)</f>
        <v>0</v>
      </c>
      <c r="N1363" s="9" t="str">
        <f>IF(L1363&gt;=Premissas!$C$17,"SIM","NÃO")</f>
        <v>NÃO</v>
      </c>
    </row>
    <row r="1364" spans="1:14" ht="15" customHeight="1">
      <c r="A1364" s="9">
        <v>8</v>
      </c>
      <c r="B1364" s="9" t="s">
        <v>1427</v>
      </c>
      <c r="C1364" s="9" t="s">
        <v>1428</v>
      </c>
      <c r="D1364" s="9">
        <v>7801</v>
      </c>
      <c r="E1364" s="9" t="s">
        <v>19</v>
      </c>
      <c r="F1364" s="9">
        <f>COUNTIFS(Detalhe_Registro!$A:$A,A1364,Detalhe_Registro!$D:$D,B1364)</f>
        <v>1</v>
      </c>
      <c r="G1364" s="11">
        <v>0.117647</v>
      </c>
      <c r="H1364" s="11">
        <v>0.117647</v>
      </c>
      <c r="I1364" s="10">
        <f>SUMIFS(Detalhe_Registro!$F:$F,Detalhe_Registro!$A:$A,A1364,Detalhe_Registro!$D:$D,B1364)</f>
        <v>3</v>
      </c>
      <c r="J1364" s="11">
        <f>SUMIFS(Detalhe_Registro!$G:$G,Detalhe_Registro!$A:$A,A1364,Detalhe_Registro!$D:$D,B1364)</f>
        <v>1.62</v>
      </c>
      <c r="K1364" s="9" t="str">
        <f>IF(G1364="","",IF(G1364&lt;Premissas!$C$8,"&lt; 1,00",IF(G1364&lt;Premissas!$C$9,"1,00 – 1,19",IF(G1364&lt;Premissas!$C$10,"1,20 – 1,39",IF(G1364&lt;Premissas!$C$11,"1,40 – 1,59",IF(G1364&lt;Premissas!$C$12,"1,60 – 1,99","≥ 2,00"))))))</f>
        <v>&lt; 1,00</v>
      </c>
      <c r="L1364" s="12">
        <f>IF(G1364="","",MIN(Premissas!$C$17,IF(G1364&lt;Premissas!$C$8,Premissas!$E$7,IF(G1364&lt;Premissas!$C$9,Premissas!$E$8,IF(G1364&lt;Premissas!$C$10,Premissas!$E$9,IF(G1364&lt;Premissas!$C$11,Premissas!$E$10,IF(G1364&lt;Premissas!$C$12,Premissas!$E$11,Premissas!$E$12)))))))</f>
        <v>0</v>
      </c>
      <c r="M1364" s="13">
        <f>IF(OR(L1364="",L1364=0),0,L1364/Premissas!$C$16)</f>
        <v>0</v>
      </c>
      <c r="N1364" s="9" t="str">
        <f>IF(L1364&gt;=Premissas!$C$17,"SIM","NÃO")</f>
        <v>NÃO</v>
      </c>
    </row>
    <row r="1365" spans="1:14" ht="15" customHeight="1">
      <c r="A1365" s="9">
        <v>8</v>
      </c>
      <c r="B1365" s="9" t="s">
        <v>1321</v>
      </c>
      <c r="C1365" s="9" t="s">
        <v>1322</v>
      </c>
      <c r="D1365" s="9">
        <v>1965</v>
      </c>
      <c r="E1365" s="9" t="s">
        <v>4856</v>
      </c>
      <c r="F1365" s="9">
        <f>COUNTIFS(Detalhe_Registro!$A:$A,A1365,Detalhe_Registro!$D:$D,B1365)</f>
        <v>4</v>
      </c>
      <c r="G1365" s="11">
        <v>0.35</v>
      </c>
      <c r="H1365" s="11">
        <v>0.288636</v>
      </c>
      <c r="I1365" s="10">
        <f>SUMIFS(Detalhe_Registro!$F:$F,Detalhe_Registro!$A:$A,A1365,Detalhe_Registro!$D:$D,B1365)</f>
        <v>2076</v>
      </c>
      <c r="J1365" s="11">
        <f>SUMIFS(Detalhe_Registro!$G:$G,Detalhe_Registro!$A:$A,A1365,Detalhe_Registro!$D:$D,B1365)</f>
        <v>280.78000000000003</v>
      </c>
      <c r="K1365" s="9" t="str">
        <f>IF(G1365="","",IF(G1365&lt;Premissas!$C$8,"&lt; 1,00",IF(G1365&lt;Premissas!$C$9,"1,00 – 1,19",IF(G1365&lt;Premissas!$C$10,"1,20 – 1,39",IF(G1365&lt;Premissas!$C$11,"1,40 – 1,59",IF(G1365&lt;Premissas!$C$12,"1,60 – 1,99","≥ 2,00"))))))</f>
        <v>&lt; 1,00</v>
      </c>
      <c r="L1365" s="12">
        <f>IF(G1365="","",MIN(Premissas!$C$17,IF(G1365&lt;Premissas!$C$8,Premissas!$E$7,IF(G1365&lt;Premissas!$C$9,Premissas!$E$8,IF(G1365&lt;Premissas!$C$10,Premissas!$E$9,IF(G1365&lt;Premissas!$C$11,Premissas!$E$10,IF(G1365&lt;Premissas!$C$12,Premissas!$E$11,Premissas!$E$12)))))))</f>
        <v>0</v>
      </c>
      <c r="M1365" s="13">
        <f>IF(OR(L1365="",L1365=0),0,L1365/Premissas!$C$16)</f>
        <v>0</v>
      </c>
      <c r="N1365" s="9" t="str">
        <f>IF(L1365&gt;=Premissas!$C$17,"SIM","NÃO")</f>
        <v>NÃO</v>
      </c>
    </row>
    <row r="1366" spans="1:14" ht="15" customHeight="1">
      <c r="A1366" s="9">
        <v>8</v>
      </c>
      <c r="B1366" s="9" t="s">
        <v>1197</v>
      </c>
      <c r="C1366" s="9" t="s">
        <v>1198</v>
      </c>
      <c r="D1366" s="9">
        <v>1965</v>
      </c>
      <c r="E1366" s="9" t="s">
        <v>21</v>
      </c>
      <c r="F1366" s="9">
        <f>COUNTIFS(Detalhe_Registro!$A:$A,A1366,Detalhe_Registro!$D:$D,B1366)</f>
        <v>2</v>
      </c>
      <c r="G1366" s="11">
        <v>0.8</v>
      </c>
      <c r="H1366" s="11">
        <v>0.8</v>
      </c>
      <c r="I1366" s="10">
        <f>SUMIFS(Detalhe_Registro!$F:$F,Detalhe_Registro!$A:$A,A1366,Detalhe_Registro!$D:$D,B1366)</f>
        <v>5782</v>
      </c>
      <c r="J1366" s="11">
        <f>SUMIFS(Detalhe_Registro!$G:$G,Detalhe_Registro!$A:$A,A1366,Detalhe_Registro!$D:$D,B1366)</f>
        <v>356.4</v>
      </c>
      <c r="K1366" s="9" t="str">
        <f>IF(G1366="","",IF(G1366&lt;Premissas!$C$8,"&lt; 1,00",IF(G1366&lt;Premissas!$C$9,"1,00 – 1,19",IF(G1366&lt;Premissas!$C$10,"1,20 – 1,39",IF(G1366&lt;Premissas!$C$11,"1,40 – 1,59",IF(G1366&lt;Premissas!$C$12,"1,60 – 1,99","≥ 2,00"))))))</f>
        <v>&lt; 1,00</v>
      </c>
      <c r="L1366" s="12">
        <f>IF(G1366="","",MIN(Premissas!$C$17,IF(G1366&lt;Premissas!$C$8,Premissas!$E$7,IF(G1366&lt;Premissas!$C$9,Premissas!$E$8,IF(G1366&lt;Premissas!$C$10,Premissas!$E$9,IF(G1366&lt;Premissas!$C$11,Premissas!$E$10,IF(G1366&lt;Premissas!$C$12,Premissas!$E$11,Premissas!$E$12)))))))</f>
        <v>0</v>
      </c>
      <c r="M1366" s="13">
        <f>IF(OR(L1366="",L1366=0),0,L1366/Premissas!$C$16)</f>
        <v>0</v>
      </c>
      <c r="N1366" s="9" t="str">
        <f>IF(L1366&gt;=Premissas!$C$17,"SIM","NÃO")</f>
        <v>NÃO</v>
      </c>
    </row>
    <row r="1367" spans="1:14" ht="15" customHeight="1">
      <c r="A1367" s="9">
        <v>8</v>
      </c>
      <c r="B1367" s="9" t="s">
        <v>1455</v>
      </c>
      <c r="C1367" s="9" t="s">
        <v>1456</v>
      </c>
      <c r="D1367" s="9">
        <v>1965</v>
      </c>
      <c r="E1367" s="9" t="s">
        <v>18</v>
      </c>
      <c r="F1367" s="9">
        <f>COUNTIFS(Detalhe_Registro!$A:$A,A1367,Detalhe_Registro!$D:$D,B1367)</f>
        <v>2</v>
      </c>
      <c r="G1367" s="11">
        <v>0.81818199999999996</v>
      </c>
      <c r="H1367" s="11">
        <v>0.81818199999999996</v>
      </c>
      <c r="I1367" s="10">
        <f>SUMIFS(Detalhe_Registro!$F:$F,Detalhe_Registro!$A:$A,A1367,Detalhe_Registro!$D:$D,B1367)</f>
        <v>200</v>
      </c>
      <c r="J1367" s="11">
        <f>SUMIFS(Detalhe_Registro!$G:$G,Detalhe_Registro!$A:$A,A1367,Detalhe_Registro!$D:$D,B1367)</f>
        <v>10.82</v>
      </c>
      <c r="K1367" s="9" t="str">
        <f>IF(G1367="","",IF(G1367&lt;Premissas!$C$8,"&lt; 1,00",IF(G1367&lt;Premissas!$C$9,"1,00 – 1,19",IF(G1367&lt;Premissas!$C$10,"1,20 – 1,39",IF(G1367&lt;Premissas!$C$11,"1,40 – 1,59",IF(G1367&lt;Premissas!$C$12,"1,60 – 1,99","≥ 2,00"))))))</f>
        <v>&lt; 1,00</v>
      </c>
      <c r="L1367" s="12">
        <f>IF(G1367="","",MIN(Premissas!$C$17,IF(G1367&lt;Premissas!$C$8,Premissas!$E$7,IF(G1367&lt;Premissas!$C$9,Premissas!$E$8,IF(G1367&lt;Premissas!$C$10,Premissas!$E$9,IF(G1367&lt;Premissas!$C$11,Premissas!$E$10,IF(G1367&lt;Premissas!$C$12,Premissas!$E$11,Premissas!$E$12)))))))</f>
        <v>0</v>
      </c>
      <c r="M1367" s="13">
        <f>IF(OR(L1367="",L1367=0),0,L1367/Premissas!$C$16)</f>
        <v>0</v>
      </c>
      <c r="N1367" s="9" t="str">
        <f>IF(L1367&gt;=Premissas!$C$17,"SIM","NÃO")</f>
        <v>NÃO</v>
      </c>
    </row>
    <row r="1368" spans="1:14" ht="15" customHeight="1">
      <c r="A1368" s="9">
        <v>8</v>
      </c>
      <c r="B1368" s="9" t="s">
        <v>1215</v>
      </c>
      <c r="C1368" s="9" t="s">
        <v>1216</v>
      </c>
      <c r="D1368" s="9">
        <v>1965</v>
      </c>
      <c r="E1368" s="9" t="s">
        <v>21</v>
      </c>
      <c r="F1368" s="9">
        <f>COUNTIFS(Detalhe_Registro!$A:$A,A1368,Detalhe_Registro!$D:$D,B1368)</f>
        <v>2</v>
      </c>
      <c r="G1368" s="11">
        <v>0.8</v>
      </c>
      <c r="H1368" s="11">
        <v>0.8</v>
      </c>
      <c r="I1368" s="10">
        <f>SUMIFS(Detalhe_Registro!$F:$F,Detalhe_Registro!$A:$A,A1368,Detalhe_Registro!$D:$D,B1368)</f>
        <v>4640</v>
      </c>
      <c r="J1368" s="11">
        <f>SUMIFS(Detalhe_Registro!$G:$G,Detalhe_Registro!$A:$A,A1368,Detalhe_Registro!$D:$D,B1368)</f>
        <v>295.68</v>
      </c>
      <c r="K1368" s="9" t="str">
        <f>IF(G1368="","",IF(G1368&lt;Premissas!$C$8,"&lt; 1,00",IF(G1368&lt;Premissas!$C$9,"1,00 – 1,19",IF(G1368&lt;Premissas!$C$10,"1,20 – 1,39",IF(G1368&lt;Premissas!$C$11,"1,40 – 1,59",IF(G1368&lt;Premissas!$C$12,"1,60 – 1,99","≥ 2,00"))))))</f>
        <v>&lt; 1,00</v>
      </c>
      <c r="L1368" s="12">
        <f>IF(G1368="","",MIN(Premissas!$C$17,IF(G1368&lt;Premissas!$C$8,Premissas!$E$7,IF(G1368&lt;Premissas!$C$9,Premissas!$E$8,IF(G1368&lt;Premissas!$C$10,Premissas!$E$9,IF(G1368&lt;Premissas!$C$11,Premissas!$E$10,IF(G1368&lt;Premissas!$C$12,Premissas!$E$11,Premissas!$E$12)))))))</f>
        <v>0</v>
      </c>
      <c r="M1368" s="13">
        <f>IF(OR(L1368="",L1368=0),0,L1368/Premissas!$C$16)</f>
        <v>0</v>
      </c>
      <c r="N1368" s="9" t="str">
        <f>IF(L1368&gt;=Premissas!$C$17,"SIM","NÃO")</f>
        <v>NÃO</v>
      </c>
    </row>
    <row r="1369" spans="1:14" ht="15" customHeight="1">
      <c r="A1369" s="9">
        <v>8</v>
      </c>
      <c r="B1369" s="9" t="s">
        <v>1887</v>
      </c>
      <c r="C1369" s="9" t="s">
        <v>1888</v>
      </c>
      <c r="D1369" s="9">
        <v>1965</v>
      </c>
      <c r="E1369" s="9" t="s">
        <v>20</v>
      </c>
      <c r="F1369" s="9">
        <f>COUNTIFS(Detalhe_Registro!$A:$A,A1369,Detalhe_Registro!$D:$D,B1369)</f>
        <v>2</v>
      </c>
      <c r="G1369" s="11">
        <v>0.125</v>
      </c>
      <c r="H1369" s="11">
        <v>0.125</v>
      </c>
      <c r="I1369" s="10">
        <f>SUMIFS(Detalhe_Registro!$F:$F,Detalhe_Registro!$A:$A,A1369,Detalhe_Registro!$D:$D,B1369)</f>
        <v>8</v>
      </c>
      <c r="J1369" s="11">
        <f>SUMIFS(Detalhe_Registro!$G:$G,Detalhe_Registro!$A:$A,A1369,Detalhe_Registro!$D:$D,B1369)</f>
        <v>3.4</v>
      </c>
      <c r="K1369" s="9" t="str">
        <f>IF(G1369="","",IF(G1369&lt;Premissas!$C$8,"&lt; 1,00",IF(G1369&lt;Premissas!$C$9,"1,00 – 1,19",IF(G1369&lt;Premissas!$C$10,"1,20 – 1,39",IF(G1369&lt;Premissas!$C$11,"1,40 – 1,59",IF(G1369&lt;Premissas!$C$12,"1,60 – 1,99","≥ 2,00"))))))</f>
        <v>&lt; 1,00</v>
      </c>
      <c r="L1369" s="12">
        <f>IF(G1369="","",MIN(Premissas!$C$17,IF(G1369&lt;Premissas!$C$8,Premissas!$E$7,IF(G1369&lt;Premissas!$C$9,Premissas!$E$8,IF(G1369&lt;Premissas!$C$10,Premissas!$E$9,IF(G1369&lt;Premissas!$C$11,Premissas!$E$10,IF(G1369&lt;Premissas!$C$12,Premissas!$E$11,Premissas!$E$12)))))))</f>
        <v>0</v>
      </c>
      <c r="M1369" s="13">
        <f>IF(OR(L1369="",L1369=0),0,L1369/Premissas!$C$16)</f>
        <v>0</v>
      </c>
      <c r="N1369" s="9" t="str">
        <f>IF(L1369&gt;=Premissas!$C$17,"SIM","NÃO")</f>
        <v>NÃO</v>
      </c>
    </row>
    <row r="1370" spans="1:14" ht="15" customHeight="1">
      <c r="A1370" s="9">
        <v>8</v>
      </c>
      <c r="B1370" s="9" t="s">
        <v>1657</v>
      </c>
      <c r="C1370" s="9" t="s">
        <v>1658</v>
      </c>
      <c r="D1370" s="9">
        <v>1965</v>
      </c>
      <c r="E1370" s="9" t="s">
        <v>18</v>
      </c>
      <c r="F1370" s="9">
        <f>COUNTIFS(Detalhe_Registro!$A:$A,A1370,Detalhe_Registro!$D:$D,B1370)</f>
        <v>2</v>
      </c>
      <c r="G1370" s="11">
        <v>0.59090900000000002</v>
      </c>
      <c r="H1370" s="11">
        <v>0.59090900000000002</v>
      </c>
      <c r="I1370" s="10">
        <f>SUMIFS(Detalhe_Registro!$F:$F,Detalhe_Registro!$A:$A,A1370,Detalhe_Registro!$D:$D,B1370)</f>
        <v>3580</v>
      </c>
      <c r="J1370" s="11">
        <f>SUMIFS(Detalhe_Registro!$G:$G,Detalhe_Registro!$A:$A,A1370,Detalhe_Registro!$D:$D,B1370)</f>
        <v>269.86</v>
      </c>
      <c r="K1370" s="9" t="str">
        <f>IF(G1370="","",IF(G1370&lt;Premissas!$C$8,"&lt; 1,00",IF(G1370&lt;Premissas!$C$9,"1,00 – 1,19",IF(G1370&lt;Premissas!$C$10,"1,20 – 1,39",IF(G1370&lt;Premissas!$C$11,"1,40 – 1,59",IF(G1370&lt;Premissas!$C$12,"1,60 – 1,99","≥ 2,00"))))))</f>
        <v>&lt; 1,00</v>
      </c>
      <c r="L1370" s="12">
        <f>IF(G1370="","",MIN(Premissas!$C$17,IF(G1370&lt;Premissas!$C$8,Premissas!$E$7,IF(G1370&lt;Premissas!$C$9,Premissas!$E$8,IF(G1370&lt;Premissas!$C$10,Premissas!$E$9,IF(G1370&lt;Premissas!$C$11,Premissas!$E$10,IF(G1370&lt;Premissas!$C$12,Premissas!$E$11,Premissas!$E$12)))))))</f>
        <v>0</v>
      </c>
      <c r="M1370" s="13">
        <f>IF(OR(L1370="",L1370=0),0,L1370/Premissas!$C$16)</f>
        <v>0</v>
      </c>
      <c r="N1370" s="9" t="str">
        <f>IF(L1370&gt;=Premissas!$C$17,"SIM","NÃO")</f>
        <v>NÃO</v>
      </c>
    </row>
    <row r="1371" spans="1:14" ht="15" customHeight="1">
      <c r="A1371" s="9">
        <v>8</v>
      </c>
      <c r="B1371" s="9" t="s">
        <v>1499</v>
      </c>
      <c r="C1371" s="9" t="s">
        <v>1500</v>
      </c>
      <c r="D1371" s="9">
        <v>1965</v>
      </c>
      <c r="E1371" s="9" t="s">
        <v>18</v>
      </c>
      <c r="F1371" s="9">
        <f>COUNTIFS(Detalhe_Registro!$A:$A,A1371,Detalhe_Registro!$D:$D,B1371)</f>
        <v>2</v>
      </c>
      <c r="G1371" s="11">
        <v>0.227273</v>
      </c>
      <c r="H1371" s="11">
        <v>0.227273</v>
      </c>
      <c r="I1371" s="10">
        <f>SUMIFS(Detalhe_Registro!$F:$F,Detalhe_Registro!$A:$A,A1371,Detalhe_Registro!$D:$D,B1371)</f>
        <v>350</v>
      </c>
      <c r="J1371" s="11">
        <f>SUMIFS(Detalhe_Registro!$G:$G,Detalhe_Registro!$A:$A,A1371,Detalhe_Registro!$D:$D,B1371)</f>
        <v>72.56</v>
      </c>
      <c r="K1371" s="9" t="str">
        <f>IF(G1371="","",IF(G1371&lt;Premissas!$C$8,"&lt; 1,00",IF(G1371&lt;Premissas!$C$9,"1,00 – 1,19",IF(G1371&lt;Premissas!$C$10,"1,20 – 1,39",IF(G1371&lt;Premissas!$C$11,"1,40 – 1,59",IF(G1371&lt;Premissas!$C$12,"1,60 – 1,99","≥ 2,00"))))))</f>
        <v>&lt; 1,00</v>
      </c>
      <c r="L1371" s="12">
        <f>IF(G1371="","",MIN(Premissas!$C$17,IF(G1371&lt;Premissas!$C$8,Premissas!$E$7,IF(G1371&lt;Premissas!$C$9,Premissas!$E$8,IF(G1371&lt;Premissas!$C$10,Premissas!$E$9,IF(G1371&lt;Premissas!$C$11,Premissas!$E$10,IF(G1371&lt;Premissas!$C$12,Premissas!$E$11,Premissas!$E$12)))))))</f>
        <v>0</v>
      </c>
      <c r="M1371" s="13">
        <f>IF(OR(L1371="",L1371=0),0,L1371/Premissas!$C$16)</f>
        <v>0</v>
      </c>
      <c r="N1371" s="9" t="str">
        <f>IF(L1371&gt;=Premissas!$C$17,"SIM","NÃO")</f>
        <v>NÃO</v>
      </c>
    </row>
    <row r="1372" spans="1:14" ht="15" customHeight="1">
      <c r="A1372" s="9">
        <v>8</v>
      </c>
      <c r="B1372" s="9" t="s">
        <v>1751</v>
      </c>
      <c r="C1372" s="9" t="s">
        <v>1752</v>
      </c>
      <c r="D1372" s="9">
        <v>1965</v>
      </c>
      <c r="E1372" s="9" t="s">
        <v>4852</v>
      </c>
      <c r="F1372" s="9">
        <f>COUNTIFS(Detalhe_Registro!$A:$A,A1372,Detalhe_Registro!$D:$D,B1372)</f>
        <v>4</v>
      </c>
      <c r="G1372" s="11">
        <v>0.75</v>
      </c>
      <c r="H1372" s="11">
        <v>0.492647</v>
      </c>
      <c r="I1372" s="10">
        <f>SUMIFS(Detalhe_Registro!$F:$F,Detalhe_Registro!$A:$A,A1372,Detalhe_Registro!$D:$D,B1372)</f>
        <v>3196</v>
      </c>
      <c r="J1372" s="11">
        <f>SUMIFS(Detalhe_Registro!$G:$G,Detalhe_Registro!$A:$A,A1372,Detalhe_Registro!$D:$D,B1372)</f>
        <v>267.10000000000002</v>
      </c>
      <c r="K1372" s="9" t="str">
        <f>IF(G1372="","",IF(G1372&lt;Premissas!$C$8,"&lt; 1,00",IF(G1372&lt;Premissas!$C$9,"1,00 – 1,19",IF(G1372&lt;Premissas!$C$10,"1,20 – 1,39",IF(G1372&lt;Premissas!$C$11,"1,40 – 1,59",IF(G1372&lt;Premissas!$C$12,"1,60 – 1,99","≥ 2,00"))))))</f>
        <v>&lt; 1,00</v>
      </c>
      <c r="L1372" s="12">
        <f>IF(G1372="","",MIN(Premissas!$C$17,IF(G1372&lt;Premissas!$C$8,Premissas!$E$7,IF(G1372&lt;Premissas!$C$9,Premissas!$E$8,IF(G1372&lt;Premissas!$C$10,Premissas!$E$9,IF(G1372&lt;Premissas!$C$11,Premissas!$E$10,IF(G1372&lt;Premissas!$C$12,Premissas!$E$11,Premissas!$E$12)))))))</f>
        <v>0</v>
      </c>
      <c r="M1372" s="13">
        <f>IF(OR(L1372="",L1372=0),0,L1372/Premissas!$C$16)</f>
        <v>0</v>
      </c>
      <c r="N1372" s="9" t="str">
        <f>IF(L1372&gt;=Premissas!$C$17,"SIM","NÃO")</f>
        <v>NÃO</v>
      </c>
    </row>
    <row r="1373" spans="1:14" ht="15" customHeight="1">
      <c r="A1373" s="9">
        <v>8</v>
      </c>
      <c r="B1373" s="9" t="s">
        <v>1251</v>
      </c>
      <c r="C1373" s="9" t="s">
        <v>1252</v>
      </c>
      <c r="D1373" s="9">
        <v>7801</v>
      </c>
      <c r="E1373" s="9" t="s">
        <v>21</v>
      </c>
      <c r="F1373" s="9">
        <f>COUNTIFS(Detalhe_Registro!$A:$A,A1373,Detalhe_Registro!$D:$D,B1373)</f>
        <v>1</v>
      </c>
      <c r="G1373" s="11">
        <v>0.7</v>
      </c>
      <c r="H1373" s="11">
        <v>0.7</v>
      </c>
      <c r="I1373" s="10">
        <f>SUMIFS(Detalhe_Registro!$F:$F,Detalhe_Registro!$A:$A,A1373,Detalhe_Registro!$D:$D,B1373)</f>
        <v>2948</v>
      </c>
      <c r="J1373" s="11">
        <f>SUMIFS(Detalhe_Registro!$G:$G,Detalhe_Registro!$A:$A,A1373,Detalhe_Registro!$D:$D,B1373)</f>
        <v>209.02</v>
      </c>
      <c r="K1373" s="9" t="str">
        <f>IF(G1373="","",IF(G1373&lt;Premissas!$C$8,"&lt; 1,00",IF(G1373&lt;Premissas!$C$9,"1,00 – 1,19",IF(G1373&lt;Premissas!$C$10,"1,20 – 1,39",IF(G1373&lt;Premissas!$C$11,"1,40 – 1,59",IF(G1373&lt;Premissas!$C$12,"1,60 – 1,99","≥ 2,00"))))))</f>
        <v>&lt; 1,00</v>
      </c>
      <c r="L1373" s="12">
        <f>IF(G1373="","",MIN(Premissas!$C$17,IF(G1373&lt;Premissas!$C$8,Premissas!$E$7,IF(G1373&lt;Premissas!$C$9,Premissas!$E$8,IF(G1373&lt;Premissas!$C$10,Premissas!$E$9,IF(G1373&lt;Premissas!$C$11,Premissas!$E$10,IF(G1373&lt;Premissas!$C$12,Premissas!$E$11,Premissas!$E$12)))))))</f>
        <v>0</v>
      </c>
      <c r="M1373" s="13">
        <f>IF(OR(L1373="",L1373=0),0,L1373/Premissas!$C$16)</f>
        <v>0</v>
      </c>
      <c r="N1373" s="9" t="str">
        <f>IF(L1373&gt;=Premissas!$C$17,"SIM","NÃO")</f>
        <v>NÃO</v>
      </c>
    </row>
    <row r="1374" spans="1:14" ht="15" customHeight="1">
      <c r="A1374" s="9">
        <v>8</v>
      </c>
      <c r="B1374" s="9" t="s">
        <v>1293</v>
      </c>
      <c r="C1374" s="9" t="s">
        <v>1294</v>
      </c>
      <c r="D1374" s="9">
        <v>1965</v>
      </c>
      <c r="E1374" s="9" t="s">
        <v>21</v>
      </c>
      <c r="F1374" s="9">
        <f>COUNTIFS(Detalhe_Registro!$A:$A,A1374,Detalhe_Registro!$D:$D,B1374)</f>
        <v>2</v>
      </c>
      <c r="G1374" s="11">
        <v>0.85</v>
      </c>
      <c r="H1374" s="11">
        <v>0.85</v>
      </c>
      <c r="I1374" s="10">
        <f>SUMIFS(Detalhe_Registro!$F:$F,Detalhe_Registro!$A:$A,A1374,Detalhe_Registro!$D:$D,B1374)</f>
        <v>5068</v>
      </c>
      <c r="J1374" s="11">
        <f>SUMIFS(Detalhe_Registro!$G:$G,Detalhe_Registro!$A:$A,A1374,Detalhe_Registro!$D:$D,B1374)</f>
        <v>290.60000000000002</v>
      </c>
      <c r="K1374" s="9" t="str">
        <f>IF(G1374="","",IF(G1374&lt;Premissas!$C$8,"&lt; 1,00",IF(G1374&lt;Premissas!$C$9,"1,00 – 1,19",IF(G1374&lt;Premissas!$C$10,"1,20 – 1,39",IF(G1374&lt;Premissas!$C$11,"1,40 – 1,59",IF(G1374&lt;Premissas!$C$12,"1,60 – 1,99","≥ 2,00"))))))</f>
        <v>&lt; 1,00</v>
      </c>
      <c r="L1374" s="12">
        <f>IF(G1374="","",MIN(Premissas!$C$17,IF(G1374&lt;Premissas!$C$8,Premissas!$E$7,IF(G1374&lt;Premissas!$C$9,Premissas!$E$8,IF(G1374&lt;Premissas!$C$10,Premissas!$E$9,IF(G1374&lt;Premissas!$C$11,Premissas!$E$10,IF(G1374&lt;Premissas!$C$12,Premissas!$E$11,Premissas!$E$12)))))))</f>
        <v>0</v>
      </c>
      <c r="M1374" s="13">
        <f>IF(OR(L1374="",L1374=0),0,L1374/Premissas!$C$16)</f>
        <v>0</v>
      </c>
      <c r="N1374" s="9" t="str">
        <f>IF(L1374&gt;=Premissas!$C$17,"SIM","NÃO")</f>
        <v>NÃO</v>
      </c>
    </row>
    <row r="1375" spans="1:14" ht="15" customHeight="1">
      <c r="A1375" s="9">
        <v>8</v>
      </c>
      <c r="B1375" s="9" t="s">
        <v>1195</v>
      </c>
      <c r="C1375" s="9" t="s">
        <v>1196</v>
      </c>
      <c r="D1375" s="9">
        <v>1965</v>
      </c>
      <c r="E1375" s="9" t="s">
        <v>21</v>
      </c>
      <c r="F1375" s="9">
        <f>COUNTIFS(Detalhe_Registro!$A:$A,A1375,Detalhe_Registro!$D:$D,B1375)</f>
        <v>2</v>
      </c>
      <c r="G1375" s="11">
        <v>0.9</v>
      </c>
      <c r="H1375" s="11">
        <v>0.9</v>
      </c>
      <c r="I1375" s="10">
        <f>SUMIFS(Detalhe_Registro!$F:$F,Detalhe_Registro!$A:$A,A1375,Detalhe_Registro!$D:$D,B1375)</f>
        <v>410</v>
      </c>
      <c r="J1375" s="11">
        <f>SUMIFS(Detalhe_Registro!$G:$G,Detalhe_Registro!$A:$A,A1375,Detalhe_Registro!$D:$D,B1375)</f>
        <v>23.38</v>
      </c>
      <c r="K1375" s="9" t="str">
        <f>IF(G1375="","",IF(G1375&lt;Premissas!$C$8,"&lt; 1,00",IF(G1375&lt;Premissas!$C$9,"1,00 – 1,19",IF(G1375&lt;Premissas!$C$10,"1,20 – 1,39",IF(G1375&lt;Premissas!$C$11,"1,40 – 1,59",IF(G1375&lt;Premissas!$C$12,"1,60 – 1,99","≥ 2,00"))))))</f>
        <v>&lt; 1,00</v>
      </c>
      <c r="L1375" s="12">
        <f>IF(G1375="","",MIN(Premissas!$C$17,IF(G1375&lt;Premissas!$C$8,Premissas!$E$7,IF(G1375&lt;Premissas!$C$9,Premissas!$E$8,IF(G1375&lt;Premissas!$C$10,Premissas!$E$9,IF(G1375&lt;Premissas!$C$11,Premissas!$E$10,IF(G1375&lt;Premissas!$C$12,Premissas!$E$11,Premissas!$E$12)))))))</f>
        <v>0</v>
      </c>
      <c r="M1375" s="13">
        <f>IF(OR(L1375="",L1375=0),0,L1375/Premissas!$C$16)</f>
        <v>0</v>
      </c>
      <c r="N1375" s="9" t="str">
        <f>IF(L1375&gt;=Premissas!$C$17,"SIM","NÃO")</f>
        <v>NÃO</v>
      </c>
    </row>
    <row r="1376" spans="1:14" ht="15" customHeight="1">
      <c r="A1376" s="9">
        <v>8</v>
      </c>
      <c r="B1376" s="9" t="s">
        <v>1221</v>
      </c>
      <c r="C1376" s="9" t="s">
        <v>1222</v>
      </c>
      <c r="D1376" s="9">
        <v>1965</v>
      </c>
      <c r="E1376" s="9" t="s">
        <v>21</v>
      </c>
      <c r="F1376" s="9">
        <f>COUNTIFS(Detalhe_Registro!$A:$A,A1376,Detalhe_Registro!$D:$D,B1376)</f>
        <v>2</v>
      </c>
      <c r="G1376" s="11">
        <v>0.8</v>
      </c>
      <c r="H1376" s="11">
        <v>0.8</v>
      </c>
      <c r="I1376" s="10">
        <f>SUMIFS(Detalhe_Registro!$F:$F,Detalhe_Registro!$A:$A,A1376,Detalhe_Registro!$D:$D,B1376)</f>
        <v>2060</v>
      </c>
      <c r="J1376" s="11">
        <f>SUMIFS(Detalhe_Registro!$G:$G,Detalhe_Registro!$A:$A,A1376,Detalhe_Registro!$D:$D,B1376)</f>
        <v>131.78</v>
      </c>
      <c r="K1376" s="9" t="str">
        <f>IF(G1376="","",IF(G1376&lt;Premissas!$C$8,"&lt; 1,00",IF(G1376&lt;Premissas!$C$9,"1,00 – 1,19",IF(G1376&lt;Premissas!$C$10,"1,20 – 1,39",IF(G1376&lt;Premissas!$C$11,"1,40 – 1,59",IF(G1376&lt;Premissas!$C$12,"1,60 – 1,99","≥ 2,00"))))))</f>
        <v>&lt; 1,00</v>
      </c>
      <c r="L1376" s="12">
        <f>IF(G1376="","",MIN(Premissas!$C$17,IF(G1376&lt;Premissas!$C$8,Premissas!$E$7,IF(G1376&lt;Premissas!$C$9,Premissas!$E$8,IF(G1376&lt;Premissas!$C$10,Premissas!$E$9,IF(G1376&lt;Premissas!$C$11,Premissas!$E$10,IF(G1376&lt;Premissas!$C$12,Premissas!$E$11,Premissas!$E$12)))))))</f>
        <v>0</v>
      </c>
      <c r="M1376" s="13">
        <f>IF(OR(L1376="",L1376=0),0,L1376/Premissas!$C$16)</f>
        <v>0</v>
      </c>
      <c r="N1376" s="9" t="str">
        <f>IF(L1376&gt;=Premissas!$C$17,"SIM","NÃO")</f>
        <v>NÃO</v>
      </c>
    </row>
    <row r="1377" spans="1:14" ht="15" customHeight="1">
      <c r="A1377" s="9">
        <v>8</v>
      </c>
      <c r="B1377" s="9" t="s">
        <v>1593</v>
      </c>
      <c r="C1377" s="9" t="s">
        <v>1594</v>
      </c>
      <c r="D1377" s="9">
        <v>7801</v>
      </c>
      <c r="E1377" s="9" t="s">
        <v>4852</v>
      </c>
      <c r="F1377" s="9">
        <f>COUNTIFS(Detalhe_Registro!$A:$A,A1377,Detalhe_Registro!$D:$D,B1377)</f>
        <v>2</v>
      </c>
      <c r="G1377" s="11">
        <v>1.7058819999999999</v>
      </c>
      <c r="H1377" s="11">
        <v>1.3841909999999999</v>
      </c>
      <c r="I1377" s="10">
        <f>SUMIFS(Detalhe_Registro!$F:$F,Detalhe_Registro!$A:$A,A1377,Detalhe_Registro!$D:$D,B1377)</f>
        <v>2325</v>
      </c>
      <c r="J1377" s="11">
        <f>SUMIFS(Detalhe_Registro!$G:$G,Detalhe_Registro!$A:$A,A1377,Detalhe_Registro!$D:$D,B1377)</f>
        <v>134.16</v>
      </c>
      <c r="K1377" s="9" t="str">
        <f>IF(G1377="","",IF(G1377&lt;Premissas!$C$8,"&lt; 1,00",IF(G1377&lt;Premissas!$C$9,"1,00 – 1,19",IF(G1377&lt;Premissas!$C$10,"1,20 – 1,39",IF(G1377&lt;Premissas!$C$11,"1,40 – 1,59",IF(G1377&lt;Premissas!$C$12,"1,60 – 1,99","≥ 2,00"))))))</f>
        <v>1,60 – 1,99</v>
      </c>
      <c r="L1377" s="12">
        <f>IF(G1377="","",MIN(Premissas!$C$17,IF(G1377&lt;Premissas!$C$8,Premissas!$E$7,IF(G1377&lt;Premissas!$C$9,Premissas!$E$8,IF(G1377&lt;Premissas!$C$10,Premissas!$E$9,IF(G1377&lt;Premissas!$C$11,Premissas!$E$10,IF(G1377&lt;Premissas!$C$12,Premissas!$E$11,Premissas!$E$12)))))))</f>
        <v>500</v>
      </c>
      <c r="M1377" s="13">
        <f>IF(OR(L1377="",L1377=0),0,L1377/Premissas!$C$16)</f>
        <v>19.23076923076923</v>
      </c>
      <c r="N1377" s="9" t="str">
        <f>IF(L1377&gt;=Premissas!$C$17,"SIM","NÃO")</f>
        <v>NÃO</v>
      </c>
    </row>
    <row r="1378" spans="1:14" ht="15" customHeight="1">
      <c r="A1378" s="9">
        <v>8</v>
      </c>
      <c r="B1378" s="9" t="s">
        <v>1509</v>
      </c>
      <c r="C1378" s="9" t="s">
        <v>1510</v>
      </c>
      <c r="D1378" s="9">
        <v>1965</v>
      </c>
      <c r="E1378" s="9" t="s">
        <v>20</v>
      </c>
      <c r="F1378" s="9">
        <f>COUNTIFS(Detalhe_Registro!$A:$A,A1378,Detalhe_Registro!$D:$D,B1378)</f>
        <v>2</v>
      </c>
      <c r="G1378" s="11">
        <v>1.3125</v>
      </c>
      <c r="H1378" s="11">
        <v>1.3125</v>
      </c>
      <c r="I1378" s="10">
        <f>SUMIFS(Detalhe_Registro!$F:$F,Detalhe_Registro!$A:$A,A1378,Detalhe_Registro!$D:$D,B1378)</f>
        <v>5928</v>
      </c>
      <c r="J1378" s="11">
        <f>SUMIFS(Detalhe_Registro!$G:$G,Detalhe_Registro!$A:$A,A1378,Detalhe_Registro!$D:$D,B1378)</f>
        <v>277</v>
      </c>
      <c r="K1378" s="9" t="str">
        <f>IF(G1378="","",IF(G1378&lt;Premissas!$C$8,"&lt; 1,00",IF(G1378&lt;Premissas!$C$9,"1,00 – 1,19",IF(G1378&lt;Premissas!$C$10,"1,20 – 1,39",IF(G1378&lt;Premissas!$C$11,"1,40 – 1,59",IF(G1378&lt;Premissas!$C$12,"1,60 – 1,99","≥ 2,00"))))))</f>
        <v>1,20 – 1,39</v>
      </c>
      <c r="L1378" s="12">
        <f>IF(G1378="","",MIN(Premissas!$C$17,IF(G1378&lt;Premissas!$C$8,Premissas!$E$7,IF(G1378&lt;Premissas!$C$9,Premissas!$E$8,IF(G1378&lt;Premissas!$C$10,Premissas!$E$9,IF(G1378&lt;Premissas!$C$11,Premissas!$E$10,IF(G1378&lt;Premissas!$C$12,Premissas!$E$11,Premissas!$E$12)))))))</f>
        <v>200</v>
      </c>
      <c r="M1378" s="13">
        <f>IF(OR(L1378="",L1378=0),0,L1378/Premissas!$C$16)</f>
        <v>7.6923076923076925</v>
      </c>
      <c r="N1378" s="9" t="str">
        <f>IF(L1378&gt;=Premissas!$C$17,"SIM","NÃO")</f>
        <v>NÃO</v>
      </c>
    </row>
    <row r="1379" spans="1:14" ht="15" customHeight="1">
      <c r="A1379" s="9">
        <v>8</v>
      </c>
      <c r="B1379" s="9" t="s">
        <v>1513</v>
      </c>
      <c r="C1379" s="9" t="s">
        <v>1514</v>
      </c>
      <c r="D1379" s="9">
        <v>1965</v>
      </c>
      <c r="E1379" s="9" t="s">
        <v>20</v>
      </c>
      <c r="F1379" s="9">
        <f>COUNTIFS(Detalhe_Registro!$A:$A,A1379,Detalhe_Registro!$D:$D,B1379)</f>
        <v>2</v>
      </c>
      <c r="G1379" s="11">
        <v>1.8125</v>
      </c>
      <c r="H1379" s="11">
        <v>1.8125</v>
      </c>
      <c r="I1379" s="10">
        <f>SUMIFS(Detalhe_Registro!$F:$F,Detalhe_Registro!$A:$A,A1379,Detalhe_Registro!$D:$D,B1379)</f>
        <v>7350</v>
      </c>
      <c r="J1379" s="11">
        <f>SUMIFS(Detalhe_Registro!$G:$G,Detalhe_Registro!$A:$A,A1379,Detalhe_Registro!$D:$D,B1379)</f>
        <v>249.46</v>
      </c>
      <c r="K1379" s="9" t="str">
        <f>IF(G1379="","",IF(G1379&lt;Premissas!$C$8,"&lt; 1,00",IF(G1379&lt;Premissas!$C$9,"1,00 – 1,19",IF(G1379&lt;Premissas!$C$10,"1,20 – 1,39",IF(G1379&lt;Premissas!$C$11,"1,40 – 1,59",IF(G1379&lt;Premissas!$C$12,"1,60 – 1,99","≥ 2,00"))))))</f>
        <v>1,60 – 1,99</v>
      </c>
      <c r="L1379" s="12">
        <f>IF(G1379="","",MIN(Premissas!$C$17,IF(G1379&lt;Premissas!$C$8,Premissas!$E$7,IF(G1379&lt;Premissas!$C$9,Premissas!$E$8,IF(G1379&lt;Premissas!$C$10,Premissas!$E$9,IF(G1379&lt;Premissas!$C$11,Premissas!$E$10,IF(G1379&lt;Premissas!$C$12,Premissas!$E$11,Premissas!$E$12)))))))</f>
        <v>500</v>
      </c>
      <c r="M1379" s="13">
        <f>IF(OR(L1379="",L1379=0),0,L1379/Premissas!$C$16)</f>
        <v>19.23076923076923</v>
      </c>
      <c r="N1379" s="9" t="str">
        <f>IF(L1379&gt;=Premissas!$C$17,"SIM","NÃO")</f>
        <v>NÃO</v>
      </c>
    </row>
    <row r="1380" spans="1:14" ht="15" customHeight="1">
      <c r="A1380" s="9">
        <v>8</v>
      </c>
      <c r="B1380" s="9" t="s">
        <v>1755</v>
      </c>
      <c r="C1380" s="9" t="s">
        <v>1756</v>
      </c>
      <c r="D1380" s="9">
        <v>1965</v>
      </c>
      <c r="E1380" s="9" t="s">
        <v>20</v>
      </c>
      <c r="F1380" s="9">
        <f>COUNTIFS(Detalhe_Registro!$A:$A,A1380,Detalhe_Registro!$D:$D,B1380)</f>
        <v>2</v>
      </c>
      <c r="G1380" s="11">
        <v>1.25</v>
      </c>
      <c r="H1380" s="11">
        <v>1.25</v>
      </c>
      <c r="I1380" s="10">
        <f>SUMIFS(Detalhe_Registro!$F:$F,Detalhe_Registro!$A:$A,A1380,Detalhe_Registro!$D:$D,B1380)</f>
        <v>2</v>
      </c>
      <c r="J1380" s="11">
        <f>SUMIFS(Detalhe_Registro!$G:$G,Detalhe_Registro!$A:$A,A1380,Detalhe_Registro!$D:$D,B1380)</f>
        <v>0.1</v>
      </c>
      <c r="K1380" s="9" t="str">
        <f>IF(G1380="","",IF(G1380&lt;Premissas!$C$8,"&lt; 1,00",IF(G1380&lt;Premissas!$C$9,"1,00 – 1,19",IF(G1380&lt;Premissas!$C$10,"1,20 – 1,39",IF(G1380&lt;Premissas!$C$11,"1,40 – 1,59",IF(G1380&lt;Premissas!$C$12,"1,60 – 1,99","≥ 2,00"))))))</f>
        <v>1,20 – 1,39</v>
      </c>
      <c r="L1380" s="12">
        <f>IF(G1380="","",MIN(Premissas!$C$17,IF(G1380&lt;Premissas!$C$8,Premissas!$E$7,IF(G1380&lt;Premissas!$C$9,Premissas!$E$8,IF(G1380&lt;Premissas!$C$10,Premissas!$E$9,IF(G1380&lt;Premissas!$C$11,Premissas!$E$10,IF(G1380&lt;Premissas!$C$12,Premissas!$E$11,Premissas!$E$12)))))))</f>
        <v>200</v>
      </c>
      <c r="M1380" s="13">
        <f>IF(OR(L1380="",L1380=0),0,L1380/Premissas!$C$16)</f>
        <v>7.6923076923076925</v>
      </c>
      <c r="N1380" s="9" t="str">
        <f>IF(L1380&gt;=Premissas!$C$17,"SIM","NÃO")</f>
        <v>NÃO</v>
      </c>
    </row>
    <row r="1381" spans="1:14" ht="15" customHeight="1">
      <c r="A1381" s="9">
        <v>8</v>
      </c>
      <c r="B1381" s="9" t="s">
        <v>1335</v>
      </c>
      <c r="C1381" s="9" t="s">
        <v>1336</v>
      </c>
      <c r="D1381" s="9">
        <v>1965</v>
      </c>
      <c r="E1381" s="9" t="s">
        <v>21</v>
      </c>
      <c r="F1381" s="9">
        <f>COUNTIFS(Detalhe_Registro!$A:$A,A1381,Detalhe_Registro!$D:$D,B1381)</f>
        <v>2</v>
      </c>
      <c r="G1381" s="11">
        <v>0.35</v>
      </c>
      <c r="H1381" s="11">
        <v>0.35</v>
      </c>
      <c r="I1381" s="10">
        <f>SUMIFS(Detalhe_Registro!$F:$F,Detalhe_Registro!$A:$A,A1381,Detalhe_Registro!$D:$D,B1381)</f>
        <v>2528</v>
      </c>
      <c r="J1381" s="11">
        <f>SUMIFS(Detalhe_Registro!$G:$G,Detalhe_Registro!$A:$A,A1381,Detalhe_Registro!$D:$D,B1381)</f>
        <v>368.42</v>
      </c>
      <c r="K1381" s="9" t="str">
        <f>IF(G1381="","",IF(G1381&lt;Premissas!$C$8,"&lt; 1,00",IF(G1381&lt;Premissas!$C$9,"1,00 – 1,19",IF(G1381&lt;Premissas!$C$10,"1,20 – 1,39",IF(G1381&lt;Premissas!$C$11,"1,40 – 1,59",IF(G1381&lt;Premissas!$C$12,"1,60 – 1,99","≥ 2,00"))))))</f>
        <v>&lt; 1,00</v>
      </c>
      <c r="L1381" s="12">
        <f>IF(G1381="","",MIN(Premissas!$C$17,IF(G1381&lt;Premissas!$C$8,Premissas!$E$7,IF(G1381&lt;Premissas!$C$9,Premissas!$E$8,IF(G1381&lt;Premissas!$C$10,Premissas!$E$9,IF(G1381&lt;Premissas!$C$11,Premissas!$E$10,IF(G1381&lt;Premissas!$C$12,Premissas!$E$11,Premissas!$E$12)))))))</f>
        <v>0</v>
      </c>
      <c r="M1381" s="13">
        <f>IF(OR(L1381="",L1381=0),0,L1381/Premissas!$C$16)</f>
        <v>0</v>
      </c>
      <c r="N1381" s="9" t="str">
        <f>IF(L1381&gt;=Premissas!$C$17,"SIM","NÃO")</f>
        <v>NÃO</v>
      </c>
    </row>
    <row r="1382" spans="1:14" ht="15" customHeight="1">
      <c r="A1382" s="9">
        <v>8</v>
      </c>
      <c r="B1382" s="9" t="s">
        <v>1209</v>
      </c>
      <c r="C1382" s="9" t="s">
        <v>1210</v>
      </c>
      <c r="D1382" s="9">
        <v>1965</v>
      </c>
      <c r="E1382" s="9" t="s">
        <v>21</v>
      </c>
      <c r="F1382" s="9">
        <f>COUNTIFS(Detalhe_Registro!$A:$A,A1382,Detalhe_Registro!$D:$D,B1382)</f>
        <v>2</v>
      </c>
      <c r="G1382" s="11">
        <v>0.65</v>
      </c>
      <c r="H1382" s="11">
        <v>0.65</v>
      </c>
      <c r="I1382" s="10">
        <f>SUMIFS(Detalhe_Registro!$F:$F,Detalhe_Registro!$A:$A,A1382,Detalhe_Registro!$D:$D,B1382)</f>
        <v>4272</v>
      </c>
      <c r="J1382" s="11">
        <f>SUMIFS(Detalhe_Registro!$G:$G,Detalhe_Registro!$A:$A,A1382,Detalhe_Registro!$D:$D,B1382)</f>
        <v>324.36</v>
      </c>
      <c r="K1382" s="9" t="str">
        <f>IF(G1382="","",IF(G1382&lt;Premissas!$C$8,"&lt; 1,00",IF(G1382&lt;Premissas!$C$9,"1,00 – 1,19",IF(G1382&lt;Premissas!$C$10,"1,20 – 1,39",IF(G1382&lt;Premissas!$C$11,"1,40 – 1,59",IF(G1382&lt;Premissas!$C$12,"1,60 – 1,99","≥ 2,00"))))))</f>
        <v>&lt; 1,00</v>
      </c>
      <c r="L1382" s="12">
        <f>IF(G1382="","",MIN(Premissas!$C$17,IF(G1382&lt;Premissas!$C$8,Premissas!$E$7,IF(G1382&lt;Premissas!$C$9,Premissas!$E$8,IF(G1382&lt;Premissas!$C$10,Premissas!$E$9,IF(G1382&lt;Premissas!$C$11,Premissas!$E$10,IF(G1382&lt;Premissas!$C$12,Premissas!$E$11,Premissas!$E$12)))))))</f>
        <v>0</v>
      </c>
      <c r="M1382" s="13">
        <f>IF(OR(L1382="",L1382=0),0,L1382/Premissas!$C$16)</f>
        <v>0</v>
      </c>
      <c r="N1382" s="9" t="str">
        <f>IF(L1382&gt;=Premissas!$C$17,"SIM","NÃO")</f>
        <v>NÃO</v>
      </c>
    </row>
    <row r="1383" spans="1:14" ht="15" customHeight="1">
      <c r="A1383" s="9">
        <v>8</v>
      </c>
      <c r="B1383" s="9" t="s">
        <v>1409</v>
      </c>
      <c r="C1383" s="9" t="s">
        <v>1410</v>
      </c>
      <c r="D1383" s="9">
        <v>1965</v>
      </c>
      <c r="E1383" s="9" t="s">
        <v>18</v>
      </c>
      <c r="F1383" s="9">
        <f>COUNTIFS(Detalhe_Registro!$A:$A,A1383,Detalhe_Registro!$D:$D,B1383)</f>
        <v>2</v>
      </c>
      <c r="G1383" s="11">
        <v>0.36363600000000001</v>
      </c>
      <c r="H1383" s="11">
        <v>0.36363600000000001</v>
      </c>
      <c r="I1383" s="10">
        <f>SUMIFS(Detalhe_Registro!$F:$F,Detalhe_Registro!$A:$A,A1383,Detalhe_Registro!$D:$D,B1383)</f>
        <v>298</v>
      </c>
      <c r="J1383" s="11">
        <f>SUMIFS(Detalhe_Registro!$G:$G,Detalhe_Registro!$A:$A,A1383,Detalhe_Registro!$D:$D,B1383)</f>
        <v>38.28</v>
      </c>
      <c r="K1383" s="9" t="str">
        <f>IF(G1383="","",IF(G1383&lt;Premissas!$C$8,"&lt; 1,00",IF(G1383&lt;Premissas!$C$9,"1,00 – 1,19",IF(G1383&lt;Premissas!$C$10,"1,20 – 1,39",IF(G1383&lt;Premissas!$C$11,"1,40 – 1,59",IF(G1383&lt;Premissas!$C$12,"1,60 – 1,99","≥ 2,00"))))))</f>
        <v>&lt; 1,00</v>
      </c>
      <c r="L1383" s="12">
        <f>IF(G1383="","",MIN(Premissas!$C$17,IF(G1383&lt;Premissas!$C$8,Premissas!$E$7,IF(G1383&lt;Premissas!$C$9,Premissas!$E$8,IF(G1383&lt;Premissas!$C$10,Premissas!$E$9,IF(G1383&lt;Premissas!$C$11,Premissas!$E$10,IF(G1383&lt;Premissas!$C$12,Premissas!$E$11,Premissas!$E$12)))))))</f>
        <v>0</v>
      </c>
      <c r="M1383" s="13">
        <f>IF(OR(L1383="",L1383=0),0,L1383/Premissas!$C$16)</f>
        <v>0</v>
      </c>
      <c r="N1383" s="9" t="str">
        <f>IF(L1383&gt;=Premissas!$C$17,"SIM","NÃO")</f>
        <v>NÃO</v>
      </c>
    </row>
    <row r="1384" spans="1:14" ht="15" customHeight="1">
      <c r="A1384" s="9">
        <v>8</v>
      </c>
      <c r="B1384" s="9" t="s">
        <v>1245</v>
      </c>
      <c r="C1384" s="9" t="s">
        <v>1246</v>
      </c>
      <c r="D1384" s="9">
        <v>1965</v>
      </c>
      <c r="E1384" s="9" t="s">
        <v>4858</v>
      </c>
      <c r="F1384" s="9">
        <f>COUNTIFS(Detalhe_Registro!$A:$A,A1384,Detalhe_Registro!$D:$D,B1384)</f>
        <v>4</v>
      </c>
      <c r="G1384" s="11">
        <v>0.3</v>
      </c>
      <c r="H1384" s="11">
        <v>0.20882400000000001</v>
      </c>
      <c r="I1384" s="10">
        <f>SUMIFS(Detalhe_Registro!$F:$F,Detalhe_Registro!$A:$A,A1384,Detalhe_Registro!$D:$D,B1384)</f>
        <v>116</v>
      </c>
      <c r="J1384" s="11">
        <f>SUMIFS(Detalhe_Registro!$G:$G,Detalhe_Registro!$A:$A,A1384,Detalhe_Registro!$D:$D,B1384)</f>
        <v>19.96</v>
      </c>
      <c r="K1384" s="9" t="str">
        <f>IF(G1384="","",IF(G1384&lt;Premissas!$C$8,"&lt; 1,00",IF(G1384&lt;Premissas!$C$9,"1,00 – 1,19",IF(G1384&lt;Premissas!$C$10,"1,20 – 1,39",IF(G1384&lt;Premissas!$C$11,"1,40 – 1,59",IF(G1384&lt;Premissas!$C$12,"1,60 – 1,99","≥ 2,00"))))))</f>
        <v>&lt; 1,00</v>
      </c>
      <c r="L1384" s="12">
        <f>IF(G1384="","",MIN(Premissas!$C$17,IF(G1384&lt;Premissas!$C$8,Premissas!$E$7,IF(G1384&lt;Premissas!$C$9,Premissas!$E$8,IF(G1384&lt;Premissas!$C$10,Premissas!$E$9,IF(G1384&lt;Premissas!$C$11,Premissas!$E$10,IF(G1384&lt;Premissas!$C$12,Premissas!$E$11,Premissas!$E$12)))))))</f>
        <v>0</v>
      </c>
      <c r="M1384" s="13">
        <f>IF(OR(L1384="",L1384=0),0,L1384/Premissas!$C$16)</f>
        <v>0</v>
      </c>
      <c r="N1384" s="9" t="str">
        <f>IF(L1384&gt;=Premissas!$C$17,"SIM","NÃO")</f>
        <v>NÃO</v>
      </c>
    </row>
    <row r="1385" spans="1:14" ht="15" customHeight="1">
      <c r="A1385" s="9">
        <v>8</v>
      </c>
      <c r="B1385" s="9" t="s">
        <v>1637</v>
      </c>
      <c r="C1385" s="9" t="s">
        <v>1638</v>
      </c>
      <c r="D1385" s="9">
        <v>1965</v>
      </c>
      <c r="E1385" s="9" t="s">
        <v>20</v>
      </c>
      <c r="F1385" s="9">
        <f>COUNTIFS(Detalhe_Registro!$A:$A,A1385,Detalhe_Registro!$D:$D,B1385)</f>
        <v>2</v>
      </c>
      <c r="G1385" s="11">
        <v>1.5625</v>
      </c>
      <c r="H1385" s="11">
        <v>1.5625</v>
      </c>
      <c r="I1385" s="10">
        <f>SUMIFS(Detalhe_Registro!$F:$F,Detalhe_Registro!$A:$A,A1385,Detalhe_Registro!$D:$D,B1385)</f>
        <v>6148</v>
      </c>
      <c r="J1385" s="11">
        <f>SUMIFS(Detalhe_Registro!$G:$G,Detalhe_Registro!$A:$A,A1385,Detalhe_Registro!$D:$D,B1385)</f>
        <v>242.42</v>
      </c>
      <c r="K1385" s="9" t="str">
        <f>IF(G1385="","",IF(G1385&lt;Premissas!$C$8,"&lt; 1,00",IF(G1385&lt;Premissas!$C$9,"1,00 – 1,19",IF(G1385&lt;Premissas!$C$10,"1,20 – 1,39",IF(G1385&lt;Premissas!$C$11,"1,40 – 1,59",IF(G1385&lt;Premissas!$C$12,"1,60 – 1,99","≥ 2,00"))))))</f>
        <v>1,40 – 1,59</v>
      </c>
      <c r="L1385" s="12">
        <f>IF(G1385="","",MIN(Premissas!$C$17,IF(G1385&lt;Premissas!$C$8,Premissas!$E$7,IF(G1385&lt;Premissas!$C$9,Premissas!$E$8,IF(G1385&lt;Premissas!$C$10,Premissas!$E$9,IF(G1385&lt;Premissas!$C$11,Premissas!$E$10,IF(G1385&lt;Premissas!$C$12,Premissas!$E$11,Premissas!$E$12)))))))</f>
        <v>350</v>
      </c>
      <c r="M1385" s="13">
        <f>IF(OR(L1385="",L1385=0),0,L1385/Premissas!$C$16)</f>
        <v>13.461538461538462</v>
      </c>
      <c r="N1385" s="9" t="str">
        <f>IF(L1385&gt;=Premissas!$C$17,"SIM","NÃO")</f>
        <v>NÃO</v>
      </c>
    </row>
    <row r="1386" spans="1:14" ht="15" customHeight="1">
      <c r="A1386" s="9">
        <v>8</v>
      </c>
      <c r="B1386" s="9" t="s">
        <v>1835</v>
      </c>
      <c r="C1386" s="9" t="s">
        <v>1836</v>
      </c>
      <c r="D1386" s="9">
        <v>1965</v>
      </c>
      <c r="E1386" s="9" t="s">
        <v>20</v>
      </c>
      <c r="F1386" s="9">
        <f>COUNTIFS(Detalhe_Registro!$A:$A,A1386,Detalhe_Registro!$D:$D,B1386)</f>
        <v>2</v>
      </c>
      <c r="G1386" s="11">
        <v>0.6875</v>
      </c>
      <c r="H1386" s="11">
        <v>0.6875</v>
      </c>
      <c r="I1386" s="10">
        <f>SUMIFS(Detalhe_Registro!$F:$F,Detalhe_Registro!$A:$A,A1386,Detalhe_Registro!$D:$D,B1386)</f>
        <v>1240</v>
      </c>
      <c r="J1386" s="11">
        <f>SUMIFS(Detalhe_Registro!$G:$G,Detalhe_Registro!$A:$A,A1386,Detalhe_Registro!$D:$D,B1386)</f>
        <v>109.12</v>
      </c>
      <c r="K1386" s="9" t="str">
        <f>IF(G1386="","",IF(G1386&lt;Premissas!$C$8,"&lt; 1,00",IF(G1386&lt;Premissas!$C$9,"1,00 – 1,19",IF(G1386&lt;Premissas!$C$10,"1,20 – 1,39",IF(G1386&lt;Premissas!$C$11,"1,40 – 1,59",IF(G1386&lt;Premissas!$C$12,"1,60 – 1,99","≥ 2,00"))))))</f>
        <v>&lt; 1,00</v>
      </c>
      <c r="L1386" s="12">
        <f>IF(G1386="","",MIN(Premissas!$C$17,IF(G1386&lt;Premissas!$C$8,Premissas!$E$7,IF(G1386&lt;Premissas!$C$9,Premissas!$E$8,IF(G1386&lt;Premissas!$C$10,Premissas!$E$9,IF(G1386&lt;Premissas!$C$11,Premissas!$E$10,IF(G1386&lt;Premissas!$C$12,Premissas!$E$11,Premissas!$E$12)))))))</f>
        <v>0</v>
      </c>
      <c r="M1386" s="13">
        <f>IF(OR(L1386="",L1386=0),0,L1386/Premissas!$C$16)</f>
        <v>0</v>
      </c>
      <c r="N1386" s="9" t="str">
        <f>IF(L1386&gt;=Premissas!$C$17,"SIM","NÃO")</f>
        <v>NÃO</v>
      </c>
    </row>
    <row r="1387" spans="1:14" ht="15" customHeight="1">
      <c r="A1387" s="9">
        <v>8</v>
      </c>
      <c r="B1387" s="9" t="s">
        <v>4820</v>
      </c>
      <c r="C1387" s="9" t="s">
        <v>4821</v>
      </c>
      <c r="D1387" s="9">
        <v>7801</v>
      </c>
      <c r="E1387" s="9" t="s">
        <v>4852</v>
      </c>
      <c r="F1387" s="9">
        <f>COUNTIFS(Detalhe_Registro!$A:$A,A1387,Detalhe_Registro!$D:$D,B1387)</f>
        <v>2</v>
      </c>
      <c r="G1387" s="11">
        <v>1</v>
      </c>
      <c r="H1387" s="11">
        <v>0.85294099999999995</v>
      </c>
      <c r="I1387" s="10">
        <f>SUMIFS(Detalhe_Registro!$F:$F,Detalhe_Registro!$A:$A,A1387,Detalhe_Registro!$D:$D,B1387)</f>
        <v>588</v>
      </c>
      <c r="J1387" s="11">
        <f>SUMIFS(Detalhe_Registro!$G:$G,Detalhe_Registro!$A:$A,A1387,Detalhe_Registro!$D:$D,B1387)</f>
        <v>46.83</v>
      </c>
      <c r="K1387" s="9" t="str">
        <f>IF(G1387="","",IF(G1387&lt;Premissas!$C$8,"&lt; 1,00",IF(G1387&lt;Premissas!$C$9,"1,00 – 1,19",IF(G1387&lt;Premissas!$C$10,"1,20 – 1,39",IF(G1387&lt;Premissas!$C$11,"1,40 – 1,59",IF(G1387&lt;Premissas!$C$12,"1,60 – 1,99","≥ 2,00"))))))</f>
        <v>1,00 – 1,19</v>
      </c>
      <c r="L1387" s="12">
        <f>IF(G1387="","",MIN(Premissas!$C$17,IF(G1387&lt;Premissas!$C$8,Premissas!$E$7,IF(G1387&lt;Premissas!$C$9,Premissas!$E$8,IF(G1387&lt;Premissas!$C$10,Premissas!$E$9,IF(G1387&lt;Premissas!$C$11,Premissas!$E$10,IF(G1387&lt;Premissas!$C$12,Premissas!$E$11,Premissas!$E$12)))))))</f>
        <v>100</v>
      </c>
      <c r="M1387" s="13">
        <f>IF(OR(L1387="",L1387=0),0,L1387/Premissas!$C$16)</f>
        <v>3.8461538461538463</v>
      </c>
      <c r="N1387" s="9" t="str">
        <f>IF(L1387&gt;=Premissas!$C$17,"SIM","NÃO")</f>
        <v>NÃO</v>
      </c>
    </row>
    <row r="1388" spans="1:14" ht="15" customHeight="1">
      <c r="A1388" s="9">
        <v>8</v>
      </c>
      <c r="B1388" s="9" t="s">
        <v>1631</v>
      </c>
      <c r="C1388" s="9" t="s">
        <v>1632</v>
      </c>
      <c r="D1388" s="9">
        <v>1965</v>
      </c>
      <c r="E1388" s="9" t="s">
        <v>21</v>
      </c>
      <c r="F1388" s="9">
        <f>COUNTIFS(Detalhe_Registro!$A:$A,A1388,Detalhe_Registro!$D:$D,B1388)</f>
        <v>2</v>
      </c>
      <c r="G1388" s="11">
        <v>0.35</v>
      </c>
      <c r="H1388" s="11">
        <v>0.35</v>
      </c>
      <c r="I1388" s="10">
        <f>SUMIFS(Detalhe_Registro!$F:$F,Detalhe_Registro!$A:$A,A1388,Detalhe_Registro!$D:$D,B1388)</f>
        <v>2306</v>
      </c>
      <c r="J1388" s="11">
        <f>SUMIFS(Detalhe_Registro!$G:$G,Detalhe_Registro!$A:$A,A1388,Detalhe_Registro!$D:$D,B1388)</f>
        <v>324.64</v>
      </c>
      <c r="K1388" s="9" t="str">
        <f>IF(G1388="","",IF(G1388&lt;Premissas!$C$8,"&lt; 1,00",IF(G1388&lt;Premissas!$C$9,"1,00 – 1,19",IF(G1388&lt;Premissas!$C$10,"1,20 – 1,39",IF(G1388&lt;Premissas!$C$11,"1,40 – 1,59",IF(G1388&lt;Premissas!$C$12,"1,60 – 1,99","≥ 2,00"))))))</f>
        <v>&lt; 1,00</v>
      </c>
      <c r="L1388" s="12">
        <f>IF(G1388="","",MIN(Premissas!$C$17,IF(G1388&lt;Premissas!$C$8,Premissas!$E$7,IF(G1388&lt;Premissas!$C$9,Premissas!$E$8,IF(G1388&lt;Premissas!$C$10,Premissas!$E$9,IF(G1388&lt;Premissas!$C$11,Premissas!$E$10,IF(G1388&lt;Premissas!$C$12,Premissas!$E$11,Premissas!$E$12)))))))</f>
        <v>0</v>
      </c>
      <c r="M1388" s="13">
        <f>IF(OR(L1388="",L1388=0),0,L1388/Premissas!$C$16)</f>
        <v>0</v>
      </c>
      <c r="N1388" s="9" t="str">
        <f>IF(L1388&gt;=Premissas!$C$17,"SIM","NÃO")</f>
        <v>NÃO</v>
      </c>
    </row>
    <row r="1389" spans="1:14" ht="15" customHeight="1">
      <c r="A1389" s="9">
        <v>8</v>
      </c>
      <c r="B1389" s="9" t="s">
        <v>1353</v>
      </c>
      <c r="C1389" s="9" t="s">
        <v>1354</v>
      </c>
      <c r="D1389" s="9">
        <v>1965</v>
      </c>
      <c r="E1389" s="9" t="s">
        <v>18</v>
      </c>
      <c r="F1389" s="9">
        <f>COUNTIFS(Detalhe_Registro!$A:$A,A1389,Detalhe_Registro!$D:$D,B1389)</f>
        <v>2</v>
      </c>
      <c r="G1389" s="11">
        <v>1.454545</v>
      </c>
      <c r="H1389" s="11">
        <v>1.454545</v>
      </c>
      <c r="I1389" s="10">
        <f>SUMIFS(Detalhe_Registro!$F:$F,Detalhe_Registro!$A:$A,A1389,Detalhe_Registro!$D:$D,B1389)</f>
        <v>886</v>
      </c>
      <c r="J1389" s="11">
        <f>SUMIFS(Detalhe_Registro!$G:$G,Detalhe_Registro!$A:$A,A1389,Detalhe_Registro!$D:$D,B1389)</f>
        <v>27.74</v>
      </c>
      <c r="K1389" s="9" t="str">
        <f>IF(G1389="","",IF(G1389&lt;Premissas!$C$8,"&lt; 1,00",IF(G1389&lt;Premissas!$C$9,"1,00 – 1,19",IF(G1389&lt;Premissas!$C$10,"1,20 – 1,39",IF(G1389&lt;Premissas!$C$11,"1,40 – 1,59",IF(G1389&lt;Premissas!$C$12,"1,60 – 1,99","≥ 2,00"))))))</f>
        <v>1,40 – 1,59</v>
      </c>
      <c r="L1389" s="12">
        <f>IF(G1389="","",MIN(Premissas!$C$17,IF(G1389&lt;Premissas!$C$8,Premissas!$E$7,IF(G1389&lt;Premissas!$C$9,Premissas!$E$8,IF(G1389&lt;Premissas!$C$10,Premissas!$E$9,IF(G1389&lt;Premissas!$C$11,Premissas!$E$10,IF(G1389&lt;Premissas!$C$12,Premissas!$E$11,Premissas!$E$12)))))))</f>
        <v>350</v>
      </c>
      <c r="M1389" s="13">
        <f>IF(OR(L1389="",L1389=0),0,L1389/Premissas!$C$16)</f>
        <v>13.461538461538462</v>
      </c>
      <c r="N1389" s="9" t="str">
        <f>IF(L1389&gt;=Premissas!$C$17,"SIM","NÃO")</f>
        <v>NÃO</v>
      </c>
    </row>
    <row r="1390" spans="1:14" ht="15" customHeight="1">
      <c r="A1390" s="9">
        <v>8</v>
      </c>
      <c r="B1390" s="9" t="s">
        <v>1357</v>
      </c>
      <c r="C1390" s="9" t="s">
        <v>1358</v>
      </c>
      <c r="D1390" s="9">
        <v>1965</v>
      </c>
      <c r="E1390" s="9" t="s">
        <v>21</v>
      </c>
      <c r="F1390" s="9">
        <f>COUNTIFS(Detalhe_Registro!$A:$A,A1390,Detalhe_Registro!$D:$D,B1390)</f>
        <v>2</v>
      </c>
      <c r="G1390" s="11">
        <v>0.35</v>
      </c>
      <c r="H1390" s="11">
        <v>0.35</v>
      </c>
      <c r="I1390" s="10">
        <f>SUMIFS(Detalhe_Registro!$F:$F,Detalhe_Registro!$A:$A,A1390,Detalhe_Registro!$D:$D,B1390)</f>
        <v>2162</v>
      </c>
      <c r="J1390" s="11">
        <f>SUMIFS(Detalhe_Registro!$G:$G,Detalhe_Registro!$A:$A,A1390,Detalhe_Registro!$D:$D,B1390)</f>
        <v>330.14</v>
      </c>
      <c r="K1390" s="9" t="str">
        <f>IF(G1390="","",IF(G1390&lt;Premissas!$C$8,"&lt; 1,00",IF(G1390&lt;Premissas!$C$9,"1,00 – 1,19",IF(G1390&lt;Premissas!$C$10,"1,20 – 1,39",IF(G1390&lt;Premissas!$C$11,"1,40 – 1,59",IF(G1390&lt;Premissas!$C$12,"1,60 – 1,99","≥ 2,00"))))))</f>
        <v>&lt; 1,00</v>
      </c>
      <c r="L1390" s="12">
        <f>IF(G1390="","",MIN(Premissas!$C$17,IF(G1390&lt;Premissas!$C$8,Premissas!$E$7,IF(G1390&lt;Premissas!$C$9,Premissas!$E$8,IF(G1390&lt;Premissas!$C$10,Premissas!$E$9,IF(G1390&lt;Premissas!$C$11,Premissas!$E$10,IF(G1390&lt;Premissas!$C$12,Premissas!$E$11,Premissas!$E$12)))))))</f>
        <v>0</v>
      </c>
      <c r="M1390" s="13">
        <f>IF(OR(L1390="",L1390=0),0,L1390/Premissas!$C$16)</f>
        <v>0</v>
      </c>
      <c r="N1390" s="9" t="str">
        <f>IF(L1390&gt;=Premissas!$C$17,"SIM","NÃO")</f>
        <v>NÃO</v>
      </c>
    </row>
    <row r="1391" spans="1:14" ht="15" customHeight="1">
      <c r="A1391" s="9">
        <v>8</v>
      </c>
      <c r="B1391" s="9" t="s">
        <v>1649</v>
      </c>
      <c r="C1391" s="9" t="s">
        <v>1650</v>
      </c>
      <c r="D1391" s="9">
        <v>1965</v>
      </c>
      <c r="E1391" s="9" t="s">
        <v>18</v>
      </c>
      <c r="F1391" s="9">
        <f>COUNTIFS(Detalhe_Registro!$A:$A,A1391,Detalhe_Registro!$D:$D,B1391)</f>
        <v>2</v>
      </c>
      <c r="G1391" s="11">
        <v>1</v>
      </c>
      <c r="H1391" s="11">
        <v>1</v>
      </c>
      <c r="I1391" s="10">
        <f>SUMIFS(Detalhe_Registro!$F:$F,Detalhe_Registro!$A:$A,A1391,Detalhe_Registro!$D:$D,B1391)</f>
        <v>242</v>
      </c>
      <c r="J1391" s="11">
        <f>SUMIFS(Detalhe_Registro!$G:$G,Detalhe_Registro!$A:$A,A1391,Detalhe_Registro!$D:$D,B1391)</f>
        <v>10.98</v>
      </c>
      <c r="K1391" s="9" t="str">
        <f>IF(G1391="","",IF(G1391&lt;Premissas!$C$8,"&lt; 1,00",IF(G1391&lt;Premissas!$C$9,"1,00 – 1,19",IF(G1391&lt;Premissas!$C$10,"1,20 – 1,39",IF(G1391&lt;Premissas!$C$11,"1,40 – 1,59",IF(G1391&lt;Premissas!$C$12,"1,60 – 1,99","≥ 2,00"))))))</f>
        <v>1,00 – 1,19</v>
      </c>
      <c r="L1391" s="12">
        <f>IF(G1391="","",MIN(Premissas!$C$17,IF(G1391&lt;Premissas!$C$8,Premissas!$E$7,IF(G1391&lt;Premissas!$C$9,Premissas!$E$8,IF(G1391&lt;Premissas!$C$10,Premissas!$E$9,IF(G1391&lt;Premissas!$C$11,Premissas!$E$10,IF(G1391&lt;Premissas!$C$12,Premissas!$E$11,Premissas!$E$12)))))))</f>
        <v>100</v>
      </c>
      <c r="M1391" s="13">
        <f>IF(OR(L1391="",L1391=0),0,L1391/Premissas!$C$16)</f>
        <v>3.8461538461538463</v>
      </c>
      <c r="N1391" s="9" t="str">
        <f>IF(L1391&gt;=Premissas!$C$17,"SIM","NÃO")</f>
        <v>NÃO</v>
      </c>
    </row>
    <row r="1392" spans="1:14" ht="15" customHeight="1">
      <c r="A1392" s="9">
        <v>8</v>
      </c>
      <c r="B1392" s="9" t="s">
        <v>1489</v>
      </c>
      <c r="C1392" s="9" t="s">
        <v>1490</v>
      </c>
      <c r="D1392" s="9">
        <v>1965</v>
      </c>
      <c r="E1392" s="9" t="s">
        <v>20</v>
      </c>
      <c r="F1392" s="9">
        <f>COUNTIFS(Detalhe_Registro!$A:$A,A1392,Detalhe_Registro!$D:$D,B1392)</f>
        <v>2</v>
      </c>
      <c r="G1392" s="11">
        <v>1.1875</v>
      </c>
      <c r="H1392" s="11">
        <v>1.1875</v>
      </c>
      <c r="I1392" s="10">
        <f>SUMIFS(Detalhe_Registro!$F:$F,Detalhe_Registro!$A:$A,A1392,Detalhe_Registro!$D:$D,B1392)</f>
        <v>5286</v>
      </c>
      <c r="J1392" s="11">
        <f>SUMIFS(Detalhe_Registro!$G:$G,Detalhe_Registro!$A:$A,A1392,Detalhe_Registro!$D:$D,B1392)</f>
        <v>285.16000000000003</v>
      </c>
      <c r="K1392" s="9" t="str">
        <f>IF(G1392="","",IF(G1392&lt;Premissas!$C$8,"&lt; 1,00",IF(G1392&lt;Premissas!$C$9,"1,00 – 1,19",IF(G1392&lt;Premissas!$C$10,"1,20 – 1,39",IF(G1392&lt;Premissas!$C$11,"1,40 – 1,59",IF(G1392&lt;Premissas!$C$12,"1,60 – 1,99","≥ 2,00"))))))</f>
        <v>1,00 – 1,19</v>
      </c>
      <c r="L1392" s="12">
        <f>IF(G1392="","",MIN(Premissas!$C$17,IF(G1392&lt;Premissas!$C$8,Premissas!$E$7,IF(G1392&lt;Premissas!$C$9,Premissas!$E$8,IF(G1392&lt;Premissas!$C$10,Premissas!$E$9,IF(G1392&lt;Premissas!$C$11,Premissas!$E$10,IF(G1392&lt;Premissas!$C$12,Premissas!$E$11,Premissas!$E$12)))))))</f>
        <v>100</v>
      </c>
      <c r="M1392" s="13">
        <f>IF(OR(L1392="",L1392=0),0,L1392/Premissas!$C$16)</f>
        <v>3.8461538461538463</v>
      </c>
      <c r="N1392" s="9" t="str">
        <f>IF(L1392&gt;=Premissas!$C$17,"SIM","NÃO")</f>
        <v>NÃO</v>
      </c>
    </row>
    <row r="1393" spans="1:14" ht="15" customHeight="1">
      <c r="A1393" s="9">
        <v>8</v>
      </c>
      <c r="B1393" s="9" t="s">
        <v>4338</v>
      </c>
      <c r="C1393" s="9" t="s">
        <v>4339</v>
      </c>
      <c r="D1393" s="9">
        <v>1965</v>
      </c>
      <c r="E1393" s="9" t="s">
        <v>20</v>
      </c>
      <c r="F1393" s="9">
        <f>COUNTIFS(Detalhe_Registro!$A:$A,A1393,Detalhe_Registro!$D:$D,B1393)</f>
        <v>2</v>
      </c>
      <c r="G1393" s="11">
        <v>0.1875</v>
      </c>
      <c r="H1393" s="11">
        <v>0.1875</v>
      </c>
      <c r="I1393" s="10">
        <f>SUMIFS(Detalhe_Registro!$F:$F,Detalhe_Registro!$A:$A,A1393,Detalhe_Registro!$D:$D,B1393)</f>
        <v>40</v>
      </c>
      <c r="J1393" s="11">
        <f>SUMIFS(Detalhe_Registro!$G:$G,Detalhe_Registro!$A:$A,A1393,Detalhe_Registro!$D:$D,B1393)</f>
        <v>14.24</v>
      </c>
      <c r="K1393" s="9" t="str">
        <f>IF(G1393="","",IF(G1393&lt;Premissas!$C$8,"&lt; 1,00",IF(G1393&lt;Premissas!$C$9,"1,00 – 1,19",IF(G1393&lt;Premissas!$C$10,"1,20 – 1,39",IF(G1393&lt;Premissas!$C$11,"1,40 – 1,59",IF(G1393&lt;Premissas!$C$12,"1,60 – 1,99","≥ 2,00"))))))</f>
        <v>&lt; 1,00</v>
      </c>
      <c r="L1393" s="12">
        <f>IF(G1393="","",MIN(Premissas!$C$17,IF(G1393&lt;Premissas!$C$8,Premissas!$E$7,IF(G1393&lt;Premissas!$C$9,Premissas!$E$8,IF(G1393&lt;Premissas!$C$10,Premissas!$E$9,IF(G1393&lt;Premissas!$C$11,Premissas!$E$10,IF(G1393&lt;Premissas!$C$12,Premissas!$E$11,Premissas!$E$12)))))))</f>
        <v>0</v>
      </c>
      <c r="M1393" s="13">
        <f>IF(OR(L1393="",L1393=0),0,L1393/Premissas!$C$16)</f>
        <v>0</v>
      </c>
      <c r="N1393" s="9" t="str">
        <f>IF(L1393&gt;=Premissas!$C$17,"SIM","NÃO")</f>
        <v>NÃO</v>
      </c>
    </row>
    <row r="1394" spans="1:14" ht="15" customHeight="1">
      <c r="A1394" s="9">
        <v>8</v>
      </c>
      <c r="B1394" s="9" t="s">
        <v>4516</v>
      </c>
      <c r="C1394" s="9" t="s">
        <v>3378</v>
      </c>
      <c r="D1394" s="9">
        <v>1965</v>
      </c>
      <c r="E1394" s="9" t="s">
        <v>18</v>
      </c>
      <c r="F1394" s="9">
        <f>COUNTIFS(Detalhe_Registro!$A:$A,A1394,Detalhe_Registro!$D:$D,B1394)</f>
        <v>2</v>
      </c>
      <c r="G1394" s="11">
        <v>0.13636400000000001</v>
      </c>
      <c r="H1394" s="11">
        <v>0.13636400000000001</v>
      </c>
      <c r="I1394" s="10">
        <f>SUMIFS(Detalhe_Registro!$F:$F,Detalhe_Registro!$A:$A,A1394,Detalhe_Registro!$D:$D,B1394)</f>
        <v>22</v>
      </c>
      <c r="J1394" s="11">
        <f>SUMIFS(Detalhe_Registro!$G:$G,Detalhe_Registro!$A:$A,A1394,Detalhe_Registro!$D:$D,B1394)</f>
        <v>8.4600000000000009</v>
      </c>
      <c r="K1394" s="9" t="str">
        <f>IF(G1394="","",IF(G1394&lt;Premissas!$C$8,"&lt; 1,00",IF(G1394&lt;Premissas!$C$9,"1,00 – 1,19",IF(G1394&lt;Premissas!$C$10,"1,20 – 1,39",IF(G1394&lt;Premissas!$C$11,"1,40 – 1,59",IF(G1394&lt;Premissas!$C$12,"1,60 – 1,99","≥ 2,00"))))))</f>
        <v>&lt; 1,00</v>
      </c>
      <c r="L1394" s="12">
        <f>IF(G1394="","",MIN(Premissas!$C$17,IF(G1394&lt;Premissas!$C$8,Premissas!$E$7,IF(G1394&lt;Premissas!$C$9,Premissas!$E$8,IF(G1394&lt;Premissas!$C$10,Premissas!$E$9,IF(G1394&lt;Premissas!$C$11,Premissas!$E$10,IF(G1394&lt;Premissas!$C$12,Premissas!$E$11,Premissas!$E$12)))))))</f>
        <v>0</v>
      </c>
      <c r="M1394" s="13">
        <f>IF(OR(L1394="",L1394=0),0,L1394/Premissas!$C$16)</f>
        <v>0</v>
      </c>
      <c r="N1394" s="9" t="str">
        <f>IF(L1394&gt;=Premissas!$C$17,"SIM","NÃO")</f>
        <v>NÃO</v>
      </c>
    </row>
    <row r="1395" spans="1:14" ht="15" customHeight="1">
      <c r="A1395" s="9">
        <v>8</v>
      </c>
      <c r="B1395" s="9" t="s">
        <v>1517</v>
      </c>
      <c r="C1395" s="9" t="s">
        <v>1518</v>
      </c>
      <c r="D1395" s="9">
        <v>1965</v>
      </c>
      <c r="E1395" s="9" t="s">
        <v>20</v>
      </c>
      <c r="F1395" s="9">
        <f>COUNTIFS(Detalhe_Registro!$A:$A,A1395,Detalhe_Registro!$D:$D,B1395)</f>
        <v>2</v>
      </c>
      <c r="G1395" s="11">
        <v>0.125</v>
      </c>
      <c r="H1395" s="11">
        <v>0.125</v>
      </c>
      <c r="I1395" s="10">
        <f>SUMIFS(Detalhe_Registro!$F:$F,Detalhe_Registro!$A:$A,A1395,Detalhe_Registro!$D:$D,B1395)</f>
        <v>4</v>
      </c>
      <c r="J1395" s="11">
        <f>SUMIFS(Detalhe_Registro!$G:$G,Detalhe_Registro!$A:$A,A1395,Detalhe_Registro!$D:$D,B1395)</f>
        <v>2.66</v>
      </c>
      <c r="K1395" s="9" t="str">
        <f>IF(G1395="","",IF(G1395&lt;Premissas!$C$8,"&lt; 1,00",IF(G1395&lt;Premissas!$C$9,"1,00 – 1,19",IF(G1395&lt;Premissas!$C$10,"1,20 – 1,39",IF(G1395&lt;Premissas!$C$11,"1,40 – 1,59",IF(G1395&lt;Premissas!$C$12,"1,60 – 1,99","≥ 2,00"))))))</f>
        <v>&lt; 1,00</v>
      </c>
      <c r="L1395" s="12">
        <f>IF(G1395="","",MIN(Premissas!$C$17,IF(G1395&lt;Premissas!$C$8,Premissas!$E$7,IF(G1395&lt;Premissas!$C$9,Premissas!$E$8,IF(G1395&lt;Premissas!$C$10,Premissas!$E$9,IF(G1395&lt;Premissas!$C$11,Premissas!$E$10,IF(G1395&lt;Premissas!$C$12,Premissas!$E$11,Premissas!$E$12)))))))</f>
        <v>0</v>
      </c>
      <c r="M1395" s="13">
        <f>IF(OR(L1395="",L1395=0),0,L1395/Premissas!$C$16)</f>
        <v>0</v>
      </c>
      <c r="N1395" s="9" t="str">
        <f>IF(L1395&gt;=Premissas!$C$17,"SIM","NÃO")</f>
        <v>NÃO</v>
      </c>
    </row>
    <row r="1396" spans="1:14" ht="15" customHeight="1">
      <c r="A1396" s="9">
        <v>8</v>
      </c>
      <c r="B1396" s="9" t="s">
        <v>1445</v>
      </c>
      <c r="C1396" s="9" t="s">
        <v>1446</v>
      </c>
      <c r="D1396" s="9">
        <v>1965</v>
      </c>
      <c r="E1396" s="9" t="s">
        <v>18</v>
      </c>
      <c r="F1396" s="9">
        <f>COUNTIFS(Detalhe_Registro!$A:$A,A1396,Detalhe_Registro!$D:$D,B1396)</f>
        <v>2</v>
      </c>
      <c r="G1396" s="11">
        <v>0.272727</v>
      </c>
      <c r="H1396" s="11">
        <v>0.272727</v>
      </c>
      <c r="I1396" s="10">
        <f>SUMIFS(Detalhe_Registro!$F:$F,Detalhe_Registro!$A:$A,A1396,Detalhe_Registro!$D:$D,B1396)</f>
        <v>412</v>
      </c>
      <c r="J1396" s="11">
        <f>SUMIFS(Detalhe_Registro!$G:$G,Detalhe_Registro!$A:$A,A1396,Detalhe_Registro!$D:$D,B1396)</f>
        <v>68.58</v>
      </c>
      <c r="K1396" s="9" t="str">
        <f>IF(G1396="","",IF(G1396&lt;Premissas!$C$8,"&lt; 1,00",IF(G1396&lt;Premissas!$C$9,"1,00 – 1,19",IF(G1396&lt;Premissas!$C$10,"1,20 – 1,39",IF(G1396&lt;Premissas!$C$11,"1,40 – 1,59",IF(G1396&lt;Premissas!$C$12,"1,60 – 1,99","≥ 2,00"))))))</f>
        <v>&lt; 1,00</v>
      </c>
      <c r="L1396" s="12">
        <f>IF(G1396="","",MIN(Premissas!$C$17,IF(G1396&lt;Premissas!$C$8,Premissas!$E$7,IF(G1396&lt;Premissas!$C$9,Premissas!$E$8,IF(G1396&lt;Premissas!$C$10,Premissas!$E$9,IF(G1396&lt;Premissas!$C$11,Premissas!$E$10,IF(G1396&lt;Premissas!$C$12,Premissas!$E$11,Premissas!$E$12)))))))</f>
        <v>0</v>
      </c>
      <c r="M1396" s="13">
        <f>IF(OR(L1396="",L1396=0),0,L1396/Premissas!$C$16)</f>
        <v>0</v>
      </c>
      <c r="N1396" s="9" t="str">
        <f>IF(L1396&gt;=Premissas!$C$17,"SIM","NÃO")</f>
        <v>NÃO</v>
      </c>
    </row>
    <row r="1397" spans="1:14" ht="15" customHeight="1">
      <c r="A1397" s="9">
        <v>8</v>
      </c>
      <c r="B1397" s="9" t="s">
        <v>1511</v>
      </c>
      <c r="C1397" s="9" t="s">
        <v>1512</v>
      </c>
      <c r="D1397" s="9">
        <v>1965</v>
      </c>
      <c r="E1397" s="9" t="s">
        <v>18</v>
      </c>
      <c r="F1397" s="9">
        <f>COUNTIFS(Detalhe_Registro!$A:$A,A1397,Detalhe_Registro!$D:$D,B1397)</f>
        <v>2</v>
      </c>
      <c r="G1397" s="11">
        <v>1.545455</v>
      </c>
      <c r="H1397" s="11">
        <v>1.545455</v>
      </c>
      <c r="I1397" s="10">
        <f>SUMIFS(Detalhe_Registro!$F:$F,Detalhe_Registro!$A:$A,A1397,Detalhe_Registro!$D:$D,B1397)</f>
        <v>986</v>
      </c>
      <c r="J1397" s="11">
        <f>SUMIFS(Detalhe_Registro!$G:$G,Detalhe_Registro!$A:$A,A1397,Detalhe_Registro!$D:$D,B1397)</f>
        <v>28.7</v>
      </c>
      <c r="K1397" s="9" t="str">
        <f>IF(G1397="","",IF(G1397&lt;Premissas!$C$8,"&lt; 1,00",IF(G1397&lt;Premissas!$C$9,"1,00 – 1,19",IF(G1397&lt;Premissas!$C$10,"1,20 – 1,39",IF(G1397&lt;Premissas!$C$11,"1,40 – 1,59",IF(G1397&lt;Premissas!$C$12,"1,60 – 1,99","≥ 2,00"))))))</f>
        <v>1,40 – 1,59</v>
      </c>
      <c r="L1397" s="12">
        <f>IF(G1397="","",MIN(Premissas!$C$17,IF(G1397&lt;Premissas!$C$8,Premissas!$E$7,IF(G1397&lt;Premissas!$C$9,Premissas!$E$8,IF(G1397&lt;Premissas!$C$10,Premissas!$E$9,IF(G1397&lt;Premissas!$C$11,Premissas!$E$10,IF(G1397&lt;Premissas!$C$12,Premissas!$E$11,Premissas!$E$12)))))))</f>
        <v>350</v>
      </c>
      <c r="M1397" s="13">
        <f>IF(OR(L1397="",L1397=0),0,L1397/Premissas!$C$16)</f>
        <v>13.461538461538462</v>
      </c>
      <c r="N1397" s="9" t="str">
        <f>IF(L1397&gt;=Premissas!$C$17,"SIM","NÃO")</f>
        <v>NÃO</v>
      </c>
    </row>
    <row r="1398" spans="1:14" ht="15" customHeight="1">
      <c r="A1398" s="9">
        <v>8</v>
      </c>
      <c r="B1398" s="9" t="s">
        <v>1443</v>
      </c>
      <c r="C1398" s="9" t="s">
        <v>1444</v>
      </c>
      <c r="D1398" s="9">
        <v>1965</v>
      </c>
      <c r="E1398" s="9" t="s">
        <v>21</v>
      </c>
      <c r="F1398" s="9">
        <f>COUNTIFS(Detalhe_Registro!$A:$A,A1398,Detalhe_Registro!$D:$D,B1398)</f>
        <v>2</v>
      </c>
      <c r="G1398" s="11">
        <v>0.3</v>
      </c>
      <c r="H1398" s="11">
        <v>0.3</v>
      </c>
      <c r="I1398" s="10">
        <f>SUMIFS(Detalhe_Registro!$F:$F,Detalhe_Registro!$A:$A,A1398,Detalhe_Registro!$D:$D,B1398)</f>
        <v>2106</v>
      </c>
      <c r="J1398" s="11">
        <f>SUMIFS(Detalhe_Registro!$G:$G,Detalhe_Registro!$A:$A,A1398,Detalhe_Registro!$D:$D,B1398)</f>
        <v>353.84</v>
      </c>
      <c r="K1398" s="9" t="str">
        <f>IF(G1398="","",IF(G1398&lt;Premissas!$C$8,"&lt; 1,00",IF(G1398&lt;Premissas!$C$9,"1,00 – 1,19",IF(G1398&lt;Premissas!$C$10,"1,20 – 1,39",IF(G1398&lt;Premissas!$C$11,"1,40 – 1,59",IF(G1398&lt;Premissas!$C$12,"1,60 – 1,99","≥ 2,00"))))))</f>
        <v>&lt; 1,00</v>
      </c>
      <c r="L1398" s="12">
        <f>IF(G1398="","",MIN(Premissas!$C$17,IF(G1398&lt;Premissas!$C$8,Premissas!$E$7,IF(G1398&lt;Premissas!$C$9,Premissas!$E$8,IF(G1398&lt;Premissas!$C$10,Premissas!$E$9,IF(G1398&lt;Premissas!$C$11,Premissas!$E$10,IF(G1398&lt;Premissas!$C$12,Premissas!$E$11,Premissas!$E$12)))))))</f>
        <v>0</v>
      </c>
      <c r="M1398" s="13">
        <f>IF(OR(L1398="",L1398=0),0,L1398/Premissas!$C$16)</f>
        <v>0</v>
      </c>
      <c r="N1398" s="9" t="str">
        <f>IF(L1398&gt;=Premissas!$C$17,"SIM","NÃO")</f>
        <v>NÃO</v>
      </c>
    </row>
    <row r="1399" spans="1:14" ht="15" customHeight="1">
      <c r="A1399" s="9">
        <v>8</v>
      </c>
      <c r="B1399" s="9" t="s">
        <v>1537</v>
      </c>
      <c r="C1399" s="9" t="s">
        <v>1538</v>
      </c>
      <c r="D1399" s="9">
        <v>1965</v>
      </c>
      <c r="E1399" s="9" t="s">
        <v>20</v>
      </c>
      <c r="F1399" s="9">
        <f>COUNTIFS(Detalhe_Registro!$A:$A,A1399,Detalhe_Registro!$D:$D,B1399)</f>
        <v>2</v>
      </c>
      <c r="G1399" s="11">
        <v>1.1875</v>
      </c>
      <c r="H1399" s="11">
        <v>1.1875</v>
      </c>
      <c r="I1399" s="10">
        <f>SUMIFS(Detalhe_Registro!$F:$F,Detalhe_Registro!$A:$A,A1399,Detalhe_Registro!$D:$D,B1399)</f>
        <v>4984</v>
      </c>
      <c r="J1399" s="11">
        <f>SUMIFS(Detalhe_Registro!$G:$G,Detalhe_Registro!$A:$A,A1399,Detalhe_Registro!$D:$D,B1399)</f>
        <v>266.22000000000003</v>
      </c>
      <c r="K1399" s="9" t="str">
        <f>IF(G1399="","",IF(G1399&lt;Premissas!$C$8,"&lt; 1,00",IF(G1399&lt;Premissas!$C$9,"1,00 – 1,19",IF(G1399&lt;Premissas!$C$10,"1,20 – 1,39",IF(G1399&lt;Premissas!$C$11,"1,40 – 1,59",IF(G1399&lt;Premissas!$C$12,"1,60 – 1,99","≥ 2,00"))))))</f>
        <v>1,00 – 1,19</v>
      </c>
      <c r="L1399" s="12">
        <f>IF(G1399="","",MIN(Premissas!$C$17,IF(G1399&lt;Premissas!$C$8,Premissas!$E$7,IF(G1399&lt;Premissas!$C$9,Premissas!$E$8,IF(G1399&lt;Premissas!$C$10,Premissas!$E$9,IF(G1399&lt;Premissas!$C$11,Premissas!$E$10,IF(G1399&lt;Premissas!$C$12,Premissas!$E$11,Premissas!$E$12)))))))</f>
        <v>100</v>
      </c>
      <c r="M1399" s="13">
        <f>IF(OR(L1399="",L1399=0),0,L1399/Premissas!$C$16)</f>
        <v>3.8461538461538463</v>
      </c>
      <c r="N1399" s="9" t="str">
        <f>IF(L1399&gt;=Premissas!$C$17,"SIM","NÃO")</f>
        <v>NÃO</v>
      </c>
    </row>
    <row r="1400" spans="1:14" ht="15" customHeight="1">
      <c r="A1400" s="9">
        <v>8</v>
      </c>
      <c r="B1400" s="9" t="s">
        <v>1771</v>
      </c>
      <c r="C1400" s="9" t="s">
        <v>1772</v>
      </c>
      <c r="D1400" s="9">
        <v>7801</v>
      </c>
      <c r="E1400" s="9" t="s">
        <v>20</v>
      </c>
      <c r="F1400" s="9">
        <f>COUNTIFS(Detalhe_Registro!$A:$A,A1400,Detalhe_Registro!$D:$D,B1400)</f>
        <v>1</v>
      </c>
      <c r="G1400" s="11">
        <v>0.375</v>
      </c>
      <c r="H1400" s="11">
        <v>0.375</v>
      </c>
      <c r="I1400" s="10">
        <f>SUMIFS(Detalhe_Registro!$F:$F,Detalhe_Registro!$A:$A,A1400,Detalhe_Registro!$D:$D,B1400)</f>
        <v>540</v>
      </c>
      <c r="J1400" s="11">
        <f>SUMIFS(Detalhe_Registro!$G:$G,Detalhe_Registro!$A:$A,A1400,Detalhe_Registro!$D:$D,B1400)</f>
        <v>83.95</v>
      </c>
      <c r="K1400" s="9" t="str">
        <f>IF(G1400="","",IF(G1400&lt;Premissas!$C$8,"&lt; 1,00",IF(G1400&lt;Premissas!$C$9,"1,00 – 1,19",IF(G1400&lt;Premissas!$C$10,"1,20 – 1,39",IF(G1400&lt;Premissas!$C$11,"1,40 – 1,59",IF(G1400&lt;Premissas!$C$12,"1,60 – 1,99","≥ 2,00"))))))</f>
        <v>&lt; 1,00</v>
      </c>
      <c r="L1400" s="12">
        <f>IF(G1400="","",MIN(Premissas!$C$17,IF(G1400&lt;Premissas!$C$8,Premissas!$E$7,IF(G1400&lt;Premissas!$C$9,Premissas!$E$8,IF(G1400&lt;Premissas!$C$10,Premissas!$E$9,IF(G1400&lt;Premissas!$C$11,Premissas!$E$10,IF(G1400&lt;Premissas!$C$12,Premissas!$E$11,Premissas!$E$12)))))))</f>
        <v>0</v>
      </c>
      <c r="M1400" s="13">
        <f>IF(OR(L1400="",L1400=0),0,L1400/Premissas!$C$16)</f>
        <v>0</v>
      </c>
      <c r="N1400" s="9" t="str">
        <f>IF(L1400&gt;=Premissas!$C$17,"SIM","NÃO")</f>
        <v>NÃO</v>
      </c>
    </row>
    <row r="1401" spans="1:14" ht="15" customHeight="1">
      <c r="A1401" s="9">
        <v>8</v>
      </c>
      <c r="B1401" s="9" t="s">
        <v>1763</v>
      </c>
      <c r="C1401" s="9" t="s">
        <v>1764</v>
      </c>
      <c r="D1401" s="9">
        <v>1965</v>
      </c>
      <c r="E1401" s="9" t="s">
        <v>18</v>
      </c>
      <c r="F1401" s="9">
        <f>COUNTIFS(Detalhe_Registro!$A:$A,A1401,Detalhe_Registro!$D:$D,B1401)</f>
        <v>2</v>
      </c>
      <c r="G1401" s="11">
        <v>0.59090900000000002</v>
      </c>
      <c r="H1401" s="11">
        <v>0.59090900000000002</v>
      </c>
      <c r="I1401" s="10">
        <f>SUMIFS(Detalhe_Registro!$F:$F,Detalhe_Registro!$A:$A,A1401,Detalhe_Registro!$D:$D,B1401)</f>
        <v>1636</v>
      </c>
      <c r="J1401" s="11">
        <f>SUMIFS(Detalhe_Registro!$G:$G,Detalhe_Registro!$A:$A,A1401,Detalhe_Registro!$D:$D,B1401)</f>
        <v>130.6</v>
      </c>
      <c r="K1401" s="9" t="str">
        <f>IF(G1401="","",IF(G1401&lt;Premissas!$C$8,"&lt; 1,00",IF(G1401&lt;Premissas!$C$9,"1,00 – 1,19",IF(G1401&lt;Premissas!$C$10,"1,20 – 1,39",IF(G1401&lt;Premissas!$C$11,"1,40 – 1,59",IF(G1401&lt;Premissas!$C$12,"1,60 – 1,99","≥ 2,00"))))))</f>
        <v>&lt; 1,00</v>
      </c>
      <c r="L1401" s="12">
        <f>IF(G1401="","",MIN(Premissas!$C$17,IF(G1401&lt;Premissas!$C$8,Premissas!$E$7,IF(G1401&lt;Premissas!$C$9,Premissas!$E$8,IF(G1401&lt;Premissas!$C$10,Premissas!$E$9,IF(G1401&lt;Premissas!$C$11,Premissas!$E$10,IF(G1401&lt;Premissas!$C$12,Premissas!$E$11,Premissas!$E$12)))))))</f>
        <v>0</v>
      </c>
      <c r="M1401" s="13">
        <f>IF(OR(L1401="",L1401=0),0,L1401/Premissas!$C$16)</f>
        <v>0</v>
      </c>
      <c r="N1401" s="9" t="str">
        <f>IF(L1401&gt;=Premissas!$C$17,"SIM","NÃO")</f>
        <v>NÃO</v>
      </c>
    </row>
    <row r="1402" spans="1:14" ht="15" customHeight="1">
      <c r="A1402" s="9">
        <v>8</v>
      </c>
      <c r="B1402" s="9" t="s">
        <v>1543</v>
      </c>
      <c r="C1402" s="9" t="s">
        <v>1544</v>
      </c>
      <c r="D1402" s="9">
        <v>7801</v>
      </c>
      <c r="E1402" s="9" t="s">
        <v>20</v>
      </c>
      <c r="F1402" s="9">
        <f>COUNTIFS(Detalhe_Registro!$A:$A,A1402,Detalhe_Registro!$D:$D,B1402)</f>
        <v>1</v>
      </c>
      <c r="G1402" s="11">
        <v>0.3125</v>
      </c>
      <c r="H1402" s="11">
        <v>0.3125</v>
      </c>
      <c r="I1402" s="10">
        <f>SUMIFS(Detalhe_Registro!$F:$F,Detalhe_Registro!$A:$A,A1402,Detalhe_Registro!$D:$D,B1402)</f>
        <v>580</v>
      </c>
      <c r="J1402" s="11">
        <f>SUMIFS(Detalhe_Registro!$G:$G,Detalhe_Registro!$A:$A,A1402,Detalhe_Registro!$D:$D,B1402)</f>
        <v>121.06</v>
      </c>
      <c r="K1402" s="9" t="str">
        <f>IF(G1402="","",IF(G1402&lt;Premissas!$C$8,"&lt; 1,00",IF(G1402&lt;Premissas!$C$9,"1,00 – 1,19",IF(G1402&lt;Premissas!$C$10,"1,20 – 1,39",IF(G1402&lt;Premissas!$C$11,"1,40 – 1,59",IF(G1402&lt;Premissas!$C$12,"1,60 – 1,99","≥ 2,00"))))))</f>
        <v>&lt; 1,00</v>
      </c>
      <c r="L1402" s="12">
        <f>IF(G1402="","",MIN(Premissas!$C$17,IF(G1402&lt;Premissas!$C$8,Premissas!$E$7,IF(G1402&lt;Premissas!$C$9,Premissas!$E$8,IF(G1402&lt;Premissas!$C$10,Premissas!$E$9,IF(G1402&lt;Premissas!$C$11,Premissas!$E$10,IF(G1402&lt;Premissas!$C$12,Premissas!$E$11,Premissas!$E$12)))))))</f>
        <v>0</v>
      </c>
      <c r="M1402" s="13">
        <f>IF(OR(L1402="",L1402=0),0,L1402/Premissas!$C$16)</f>
        <v>0</v>
      </c>
      <c r="N1402" s="9" t="str">
        <f>IF(L1402&gt;=Premissas!$C$17,"SIM","NÃO")</f>
        <v>NÃO</v>
      </c>
    </row>
    <row r="1403" spans="1:14" ht="15" customHeight="1">
      <c r="A1403" s="9">
        <v>8</v>
      </c>
      <c r="B1403" s="9" t="s">
        <v>1967</v>
      </c>
      <c r="C1403" s="9" t="s">
        <v>1968</v>
      </c>
      <c r="D1403" s="9">
        <v>7801</v>
      </c>
      <c r="E1403" s="9" t="s">
        <v>20</v>
      </c>
      <c r="F1403" s="9">
        <f>COUNTIFS(Detalhe_Registro!$A:$A,A1403,Detalhe_Registro!$D:$D,B1403)</f>
        <v>1</v>
      </c>
      <c r="G1403" s="11">
        <v>0.8125</v>
      </c>
      <c r="H1403" s="11">
        <v>0.8125</v>
      </c>
      <c r="I1403" s="10">
        <f>SUMIFS(Detalhe_Registro!$F:$F,Detalhe_Registro!$A:$A,A1403,Detalhe_Registro!$D:$D,B1403)</f>
        <v>241</v>
      </c>
      <c r="J1403" s="11">
        <f>SUMIFS(Detalhe_Registro!$G:$G,Detalhe_Registro!$A:$A,A1403,Detalhe_Registro!$D:$D,B1403)</f>
        <v>17.97</v>
      </c>
      <c r="K1403" s="9" t="str">
        <f>IF(G1403="","",IF(G1403&lt;Premissas!$C$8,"&lt; 1,00",IF(G1403&lt;Premissas!$C$9,"1,00 – 1,19",IF(G1403&lt;Premissas!$C$10,"1,20 – 1,39",IF(G1403&lt;Premissas!$C$11,"1,40 – 1,59",IF(G1403&lt;Premissas!$C$12,"1,60 – 1,99","≥ 2,00"))))))</f>
        <v>&lt; 1,00</v>
      </c>
      <c r="L1403" s="12">
        <f>IF(G1403="","",MIN(Premissas!$C$17,IF(G1403&lt;Premissas!$C$8,Premissas!$E$7,IF(G1403&lt;Premissas!$C$9,Premissas!$E$8,IF(G1403&lt;Premissas!$C$10,Premissas!$E$9,IF(G1403&lt;Premissas!$C$11,Premissas!$E$10,IF(G1403&lt;Premissas!$C$12,Premissas!$E$11,Premissas!$E$12)))))))</f>
        <v>0</v>
      </c>
      <c r="M1403" s="13">
        <f>IF(OR(L1403="",L1403=0),0,L1403/Premissas!$C$16)</f>
        <v>0</v>
      </c>
      <c r="N1403" s="9" t="str">
        <f>IF(L1403&gt;=Premissas!$C$17,"SIM","NÃO")</f>
        <v>NÃO</v>
      </c>
    </row>
    <row r="1404" spans="1:14" ht="15" customHeight="1">
      <c r="A1404" s="9">
        <v>8</v>
      </c>
      <c r="B1404" s="9" t="s">
        <v>1307</v>
      </c>
      <c r="C1404" s="9" t="s">
        <v>1308</v>
      </c>
      <c r="D1404" s="9">
        <v>1965</v>
      </c>
      <c r="E1404" s="9" t="s">
        <v>21</v>
      </c>
      <c r="F1404" s="9">
        <f>COUNTIFS(Detalhe_Registro!$A:$A,A1404,Detalhe_Registro!$D:$D,B1404)</f>
        <v>2</v>
      </c>
      <c r="G1404" s="11">
        <v>0.55000000000000004</v>
      </c>
      <c r="H1404" s="11">
        <v>0.55000000000000004</v>
      </c>
      <c r="I1404" s="10">
        <f>SUMIFS(Detalhe_Registro!$F:$F,Detalhe_Registro!$A:$A,A1404,Detalhe_Registro!$D:$D,B1404)</f>
        <v>4178</v>
      </c>
      <c r="J1404" s="11">
        <f>SUMIFS(Detalhe_Registro!$G:$G,Detalhe_Registro!$A:$A,A1404,Detalhe_Registro!$D:$D,B1404)</f>
        <v>378.88</v>
      </c>
      <c r="K1404" s="9" t="str">
        <f>IF(G1404="","",IF(G1404&lt;Premissas!$C$8,"&lt; 1,00",IF(G1404&lt;Premissas!$C$9,"1,00 – 1,19",IF(G1404&lt;Premissas!$C$10,"1,20 – 1,39",IF(G1404&lt;Premissas!$C$11,"1,40 – 1,59",IF(G1404&lt;Premissas!$C$12,"1,60 – 1,99","≥ 2,00"))))))</f>
        <v>&lt; 1,00</v>
      </c>
      <c r="L1404" s="12">
        <f>IF(G1404="","",MIN(Premissas!$C$17,IF(G1404&lt;Premissas!$C$8,Premissas!$E$7,IF(G1404&lt;Premissas!$C$9,Premissas!$E$8,IF(G1404&lt;Premissas!$C$10,Premissas!$E$9,IF(G1404&lt;Premissas!$C$11,Premissas!$E$10,IF(G1404&lt;Premissas!$C$12,Premissas!$E$11,Premissas!$E$12)))))))</f>
        <v>0</v>
      </c>
      <c r="M1404" s="13">
        <f>IF(OR(L1404="",L1404=0),0,L1404/Premissas!$C$16)</f>
        <v>0</v>
      </c>
      <c r="N1404" s="9" t="str">
        <f>IF(L1404&gt;=Premissas!$C$17,"SIM","NÃO")</f>
        <v>NÃO</v>
      </c>
    </row>
    <row r="1405" spans="1:14" ht="15" customHeight="1">
      <c r="A1405" s="9">
        <v>8</v>
      </c>
      <c r="B1405" s="9" t="s">
        <v>1383</v>
      </c>
      <c r="C1405" s="9" t="s">
        <v>1384</v>
      </c>
      <c r="D1405" s="9">
        <v>1965</v>
      </c>
      <c r="E1405" s="9" t="s">
        <v>21</v>
      </c>
      <c r="F1405" s="9">
        <f>COUNTIFS(Detalhe_Registro!$A:$A,A1405,Detalhe_Registro!$D:$D,B1405)</f>
        <v>2</v>
      </c>
      <c r="G1405" s="11">
        <v>0.35</v>
      </c>
      <c r="H1405" s="11">
        <v>0.35</v>
      </c>
      <c r="I1405" s="10">
        <f>SUMIFS(Detalhe_Registro!$F:$F,Detalhe_Registro!$A:$A,A1405,Detalhe_Registro!$D:$D,B1405)</f>
        <v>1166</v>
      </c>
      <c r="J1405" s="11">
        <f>SUMIFS(Detalhe_Registro!$G:$G,Detalhe_Registro!$A:$A,A1405,Detalhe_Registro!$D:$D,B1405)</f>
        <v>172.08</v>
      </c>
      <c r="K1405" s="9" t="str">
        <f>IF(G1405="","",IF(G1405&lt;Premissas!$C$8,"&lt; 1,00",IF(G1405&lt;Premissas!$C$9,"1,00 – 1,19",IF(G1405&lt;Premissas!$C$10,"1,20 – 1,39",IF(G1405&lt;Premissas!$C$11,"1,40 – 1,59",IF(G1405&lt;Premissas!$C$12,"1,60 – 1,99","≥ 2,00"))))))</f>
        <v>&lt; 1,00</v>
      </c>
      <c r="L1405" s="12">
        <f>IF(G1405="","",MIN(Premissas!$C$17,IF(G1405&lt;Premissas!$C$8,Premissas!$E$7,IF(G1405&lt;Premissas!$C$9,Premissas!$E$8,IF(G1405&lt;Premissas!$C$10,Premissas!$E$9,IF(G1405&lt;Premissas!$C$11,Premissas!$E$10,IF(G1405&lt;Premissas!$C$12,Premissas!$E$11,Premissas!$E$12)))))))</f>
        <v>0</v>
      </c>
      <c r="M1405" s="13">
        <f>IF(OR(L1405="",L1405=0),0,L1405/Premissas!$C$16)</f>
        <v>0</v>
      </c>
      <c r="N1405" s="9" t="str">
        <f>IF(L1405&gt;=Premissas!$C$17,"SIM","NÃO")</f>
        <v>NÃO</v>
      </c>
    </row>
    <row r="1406" spans="1:14" ht="15" customHeight="1">
      <c r="A1406" s="9">
        <v>8</v>
      </c>
      <c r="B1406" s="9" t="s">
        <v>2177</v>
      </c>
      <c r="C1406" s="9" t="s">
        <v>2178</v>
      </c>
      <c r="D1406" s="9">
        <v>1965</v>
      </c>
      <c r="E1406" s="9" t="s">
        <v>21</v>
      </c>
      <c r="F1406" s="9">
        <f>COUNTIFS(Detalhe_Registro!$A:$A,A1406,Detalhe_Registro!$D:$D,B1406)</f>
        <v>2</v>
      </c>
      <c r="G1406" s="11">
        <v>0.4</v>
      </c>
      <c r="H1406" s="11">
        <v>0.4</v>
      </c>
      <c r="I1406" s="10">
        <f>SUMIFS(Detalhe_Registro!$F:$F,Detalhe_Registro!$A:$A,A1406,Detalhe_Registro!$D:$D,B1406)</f>
        <v>2492</v>
      </c>
      <c r="J1406" s="11">
        <f>SUMIFS(Detalhe_Registro!$G:$G,Detalhe_Registro!$A:$A,A1406,Detalhe_Registro!$D:$D,B1406)</f>
        <v>328.26</v>
      </c>
      <c r="K1406" s="9" t="str">
        <f>IF(G1406="","",IF(G1406&lt;Premissas!$C$8,"&lt; 1,00",IF(G1406&lt;Premissas!$C$9,"1,00 – 1,19",IF(G1406&lt;Premissas!$C$10,"1,20 – 1,39",IF(G1406&lt;Premissas!$C$11,"1,40 – 1,59",IF(G1406&lt;Premissas!$C$12,"1,60 – 1,99","≥ 2,00"))))))</f>
        <v>&lt; 1,00</v>
      </c>
      <c r="L1406" s="12">
        <f>IF(G1406="","",MIN(Premissas!$C$17,IF(G1406&lt;Premissas!$C$8,Premissas!$E$7,IF(G1406&lt;Premissas!$C$9,Premissas!$E$8,IF(G1406&lt;Premissas!$C$10,Premissas!$E$9,IF(G1406&lt;Premissas!$C$11,Premissas!$E$10,IF(G1406&lt;Premissas!$C$12,Premissas!$E$11,Premissas!$E$12)))))))</f>
        <v>0</v>
      </c>
      <c r="M1406" s="13">
        <f>IF(OR(L1406="",L1406=0),0,L1406/Premissas!$C$16)</f>
        <v>0</v>
      </c>
      <c r="N1406" s="9" t="str">
        <f>IF(L1406&gt;=Premissas!$C$17,"SIM","NÃO")</f>
        <v>NÃO</v>
      </c>
    </row>
    <row r="1407" spans="1:14" ht="15" customHeight="1">
      <c r="A1407" s="9">
        <v>8</v>
      </c>
      <c r="B1407" s="9" t="s">
        <v>1439</v>
      </c>
      <c r="C1407" s="9" t="s">
        <v>1440</v>
      </c>
      <c r="D1407" s="9">
        <v>1965</v>
      </c>
      <c r="E1407" s="9" t="s">
        <v>20</v>
      </c>
      <c r="F1407" s="9">
        <f>COUNTIFS(Detalhe_Registro!$A:$A,A1407,Detalhe_Registro!$D:$D,B1407)</f>
        <v>2</v>
      </c>
      <c r="G1407" s="11">
        <v>6.25E-2</v>
      </c>
      <c r="H1407" s="11">
        <v>6.25E-2</v>
      </c>
      <c r="I1407" s="10">
        <f>SUMIFS(Detalhe_Registro!$F:$F,Detalhe_Registro!$A:$A,A1407,Detalhe_Registro!$D:$D,B1407)</f>
        <v>200</v>
      </c>
      <c r="J1407" s="11">
        <f>SUMIFS(Detalhe_Registro!$G:$G,Detalhe_Registro!$A:$A,A1407,Detalhe_Registro!$D:$D,B1407)</f>
        <v>207.48</v>
      </c>
      <c r="K1407" s="9" t="str">
        <f>IF(G1407="","",IF(G1407&lt;Premissas!$C$8,"&lt; 1,00",IF(G1407&lt;Premissas!$C$9,"1,00 – 1,19",IF(G1407&lt;Premissas!$C$10,"1,20 – 1,39",IF(G1407&lt;Premissas!$C$11,"1,40 – 1,59",IF(G1407&lt;Premissas!$C$12,"1,60 – 1,99","≥ 2,00"))))))</f>
        <v>&lt; 1,00</v>
      </c>
      <c r="L1407" s="12">
        <f>IF(G1407="","",MIN(Premissas!$C$17,IF(G1407&lt;Premissas!$C$8,Premissas!$E$7,IF(G1407&lt;Premissas!$C$9,Premissas!$E$8,IF(G1407&lt;Premissas!$C$10,Premissas!$E$9,IF(G1407&lt;Premissas!$C$11,Premissas!$E$10,IF(G1407&lt;Premissas!$C$12,Premissas!$E$11,Premissas!$E$12)))))))</f>
        <v>0</v>
      </c>
      <c r="M1407" s="13">
        <f>IF(OR(L1407="",L1407=0),0,L1407/Premissas!$C$16)</f>
        <v>0</v>
      </c>
      <c r="N1407" s="9" t="str">
        <f>IF(L1407&gt;=Premissas!$C$17,"SIM","NÃO")</f>
        <v>NÃO</v>
      </c>
    </row>
    <row r="1408" spans="1:14" ht="15" customHeight="1">
      <c r="A1408" s="9">
        <v>8</v>
      </c>
      <c r="B1408" s="9" t="s">
        <v>1501</v>
      </c>
      <c r="C1408" s="9" t="s">
        <v>1502</v>
      </c>
      <c r="D1408" s="9">
        <v>1965</v>
      </c>
      <c r="E1408" s="9" t="s">
        <v>4852</v>
      </c>
      <c r="F1408" s="9">
        <f>COUNTIFS(Detalhe_Registro!$A:$A,A1408,Detalhe_Registro!$D:$D,B1408)</f>
        <v>4</v>
      </c>
      <c r="G1408" s="11">
        <v>0.88235300000000005</v>
      </c>
      <c r="H1408" s="11">
        <v>0.47242600000000001</v>
      </c>
      <c r="I1408" s="10">
        <f>SUMIFS(Detalhe_Registro!$F:$F,Detalhe_Registro!$A:$A,A1408,Detalhe_Registro!$D:$D,B1408)</f>
        <v>5000</v>
      </c>
      <c r="J1408" s="11">
        <f>SUMIFS(Detalhe_Registro!$G:$G,Detalhe_Registro!$A:$A,A1408,Detalhe_Registro!$D:$D,B1408)</f>
        <v>331.76</v>
      </c>
      <c r="K1408" s="9" t="str">
        <f>IF(G1408="","",IF(G1408&lt;Premissas!$C$8,"&lt; 1,00",IF(G1408&lt;Premissas!$C$9,"1,00 – 1,19",IF(G1408&lt;Premissas!$C$10,"1,20 – 1,39",IF(G1408&lt;Premissas!$C$11,"1,40 – 1,59",IF(G1408&lt;Premissas!$C$12,"1,60 – 1,99","≥ 2,00"))))))</f>
        <v>&lt; 1,00</v>
      </c>
      <c r="L1408" s="12">
        <f>IF(G1408="","",MIN(Premissas!$C$17,IF(G1408&lt;Premissas!$C$8,Premissas!$E$7,IF(G1408&lt;Premissas!$C$9,Premissas!$E$8,IF(G1408&lt;Premissas!$C$10,Premissas!$E$9,IF(G1408&lt;Premissas!$C$11,Premissas!$E$10,IF(G1408&lt;Premissas!$C$12,Premissas!$E$11,Premissas!$E$12)))))))</f>
        <v>0</v>
      </c>
      <c r="M1408" s="13">
        <f>IF(OR(L1408="",L1408=0),0,L1408/Premissas!$C$16)</f>
        <v>0</v>
      </c>
      <c r="N1408" s="9" t="str">
        <f>IF(L1408&gt;=Premissas!$C$17,"SIM","NÃO")</f>
        <v>NÃO</v>
      </c>
    </row>
    <row r="1409" spans="1:14" ht="15" customHeight="1">
      <c r="A1409" s="9">
        <v>8</v>
      </c>
      <c r="B1409" s="9" t="s">
        <v>1767</v>
      </c>
      <c r="C1409" s="9" t="s">
        <v>1768</v>
      </c>
      <c r="D1409" s="9">
        <v>1965</v>
      </c>
      <c r="E1409" s="9" t="s">
        <v>18</v>
      </c>
      <c r="F1409" s="9">
        <f>COUNTIFS(Detalhe_Registro!$A:$A,A1409,Detalhe_Registro!$D:$D,B1409)</f>
        <v>2</v>
      </c>
      <c r="G1409" s="11">
        <v>1.545455</v>
      </c>
      <c r="H1409" s="11">
        <v>1.545455</v>
      </c>
      <c r="I1409" s="10">
        <f>SUMIFS(Detalhe_Registro!$F:$F,Detalhe_Registro!$A:$A,A1409,Detalhe_Registro!$D:$D,B1409)</f>
        <v>706</v>
      </c>
      <c r="J1409" s="11">
        <f>SUMIFS(Detalhe_Registro!$G:$G,Detalhe_Registro!$A:$A,A1409,Detalhe_Registro!$D:$D,B1409)</f>
        <v>20.98</v>
      </c>
      <c r="K1409" s="9" t="str">
        <f>IF(G1409="","",IF(G1409&lt;Premissas!$C$8,"&lt; 1,00",IF(G1409&lt;Premissas!$C$9,"1,00 – 1,19",IF(G1409&lt;Premissas!$C$10,"1,20 – 1,39",IF(G1409&lt;Premissas!$C$11,"1,40 – 1,59",IF(G1409&lt;Premissas!$C$12,"1,60 – 1,99","≥ 2,00"))))))</f>
        <v>1,40 – 1,59</v>
      </c>
      <c r="L1409" s="12">
        <f>IF(G1409="","",MIN(Premissas!$C$17,IF(G1409&lt;Premissas!$C$8,Premissas!$E$7,IF(G1409&lt;Premissas!$C$9,Premissas!$E$8,IF(G1409&lt;Premissas!$C$10,Premissas!$E$9,IF(G1409&lt;Premissas!$C$11,Premissas!$E$10,IF(G1409&lt;Premissas!$C$12,Premissas!$E$11,Premissas!$E$12)))))))</f>
        <v>350</v>
      </c>
      <c r="M1409" s="13">
        <f>IF(OR(L1409="",L1409=0),0,L1409/Premissas!$C$16)</f>
        <v>13.461538461538462</v>
      </c>
      <c r="N1409" s="9" t="str">
        <f>IF(L1409&gt;=Premissas!$C$17,"SIM","NÃO")</f>
        <v>NÃO</v>
      </c>
    </row>
    <row r="1410" spans="1:14" ht="15" customHeight="1">
      <c r="A1410" s="9">
        <v>8</v>
      </c>
      <c r="B1410" s="9" t="s">
        <v>1849</v>
      </c>
      <c r="C1410" s="9" t="s">
        <v>1850</v>
      </c>
      <c r="D1410" s="9">
        <v>1965</v>
      </c>
      <c r="E1410" s="9" t="s">
        <v>4853</v>
      </c>
      <c r="F1410" s="9">
        <f>COUNTIFS(Detalhe_Registro!$A:$A,A1410,Detalhe_Registro!$D:$D,B1410)</f>
        <v>4</v>
      </c>
      <c r="G1410" s="11">
        <v>4.7058819999999999</v>
      </c>
      <c r="H1410" s="11">
        <v>2.6256680000000001</v>
      </c>
      <c r="I1410" s="10">
        <f>SUMIFS(Detalhe_Registro!$F:$F,Detalhe_Registro!$A:$A,A1410,Detalhe_Registro!$D:$D,B1410)</f>
        <v>782</v>
      </c>
      <c r="J1410" s="11">
        <f>SUMIFS(Detalhe_Registro!$G:$G,Detalhe_Registro!$A:$A,A1410,Detalhe_Registro!$D:$D,B1410)</f>
        <v>33.06</v>
      </c>
      <c r="K1410" s="9" t="str">
        <f>IF(G1410="","",IF(G1410&lt;Premissas!$C$8,"&lt; 1,00",IF(G1410&lt;Premissas!$C$9,"1,00 – 1,19",IF(G1410&lt;Premissas!$C$10,"1,20 – 1,39",IF(G1410&lt;Premissas!$C$11,"1,40 – 1,59",IF(G1410&lt;Premissas!$C$12,"1,60 – 1,99","≥ 2,00"))))))</f>
        <v>≥ 2,00</v>
      </c>
      <c r="L1410" s="12">
        <f>IF(G1410="","",MIN(Premissas!$C$17,IF(G1410&lt;Premissas!$C$8,Premissas!$E$7,IF(G1410&lt;Premissas!$C$9,Premissas!$E$8,IF(G1410&lt;Premissas!$C$10,Premissas!$E$9,IF(G1410&lt;Premissas!$C$11,Premissas!$E$10,IF(G1410&lt;Premissas!$C$12,Premissas!$E$11,Premissas!$E$12)))))))</f>
        <v>750</v>
      </c>
      <c r="M1410" s="13">
        <f>IF(OR(L1410="",L1410=0),0,L1410/Premissas!$C$16)</f>
        <v>28.846153846153847</v>
      </c>
      <c r="N1410" s="9" t="str">
        <f>IF(L1410&gt;=Premissas!$C$17,"SIM","NÃO")</f>
        <v>SIM</v>
      </c>
    </row>
    <row r="1411" spans="1:14" ht="15" customHeight="1">
      <c r="A1411" s="9">
        <v>8</v>
      </c>
      <c r="B1411" s="9" t="s">
        <v>1343</v>
      </c>
      <c r="C1411" s="9" t="s">
        <v>1344</v>
      </c>
      <c r="D1411" s="9">
        <v>1965</v>
      </c>
      <c r="E1411" s="9" t="s">
        <v>4852</v>
      </c>
      <c r="F1411" s="9">
        <f>COUNTIFS(Detalhe_Registro!$A:$A,A1411,Detalhe_Registro!$D:$D,B1411)</f>
        <v>4</v>
      </c>
      <c r="G1411" s="11">
        <v>2.3529409999999999</v>
      </c>
      <c r="H1411" s="11">
        <v>1.770221</v>
      </c>
      <c r="I1411" s="10">
        <f>SUMIFS(Detalhe_Registro!$F:$F,Detalhe_Registro!$A:$A,A1411,Detalhe_Registro!$D:$D,B1411)</f>
        <v>11104</v>
      </c>
      <c r="J1411" s="11">
        <f>SUMIFS(Detalhe_Registro!$G:$G,Detalhe_Registro!$A:$A,A1411,Detalhe_Registro!$D:$D,B1411)</f>
        <v>280.5</v>
      </c>
      <c r="K1411" s="9" t="str">
        <f>IF(G1411="","",IF(G1411&lt;Premissas!$C$8,"&lt; 1,00",IF(G1411&lt;Premissas!$C$9,"1,00 – 1,19",IF(G1411&lt;Premissas!$C$10,"1,20 – 1,39",IF(G1411&lt;Premissas!$C$11,"1,40 – 1,59",IF(G1411&lt;Premissas!$C$12,"1,60 – 1,99","≥ 2,00"))))))</f>
        <v>≥ 2,00</v>
      </c>
      <c r="L1411" s="12">
        <f>IF(G1411="","",MIN(Premissas!$C$17,IF(G1411&lt;Premissas!$C$8,Premissas!$E$7,IF(G1411&lt;Premissas!$C$9,Premissas!$E$8,IF(G1411&lt;Premissas!$C$10,Premissas!$E$9,IF(G1411&lt;Premissas!$C$11,Premissas!$E$10,IF(G1411&lt;Premissas!$C$12,Premissas!$E$11,Premissas!$E$12)))))))</f>
        <v>750</v>
      </c>
      <c r="M1411" s="13">
        <f>IF(OR(L1411="",L1411=0),0,L1411/Premissas!$C$16)</f>
        <v>28.846153846153847</v>
      </c>
      <c r="N1411" s="9" t="str">
        <f>IF(L1411&gt;=Premissas!$C$17,"SIM","NÃO")</f>
        <v>SIM</v>
      </c>
    </row>
    <row r="1412" spans="1:14" ht="15" customHeight="1">
      <c r="A1412" s="9">
        <v>8</v>
      </c>
      <c r="B1412" s="9" t="s">
        <v>1449</v>
      </c>
      <c r="C1412" s="9" t="s">
        <v>1450</v>
      </c>
      <c r="D1412" s="9">
        <v>1965</v>
      </c>
      <c r="E1412" s="9" t="s">
        <v>20</v>
      </c>
      <c r="F1412" s="9">
        <f>COUNTIFS(Detalhe_Registro!$A:$A,A1412,Detalhe_Registro!$D:$D,B1412)</f>
        <v>2</v>
      </c>
      <c r="G1412" s="11">
        <v>0.5625</v>
      </c>
      <c r="H1412" s="11">
        <v>0.5625</v>
      </c>
      <c r="I1412" s="10">
        <f>SUMIFS(Detalhe_Registro!$F:$F,Detalhe_Registro!$A:$A,A1412,Detalhe_Registro!$D:$D,B1412)</f>
        <v>422</v>
      </c>
      <c r="J1412" s="11">
        <f>SUMIFS(Detalhe_Registro!$G:$G,Detalhe_Registro!$A:$A,A1412,Detalhe_Registro!$D:$D,B1412)</f>
        <v>46.82</v>
      </c>
      <c r="K1412" s="9" t="str">
        <f>IF(G1412="","",IF(G1412&lt;Premissas!$C$8,"&lt; 1,00",IF(G1412&lt;Premissas!$C$9,"1,00 – 1,19",IF(G1412&lt;Premissas!$C$10,"1,20 – 1,39",IF(G1412&lt;Premissas!$C$11,"1,40 – 1,59",IF(G1412&lt;Premissas!$C$12,"1,60 – 1,99","≥ 2,00"))))))</f>
        <v>&lt; 1,00</v>
      </c>
      <c r="L1412" s="12">
        <f>IF(G1412="","",MIN(Premissas!$C$17,IF(G1412&lt;Premissas!$C$8,Premissas!$E$7,IF(G1412&lt;Premissas!$C$9,Premissas!$E$8,IF(G1412&lt;Premissas!$C$10,Premissas!$E$9,IF(G1412&lt;Premissas!$C$11,Premissas!$E$10,IF(G1412&lt;Premissas!$C$12,Premissas!$E$11,Premissas!$E$12)))))))</f>
        <v>0</v>
      </c>
      <c r="M1412" s="13">
        <f>IF(OR(L1412="",L1412=0),0,L1412/Premissas!$C$16)</f>
        <v>0</v>
      </c>
      <c r="N1412" s="9" t="str">
        <f>IF(L1412&gt;=Premissas!$C$17,"SIM","NÃO")</f>
        <v>NÃO</v>
      </c>
    </row>
    <row r="1413" spans="1:14" ht="15" customHeight="1">
      <c r="A1413" s="9">
        <v>8</v>
      </c>
      <c r="B1413" s="9" t="s">
        <v>1577</v>
      </c>
      <c r="C1413" s="9" t="s">
        <v>1578</v>
      </c>
      <c r="D1413" s="9">
        <v>1965</v>
      </c>
      <c r="E1413" s="9" t="s">
        <v>19</v>
      </c>
      <c r="F1413" s="9">
        <f>COUNTIFS(Detalhe_Registro!$A:$A,A1413,Detalhe_Registro!$D:$D,B1413)</f>
        <v>2</v>
      </c>
      <c r="G1413" s="11">
        <v>1</v>
      </c>
      <c r="H1413" s="11">
        <v>1</v>
      </c>
      <c r="I1413" s="10">
        <f>SUMIFS(Detalhe_Registro!$F:$F,Detalhe_Registro!$A:$A,A1413,Detalhe_Registro!$D:$D,B1413)</f>
        <v>4246</v>
      </c>
      <c r="J1413" s="11">
        <f>SUMIFS(Detalhe_Registro!$G:$G,Detalhe_Registro!$A:$A,A1413,Detalhe_Registro!$D:$D,B1413)</f>
        <v>250.74</v>
      </c>
      <c r="K1413" s="9" t="str">
        <f>IF(G1413="","",IF(G1413&lt;Premissas!$C$8,"&lt; 1,00",IF(G1413&lt;Premissas!$C$9,"1,00 – 1,19",IF(G1413&lt;Premissas!$C$10,"1,20 – 1,39",IF(G1413&lt;Premissas!$C$11,"1,40 – 1,59",IF(G1413&lt;Premissas!$C$12,"1,60 – 1,99","≥ 2,00"))))))</f>
        <v>1,00 – 1,19</v>
      </c>
      <c r="L1413" s="12">
        <f>IF(G1413="","",MIN(Premissas!$C$17,IF(G1413&lt;Premissas!$C$8,Premissas!$E$7,IF(G1413&lt;Premissas!$C$9,Premissas!$E$8,IF(G1413&lt;Premissas!$C$10,Premissas!$E$9,IF(G1413&lt;Premissas!$C$11,Premissas!$E$10,IF(G1413&lt;Premissas!$C$12,Premissas!$E$11,Premissas!$E$12)))))))</f>
        <v>100</v>
      </c>
      <c r="M1413" s="13">
        <f>IF(OR(L1413="",L1413=0),0,L1413/Premissas!$C$16)</f>
        <v>3.8461538461538463</v>
      </c>
      <c r="N1413" s="9" t="str">
        <f>IF(L1413&gt;=Premissas!$C$17,"SIM","NÃO")</f>
        <v>NÃO</v>
      </c>
    </row>
    <row r="1414" spans="1:14" ht="15" customHeight="1">
      <c r="A1414" s="9">
        <v>8</v>
      </c>
      <c r="B1414" s="9" t="s">
        <v>1687</v>
      </c>
      <c r="C1414" s="9" t="s">
        <v>1688</v>
      </c>
      <c r="D1414" s="9">
        <v>7801</v>
      </c>
      <c r="E1414" s="9" t="s">
        <v>4855</v>
      </c>
      <c r="F1414" s="9">
        <f>COUNTIFS(Detalhe_Registro!$A:$A,A1414,Detalhe_Registro!$D:$D,B1414)</f>
        <v>3</v>
      </c>
      <c r="G1414" s="11">
        <v>1.7058819999999999</v>
      </c>
      <c r="H1414" s="11">
        <v>0.80537000000000003</v>
      </c>
      <c r="I1414" s="10">
        <f>SUMIFS(Detalhe_Registro!$F:$F,Detalhe_Registro!$A:$A,A1414,Detalhe_Registro!$D:$D,B1414)</f>
        <v>788</v>
      </c>
      <c r="J1414" s="11">
        <f>SUMIFS(Detalhe_Registro!$G:$G,Detalhe_Registro!$A:$A,A1414,Detalhe_Registro!$D:$D,B1414)</f>
        <v>117.83999999999999</v>
      </c>
      <c r="K1414" s="9" t="str">
        <f>IF(G1414="","",IF(G1414&lt;Premissas!$C$8,"&lt; 1,00",IF(G1414&lt;Premissas!$C$9,"1,00 – 1,19",IF(G1414&lt;Premissas!$C$10,"1,20 – 1,39",IF(G1414&lt;Premissas!$C$11,"1,40 – 1,59",IF(G1414&lt;Premissas!$C$12,"1,60 – 1,99","≥ 2,00"))))))</f>
        <v>1,60 – 1,99</v>
      </c>
      <c r="L1414" s="12">
        <f>IF(G1414="","",MIN(Premissas!$C$17,IF(G1414&lt;Premissas!$C$8,Premissas!$E$7,IF(G1414&lt;Premissas!$C$9,Premissas!$E$8,IF(G1414&lt;Premissas!$C$10,Premissas!$E$9,IF(G1414&lt;Premissas!$C$11,Premissas!$E$10,IF(G1414&lt;Premissas!$C$12,Premissas!$E$11,Premissas!$E$12)))))))</f>
        <v>500</v>
      </c>
      <c r="M1414" s="13">
        <f>IF(OR(L1414="",L1414=0),0,L1414/Premissas!$C$16)</f>
        <v>19.23076923076923</v>
      </c>
      <c r="N1414" s="9" t="str">
        <f>IF(L1414&gt;=Premissas!$C$17,"SIM","NÃO")</f>
        <v>NÃO</v>
      </c>
    </row>
    <row r="1415" spans="1:14" ht="15" customHeight="1">
      <c r="A1415" s="9">
        <v>8</v>
      </c>
      <c r="B1415" s="9" t="s">
        <v>1425</v>
      </c>
      <c r="C1415" s="9" t="s">
        <v>1426</v>
      </c>
      <c r="D1415" s="9">
        <v>7801</v>
      </c>
      <c r="E1415" s="9" t="s">
        <v>4855</v>
      </c>
      <c r="F1415" s="9">
        <f>COUNTIFS(Detalhe_Registro!$A:$A,A1415,Detalhe_Registro!$D:$D,B1415)</f>
        <v>3</v>
      </c>
      <c r="G1415" s="11">
        <v>0.70588200000000001</v>
      </c>
      <c r="H1415" s="11">
        <v>0.30726399999999998</v>
      </c>
      <c r="I1415" s="10">
        <f>SUMIFS(Detalhe_Registro!$F:$F,Detalhe_Registro!$A:$A,A1415,Detalhe_Registro!$D:$D,B1415)</f>
        <v>380</v>
      </c>
      <c r="J1415" s="11">
        <f>SUMIFS(Detalhe_Registro!$G:$G,Detalhe_Registro!$A:$A,A1415,Detalhe_Registro!$D:$D,B1415)</f>
        <v>49.59</v>
      </c>
      <c r="K1415" s="9" t="str">
        <f>IF(G1415="","",IF(G1415&lt;Premissas!$C$8,"&lt; 1,00",IF(G1415&lt;Premissas!$C$9,"1,00 – 1,19",IF(G1415&lt;Premissas!$C$10,"1,20 – 1,39",IF(G1415&lt;Premissas!$C$11,"1,40 – 1,59",IF(G1415&lt;Premissas!$C$12,"1,60 – 1,99","≥ 2,00"))))))</f>
        <v>&lt; 1,00</v>
      </c>
      <c r="L1415" s="12">
        <f>IF(G1415="","",MIN(Premissas!$C$17,IF(G1415&lt;Premissas!$C$8,Premissas!$E$7,IF(G1415&lt;Premissas!$C$9,Premissas!$E$8,IF(G1415&lt;Premissas!$C$10,Premissas!$E$9,IF(G1415&lt;Premissas!$C$11,Premissas!$E$10,IF(G1415&lt;Premissas!$C$12,Premissas!$E$11,Premissas!$E$12)))))))</f>
        <v>0</v>
      </c>
      <c r="M1415" s="13">
        <f>IF(OR(L1415="",L1415=0),0,L1415/Premissas!$C$16)</f>
        <v>0</v>
      </c>
      <c r="N1415" s="9" t="str">
        <f>IF(L1415&gt;=Premissas!$C$17,"SIM","NÃO")</f>
        <v>NÃO</v>
      </c>
    </row>
    <row r="1416" spans="1:14" ht="15" customHeight="1">
      <c r="A1416" s="9">
        <v>8</v>
      </c>
      <c r="B1416" s="9" t="s">
        <v>1401</v>
      </c>
      <c r="C1416" s="9" t="s">
        <v>1402</v>
      </c>
      <c r="D1416" s="9">
        <v>1965</v>
      </c>
      <c r="E1416" s="9" t="s">
        <v>4853</v>
      </c>
      <c r="F1416" s="9">
        <f>COUNTIFS(Detalhe_Registro!$A:$A,A1416,Detalhe_Registro!$D:$D,B1416)</f>
        <v>4</v>
      </c>
      <c r="G1416" s="11">
        <v>0.54545500000000002</v>
      </c>
      <c r="H1416" s="11">
        <v>0.30213899999999999</v>
      </c>
      <c r="I1416" s="10">
        <f>SUMIFS(Detalhe_Registro!$F:$F,Detalhe_Registro!$A:$A,A1416,Detalhe_Registro!$D:$D,B1416)</f>
        <v>394</v>
      </c>
      <c r="J1416" s="11">
        <f>SUMIFS(Detalhe_Registro!$G:$G,Detalhe_Registro!$A:$A,A1416,Detalhe_Registro!$D:$D,B1416)</f>
        <v>34.22</v>
      </c>
      <c r="K1416" s="9" t="str">
        <f>IF(G1416="","",IF(G1416&lt;Premissas!$C$8,"&lt; 1,00",IF(G1416&lt;Premissas!$C$9,"1,00 – 1,19",IF(G1416&lt;Premissas!$C$10,"1,20 – 1,39",IF(G1416&lt;Premissas!$C$11,"1,40 – 1,59",IF(G1416&lt;Premissas!$C$12,"1,60 – 1,99","≥ 2,00"))))))</f>
        <v>&lt; 1,00</v>
      </c>
      <c r="L1416" s="12">
        <f>IF(G1416="","",MIN(Premissas!$C$17,IF(G1416&lt;Premissas!$C$8,Premissas!$E$7,IF(G1416&lt;Premissas!$C$9,Premissas!$E$8,IF(G1416&lt;Premissas!$C$10,Premissas!$E$9,IF(G1416&lt;Premissas!$C$11,Premissas!$E$10,IF(G1416&lt;Premissas!$C$12,Premissas!$E$11,Premissas!$E$12)))))))</f>
        <v>0</v>
      </c>
      <c r="M1416" s="13">
        <f>IF(OR(L1416="",L1416=0),0,L1416/Premissas!$C$16)</f>
        <v>0</v>
      </c>
      <c r="N1416" s="9" t="str">
        <f>IF(L1416&gt;=Premissas!$C$17,"SIM","NÃO")</f>
        <v>NÃO</v>
      </c>
    </row>
    <row r="1417" spans="1:14" ht="15" customHeight="1">
      <c r="A1417" s="9">
        <v>8</v>
      </c>
      <c r="B1417" s="9" t="s">
        <v>1589</v>
      </c>
      <c r="C1417" s="9" t="s">
        <v>1590</v>
      </c>
      <c r="D1417" s="9">
        <v>1965</v>
      </c>
      <c r="E1417" s="9" t="s">
        <v>20</v>
      </c>
      <c r="F1417" s="9">
        <f>COUNTIFS(Detalhe_Registro!$A:$A,A1417,Detalhe_Registro!$D:$D,B1417)</f>
        <v>2</v>
      </c>
      <c r="G1417" s="11">
        <v>0.6875</v>
      </c>
      <c r="H1417" s="11">
        <v>0.6875</v>
      </c>
      <c r="I1417" s="10">
        <f>SUMIFS(Detalhe_Registro!$F:$F,Detalhe_Registro!$A:$A,A1417,Detalhe_Registro!$D:$D,B1417)</f>
        <v>72</v>
      </c>
      <c r="J1417" s="11">
        <f>SUMIFS(Detalhe_Registro!$G:$G,Detalhe_Registro!$A:$A,A1417,Detalhe_Registro!$D:$D,B1417)</f>
        <v>6.6</v>
      </c>
      <c r="K1417" s="9" t="str">
        <f>IF(G1417="","",IF(G1417&lt;Premissas!$C$8,"&lt; 1,00",IF(G1417&lt;Premissas!$C$9,"1,00 – 1,19",IF(G1417&lt;Premissas!$C$10,"1,20 – 1,39",IF(G1417&lt;Premissas!$C$11,"1,40 – 1,59",IF(G1417&lt;Premissas!$C$12,"1,60 – 1,99","≥ 2,00"))))))</f>
        <v>&lt; 1,00</v>
      </c>
      <c r="L1417" s="12">
        <f>IF(G1417="","",MIN(Premissas!$C$17,IF(G1417&lt;Premissas!$C$8,Premissas!$E$7,IF(G1417&lt;Premissas!$C$9,Premissas!$E$8,IF(G1417&lt;Premissas!$C$10,Premissas!$E$9,IF(G1417&lt;Premissas!$C$11,Premissas!$E$10,IF(G1417&lt;Premissas!$C$12,Premissas!$E$11,Premissas!$E$12)))))))</f>
        <v>0</v>
      </c>
      <c r="M1417" s="13">
        <f>IF(OR(L1417="",L1417=0),0,L1417/Premissas!$C$16)</f>
        <v>0</v>
      </c>
      <c r="N1417" s="9" t="str">
        <f>IF(L1417&gt;=Premissas!$C$17,"SIM","NÃO")</f>
        <v>NÃO</v>
      </c>
    </row>
    <row r="1418" spans="1:14" ht="15" customHeight="1">
      <c r="A1418" s="9">
        <v>8</v>
      </c>
      <c r="B1418" s="9" t="s">
        <v>4310</v>
      </c>
      <c r="C1418" s="9" t="s">
        <v>4311</v>
      </c>
      <c r="D1418" s="9">
        <v>1965</v>
      </c>
      <c r="E1418" s="9" t="s">
        <v>18</v>
      </c>
      <c r="F1418" s="9">
        <f>COUNTIFS(Detalhe_Registro!$A:$A,A1418,Detalhe_Registro!$D:$D,B1418)</f>
        <v>2</v>
      </c>
      <c r="G1418" s="11">
        <v>0.68181800000000004</v>
      </c>
      <c r="H1418" s="11">
        <v>0.68181800000000004</v>
      </c>
      <c r="I1418" s="10">
        <f>SUMIFS(Detalhe_Registro!$F:$F,Detalhe_Registro!$A:$A,A1418,Detalhe_Registro!$D:$D,B1418)</f>
        <v>1070</v>
      </c>
      <c r="J1418" s="11">
        <f>SUMIFS(Detalhe_Registro!$G:$G,Detalhe_Registro!$A:$A,A1418,Detalhe_Registro!$D:$D,B1418)</f>
        <v>72.2</v>
      </c>
      <c r="K1418" s="9" t="str">
        <f>IF(G1418="","",IF(G1418&lt;Premissas!$C$8,"&lt; 1,00",IF(G1418&lt;Premissas!$C$9,"1,00 – 1,19",IF(G1418&lt;Premissas!$C$10,"1,20 – 1,39",IF(G1418&lt;Premissas!$C$11,"1,40 – 1,59",IF(G1418&lt;Premissas!$C$12,"1,60 – 1,99","≥ 2,00"))))))</f>
        <v>&lt; 1,00</v>
      </c>
      <c r="L1418" s="12">
        <f>IF(G1418="","",MIN(Premissas!$C$17,IF(G1418&lt;Premissas!$C$8,Premissas!$E$7,IF(G1418&lt;Premissas!$C$9,Premissas!$E$8,IF(G1418&lt;Premissas!$C$10,Premissas!$E$9,IF(G1418&lt;Premissas!$C$11,Premissas!$E$10,IF(G1418&lt;Premissas!$C$12,Premissas!$E$11,Premissas!$E$12)))))))</f>
        <v>0</v>
      </c>
      <c r="M1418" s="13">
        <f>IF(OR(L1418="",L1418=0),0,L1418/Premissas!$C$16)</f>
        <v>0</v>
      </c>
      <c r="N1418" s="9" t="str">
        <f>IF(L1418&gt;=Premissas!$C$17,"SIM","NÃO")</f>
        <v>NÃO</v>
      </c>
    </row>
    <row r="1419" spans="1:14" ht="15" customHeight="1">
      <c r="A1419" s="9">
        <v>8</v>
      </c>
      <c r="B1419" s="9" t="s">
        <v>1869</v>
      </c>
      <c r="C1419" s="9" t="s">
        <v>1870</v>
      </c>
      <c r="D1419" s="9">
        <v>1965</v>
      </c>
      <c r="E1419" s="9" t="s">
        <v>18</v>
      </c>
      <c r="F1419" s="9">
        <f>COUNTIFS(Detalhe_Registro!$A:$A,A1419,Detalhe_Registro!$D:$D,B1419)</f>
        <v>2</v>
      </c>
      <c r="G1419" s="11">
        <v>1</v>
      </c>
      <c r="H1419" s="11">
        <v>1</v>
      </c>
      <c r="I1419" s="10">
        <f>SUMIFS(Detalhe_Registro!$F:$F,Detalhe_Registro!$A:$A,A1419,Detalhe_Registro!$D:$D,B1419)</f>
        <v>2608</v>
      </c>
      <c r="J1419" s="11">
        <f>SUMIFS(Detalhe_Registro!$G:$G,Detalhe_Registro!$A:$A,A1419,Detalhe_Registro!$D:$D,B1419)</f>
        <v>118.38</v>
      </c>
      <c r="K1419" s="9" t="str">
        <f>IF(G1419="","",IF(G1419&lt;Premissas!$C$8,"&lt; 1,00",IF(G1419&lt;Premissas!$C$9,"1,00 – 1,19",IF(G1419&lt;Premissas!$C$10,"1,20 – 1,39",IF(G1419&lt;Premissas!$C$11,"1,40 – 1,59",IF(G1419&lt;Premissas!$C$12,"1,60 – 1,99","≥ 2,00"))))))</f>
        <v>1,00 – 1,19</v>
      </c>
      <c r="L1419" s="12">
        <f>IF(G1419="","",MIN(Premissas!$C$17,IF(G1419&lt;Premissas!$C$8,Premissas!$E$7,IF(G1419&lt;Premissas!$C$9,Premissas!$E$8,IF(G1419&lt;Premissas!$C$10,Premissas!$E$9,IF(G1419&lt;Premissas!$C$11,Premissas!$E$10,IF(G1419&lt;Premissas!$C$12,Premissas!$E$11,Premissas!$E$12)))))))</f>
        <v>100</v>
      </c>
      <c r="M1419" s="13">
        <f>IF(OR(L1419="",L1419=0),0,L1419/Premissas!$C$16)</f>
        <v>3.8461538461538463</v>
      </c>
      <c r="N1419" s="9" t="str">
        <f>IF(L1419&gt;=Premissas!$C$17,"SIM","NÃO")</f>
        <v>NÃO</v>
      </c>
    </row>
    <row r="1420" spans="1:14" ht="15" customHeight="1">
      <c r="A1420" s="9">
        <v>8</v>
      </c>
      <c r="B1420" s="9" t="s">
        <v>1217</v>
      </c>
      <c r="C1420" s="9" t="s">
        <v>1218</v>
      </c>
      <c r="D1420" s="9">
        <v>1965</v>
      </c>
      <c r="E1420" s="9" t="s">
        <v>21</v>
      </c>
      <c r="F1420" s="9">
        <f>COUNTIFS(Detalhe_Registro!$A:$A,A1420,Detalhe_Registro!$D:$D,B1420)</f>
        <v>2</v>
      </c>
      <c r="G1420" s="11">
        <v>0.6</v>
      </c>
      <c r="H1420" s="11">
        <v>0.6</v>
      </c>
      <c r="I1420" s="10">
        <f>SUMIFS(Detalhe_Registro!$F:$F,Detalhe_Registro!$A:$A,A1420,Detalhe_Registro!$D:$D,B1420)</f>
        <v>3508</v>
      </c>
      <c r="J1420" s="11">
        <f>SUMIFS(Detalhe_Registro!$G:$G,Detalhe_Registro!$A:$A,A1420,Detalhe_Registro!$D:$D,B1420)</f>
        <v>292.42</v>
      </c>
      <c r="K1420" s="9" t="str">
        <f>IF(G1420="","",IF(G1420&lt;Premissas!$C$8,"&lt; 1,00",IF(G1420&lt;Premissas!$C$9,"1,00 – 1,19",IF(G1420&lt;Premissas!$C$10,"1,20 – 1,39",IF(G1420&lt;Premissas!$C$11,"1,40 – 1,59",IF(G1420&lt;Premissas!$C$12,"1,60 – 1,99","≥ 2,00"))))))</f>
        <v>&lt; 1,00</v>
      </c>
      <c r="L1420" s="12">
        <f>IF(G1420="","",MIN(Premissas!$C$17,IF(G1420&lt;Premissas!$C$8,Premissas!$E$7,IF(G1420&lt;Premissas!$C$9,Premissas!$E$8,IF(G1420&lt;Premissas!$C$10,Premissas!$E$9,IF(G1420&lt;Premissas!$C$11,Premissas!$E$10,IF(G1420&lt;Premissas!$C$12,Premissas!$E$11,Premissas!$E$12)))))))</f>
        <v>0</v>
      </c>
      <c r="M1420" s="13">
        <f>IF(OR(L1420="",L1420=0),0,L1420/Premissas!$C$16)</f>
        <v>0</v>
      </c>
      <c r="N1420" s="9" t="str">
        <f>IF(L1420&gt;=Premissas!$C$17,"SIM","NÃO")</f>
        <v>NÃO</v>
      </c>
    </row>
    <row r="1421" spans="1:14" ht="15" customHeight="1">
      <c r="A1421" s="9">
        <v>8</v>
      </c>
      <c r="B1421" s="9" t="s">
        <v>1743</v>
      </c>
      <c r="C1421" s="9" t="s">
        <v>1744</v>
      </c>
      <c r="D1421" s="9">
        <v>1965</v>
      </c>
      <c r="E1421" s="9" t="s">
        <v>20</v>
      </c>
      <c r="F1421" s="9">
        <f>COUNTIFS(Detalhe_Registro!$A:$A,A1421,Detalhe_Registro!$D:$D,B1421)</f>
        <v>2</v>
      </c>
      <c r="G1421" s="11">
        <v>0.875</v>
      </c>
      <c r="H1421" s="11">
        <v>0.875</v>
      </c>
      <c r="I1421" s="10">
        <f>SUMIFS(Detalhe_Registro!$F:$F,Detalhe_Registro!$A:$A,A1421,Detalhe_Registro!$D:$D,B1421)</f>
        <v>3918</v>
      </c>
      <c r="J1421" s="11">
        <f>SUMIFS(Detalhe_Registro!$G:$G,Detalhe_Registro!$A:$A,A1421,Detalhe_Registro!$D:$D,B1421)</f>
        <v>278.52</v>
      </c>
      <c r="K1421" s="9" t="str">
        <f>IF(G1421="","",IF(G1421&lt;Premissas!$C$8,"&lt; 1,00",IF(G1421&lt;Premissas!$C$9,"1,00 – 1,19",IF(G1421&lt;Premissas!$C$10,"1,20 – 1,39",IF(G1421&lt;Premissas!$C$11,"1,40 – 1,59",IF(G1421&lt;Premissas!$C$12,"1,60 – 1,99","≥ 2,00"))))))</f>
        <v>&lt; 1,00</v>
      </c>
      <c r="L1421" s="12">
        <f>IF(G1421="","",MIN(Premissas!$C$17,IF(G1421&lt;Premissas!$C$8,Premissas!$E$7,IF(G1421&lt;Premissas!$C$9,Premissas!$E$8,IF(G1421&lt;Premissas!$C$10,Premissas!$E$9,IF(G1421&lt;Premissas!$C$11,Premissas!$E$10,IF(G1421&lt;Premissas!$C$12,Premissas!$E$11,Premissas!$E$12)))))))</f>
        <v>0</v>
      </c>
      <c r="M1421" s="13">
        <f>IF(OR(L1421="",L1421=0),0,L1421/Premissas!$C$16)</f>
        <v>0</v>
      </c>
      <c r="N1421" s="9" t="str">
        <f>IF(L1421&gt;=Premissas!$C$17,"SIM","NÃO")</f>
        <v>NÃO</v>
      </c>
    </row>
    <row r="1422" spans="1:14" ht="15" customHeight="1">
      <c r="A1422" s="9">
        <v>8</v>
      </c>
      <c r="B1422" s="9" t="s">
        <v>1467</v>
      </c>
      <c r="C1422" s="9" t="s">
        <v>1468</v>
      </c>
      <c r="D1422" s="9">
        <v>1965</v>
      </c>
      <c r="E1422" s="9" t="s">
        <v>18</v>
      </c>
      <c r="F1422" s="9">
        <f>COUNTIFS(Detalhe_Registro!$A:$A,A1422,Detalhe_Registro!$D:$D,B1422)</f>
        <v>2</v>
      </c>
      <c r="G1422" s="11">
        <v>1.5909089999999999</v>
      </c>
      <c r="H1422" s="11">
        <v>1.5909089999999999</v>
      </c>
      <c r="I1422" s="10">
        <f>SUMIFS(Detalhe_Registro!$F:$F,Detalhe_Registro!$A:$A,A1422,Detalhe_Registro!$D:$D,B1422)</f>
        <v>520</v>
      </c>
      <c r="J1422" s="11">
        <f>SUMIFS(Detalhe_Registro!$G:$G,Detalhe_Registro!$A:$A,A1422,Detalhe_Registro!$D:$D,B1422)</f>
        <v>15</v>
      </c>
      <c r="K1422" s="9" t="str">
        <f>IF(G1422="","",IF(G1422&lt;Premissas!$C$8,"&lt; 1,00",IF(G1422&lt;Premissas!$C$9,"1,00 – 1,19",IF(G1422&lt;Premissas!$C$10,"1,20 – 1,39",IF(G1422&lt;Premissas!$C$11,"1,40 – 1,59",IF(G1422&lt;Premissas!$C$12,"1,60 – 1,99","≥ 2,00"))))))</f>
        <v>1,40 – 1,59</v>
      </c>
      <c r="L1422" s="12">
        <f>IF(G1422="","",MIN(Premissas!$C$17,IF(G1422&lt;Premissas!$C$8,Premissas!$E$7,IF(G1422&lt;Premissas!$C$9,Premissas!$E$8,IF(G1422&lt;Premissas!$C$10,Premissas!$E$9,IF(G1422&lt;Premissas!$C$11,Premissas!$E$10,IF(G1422&lt;Premissas!$C$12,Premissas!$E$11,Premissas!$E$12)))))))</f>
        <v>350</v>
      </c>
      <c r="M1422" s="13">
        <f>IF(OR(L1422="",L1422=0),0,L1422/Premissas!$C$16)</f>
        <v>13.461538461538462</v>
      </c>
      <c r="N1422" s="9" t="str">
        <f>IF(L1422&gt;=Premissas!$C$17,"SIM","NÃO")</f>
        <v>NÃO</v>
      </c>
    </row>
    <row r="1423" spans="1:14" ht="15" customHeight="1">
      <c r="A1423" s="9">
        <v>8</v>
      </c>
      <c r="B1423" s="9" t="s">
        <v>1837</v>
      </c>
      <c r="C1423" s="9" t="s">
        <v>1838</v>
      </c>
      <c r="D1423" s="9">
        <v>1965</v>
      </c>
      <c r="E1423" s="9" t="s">
        <v>20</v>
      </c>
      <c r="F1423" s="9">
        <f>COUNTIFS(Detalhe_Registro!$A:$A,A1423,Detalhe_Registro!$D:$D,B1423)</f>
        <v>2</v>
      </c>
      <c r="G1423" s="11">
        <v>1.25</v>
      </c>
      <c r="H1423" s="11">
        <v>1.25</v>
      </c>
      <c r="I1423" s="10">
        <f>SUMIFS(Detalhe_Registro!$F:$F,Detalhe_Registro!$A:$A,A1423,Detalhe_Registro!$D:$D,B1423)</f>
        <v>4464</v>
      </c>
      <c r="J1423" s="11">
        <f>SUMIFS(Detalhe_Registro!$G:$G,Detalhe_Registro!$A:$A,A1423,Detalhe_Registro!$D:$D,B1423)</f>
        <v>220.68</v>
      </c>
      <c r="K1423" s="9" t="str">
        <f>IF(G1423="","",IF(G1423&lt;Premissas!$C$8,"&lt; 1,00",IF(G1423&lt;Premissas!$C$9,"1,00 – 1,19",IF(G1423&lt;Premissas!$C$10,"1,20 – 1,39",IF(G1423&lt;Premissas!$C$11,"1,40 – 1,59",IF(G1423&lt;Premissas!$C$12,"1,60 – 1,99","≥ 2,00"))))))</f>
        <v>1,20 – 1,39</v>
      </c>
      <c r="L1423" s="12">
        <f>IF(G1423="","",MIN(Premissas!$C$17,IF(G1423&lt;Premissas!$C$8,Premissas!$E$7,IF(G1423&lt;Premissas!$C$9,Premissas!$E$8,IF(G1423&lt;Premissas!$C$10,Premissas!$E$9,IF(G1423&lt;Premissas!$C$11,Premissas!$E$10,IF(G1423&lt;Premissas!$C$12,Premissas!$E$11,Premissas!$E$12)))))))</f>
        <v>200</v>
      </c>
      <c r="M1423" s="13">
        <f>IF(OR(L1423="",L1423=0),0,L1423/Premissas!$C$16)</f>
        <v>7.6923076923076925</v>
      </c>
      <c r="N1423" s="9" t="str">
        <f>IF(L1423&gt;=Premissas!$C$17,"SIM","NÃO")</f>
        <v>NÃO</v>
      </c>
    </row>
    <row r="1424" spans="1:14" ht="15" customHeight="1">
      <c r="A1424" s="9">
        <v>8</v>
      </c>
      <c r="B1424" s="9" t="s">
        <v>1551</v>
      </c>
      <c r="C1424" s="9" t="s">
        <v>1552</v>
      </c>
      <c r="D1424" s="9">
        <v>7801</v>
      </c>
      <c r="E1424" s="9" t="s">
        <v>4853</v>
      </c>
      <c r="F1424" s="9">
        <f>COUNTIFS(Detalhe_Registro!$A:$A,A1424,Detalhe_Registro!$D:$D,B1424)</f>
        <v>2</v>
      </c>
      <c r="G1424" s="11">
        <v>0.352941</v>
      </c>
      <c r="H1424" s="11">
        <v>0.335561</v>
      </c>
      <c r="I1424" s="10">
        <f>SUMIFS(Detalhe_Registro!$F:$F,Detalhe_Registro!$A:$A,A1424,Detalhe_Registro!$D:$D,B1424)</f>
        <v>144</v>
      </c>
      <c r="J1424" s="11">
        <f>SUMIFS(Detalhe_Registro!$G:$G,Detalhe_Registro!$A:$A,A1424,Detalhe_Registro!$D:$D,B1424)</f>
        <v>24.41</v>
      </c>
      <c r="K1424" s="9" t="str">
        <f>IF(G1424="","",IF(G1424&lt;Premissas!$C$8,"&lt; 1,00",IF(G1424&lt;Premissas!$C$9,"1,00 – 1,19",IF(G1424&lt;Premissas!$C$10,"1,20 – 1,39",IF(G1424&lt;Premissas!$C$11,"1,40 – 1,59",IF(G1424&lt;Premissas!$C$12,"1,60 – 1,99","≥ 2,00"))))))</f>
        <v>&lt; 1,00</v>
      </c>
      <c r="L1424" s="12">
        <f>IF(G1424="","",MIN(Premissas!$C$17,IF(G1424&lt;Premissas!$C$8,Premissas!$E$7,IF(G1424&lt;Premissas!$C$9,Premissas!$E$8,IF(G1424&lt;Premissas!$C$10,Premissas!$E$9,IF(G1424&lt;Premissas!$C$11,Premissas!$E$10,IF(G1424&lt;Premissas!$C$12,Premissas!$E$11,Premissas!$E$12)))))))</f>
        <v>0</v>
      </c>
      <c r="M1424" s="13">
        <f>IF(OR(L1424="",L1424=0),0,L1424/Premissas!$C$16)</f>
        <v>0</v>
      </c>
      <c r="N1424" s="9" t="str">
        <f>IF(L1424&gt;=Premissas!$C$17,"SIM","NÃO")</f>
        <v>NÃO</v>
      </c>
    </row>
    <row r="1425" spans="1:14" ht="15" customHeight="1">
      <c r="A1425" s="9">
        <v>8</v>
      </c>
      <c r="B1425" s="9" t="s">
        <v>3589</v>
      </c>
      <c r="C1425" s="9" t="s">
        <v>3590</v>
      </c>
      <c r="D1425" s="9">
        <v>930</v>
      </c>
      <c r="E1425" s="9" t="s">
        <v>20</v>
      </c>
      <c r="F1425" s="9">
        <f>COUNTIFS(Detalhe_Registro!$A:$A,A1425,Detalhe_Registro!$D:$D,B1425)</f>
        <v>1</v>
      </c>
      <c r="G1425" s="11">
        <v>0.3125</v>
      </c>
      <c r="H1425" s="11">
        <v>0.3125</v>
      </c>
      <c r="I1425" s="10">
        <f>SUMIFS(Detalhe_Registro!$F:$F,Detalhe_Registro!$A:$A,A1425,Detalhe_Registro!$D:$D,B1425)</f>
        <v>6</v>
      </c>
      <c r="J1425" s="11">
        <f>SUMIFS(Detalhe_Registro!$G:$G,Detalhe_Registro!$A:$A,A1425,Detalhe_Registro!$D:$D,B1425)</f>
        <v>1.33</v>
      </c>
      <c r="K1425" s="9" t="str">
        <f>IF(G1425="","",IF(G1425&lt;Premissas!$C$8,"&lt; 1,00",IF(G1425&lt;Premissas!$C$9,"1,00 – 1,19",IF(G1425&lt;Premissas!$C$10,"1,20 – 1,39",IF(G1425&lt;Premissas!$C$11,"1,40 – 1,59",IF(G1425&lt;Premissas!$C$12,"1,60 – 1,99","≥ 2,00"))))))</f>
        <v>&lt; 1,00</v>
      </c>
      <c r="L1425" s="12">
        <f>IF(G1425="","",MIN(Premissas!$C$17,IF(G1425&lt;Premissas!$C$8,Premissas!$E$7,IF(G1425&lt;Premissas!$C$9,Premissas!$E$8,IF(G1425&lt;Premissas!$C$10,Premissas!$E$9,IF(G1425&lt;Premissas!$C$11,Premissas!$E$10,IF(G1425&lt;Premissas!$C$12,Premissas!$E$11,Premissas!$E$12)))))))</f>
        <v>0</v>
      </c>
      <c r="M1425" s="13">
        <f>IF(OR(L1425="",L1425=0),0,L1425/Premissas!$C$16)</f>
        <v>0</v>
      </c>
      <c r="N1425" s="9" t="str">
        <f>IF(L1425&gt;=Premissas!$C$17,"SIM","NÃO")</f>
        <v>NÃO</v>
      </c>
    </row>
    <row r="1426" spans="1:14" ht="15" customHeight="1">
      <c r="A1426" s="9">
        <v>8</v>
      </c>
      <c r="B1426" s="9" t="s">
        <v>3595</v>
      </c>
      <c r="C1426" s="9" t="s">
        <v>3596</v>
      </c>
      <c r="D1426" s="9">
        <v>930</v>
      </c>
      <c r="E1426" s="9" t="s">
        <v>21</v>
      </c>
      <c r="F1426" s="9">
        <f>COUNTIFS(Detalhe_Registro!$A:$A,A1426,Detalhe_Registro!$D:$D,B1426)</f>
        <v>1</v>
      </c>
      <c r="G1426" s="11">
        <v>1.3</v>
      </c>
      <c r="H1426" s="11">
        <v>1.3</v>
      </c>
      <c r="I1426" s="10">
        <f>SUMIFS(Detalhe_Registro!$F:$F,Detalhe_Registro!$A:$A,A1426,Detalhe_Registro!$D:$D,B1426)</f>
        <v>2936</v>
      </c>
      <c r="J1426" s="11">
        <f>SUMIFS(Detalhe_Registro!$G:$G,Detalhe_Registro!$A:$A,A1426,Detalhe_Registro!$D:$D,B1426)</f>
        <v>111.93</v>
      </c>
      <c r="K1426" s="9" t="str">
        <f>IF(G1426="","",IF(G1426&lt;Premissas!$C$8,"&lt; 1,00",IF(G1426&lt;Premissas!$C$9,"1,00 – 1,19",IF(G1426&lt;Premissas!$C$10,"1,20 – 1,39",IF(G1426&lt;Premissas!$C$11,"1,40 – 1,59",IF(G1426&lt;Premissas!$C$12,"1,60 – 1,99","≥ 2,00"))))))</f>
        <v>1,20 – 1,39</v>
      </c>
      <c r="L1426" s="12">
        <f>IF(G1426="","",MIN(Premissas!$C$17,IF(G1426&lt;Premissas!$C$8,Premissas!$E$7,IF(G1426&lt;Premissas!$C$9,Premissas!$E$8,IF(G1426&lt;Premissas!$C$10,Premissas!$E$9,IF(G1426&lt;Premissas!$C$11,Premissas!$E$10,IF(G1426&lt;Premissas!$C$12,Premissas!$E$11,Premissas!$E$12)))))))</f>
        <v>200</v>
      </c>
      <c r="M1426" s="13">
        <f>IF(OR(L1426="",L1426=0),0,L1426/Premissas!$C$16)</f>
        <v>7.6923076923076925</v>
      </c>
      <c r="N1426" s="9" t="str">
        <f>IF(L1426&gt;=Premissas!$C$17,"SIM","NÃO")</f>
        <v>NÃO</v>
      </c>
    </row>
    <row r="1427" spans="1:14" ht="15" customHeight="1">
      <c r="A1427" s="9">
        <v>8</v>
      </c>
      <c r="B1427" s="9" t="s">
        <v>3057</v>
      </c>
      <c r="C1427" s="9" t="s">
        <v>3058</v>
      </c>
      <c r="D1427" s="9">
        <v>930</v>
      </c>
      <c r="E1427" s="9" t="s">
        <v>4852</v>
      </c>
      <c r="F1427" s="9">
        <f>COUNTIFS(Detalhe_Registro!$A:$A,A1427,Detalhe_Registro!$D:$D,B1427)</f>
        <v>2</v>
      </c>
      <c r="G1427" s="11">
        <v>4.7058819999999999</v>
      </c>
      <c r="H1427" s="11">
        <v>3.1966909999999999</v>
      </c>
      <c r="I1427" s="10">
        <f>SUMIFS(Detalhe_Registro!$F:$F,Detalhe_Registro!$A:$A,A1427,Detalhe_Registro!$D:$D,B1427)</f>
        <v>1805</v>
      </c>
      <c r="J1427" s="11">
        <f>SUMIFS(Detalhe_Registro!$G:$G,Detalhe_Registro!$A:$A,A1427,Detalhe_Registro!$D:$D,B1427)</f>
        <v>65.830000000000013</v>
      </c>
      <c r="K1427" s="9" t="str">
        <f>IF(G1427="","",IF(G1427&lt;Premissas!$C$8,"&lt; 1,00",IF(G1427&lt;Premissas!$C$9,"1,00 – 1,19",IF(G1427&lt;Premissas!$C$10,"1,20 – 1,39",IF(G1427&lt;Premissas!$C$11,"1,40 – 1,59",IF(G1427&lt;Premissas!$C$12,"1,60 – 1,99","≥ 2,00"))))))</f>
        <v>≥ 2,00</v>
      </c>
      <c r="L1427" s="12">
        <f>IF(G1427="","",MIN(Premissas!$C$17,IF(G1427&lt;Premissas!$C$8,Premissas!$E$7,IF(G1427&lt;Premissas!$C$9,Premissas!$E$8,IF(G1427&lt;Premissas!$C$10,Premissas!$E$9,IF(G1427&lt;Premissas!$C$11,Premissas!$E$10,IF(G1427&lt;Premissas!$C$12,Premissas!$E$11,Premissas!$E$12)))))))</f>
        <v>750</v>
      </c>
      <c r="M1427" s="13">
        <f>IF(OR(L1427="",L1427=0),0,L1427/Premissas!$C$16)</f>
        <v>28.846153846153847</v>
      </c>
      <c r="N1427" s="9" t="str">
        <f>IF(L1427&gt;=Premissas!$C$17,"SIM","NÃO")</f>
        <v>SIM</v>
      </c>
    </row>
    <row r="1428" spans="1:14" ht="15" customHeight="1">
      <c r="A1428" s="9">
        <v>8</v>
      </c>
      <c r="B1428" s="9" t="s">
        <v>3021</v>
      </c>
      <c r="C1428" s="9" t="s">
        <v>3022</v>
      </c>
      <c r="D1428" s="9">
        <v>930</v>
      </c>
      <c r="E1428" s="9" t="s">
        <v>18</v>
      </c>
      <c r="F1428" s="9">
        <f>COUNTIFS(Detalhe_Registro!$A:$A,A1428,Detalhe_Registro!$D:$D,B1428)</f>
        <v>1</v>
      </c>
      <c r="G1428" s="11">
        <v>1.6363639999999999</v>
      </c>
      <c r="H1428" s="11">
        <v>1.6363639999999999</v>
      </c>
      <c r="I1428" s="10">
        <f>SUMIFS(Detalhe_Registro!$F:$F,Detalhe_Registro!$A:$A,A1428,Detalhe_Registro!$D:$D,B1428)</f>
        <v>614</v>
      </c>
      <c r="J1428" s="11">
        <f>SUMIFS(Detalhe_Registro!$G:$G,Detalhe_Registro!$A:$A,A1428,Detalhe_Registro!$D:$D,B1428)</f>
        <v>17.28</v>
      </c>
      <c r="K1428" s="9" t="str">
        <f>IF(G1428="","",IF(G1428&lt;Premissas!$C$8,"&lt; 1,00",IF(G1428&lt;Premissas!$C$9,"1,00 – 1,19",IF(G1428&lt;Premissas!$C$10,"1,20 – 1,39",IF(G1428&lt;Premissas!$C$11,"1,40 – 1,59",IF(G1428&lt;Premissas!$C$12,"1,60 – 1,99","≥ 2,00"))))))</f>
        <v>1,60 – 1,99</v>
      </c>
      <c r="L1428" s="12">
        <f>IF(G1428="","",MIN(Premissas!$C$17,IF(G1428&lt;Premissas!$C$8,Premissas!$E$7,IF(G1428&lt;Premissas!$C$9,Premissas!$E$8,IF(G1428&lt;Premissas!$C$10,Premissas!$E$9,IF(G1428&lt;Premissas!$C$11,Premissas!$E$10,IF(G1428&lt;Premissas!$C$12,Premissas!$E$11,Premissas!$E$12)))))))</f>
        <v>500</v>
      </c>
      <c r="M1428" s="13">
        <f>IF(OR(L1428="",L1428=0),0,L1428/Premissas!$C$16)</f>
        <v>19.23076923076923</v>
      </c>
      <c r="N1428" s="9" t="str">
        <f>IF(L1428&gt;=Premissas!$C$17,"SIM","NÃO")</f>
        <v>NÃO</v>
      </c>
    </row>
    <row r="1429" spans="1:14" ht="15" customHeight="1">
      <c r="A1429" s="9">
        <v>8</v>
      </c>
      <c r="B1429" s="9" t="s">
        <v>4109</v>
      </c>
      <c r="C1429" s="9" t="s">
        <v>4110</v>
      </c>
      <c r="D1429" s="9">
        <v>930</v>
      </c>
      <c r="E1429" s="9" t="s">
        <v>20</v>
      </c>
      <c r="F1429" s="9">
        <f>COUNTIFS(Detalhe_Registro!$A:$A,A1429,Detalhe_Registro!$D:$D,B1429)</f>
        <v>1</v>
      </c>
      <c r="G1429" s="11">
        <v>6.25E-2</v>
      </c>
      <c r="H1429" s="11">
        <v>6.25E-2</v>
      </c>
      <c r="I1429" s="10">
        <f>SUMIFS(Detalhe_Registro!$F:$F,Detalhe_Registro!$A:$A,A1429,Detalhe_Registro!$D:$D,B1429)</f>
        <v>4</v>
      </c>
      <c r="J1429" s="11">
        <f>SUMIFS(Detalhe_Registro!$G:$G,Detalhe_Registro!$A:$A,A1429,Detalhe_Registro!$D:$D,B1429)</f>
        <v>6.07</v>
      </c>
      <c r="K1429" s="9" t="str">
        <f>IF(G1429="","",IF(G1429&lt;Premissas!$C$8,"&lt; 1,00",IF(G1429&lt;Premissas!$C$9,"1,00 – 1,19",IF(G1429&lt;Premissas!$C$10,"1,20 – 1,39",IF(G1429&lt;Premissas!$C$11,"1,40 – 1,59",IF(G1429&lt;Premissas!$C$12,"1,60 – 1,99","≥ 2,00"))))))</f>
        <v>&lt; 1,00</v>
      </c>
      <c r="L1429" s="12">
        <f>IF(G1429="","",MIN(Premissas!$C$17,IF(G1429&lt;Premissas!$C$8,Premissas!$E$7,IF(G1429&lt;Premissas!$C$9,Premissas!$E$8,IF(G1429&lt;Premissas!$C$10,Premissas!$E$9,IF(G1429&lt;Premissas!$C$11,Premissas!$E$10,IF(G1429&lt;Premissas!$C$12,Premissas!$E$11,Premissas!$E$12)))))))</f>
        <v>0</v>
      </c>
      <c r="M1429" s="13">
        <f>IF(OR(L1429="",L1429=0),0,L1429/Premissas!$C$16)</f>
        <v>0</v>
      </c>
      <c r="N1429" s="9" t="str">
        <f>IF(L1429&gt;=Premissas!$C$17,"SIM","NÃO")</f>
        <v>NÃO</v>
      </c>
    </row>
    <row r="1430" spans="1:14" ht="15" customHeight="1">
      <c r="A1430" s="9">
        <v>8</v>
      </c>
      <c r="B1430" s="9" t="s">
        <v>3157</v>
      </c>
      <c r="C1430" s="9" t="s">
        <v>3158</v>
      </c>
      <c r="D1430" s="9">
        <v>930</v>
      </c>
      <c r="E1430" s="9" t="s">
        <v>18</v>
      </c>
      <c r="F1430" s="9">
        <f>COUNTIFS(Detalhe_Registro!$A:$A,A1430,Detalhe_Registro!$D:$D,B1430)</f>
        <v>1</v>
      </c>
      <c r="G1430" s="11">
        <v>0.63636400000000004</v>
      </c>
      <c r="H1430" s="11">
        <v>0.63636400000000004</v>
      </c>
      <c r="I1430" s="10">
        <f>SUMIFS(Detalhe_Registro!$F:$F,Detalhe_Registro!$A:$A,A1430,Detalhe_Registro!$D:$D,B1430)</f>
        <v>74</v>
      </c>
      <c r="J1430" s="11">
        <f>SUMIFS(Detalhe_Registro!$G:$G,Detalhe_Registro!$A:$A,A1430,Detalhe_Registro!$D:$D,B1430)</f>
        <v>5.1100000000000003</v>
      </c>
      <c r="K1430" s="9" t="str">
        <f>IF(G1430="","",IF(G1430&lt;Premissas!$C$8,"&lt; 1,00",IF(G1430&lt;Premissas!$C$9,"1,00 – 1,19",IF(G1430&lt;Premissas!$C$10,"1,20 – 1,39",IF(G1430&lt;Premissas!$C$11,"1,40 – 1,59",IF(G1430&lt;Premissas!$C$12,"1,60 – 1,99","≥ 2,00"))))))</f>
        <v>&lt; 1,00</v>
      </c>
      <c r="L1430" s="12">
        <f>IF(G1430="","",MIN(Premissas!$C$17,IF(G1430&lt;Premissas!$C$8,Premissas!$E$7,IF(G1430&lt;Premissas!$C$9,Premissas!$E$8,IF(G1430&lt;Premissas!$C$10,Premissas!$E$9,IF(G1430&lt;Premissas!$C$11,Premissas!$E$10,IF(G1430&lt;Premissas!$C$12,Premissas!$E$11,Premissas!$E$12)))))))</f>
        <v>0</v>
      </c>
      <c r="M1430" s="13">
        <f>IF(OR(L1430="",L1430=0),0,L1430/Premissas!$C$16)</f>
        <v>0</v>
      </c>
      <c r="N1430" s="9" t="str">
        <f>IF(L1430&gt;=Premissas!$C$17,"SIM","NÃO")</f>
        <v>NÃO</v>
      </c>
    </row>
    <row r="1431" spans="1:14" ht="15" customHeight="1">
      <c r="A1431" s="9">
        <v>8</v>
      </c>
      <c r="B1431" s="9" t="s">
        <v>3085</v>
      </c>
      <c r="C1431" s="9" t="s">
        <v>3086</v>
      </c>
      <c r="D1431" s="9">
        <v>930</v>
      </c>
      <c r="E1431" s="9" t="s">
        <v>19</v>
      </c>
      <c r="F1431" s="9">
        <f>COUNTIFS(Detalhe_Registro!$A:$A,A1431,Detalhe_Registro!$D:$D,B1431)</f>
        <v>1</v>
      </c>
      <c r="G1431" s="11">
        <v>1.8823529999999999</v>
      </c>
      <c r="H1431" s="11">
        <v>1.8823529999999999</v>
      </c>
      <c r="I1431" s="10">
        <f>SUMIFS(Detalhe_Registro!$F:$F,Detalhe_Registro!$A:$A,A1431,Detalhe_Registro!$D:$D,B1431)</f>
        <v>2786</v>
      </c>
      <c r="J1431" s="11">
        <f>SUMIFS(Detalhe_Registro!$G:$G,Detalhe_Registro!$A:$A,A1431,Detalhe_Registro!$D:$D,B1431)</f>
        <v>87.54</v>
      </c>
      <c r="K1431" s="9" t="str">
        <f>IF(G1431="","",IF(G1431&lt;Premissas!$C$8,"&lt; 1,00",IF(G1431&lt;Premissas!$C$9,"1,00 – 1,19",IF(G1431&lt;Premissas!$C$10,"1,20 – 1,39",IF(G1431&lt;Premissas!$C$11,"1,40 – 1,59",IF(G1431&lt;Premissas!$C$12,"1,60 – 1,99","≥ 2,00"))))))</f>
        <v>1,60 – 1,99</v>
      </c>
      <c r="L1431" s="12">
        <f>IF(G1431="","",MIN(Premissas!$C$17,IF(G1431&lt;Premissas!$C$8,Premissas!$E$7,IF(G1431&lt;Premissas!$C$9,Premissas!$E$8,IF(G1431&lt;Premissas!$C$10,Premissas!$E$9,IF(G1431&lt;Premissas!$C$11,Premissas!$E$10,IF(G1431&lt;Premissas!$C$12,Premissas!$E$11,Premissas!$E$12)))))))</f>
        <v>500</v>
      </c>
      <c r="M1431" s="13">
        <f>IF(OR(L1431="",L1431=0),0,L1431/Premissas!$C$16)</f>
        <v>19.23076923076923</v>
      </c>
      <c r="N1431" s="9" t="str">
        <f>IF(L1431&gt;=Premissas!$C$17,"SIM","NÃO")</f>
        <v>NÃO</v>
      </c>
    </row>
    <row r="1432" spans="1:14" ht="15" customHeight="1">
      <c r="A1432" s="9">
        <v>8</v>
      </c>
      <c r="B1432" s="9" t="s">
        <v>3125</v>
      </c>
      <c r="C1432" s="9" t="s">
        <v>3126</v>
      </c>
      <c r="D1432" s="9">
        <v>930</v>
      </c>
      <c r="E1432" s="9" t="s">
        <v>18</v>
      </c>
      <c r="F1432" s="9">
        <f>COUNTIFS(Detalhe_Registro!$A:$A,A1432,Detalhe_Registro!$D:$D,B1432)</f>
        <v>1</v>
      </c>
      <c r="G1432" s="11">
        <v>0.40909099999999998</v>
      </c>
      <c r="H1432" s="11">
        <v>0.40909099999999998</v>
      </c>
      <c r="I1432" s="10">
        <f>SUMIFS(Detalhe_Registro!$F:$F,Detalhe_Registro!$A:$A,A1432,Detalhe_Registro!$D:$D,B1432)</f>
        <v>105</v>
      </c>
      <c r="J1432" s="11">
        <f>SUMIFS(Detalhe_Registro!$G:$G,Detalhe_Registro!$A:$A,A1432,Detalhe_Registro!$D:$D,B1432)</f>
        <v>11.14</v>
      </c>
      <c r="K1432" s="9" t="str">
        <f>IF(G1432="","",IF(G1432&lt;Premissas!$C$8,"&lt; 1,00",IF(G1432&lt;Premissas!$C$9,"1,00 – 1,19",IF(G1432&lt;Premissas!$C$10,"1,20 – 1,39",IF(G1432&lt;Premissas!$C$11,"1,40 – 1,59",IF(G1432&lt;Premissas!$C$12,"1,60 – 1,99","≥ 2,00"))))))</f>
        <v>&lt; 1,00</v>
      </c>
      <c r="L1432" s="12">
        <f>IF(G1432="","",MIN(Premissas!$C$17,IF(G1432&lt;Premissas!$C$8,Premissas!$E$7,IF(G1432&lt;Premissas!$C$9,Premissas!$E$8,IF(G1432&lt;Premissas!$C$10,Premissas!$E$9,IF(G1432&lt;Premissas!$C$11,Premissas!$E$10,IF(G1432&lt;Premissas!$C$12,Premissas!$E$11,Premissas!$E$12)))))))</f>
        <v>0</v>
      </c>
      <c r="M1432" s="13">
        <f>IF(OR(L1432="",L1432=0),0,L1432/Premissas!$C$16)</f>
        <v>0</v>
      </c>
      <c r="N1432" s="9" t="str">
        <f>IF(L1432&gt;=Premissas!$C$17,"SIM","NÃO")</f>
        <v>NÃO</v>
      </c>
    </row>
    <row r="1433" spans="1:14" ht="15" customHeight="1">
      <c r="A1433" s="9">
        <v>8</v>
      </c>
      <c r="B1433" s="9" t="s">
        <v>3203</v>
      </c>
      <c r="C1433" s="9" t="s">
        <v>3204</v>
      </c>
      <c r="D1433" s="9">
        <v>930</v>
      </c>
      <c r="E1433" s="9" t="s">
        <v>21</v>
      </c>
      <c r="F1433" s="9">
        <f>COUNTIFS(Detalhe_Registro!$A:$A,A1433,Detalhe_Registro!$D:$D,B1433)</f>
        <v>1</v>
      </c>
      <c r="G1433" s="11">
        <v>0.45</v>
      </c>
      <c r="H1433" s="11">
        <v>0.45</v>
      </c>
      <c r="I1433" s="10">
        <f>SUMIFS(Detalhe_Registro!$F:$F,Detalhe_Registro!$A:$A,A1433,Detalhe_Registro!$D:$D,B1433)</f>
        <v>659</v>
      </c>
      <c r="J1433" s="11">
        <f>SUMIFS(Detalhe_Registro!$G:$G,Detalhe_Registro!$A:$A,A1433,Detalhe_Registro!$D:$D,B1433)</f>
        <v>71.84</v>
      </c>
      <c r="K1433" s="9" t="str">
        <f>IF(G1433="","",IF(G1433&lt;Premissas!$C$8,"&lt; 1,00",IF(G1433&lt;Premissas!$C$9,"1,00 – 1,19",IF(G1433&lt;Premissas!$C$10,"1,20 – 1,39",IF(G1433&lt;Premissas!$C$11,"1,40 – 1,59",IF(G1433&lt;Premissas!$C$12,"1,60 – 1,99","≥ 2,00"))))))</f>
        <v>&lt; 1,00</v>
      </c>
      <c r="L1433" s="12">
        <f>IF(G1433="","",MIN(Premissas!$C$17,IF(G1433&lt;Premissas!$C$8,Premissas!$E$7,IF(G1433&lt;Premissas!$C$9,Premissas!$E$8,IF(G1433&lt;Premissas!$C$10,Premissas!$E$9,IF(G1433&lt;Premissas!$C$11,Premissas!$E$10,IF(G1433&lt;Premissas!$C$12,Premissas!$E$11,Premissas!$E$12)))))))</f>
        <v>0</v>
      </c>
      <c r="M1433" s="13">
        <f>IF(OR(L1433="",L1433=0),0,L1433/Premissas!$C$16)</f>
        <v>0</v>
      </c>
      <c r="N1433" s="9" t="str">
        <f>IF(L1433&gt;=Premissas!$C$17,"SIM","NÃO")</f>
        <v>NÃO</v>
      </c>
    </row>
    <row r="1434" spans="1:14" ht="15" customHeight="1">
      <c r="A1434" s="9">
        <v>8</v>
      </c>
      <c r="B1434" s="9" t="s">
        <v>3323</v>
      </c>
      <c r="C1434" s="9" t="s">
        <v>3324</v>
      </c>
      <c r="D1434" s="9">
        <v>930</v>
      </c>
      <c r="E1434" s="9" t="s">
        <v>18</v>
      </c>
      <c r="F1434" s="9">
        <f>COUNTIFS(Detalhe_Registro!$A:$A,A1434,Detalhe_Registro!$D:$D,B1434)</f>
        <v>1</v>
      </c>
      <c r="G1434" s="11">
        <v>1.2272730000000001</v>
      </c>
      <c r="H1434" s="11">
        <v>1.2272730000000001</v>
      </c>
      <c r="I1434" s="10">
        <f>SUMIFS(Detalhe_Registro!$F:$F,Detalhe_Registro!$A:$A,A1434,Detalhe_Registro!$D:$D,B1434)</f>
        <v>33</v>
      </c>
      <c r="J1434" s="11">
        <f>SUMIFS(Detalhe_Registro!$G:$G,Detalhe_Registro!$A:$A,A1434,Detalhe_Registro!$D:$D,B1434)</f>
        <v>1.23</v>
      </c>
      <c r="K1434" s="9" t="str">
        <f>IF(G1434="","",IF(G1434&lt;Premissas!$C$8,"&lt; 1,00",IF(G1434&lt;Premissas!$C$9,"1,00 – 1,19",IF(G1434&lt;Premissas!$C$10,"1,20 – 1,39",IF(G1434&lt;Premissas!$C$11,"1,40 – 1,59",IF(G1434&lt;Premissas!$C$12,"1,60 – 1,99","≥ 2,00"))))))</f>
        <v>1,20 – 1,39</v>
      </c>
      <c r="L1434" s="12">
        <f>IF(G1434="","",MIN(Premissas!$C$17,IF(G1434&lt;Premissas!$C$8,Premissas!$E$7,IF(G1434&lt;Premissas!$C$9,Premissas!$E$8,IF(G1434&lt;Premissas!$C$10,Premissas!$E$9,IF(G1434&lt;Premissas!$C$11,Premissas!$E$10,IF(G1434&lt;Premissas!$C$12,Premissas!$E$11,Premissas!$E$12)))))))</f>
        <v>200</v>
      </c>
      <c r="M1434" s="13">
        <f>IF(OR(L1434="",L1434=0),0,L1434/Premissas!$C$16)</f>
        <v>7.6923076923076925</v>
      </c>
      <c r="N1434" s="9" t="str">
        <f>IF(L1434&gt;=Premissas!$C$17,"SIM","NÃO")</f>
        <v>NÃO</v>
      </c>
    </row>
    <row r="1435" spans="1:14" ht="15" customHeight="1">
      <c r="A1435" s="9">
        <v>8</v>
      </c>
      <c r="B1435" s="9" t="s">
        <v>3051</v>
      </c>
      <c r="C1435" s="9" t="s">
        <v>3052</v>
      </c>
      <c r="D1435" s="9">
        <v>930</v>
      </c>
      <c r="E1435" s="9" t="s">
        <v>4858</v>
      </c>
      <c r="F1435" s="9">
        <f>COUNTIFS(Detalhe_Registro!$A:$A,A1435,Detalhe_Registro!$D:$D,B1435)</f>
        <v>2</v>
      </c>
      <c r="G1435" s="11">
        <v>2.1764709999999998</v>
      </c>
      <c r="H1435" s="11">
        <v>1.738235</v>
      </c>
      <c r="I1435" s="10">
        <f>SUMIFS(Detalhe_Registro!$F:$F,Detalhe_Registro!$A:$A,A1435,Detalhe_Registro!$D:$D,B1435)</f>
        <v>2343</v>
      </c>
      <c r="J1435" s="11">
        <f>SUMIFS(Detalhe_Registro!$G:$G,Detalhe_Registro!$A:$A,A1435,Detalhe_Registro!$D:$D,B1435)</f>
        <v>90.33</v>
      </c>
      <c r="K1435" s="9" t="str">
        <f>IF(G1435="","",IF(G1435&lt;Premissas!$C$8,"&lt; 1,00",IF(G1435&lt;Premissas!$C$9,"1,00 – 1,19",IF(G1435&lt;Premissas!$C$10,"1,20 – 1,39",IF(G1435&lt;Premissas!$C$11,"1,40 – 1,59",IF(G1435&lt;Premissas!$C$12,"1,60 – 1,99","≥ 2,00"))))))</f>
        <v>≥ 2,00</v>
      </c>
      <c r="L1435" s="12">
        <f>IF(G1435="","",MIN(Premissas!$C$17,IF(G1435&lt;Premissas!$C$8,Premissas!$E$7,IF(G1435&lt;Premissas!$C$9,Premissas!$E$8,IF(G1435&lt;Premissas!$C$10,Premissas!$E$9,IF(G1435&lt;Premissas!$C$11,Premissas!$E$10,IF(G1435&lt;Premissas!$C$12,Premissas!$E$11,Premissas!$E$12)))))))</f>
        <v>750</v>
      </c>
      <c r="M1435" s="13">
        <f>IF(OR(L1435="",L1435=0),0,L1435/Premissas!$C$16)</f>
        <v>28.846153846153847</v>
      </c>
      <c r="N1435" s="9" t="str">
        <f>IF(L1435&gt;=Premissas!$C$17,"SIM","NÃO")</f>
        <v>SIM</v>
      </c>
    </row>
    <row r="1436" spans="1:14" ht="15" customHeight="1">
      <c r="A1436" s="9">
        <v>8</v>
      </c>
      <c r="B1436" s="9" t="s">
        <v>3149</v>
      </c>
      <c r="C1436" s="9" t="s">
        <v>3150</v>
      </c>
      <c r="D1436" s="9">
        <v>930</v>
      </c>
      <c r="E1436" s="9" t="s">
        <v>18</v>
      </c>
      <c r="F1436" s="9">
        <f>COUNTIFS(Detalhe_Registro!$A:$A,A1436,Detalhe_Registro!$D:$D,B1436)</f>
        <v>1</v>
      </c>
      <c r="G1436" s="11">
        <v>0.45454499999999998</v>
      </c>
      <c r="H1436" s="11">
        <v>0.45454499999999998</v>
      </c>
      <c r="I1436" s="10">
        <f>SUMIFS(Detalhe_Registro!$F:$F,Detalhe_Registro!$A:$A,A1436,Detalhe_Registro!$D:$D,B1436)</f>
        <v>57</v>
      </c>
      <c r="J1436" s="11">
        <f>SUMIFS(Detalhe_Registro!$G:$G,Detalhe_Registro!$A:$A,A1436,Detalhe_Registro!$D:$D,B1436)</f>
        <v>5.51</v>
      </c>
      <c r="K1436" s="9" t="str">
        <f>IF(G1436="","",IF(G1436&lt;Premissas!$C$8,"&lt; 1,00",IF(G1436&lt;Premissas!$C$9,"1,00 – 1,19",IF(G1436&lt;Premissas!$C$10,"1,20 – 1,39",IF(G1436&lt;Premissas!$C$11,"1,40 – 1,59",IF(G1436&lt;Premissas!$C$12,"1,60 – 1,99","≥ 2,00"))))))</f>
        <v>&lt; 1,00</v>
      </c>
      <c r="L1436" s="12">
        <f>IF(G1436="","",MIN(Premissas!$C$17,IF(G1436&lt;Premissas!$C$8,Premissas!$E$7,IF(G1436&lt;Premissas!$C$9,Premissas!$E$8,IF(G1436&lt;Premissas!$C$10,Premissas!$E$9,IF(G1436&lt;Premissas!$C$11,Premissas!$E$10,IF(G1436&lt;Premissas!$C$12,Premissas!$E$11,Premissas!$E$12)))))))</f>
        <v>0</v>
      </c>
      <c r="M1436" s="13">
        <f>IF(OR(L1436="",L1436=0),0,L1436/Premissas!$C$16)</f>
        <v>0</v>
      </c>
      <c r="N1436" s="9" t="str">
        <f>IF(L1436&gt;=Premissas!$C$17,"SIM","NÃO")</f>
        <v>NÃO</v>
      </c>
    </row>
    <row r="1437" spans="1:14" ht="15" customHeight="1">
      <c r="A1437" s="9">
        <v>8</v>
      </c>
      <c r="B1437" s="9" t="s">
        <v>3117</v>
      </c>
      <c r="C1437" s="9" t="s">
        <v>3118</v>
      </c>
      <c r="D1437" s="9">
        <v>930</v>
      </c>
      <c r="E1437" s="9" t="s">
        <v>21</v>
      </c>
      <c r="F1437" s="9">
        <f>COUNTIFS(Detalhe_Registro!$A:$A,A1437,Detalhe_Registro!$D:$D,B1437)</f>
        <v>1</v>
      </c>
      <c r="G1437" s="11">
        <v>2.6</v>
      </c>
      <c r="H1437" s="11">
        <v>2.6</v>
      </c>
      <c r="I1437" s="10">
        <f>SUMIFS(Detalhe_Registro!$F:$F,Detalhe_Registro!$A:$A,A1437,Detalhe_Registro!$D:$D,B1437)</f>
        <v>1326</v>
      </c>
      <c r="J1437" s="11">
        <f>SUMIFS(Detalhe_Registro!$G:$G,Detalhe_Registro!$A:$A,A1437,Detalhe_Registro!$D:$D,B1437)</f>
        <v>25.37</v>
      </c>
      <c r="K1437" s="9" t="str">
        <f>IF(G1437="","",IF(G1437&lt;Premissas!$C$8,"&lt; 1,00",IF(G1437&lt;Premissas!$C$9,"1,00 – 1,19",IF(G1437&lt;Premissas!$C$10,"1,20 – 1,39",IF(G1437&lt;Premissas!$C$11,"1,40 – 1,59",IF(G1437&lt;Premissas!$C$12,"1,60 – 1,99","≥ 2,00"))))))</f>
        <v>≥ 2,00</v>
      </c>
      <c r="L1437" s="12">
        <f>IF(G1437="","",MIN(Premissas!$C$17,IF(G1437&lt;Premissas!$C$8,Premissas!$E$7,IF(G1437&lt;Premissas!$C$9,Premissas!$E$8,IF(G1437&lt;Premissas!$C$10,Premissas!$E$9,IF(G1437&lt;Premissas!$C$11,Premissas!$E$10,IF(G1437&lt;Premissas!$C$12,Premissas!$E$11,Premissas!$E$12)))))))</f>
        <v>750</v>
      </c>
      <c r="M1437" s="13">
        <f>IF(OR(L1437="",L1437=0),0,L1437/Premissas!$C$16)</f>
        <v>28.846153846153847</v>
      </c>
      <c r="N1437" s="9" t="str">
        <f>IF(L1437&gt;=Premissas!$C$17,"SIM","NÃO")</f>
        <v>SIM</v>
      </c>
    </row>
    <row r="1438" spans="1:14" ht="15" customHeight="1">
      <c r="A1438" s="9">
        <v>8</v>
      </c>
      <c r="B1438" s="9" t="s">
        <v>3585</v>
      </c>
      <c r="C1438" s="9" t="s">
        <v>3586</v>
      </c>
      <c r="D1438" s="9">
        <v>930</v>
      </c>
      <c r="E1438" s="9" t="s">
        <v>21</v>
      </c>
      <c r="F1438" s="9">
        <f>COUNTIFS(Detalhe_Registro!$A:$A,A1438,Detalhe_Registro!$D:$D,B1438)</f>
        <v>1</v>
      </c>
      <c r="G1438" s="11">
        <v>3.45</v>
      </c>
      <c r="H1438" s="11">
        <v>3.45</v>
      </c>
      <c r="I1438" s="10">
        <f>SUMIFS(Detalhe_Registro!$F:$F,Detalhe_Registro!$A:$A,A1438,Detalhe_Registro!$D:$D,B1438)</f>
        <v>1844</v>
      </c>
      <c r="J1438" s="11">
        <f>SUMIFS(Detalhe_Registro!$G:$G,Detalhe_Registro!$A:$A,A1438,Detalhe_Registro!$D:$D,B1438)</f>
        <v>26.68</v>
      </c>
      <c r="K1438" s="9" t="str">
        <f>IF(G1438="","",IF(G1438&lt;Premissas!$C$8,"&lt; 1,00",IF(G1438&lt;Premissas!$C$9,"1,00 – 1,19",IF(G1438&lt;Premissas!$C$10,"1,20 – 1,39",IF(G1438&lt;Premissas!$C$11,"1,40 – 1,59",IF(G1438&lt;Premissas!$C$12,"1,60 – 1,99","≥ 2,00"))))))</f>
        <v>≥ 2,00</v>
      </c>
      <c r="L1438" s="12">
        <f>IF(G1438="","",MIN(Premissas!$C$17,IF(G1438&lt;Premissas!$C$8,Premissas!$E$7,IF(G1438&lt;Premissas!$C$9,Premissas!$E$8,IF(G1438&lt;Premissas!$C$10,Premissas!$E$9,IF(G1438&lt;Premissas!$C$11,Premissas!$E$10,IF(G1438&lt;Premissas!$C$12,Premissas!$E$11,Premissas!$E$12)))))))</f>
        <v>750</v>
      </c>
      <c r="M1438" s="13">
        <f>IF(OR(L1438="",L1438=0),0,L1438/Premissas!$C$16)</f>
        <v>28.846153846153847</v>
      </c>
      <c r="N1438" s="9" t="str">
        <f>IF(L1438&gt;=Premissas!$C$17,"SIM","NÃO")</f>
        <v>SIM</v>
      </c>
    </row>
    <row r="1439" spans="1:14" ht="15" customHeight="1">
      <c r="A1439" s="9">
        <v>8</v>
      </c>
      <c r="B1439" s="9" t="s">
        <v>3121</v>
      </c>
      <c r="C1439" s="9" t="s">
        <v>3122</v>
      </c>
      <c r="D1439" s="9">
        <v>930</v>
      </c>
      <c r="E1439" s="9" t="s">
        <v>4853</v>
      </c>
      <c r="F1439" s="9">
        <f>COUNTIFS(Detalhe_Registro!$A:$A,A1439,Detalhe_Registro!$D:$D,B1439)</f>
        <v>2</v>
      </c>
      <c r="G1439" s="11">
        <v>2.058824</v>
      </c>
      <c r="H1439" s="11">
        <v>1.3021389999999999</v>
      </c>
      <c r="I1439" s="10">
        <f>SUMIFS(Detalhe_Registro!$F:$F,Detalhe_Registro!$A:$A,A1439,Detalhe_Registro!$D:$D,B1439)</f>
        <v>4737</v>
      </c>
      <c r="J1439" s="11">
        <f>SUMIFS(Detalhe_Registro!$G:$G,Detalhe_Registro!$A:$A,A1439,Detalhe_Registro!$D:$D,B1439)</f>
        <v>137.72999999999999</v>
      </c>
      <c r="K1439" s="9" t="str">
        <f>IF(G1439="","",IF(G1439&lt;Premissas!$C$8,"&lt; 1,00",IF(G1439&lt;Premissas!$C$9,"1,00 – 1,19",IF(G1439&lt;Premissas!$C$10,"1,20 – 1,39",IF(G1439&lt;Premissas!$C$11,"1,40 – 1,59",IF(G1439&lt;Premissas!$C$12,"1,60 – 1,99","≥ 2,00"))))))</f>
        <v>≥ 2,00</v>
      </c>
      <c r="L1439" s="12">
        <f>IF(G1439="","",MIN(Premissas!$C$17,IF(G1439&lt;Premissas!$C$8,Premissas!$E$7,IF(G1439&lt;Premissas!$C$9,Premissas!$E$8,IF(G1439&lt;Premissas!$C$10,Premissas!$E$9,IF(G1439&lt;Premissas!$C$11,Premissas!$E$10,IF(G1439&lt;Premissas!$C$12,Premissas!$E$11,Premissas!$E$12)))))))</f>
        <v>750</v>
      </c>
      <c r="M1439" s="13">
        <f>IF(OR(L1439="",L1439=0),0,L1439/Premissas!$C$16)</f>
        <v>28.846153846153847</v>
      </c>
      <c r="N1439" s="9" t="str">
        <f>IF(L1439&gt;=Premissas!$C$17,"SIM","NÃO")</f>
        <v>SIM</v>
      </c>
    </row>
    <row r="1440" spans="1:14" ht="15" customHeight="1">
      <c r="A1440" s="9">
        <v>8</v>
      </c>
      <c r="B1440" s="9" t="s">
        <v>3349</v>
      </c>
      <c r="C1440" s="9" t="s">
        <v>3350</v>
      </c>
      <c r="D1440" s="9">
        <v>930</v>
      </c>
      <c r="E1440" s="9" t="s">
        <v>19</v>
      </c>
      <c r="F1440" s="9">
        <f>COUNTIFS(Detalhe_Registro!$A:$A,A1440,Detalhe_Registro!$D:$D,B1440)</f>
        <v>1</v>
      </c>
      <c r="G1440" s="11">
        <v>1.7058819999999999</v>
      </c>
      <c r="H1440" s="11">
        <v>1.7058819999999999</v>
      </c>
      <c r="I1440" s="10">
        <f>SUMIFS(Detalhe_Registro!$F:$F,Detalhe_Registro!$A:$A,A1440,Detalhe_Registro!$D:$D,B1440)</f>
        <v>1829</v>
      </c>
      <c r="J1440" s="11">
        <f>SUMIFS(Detalhe_Registro!$G:$G,Detalhe_Registro!$A:$A,A1440,Detalhe_Registro!$D:$D,B1440)</f>
        <v>62.86</v>
      </c>
      <c r="K1440" s="9" t="str">
        <f>IF(G1440="","",IF(G1440&lt;Premissas!$C$8,"&lt; 1,00",IF(G1440&lt;Premissas!$C$9,"1,00 – 1,19",IF(G1440&lt;Premissas!$C$10,"1,20 – 1,39",IF(G1440&lt;Premissas!$C$11,"1,40 – 1,59",IF(G1440&lt;Premissas!$C$12,"1,60 – 1,99","≥ 2,00"))))))</f>
        <v>1,60 – 1,99</v>
      </c>
      <c r="L1440" s="12">
        <f>IF(G1440="","",MIN(Premissas!$C$17,IF(G1440&lt;Premissas!$C$8,Premissas!$E$7,IF(G1440&lt;Premissas!$C$9,Premissas!$E$8,IF(G1440&lt;Premissas!$C$10,Premissas!$E$9,IF(G1440&lt;Premissas!$C$11,Premissas!$E$10,IF(G1440&lt;Premissas!$C$12,Premissas!$E$11,Premissas!$E$12)))))))</f>
        <v>500</v>
      </c>
      <c r="M1440" s="13">
        <f>IF(OR(L1440="",L1440=0),0,L1440/Premissas!$C$16)</f>
        <v>19.23076923076923</v>
      </c>
      <c r="N1440" s="9" t="str">
        <f>IF(L1440&gt;=Premissas!$C$17,"SIM","NÃO")</f>
        <v>NÃO</v>
      </c>
    </row>
    <row r="1441" spans="1:14" ht="15" customHeight="1">
      <c r="A1441" s="9">
        <v>8</v>
      </c>
      <c r="B1441" s="9" t="s">
        <v>3173</v>
      </c>
      <c r="C1441" s="9" t="s">
        <v>3174</v>
      </c>
      <c r="D1441" s="9">
        <v>930</v>
      </c>
      <c r="E1441" s="9" t="s">
        <v>21</v>
      </c>
      <c r="F1441" s="9">
        <f>COUNTIFS(Detalhe_Registro!$A:$A,A1441,Detalhe_Registro!$D:$D,B1441)</f>
        <v>1</v>
      </c>
      <c r="G1441" s="11">
        <v>0.8</v>
      </c>
      <c r="H1441" s="11">
        <v>0.8</v>
      </c>
      <c r="I1441" s="10">
        <f>SUMIFS(Detalhe_Registro!$F:$F,Detalhe_Registro!$A:$A,A1441,Detalhe_Registro!$D:$D,B1441)</f>
        <v>1066</v>
      </c>
      <c r="J1441" s="11">
        <f>SUMIFS(Detalhe_Registro!$G:$G,Detalhe_Registro!$A:$A,A1441,Detalhe_Registro!$D:$D,B1441)</f>
        <v>67.930000000000007</v>
      </c>
      <c r="K1441" s="9" t="str">
        <f>IF(G1441="","",IF(G1441&lt;Premissas!$C$8,"&lt; 1,00",IF(G1441&lt;Premissas!$C$9,"1,00 – 1,19",IF(G1441&lt;Premissas!$C$10,"1,20 – 1,39",IF(G1441&lt;Premissas!$C$11,"1,40 – 1,59",IF(G1441&lt;Premissas!$C$12,"1,60 – 1,99","≥ 2,00"))))))</f>
        <v>&lt; 1,00</v>
      </c>
      <c r="L1441" s="12">
        <f>IF(G1441="","",MIN(Premissas!$C$17,IF(G1441&lt;Premissas!$C$8,Premissas!$E$7,IF(G1441&lt;Premissas!$C$9,Premissas!$E$8,IF(G1441&lt;Premissas!$C$10,Premissas!$E$9,IF(G1441&lt;Premissas!$C$11,Premissas!$E$10,IF(G1441&lt;Premissas!$C$12,Premissas!$E$11,Premissas!$E$12)))))))</f>
        <v>0</v>
      </c>
      <c r="M1441" s="13">
        <f>IF(OR(L1441="",L1441=0),0,L1441/Premissas!$C$16)</f>
        <v>0</v>
      </c>
      <c r="N1441" s="9" t="str">
        <f>IF(L1441&gt;=Premissas!$C$17,"SIM","NÃO")</f>
        <v>NÃO</v>
      </c>
    </row>
    <row r="1442" spans="1:14" ht="15" customHeight="1">
      <c r="A1442" s="9">
        <v>8</v>
      </c>
      <c r="B1442" s="9" t="s">
        <v>3395</v>
      </c>
      <c r="C1442" s="9" t="s">
        <v>3396</v>
      </c>
      <c r="D1442" s="9">
        <v>930</v>
      </c>
      <c r="E1442" s="9" t="s">
        <v>18</v>
      </c>
      <c r="F1442" s="9">
        <f>COUNTIFS(Detalhe_Registro!$A:$A,A1442,Detalhe_Registro!$D:$D,B1442)</f>
        <v>1</v>
      </c>
      <c r="G1442" s="11">
        <v>1.7727269999999999</v>
      </c>
      <c r="H1442" s="11">
        <v>1.7727269999999999</v>
      </c>
      <c r="I1442" s="10">
        <f>SUMIFS(Detalhe_Registro!$F:$F,Detalhe_Registro!$A:$A,A1442,Detalhe_Registro!$D:$D,B1442)</f>
        <v>903</v>
      </c>
      <c r="J1442" s="11">
        <f>SUMIFS(Detalhe_Registro!$G:$G,Detalhe_Registro!$A:$A,A1442,Detalhe_Registro!$D:$D,B1442)</f>
        <v>23.25</v>
      </c>
      <c r="K1442" s="9" t="str">
        <f>IF(G1442="","",IF(G1442&lt;Premissas!$C$8,"&lt; 1,00",IF(G1442&lt;Premissas!$C$9,"1,00 – 1,19",IF(G1442&lt;Premissas!$C$10,"1,20 – 1,39",IF(G1442&lt;Premissas!$C$11,"1,40 – 1,59",IF(G1442&lt;Premissas!$C$12,"1,60 – 1,99","≥ 2,00"))))))</f>
        <v>1,60 – 1,99</v>
      </c>
      <c r="L1442" s="12">
        <f>IF(G1442="","",MIN(Premissas!$C$17,IF(G1442&lt;Premissas!$C$8,Premissas!$E$7,IF(G1442&lt;Premissas!$C$9,Premissas!$E$8,IF(G1442&lt;Premissas!$C$10,Premissas!$E$9,IF(G1442&lt;Premissas!$C$11,Premissas!$E$10,IF(G1442&lt;Premissas!$C$12,Premissas!$E$11,Premissas!$E$12)))))))</f>
        <v>500</v>
      </c>
      <c r="M1442" s="13">
        <f>IF(OR(L1442="",L1442=0),0,L1442/Premissas!$C$16)</f>
        <v>19.23076923076923</v>
      </c>
      <c r="N1442" s="9" t="str">
        <f>IF(L1442&gt;=Premissas!$C$17,"SIM","NÃO")</f>
        <v>NÃO</v>
      </c>
    </row>
    <row r="1443" spans="1:14" ht="15" customHeight="1">
      <c r="A1443" s="9">
        <v>8</v>
      </c>
      <c r="B1443" s="9" t="s">
        <v>3055</v>
      </c>
      <c r="C1443" s="9" t="s">
        <v>3056</v>
      </c>
      <c r="D1443" s="9">
        <v>930</v>
      </c>
      <c r="E1443" s="9" t="s">
        <v>21</v>
      </c>
      <c r="F1443" s="9">
        <f>COUNTIFS(Detalhe_Registro!$A:$A,A1443,Detalhe_Registro!$D:$D,B1443)</f>
        <v>1</v>
      </c>
      <c r="G1443" s="11">
        <v>1.55</v>
      </c>
      <c r="H1443" s="11">
        <v>1.55</v>
      </c>
      <c r="I1443" s="10">
        <f>SUMIFS(Detalhe_Registro!$F:$F,Detalhe_Registro!$A:$A,A1443,Detalhe_Registro!$D:$D,B1443)</f>
        <v>2120</v>
      </c>
      <c r="J1443" s="11">
        <f>SUMIFS(Detalhe_Registro!$G:$G,Detalhe_Registro!$A:$A,A1443,Detalhe_Registro!$D:$D,B1443)</f>
        <v>67.69</v>
      </c>
      <c r="K1443" s="9" t="str">
        <f>IF(G1443="","",IF(G1443&lt;Premissas!$C$8,"&lt; 1,00",IF(G1443&lt;Premissas!$C$9,"1,00 – 1,19",IF(G1443&lt;Premissas!$C$10,"1,20 – 1,39",IF(G1443&lt;Premissas!$C$11,"1,40 – 1,59",IF(G1443&lt;Premissas!$C$12,"1,60 – 1,99","≥ 2,00"))))))</f>
        <v>1,40 – 1,59</v>
      </c>
      <c r="L1443" s="12">
        <f>IF(G1443="","",MIN(Premissas!$C$17,IF(G1443&lt;Premissas!$C$8,Premissas!$E$7,IF(G1443&lt;Premissas!$C$9,Premissas!$E$8,IF(G1443&lt;Premissas!$C$10,Premissas!$E$9,IF(G1443&lt;Premissas!$C$11,Premissas!$E$10,IF(G1443&lt;Premissas!$C$12,Premissas!$E$11,Premissas!$E$12)))))))</f>
        <v>350</v>
      </c>
      <c r="M1443" s="13">
        <f>IF(OR(L1443="",L1443=0),0,L1443/Premissas!$C$16)</f>
        <v>13.461538461538462</v>
      </c>
      <c r="N1443" s="9" t="str">
        <f>IF(L1443&gt;=Premissas!$C$17,"SIM","NÃO")</f>
        <v>NÃO</v>
      </c>
    </row>
    <row r="1444" spans="1:14" ht="15" customHeight="1">
      <c r="A1444" s="9">
        <v>8</v>
      </c>
      <c r="B1444" s="9" t="s">
        <v>3171</v>
      </c>
      <c r="C1444" s="9" t="s">
        <v>3172</v>
      </c>
      <c r="D1444" s="9">
        <v>930</v>
      </c>
      <c r="E1444" s="9" t="s">
        <v>18</v>
      </c>
      <c r="F1444" s="9">
        <f>COUNTIFS(Detalhe_Registro!$A:$A,A1444,Detalhe_Registro!$D:$D,B1444)</f>
        <v>1</v>
      </c>
      <c r="G1444" s="11">
        <v>0.63636400000000004</v>
      </c>
      <c r="H1444" s="11">
        <v>0.63636400000000004</v>
      </c>
      <c r="I1444" s="10">
        <f>SUMIFS(Detalhe_Registro!$F:$F,Detalhe_Registro!$A:$A,A1444,Detalhe_Registro!$D:$D,B1444)</f>
        <v>1012</v>
      </c>
      <c r="J1444" s="11">
        <f>SUMIFS(Detalhe_Registro!$G:$G,Detalhe_Registro!$A:$A,A1444,Detalhe_Registro!$D:$D,B1444)</f>
        <v>74.52</v>
      </c>
      <c r="K1444" s="9" t="str">
        <f>IF(G1444="","",IF(G1444&lt;Premissas!$C$8,"&lt; 1,00",IF(G1444&lt;Premissas!$C$9,"1,00 – 1,19",IF(G1444&lt;Premissas!$C$10,"1,20 – 1,39",IF(G1444&lt;Premissas!$C$11,"1,40 – 1,59",IF(G1444&lt;Premissas!$C$12,"1,60 – 1,99","≥ 2,00"))))))</f>
        <v>&lt; 1,00</v>
      </c>
      <c r="L1444" s="12">
        <f>IF(G1444="","",MIN(Premissas!$C$17,IF(G1444&lt;Premissas!$C$8,Premissas!$E$7,IF(G1444&lt;Premissas!$C$9,Premissas!$E$8,IF(G1444&lt;Premissas!$C$10,Premissas!$E$9,IF(G1444&lt;Premissas!$C$11,Premissas!$E$10,IF(G1444&lt;Premissas!$C$12,Premissas!$E$11,Premissas!$E$12)))))))</f>
        <v>0</v>
      </c>
      <c r="M1444" s="13">
        <f>IF(OR(L1444="",L1444=0),0,L1444/Premissas!$C$16)</f>
        <v>0</v>
      </c>
      <c r="N1444" s="9" t="str">
        <f>IF(L1444&gt;=Premissas!$C$17,"SIM","NÃO")</f>
        <v>NÃO</v>
      </c>
    </row>
    <row r="1445" spans="1:14" ht="15" customHeight="1">
      <c r="A1445" s="9">
        <v>8</v>
      </c>
      <c r="B1445" s="9" t="s">
        <v>3287</v>
      </c>
      <c r="C1445" s="9" t="s">
        <v>3288</v>
      </c>
      <c r="D1445" s="9">
        <v>930</v>
      </c>
      <c r="E1445" s="9" t="s">
        <v>18</v>
      </c>
      <c r="F1445" s="9">
        <f>COUNTIFS(Detalhe_Registro!$A:$A,A1445,Detalhe_Registro!$D:$D,B1445)</f>
        <v>1</v>
      </c>
      <c r="G1445" s="11">
        <v>0.54545500000000002</v>
      </c>
      <c r="H1445" s="11">
        <v>0.54545500000000002</v>
      </c>
      <c r="I1445" s="10">
        <f>SUMIFS(Detalhe_Registro!$F:$F,Detalhe_Registro!$A:$A,A1445,Detalhe_Registro!$D:$D,B1445)</f>
        <v>74</v>
      </c>
      <c r="J1445" s="11">
        <f>SUMIFS(Detalhe_Registro!$G:$G,Detalhe_Registro!$A:$A,A1445,Detalhe_Registro!$D:$D,B1445)</f>
        <v>6.38</v>
      </c>
      <c r="K1445" s="9" t="str">
        <f>IF(G1445="","",IF(G1445&lt;Premissas!$C$8,"&lt; 1,00",IF(G1445&lt;Premissas!$C$9,"1,00 – 1,19",IF(G1445&lt;Premissas!$C$10,"1,20 – 1,39",IF(G1445&lt;Premissas!$C$11,"1,40 – 1,59",IF(G1445&lt;Premissas!$C$12,"1,60 – 1,99","≥ 2,00"))))))</f>
        <v>&lt; 1,00</v>
      </c>
      <c r="L1445" s="12">
        <f>IF(G1445="","",MIN(Premissas!$C$17,IF(G1445&lt;Premissas!$C$8,Premissas!$E$7,IF(G1445&lt;Premissas!$C$9,Premissas!$E$8,IF(G1445&lt;Premissas!$C$10,Premissas!$E$9,IF(G1445&lt;Premissas!$C$11,Premissas!$E$10,IF(G1445&lt;Premissas!$C$12,Premissas!$E$11,Premissas!$E$12)))))))</f>
        <v>0</v>
      </c>
      <c r="M1445" s="13">
        <f>IF(OR(L1445="",L1445=0),0,L1445/Premissas!$C$16)</f>
        <v>0</v>
      </c>
      <c r="N1445" s="9" t="str">
        <f>IF(L1445&gt;=Premissas!$C$17,"SIM","NÃO")</f>
        <v>NÃO</v>
      </c>
    </row>
    <row r="1446" spans="1:14" ht="15" customHeight="1">
      <c r="A1446" s="9">
        <v>8</v>
      </c>
      <c r="B1446" s="9" t="s">
        <v>3081</v>
      </c>
      <c r="C1446" s="9" t="s">
        <v>3082</v>
      </c>
      <c r="D1446" s="9">
        <v>930</v>
      </c>
      <c r="E1446" s="9" t="s">
        <v>19</v>
      </c>
      <c r="F1446" s="9">
        <f>COUNTIFS(Detalhe_Registro!$A:$A,A1446,Detalhe_Registro!$D:$D,B1446)</f>
        <v>1</v>
      </c>
      <c r="G1446" s="11">
        <v>0.70588200000000001</v>
      </c>
      <c r="H1446" s="11">
        <v>0.70588200000000001</v>
      </c>
      <c r="I1446" s="10">
        <f>SUMIFS(Detalhe_Registro!$F:$F,Detalhe_Registro!$A:$A,A1446,Detalhe_Registro!$D:$D,B1446)</f>
        <v>411</v>
      </c>
      <c r="J1446" s="11">
        <f>SUMIFS(Detalhe_Registro!$G:$G,Detalhe_Registro!$A:$A,A1446,Detalhe_Registro!$D:$D,B1446)</f>
        <v>33.64</v>
      </c>
      <c r="K1446" s="9" t="str">
        <f>IF(G1446="","",IF(G1446&lt;Premissas!$C$8,"&lt; 1,00",IF(G1446&lt;Premissas!$C$9,"1,00 – 1,19",IF(G1446&lt;Premissas!$C$10,"1,20 – 1,39",IF(G1446&lt;Premissas!$C$11,"1,40 – 1,59",IF(G1446&lt;Premissas!$C$12,"1,60 – 1,99","≥ 2,00"))))))</f>
        <v>&lt; 1,00</v>
      </c>
      <c r="L1446" s="12">
        <f>IF(G1446="","",MIN(Premissas!$C$17,IF(G1446&lt;Premissas!$C$8,Premissas!$E$7,IF(G1446&lt;Premissas!$C$9,Premissas!$E$8,IF(G1446&lt;Premissas!$C$10,Premissas!$E$9,IF(G1446&lt;Premissas!$C$11,Premissas!$E$10,IF(G1446&lt;Premissas!$C$12,Premissas!$E$11,Premissas!$E$12)))))))</f>
        <v>0</v>
      </c>
      <c r="M1446" s="13">
        <f>IF(OR(L1446="",L1446=0),0,L1446/Premissas!$C$16)</f>
        <v>0</v>
      </c>
      <c r="N1446" s="9" t="str">
        <f>IF(L1446&gt;=Premissas!$C$17,"SIM","NÃO")</f>
        <v>NÃO</v>
      </c>
    </row>
    <row r="1447" spans="1:14" ht="15" customHeight="1">
      <c r="A1447" s="9">
        <v>8</v>
      </c>
      <c r="B1447" s="9" t="s">
        <v>3581</v>
      </c>
      <c r="C1447" s="9" t="s">
        <v>3582</v>
      </c>
      <c r="D1447" s="9">
        <v>930</v>
      </c>
      <c r="E1447" s="9" t="s">
        <v>4852</v>
      </c>
      <c r="F1447" s="9">
        <f>COUNTIFS(Detalhe_Registro!$A:$A,A1447,Detalhe_Registro!$D:$D,B1447)</f>
        <v>2</v>
      </c>
      <c r="G1447" s="11">
        <v>0.764706</v>
      </c>
      <c r="H1447" s="11">
        <v>0.66360300000000005</v>
      </c>
      <c r="I1447" s="10">
        <f>SUMIFS(Detalhe_Registro!$F:$F,Detalhe_Registro!$A:$A,A1447,Detalhe_Registro!$D:$D,B1447)</f>
        <v>1741</v>
      </c>
      <c r="J1447" s="11">
        <f>SUMIFS(Detalhe_Registro!$G:$G,Detalhe_Registro!$A:$A,A1447,Detalhe_Registro!$D:$D,B1447)</f>
        <v>129.94</v>
      </c>
      <c r="K1447" s="9" t="str">
        <f>IF(G1447="","",IF(G1447&lt;Premissas!$C$8,"&lt; 1,00",IF(G1447&lt;Premissas!$C$9,"1,00 – 1,19",IF(G1447&lt;Premissas!$C$10,"1,20 – 1,39",IF(G1447&lt;Premissas!$C$11,"1,40 – 1,59",IF(G1447&lt;Premissas!$C$12,"1,60 – 1,99","≥ 2,00"))))))</f>
        <v>&lt; 1,00</v>
      </c>
      <c r="L1447" s="12">
        <f>IF(G1447="","",MIN(Premissas!$C$17,IF(G1447&lt;Premissas!$C$8,Premissas!$E$7,IF(G1447&lt;Premissas!$C$9,Premissas!$E$8,IF(G1447&lt;Premissas!$C$10,Premissas!$E$9,IF(G1447&lt;Premissas!$C$11,Premissas!$E$10,IF(G1447&lt;Premissas!$C$12,Premissas!$E$11,Premissas!$E$12)))))))</f>
        <v>0</v>
      </c>
      <c r="M1447" s="13">
        <f>IF(OR(L1447="",L1447=0),0,L1447/Premissas!$C$16)</f>
        <v>0</v>
      </c>
      <c r="N1447" s="9" t="str">
        <f>IF(L1447&gt;=Premissas!$C$17,"SIM","NÃO")</f>
        <v>NÃO</v>
      </c>
    </row>
    <row r="1448" spans="1:14" ht="15" customHeight="1">
      <c r="A1448" s="9">
        <v>8</v>
      </c>
      <c r="B1448" s="9" t="s">
        <v>3223</v>
      </c>
      <c r="C1448" s="9" t="s">
        <v>3224</v>
      </c>
      <c r="D1448" s="9">
        <v>930</v>
      </c>
      <c r="E1448" s="9" t="s">
        <v>18</v>
      </c>
      <c r="F1448" s="9">
        <f>COUNTIFS(Detalhe_Registro!$A:$A,A1448,Detalhe_Registro!$D:$D,B1448)</f>
        <v>1</v>
      </c>
      <c r="G1448" s="11">
        <v>1</v>
      </c>
      <c r="H1448" s="11">
        <v>1</v>
      </c>
      <c r="I1448" s="10">
        <f>SUMIFS(Detalhe_Registro!$F:$F,Detalhe_Registro!$A:$A,A1448,Detalhe_Registro!$D:$D,B1448)</f>
        <v>489</v>
      </c>
      <c r="J1448" s="11">
        <f>SUMIFS(Detalhe_Registro!$G:$G,Detalhe_Registro!$A:$A,A1448,Detalhe_Registro!$D:$D,B1448)</f>
        <v>21.76</v>
      </c>
      <c r="K1448" s="9" t="str">
        <f>IF(G1448="","",IF(G1448&lt;Premissas!$C$8,"&lt; 1,00",IF(G1448&lt;Premissas!$C$9,"1,00 – 1,19",IF(G1448&lt;Premissas!$C$10,"1,20 – 1,39",IF(G1448&lt;Premissas!$C$11,"1,40 – 1,59",IF(G1448&lt;Premissas!$C$12,"1,60 – 1,99","≥ 2,00"))))))</f>
        <v>1,00 – 1,19</v>
      </c>
      <c r="L1448" s="12">
        <f>IF(G1448="","",MIN(Premissas!$C$17,IF(G1448&lt;Premissas!$C$8,Premissas!$E$7,IF(G1448&lt;Premissas!$C$9,Premissas!$E$8,IF(G1448&lt;Premissas!$C$10,Premissas!$E$9,IF(G1448&lt;Premissas!$C$11,Premissas!$E$10,IF(G1448&lt;Premissas!$C$12,Premissas!$E$11,Premissas!$E$12)))))))</f>
        <v>100</v>
      </c>
      <c r="M1448" s="13">
        <f>IF(OR(L1448="",L1448=0),0,L1448/Premissas!$C$16)</f>
        <v>3.8461538461538463</v>
      </c>
      <c r="N1448" s="9" t="str">
        <f>IF(L1448&gt;=Premissas!$C$17,"SIM","NÃO")</f>
        <v>NÃO</v>
      </c>
    </row>
    <row r="1449" spans="1:14" ht="15" customHeight="1">
      <c r="A1449" s="9">
        <v>8</v>
      </c>
      <c r="B1449" s="9" t="s">
        <v>3537</v>
      </c>
      <c r="C1449" s="9" t="s">
        <v>3538</v>
      </c>
      <c r="D1449" s="9">
        <v>930</v>
      </c>
      <c r="E1449" s="9" t="s">
        <v>20</v>
      </c>
      <c r="F1449" s="9">
        <f>COUNTIFS(Detalhe_Registro!$A:$A,A1449,Detalhe_Registro!$D:$D,B1449)</f>
        <v>1</v>
      </c>
      <c r="G1449" s="11">
        <v>0.125</v>
      </c>
      <c r="H1449" s="11">
        <v>0.125</v>
      </c>
      <c r="I1449" s="10">
        <f>SUMIFS(Detalhe_Registro!$F:$F,Detalhe_Registro!$A:$A,A1449,Detalhe_Registro!$D:$D,B1449)</f>
        <v>1</v>
      </c>
      <c r="J1449" s="11">
        <f>SUMIFS(Detalhe_Registro!$G:$G,Detalhe_Registro!$A:$A,A1449,Detalhe_Registro!$D:$D,B1449)</f>
        <v>0.41</v>
      </c>
      <c r="K1449" s="9" t="str">
        <f>IF(G1449="","",IF(G1449&lt;Premissas!$C$8,"&lt; 1,00",IF(G1449&lt;Premissas!$C$9,"1,00 – 1,19",IF(G1449&lt;Premissas!$C$10,"1,20 – 1,39",IF(G1449&lt;Premissas!$C$11,"1,40 – 1,59",IF(G1449&lt;Premissas!$C$12,"1,60 – 1,99","≥ 2,00"))))))</f>
        <v>&lt; 1,00</v>
      </c>
      <c r="L1449" s="12">
        <f>IF(G1449="","",MIN(Premissas!$C$17,IF(G1449&lt;Premissas!$C$8,Premissas!$E$7,IF(G1449&lt;Premissas!$C$9,Premissas!$E$8,IF(G1449&lt;Premissas!$C$10,Premissas!$E$9,IF(G1449&lt;Premissas!$C$11,Premissas!$E$10,IF(G1449&lt;Premissas!$C$12,Premissas!$E$11,Premissas!$E$12)))))))</f>
        <v>0</v>
      </c>
      <c r="M1449" s="13">
        <f>IF(OR(L1449="",L1449=0),0,L1449/Premissas!$C$16)</f>
        <v>0</v>
      </c>
      <c r="N1449" s="9" t="str">
        <f>IF(L1449&gt;=Premissas!$C$17,"SIM","NÃO")</f>
        <v>NÃO</v>
      </c>
    </row>
    <row r="1450" spans="1:14" ht="15" customHeight="1">
      <c r="A1450" s="9">
        <v>8</v>
      </c>
      <c r="B1450" s="9" t="s">
        <v>3319</v>
      </c>
      <c r="C1450" s="9" t="s">
        <v>3320</v>
      </c>
      <c r="D1450" s="9">
        <v>930</v>
      </c>
      <c r="E1450" s="9" t="s">
        <v>18</v>
      </c>
      <c r="F1450" s="9">
        <f>COUNTIFS(Detalhe_Registro!$A:$A,A1450,Detalhe_Registro!$D:$D,B1450)</f>
        <v>1</v>
      </c>
      <c r="G1450" s="11">
        <v>2.3181820000000002</v>
      </c>
      <c r="H1450" s="11">
        <v>2.3181820000000002</v>
      </c>
      <c r="I1450" s="10">
        <f>SUMIFS(Detalhe_Registro!$F:$F,Detalhe_Registro!$A:$A,A1450,Detalhe_Registro!$D:$D,B1450)</f>
        <v>792</v>
      </c>
      <c r="J1450" s="11">
        <f>SUMIFS(Detalhe_Registro!$G:$G,Detalhe_Registro!$A:$A,A1450,Detalhe_Registro!$D:$D,B1450)</f>
        <v>15.57</v>
      </c>
      <c r="K1450" s="9" t="str">
        <f>IF(G1450="","",IF(G1450&lt;Premissas!$C$8,"&lt; 1,00",IF(G1450&lt;Premissas!$C$9,"1,00 – 1,19",IF(G1450&lt;Premissas!$C$10,"1,20 – 1,39",IF(G1450&lt;Premissas!$C$11,"1,40 – 1,59",IF(G1450&lt;Premissas!$C$12,"1,60 – 1,99","≥ 2,00"))))))</f>
        <v>≥ 2,00</v>
      </c>
      <c r="L1450" s="12">
        <f>IF(G1450="","",MIN(Premissas!$C$17,IF(G1450&lt;Premissas!$C$8,Premissas!$E$7,IF(G1450&lt;Premissas!$C$9,Premissas!$E$8,IF(G1450&lt;Premissas!$C$10,Premissas!$E$9,IF(G1450&lt;Premissas!$C$11,Premissas!$E$10,IF(G1450&lt;Premissas!$C$12,Premissas!$E$11,Premissas!$E$12)))))))</f>
        <v>750</v>
      </c>
      <c r="M1450" s="13">
        <f>IF(OR(L1450="",L1450=0),0,L1450/Premissas!$C$16)</f>
        <v>28.846153846153847</v>
      </c>
      <c r="N1450" s="9" t="str">
        <f>IF(L1450&gt;=Premissas!$C$17,"SIM","NÃO")</f>
        <v>SIM</v>
      </c>
    </row>
    <row r="1451" spans="1:14" ht="15" customHeight="1">
      <c r="A1451" s="9">
        <v>8</v>
      </c>
      <c r="B1451" s="9" t="s">
        <v>3193</v>
      </c>
      <c r="C1451" s="9" t="s">
        <v>3194</v>
      </c>
      <c r="D1451" s="9">
        <v>930</v>
      </c>
      <c r="E1451" s="9" t="s">
        <v>18</v>
      </c>
      <c r="F1451" s="9">
        <f>COUNTIFS(Detalhe_Registro!$A:$A,A1451,Detalhe_Registro!$D:$D,B1451)</f>
        <v>1</v>
      </c>
      <c r="G1451" s="11">
        <v>3.6818179999999998</v>
      </c>
      <c r="H1451" s="11">
        <v>3.6818179999999998</v>
      </c>
      <c r="I1451" s="10">
        <f>SUMIFS(Detalhe_Registro!$F:$F,Detalhe_Registro!$A:$A,A1451,Detalhe_Registro!$D:$D,B1451)</f>
        <v>2100</v>
      </c>
      <c r="J1451" s="11">
        <f>SUMIFS(Detalhe_Registro!$G:$G,Detalhe_Registro!$A:$A,A1451,Detalhe_Registro!$D:$D,B1451)</f>
        <v>25.98</v>
      </c>
      <c r="K1451" s="9" t="str">
        <f>IF(G1451="","",IF(G1451&lt;Premissas!$C$8,"&lt; 1,00",IF(G1451&lt;Premissas!$C$9,"1,00 – 1,19",IF(G1451&lt;Premissas!$C$10,"1,20 – 1,39",IF(G1451&lt;Premissas!$C$11,"1,40 – 1,59",IF(G1451&lt;Premissas!$C$12,"1,60 – 1,99","≥ 2,00"))))))</f>
        <v>≥ 2,00</v>
      </c>
      <c r="L1451" s="12">
        <f>IF(G1451="","",MIN(Premissas!$C$17,IF(G1451&lt;Premissas!$C$8,Premissas!$E$7,IF(G1451&lt;Premissas!$C$9,Premissas!$E$8,IF(G1451&lt;Premissas!$C$10,Premissas!$E$9,IF(G1451&lt;Premissas!$C$11,Premissas!$E$10,IF(G1451&lt;Premissas!$C$12,Premissas!$E$11,Premissas!$E$12)))))))</f>
        <v>750</v>
      </c>
      <c r="M1451" s="13">
        <f>IF(OR(L1451="",L1451=0),0,L1451/Premissas!$C$16)</f>
        <v>28.846153846153847</v>
      </c>
      <c r="N1451" s="9" t="str">
        <f>IF(L1451&gt;=Premissas!$C$17,"SIM","NÃO")</f>
        <v>SIM</v>
      </c>
    </row>
    <row r="1452" spans="1:14" ht="15" customHeight="1">
      <c r="A1452" s="9">
        <v>8</v>
      </c>
      <c r="B1452" s="9" t="s">
        <v>3219</v>
      </c>
      <c r="C1452" s="9" t="s">
        <v>3220</v>
      </c>
      <c r="D1452" s="9">
        <v>930</v>
      </c>
      <c r="E1452" s="9" t="s">
        <v>18</v>
      </c>
      <c r="F1452" s="9">
        <f>COUNTIFS(Detalhe_Registro!$A:$A,A1452,Detalhe_Registro!$D:$D,B1452)</f>
        <v>1</v>
      </c>
      <c r="G1452" s="11">
        <v>2.5909089999999999</v>
      </c>
      <c r="H1452" s="11">
        <v>2.5909089999999999</v>
      </c>
      <c r="I1452" s="10">
        <f>SUMIFS(Detalhe_Registro!$F:$F,Detalhe_Registro!$A:$A,A1452,Detalhe_Registro!$D:$D,B1452)</f>
        <v>864</v>
      </c>
      <c r="J1452" s="11">
        <f>SUMIFS(Detalhe_Registro!$G:$G,Detalhe_Registro!$A:$A,A1452,Detalhe_Registro!$D:$D,B1452)</f>
        <v>15.17</v>
      </c>
      <c r="K1452" s="9" t="str">
        <f>IF(G1452="","",IF(G1452&lt;Premissas!$C$8,"&lt; 1,00",IF(G1452&lt;Premissas!$C$9,"1,00 – 1,19",IF(G1452&lt;Premissas!$C$10,"1,20 – 1,39",IF(G1452&lt;Premissas!$C$11,"1,40 – 1,59",IF(G1452&lt;Premissas!$C$12,"1,60 – 1,99","≥ 2,00"))))))</f>
        <v>≥ 2,00</v>
      </c>
      <c r="L1452" s="12">
        <f>IF(G1452="","",MIN(Premissas!$C$17,IF(G1452&lt;Premissas!$C$8,Premissas!$E$7,IF(G1452&lt;Premissas!$C$9,Premissas!$E$8,IF(G1452&lt;Premissas!$C$10,Premissas!$E$9,IF(G1452&lt;Premissas!$C$11,Premissas!$E$10,IF(G1452&lt;Premissas!$C$12,Premissas!$E$11,Premissas!$E$12)))))))</f>
        <v>750</v>
      </c>
      <c r="M1452" s="13">
        <f>IF(OR(L1452="",L1452=0),0,L1452/Premissas!$C$16)</f>
        <v>28.846153846153847</v>
      </c>
      <c r="N1452" s="9" t="str">
        <f>IF(L1452&gt;=Premissas!$C$17,"SIM","NÃO")</f>
        <v>SIM</v>
      </c>
    </row>
    <row r="1453" spans="1:14" ht="15" customHeight="1">
      <c r="A1453" s="9">
        <v>8</v>
      </c>
      <c r="B1453" s="9" t="s">
        <v>4125</v>
      </c>
      <c r="C1453" s="9" t="s">
        <v>4126</v>
      </c>
      <c r="D1453" s="9">
        <v>930</v>
      </c>
      <c r="E1453" s="9" t="s">
        <v>18</v>
      </c>
      <c r="F1453" s="9">
        <f>COUNTIFS(Detalhe_Registro!$A:$A,A1453,Detalhe_Registro!$D:$D,B1453)</f>
        <v>1</v>
      </c>
      <c r="G1453" s="11">
        <v>0.54545500000000002</v>
      </c>
      <c r="H1453" s="11">
        <v>0.54545500000000002</v>
      </c>
      <c r="I1453" s="10">
        <f>SUMIFS(Detalhe_Registro!$F:$F,Detalhe_Registro!$A:$A,A1453,Detalhe_Registro!$D:$D,B1453)</f>
        <v>545</v>
      </c>
      <c r="J1453" s="11">
        <f>SUMIFS(Detalhe_Registro!$G:$G,Detalhe_Registro!$A:$A,A1453,Detalhe_Registro!$D:$D,B1453)</f>
        <v>45.47</v>
      </c>
      <c r="K1453" s="9" t="str">
        <f>IF(G1453="","",IF(G1453&lt;Premissas!$C$8,"&lt; 1,00",IF(G1453&lt;Premissas!$C$9,"1,00 – 1,19",IF(G1453&lt;Premissas!$C$10,"1,20 – 1,39",IF(G1453&lt;Premissas!$C$11,"1,40 – 1,59",IF(G1453&lt;Premissas!$C$12,"1,60 – 1,99","≥ 2,00"))))))</f>
        <v>&lt; 1,00</v>
      </c>
      <c r="L1453" s="12">
        <f>IF(G1453="","",MIN(Premissas!$C$17,IF(G1453&lt;Premissas!$C$8,Premissas!$E$7,IF(G1453&lt;Premissas!$C$9,Premissas!$E$8,IF(G1453&lt;Premissas!$C$10,Premissas!$E$9,IF(G1453&lt;Premissas!$C$11,Premissas!$E$10,IF(G1453&lt;Premissas!$C$12,Premissas!$E$11,Premissas!$E$12)))))))</f>
        <v>0</v>
      </c>
      <c r="M1453" s="13">
        <f>IF(OR(L1453="",L1453=0),0,L1453/Premissas!$C$16)</f>
        <v>0</v>
      </c>
      <c r="N1453" s="9" t="str">
        <f>IF(L1453&gt;=Premissas!$C$17,"SIM","NÃO")</f>
        <v>NÃO</v>
      </c>
    </row>
    <row r="1454" spans="1:14" ht="15" customHeight="1">
      <c r="A1454" s="9">
        <v>8</v>
      </c>
      <c r="B1454" s="9" t="s">
        <v>3579</v>
      </c>
      <c r="C1454" s="9" t="s">
        <v>3580</v>
      </c>
      <c r="D1454" s="9">
        <v>930</v>
      </c>
      <c r="E1454" s="9" t="s">
        <v>19</v>
      </c>
      <c r="F1454" s="9">
        <f>COUNTIFS(Detalhe_Registro!$A:$A,A1454,Detalhe_Registro!$D:$D,B1454)</f>
        <v>1</v>
      </c>
      <c r="G1454" s="11">
        <v>1.058824</v>
      </c>
      <c r="H1454" s="11">
        <v>1.058824</v>
      </c>
      <c r="I1454" s="10">
        <f>SUMIFS(Detalhe_Registro!$F:$F,Detalhe_Registro!$A:$A,A1454,Detalhe_Registro!$D:$D,B1454)</f>
        <v>1529</v>
      </c>
      <c r="J1454" s="11">
        <f>SUMIFS(Detalhe_Registro!$G:$G,Detalhe_Registro!$A:$A,A1454,Detalhe_Registro!$D:$D,B1454)</f>
        <v>86.03</v>
      </c>
      <c r="K1454" s="9" t="str">
        <f>IF(G1454="","",IF(G1454&lt;Premissas!$C$8,"&lt; 1,00",IF(G1454&lt;Premissas!$C$9,"1,00 – 1,19",IF(G1454&lt;Premissas!$C$10,"1,20 – 1,39",IF(G1454&lt;Premissas!$C$11,"1,40 – 1,59",IF(G1454&lt;Premissas!$C$12,"1,60 – 1,99","≥ 2,00"))))))</f>
        <v>1,00 – 1,19</v>
      </c>
      <c r="L1454" s="12">
        <f>IF(G1454="","",MIN(Premissas!$C$17,IF(G1454&lt;Premissas!$C$8,Premissas!$E$7,IF(G1454&lt;Premissas!$C$9,Premissas!$E$8,IF(G1454&lt;Premissas!$C$10,Premissas!$E$9,IF(G1454&lt;Premissas!$C$11,Premissas!$E$10,IF(G1454&lt;Premissas!$C$12,Premissas!$E$11,Premissas!$E$12)))))))</f>
        <v>100</v>
      </c>
      <c r="M1454" s="13">
        <f>IF(OR(L1454="",L1454=0),0,L1454/Premissas!$C$16)</f>
        <v>3.8461538461538463</v>
      </c>
      <c r="N1454" s="9" t="str">
        <f>IF(L1454&gt;=Premissas!$C$17,"SIM","NÃO")</f>
        <v>NÃO</v>
      </c>
    </row>
    <row r="1455" spans="1:14" ht="15" customHeight="1">
      <c r="A1455" s="9">
        <v>8</v>
      </c>
      <c r="B1455" s="9" t="s">
        <v>3019</v>
      </c>
      <c r="C1455" s="9" t="s">
        <v>3020</v>
      </c>
      <c r="D1455" s="9">
        <v>930</v>
      </c>
      <c r="E1455" s="9" t="s">
        <v>20</v>
      </c>
      <c r="F1455" s="9">
        <f>COUNTIFS(Detalhe_Registro!$A:$A,A1455,Detalhe_Registro!$D:$D,B1455)</f>
        <v>1</v>
      </c>
      <c r="G1455" s="11">
        <v>6.25</v>
      </c>
      <c r="H1455" s="11">
        <v>6.25</v>
      </c>
      <c r="I1455" s="10">
        <f>SUMIFS(Detalhe_Registro!$F:$F,Detalhe_Registro!$A:$A,A1455,Detalhe_Registro!$D:$D,B1455)</f>
        <v>1</v>
      </c>
      <c r="J1455" s="11">
        <f>SUMIFS(Detalhe_Registro!$G:$G,Detalhe_Registro!$A:$A,A1455,Detalhe_Registro!$D:$D,B1455)</f>
        <v>0.01</v>
      </c>
      <c r="K1455" s="9" t="str">
        <f>IF(G1455="","",IF(G1455&lt;Premissas!$C$8,"&lt; 1,00",IF(G1455&lt;Premissas!$C$9,"1,00 – 1,19",IF(G1455&lt;Premissas!$C$10,"1,20 – 1,39",IF(G1455&lt;Premissas!$C$11,"1,40 – 1,59",IF(G1455&lt;Premissas!$C$12,"1,60 – 1,99","≥ 2,00"))))))</f>
        <v>≥ 2,00</v>
      </c>
      <c r="L1455" s="12">
        <f>IF(G1455="","",MIN(Premissas!$C$17,IF(G1455&lt;Premissas!$C$8,Premissas!$E$7,IF(G1455&lt;Premissas!$C$9,Premissas!$E$8,IF(G1455&lt;Premissas!$C$10,Premissas!$E$9,IF(G1455&lt;Premissas!$C$11,Premissas!$E$10,IF(G1455&lt;Premissas!$C$12,Premissas!$E$11,Premissas!$E$12)))))))</f>
        <v>750</v>
      </c>
      <c r="M1455" s="13">
        <f>IF(OR(L1455="",L1455=0),0,L1455/Premissas!$C$16)</f>
        <v>28.846153846153847</v>
      </c>
      <c r="N1455" s="9" t="str">
        <f>IF(L1455&gt;=Premissas!$C$17,"SIM","NÃO")</f>
        <v>SIM</v>
      </c>
    </row>
    <row r="1456" spans="1:14" ht="15" customHeight="1">
      <c r="A1456" s="9">
        <v>8</v>
      </c>
      <c r="B1456" s="9" t="s">
        <v>3037</v>
      </c>
      <c r="C1456" s="9" t="s">
        <v>3038</v>
      </c>
      <c r="D1456" s="9">
        <v>930</v>
      </c>
      <c r="E1456" s="9" t="s">
        <v>19</v>
      </c>
      <c r="F1456" s="9">
        <f>COUNTIFS(Detalhe_Registro!$A:$A,A1456,Detalhe_Registro!$D:$D,B1456)</f>
        <v>1</v>
      </c>
      <c r="G1456" s="11">
        <v>2.5294120000000002</v>
      </c>
      <c r="H1456" s="11">
        <v>2.5294120000000002</v>
      </c>
      <c r="I1456" s="10">
        <f>SUMIFS(Detalhe_Registro!$F:$F,Detalhe_Registro!$A:$A,A1456,Detalhe_Registro!$D:$D,B1456)</f>
        <v>242</v>
      </c>
      <c r="J1456" s="11">
        <f>SUMIFS(Detalhe_Registro!$G:$G,Detalhe_Registro!$A:$A,A1456,Detalhe_Registro!$D:$D,B1456)</f>
        <v>5.6</v>
      </c>
      <c r="K1456" s="9" t="str">
        <f>IF(G1456="","",IF(G1456&lt;Premissas!$C$8,"&lt; 1,00",IF(G1456&lt;Premissas!$C$9,"1,00 – 1,19",IF(G1456&lt;Premissas!$C$10,"1,20 – 1,39",IF(G1456&lt;Premissas!$C$11,"1,40 – 1,59",IF(G1456&lt;Premissas!$C$12,"1,60 – 1,99","≥ 2,00"))))))</f>
        <v>≥ 2,00</v>
      </c>
      <c r="L1456" s="12">
        <f>IF(G1456="","",MIN(Premissas!$C$17,IF(G1456&lt;Premissas!$C$8,Premissas!$E$7,IF(G1456&lt;Premissas!$C$9,Premissas!$E$8,IF(G1456&lt;Premissas!$C$10,Premissas!$E$9,IF(G1456&lt;Premissas!$C$11,Premissas!$E$10,IF(G1456&lt;Premissas!$C$12,Premissas!$E$11,Premissas!$E$12)))))))</f>
        <v>750</v>
      </c>
      <c r="M1456" s="13">
        <f>IF(OR(L1456="",L1456=0),0,L1456/Premissas!$C$16)</f>
        <v>28.846153846153847</v>
      </c>
      <c r="N1456" s="9" t="str">
        <f>IF(L1456&gt;=Premissas!$C$17,"SIM","NÃO")</f>
        <v>SIM</v>
      </c>
    </row>
    <row r="1457" spans="1:14" ht="15" customHeight="1">
      <c r="A1457" s="9">
        <v>8</v>
      </c>
      <c r="B1457" s="9" t="s">
        <v>3291</v>
      </c>
      <c r="C1457" s="9" t="s">
        <v>3292</v>
      </c>
      <c r="D1457" s="9">
        <v>930</v>
      </c>
      <c r="E1457" s="9" t="s">
        <v>4853</v>
      </c>
      <c r="F1457" s="9">
        <f>COUNTIFS(Detalhe_Registro!$A:$A,A1457,Detalhe_Registro!$D:$D,B1457)</f>
        <v>2</v>
      </c>
      <c r="G1457" s="11">
        <v>0.64705900000000005</v>
      </c>
      <c r="H1457" s="11">
        <v>0.59625700000000004</v>
      </c>
      <c r="I1457" s="10">
        <f>SUMIFS(Detalhe_Registro!$F:$F,Detalhe_Registro!$A:$A,A1457,Detalhe_Registro!$D:$D,B1457)</f>
        <v>109</v>
      </c>
      <c r="J1457" s="11">
        <f>SUMIFS(Detalhe_Registro!$G:$G,Detalhe_Registro!$A:$A,A1457,Detalhe_Registro!$D:$D,B1457)</f>
        <v>9.9500000000000011</v>
      </c>
      <c r="K1457" s="9" t="str">
        <f>IF(G1457="","",IF(G1457&lt;Premissas!$C$8,"&lt; 1,00",IF(G1457&lt;Premissas!$C$9,"1,00 – 1,19",IF(G1457&lt;Premissas!$C$10,"1,20 – 1,39",IF(G1457&lt;Premissas!$C$11,"1,40 – 1,59",IF(G1457&lt;Premissas!$C$12,"1,60 – 1,99","≥ 2,00"))))))</f>
        <v>&lt; 1,00</v>
      </c>
      <c r="L1457" s="12">
        <f>IF(G1457="","",MIN(Premissas!$C$17,IF(G1457&lt;Premissas!$C$8,Premissas!$E$7,IF(G1457&lt;Premissas!$C$9,Premissas!$E$8,IF(G1457&lt;Premissas!$C$10,Premissas!$E$9,IF(G1457&lt;Premissas!$C$11,Premissas!$E$10,IF(G1457&lt;Premissas!$C$12,Premissas!$E$11,Premissas!$E$12)))))))</f>
        <v>0</v>
      </c>
      <c r="M1457" s="13">
        <f>IF(OR(L1457="",L1457=0),0,L1457/Premissas!$C$16)</f>
        <v>0</v>
      </c>
      <c r="N1457" s="9" t="str">
        <f>IF(L1457&gt;=Premissas!$C$17,"SIM","NÃO")</f>
        <v>NÃO</v>
      </c>
    </row>
    <row r="1458" spans="1:14" ht="15" customHeight="1">
      <c r="A1458" s="9">
        <v>8</v>
      </c>
      <c r="B1458" s="9" t="s">
        <v>3127</v>
      </c>
      <c r="C1458" s="9" t="s">
        <v>3128</v>
      </c>
      <c r="D1458" s="9">
        <v>930</v>
      </c>
      <c r="E1458" s="9" t="s">
        <v>21</v>
      </c>
      <c r="F1458" s="9">
        <f>COUNTIFS(Detalhe_Registro!$A:$A,A1458,Detalhe_Registro!$D:$D,B1458)</f>
        <v>1</v>
      </c>
      <c r="G1458" s="11">
        <v>1.5</v>
      </c>
      <c r="H1458" s="11">
        <v>1.5</v>
      </c>
      <c r="I1458" s="10">
        <f>SUMIFS(Detalhe_Registro!$F:$F,Detalhe_Registro!$A:$A,A1458,Detalhe_Registro!$D:$D,B1458)</f>
        <v>1134</v>
      </c>
      <c r="J1458" s="11">
        <f>SUMIFS(Detalhe_Registro!$G:$G,Detalhe_Registro!$A:$A,A1458,Detalhe_Registro!$D:$D,B1458)</f>
        <v>37.58</v>
      </c>
      <c r="K1458" s="9" t="str">
        <f>IF(G1458="","",IF(G1458&lt;Premissas!$C$8,"&lt; 1,00",IF(G1458&lt;Premissas!$C$9,"1,00 – 1,19",IF(G1458&lt;Premissas!$C$10,"1,20 – 1,39",IF(G1458&lt;Premissas!$C$11,"1,40 – 1,59",IF(G1458&lt;Premissas!$C$12,"1,60 – 1,99","≥ 2,00"))))))</f>
        <v>1,40 – 1,59</v>
      </c>
      <c r="L1458" s="12">
        <f>IF(G1458="","",MIN(Premissas!$C$17,IF(G1458&lt;Premissas!$C$8,Premissas!$E$7,IF(G1458&lt;Premissas!$C$9,Premissas!$E$8,IF(G1458&lt;Premissas!$C$10,Premissas!$E$9,IF(G1458&lt;Premissas!$C$11,Premissas!$E$10,IF(G1458&lt;Premissas!$C$12,Premissas!$E$11,Premissas!$E$12)))))))</f>
        <v>350</v>
      </c>
      <c r="M1458" s="13">
        <f>IF(OR(L1458="",L1458=0),0,L1458/Premissas!$C$16)</f>
        <v>13.461538461538462</v>
      </c>
      <c r="N1458" s="9" t="str">
        <f>IF(L1458&gt;=Premissas!$C$17,"SIM","NÃO")</f>
        <v>NÃO</v>
      </c>
    </row>
    <row r="1459" spans="1:14" ht="15" customHeight="1">
      <c r="A1459" s="9">
        <v>8</v>
      </c>
      <c r="B1459" s="9" t="s">
        <v>3281</v>
      </c>
      <c r="C1459" s="9" t="s">
        <v>3282</v>
      </c>
      <c r="D1459" s="9">
        <v>930</v>
      </c>
      <c r="E1459" s="9" t="s">
        <v>21</v>
      </c>
      <c r="F1459" s="9">
        <f>COUNTIFS(Detalhe_Registro!$A:$A,A1459,Detalhe_Registro!$D:$D,B1459)</f>
        <v>1</v>
      </c>
      <c r="G1459" s="11">
        <v>0.35</v>
      </c>
      <c r="H1459" s="11">
        <v>0.35</v>
      </c>
      <c r="I1459" s="10">
        <f>SUMIFS(Detalhe_Registro!$F:$F,Detalhe_Registro!$A:$A,A1459,Detalhe_Registro!$D:$D,B1459)</f>
        <v>632</v>
      </c>
      <c r="J1459" s="11">
        <f>SUMIFS(Detalhe_Registro!$G:$G,Detalhe_Registro!$A:$A,A1459,Detalhe_Registro!$D:$D,B1459)</f>
        <v>95.87</v>
      </c>
      <c r="K1459" s="9" t="str">
        <f>IF(G1459="","",IF(G1459&lt;Premissas!$C$8,"&lt; 1,00",IF(G1459&lt;Premissas!$C$9,"1,00 – 1,19",IF(G1459&lt;Premissas!$C$10,"1,20 – 1,39",IF(G1459&lt;Premissas!$C$11,"1,40 – 1,59",IF(G1459&lt;Premissas!$C$12,"1,60 – 1,99","≥ 2,00"))))))</f>
        <v>&lt; 1,00</v>
      </c>
      <c r="L1459" s="12">
        <f>IF(G1459="","",MIN(Premissas!$C$17,IF(G1459&lt;Premissas!$C$8,Premissas!$E$7,IF(G1459&lt;Premissas!$C$9,Premissas!$E$8,IF(G1459&lt;Premissas!$C$10,Premissas!$E$9,IF(G1459&lt;Premissas!$C$11,Premissas!$E$10,IF(G1459&lt;Premissas!$C$12,Premissas!$E$11,Premissas!$E$12)))))))</f>
        <v>0</v>
      </c>
      <c r="M1459" s="13">
        <f>IF(OR(L1459="",L1459=0),0,L1459/Premissas!$C$16)</f>
        <v>0</v>
      </c>
      <c r="N1459" s="9" t="str">
        <f>IF(L1459&gt;=Premissas!$C$17,"SIM","NÃO")</f>
        <v>NÃO</v>
      </c>
    </row>
    <row r="1460" spans="1:14" ht="15" customHeight="1">
      <c r="A1460" s="9">
        <v>8</v>
      </c>
      <c r="B1460" s="9" t="s">
        <v>4135</v>
      </c>
      <c r="C1460" s="9" t="s">
        <v>4136</v>
      </c>
      <c r="D1460" s="9">
        <v>930</v>
      </c>
      <c r="E1460" s="9" t="s">
        <v>19</v>
      </c>
      <c r="F1460" s="9">
        <f>COUNTIFS(Detalhe_Registro!$A:$A,A1460,Detalhe_Registro!$D:$D,B1460)</f>
        <v>1</v>
      </c>
      <c r="G1460" s="11">
        <v>1</v>
      </c>
      <c r="H1460" s="11">
        <v>1</v>
      </c>
      <c r="I1460" s="10">
        <f>SUMIFS(Detalhe_Registro!$F:$F,Detalhe_Registro!$A:$A,A1460,Detalhe_Registro!$D:$D,B1460)</f>
        <v>47</v>
      </c>
      <c r="J1460" s="11">
        <f>SUMIFS(Detalhe_Registro!$G:$G,Detalhe_Registro!$A:$A,A1460,Detalhe_Registro!$D:$D,B1460)</f>
        <v>2.81</v>
      </c>
      <c r="K1460" s="9" t="str">
        <f>IF(G1460="","",IF(G1460&lt;Premissas!$C$8,"&lt; 1,00",IF(G1460&lt;Premissas!$C$9,"1,00 – 1,19",IF(G1460&lt;Premissas!$C$10,"1,20 – 1,39",IF(G1460&lt;Premissas!$C$11,"1,40 – 1,59",IF(G1460&lt;Premissas!$C$12,"1,60 – 1,99","≥ 2,00"))))))</f>
        <v>1,00 – 1,19</v>
      </c>
      <c r="L1460" s="12">
        <f>IF(G1460="","",MIN(Premissas!$C$17,IF(G1460&lt;Premissas!$C$8,Premissas!$E$7,IF(G1460&lt;Premissas!$C$9,Premissas!$E$8,IF(G1460&lt;Premissas!$C$10,Premissas!$E$9,IF(G1460&lt;Premissas!$C$11,Premissas!$E$10,IF(G1460&lt;Premissas!$C$12,Premissas!$E$11,Premissas!$E$12)))))))</f>
        <v>100</v>
      </c>
      <c r="M1460" s="13">
        <f>IF(OR(L1460="",L1460=0),0,L1460/Premissas!$C$16)</f>
        <v>3.8461538461538463</v>
      </c>
      <c r="N1460" s="9" t="str">
        <f>IF(L1460&gt;=Premissas!$C$17,"SIM","NÃO")</f>
        <v>NÃO</v>
      </c>
    </row>
    <row r="1461" spans="1:14" ht="15" customHeight="1">
      <c r="A1461" s="9">
        <v>8</v>
      </c>
      <c r="B1461" s="9" t="s">
        <v>4117</v>
      </c>
      <c r="C1461" s="9" t="s">
        <v>4118</v>
      </c>
      <c r="D1461" s="9">
        <v>930</v>
      </c>
      <c r="E1461" s="9" t="s">
        <v>20</v>
      </c>
      <c r="F1461" s="9">
        <f>COUNTIFS(Detalhe_Registro!$A:$A,A1461,Detalhe_Registro!$D:$D,B1461)</f>
        <v>1</v>
      </c>
      <c r="G1461" s="11">
        <v>1.3125</v>
      </c>
      <c r="H1461" s="11">
        <v>1.3125</v>
      </c>
      <c r="I1461" s="10">
        <f>SUMIFS(Detalhe_Registro!$F:$F,Detalhe_Registro!$A:$A,A1461,Detalhe_Registro!$D:$D,B1461)</f>
        <v>8</v>
      </c>
      <c r="J1461" s="11">
        <f>SUMIFS(Detalhe_Registro!$G:$G,Detalhe_Registro!$A:$A,A1461,Detalhe_Registro!$D:$D,B1461)</f>
        <v>0.38</v>
      </c>
      <c r="K1461" s="9" t="str">
        <f>IF(G1461="","",IF(G1461&lt;Premissas!$C$8,"&lt; 1,00",IF(G1461&lt;Premissas!$C$9,"1,00 – 1,19",IF(G1461&lt;Premissas!$C$10,"1,20 – 1,39",IF(G1461&lt;Premissas!$C$11,"1,40 – 1,59",IF(G1461&lt;Premissas!$C$12,"1,60 – 1,99","≥ 2,00"))))))</f>
        <v>1,20 – 1,39</v>
      </c>
      <c r="L1461" s="12">
        <f>IF(G1461="","",MIN(Premissas!$C$17,IF(G1461&lt;Premissas!$C$8,Premissas!$E$7,IF(G1461&lt;Premissas!$C$9,Premissas!$E$8,IF(G1461&lt;Premissas!$C$10,Premissas!$E$9,IF(G1461&lt;Premissas!$C$11,Premissas!$E$10,IF(G1461&lt;Premissas!$C$12,Premissas!$E$11,Premissas!$E$12)))))))</f>
        <v>200</v>
      </c>
      <c r="M1461" s="13">
        <f>IF(OR(L1461="",L1461=0),0,L1461/Premissas!$C$16)</f>
        <v>7.6923076923076925</v>
      </c>
      <c r="N1461" s="9" t="str">
        <f>IF(L1461&gt;=Premissas!$C$17,"SIM","NÃO")</f>
        <v>NÃO</v>
      </c>
    </row>
    <row r="1462" spans="1:14" ht="15" customHeight="1">
      <c r="A1462" s="9">
        <v>8</v>
      </c>
      <c r="B1462" s="9" t="s">
        <v>3229</v>
      </c>
      <c r="C1462" s="9" t="s">
        <v>3230</v>
      </c>
      <c r="D1462" s="9">
        <v>930</v>
      </c>
      <c r="E1462" s="9" t="s">
        <v>4852</v>
      </c>
      <c r="F1462" s="9">
        <f>COUNTIFS(Detalhe_Registro!$A:$A,A1462,Detalhe_Registro!$D:$D,B1462)</f>
        <v>2</v>
      </c>
      <c r="G1462" s="11">
        <v>3</v>
      </c>
      <c r="H1462" s="11">
        <v>2.1176469999999998</v>
      </c>
      <c r="I1462" s="10">
        <f>SUMIFS(Detalhe_Registro!$F:$F,Detalhe_Registro!$A:$A,A1462,Detalhe_Registro!$D:$D,B1462)</f>
        <v>1852</v>
      </c>
      <c r="J1462" s="11">
        <f>SUMIFS(Detalhe_Registro!$G:$G,Detalhe_Registro!$A:$A,A1462,Detalhe_Registro!$D:$D,B1462)</f>
        <v>87.839999999999989</v>
      </c>
      <c r="K1462" s="9" t="str">
        <f>IF(G1462="","",IF(G1462&lt;Premissas!$C$8,"&lt; 1,00",IF(G1462&lt;Premissas!$C$9,"1,00 – 1,19",IF(G1462&lt;Premissas!$C$10,"1,20 – 1,39",IF(G1462&lt;Premissas!$C$11,"1,40 – 1,59",IF(G1462&lt;Premissas!$C$12,"1,60 – 1,99","≥ 2,00"))))))</f>
        <v>≥ 2,00</v>
      </c>
      <c r="L1462" s="12">
        <f>IF(G1462="","",MIN(Premissas!$C$17,IF(G1462&lt;Premissas!$C$8,Premissas!$E$7,IF(G1462&lt;Premissas!$C$9,Premissas!$E$8,IF(G1462&lt;Premissas!$C$10,Premissas!$E$9,IF(G1462&lt;Premissas!$C$11,Premissas!$E$10,IF(G1462&lt;Premissas!$C$12,Premissas!$E$11,Premissas!$E$12)))))))</f>
        <v>750</v>
      </c>
      <c r="M1462" s="13">
        <f>IF(OR(L1462="",L1462=0),0,L1462/Premissas!$C$16)</f>
        <v>28.846153846153847</v>
      </c>
      <c r="N1462" s="9" t="str">
        <f>IF(L1462&gt;=Premissas!$C$17,"SIM","NÃO")</f>
        <v>SIM</v>
      </c>
    </row>
    <row r="1463" spans="1:14" ht="15" customHeight="1">
      <c r="A1463" s="9">
        <v>8</v>
      </c>
      <c r="B1463" s="9" t="s">
        <v>3365</v>
      </c>
      <c r="C1463" s="9" t="s">
        <v>3366</v>
      </c>
      <c r="D1463" s="9">
        <v>930</v>
      </c>
      <c r="E1463" s="9" t="s">
        <v>18</v>
      </c>
      <c r="F1463" s="9">
        <f>COUNTIFS(Detalhe_Registro!$A:$A,A1463,Detalhe_Registro!$D:$D,B1463)</f>
        <v>1</v>
      </c>
      <c r="G1463" s="11">
        <v>2.7727270000000002</v>
      </c>
      <c r="H1463" s="11">
        <v>2.7727270000000002</v>
      </c>
      <c r="I1463" s="10">
        <f>SUMIFS(Detalhe_Registro!$F:$F,Detalhe_Registro!$A:$A,A1463,Detalhe_Registro!$D:$D,B1463)</f>
        <v>1460</v>
      </c>
      <c r="J1463" s="11">
        <f>SUMIFS(Detalhe_Registro!$G:$G,Detalhe_Registro!$A:$A,A1463,Detalhe_Registro!$D:$D,B1463)</f>
        <v>23.79</v>
      </c>
      <c r="K1463" s="9" t="str">
        <f>IF(G1463="","",IF(G1463&lt;Premissas!$C$8,"&lt; 1,00",IF(G1463&lt;Premissas!$C$9,"1,00 – 1,19",IF(G1463&lt;Premissas!$C$10,"1,20 – 1,39",IF(G1463&lt;Premissas!$C$11,"1,40 – 1,59",IF(G1463&lt;Premissas!$C$12,"1,60 – 1,99","≥ 2,00"))))))</f>
        <v>≥ 2,00</v>
      </c>
      <c r="L1463" s="12">
        <f>IF(G1463="","",MIN(Premissas!$C$17,IF(G1463&lt;Premissas!$C$8,Premissas!$E$7,IF(G1463&lt;Premissas!$C$9,Premissas!$E$8,IF(G1463&lt;Premissas!$C$10,Premissas!$E$9,IF(G1463&lt;Premissas!$C$11,Premissas!$E$10,IF(G1463&lt;Premissas!$C$12,Premissas!$E$11,Premissas!$E$12)))))))</f>
        <v>750</v>
      </c>
      <c r="M1463" s="13">
        <f>IF(OR(L1463="",L1463=0),0,L1463/Premissas!$C$16)</f>
        <v>28.846153846153847</v>
      </c>
      <c r="N1463" s="9" t="str">
        <f>IF(L1463&gt;=Premissas!$C$17,"SIM","NÃO")</f>
        <v>SIM</v>
      </c>
    </row>
    <row r="1464" spans="1:14" ht="15" customHeight="1">
      <c r="A1464" s="9">
        <v>8</v>
      </c>
      <c r="B1464" s="9" t="s">
        <v>3017</v>
      </c>
      <c r="C1464" s="9" t="s">
        <v>3018</v>
      </c>
      <c r="D1464" s="9">
        <v>930</v>
      </c>
      <c r="E1464" s="9" t="s">
        <v>21</v>
      </c>
      <c r="F1464" s="9">
        <f>COUNTIFS(Detalhe_Registro!$A:$A,A1464,Detalhe_Registro!$D:$D,B1464)</f>
        <v>1</v>
      </c>
      <c r="G1464" s="11">
        <v>1.1000000000000001</v>
      </c>
      <c r="H1464" s="11">
        <v>1.1000000000000001</v>
      </c>
      <c r="I1464" s="10">
        <f>SUMIFS(Detalhe_Registro!$F:$F,Detalhe_Registro!$A:$A,A1464,Detalhe_Registro!$D:$D,B1464)</f>
        <v>2356</v>
      </c>
      <c r="J1464" s="11">
        <f>SUMIFS(Detalhe_Registro!$G:$G,Detalhe_Registro!$A:$A,A1464,Detalhe_Registro!$D:$D,B1464)</f>
        <v>109.15</v>
      </c>
      <c r="K1464" s="9" t="str">
        <f>IF(G1464="","",IF(G1464&lt;Premissas!$C$8,"&lt; 1,00",IF(G1464&lt;Premissas!$C$9,"1,00 – 1,19",IF(G1464&lt;Premissas!$C$10,"1,20 – 1,39",IF(G1464&lt;Premissas!$C$11,"1,40 – 1,59",IF(G1464&lt;Premissas!$C$12,"1,60 – 1,99","≥ 2,00"))))))</f>
        <v>1,00 – 1,19</v>
      </c>
      <c r="L1464" s="12">
        <f>IF(G1464="","",MIN(Premissas!$C$17,IF(G1464&lt;Premissas!$C$8,Premissas!$E$7,IF(G1464&lt;Premissas!$C$9,Premissas!$E$8,IF(G1464&lt;Premissas!$C$10,Premissas!$E$9,IF(G1464&lt;Premissas!$C$11,Premissas!$E$10,IF(G1464&lt;Premissas!$C$12,Premissas!$E$11,Premissas!$E$12)))))))</f>
        <v>100</v>
      </c>
      <c r="M1464" s="13">
        <f>IF(OR(L1464="",L1464=0),0,L1464/Premissas!$C$16)</f>
        <v>3.8461538461538463</v>
      </c>
      <c r="N1464" s="9" t="str">
        <f>IF(L1464&gt;=Premissas!$C$17,"SIM","NÃO")</f>
        <v>NÃO</v>
      </c>
    </row>
    <row r="1465" spans="1:14" ht="15" customHeight="1">
      <c r="A1465" s="9">
        <v>8</v>
      </c>
      <c r="B1465" s="9" t="s">
        <v>3075</v>
      </c>
      <c r="C1465" s="9" t="s">
        <v>3076</v>
      </c>
      <c r="D1465" s="9">
        <v>930</v>
      </c>
      <c r="E1465" s="9" t="s">
        <v>4854</v>
      </c>
      <c r="F1465" s="9">
        <f>COUNTIFS(Detalhe_Registro!$A:$A,A1465,Detalhe_Registro!$D:$D,B1465)</f>
        <v>2</v>
      </c>
      <c r="G1465" s="11">
        <v>1.625</v>
      </c>
      <c r="H1465" s="11">
        <v>1.1761360000000001</v>
      </c>
      <c r="I1465" s="10">
        <f>SUMIFS(Detalhe_Registro!$F:$F,Detalhe_Registro!$A:$A,A1465,Detalhe_Registro!$D:$D,B1465)</f>
        <v>897</v>
      </c>
      <c r="J1465" s="11">
        <f>SUMIFS(Detalhe_Registro!$G:$G,Detalhe_Registro!$A:$A,A1465,Detalhe_Registro!$D:$D,B1465)</f>
        <v>56.589999999999996</v>
      </c>
      <c r="K1465" s="9" t="str">
        <f>IF(G1465="","",IF(G1465&lt;Premissas!$C$8,"&lt; 1,00",IF(G1465&lt;Premissas!$C$9,"1,00 – 1,19",IF(G1465&lt;Premissas!$C$10,"1,20 – 1,39",IF(G1465&lt;Premissas!$C$11,"1,40 – 1,59",IF(G1465&lt;Premissas!$C$12,"1,60 – 1,99","≥ 2,00"))))))</f>
        <v>1,60 – 1,99</v>
      </c>
      <c r="L1465" s="12">
        <f>IF(G1465="","",MIN(Premissas!$C$17,IF(G1465&lt;Premissas!$C$8,Premissas!$E$7,IF(G1465&lt;Premissas!$C$9,Premissas!$E$8,IF(G1465&lt;Premissas!$C$10,Premissas!$E$9,IF(G1465&lt;Premissas!$C$11,Premissas!$E$10,IF(G1465&lt;Premissas!$C$12,Premissas!$E$11,Premissas!$E$12)))))))</f>
        <v>500</v>
      </c>
      <c r="M1465" s="13">
        <f>IF(OR(L1465="",L1465=0),0,L1465/Premissas!$C$16)</f>
        <v>19.23076923076923</v>
      </c>
      <c r="N1465" s="9" t="str">
        <f>IF(L1465&gt;=Premissas!$C$17,"SIM","NÃO")</f>
        <v>NÃO</v>
      </c>
    </row>
    <row r="1466" spans="1:14" ht="15" customHeight="1">
      <c r="A1466" s="9">
        <v>8</v>
      </c>
      <c r="B1466" s="9" t="s">
        <v>3551</v>
      </c>
      <c r="C1466" s="9" t="s">
        <v>3552</v>
      </c>
      <c r="D1466" s="9">
        <v>930</v>
      </c>
      <c r="E1466" s="9" t="s">
        <v>18</v>
      </c>
      <c r="F1466" s="9">
        <f>COUNTIFS(Detalhe_Registro!$A:$A,A1466,Detalhe_Registro!$D:$D,B1466)</f>
        <v>1</v>
      </c>
      <c r="G1466" s="11">
        <v>1.8636360000000001</v>
      </c>
      <c r="H1466" s="11">
        <v>1.8636360000000001</v>
      </c>
      <c r="I1466" s="10">
        <f>SUMIFS(Detalhe_Registro!$F:$F,Detalhe_Registro!$A:$A,A1466,Detalhe_Registro!$D:$D,B1466)</f>
        <v>234</v>
      </c>
      <c r="J1466" s="11">
        <f>SUMIFS(Detalhe_Registro!$G:$G,Detalhe_Registro!$A:$A,A1466,Detalhe_Registro!$D:$D,B1466)</f>
        <v>5.71</v>
      </c>
      <c r="K1466" s="9" t="str">
        <f>IF(G1466="","",IF(G1466&lt;Premissas!$C$8,"&lt; 1,00",IF(G1466&lt;Premissas!$C$9,"1,00 – 1,19",IF(G1466&lt;Premissas!$C$10,"1,20 – 1,39",IF(G1466&lt;Premissas!$C$11,"1,40 – 1,59",IF(G1466&lt;Premissas!$C$12,"1,60 – 1,99","≥ 2,00"))))))</f>
        <v>1,60 – 1,99</v>
      </c>
      <c r="L1466" s="12">
        <f>IF(G1466="","",MIN(Premissas!$C$17,IF(G1466&lt;Premissas!$C$8,Premissas!$E$7,IF(G1466&lt;Premissas!$C$9,Premissas!$E$8,IF(G1466&lt;Premissas!$C$10,Premissas!$E$9,IF(G1466&lt;Premissas!$C$11,Premissas!$E$10,IF(G1466&lt;Premissas!$C$12,Premissas!$E$11,Premissas!$E$12)))))))</f>
        <v>500</v>
      </c>
      <c r="M1466" s="13">
        <f>IF(OR(L1466="",L1466=0),0,L1466/Premissas!$C$16)</f>
        <v>19.23076923076923</v>
      </c>
      <c r="N1466" s="9" t="str">
        <f>IF(L1466&gt;=Premissas!$C$17,"SIM","NÃO")</f>
        <v>NÃO</v>
      </c>
    </row>
    <row r="1467" spans="1:14" ht="15" customHeight="1">
      <c r="A1467" s="9">
        <v>8</v>
      </c>
      <c r="B1467" s="9" t="s">
        <v>3251</v>
      </c>
      <c r="C1467" s="9" t="s">
        <v>3252</v>
      </c>
      <c r="D1467" s="9">
        <v>930</v>
      </c>
      <c r="E1467" s="9" t="s">
        <v>21</v>
      </c>
      <c r="F1467" s="9">
        <f>COUNTIFS(Detalhe_Registro!$A:$A,A1467,Detalhe_Registro!$D:$D,B1467)</f>
        <v>1</v>
      </c>
      <c r="G1467" s="11">
        <v>0.65</v>
      </c>
      <c r="H1467" s="11">
        <v>0.65</v>
      </c>
      <c r="I1467" s="10">
        <f>SUMIFS(Detalhe_Registro!$F:$F,Detalhe_Registro!$A:$A,A1467,Detalhe_Registro!$D:$D,B1467)</f>
        <v>690</v>
      </c>
      <c r="J1467" s="11">
        <f>SUMIFS(Detalhe_Registro!$G:$G,Detalhe_Registro!$A:$A,A1467,Detalhe_Registro!$D:$D,B1467)</f>
        <v>55.07</v>
      </c>
      <c r="K1467" s="9" t="str">
        <f>IF(G1467="","",IF(G1467&lt;Premissas!$C$8,"&lt; 1,00",IF(G1467&lt;Premissas!$C$9,"1,00 – 1,19",IF(G1467&lt;Premissas!$C$10,"1,20 – 1,39",IF(G1467&lt;Premissas!$C$11,"1,40 – 1,59",IF(G1467&lt;Premissas!$C$12,"1,60 – 1,99","≥ 2,00"))))))</f>
        <v>&lt; 1,00</v>
      </c>
      <c r="L1467" s="12">
        <f>IF(G1467="","",MIN(Premissas!$C$17,IF(G1467&lt;Premissas!$C$8,Premissas!$E$7,IF(G1467&lt;Premissas!$C$9,Premissas!$E$8,IF(G1467&lt;Premissas!$C$10,Premissas!$E$9,IF(G1467&lt;Premissas!$C$11,Premissas!$E$10,IF(G1467&lt;Premissas!$C$12,Premissas!$E$11,Premissas!$E$12)))))))</f>
        <v>0</v>
      </c>
      <c r="M1467" s="13">
        <f>IF(OR(L1467="",L1467=0),0,L1467/Premissas!$C$16)</f>
        <v>0</v>
      </c>
      <c r="N1467" s="9" t="str">
        <f>IF(L1467&gt;=Premissas!$C$17,"SIM","NÃO")</f>
        <v>NÃO</v>
      </c>
    </row>
    <row r="1468" spans="1:14" ht="15" customHeight="1">
      <c r="A1468" s="9">
        <v>8</v>
      </c>
      <c r="B1468" s="9" t="s">
        <v>3195</v>
      </c>
      <c r="C1468" s="9" t="s">
        <v>3196</v>
      </c>
      <c r="D1468" s="9">
        <v>930</v>
      </c>
      <c r="E1468" s="9" t="s">
        <v>18</v>
      </c>
      <c r="F1468" s="9">
        <f>COUNTIFS(Detalhe_Registro!$A:$A,A1468,Detalhe_Registro!$D:$D,B1468)</f>
        <v>1</v>
      </c>
      <c r="G1468" s="11">
        <v>0.95454499999999998</v>
      </c>
      <c r="H1468" s="11">
        <v>0.95454499999999998</v>
      </c>
      <c r="I1468" s="10">
        <f>SUMIFS(Detalhe_Registro!$F:$F,Detalhe_Registro!$A:$A,A1468,Detalhe_Registro!$D:$D,B1468)</f>
        <v>284</v>
      </c>
      <c r="J1468" s="11">
        <f>SUMIFS(Detalhe_Registro!$G:$G,Detalhe_Registro!$A:$A,A1468,Detalhe_Registro!$D:$D,B1468)</f>
        <v>13.36</v>
      </c>
      <c r="K1468" s="9" t="str">
        <f>IF(G1468="","",IF(G1468&lt;Premissas!$C$8,"&lt; 1,00",IF(G1468&lt;Premissas!$C$9,"1,00 – 1,19",IF(G1468&lt;Premissas!$C$10,"1,20 – 1,39",IF(G1468&lt;Premissas!$C$11,"1,40 – 1,59",IF(G1468&lt;Premissas!$C$12,"1,60 – 1,99","≥ 2,00"))))))</f>
        <v>&lt; 1,00</v>
      </c>
      <c r="L1468" s="12">
        <f>IF(G1468="","",MIN(Premissas!$C$17,IF(G1468&lt;Premissas!$C$8,Premissas!$E$7,IF(G1468&lt;Premissas!$C$9,Premissas!$E$8,IF(G1468&lt;Premissas!$C$10,Premissas!$E$9,IF(G1468&lt;Premissas!$C$11,Premissas!$E$10,IF(G1468&lt;Premissas!$C$12,Premissas!$E$11,Premissas!$E$12)))))))</f>
        <v>0</v>
      </c>
      <c r="M1468" s="13">
        <f>IF(OR(L1468="",L1468=0),0,L1468/Premissas!$C$16)</f>
        <v>0</v>
      </c>
      <c r="N1468" s="9" t="str">
        <f>IF(L1468&gt;=Premissas!$C$17,"SIM","NÃO")</f>
        <v>NÃO</v>
      </c>
    </row>
    <row r="1469" spans="1:14" ht="15" customHeight="1">
      <c r="A1469" s="9">
        <v>8</v>
      </c>
      <c r="B1469" s="9" t="s">
        <v>3415</v>
      </c>
      <c r="C1469" s="9" t="s">
        <v>3416</v>
      </c>
      <c r="D1469" s="9">
        <v>930</v>
      </c>
      <c r="E1469" s="9" t="s">
        <v>18</v>
      </c>
      <c r="F1469" s="9">
        <f>COUNTIFS(Detalhe_Registro!$A:$A,A1469,Detalhe_Registro!$D:$D,B1469)</f>
        <v>1</v>
      </c>
      <c r="G1469" s="11">
        <v>2.1818179999999998</v>
      </c>
      <c r="H1469" s="11">
        <v>2.1818179999999998</v>
      </c>
      <c r="I1469" s="10">
        <f>SUMIFS(Detalhe_Registro!$F:$F,Detalhe_Registro!$A:$A,A1469,Detalhe_Registro!$D:$D,B1469)</f>
        <v>1260</v>
      </c>
      <c r="J1469" s="11">
        <f>SUMIFS(Detalhe_Registro!$G:$G,Detalhe_Registro!$A:$A,A1469,Detalhe_Registro!$D:$D,B1469)</f>
        <v>26.18</v>
      </c>
      <c r="K1469" s="9" t="str">
        <f>IF(G1469="","",IF(G1469&lt;Premissas!$C$8,"&lt; 1,00",IF(G1469&lt;Premissas!$C$9,"1,00 – 1,19",IF(G1469&lt;Premissas!$C$10,"1,20 – 1,39",IF(G1469&lt;Premissas!$C$11,"1,40 – 1,59",IF(G1469&lt;Premissas!$C$12,"1,60 – 1,99","≥ 2,00"))))))</f>
        <v>≥ 2,00</v>
      </c>
      <c r="L1469" s="12">
        <f>IF(G1469="","",MIN(Premissas!$C$17,IF(G1469&lt;Premissas!$C$8,Premissas!$E$7,IF(G1469&lt;Premissas!$C$9,Premissas!$E$8,IF(G1469&lt;Premissas!$C$10,Premissas!$E$9,IF(G1469&lt;Premissas!$C$11,Premissas!$E$10,IF(G1469&lt;Premissas!$C$12,Premissas!$E$11,Premissas!$E$12)))))))</f>
        <v>750</v>
      </c>
      <c r="M1469" s="13">
        <f>IF(OR(L1469="",L1469=0),0,L1469/Premissas!$C$16)</f>
        <v>28.846153846153847</v>
      </c>
      <c r="N1469" s="9" t="str">
        <f>IF(L1469&gt;=Premissas!$C$17,"SIM","NÃO")</f>
        <v>SIM</v>
      </c>
    </row>
    <row r="1470" spans="1:14" ht="15" customHeight="1">
      <c r="A1470" s="9">
        <v>8</v>
      </c>
      <c r="B1470" s="9" t="s">
        <v>3095</v>
      </c>
      <c r="C1470" s="9" t="s">
        <v>3096</v>
      </c>
      <c r="D1470" s="9">
        <v>930</v>
      </c>
      <c r="E1470" s="9" t="s">
        <v>4854</v>
      </c>
      <c r="F1470" s="9">
        <f>COUNTIFS(Detalhe_Registro!$A:$A,A1470,Detalhe_Registro!$D:$D,B1470)</f>
        <v>2</v>
      </c>
      <c r="G1470" s="11">
        <v>3.1818179999999998</v>
      </c>
      <c r="H1470" s="11">
        <v>2.2784089999999999</v>
      </c>
      <c r="I1470" s="10">
        <f>SUMIFS(Detalhe_Registro!$F:$F,Detalhe_Registro!$A:$A,A1470,Detalhe_Registro!$D:$D,B1470)</f>
        <v>775</v>
      </c>
      <c r="J1470" s="11">
        <f>SUMIFS(Detalhe_Registro!$G:$G,Detalhe_Registro!$A:$A,A1470,Detalhe_Registro!$D:$D,B1470)</f>
        <v>32.92</v>
      </c>
      <c r="K1470" s="9" t="str">
        <f>IF(G1470="","",IF(G1470&lt;Premissas!$C$8,"&lt; 1,00",IF(G1470&lt;Premissas!$C$9,"1,00 – 1,19",IF(G1470&lt;Premissas!$C$10,"1,20 – 1,39",IF(G1470&lt;Premissas!$C$11,"1,40 – 1,59",IF(G1470&lt;Premissas!$C$12,"1,60 – 1,99","≥ 2,00"))))))</f>
        <v>≥ 2,00</v>
      </c>
      <c r="L1470" s="12">
        <f>IF(G1470="","",MIN(Premissas!$C$17,IF(G1470&lt;Premissas!$C$8,Premissas!$E$7,IF(G1470&lt;Premissas!$C$9,Premissas!$E$8,IF(G1470&lt;Premissas!$C$10,Premissas!$E$9,IF(G1470&lt;Premissas!$C$11,Premissas!$E$10,IF(G1470&lt;Premissas!$C$12,Premissas!$E$11,Premissas!$E$12)))))))</f>
        <v>750</v>
      </c>
      <c r="M1470" s="13">
        <f>IF(OR(L1470="",L1470=0),0,L1470/Premissas!$C$16)</f>
        <v>28.846153846153847</v>
      </c>
      <c r="N1470" s="9" t="str">
        <f>IF(L1470&gt;=Premissas!$C$17,"SIM","NÃO")</f>
        <v>SIM</v>
      </c>
    </row>
    <row r="1471" spans="1:14" ht="15" customHeight="1">
      <c r="A1471" s="9">
        <v>8</v>
      </c>
      <c r="B1471" s="9" t="s">
        <v>3137</v>
      </c>
      <c r="C1471" s="9" t="s">
        <v>3138</v>
      </c>
      <c r="D1471" s="9">
        <v>930</v>
      </c>
      <c r="E1471" s="9" t="s">
        <v>18</v>
      </c>
      <c r="F1471" s="9">
        <f>COUNTIFS(Detalhe_Registro!$A:$A,A1471,Detalhe_Registro!$D:$D,B1471)</f>
        <v>1</v>
      </c>
      <c r="G1471" s="11">
        <v>0.54545500000000002</v>
      </c>
      <c r="H1471" s="11">
        <v>0.54545500000000002</v>
      </c>
      <c r="I1471" s="10">
        <f>SUMIFS(Detalhe_Registro!$F:$F,Detalhe_Registro!$A:$A,A1471,Detalhe_Registro!$D:$D,B1471)</f>
        <v>151</v>
      </c>
      <c r="J1471" s="11">
        <f>SUMIFS(Detalhe_Registro!$G:$G,Detalhe_Registro!$A:$A,A1471,Detalhe_Registro!$D:$D,B1471)</f>
        <v>12.16</v>
      </c>
      <c r="K1471" s="9" t="str">
        <f>IF(G1471="","",IF(G1471&lt;Premissas!$C$8,"&lt; 1,00",IF(G1471&lt;Premissas!$C$9,"1,00 – 1,19",IF(G1471&lt;Premissas!$C$10,"1,20 – 1,39",IF(G1471&lt;Premissas!$C$11,"1,40 – 1,59",IF(G1471&lt;Premissas!$C$12,"1,60 – 1,99","≥ 2,00"))))))</f>
        <v>&lt; 1,00</v>
      </c>
      <c r="L1471" s="12">
        <f>IF(G1471="","",MIN(Premissas!$C$17,IF(G1471&lt;Premissas!$C$8,Premissas!$E$7,IF(G1471&lt;Premissas!$C$9,Premissas!$E$8,IF(G1471&lt;Premissas!$C$10,Premissas!$E$9,IF(G1471&lt;Premissas!$C$11,Premissas!$E$10,IF(G1471&lt;Premissas!$C$12,Premissas!$E$11,Premissas!$E$12)))))))</f>
        <v>0</v>
      </c>
      <c r="M1471" s="13">
        <f>IF(OR(L1471="",L1471=0),0,L1471/Premissas!$C$16)</f>
        <v>0</v>
      </c>
      <c r="N1471" s="9" t="str">
        <f>IF(L1471&gt;=Premissas!$C$17,"SIM","NÃO")</f>
        <v>NÃO</v>
      </c>
    </row>
    <row r="1472" spans="1:14" ht="15" customHeight="1">
      <c r="A1472" s="9">
        <v>8</v>
      </c>
      <c r="B1472" s="9" t="s">
        <v>3119</v>
      </c>
      <c r="C1472" s="9" t="s">
        <v>3120</v>
      </c>
      <c r="D1472" s="9">
        <v>930</v>
      </c>
      <c r="E1472" s="9" t="s">
        <v>20</v>
      </c>
      <c r="F1472" s="9">
        <f>COUNTIFS(Detalhe_Registro!$A:$A,A1472,Detalhe_Registro!$D:$D,B1472)</f>
        <v>1</v>
      </c>
      <c r="G1472" s="11">
        <v>6.25E-2</v>
      </c>
      <c r="H1472" s="11">
        <v>6.25E-2</v>
      </c>
      <c r="I1472" s="10">
        <f>SUMIFS(Detalhe_Registro!$F:$F,Detalhe_Registro!$A:$A,A1472,Detalhe_Registro!$D:$D,B1472)</f>
        <v>3</v>
      </c>
      <c r="J1472" s="11">
        <f>SUMIFS(Detalhe_Registro!$G:$G,Detalhe_Registro!$A:$A,A1472,Detalhe_Registro!$D:$D,B1472)</f>
        <v>3.93</v>
      </c>
      <c r="K1472" s="9" t="str">
        <f>IF(G1472="","",IF(G1472&lt;Premissas!$C$8,"&lt; 1,00",IF(G1472&lt;Premissas!$C$9,"1,00 – 1,19",IF(G1472&lt;Premissas!$C$10,"1,20 – 1,39",IF(G1472&lt;Premissas!$C$11,"1,40 – 1,59",IF(G1472&lt;Premissas!$C$12,"1,60 – 1,99","≥ 2,00"))))))</f>
        <v>&lt; 1,00</v>
      </c>
      <c r="L1472" s="12">
        <f>IF(G1472="","",MIN(Premissas!$C$17,IF(G1472&lt;Premissas!$C$8,Premissas!$E$7,IF(G1472&lt;Premissas!$C$9,Premissas!$E$8,IF(G1472&lt;Premissas!$C$10,Premissas!$E$9,IF(G1472&lt;Premissas!$C$11,Premissas!$E$10,IF(G1472&lt;Premissas!$C$12,Premissas!$E$11,Premissas!$E$12)))))))</f>
        <v>0</v>
      </c>
      <c r="M1472" s="13">
        <f>IF(OR(L1472="",L1472=0),0,L1472/Premissas!$C$16)</f>
        <v>0</v>
      </c>
      <c r="N1472" s="9" t="str">
        <f>IF(L1472&gt;=Premissas!$C$17,"SIM","NÃO")</f>
        <v>NÃO</v>
      </c>
    </row>
    <row r="1473" spans="1:14" ht="15" customHeight="1">
      <c r="A1473" s="9">
        <v>8</v>
      </c>
      <c r="B1473" s="9" t="s">
        <v>4115</v>
      </c>
      <c r="C1473" s="9" t="s">
        <v>4116</v>
      </c>
      <c r="D1473" s="9">
        <v>930</v>
      </c>
      <c r="E1473" s="9" t="s">
        <v>18</v>
      </c>
      <c r="F1473" s="9">
        <f>COUNTIFS(Detalhe_Registro!$A:$A,A1473,Detalhe_Registro!$D:$D,B1473)</f>
        <v>1</v>
      </c>
      <c r="G1473" s="11">
        <v>1.5</v>
      </c>
      <c r="H1473" s="11">
        <v>1.5</v>
      </c>
      <c r="I1473" s="10">
        <f>SUMIFS(Detalhe_Registro!$F:$F,Detalhe_Registro!$A:$A,A1473,Detalhe_Registro!$D:$D,B1473)</f>
        <v>52</v>
      </c>
      <c r="J1473" s="11">
        <f>SUMIFS(Detalhe_Registro!$G:$G,Detalhe_Registro!$A:$A,A1473,Detalhe_Registro!$D:$D,B1473)</f>
        <v>1.58</v>
      </c>
      <c r="K1473" s="9" t="str">
        <f>IF(G1473="","",IF(G1473&lt;Premissas!$C$8,"&lt; 1,00",IF(G1473&lt;Premissas!$C$9,"1,00 – 1,19",IF(G1473&lt;Premissas!$C$10,"1,20 – 1,39",IF(G1473&lt;Premissas!$C$11,"1,40 – 1,59",IF(G1473&lt;Premissas!$C$12,"1,60 – 1,99","≥ 2,00"))))))</f>
        <v>1,40 – 1,59</v>
      </c>
      <c r="L1473" s="12">
        <f>IF(G1473="","",MIN(Premissas!$C$17,IF(G1473&lt;Premissas!$C$8,Premissas!$E$7,IF(G1473&lt;Premissas!$C$9,Premissas!$E$8,IF(G1473&lt;Premissas!$C$10,Premissas!$E$9,IF(G1473&lt;Premissas!$C$11,Premissas!$E$10,IF(G1473&lt;Premissas!$C$12,Premissas!$E$11,Premissas!$E$12)))))))</f>
        <v>350</v>
      </c>
      <c r="M1473" s="13">
        <f>IF(OR(L1473="",L1473=0),0,L1473/Premissas!$C$16)</f>
        <v>13.461538461538462</v>
      </c>
      <c r="N1473" s="9" t="str">
        <f>IF(L1473&gt;=Premissas!$C$17,"SIM","NÃO")</f>
        <v>NÃO</v>
      </c>
    </row>
    <row r="1474" spans="1:14" ht="15" customHeight="1">
      <c r="A1474" s="9">
        <v>8</v>
      </c>
      <c r="B1474" s="9" t="s">
        <v>3065</v>
      </c>
      <c r="C1474" s="9" t="s">
        <v>3066</v>
      </c>
      <c r="D1474" s="9">
        <v>930</v>
      </c>
      <c r="E1474" s="9" t="s">
        <v>18</v>
      </c>
      <c r="F1474" s="9">
        <f>COUNTIFS(Detalhe_Registro!$A:$A,A1474,Detalhe_Registro!$D:$D,B1474)</f>
        <v>1</v>
      </c>
      <c r="G1474" s="11">
        <v>2.7272729999999998</v>
      </c>
      <c r="H1474" s="11">
        <v>2.7272729999999998</v>
      </c>
      <c r="I1474" s="10">
        <f>SUMIFS(Detalhe_Registro!$F:$F,Detalhe_Registro!$A:$A,A1474,Detalhe_Registro!$D:$D,B1474)</f>
        <v>15</v>
      </c>
      <c r="J1474" s="11">
        <f>SUMIFS(Detalhe_Registro!$G:$G,Detalhe_Registro!$A:$A,A1474,Detalhe_Registro!$D:$D,B1474)</f>
        <v>0.25</v>
      </c>
      <c r="K1474" s="9" t="str">
        <f>IF(G1474="","",IF(G1474&lt;Premissas!$C$8,"&lt; 1,00",IF(G1474&lt;Premissas!$C$9,"1,00 – 1,19",IF(G1474&lt;Premissas!$C$10,"1,20 – 1,39",IF(G1474&lt;Premissas!$C$11,"1,40 – 1,59",IF(G1474&lt;Premissas!$C$12,"1,60 – 1,99","≥ 2,00"))))))</f>
        <v>≥ 2,00</v>
      </c>
      <c r="L1474" s="12">
        <f>IF(G1474="","",MIN(Premissas!$C$17,IF(G1474&lt;Premissas!$C$8,Premissas!$E$7,IF(G1474&lt;Premissas!$C$9,Premissas!$E$8,IF(G1474&lt;Premissas!$C$10,Premissas!$E$9,IF(G1474&lt;Premissas!$C$11,Premissas!$E$10,IF(G1474&lt;Premissas!$C$12,Premissas!$E$11,Premissas!$E$12)))))))</f>
        <v>750</v>
      </c>
      <c r="M1474" s="13">
        <f>IF(OR(L1474="",L1474=0),0,L1474/Premissas!$C$16)</f>
        <v>28.846153846153847</v>
      </c>
      <c r="N1474" s="9" t="str">
        <f>IF(L1474&gt;=Premissas!$C$17,"SIM","NÃO")</f>
        <v>SIM</v>
      </c>
    </row>
    <row r="1475" spans="1:14" ht="15" customHeight="1">
      <c r="A1475" s="9">
        <v>8</v>
      </c>
      <c r="B1475" s="9" t="s">
        <v>3221</v>
      </c>
      <c r="C1475" s="9" t="s">
        <v>3222</v>
      </c>
      <c r="D1475" s="9">
        <v>930</v>
      </c>
      <c r="E1475" s="9" t="s">
        <v>21</v>
      </c>
      <c r="F1475" s="9">
        <f>COUNTIFS(Detalhe_Registro!$A:$A,A1475,Detalhe_Registro!$D:$D,B1475)</f>
        <v>1</v>
      </c>
      <c r="G1475" s="11">
        <v>1</v>
      </c>
      <c r="H1475" s="11">
        <v>1</v>
      </c>
      <c r="I1475" s="10">
        <f>SUMIFS(Detalhe_Registro!$F:$F,Detalhe_Registro!$A:$A,A1475,Detalhe_Registro!$D:$D,B1475)</f>
        <v>1011</v>
      </c>
      <c r="J1475" s="11">
        <f>SUMIFS(Detalhe_Registro!$G:$G,Detalhe_Registro!$A:$A,A1475,Detalhe_Registro!$D:$D,B1475)</f>
        <v>51.8</v>
      </c>
      <c r="K1475" s="9" t="str">
        <f>IF(G1475="","",IF(G1475&lt;Premissas!$C$8,"&lt; 1,00",IF(G1475&lt;Premissas!$C$9,"1,00 – 1,19",IF(G1475&lt;Premissas!$C$10,"1,20 – 1,39",IF(G1475&lt;Premissas!$C$11,"1,40 – 1,59",IF(G1475&lt;Premissas!$C$12,"1,60 – 1,99","≥ 2,00"))))))</f>
        <v>1,00 – 1,19</v>
      </c>
      <c r="L1475" s="12">
        <f>IF(G1475="","",MIN(Premissas!$C$17,IF(G1475&lt;Premissas!$C$8,Premissas!$E$7,IF(G1475&lt;Premissas!$C$9,Premissas!$E$8,IF(G1475&lt;Premissas!$C$10,Premissas!$E$9,IF(G1475&lt;Premissas!$C$11,Premissas!$E$10,IF(G1475&lt;Premissas!$C$12,Premissas!$E$11,Premissas!$E$12)))))))</f>
        <v>100</v>
      </c>
      <c r="M1475" s="13">
        <f>IF(OR(L1475="",L1475=0),0,L1475/Premissas!$C$16)</f>
        <v>3.8461538461538463</v>
      </c>
      <c r="N1475" s="9" t="str">
        <f>IF(L1475&gt;=Premissas!$C$17,"SIM","NÃO")</f>
        <v>NÃO</v>
      </c>
    </row>
    <row r="1476" spans="1:14" ht="15" customHeight="1">
      <c r="A1476" s="9">
        <v>8</v>
      </c>
      <c r="B1476" s="9" t="s">
        <v>3129</v>
      </c>
      <c r="C1476" s="9" t="s">
        <v>3130</v>
      </c>
      <c r="D1476" s="9">
        <v>930</v>
      </c>
      <c r="E1476" s="9" t="s">
        <v>18</v>
      </c>
      <c r="F1476" s="9">
        <f>COUNTIFS(Detalhe_Registro!$A:$A,A1476,Detalhe_Registro!$D:$D,B1476)</f>
        <v>1</v>
      </c>
      <c r="G1476" s="11">
        <v>0.90909099999999998</v>
      </c>
      <c r="H1476" s="11">
        <v>0.90909099999999998</v>
      </c>
      <c r="I1476" s="10">
        <f>SUMIFS(Detalhe_Registro!$F:$F,Detalhe_Registro!$A:$A,A1476,Detalhe_Registro!$D:$D,B1476)</f>
        <v>489</v>
      </c>
      <c r="J1476" s="11">
        <f>SUMIFS(Detalhe_Registro!$G:$G,Detalhe_Registro!$A:$A,A1476,Detalhe_Registro!$D:$D,B1476)</f>
        <v>24.84</v>
      </c>
      <c r="K1476" s="9" t="str">
        <f>IF(G1476="","",IF(G1476&lt;Premissas!$C$8,"&lt; 1,00",IF(G1476&lt;Premissas!$C$9,"1,00 – 1,19",IF(G1476&lt;Premissas!$C$10,"1,20 – 1,39",IF(G1476&lt;Premissas!$C$11,"1,40 – 1,59",IF(G1476&lt;Premissas!$C$12,"1,60 – 1,99","≥ 2,00"))))))</f>
        <v>&lt; 1,00</v>
      </c>
      <c r="L1476" s="12">
        <f>IF(G1476="","",MIN(Premissas!$C$17,IF(G1476&lt;Premissas!$C$8,Premissas!$E$7,IF(G1476&lt;Premissas!$C$9,Premissas!$E$8,IF(G1476&lt;Premissas!$C$10,Premissas!$E$9,IF(G1476&lt;Premissas!$C$11,Premissas!$E$10,IF(G1476&lt;Premissas!$C$12,Premissas!$E$11,Premissas!$E$12)))))))</f>
        <v>0</v>
      </c>
      <c r="M1476" s="13">
        <f>IF(OR(L1476="",L1476=0),0,L1476/Premissas!$C$16)</f>
        <v>0</v>
      </c>
      <c r="N1476" s="9" t="str">
        <f>IF(L1476&gt;=Premissas!$C$17,"SIM","NÃO")</f>
        <v>NÃO</v>
      </c>
    </row>
    <row r="1477" spans="1:14" ht="15" customHeight="1">
      <c r="A1477" s="9">
        <v>8</v>
      </c>
      <c r="B1477" s="9" t="s">
        <v>3079</v>
      </c>
      <c r="C1477" s="9" t="s">
        <v>3080</v>
      </c>
      <c r="D1477" s="9">
        <v>930</v>
      </c>
      <c r="E1477" s="9" t="s">
        <v>18</v>
      </c>
      <c r="F1477" s="9">
        <f>COUNTIFS(Detalhe_Registro!$A:$A,A1477,Detalhe_Registro!$D:$D,B1477)</f>
        <v>1</v>
      </c>
      <c r="G1477" s="11">
        <v>0.90909099999999998</v>
      </c>
      <c r="H1477" s="11">
        <v>0.90909099999999998</v>
      </c>
      <c r="I1477" s="10">
        <f>SUMIFS(Detalhe_Registro!$F:$F,Detalhe_Registro!$A:$A,A1477,Detalhe_Registro!$D:$D,B1477)</f>
        <v>64</v>
      </c>
      <c r="J1477" s="11">
        <f>SUMIFS(Detalhe_Registro!$G:$G,Detalhe_Registro!$A:$A,A1477,Detalhe_Registro!$D:$D,B1477)</f>
        <v>3.25</v>
      </c>
      <c r="K1477" s="9" t="str">
        <f>IF(G1477="","",IF(G1477&lt;Premissas!$C$8,"&lt; 1,00",IF(G1477&lt;Premissas!$C$9,"1,00 – 1,19",IF(G1477&lt;Premissas!$C$10,"1,20 – 1,39",IF(G1477&lt;Premissas!$C$11,"1,40 – 1,59",IF(G1477&lt;Premissas!$C$12,"1,60 – 1,99","≥ 2,00"))))))</f>
        <v>&lt; 1,00</v>
      </c>
      <c r="L1477" s="12">
        <f>IF(G1477="","",MIN(Premissas!$C$17,IF(G1477&lt;Premissas!$C$8,Premissas!$E$7,IF(G1477&lt;Premissas!$C$9,Premissas!$E$8,IF(G1477&lt;Premissas!$C$10,Premissas!$E$9,IF(G1477&lt;Premissas!$C$11,Premissas!$E$10,IF(G1477&lt;Premissas!$C$12,Premissas!$E$11,Premissas!$E$12)))))))</f>
        <v>0</v>
      </c>
      <c r="M1477" s="13">
        <f>IF(OR(L1477="",L1477=0),0,L1477/Premissas!$C$16)</f>
        <v>0</v>
      </c>
      <c r="N1477" s="9" t="str">
        <f>IF(L1477&gt;=Premissas!$C$17,"SIM","NÃO")</f>
        <v>NÃO</v>
      </c>
    </row>
    <row r="1478" spans="1:14" ht="15" customHeight="1">
      <c r="A1478" s="9">
        <v>8</v>
      </c>
      <c r="B1478" s="9" t="s">
        <v>3163</v>
      </c>
      <c r="C1478" s="9" t="s">
        <v>3164</v>
      </c>
      <c r="D1478" s="9">
        <v>930</v>
      </c>
      <c r="E1478" s="9" t="s">
        <v>4853</v>
      </c>
      <c r="F1478" s="9">
        <f>COUNTIFS(Detalhe_Registro!$A:$A,A1478,Detalhe_Registro!$D:$D,B1478)</f>
        <v>2</v>
      </c>
      <c r="G1478" s="11">
        <v>4.1764710000000003</v>
      </c>
      <c r="H1478" s="11">
        <v>2.5200529999999999</v>
      </c>
      <c r="I1478" s="10">
        <f>SUMIFS(Detalhe_Registro!$F:$F,Detalhe_Registro!$A:$A,A1478,Detalhe_Registro!$D:$D,B1478)</f>
        <v>827</v>
      </c>
      <c r="J1478" s="11">
        <f>SUMIFS(Detalhe_Registro!$G:$G,Detalhe_Registro!$A:$A,A1478,Detalhe_Registro!$D:$D,B1478)</f>
        <v>23.71</v>
      </c>
      <c r="K1478" s="9" t="str">
        <f>IF(G1478="","",IF(G1478&lt;Premissas!$C$8,"&lt; 1,00",IF(G1478&lt;Premissas!$C$9,"1,00 – 1,19",IF(G1478&lt;Premissas!$C$10,"1,20 – 1,39",IF(G1478&lt;Premissas!$C$11,"1,40 – 1,59",IF(G1478&lt;Premissas!$C$12,"1,60 – 1,99","≥ 2,00"))))))</f>
        <v>≥ 2,00</v>
      </c>
      <c r="L1478" s="12">
        <f>IF(G1478="","",MIN(Premissas!$C$17,IF(G1478&lt;Premissas!$C$8,Premissas!$E$7,IF(G1478&lt;Premissas!$C$9,Premissas!$E$8,IF(G1478&lt;Premissas!$C$10,Premissas!$E$9,IF(G1478&lt;Premissas!$C$11,Premissas!$E$10,IF(G1478&lt;Premissas!$C$12,Premissas!$E$11,Premissas!$E$12)))))))</f>
        <v>750</v>
      </c>
      <c r="M1478" s="13">
        <f>IF(OR(L1478="",L1478=0),0,L1478/Premissas!$C$16)</f>
        <v>28.846153846153847</v>
      </c>
      <c r="N1478" s="9" t="str">
        <f>IF(L1478&gt;=Premissas!$C$17,"SIM","NÃO")</f>
        <v>SIM</v>
      </c>
    </row>
    <row r="1479" spans="1:14" ht="15" customHeight="1">
      <c r="A1479" s="9">
        <v>8</v>
      </c>
      <c r="B1479" s="9" t="s">
        <v>3481</v>
      </c>
      <c r="C1479" s="9" t="s">
        <v>3482</v>
      </c>
      <c r="D1479" s="9">
        <v>930</v>
      </c>
      <c r="E1479" s="9" t="s">
        <v>18</v>
      </c>
      <c r="F1479" s="9">
        <f>COUNTIFS(Detalhe_Registro!$A:$A,A1479,Detalhe_Registro!$D:$D,B1479)</f>
        <v>1</v>
      </c>
      <c r="G1479" s="11">
        <v>0.5</v>
      </c>
      <c r="H1479" s="11">
        <v>0.5</v>
      </c>
      <c r="I1479" s="10">
        <f>SUMIFS(Detalhe_Registro!$F:$F,Detalhe_Registro!$A:$A,A1479,Detalhe_Registro!$D:$D,B1479)</f>
        <v>1092</v>
      </c>
      <c r="J1479" s="11">
        <f>SUMIFS(Detalhe_Registro!$G:$G,Detalhe_Registro!$A:$A,A1479,Detalhe_Registro!$D:$D,B1479)</f>
        <v>101.92</v>
      </c>
      <c r="K1479" s="9" t="str">
        <f>IF(G1479="","",IF(G1479&lt;Premissas!$C$8,"&lt; 1,00",IF(G1479&lt;Premissas!$C$9,"1,00 – 1,19",IF(G1479&lt;Premissas!$C$10,"1,20 – 1,39",IF(G1479&lt;Premissas!$C$11,"1,40 – 1,59",IF(G1479&lt;Premissas!$C$12,"1,60 – 1,99","≥ 2,00"))))))</f>
        <v>&lt; 1,00</v>
      </c>
      <c r="L1479" s="12">
        <f>IF(G1479="","",MIN(Premissas!$C$17,IF(G1479&lt;Premissas!$C$8,Premissas!$E$7,IF(G1479&lt;Premissas!$C$9,Premissas!$E$8,IF(G1479&lt;Premissas!$C$10,Premissas!$E$9,IF(G1479&lt;Premissas!$C$11,Premissas!$E$10,IF(G1479&lt;Premissas!$C$12,Premissas!$E$11,Premissas!$E$12)))))))</f>
        <v>0</v>
      </c>
      <c r="M1479" s="13">
        <f>IF(OR(L1479="",L1479=0),0,L1479/Premissas!$C$16)</f>
        <v>0</v>
      </c>
      <c r="N1479" s="9" t="str">
        <f>IF(L1479&gt;=Premissas!$C$17,"SIM","NÃO")</f>
        <v>NÃO</v>
      </c>
    </row>
    <row r="1480" spans="1:14" ht="15" customHeight="1">
      <c r="A1480" s="9">
        <v>8</v>
      </c>
      <c r="B1480" s="9" t="s">
        <v>3397</v>
      </c>
      <c r="C1480" s="9" t="s">
        <v>3398</v>
      </c>
      <c r="D1480" s="9">
        <v>930</v>
      </c>
      <c r="E1480" s="9" t="s">
        <v>18</v>
      </c>
      <c r="F1480" s="9">
        <f>COUNTIFS(Detalhe_Registro!$A:$A,A1480,Detalhe_Registro!$D:$D,B1480)</f>
        <v>1</v>
      </c>
      <c r="G1480" s="11">
        <v>2.454545</v>
      </c>
      <c r="H1480" s="11">
        <v>2.454545</v>
      </c>
      <c r="I1480" s="10">
        <f>SUMIFS(Detalhe_Registro!$F:$F,Detalhe_Registro!$A:$A,A1480,Detalhe_Registro!$D:$D,B1480)</f>
        <v>1182</v>
      </c>
      <c r="J1480" s="11">
        <f>SUMIFS(Detalhe_Registro!$G:$G,Detalhe_Registro!$A:$A,A1480,Detalhe_Registro!$D:$D,B1480)</f>
        <v>22.08</v>
      </c>
      <c r="K1480" s="9" t="str">
        <f>IF(G1480="","",IF(G1480&lt;Premissas!$C$8,"&lt; 1,00",IF(G1480&lt;Premissas!$C$9,"1,00 – 1,19",IF(G1480&lt;Premissas!$C$10,"1,20 – 1,39",IF(G1480&lt;Premissas!$C$11,"1,40 – 1,59",IF(G1480&lt;Premissas!$C$12,"1,60 – 1,99","≥ 2,00"))))))</f>
        <v>≥ 2,00</v>
      </c>
      <c r="L1480" s="12">
        <f>IF(G1480="","",MIN(Premissas!$C$17,IF(G1480&lt;Premissas!$C$8,Premissas!$E$7,IF(G1480&lt;Premissas!$C$9,Premissas!$E$8,IF(G1480&lt;Premissas!$C$10,Premissas!$E$9,IF(G1480&lt;Premissas!$C$11,Premissas!$E$10,IF(G1480&lt;Premissas!$C$12,Premissas!$E$11,Premissas!$E$12)))))))</f>
        <v>750</v>
      </c>
      <c r="M1480" s="13">
        <f>IF(OR(L1480="",L1480=0),0,L1480/Premissas!$C$16)</f>
        <v>28.846153846153847</v>
      </c>
      <c r="N1480" s="9" t="str">
        <f>IF(L1480&gt;=Premissas!$C$17,"SIM","NÃO")</f>
        <v>SIM</v>
      </c>
    </row>
    <row r="1481" spans="1:14" ht="15" customHeight="1">
      <c r="A1481" s="9">
        <v>8</v>
      </c>
      <c r="B1481" s="9" t="s">
        <v>3033</v>
      </c>
      <c r="C1481" s="9" t="s">
        <v>3034</v>
      </c>
      <c r="D1481" s="9">
        <v>930</v>
      </c>
      <c r="E1481" s="9" t="s">
        <v>19</v>
      </c>
      <c r="F1481" s="9">
        <f>COUNTIFS(Detalhe_Registro!$A:$A,A1481,Detalhe_Registro!$D:$D,B1481)</f>
        <v>1</v>
      </c>
      <c r="G1481" s="11">
        <v>2.7058819999999999</v>
      </c>
      <c r="H1481" s="11">
        <v>2.7058819999999999</v>
      </c>
      <c r="I1481" s="10">
        <f>SUMIFS(Detalhe_Registro!$F:$F,Detalhe_Registro!$A:$A,A1481,Detalhe_Registro!$D:$D,B1481)</f>
        <v>302</v>
      </c>
      <c r="J1481" s="11">
        <f>SUMIFS(Detalhe_Registro!$G:$G,Detalhe_Registro!$A:$A,A1481,Detalhe_Registro!$D:$D,B1481)</f>
        <v>6.5</v>
      </c>
      <c r="K1481" s="9" t="str">
        <f>IF(G1481="","",IF(G1481&lt;Premissas!$C$8,"&lt; 1,00",IF(G1481&lt;Premissas!$C$9,"1,00 – 1,19",IF(G1481&lt;Premissas!$C$10,"1,20 – 1,39",IF(G1481&lt;Premissas!$C$11,"1,40 – 1,59",IF(G1481&lt;Premissas!$C$12,"1,60 – 1,99","≥ 2,00"))))))</f>
        <v>≥ 2,00</v>
      </c>
      <c r="L1481" s="12">
        <f>IF(G1481="","",MIN(Premissas!$C$17,IF(G1481&lt;Premissas!$C$8,Premissas!$E$7,IF(G1481&lt;Premissas!$C$9,Premissas!$E$8,IF(G1481&lt;Premissas!$C$10,Premissas!$E$9,IF(G1481&lt;Premissas!$C$11,Premissas!$E$10,IF(G1481&lt;Premissas!$C$12,Premissas!$E$11,Premissas!$E$12)))))))</f>
        <v>750</v>
      </c>
      <c r="M1481" s="13">
        <f>IF(OR(L1481="",L1481=0),0,L1481/Premissas!$C$16)</f>
        <v>28.846153846153847</v>
      </c>
      <c r="N1481" s="9" t="str">
        <f>IF(L1481&gt;=Premissas!$C$17,"SIM","NÃO")</f>
        <v>SIM</v>
      </c>
    </row>
    <row r="1482" spans="1:14" ht="15" customHeight="1">
      <c r="A1482" s="9">
        <v>8</v>
      </c>
      <c r="B1482" s="9" t="s">
        <v>3271</v>
      </c>
      <c r="C1482" s="9" t="s">
        <v>3272</v>
      </c>
      <c r="D1482" s="9">
        <v>930</v>
      </c>
      <c r="E1482" s="9" t="s">
        <v>18</v>
      </c>
      <c r="F1482" s="9">
        <f>COUNTIFS(Detalhe_Registro!$A:$A,A1482,Detalhe_Registro!$D:$D,B1482)</f>
        <v>1</v>
      </c>
      <c r="G1482" s="11">
        <v>7.6363640000000004</v>
      </c>
      <c r="H1482" s="11">
        <v>7.6363640000000004</v>
      </c>
      <c r="I1482" s="10">
        <f>SUMIFS(Detalhe_Registro!$F:$F,Detalhe_Registro!$A:$A,A1482,Detalhe_Registro!$D:$D,B1482)</f>
        <v>37</v>
      </c>
      <c r="J1482" s="11">
        <f>SUMIFS(Detalhe_Registro!$G:$G,Detalhe_Registro!$A:$A,A1482,Detalhe_Registro!$D:$D,B1482)</f>
        <v>0.22</v>
      </c>
      <c r="K1482" s="9" t="str">
        <f>IF(G1482="","",IF(G1482&lt;Premissas!$C$8,"&lt; 1,00",IF(G1482&lt;Premissas!$C$9,"1,00 – 1,19",IF(G1482&lt;Premissas!$C$10,"1,20 – 1,39",IF(G1482&lt;Premissas!$C$11,"1,40 – 1,59",IF(G1482&lt;Premissas!$C$12,"1,60 – 1,99","≥ 2,00"))))))</f>
        <v>≥ 2,00</v>
      </c>
      <c r="L1482" s="12">
        <f>IF(G1482="","",MIN(Premissas!$C$17,IF(G1482&lt;Premissas!$C$8,Premissas!$E$7,IF(G1482&lt;Premissas!$C$9,Premissas!$E$8,IF(G1482&lt;Premissas!$C$10,Premissas!$E$9,IF(G1482&lt;Premissas!$C$11,Premissas!$E$10,IF(G1482&lt;Premissas!$C$12,Premissas!$E$11,Premissas!$E$12)))))))</f>
        <v>750</v>
      </c>
      <c r="M1482" s="13">
        <f>IF(OR(L1482="",L1482=0),0,L1482/Premissas!$C$16)</f>
        <v>28.846153846153847</v>
      </c>
      <c r="N1482" s="9" t="str">
        <f>IF(L1482&gt;=Premissas!$C$17,"SIM","NÃO")</f>
        <v>SIM</v>
      </c>
    </row>
    <row r="1483" spans="1:14" ht="15" customHeight="1">
      <c r="A1483" s="9">
        <v>8</v>
      </c>
      <c r="B1483" s="9" t="s">
        <v>3313</v>
      </c>
      <c r="C1483" s="9" t="s">
        <v>3314</v>
      </c>
      <c r="D1483" s="9">
        <v>930</v>
      </c>
      <c r="E1483" s="9" t="s">
        <v>18</v>
      </c>
      <c r="F1483" s="9">
        <f>COUNTIFS(Detalhe_Registro!$A:$A,A1483,Detalhe_Registro!$D:$D,B1483)</f>
        <v>1</v>
      </c>
      <c r="G1483" s="11">
        <v>0.86363599999999996</v>
      </c>
      <c r="H1483" s="11">
        <v>0.86363599999999996</v>
      </c>
      <c r="I1483" s="10">
        <f>SUMIFS(Detalhe_Registro!$F:$F,Detalhe_Registro!$A:$A,A1483,Detalhe_Registro!$D:$D,B1483)</f>
        <v>174</v>
      </c>
      <c r="J1483" s="11">
        <f>SUMIFS(Detalhe_Registro!$G:$G,Detalhe_Registro!$A:$A,A1483,Detalhe_Registro!$D:$D,B1483)</f>
        <v>9</v>
      </c>
      <c r="K1483" s="9" t="str">
        <f>IF(G1483="","",IF(G1483&lt;Premissas!$C$8,"&lt; 1,00",IF(G1483&lt;Premissas!$C$9,"1,00 – 1,19",IF(G1483&lt;Premissas!$C$10,"1,20 – 1,39",IF(G1483&lt;Premissas!$C$11,"1,40 – 1,59",IF(G1483&lt;Premissas!$C$12,"1,60 – 1,99","≥ 2,00"))))))</f>
        <v>&lt; 1,00</v>
      </c>
      <c r="L1483" s="12">
        <f>IF(G1483="","",MIN(Premissas!$C$17,IF(G1483&lt;Premissas!$C$8,Premissas!$E$7,IF(G1483&lt;Premissas!$C$9,Premissas!$E$8,IF(G1483&lt;Premissas!$C$10,Premissas!$E$9,IF(G1483&lt;Premissas!$C$11,Premissas!$E$10,IF(G1483&lt;Premissas!$C$12,Premissas!$E$11,Premissas!$E$12)))))))</f>
        <v>0</v>
      </c>
      <c r="M1483" s="13">
        <f>IF(OR(L1483="",L1483=0),0,L1483/Premissas!$C$16)</f>
        <v>0</v>
      </c>
      <c r="N1483" s="9" t="str">
        <f>IF(L1483&gt;=Premissas!$C$17,"SIM","NÃO")</f>
        <v>NÃO</v>
      </c>
    </row>
    <row r="1484" spans="1:14" ht="15" customHeight="1">
      <c r="A1484" s="9">
        <v>8</v>
      </c>
      <c r="B1484" s="9" t="s">
        <v>3135</v>
      </c>
      <c r="C1484" s="9" t="s">
        <v>3136</v>
      </c>
      <c r="D1484" s="9">
        <v>930</v>
      </c>
      <c r="E1484" s="9" t="s">
        <v>18</v>
      </c>
      <c r="F1484" s="9">
        <f>COUNTIFS(Detalhe_Registro!$A:$A,A1484,Detalhe_Registro!$D:$D,B1484)</f>
        <v>1</v>
      </c>
      <c r="G1484" s="11">
        <v>0.63636400000000004</v>
      </c>
      <c r="H1484" s="11">
        <v>0.63636400000000004</v>
      </c>
      <c r="I1484" s="10">
        <f>SUMIFS(Detalhe_Registro!$F:$F,Detalhe_Registro!$A:$A,A1484,Detalhe_Registro!$D:$D,B1484)</f>
        <v>634</v>
      </c>
      <c r="J1484" s="11">
        <f>SUMIFS(Detalhe_Registro!$G:$G,Detalhe_Registro!$A:$A,A1484,Detalhe_Registro!$D:$D,B1484)</f>
        <v>45</v>
      </c>
      <c r="K1484" s="9" t="str">
        <f>IF(G1484="","",IF(G1484&lt;Premissas!$C$8,"&lt; 1,00",IF(G1484&lt;Premissas!$C$9,"1,00 – 1,19",IF(G1484&lt;Premissas!$C$10,"1,20 – 1,39",IF(G1484&lt;Premissas!$C$11,"1,40 – 1,59",IF(G1484&lt;Premissas!$C$12,"1,60 – 1,99","≥ 2,00"))))))</f>
        <v>&lt; 1,00</v>
      </c>
      <c r="L1484" s="12">
        <f>IF(G1484="","",MIN(Premissas!$C$17,IF(G1484&lt;Premissas!$C$8,Premissas!$E$7,IF(G1484&lt;Premissas!$C$9,Premissas!$E$8,IF(G1484&lt;Premissas!$C$10,Premissas!$E$9,IF(G1484&lt;Premissas!$C$11,Premissas!$E$10,IF(G1484&lt;Premissas!$C$12,Premissas!$E$11,Premissas!$E$12)))))))</f>
        <v>0</v>
      </c>
      <c r="M1484" s="13">
        <f>IF(OR(L1484="",L1484=0),0,L1484/Premissas!$C$16)</f>
        <v>0</v>
      </c>
      <c r="N1484" s="9" t="str">
        <f>IF(L1484&gt;=Premissas!$C$17,"SIM","NÃO")</f>
        <v>NÃO</v>
      </c>
    </row>
    <row r="1485" spans="1:14" ht="15" customHeight="1">
      <c r="A1485" s="9">
        <v>8</v>
      </c>
      <c r="B1485" s="9" t="s">
        <v>3107</v>
      </c>
      <c r="C1485" s="9" t="s">
        <v>3108</v>
      </c>
      <c r="D1485" s="9">
        <v>930</v>
      </c>
      <c r="E1485" s="9" t="s">
        <v>21</v>
      </c>
      <c r="F1485" s="9">
        <f>COUNTIFS(Detalhe_Registro!$A:$A,A1485,Detalhe_Registro!$D:$D,B1485)</f>
        <v>1</v>
      </c>
      <c r="G1485" s="11">
        <v>1.35</v>
      </c>
      <c r="H1485" s="11">
        <v>1.35</v>
      </c>
      <c r="I1485" s="10">
        <f>SUMIFS(Detalhe_Registro!$F:$F,Detalhe_Registro!$A:$A,A1485,Detalhe_Registro!$D:$D,B1485)</f>
        <v>1350</v>
      </c>
      <c r="J1485" s="11">
        <f>SUMIFS(Detalhe_Registro!$G:$G,Detalhe_Registro!$A:$A,A1485,Detalhe_Registro!$D:$D,B1485)</f>
        <v>49.74</v>
      </c>
      <c r="K1485" s="9" t="str">
        <f>IF(G1485="","",IF(G1485&lt;Premissas!$C$8,"&lt; 1,00",IF(G1485&lt;Premissas!$C$9,"1,00 – 1,19",IF(G1485&lt;Premissas!$C$10,"1,20 – 1,39",IF(G1485&lt;Premissas!$C$11,"1,40 – 1,59",IF(G1485&lt;Premissas!$C$12,"1,60 – 1,99","≥ 2,00"))))))</f>
        <v>1,20 – 1,39</v>
      </c>
      <c r="L1485" s="12">
        <f>IF(G1485="","",MIN(Premissas!$C$17,IF(G1485&lt;Premissas!$C$8,Premissas!$E$7,IF(G1485&lt;Premissas!$C$9,Premissas!$E$8,IF(G1485&lt;Premissas!$C$10,Premissas!$E$9,IF(G1485&lt;Premissas!$C$11,Premissas!$E$10,IF(G1485&lt;Premissas!$C$12,Premissas!$E$11,Premissas!$E$12)))))))</f>
        <v>200</v>
      </c>
      <c r="M1485" s="13">
        <f>IF(OR(L1485="",L1485=0),0,L1485/Premissas!$C$16)</f>
        <v>7.6923076923076925</v>
      </c>
      <c r="N1485" s="9" t="str">
        <f>IF(L1485&gt;=Premissas!$C$17,"SIM","NÃO")</f>
        <v>NÃO</v>
      </c>
    </row>
    <row r="1486" spans="1:14" ht="15" customHeight="1">
      <c r="A1486" s="9">
        <v>8</v>
      </c>
      <c r="B1486" s="9" t="s">
        <v>3273</v>
      </c>
      <c r="C1486" s="9" t="s">
        <v>3274</v>
      </c>
      <c r="D1486" s="9">
        <v>930</v>
      </c>
      <c r="E1486" s="9" t="s">
        <v>18</v>
      </c>
      <c r="F1486" s="9">
        <f>COUNTIFS(Detalhe_Registro!$A:$A,A1486,Detalhe_Registro!$D:$D,B1486)</f>
        <v>1</v>
      </c>
      <c r="G1486" s="11">
        <v>3.3636360000000001</v>
      </c>
      <c r="H1486" s="11">
        <v>3.3636360000000001</v>
      </c>
      <c r="I1486" s="10">
        <f>SUMIFS(Detalhe_Registro!$F:$F,Detalhe_Registro!$A:$A,A1486,Detalhe_Registro!$D:$D,B1486)</f>
        <v>1407</v>
      </c>
      <c r="J1486" s="11">
        <f>SUMIFS(Detalhe_Registro!$G:$G,Detalhe_Registro!$A:$A,A1486,Detalhe_Registro!$D:$D,B1486)</f>
        <v>18.91</v>
      </c>
      <c r="K1486" s="9" t="str">
        <f>IF(G1486="","",IF(G1486&lt;Premissas!$C$8,"&lt; 1,00",IF(G1486&lt;Premissas!$C$9,"1,00 – 1,19",IF(G1486&lt;Premissas!$C$10,"1,20 – 1,39",IF(G1486&lt;Premissas!$C$11,"1,40 – 1,59",IF(G1486&lt;Premissas!$C$12,"1,60 – 1,99","≥ 2,00"))))))</f>
        <v>≥ 2,00</v>
      </c>
      <c r="L1486" s="12">
        <f>IF(G1486="","",MIN(Premissas!$C$17,IF(G1486&lt;Premissas!$C$8,Premissas!$E$7,IF(G1486&lt;Premissas!$C$9,Premissas!$E$8,IF(G1486&lt;Premissas!$C$10,Premissas!$E$9,IF(G1486&lt;Premissas!$C$11,Premissas!$E$10,IF(G1486&lt;Premissas!$C$12,Premissas!$E$11,Premissas!$E$12)))))))</f>
        <v>750</v>
      </c>
      <c r="M1486" s="13">
        <f>IF(OR(L1486="",L1486=0),0,L1486/Premissas!$C$16)</f>
        <v>28.846153846153847</v>
      </c>
      <c r="N1486" s="9" t="str">
        <f>IF(L1486&gt;=Premissas!$C$17,"SIM","NÃO")</f>
        <v>SIM</v>
      </c>
    </row>
    <row r="1487" spans="1:14" ht="15" customHeight="1">
      <c r="A1487" s="9">
        <v>8</v>
      </c>
      <c r="B1487" s="9" t="s">
        <v>3111</v>
      </c>
      <c r="C1487" s="9" t="s">
        <v>3112</v>
      </c>
      <c r="D1487" s="9">
        <v>930</v>
      </c>
      <c r="E1487" s="9" t="s">
        <v>21</v>
      </c>
      <c r="F1487" s="9">
        <f>COUNTIFS(Detalhe_Registro!$A:$A,A1487,Detalhe_Registro!$D:$D,B1487)</f>
        <v>1</v>
      </c>
      <c r="G1487" s="11">
        <v>0.65</v>
      </c>
      <c r="H1487" s="11">
        <v>0.65</v>
      </c>
      <c r="I1487" s="10">
        <f>SUMIFS(Detalhe_Registro!$F:$F,Detalhe_Registro!$A:$A,A1487,Detalhe_Registro!$D:$D,B1487)</f>
        <v>626</v>
      </c>
      <c r="J1487" s="11">
        <f>SUMIFS(Detalhe_Registro!$G:$G,Detalhe_Registro!$A:$A,A1487,Detalhe_Registro!$D:$D,B1487)</f>
        <v>48.62</v>
      </c>
      <c r="K1487" s="9" t="str">
        <f>IF(G1487="","",IF(G1487&lt;Premissas!$C$8,"&lt; 1,00",IF(G1487&lt;Premissas!$C$9,"1,00 – 1,19",IF(G1487&lt;Premissas!$C$10,"1,20 – 1,39",IF(G1487&lt;Premissas!$C$11,"1,40 – 1,59",IF(G1487&lt;Premissas!$C$12,"1,60 – 1,99","≥ 2,00"))))))</f>
        <v>&lt; 1,00</v>
      </c>
      <c r="L1487" s="12">
        <f>IF(G1487="","",MIN(Premissas!$C$17,IF(G1487&lt;Premissas!$C$8,Premissas!$E$7,IF(G1487&lt;Premissas!$C$9,Premissas!$E$8,IF(G1487&lt;Premissas!$C$10,Premissas!$E$9,IF(G1487&lt;Premissas!$C$11,Premissas!$E$10,IF(G1487&lt;Premissas!$C$12,Premissas!$E$11,Premissas!$E$12)))))))</f>
        <v>0</v>
      </c>
      <c r="M1487" s="13">
        <f>IF(OR(L1487="",L1487=0),0,L1487/Premissas!$C$16)</f>
        <v>0</v>
      </c>
      <c r="N1487" s="9" t="str">
        <f>IF(L1487&gt;=Premissas!$C$17,"SIM","NÃO")</f>
        <v>NÃO</v>
      </c>
    </row>
    <row r="1488" spans="1:14" ht="15" customHeight="1">
      <c r="A1488" s="9">
        <v>8</v>
      </c>
      <c r="B1488" s="9" t="s">
        <v>3133</v>
      </c>
      <c r="C1488" s="9" t="s">
        <v>3134</v>
      </c>
      <c r="D1488" s="9">
        <v>930</v>
      </c>
      <c r="E1488" s="9" t="s">
        <v>4856</v>
      </c>
      <c r="F1488" s="9">
        <f>COUNTIFS(Detalhe_Registro!$A:$A,A1488,Detalhe_Registro!$D:$D,B1488)</f>
        <v>2</v>
      </c>
      <c r="G1488" s="11">
        <v>2.6</v>
      </c>
      <c r="H1488" s="11">
        <v>2.0045449999999998</v>
      </c>
      <c r="I1488" s="10">
        <f>SUMIFS(Detalhe_Registro!$F:$F,Detalhe_Registro!$A:$A,A1488,Detalhe_Registro!$D:$D,B1488)</f>
        <v>1487</v>
      </c>
      <c r="J1488" s="11">
        <f>SUMIFS(Detalhe_Registro!$G:$G,Detalhe_Registro!$A:$A,A1488,Detalhe_Registro!$D:$D,B1488)</f>
        <v>29.169999999999998</v>
      </c>
      <c r="K1488" s="9" t="str">
        <f>IF(G1488="","",IF(G1488&lt;Premissas!$C$8,"&lt; 1,00",IF(G1488&lt;Premissas!$C$9,"1,00 – 1,19",IF(G1488&lt;Premissas!$C$10,"1,20 – 1,39",IF(G1488&lt;Premissas!$C$11,"1,40 – 1,59",IF(G1488&lt;Premissas!$C$12,"1,60 – 1,99","≥ 2,00"))))))</f>
        <v>≥ 2,00</v>
      </c>
      <c r="L1488" s="12">
        <f>IF(G1488="","",MIN(Premissas!$C$17,IF(G1488&lt;Premissas!$C$8,Premissas!$E$7,IF(G1488&lt;Premissas!$C$9,Premissas!$E$8,IF(G1488&lt;Premissas!$C$10,Premissas!$E$9,IF(G1488&lt;Premissas!$C$11,Premissas!$E$10,IF(G1488&lt;Premissas!$C$12,Premissas!$E$11,Premissas!$E$12)))))))</f>
        <v>750</v>
      </c>
      <c r="M1488" s="13">
        <f>IF(OR(L1488="",L1488=0),0,L1488/Premissas!$C$16)</f>
        <v>28.846153846153847</v>
      </c>
      <c r="N1488" s="9" t="str">
        <f>IF(L1488&gt;=Premissas!$C$17,"SIM","NÃO")</f>
        <v>SIM</v>
      </c>
    </row>
    <row r="1489" spans="1:14" ht="15" customHeight="1">
      <c r="A1489" s="9">
        <v>8</v>
      </c>
      <c r="B1489" s="9" t="s">
        <v>3253</v>
      </c>
      <c r="C1489" s="9" t="s">
        <v>3254</v>
      </c>
      <c r="D1489" s="9">
        <v>930</v>
      </c>
      <c r="E1489" s="9" t="s">
        <v>18</v>
      </c>
      <c r="F1489" s="9">
        <f>COUNTIFS(Detalhe_Registro!$A:$A,A1489,Detalhe_Registro!$D:$D,B1489)</f>
        <v>1</v>
      </c>
      <c r="G1489" s="11">
        <v>0.72727299999999995</v>
      </c>
      <c r="H1489" s="11">
        <v>0.72727299999999995</v>
      </c>
      <c r="I1489" s="10">
        <f>SUMIFS(Detalhe_Registro!$F:$F,Detalhe_Registro!$A:$A,A1489,Detalhe_Registro!$D:$D,B1489)</f>
        <v>188</v>
      </c>
      <c r="J1489" s="11">
        <f>SUMIFS(Detalhe_Registro!$G:$G,Detalhe_Registro!$A:$A,A1489,Detalhe_Registro!$D:$D,B1489)</f>
        <v>11.84</v>
      </c>
      <c r="K1489" s="9" t="str">
        <f>IF(G1489="","",IF(G1489&lt;Premissas!$C$8,"&lt; 1,00",IF(G1489&lt;Premissas!$C$9,"1,00 – 1,19",IF(G1489&lt;Premissas!$C$10,"1,20 – 1,39",IF(G1489&lt;Premissas!$C$11,"1,40 – 1,59",IF(G1489&lt;Premissas!$C$12,"1,60 – 1,99","≥ 2,00"))))))</f>
        <v>&lt; 1,00</v>
      </c>
      <c r="L1489" s="12">
        <f>IF(G1489="","",MIN(Premissas!$C$17,IF(G1489&lt;Premissas!$C$8,Premissas!$E$7,IF(G1489&lt;Premissas!$C$9,Premissas!$E$8,IF(G1489&lt;Premissas!$C$10,Premissas!$E$9,IF(G1489&lt;Premissas!$C$11,Premissas!$E$10,IF(G1489&lt;Premissas!$C$12,Premissas!$E$11,Premissas!$E$12)))))))</f>
        <v>0</v>
      </c>
      <c r="M1489" s="13">
        <f>IF(OR(L1489="",L1489=0),0,L1489/Premissas!$C$16)</f>
        <v>0</v>
      </c>
      <c r="N1489" s="9" t="str">
        <f>IF(L1489&gt;=Premissas!$C$17,"SIM","NÃO")</f>
        <v>NÃO</v>
      </c>
    </row>
    <row r="1490" spans="1:14" ht="15" customHeight="1">
      <c r="A1490" s="9">
        <v>8</v>
      </c>
      <c r="B1490" s="9" t="s">
        <v>4107</v>
      </c>
      <c r="C1490" s="9" t="s">
        <v>4108</v>
      </c>
      <c r="D1490" s="9">
        <v>930</v>
      </c>
      <c r="E1490" s="9" t="s">
        <v>21</v>
      </c>
      <c r="F1490" s="9">
        <f>COUNTIFS(Detalhe_Registro!$A:$A,A1490,Detalhe_Registro!$D:$D,B1490)</f>
        <v>1</v>
      </c>
      <c r="G1490" s="11">
        <v>0.8</v>
      </c>
      <c r="H1490" s="11">
        <v>0.8</v>
      </c>
      <c r="I1490" s="10">
        <f>SUMIFS(Detalhe_Registro!$F:$F,Detalhe_Registro!$A:$A,A1490,Detalhe_Registro!$D:$D,B1490)</f>
        <v>87</v>
      </c>
      <c r="J1490" s="11">
        <f>SUMIFS(Detalhe_Registro!$G:$G,Detalhe_Registro!$A:$A,A1490,Detalhe_Registro!$D:$D,B1490)</f>
        <v>5.59</v>
      </c>
      <c r="K1490" s="9" t="str">
        <f>IF(G1490="","",IF(G1490&lt;Premissas!$C$8,"&lt; 1,00",IF(G1490&lt;Premissas!$C$9,"1,00 – 1,19",IF(G1490&lt;Premissas!$C$10,"1,20 – 1,39",IF(G1490&lt;Premissas!$C$11,"1,40 – 1,59",IF(G1490&lt;Premissas!$C$12,"1,60 – 1,99","≥ 2,00"))))))</f>
        <v>&lt; 1,00</v>
      </c>
      <c r="L1490" s="12">
        <f>IF(G1490="","",MIN(Premissas!$C$17,IF(G1490&lt;Premissas!$C$8,Premissas!$E$7,IF(G1490&lt;Premissas!$C$9,Premissas!$E$8,IF(G1490&lt;Premissas!$C$10,Premissas!$E$9,IF(G1490&lt;Premissas!$C$11,Premissas!$E$10,IF(G1490&lt;Premissas!$C$12,Premissas!$E$11,Premissas!$E$12)))))))</f>
        <v>0</v>
      </c>
      <c r="M1490" s="13">
        <f>IF(OR(L1490="",L1490=0),0,L1490/Premissas!$C$16)</f>
        <v>0</v>
      </c>
      <c r="N1490" s="9" t="str">
        <f>IF(L1490&gt;=Premissas!$C$17,"SIM","NÃO")</f>
        <v>NÃO</v>
      </c>
    </row>
    <row r="1491" spans="1:14" ht="15" customHeight="1">
      <c r="A1491" s="9">
        <v>8</v>
      </c>
      <c r="B1491" s="9" t="s">
        <v>3013</v>
      </c>
      <c r="C1491" s="9" t="s">
        <v>3014</v>
      </c>
      <c r="D1491" s="9">
        <v>930</v>
      </c>
      <c r="E1491" s="9" t="s">
        <v>20</v>
      </c>
      <c r="F1491" s="9">
        <f>COUNTIFS(Detalhe_Registro!$A:$A,A1491,Detalhe_Registro!$D:$D,B1491)</f>
        <v>1</v>
      </c>
      <c r="G1491" s="11">
        <v>0.9375</v>
      </c>
      <c r="H1491" s="11">
        <v>0.9375</v>
      </c>
      <c r="I1491" s="10">
        <f>SUMIFS(Detalhe_Registro!$F:$F,Detalhe_Registro!$A:$A,A1491,Detalhe_Registro!$D:$D,B1491)</f>
        <v>583</v>
      </c>
      <c r="J1491" s="11">
        <f>SUMIFS(Detalhe_Registro!$G:$G,Detalhe_Registro!$A:$A,A1491,Detalhe_Registro!$D:$D,B1491)</f>
        <v>38.409999999999997</v>
      </c>
      <c r="K1491" s="9" t="str">
        <f>IF(G1491="","",IF(G1491&lt;Premissas!$C$8,"&lt; 1,00",IF(G1491&lt;Premissas!$C$9,"1,00 – 1,19",IF(G1491&lt;Premissas!$C$10,"1,20 – 1,39",IF(G1491&lt;Premissas!$C$11,"1,40 – 1,59",IF(G1491&lt;Premissas!$C$12,"1,60 – 1,99","≥ 2,00"))))))</f>
        <v>&lt; 1,00</v>
      </c>
      <c r="L1491" s="12">
        <f>IF(G1491="","",MIN(Premissas!$C$17,IF(G1491&lt;Premissas!$C$8,Premissas!$E$7,IF(G1491&lt;Premissas!$C$9,Premissas!$E$8,IF(G1491&lt;Premissas!$C$10,Premissas!$E$9,IF(G1491&lt;Premissas!$C$11,Premissas!$E$10,IF(G1491&lt;Premissas!$C$12,Premissas!$E$11,Premissas!$E$12)))))))</f>
        <v>0</v>
      </c>
      <c r="M1491" s="13">
        <f>IF(OR(L1491="",L1491=0),0,L1491/Premissas!$C$16)</f>
        <v>0</v>
      </c>
      <c r="N1491" s="9" t="str">
        <f>IF(L1491&gt;=Premissas!$C$17,"SIM","NÃO")</f>
        <v>NÃO</v>
      </c>
    </row>
    <row r="1492" spans="1:14" ht="15" customHeight="1">
      <c r="A1492" s="9">
        <v>8</v>
      </c>
      <c r="B1492" s="9" t="s">
        <v>3099</v>
      </c>
      <c r="C1492" s="9" t="s">
        <v>3100</v>
      </c>
      <c r="D1492" s="9">
        <v>930</v>
      </c>
      <c r="E1492" s="9" t="s">
        <v>18</v>
      </c>
      <c r="F1492" s="9">
        <f>COUNTIFS(Detalhe_Registro!$A:$A,A1492,Detalhe_Registro!$D:$D,B1492)</f>
        <v>1</v>
      </c>
      <c r="G1492" s="11">
        <v>1.3636360000000001</v>
      </c>
      <c r="H1492" s="11">
        <v>1.3636360000000001</v>
      </c>
      <c r="I1492" s="10">
        <f>SUMIFS(Detalhe_Registro!$F:$F,Detalhe_Registro!$A:$A,A1492,Detalhe_Registro!$D:$D,B1492)</f>
        <v>46</v>
      </c>
      <c r="J1492" s="11">
        <f>SUMIFS(Detalhe_Registro!$G:$G,Detalhe_Registro!$A:$A,A1492,Detalhe_Registro!$D:$D,B1492)</f>
        <v>1.53</v>
      </c>
      <c r="K1492" s="9" t="str">
        <f>IF(G1492="","",IF(G1492&lt;Premissas!$C$8,"&lt; 1,00",IF(G1492&lt;Premissas!$C$9,"1,00 – 1,19",IF(G1492&lt;Premissas!$C$10,"1,20 – 1,39",IF(G1492&lt;Premissas!$C$11,"1,40 – 1,59",IF(G1492&lt;Premissas!$C$12,"1,60 – 1,99","≥ 2,00"))))))</f>
        <v>1,20 – 1,39</v>
      </c>
      <c r="L1492" s="12">
        <f>IF(G1492="","",MIN(Premissas!$C$17,IF(G1492&lt;Premissas!$C$8,Premissas!$E$7,IF(G1492&lt;Premissas!$C$9,Premissas!$E$8,IF(G1492&lt;Premissas!$C$10,Premissas!$E$9,IF(G1492&lt;Premissas!$C$11,Premissas!$E$10,IF(G1492&lt;Premissas!$C$12,Premissas!$E$11,Premissas!$E$12)))))))</f>
        <v>200</v>
      </c>
      <c r="M1492" s="13">
        <f>IF(OR(L1492="",L1492=0),0,L1492/Premissas!$C$16)</f>
        <v>7.6923076923076925</v>
      </c>
      <c r="N1492" s="9" t="str">
        <f>IF(L1492&gt;=Premissas!$C$17,"SIM","NÃO")</f>
        <v>NÃO</v>
      </c>
    </row>
    <row r="1493" spans="1:14" ht="15" customHeight="1">
      <c r="A1493" s="9">
        <v>8</v>
      </c>
      <c r="B1493" s="9" t="s">
        <v>3115</v>
      </c>
      <c r="C1493" s="9" t="s">
        <v>3116</v>
      </c>
      <c r="D1493" s="9">
        <v>930</v>
      </c>
      <c r="E1493" s="9" t="s">
        <v>21</v>
      </c>
      <c r="F1493" s="9">
        <f>COUNTIFS(Detalhe_Registro!$A:$A,A1493,Detalhe_Registro!$D:$D,B1493)</f>
        <v>1</v>
      </c>
      <c r="G1493" s="11">
        <v>0.65</v>
      </c>
      <c r="H1493" s="11">
        <v>0.65</v>
      </c>
      <c r="I1493" s="10">
        <f>SUMIFS(Detalhe_Registro!$F:$F,Detalhe_Registro!$A:$A,A1493,Detalhe_Registro!$D:$D,B1493)</f>
        <v>680</v>
      </c>
      <c r="J1493" s="11">
        <f>SUMIFS(Detalhe_Registro!$G:$G,Detalhe_Registro!$A:$A,A1493,Detalhe_Registro!$D:$D,B1493)</f>
        <v>53.01</v>
      </c>
      <c r="K1493" s="9" t="str">
        <f>IF(G1493="","",IF(G1493&lt;Premissas!$C$8,"&lt; 1,00",IF(G1493&lt;Premissas!$C$9,"1,00 – 1,19",IF(G1493&lt;Premissas!$C$10,"1,20 – 1,39",IF(G1493&lt;Premissas!$C$11,"1,40 – 1,59",IF(G1493&lt;Premissas!$C$12,"1,60 – 1,99","≥ 2,00"))))))</f>
        <v>&lt; 1,00</v>
      </c>
      <c r="L1493" s="12">
        <f>IF(G1493="","",MIN(Premissas!$C$17,IF(G1493&lt;Premissas!$C$8,Premissas!$E$7,IF(G1493&lt;Premissas!$C$9,Premissas!$E$8,IF(G1493&lt;Premissas!$C$10,Premissas!$E$9,IF(G1493&lt;Premissas!$C$11,Premissas!$E$10,IF(G1493&lt;Premissas!$C$12,Premissas!$E$11,Premissas!$E$12)))))))</f>
        <v>0</v>
      </c>
      <c r="M1493" s="13">
        <f>IF(OR(L1493="",L1493=0),0,L1493/Premissas!$C$16)</f>
        <v>0</v>
      </c>
      <c r="N1493" s="9" t="str">
        <f>IF(L1493&gt;=Premissas!$C$17,"SIM","NÃO")</f>
        <v>NÃO</v>
      </c>
    </row>
    <row r="1494" spans="1:14" ht="15" customHeight="1">
      <c r="A1494" s="9">
        <v>8</v>
      </c>
      <c r="B1494" s="9" t="s">
        <v>3155</v>
      </c>
      <c r="C1494" s="9" t="s">
        <v>3156</v>
      </c>
      <c r="D1494" s="9">
        <v>930</v>
      </c>
      <c r="E1494" s="9" t="s">
        <v>4852</v>
      </c>
      <c r="F1494" s="9">
        <f>COUNTIFS(Detalhe_Registro!$A:$A,A1494,Detalhe_Registro!$D:$D,B1494)</f>
        <v>2</v>
      </c>
      <c r="G1494" s="11">
        <v>2.5</v>
      </c>
      <c r="H1494" s="11">
        <v>1.8676470000000001</v>
      </c>
      <c r="I1494" s="10">
        <f>SUMIFS(Detalhe_Registro!$F:$F,Detalhe_Registro!$A:$A,A1494,Detalhe_Registro!$D:$D,B1494)</f>
        <v>2375</v>
      </c>
      <c r="J1494" s="11">
        <f>SUMIFS(Detalhe_Registro!$G:$G,Detalhe_Registro!$A:$A,A1494,Detalhe_Registro!$D:$D,B1494)</f>
        <v>83.63</v>
      </c>
      <c r="K1494" s="9" t="str">
        <f>IF(G1494="","",IF(G1494&lt;Premissas!$C$8,"&lt; 1,00",IF(G1494&lt;Premissas!$C$9,"1,00 – 1,19",IF(G1494&lt;Premissas!$C$10,"1,20 – 1,39",IF(G1494&lt;Premissas!$C$11,"1,40 – 1,59",IF(G1494&lt;Premissas!$C$12,"1,60 – 1,99","≥ 2,00"))))))</f>
        <v>≥ 2,00</v>
      </c>
      <c r="L1494" s="12">
        <f>IF(G1494="","",MIN(Premissas!$C$17,IF(G1494&lt;Premissas!$C$8,Premissas!$E$7,IF(G1494&lt;Premissas!$C$9,Premissas!$E$8,IF(G1494&lt;Premissas!$C$10,Premissas!$E$9,IF(G1494&lt;Premissas!$C$11,Premissas!$E$10,IF(G1494&lt;Premissas!$C$12,Premissas!$E$11,Premissas!$E$12)))))))</f>
        <v>750</v>
      </c>
      <c r="M1494" s="13">
        <f>IF(OR(L1494="",L1494=0),0,L1494/Premissas!$C$16)</f>
        <v>28.846153846153847</v>
      </c>
      <c r="N1494" s="9" t="str">
        <f>IF(L1494&gt;=Premissas!$C$17,"SIM","NÃO")</f>
        <v>SIM</v>
      </c>
    </row>
    <row r="1495" spans="1:14" ht="15" customHeight="1">
      <c r="A1495" s="9">
        <v>8</v>
      </c>
      <c r="B1495" s="9" t="s">
        <v>3063</v>
      </c>
      <c r="C1495" s="9" t="s">
        <v>3064</v>
      </c>
      <c r="D1495" s="9">
        <v>930</v>
      </c>
      <c r="E1495" s="9" t="s">
        <v>21</v>
      </c>
      <c r="F1495" s="9">
        <f>COUNTIFS(Detalhe_Registro!$A:$A,A1495,Detalhe_Registro!$D:$D,B1495)</f>
        <v>1</v>
      </c>
      <c r="G1495" s="11">
        <v>1.1499999999999999</v>
      </c>
      <c r="H1495" s="11">
        <v>1.1499999999999999</v>
      </c>
      <c r="I1495" s="10">
        <f>SUMIFS(Detalhe_Registro!$F:$F,Detalhe_Registro!$A:$A,A1495,Detalhe_Registro!$D:$D,B1495)</f>
        <v>1760</v>
      </c>
      <c r="J1495" s="11">
        <f>SUMIFS(Detalhe_Registro!$G:$G,Detalhe_Registro!$A:$A,A1495,Detalhe_Registro!$D:$D,B1495)</f>
        <v>76.41</v>
      </c>
      <c r="K1495" s="9" t="str">
        <f>IF(G1495="","",IF(G1495&lt;Premissas!$C$8,"&lt; 1,00",IF(G1495&lt;Premissas!$C$9,"1,00 – 1,19",IF(G1495&lt;Premissas!$C$10,"1,20 – 1,39",IF(G1495&lt;Premissas!$C$11,"1,40 – 1,59",IF(G1495&lt;Premissas!$C$12,"1,60 – 1,99","≥ 2,00"))))))</f>
        <v>1,00 – 1,19</v>
      </c>
      <c r="L1495" s="12">
        <f>IF(G1495="","",MIN(Premissas!$C$17,IF(G1495&lt;Premissas!$C$8,Premissas!$E$7,IF(G1495&lt;Premissas!$C$9,Premissas!$E$8,IF(G1495&lt;Premissas!$C$10,Premissas!$E$9,IF(G1495&lt;Premissas!$C$11,Premissas!$E$10,IF(G1495&lt;Premissas!$C$12,Premissas!$E$11,Premissas!$E$12)))))))</f>
        <v>100</v>
      </c>
      <c r="M1495" s="13">
        <f>IF(OR(L1495="",L1495=0),0,L1495/Premissas!$C$16)</f>
        <v>3.8461538461538463</v>
      </c>
      <c r="N1495" s="9" t="str">
        <f>IF(L1495&gt;=Premissas!$C$17,"SIM","NÃO")</f>
        <v>NÃO</v>
      </c>
    </row>
    <row r="1496" spans="1:14" ht="15" customHeight="1">
      <c r="A1496" s="9">
        <v>8</v>
      </c>
      <c r="B1496" s="9" t="s">
        <v>3067</v>
      </c>
      <c r="C1496" s="9" t="s">
        <v>3068</v>
      </c>
      <c r="D1496" s="9">
        <v>930</v>
      </c>
      <c r="E1496" s="9" t="s">
        <v>19</v>
      </c>
      <c r="F1496" s="9">
        <f>COUNTIFS(Detalhe_Registro!$A:$A,A1496,Detalhe_Registro!$D:$D,B1496)</f>
        <v>1</v>
      </c>
      <c r="G1496" s="11">
        <v>1.823529</v>
      </c>
      <c r="H1496" s="11">
        <v>1.823529</v>
      </c>
      <c r="I1496" s="10">
        <f>SUMIFS(Detalhe_Registro!$F:$F,Detalhe_Registro!$A:$A,A1496,Detalhe_Registro!$D:$D,B1496)</f>
        <v>4250</v>
      </c>
      <c r="J1496" s="11">
        <f>SUMIFS(Detalhe_Registro!$G:$G,Detalhe_Registro!$A:$A,A1496,Detalhe_Registro!$D:$D,B1496)</f>
        <v>134.93</v>
      </c>
      <c r="K1496" s="9" t="str">
        <f>IF(G1496="","",IF(G1496&lt;Premissas!$C$8,"&lt; 1,00",IF(G1496&lt;Premissas!$C$9,"1,00 – 1,19",IF(G1496&lt;Premissas!$C$10,"1,20 – 1,39",IF(G1496&lt;Premissas!$C$11,"1,40 – 1,59",IF(G1496&lt;Premissas!$C$12,"1,60 – 1,99","≥ 2,00"))))))</f>
        <v>1,60 – 1,99</v>
      </c>
      <c r="L1496" s="12">
        <f>IF(G1496="","",MIN(Premissas!$C$17,IF(G1496&lt;Premissas!$C$8,Premissas!$E$7,IF(G1496&lt;Premissas!$C$9,Premissas!$E$8,IF(G1496&lt;Premissas!$C$10,Premissas!$E$9,IF(G1496&lt;Premissas!$C$11,Premissas!$E$10,IF(G1496&lt;Premissas!$C$12,Premissas!$E$11,Premissas!$E$12)))))))</f>
        <v>500</v>
      </c>
      <c r="M1496" s="13">
        <f>IF(OR(L1496="",L1496=0),0,L1496/Premissas!$C$16)</f>
        <v>19.23076923076923</v>
      </c>
      <c r="N1496" s="9" t="str">
        <f>IF(L1496&gt;=Premissas!$C$17,"SIM","NÃO")</f>
        <v>NÃO</v>
      </c>
    </row>
    <row r="1497" spans="1:14" ht="15" customHeight="1">
      <c r="A1497" s="9">
        <v>8</v>
      </c>
      <c r="B1497" s="9" t="s">
        <v>3367</v>
      </c>
      <c r="C1497" s="9" t="s">
        <v>3368</v>
      </c>
      <c r="D1497" s="9">
        <v>930</v>
      </c>
      <c r="E1497" s="9" t="s">
        <v>18</v>
      </c>
      <c r="F1497" s="9">
        <f>COUNTIFS(Detalhe_Registro!$A:$A,A1497,Detalhe_Registro!$D:$D,B1497)</f>
        <v>1</v>
      </c>
      <c r="G1497" s="11">
        <v>1.454545</v>
      </c>
      <c r="H1497" s="11">
        <v>1.454545</v>
      </c>
      <c r="I1497" s="10">
        <f>SUMIFS(Detalhe_Registro!$F:$F,Detalhe_Registro!$A:$A,A1497,Detalhe_Registro!$D:$D,B1497)</f>
        <v>517</v>
      </c>
      <c r="J1497" s="11">
        <f>SUMIFS(Detalhe_Registro!$G:$G,Detalhe_Registro!$A:$A,A1497,Detalhe_Registro!$D:$D,B1497)</f>
        <v>16.02</v>
      </c>
      <c r="K1497" s="9" t="str">
        <f>IF(G1497="","",IF(G1497&lt;Premissas!$C$8,"&lt; 1,00",IF(G1497&lt;Premissas!$C$9,"1,00 – 1,19",IF(G1497&lt;Premissas!$C$10,"1,20 – 1,39",IF(G1497&lt;Premissas!$C$11,"1,40 – 1,59",IF(G1497&lt;Premissas!$C$12,"1,60 – 1,99","≥ 2,00"))))))</f>
        <v>1,40 – 1,59</v>
      </c>
      <c r="L1497" s="12">
        <f>IF(G1497="","",MIN(Premissas!$C$17,IF(G1497&lt;Premissas!$C$8,Premissas!$E$7,IF(G1497&lt;Premissas!$C$9,Premissas!$E$8,IF(G1497&lt;Premissas!$C$10,Premissas!$E$9,IF(G1497&lt;Premissas!$C$11,Premissas!$E$10,IF(G1497&lt;Premissas!$C$12,Premissas!$E$11,Premissas!$E$12)))))))</f>
        <v>350</v>
      </c>
      <c r="M1497" s="13">
        <f>IF(OR(L1497="",L1497=0),0,L1497/Premissas!$C$16)</f>
        <v>13.461538461538462</v>
      </c>
      <c r="N1497" s="9" t="str">
        <f>IF(L1497&gt;=Premissas!$C$17,"SIM","NÃO")</f>
        <v>NÃO</v>
      </c>
    </row>
    <row r="1498" spans="1:14" ht="15" customHeight="1">
      <c r="A1498" s="9">
        <v>8</v>
      </c>
      <c r="B1498" s="9" t="s">
        <v>3169</v>
      </c>
      <c r="C1498" s="9" t="s">
        <v>3170</v>
      </c>
      <c r="D1498" s="9">
        <v>930</v>
      </c>
      <c r="E1498" s="9" t="s">
        <v>18</v>
      </c>
      <c r="F1498" s="9">
        <f>COUNTIFS(Detalhe_Registro!$A:$A,A1498,Detalhe_Registro!$D:$D,B1498)</f>
        <v>1</v>
      </c>
      <c r="G1498" s="11">
        <v>0.72727299999999995</v>
      </c>
      <c r="H1498" s="11">
        <v>0.72727299999999995</v>
      </c>
      <c r="I1498" s="10">
        <f>SUMIFS(Detalhe_Registro!$F:$F,Detalhe_Registro!$A:$A,A1498,Detalhe_Registro!$D:$D,B1498)</f>
        <v>217</v>
      </c>
      <c r="J1498" s="11">
        <f>SUMIFS(Detalhe_Registro!$G:$G,Detalhe_Registro!$A:$A,A1498,Detalhe_Registro!$D:$D,B1498)</f>
        <v>13.73</v>
      </c>
      <c r="K1498" s="9" t="str">
        <f>IF(G1498="","",IF(G1498&lt;Premissas!$C$8,"&lt; 1,00",IF(G1498&lt;Premissas!$C$9,"1,00 – 1,19",IF(G1498&lt;Premissas!$C$10,"1,20 – 1,39",IF(G1498&lt;Premissas!$C$11,"1,40 – 1,59",IF(G1498&lt;Premissas!$C$12,"1,60 – 1,99","≥ 2,00"))))))</f>
        <v>&lt; 1,00</v>
      </c>
      <c r="L1498" s="12">
        <f>IF(G1498="","",MIN(Premissas!$C$17,IF(G1498&lt;Premissas!$C$8,Premissas!$E$7,IF(G1498&lt;Premissas!$C$9,Premissas!$E$8,IF(G1498&lt;Premissas!$C$10,Premissas!$E$9,IF(G1498&lt;Premissas!$C$11,Premissas!$E$10,IF(G1498&lt;Premissas!$C$12,Premissas!$E$11,Premissas!$E$12)))))))</f>
        <v>0</v>
      </c>
      <c r="M1498" s="13">
        <f>IF(OR(L1498="",L1498=0),0,L1498/Premissas!$C$16)</f>
        <v>0</v>
      </c>
      <c r="N1498" s="9" t="str">
        <f>IF(L1498&gt;=Premissas!$C$17,"SIM","NÃO")</f>
        <v>NÃO</v>
      </c>
    </row>
    <row r="1499" spans="1:14" ht="15" customHeight="1">
      <c r="A1499" s="9">
        <v>8</v>
      </c>
      <c r="B1499" s="9" t="s">
        <v>3305</v>
      </c>
      <c r="C1499" s="9" t="s">
        <v>3306</v>
      </c>
      <c r="D1499" s="9">
        <v>930</v>
      </c>
      <c r="E1499" s="9" t="s">
        <v>20</v>
      </c>
      <c r="F1499" s="9">
        <f>COUNTIFS(Detalhe_Registro!$A:$A,A1499,Detalhe_Registro!$D:$D,B1499)</f>
        <v>1</v>
      </c>
      <c r="G1499" s="11">
        <v>2.375</v>
      </c>
      <c r="H1499" s="11">
        <v>2.375</v>
      </c>
      <c r="I1499" s="10">
        <f>SUMIFS(Detalhe_Registro!$F:$F,Detalhe_Registro!$A:$A,A1499,Detalhe_Registro!$D:$D,B1499)</f>
        <v>2538</v>
      </c>
      <c r="J1499" s="11">
        <f>SUMIFS(Detalhe_Registro!$G:$G,Detalhe_Registro!$A:$A,A1499,Detalhe_Registro!$D:$D,B1499)</f>
        <v>65.97</v>
      </c>
      <c r="K1499" s="9" t="str">
        <f>IF(G1499="","",IF(G1499&lt;Premissas!$C$8,"&lt; 1,00",IF(G1499&lt;Premissas!$C$9,"1,00 – 1,19",IF(G1499&lt;Premissas!$C$10,"1,20 – 1,39",IF(G1499&lt;Premissas!$C$11,"1,40 – 1,59",IF(G1499&lt;Premissas!$C$12,"1,60 – 1,99","≥ 2,00"))))))</f>
        <v>≥ 2,00</v>
      </c>
      <c r="L1499" s="12">
        <f>IF(G1499="","",MIN(Premissas!$C$17,IF(G1499&lt;Premissas!$C$8,Premissas!$E$7,IF(G1499&lt;Premissas!$C$9,Premissas!$E$8,IF(G1499&lt;Premissas!$C$10,Premissas!$E$9,IF(G1499&lt;Premissas!$C$11,Premissas!$E$10,IF(G1499&lt;Premissas!$C$12,Premissas!$E$11,Premissas!$E$12)))))))</f>
        <v>750</v>
      </c>
      <c r="M1499" s="13">
        <f>IF(OR(L1499="",L1499=0),0,L1499/Premissas!$C$16)</f>
        <v>28.846153846153847</v>
      </c>
      <c r="N1499" s="9" t="str">
        <f>IF(L1499&gt;=Premissas!$C$17,"SIM","NÃO")</f>
        <v>SIM</v>
      </c>
    </row>
    <row r="1500" spans="1:14" ht="15" customHeight="1">
      <c r="A1500" s="9">
        <v>8</v>
      </c>
      <c r="B1500" s="9" t="s">
        <v>4137</v>
      </c>
      <c r="C1500" s="9" t="s">
        <v>4138</v>
      </c>
      <c r="D1500" s="9">
        <v>930</v>
      </c>
      <c r="E1500" s="9" t="s">
        <v>18</v>
      </c>
      <c r="F1500" s="9">
        <f>COUNTIFS(Detalhe_Registro!$A:$A,A1500,Detalhe_Registro!$D:$D,B1500)</f>
        <v>1</v>
      </c>
      <c r="G1500" s="11">
        <v>0.36363600000000001</v>
      </c>
      <c r="H1500" s="11">
        <v>0.36363600000000001</v>
      </c>
      <c r="I1500" s="10">
        <f>SUMIFS(Detalhe_Registro!$F:$F,Detalhe_Registro!$A:$A,A1500,Detalhe_Registro!$D:$D,B1500)</f>
        <v>68</v>
      </c>
      <c r="J1500" s="11">
        <f>SUMIFS(Detalhe_Registro!$G:$G,Detalhe_Registro!$A:$A,A1500,Detalhe_Registro!$D:$D,B1500)</f>
        <v>8.7200000000000006</v>
      </c>
      <c r="K1500" s="9" t="str">
        <f>IF(G1500="","",IF(G1500&lt;Premissas!$C$8,"&lt; 1,00",IF(G1500&lt;Premissas!$C$9,"1,00 – 1,19",IF(G1500&lt;Premissas!$C$10,"1,20 – 1,39",IF(G1500&lt;Premissas!$C$11,"1,40 – 1,59",IF(G1500&lt;Premissas!$C$12,"1,60 – 1,99","≥ 2,00"))))))</f>
        <v>&lt; 1,00</v>
      </c>
      <c r="L1500" s="12">
        <f>IF(G1500="","",MIN(Premissas!$C$17,IF(G1500&lt;Premissas!$C$8,Premissas!$E$7,IF(G1500&lt;Premissas!$C$9,Premissas!$E$8,IF(G1500&lt;Premissas!$C$10,Premissas!$E$9,IF(G1500&lt;Premissas!$C$11,Premissas!$E$10,IF(G1500&lt;Premissas!$C$12,Premissas!$E$11,Premissas!$E$12)))))))</f>
        <v>0</v>
      </c>
      <c r="M1500" s="13">
        <f>IF(OR(L1500="",L1500=0),0,L1500/Premissas!$C$16)</f>
        <v>0</v>
      </c>
      <c r="N1500" s="9" t="str">
        <f>IF(L1500&gt;=Premissas!$C$17,"SIM","NÃO")</f>
        <v>NÃO</v>
      </c>
    </row>
    <row r="1501" spans="1:14" ht="15" customHeight="1">
      <c r="A1501" s="9">
        <v>8</v>
      </c>
      <c r="B1501" s="9" t="s">
        <v>4105</v>
      </c>
      <c r="C1501" s="9" t="s">
        <v>4106</v>
      </c>
      <c r="D1501" s="9">
        <v>930</v>
      </c>
      <c r="E1501" s="9" t="s">
        <v>18</v>
      </c>
      <c r="F1501" s="9">
        <f>COUNTIFS(Detalhe_Registro!$A:$A,A1501,Detalhe_Registro!$D:$D,B1501)</f>
        <v>1</v>
      </c>
      <c r="G1501" s="11">
        <v>1.0909089999999999</v>
      </c>
      <c r="H1501" s="11">
        <v>1.0909089999999999</v>
      </c>
      <c r="I1501" s="10">
        <f>SUMIFS(Detalhe_Registro!$F:$F,Detalhe_Registro!$A:$A,A1501,Detalhe_Registro!$D:$D,B1501)</f>
        <v>63</v>
      </c>
      <c r="J1501" s="11">
        <f>SUMIFS(Detalhe_Registro!$G:$G,Detalhe_Registro!$A:$A,A1501,Detalhe_Registro!$D:$D,B1501)</f>
        <v>2.61</v>
      </c>
      <c r="K1501" s="9" t="str">
        <f>IF(G1501="","",IF(G1501&lt;Premissas!$C$8,"&lt; 1,00",IF(G1501&lt;Premissas!$C$9,"1,00 – 1,19",IF(G1501&lt;Premissas!$C$10,"1,20 – 1,39",IF(G1501&lt;Premissas!$C$11,"1,40 – 1,59",IF(G1501&lt;Premissas!$C$12,"1,60 – 1,99","≥ 2,00"))))))</f>
        <v>1,00 – 1,19</v>
      </c>
      <c r="L1501" s="12">
        <f>IF(G1501="","",MIN(Premissas!$C$17,IF(G1501&lt;Premissas!$C$8,Premissas!$E$7,IF(G1501&lt;Premissas!$C$9,Premissas!$E$8,IF(G1501&lt;Premissas!$C$10,Premissas!$E$9,IF(G1501&lt;Premissas!$C$11,Premissas!$E$10,IF(G1501&lt;Premissas!$C$12,Premissas!$E$11,Premissas!$E$12)))))))</f>
        <v>100</v>
      </c>
      <c r="M1501" s="13">
        <f>IF(OR(L1501="",L1501=0),0,L1501/Premissas!$C$16)</f>
        <v>3.8461538461538463</v>
      </c>
      <c r="N1501" s="9" t="str">
        <f>IF(L1501&gt;=Premissas!$C$17,"SIM","NÃO")</f>
        <v>NÃO</v>
      </c>
    </row>
    <row r="1502" spans="1:14" ht="15" customHeight="1">
      <c r="A1502" s="9">
        <v>8</v>
      </c>
      <c r="B1502" s="9" t="s">
        <v>3243</v>
      </c>
      <c r="C1502" s="9" t="s">
        <v>3244</v>
      </c>
      <c r="D1502" s="9">
        <v>930</v>
      </c>
      <c r="E1502" s="9" t="s">
        <v>18</v>
      </c>
      <c r="F1502" s="9">
        <f>COUNTIFS(Detalhe_Registro!$A:$A,A1502,Detalhe_Registro!$D:$D,B1502)</f>
        <v>1</v>
      </c>
      <c r="G1502" s="11">
        <v>0.5</v>
      </c>
      <c r="H1502" s="11">
        <v>0.5</v>
      </c>
      <c r="I1502" s="10">
        <f>SUMIFS(Detalhe_Registro!$F:$F,Detalhe_Registro!$A:$A,A1502,Detalhe_Registro!$D:$D,B1502)</f>
        <v>55</v>
      </c>
      <c r="J1502" s="11">
        <f>SUMIFS(Detalhe_Registro!$G:$G,Detalhe_Registro!$A:$A,A1502,Detalhe_Registro!$D:$D,B1502)</f>
        <v>4.84</v>
      </c>
      <c r="K1502" s="9" t="str">
        <f>IF(G1502="","",IF(G1502&lt;Premissas!$C$8,"&lt; 1,00",IF(G1502&lt;Premissas!$C$9,"1,00 – 1,19",IF(G1502&lt;Premissas!$C$10,"1,20 – 1,39",IF(G1502&lt;Premissas!$C$11,"1,40 – 1,59",IF(G1502&lt;Premissas!$C$12,"1,60 – 1,99","≥ 2,00"))))))</f>
        <v>&lt; 1,00</v>
      </c>
      <c r="L1502" s="12">
        <f>IF(G1502="","",MIN(Premissas!$C$17,IF(G1502&lt;Premissas!$C$8,Premissas!$E$7,IF(G1502&lt;Premissas!$C$9,Premissas!$E$8,IF(G1502&lt;Premissas!$C$10,Premissas!$E$9,IF(G1502&lt;Premissas!$C$11,Premissas!$E$10,IF(G1502&lt;Premissas!$C$12,Premissas!$E$11,Premissas!$E$12)))))))</f>
        <v>0</v>
      </c>
      <c r="M1502" s="13">
        <f>IF(OR(L1502="",L1502=0),0,L1502/Premissas!$C$16)</f>
        <v>0</v>
      </c>
      <c r="N1502" s="9" t="str">
        <f>IF(L1502&gt;=Premissas!$C$17,"SIM","NÃO")</f>
        <v>NÃO</v>
      </c>
    </row>
    <row r="1503" spans="1:14" ht="15" customHeight="1">
      <c r="A1503" s="9">
        <v>8</v>
      </c>
      <c r="B1503" s="9" t="s">
        <v>3439</v>
      </c>
      <c r="C1503" s="9" t="s">
        <v>3440</v>
      </c>
      <c r="D1503" s="9">
        <v>930</v>
      </c>
      <c r="E1503" s="9" t="s">
        <v>18</v>
      </c>
      <c r="F1503" s="9">
        <f>COUNTIFS(Detalhe_Registro!$A:$A,A1503,Detalhe_Registro!$D:$D,B1503)</f>
        <v>1</v>
      </c>
      <c r="G1503" s="11">
        <v>0.81818199999999996</v>
      </c>
      <c r="H1503" s="11">
        <v>0.81818199999999996</v>
      </c>
      <c r="I1503" s="10">
        <f>SUMIFS(Detalhe_Registro!$F:$F,Detalhe_Registro!$A:$A,A1503,Detalhe_Registro!$D:$D,B1503)</f>
        <v>6</v>
      </c>
      <c r="J1503" s="11">
        <f>SUMIFS(Detalhe_Registro!$G:$G,Detalhe_Registro!$A:$A,A1503,Detalhe_Registro!$D:$D,B1503)</f>
        <v>0.34</v>
      </c>
      <c r="K1503" s="9" t="str">
        <f>IF(G1503="","",IF(G1503&lt;Premissas!$C$8,"&lt; 1,00",IF(G1503&lt;Premissas!$C$9,"1,00 – 1,19",IF(G1503&lt;Premissas!$C$10,"1,20 – 1,39",IF(G1503&lt;Premissas!$C$11,"1,40 – 1,59",IF(G1503&lt;Premissas!$C$12,"1,60 – 1,99","≥ 2,00"))))))</f>
        <v>&lt; 1,00</v>
      </c>
      <c r="L1503" s="12">
        <f>IF(G1503="","",MIN(Premissas!$C$17,IF(G1503&lt;Premissas!$C$8,Premissas!$E$7,IF(G1503&lt;Premissas!$C$9,Premissas!$E$8,IF(G1503&lt;Premissas!$C$10,Premissas!$E$9,IF(G1503&lt;Premissas!$C$11,Premissas!$E$10,IF(G1503&lt;Premissas!$C$12,Premissas!$E$11,Premissas!$E$12)))))))</f>
        <v>0</v>
      </c>
      <c r="M1503" s="13">
        <f>IF(OR(L1503="",L1503=0),0,L1503/Premissas!$C$16)</f>
        <v>0</v>
      </c>
      <c r="N1503" s="9" t="str">
        <f>IF(L1503&gt;=Premissas!$C$17,"SIM","NÃO")</f>
        <v>NÃO</v>
      </c>
    </row>
    <row r="1504" spans="1:14" ht="15" customHeight="1">
      <c r="A1504" s="9">
        <v>8</v>
      </c>
      <c r="B1504" s="9" t="s">
        <v>3225</v>
      </c>
      <c r="C1504" s="9" t="s">
        <v>3226</v>
      </c>
      <c r="D1504" s="9">
        <v>930</v>
      </c>
      <c r="E1504" s="9" t="s">
        <v>21</v>
      </c>
      <c r="F1504" s="9">
        <f>COUNTIFS(Detalhe_Registro!$A:$A,A1504,Detalhe_Registro!$D:$D,B1504)</f>
        <v>1</v>
      </c>
      <c r="G1504" s="11">
        <v>0.25</v>
      </c>
      <c r="H1504" s="11">
        <v>0.25</v>
      </c>
      <c r="I1504" s="10">
        <f>SUMIFS(Detalhe_Registro!$F:$F,Detalhe_Registro!$A:$A,A1504,Detalhe_Registro!$D:$D,B1504)</f>
        <v>439</v>
      </c>
      <c r="J1504" s="11">
        <f>SUMIFS(Detalhe_Registro!$G:$G,Detalhe_Registro!$A:$A,A1504,Detalhe_Registro!$D:$D,B1504)</f>
        <v>86.09</v>
      </c>
      <c r="K1504" s="9" t="str">
        <f>IF(G1504="","",IF(G1504&lt;Premissas!$C$8,"&lt; 1,00",IF(G1504&lt;Premissas!$C$9,"1,00 – 1,19",IF(G1504&lt;Premissas!$C$10,"1,20 – 1,39",IF(G1504&lt;Premissas!$C$11,"1,40 – 1,59",IF(G1504&lt;Premissas!$C$12,"1,60 – 1,99","≥ 2,00"))))))</f>
        <v>&lt; 1,00</v>
      </c>
      <c r="L1504" s="12">
        <f>IF(G1504="","",MIN(Premissas!$C$17,IF(G1504&lt;Premissas!$C$8,Premissas!$E$7,IF(G1504&lt;Premissas!$C$9,Premissas!$E$8,IF(G1504&lt;Premissas!$C$10,Premissas!$E$9,IF(G1504&lt;Premissas!$C$11,Premissas!$E$10,IF(G1504&lt;Premissas!$C$12,Premissas!$E$11,Premissas!$E$12)))))))</f>
        <v>0</v>
      </c>
      <c r="M1504" s="13">
        <f>IF(OR(L1504="",L1504=0),0,L1504/Premissas!$C$16)</f>
        <v>0</v>
      </c>
      <c r="N1504" s="9" t="str">
        <f>IF(L1504&gt;=Premissas!$C$17,"SIM","NÃO")</f>
        <v>NÃO</v>
      </c>
    </row>
    <row r="1505" spans="1:14" ht="15" customHeight="1">
      <c r="A1505" s="9">
        <v>8</v>
      </c>
      <c r="B1505" s="9" t="s">
        <v>3061</v>
      </c>
      <c r="C1505" s="9" t="s">
        <v>3062</v>
      </c>
      <c r="D1505" s="9">
        <v>930</v>
      </c>
      <c r="E1505" s="9" t="s">
        <v>21</v>
      </c>
      <c r="F1505" s="9">
        <f>COUNTIFS(Detalhe_Registro!$A:$A,A1505,Detalhe_Registro!$D:$D,B1505)</f>
        <v>1</v>
      </c>
      <c r="G1505" s="11">
        <v>2.0499999999999998</v>
      </c>
      <c r="H1505" s="11">
        <v>2.0499999999999998</v>
      </c>
      <c r="I1505" s="10">
        <f>SUMIFS(Detalhe_Registro!$F:$F,Detalhe_Registro!$A:$A,A1505,Detalhe_Registro!$D:$D,B1505)</f>
        <v>1394</v>
      </c>
      <c r="J1505" s="11">
        <f>SUMIFS(Detalhe_Registro!$G:$G,Detalhe_Registro!$A:$A,A1505,Detalhe_Registro!$D:$D,B1505)</f>
        <v>33.700000000000003</v>
      </c>
      <c r="K1505" s="9" t="str">
        <f>IF(G1505="","",IF(G1505&lt;Premissas!$C$8,"&lt; 1,00",IF(G1505&lt;Premissas!$C$9,"1,00 – 1,19",IF(G1505&lt;Premissas!$C$10,"1,20 – 1,39",IF(G1505&lt;Premissas!$C$11,"1,40 – 1,59",IF(G1505&lt;Premissas!$C$12,"1,60 – 1,99","≥ 2,00"))))))</f>
        <v>≥ 2,00</v>
      </c>
      <c r="L1505" s="12">
        <f>IF(G1505="","",MIN(Premissas!$C$17,IF(G1505&lt;Premissas!$C$8,Premissas!$E$7,IF(G1505&lt;Premissas!$C$9,Premissas!$E$8,IF(G1505&lt;Premissas!$C$10,Premissas!$E$9,IF(G1505&lt;Premissas!$C$11,Premissas!$E$10,IF(G1505&lt;Premissas!$C$12,Premissas!$E$11,Premissas!$E$12)))))))</f>
        <v>750</v>
      </c>
      <c r="M1505" s="13">
        <f>IF(OR(L1505="",L1505=0),0,L1505/Premissas!$C$16)</f>
        <v>28.846153846153847</v>
      </c>
      <c r="N1505" s="9" t="str">
        <f>IF(L1505&gt;=Premissas!$C$17,"SIM","NÃO")</f>
        <v>SIM</v>
      </c>
    </row>
    <row r="1506" spans="1:14" ht="15" customHeight="1">
      <c r="A1506" s="9">
        <v>8</v>
      </c>
      <c r="B1506" s="9" t="s">
        <v>3175</v>
      </c>
      <c r="C1506" s="9" t="s">
        <v>3176</v>
      </c>
      <c r="D1506" s="9">
        <v>930</v>
      </c>
      <c r="E1506" s="9" t="s">
        <v>21</v>
      </c>
      <c r="F1506" s="9">
        <f>COUNTIFS(Detalhe_Registro!$A:$A,A1506,Detalhe_Registro!$D:$D,B1506)</f>
        <v>1</v>
      </c>
      <c r="G1506" s="11">
        <v>1.2</v>
      </c>
      <c r="H1506" s="11">
        <v>1.2</v>
      </c>
      <c r="I1506" s="10">
        <f>SUMIFS(Detalhe_Registro!$F:$F,Detalhe_Registro!$A:$A,A1506,Detalhe_Registro!$D:$D,B1506)</f>
        <v>1514</v>
      </c>
      <c r="J1506" s="11">
        <f>SUMIFS(Detalhe_Registro!$G:$G,Detalhe_Registro!$A:$A,A1506,Detalhe_Registro!$D:$D,B1506)</f>
        <v>64.099999999999994</v>
      </c>
      <c r="K1506" s="9" t="str">
        <f>IF(G1506="","",IF(G1506&lt;Premissas!$C$8,"&lt; 1,00",IF(G1506&lt;Premissas!$C$9,"1,00 – 1,19",IF(G1506&lt;Premissas!$C$10,"1,20 – 1,39",IF(G1506&lt;Premissas!$C$11,"1,40 – 1,59",IF(G1506&lt;Premissas!$C$12,"1,60 – 1,99","≥ 2,00"))))))</f>
        <v>1,20 – 1,39</v>
      </c>
      <c r="L1506" s="12">
        <f>IF(G1506="","",MIN(Premissas!$C$17,IF(G1506&lt;Premissas!$C$8,Premissas!$E$7,IF(G1506&lt;Premissas!$C$9,Premissas!$E$8,IF(G1506&lt;Premissas!$C$10,Premissas!$E$9,IF(G1506&lt;Premissas!$C$11,Premissas!$E$10,IF(G1506&lt;Premissas!$C$12,Premissas!$E$11,Premissas!$E$12)))))))</f>
        <v>200</v>
      </c>
      <c r="M1506" s="13">
        <f>IF(OR(L1506="",L1506=0),0,L1506/Premissas!$C$16)</f>
        <v>7.6923076923076925</v>
      </c>
      <c r="N1506" s="9" t="str">
        <f>IF(L1506&gt;=Premissas!$C$17,"SIM","NÃO")</f>
        <v>NÃO</v>
      </c>
    </row>
    <row r="1507" spans="1:14" ht="15" customHeight="1">
      <c r="A1507" s="9">
        <v>8</v>
      </c>
      <c r="B1507" s="9" t="s">
        <v>3153</v>
      </c>
      <c r="C1507" s="9" t="s">
        <v>3154</v>
      </c>
      <c r="D1507" s="9">
        <v>930</v>
      </c>
      <c r="E1507" s="9" t="s">
        <v>18</v>
      </c>
      <c r="F1507" s="9">
        <f>COUNTIFS(Detalhe_Registro!$A:$A,A1507,Detalhe_Registro!$D:$D,B1507)</f>
        <v>1</v>
      </c>
      <c r="G1507" s="11">
        <v>0.59090900000000002</v>
      </c>
      <c r="H1507" s="11">
        <v>0.59090900000000002</v>
      </c>
      <c r="I1507" s="10">
        <f>SUMIFS(Detalhe_Registro!$F:$F,Detalhe_Registro!$A:$A,A1507,Detalhe_Registro!$D:$D,B1507)</f>
        <v>45</v>
      </c>
      <c r="J1507" s="11">
        <f>SUMIFS(Detalhe_Registro!$G:$G,Detalhe_Registro!$A:$A,A1507,Detalhe_Registro!$D:$D,B1507)</f>
        <v>3.54</v>
      </c>
      <c r="K1507" s="9" t="str">
        <f>IF(G1507="","",IF(G1507&lt;Premissas!$C$8,"&lt; 1,00",IF(G1507&lt;Premissas!$C$9,"1,00 – 1,19",IF(G1507&lt;Premissas!$C$10,"1,20 – 1,39",IF(G1507&lt;Premissas!$C$11,"1,40 – 1,59",IF(G1507&lt;Premissas!$C$12,"1,60 – 1,99","≥ 2,00"))))))</f>
        <v>&lt; 1,00</v>
      </c>
      <c r="L1507" s="12">
        <f>IF(G1507="","",MIN(Premissas!$C$17,IF(G1507&lt;Premissas!$C$8,Premissas!$E$7,IF(G1507&lt;Premissas!$C$9,Premissas!$E$8,IF(G1507&lt;Premissas!$C$10,Premissas!$E$9,IF(G1507&lt;Premissas!$C$11,Premissas!$E$10,IF(G1507&lt;Premissas!$C$12,Premissas!$E$11,Premissas!$E$12)))))))</f>
        <v>0</v>
      </c>
      <c r="M1507" s="13">
        <f>IF(OR(L1507="",L1507=0),0,L1507/Premissas!$C$16)</f>
        <v>0</v>
      </c>
      <c r="N1507" s="9" t="str">
        <f>IF(L1507&gt;=Premissas!$C$17,"SIM","NÃO")</f>
        <v>NÃO</v>
      </c>
    </row>
    <row r="1508" spans="1:14" ht="15" customHeight="1">
      <c r="A1508" s="9">
        <v>8</v>
      </c>
      <c r="B1508" s="9" t="s">
        <v>3407</v>
      </c>
      <c r="C1508" s="9" t="s">
        <v>3408</v>
      </c>
      <c r="D1508" s="9">
        <v>930</v>
      </c>
      <c r="E1508" s="9" t="s">
        <v>18</v>
      </c>
      <c r="F1508" s="9">
        <f>COUNTIFS(Detalhe_Registro!$A:$A,A1508,Detalhe_Registro!$D:$D,B1508)</f>
        <v>1</v>
      </c>
      <c r="G1508" s="11">
        <v>2.3636360000000001</v>
      </c>
      <c r="H1508" s="11">
        <v>2.3636360000000001</v>
      </c>
      <c r="I1508" s="10">
        <f>SUMIFS(Detalhe_Registro!$F:$F,Detalhe_Registro!$A:$A,A1508,Detalhe_Registro!$D:$D,B1508)</f>
        <v>1524</v>
      </c>
      <c r="J1508" s="11">
        <f>SUMIFS(Detalhe_Registro!$G:$G,Detalhe_Registro!$A:$A,A1508,Detalhe_Registro!$D:$D,B1508)</f>
        <v>29.46</v>
      </c>
      <c r="K1508" s="9" t="str">
        <f>IF(G1508="","",IF(G1508&lt;Premissas!$C$8,"&lt; 1,00",IF(G1508&lt;Premissas!$C$9,"1,00 – 1,19",IF(G1508&lt;Premissas!$C$10,"1,20 – 1,39",IF(G1508&lt;Premissas!$C$11,"1,40 – 1,59",IF(G1508&lt;Premissas!$C$12,"1,60 – 1,99","≥ 2,00"))))))</f>
        <v>≥ 2,00</v>
      </c>
      <c r="L1508" s="12">
        <f>IF(G1508="","",MIN(Premissas!$C$17,IF(G1508&lt;Premissas!$C$8,Premissas!$E$7,IF(G1508&lt;Premissas!$C$9,Premissas!$E$8,IF(G1508&lt;Premissas!$C$10,Premissas!$E$9,IF(G1508&lt;Premissas!$C$11,Premissas!$E$10,IF(G1508&lt;Premissas!$C$12,Premissas!$E$11,Premissas!$E$12)))))))</f>
        <v>750</v>
      </c>
      <c r="M1508" s="13">
        <f>IF(OR(L1508="",L1508=0),0,L1508/Premissas!$C$16)</f>
        <v>28.846153846153847</v>
      </c>
      <c r="N1508" s="9" t="str">
        <f>IF(L1508&gt;=Premissas!$C$17,"SIM","NÃO")</f>
        <v>SIM</v>
      </c>
    </row>
    <row r="1509" spans="1:14" ht="15" customHeight="1">
      <c r="A1509" s="9">
        <v>8</v>
      </c>
      <c r="B1509" s="9" t="s">
        <v>3159</v>
      </c>
      <c r="C1509" s="9" t="s">
        <v>3160</v>
      </c>
      <c r="D1509" s="9">
        <v>930</v>
      </c>
      <c r="E1509" s="9" t="s">
        <v>4853</v>
      </c>
      <c r="F1509" s="9">
        <f>COUNTIFS(Detalhe_Registro!$A:$A,A1509,Detalhe_Registro!$D:$D,B1509)</f>
        <v>2</v>
      </c>
      <c r="G1509" s="11">
        <v>2.1818179999999998</v>
      </c>
      <c r="H1509" s="11">
        <v>1.6497329999999999</v>
      </c>
      <c r="I1509" s="10">
        <f>SUMIFS(Detalhe_Registro!$F:$F,Detalhe_Registro!$A:$A,A1509,Detalhe_Registro!$D:$D,B1509)</f>
        <v>418</v>
      </c>
      <c r="J1509" s="11">
        <f>SUMIFS(Detalhe_Registro!$G:$G,Detalhe_Registro!$A:$A,A1509,Detalhe_Registro!$D:$D,B1509)</f>
        <v>12.69</v>
      </c>
      <c r="K1509" s="9" t="str">
        <f>IF(G1509="","",IF(G1509&lt;Premissas!$C$8,"&lt; 1,00",IF(G1509&lt;Premissas!$C$9,"1,00 – 1,19",IF(G1509&lt;Premissas!$C$10,"1,20 – 1,39",IF(G1509&lt;Premissas!$C$11,"1,40 – 1,59",IF(G1509&lt;Premissas!$C$12,"1,60 – 1,99","≥ 2,00"))))))</f>
        <v>≥ 2,00</v>
      </c>
      <c r="L1509" s="12">
        <f>IF(G1509="","",MIN(Premissas!$C$17,IF(G1509&lt;Premissas!$C$8,Premissas!$E$7,IF(G1509&lt;Premissas!$C$9,Premissas!$E$8,IF(G1509&lt;Premissas!$C$10,Premissas!$E$9,IF(G1509&lt;Premissas!$C$11,Premissas!$E$10,IF(G1509&lt;Premissas!$C$12,Premissas!$E$11,Premissas!$E$12)))))))</f>
        <v>750</v>
      </c>
      <c r="M1509" s="13">
        <f>IF(OR(L1509="",L1509=0),0,L1509/Premissas!$C$16)</f>
        <v>28.846153846153847</v>
      </c>
      <c r="N1509" s="9" t="str">
        <f>IF(L1509&gt;=Premissas!$C$17,"SIM","NÃO")</f>
        <v>SIM</v>
      </c>
    </row>
    <row r="1510" spans="1:14" ht="15" customHeight="1">
      <c r="A1510" s="9">
        <v>8</v>
      </c>
      <c r="B1510" s="9" t="s">
        <v>3401</v>
      </c>
      <c r="C1510" s="9" t="s">
        <v>3402</v>
      </c>
      <c r="D1510" s="9">
        <v>930</v>
      </c>
      <c r="E1510" s="9" t="s">
        <v>18</v>
      </c>
      <c r="F1510" s="9">
        <f>COUNTIFS(Detalhe_Registro!$A:$A,A1510,Detalhe_Registro!$D:$D,B1510)</f>
        <v>1</v>
      </c>
      <c r="G1510" s="11">
        <v>0.36363600000000001</v>
      </c>
      <c r="H1510" s="11">
        <v>0.36363600000000001</v>
      </c>
      <c r="I1510" s="10">
        <f>SUMIFS(Detalhe_Registro!$F:$F,Detalhe_Registro!$A:$A,A1510,Detalhe_Registro!$D:$D,B1510)</f>
        <v>371</v>
      </c>
      <c r="J1510" s="11">
        <f>SUMIFS(Detalhe_Registro!$G:$G,Detalhe_Registro!$A:$A,A1510,Detalhe_Registro!$D:$D,B1510)</f>
        <v>47.03</v>
      </c>
      <c r="K1510" s="9" t="str">
        <f>IF(G1510="","",IF(G1510&lt;Premissas!$C$8,"&lt; 1,00",IF(G1510&lt;Premissas!$C$9,"1,00 – 1,19",IF(G1510&lt;Premissas!$C$10,"1,20 – 1,39",IF(G1510&lt;Premissas!$C$11,"1,40 – 1,59",IF(G1510&lt;Premissas!$C$12,"1,60 – 1,99","≥ 2,00"))))))</f>
        <v>&lt; 1,00</v>
      </c>
      <c r="L1510" s="12">
        <f>IF(G1510="","",MIN(Premissas!$C$17,IF(G1510&lt;Premissas!$C$8,Premissas!$E$7,IF(G1510&lt;Premissas!$C$9,Premissas!$E$8,IF(G1510&lt;Premissas!$C$10,Premissas!$E$9,IF(G1510&lt;Premissas!$C$11,Premissas!$E$10,IF(G1510&lt;Premissas!$C$12,Premissas!$E$11,Premissas!$E$12)))))))</f>
        <v>0</v>
      </c>
      <c r="M1510" s="13">
        <f>IF(OR(L1510="",L1510=0),0,L1510/Premissas!$C$16)</f>
        <v>0</v>
      </c>
      <c r="N1510" s="9" t="str">
        <f>IF(L1510&gt;=Premissas!$C$17,"SIM","NÃO")</f>
        <v>NÃO</v>
      </c>
    </row>
    <row r="1511" spans="1:14" ht="15" customHeight="1">
      <c r="A1511" s="9">
        <v>8</v>
      </c>
      <c r="B1511" s="9" t="s">
        <v>3245</v>
      </c>
      <c r="C1511" s="9" t="s">
        <v>3246</v>
      </c>
      <c r="D1511" s="9">
        <v>930</v>
      </c>
      <c r="E1511" s="9" t="s">
        <v>18</v>
      </c>
      <c r="F1511" s="9">
        <f>COUNTIFS(Detalhe_Registro!$A:$A,A1511,Detalhe_Registro!$D:$D,B1511)</f>
        <v>1</v>
      </c>
      <c r="G1511" s="11">
        <v>0.86363599999999996</v>
      </c>
      <c r="H1511" s="11">
        <v>0.86363599999999996</v>
      </c>
      <c r="I1511" s="10">
        <f>SUMIFS(Detalhe_Registro!$F:$F,Detalhe_Registro!$A:$A,A1511,Detalhe_Registro!$D:$D,B1511)</f>
        <v>71</v>
      </c>
      <c r="J1511" s="11">
        <f>SUMIFS(Detalhe_Registro!$G:$G,Detalhe_Registro!$A:$A,A1511,Detalhe_Registro!$D:$D,B1511)</f>
        <v>3.79</v>
      </c>
      <c r="K1511" s="9" t="str">
        <f>IF(G1511="","",IF(G1511&lt;Premissas!$C$8,"&lt; 1,00",IF(G1511&lt;Premissas!$C$9,"1,00 – 1,19",IF(G1511&lt;Premissas!$C$10,"1,20 – 1,39",IF(G1511&lt;Premissas!$C$11,"1,40 – 1,59",IF(G1511&lt;Premissas!$C$12,"1,60 – 1,99","≥ 2,00"))))))</f>
        <v>&lt; 1,00</v>
      </c>
      <c r="L1511" s="12">
        <f>IF(G1511="","",MIN(Premissas!$C$17,IF(G1511&lt;Premissas!$C$8,Premissas!$E$7,IF(G1511&lt;Premissas!$C$9,Premissas!$E$8,IF(G1511&lt;Premissas!$C$10,Premissas!$E$9,IF(G1511&lt;Premissas!$C$11,Premissas!$E$10,IF(G1511&lt;Premissas!$C$12,Premissas!$E$11,Premissas!$E$12)))))))</f>
        <v>0</v>
      </c>
      <c r="M1511" s="13">
        <f>IF(OR(L1511="",L1511=0),0,L1511/Premissas!$C$16)</f>
        <v>0</v>
      </c>
      <c r="N1511" s="9" t="str">
        <f>IF(L1511&gt;=Premissas!$C$17,"SIM","NÃO")</f>
        <v>NÃO</v>
      </c>
    </row>
    <row r="1512" spans="1:14" ht="15" customHeight="1">
      <c r="A1512" s="9">
        <v>8</v>
      </c>
      <c r="B1512" s="9" t="s">
        <v>3187</v>
      </c>
      <c r="C1512" s="9" t="s">
        <v>3188</v>
      </c>
      <c r="D1512" s="9">
        <v>930</v>
      </c>
      <c r="E1512" s="9" t="s">
        <v>20</v>
      </c>
      <c r="F1512" s="9">
        <f>COUNTIFS(Detalhe_Registro!$A:$A,A1512,Detalhe_Registro!$D:$D,B1512)</f>
        <v>1</v>
      </c>
      <c r="G1512" s="11">
        <v>0.125</v>
      </c>
      <c r="H1512" s="11">
        <v>0.125</v>
      </c>
      <c r="I1512" s="10">
        <f>SUMIFS(Detalhe_Registro!$F:$F,Detalhe_Registro!$A:$A,A1512,Detalhe_Registro!$D:$D,B1512)</f>
        <v>22</v>
      </c>
      <c r="J1512" s="11">
        <f>SUMIFS(Detalhe_Registro!$G:$G,Detalhe_Registro!$A:$A,A1512,Detalhe_Registro!$D:$D,B1512)</f>
        <v>11.72</v>
      </c>
      <c r="K1512" s="9" t="str">
        <f>IF(G1512="","",IF(G1512&lt;Premissas!$C$8,"&lt; 1,00",IF(G1512&lt;Premissas!$C$9,"1,00 – 1,19",IF(G1512&lt;Premissas!$C$10,"1,20 – 1,39",IF(G1512&lt;Premissas!$C$11,"1,40 – 1,59",IF(G1512&lt;Premissas!$C$12,"1,60 – 1,99","≥ 2,00"))))))</f>
        <v>&lt; 1,00</v>
      </c>
      <c r="L1512" s="12">
        <f>IF(G1512="","",MIN(Premissas!$C$17,IF(G1512&lt;Premissas!$C$8,Premissas!$E$7,IF(G1512&lt;Premissas!$C$9,Premissas!$E$8,IF(G1512&lt;Premissas!$C$10,Premissas!$E$9,IF(G1512&lt;Premissas!$C$11,Premissas!$E$10,IF(G1512&lt;Premissas!$C$12,Premissas!$E$11,Premissas!$E$12)))))))</f>
        <v>0</v>
      </c>
      <c r="M1512" s="13">
        <f>IF(OR(L1512="",L1512=0),0,L1512/Premissas!$C$16)</f>
        <v>0</v>
      </c>
      <c r="N1512" s="9" t="str">
        <f>IF(L1512&gt;=Premissas!$C$17,"SIM","NÃO")</f>
        <v>NÃO</v>
      </c>
    </row>
    <row r="1513" spans="1:14" ht="15" customHeight="1">
      <c r="A1513" s="9">
        <v>8</v>
      </c>
      <c r="B1513" s="9" t="s">
        <v>3315</v>
      </c>
      <c r="C1513" s="9" t="s">
        <v>3316</v>
      </c>
      <c r="D1513" s="9">
        <v>930</v>
      </c>
      <c r="E1513" s="9" t="s">
        <v>18</v>
      </c>
      <c r="F1513" s="9">
        <f>COUNTIFS(Detalhe_Registro!$A:$A,A1513,Detalhe_Registro!$D:$D,B1513)</f>
        <v>1</v>
      </c>
      <c r="G1513" s="11">
        <v>0.68181800000000004</v>
      </c>
      <c r="H1513" s="11">
        <v>0.68181800000000004</v>
      </c>
      <c r="I1513" s="10">
        <f>SUMIFS(Detalhe_Registro!$F:$F,Detalhe_Registro!$A:$A,A1513,Detalhe_Registro!$D:$D,B1513)</f>
        <v>374</v>
      </c>
      <c r="J1513" s="11">
        <f>SUMIFS(Detalhe_Registro!$G:$G,Detalhe_Registro!$A:$A,A1513,Detalhe_Registro!$D:$D,B1513)</f>
        <v>25.08</v>
      </c>
      <c r="K1513" s="9" t="str">
        <f>IF(G1513="","",IF(G1513&lt;Premissas!$C$8,"&lt; 1,00",IF(G1513&lt;Premissas!$C$9,"1,00 – 1,19",IF(G1513&lt;Premissas!$C$10,"1,20 – 1,39",IF(G1513&lt;Premissas!$C$11,"1,40 – 1,59",IF(G1513&lt;Premissas!$C$12,"1,60 – 1,99","≥ 2,00"))))))</f>
        <v>&lt; 1,00</v>
      </c>
      <c r="L1513" s="12">
        <f>IF(G1513="","",MIN(Premissas!$C$17,IF(G1513&lt;Premissas!$C$8,Premissas!$E$7,IF(G1513&lt;Premissas!$C$9,Premissas!$E$8,IF(G1513&lt;Premissas!$C$10,Premissas!$E$9,IF(G1513&lt;Premissas!$C$11,Premissas!$E$10,IF(G1513&lt;Premissas!$C$12,Premissas!$E$11,Premissas!$E$12)))))))</f>
        <v>0</v>
      </c>
      <c r="M1513" s="13">
        <f>IF(OR(L1513="",L1513=0),0,L1513/Premissas!$C$16)</f>
        <v>0</v>
      </c>
      <c r="N1513" s="9" t="str">
        <f>IF(L1513&gt;=Premissas!$C$17,"SIM","NÃO")</f>
        <v>NÃO</v>
      </c>
    </row>
    <row r="1514" spans="1:14" ht="15" customHeight="1">
      <c r="A1514" s="9">
        <v>8</v>
      </c>
      <c r="B1514" s="9" t="s">
        <v>3209</v>
      </c>
      <c r="C1514" s="9" t="s">
        <v>3210</v>
      </c>
      <c r="D1514" s="9">
        <v>930</v>
      </c>
      <c r="E1514" s="9" t="s">
        <v>20</v>
      </c>
      <c r="F1514" s="9">
        <f>COUNTIFS(Detalhe_Registro!$A:$A,A1514,Detalhe_Registro!$D:$D,B1514)</f>
        <v>1</v>
      </c>
      <c r="G1514" s="11">
        <v>4.5625</v>
      </c>
      <c r="H1514" s="11">
        <v>4.5625</v>
      </c>
      <c r="I1514" s="10">
        <f>SUMIFS(Detalhe_Registro!$F:$F,Detalhe_Registro!$A:$A,A1514,Detalhe_Registro!$D:$D,B1514)</f>
        <v>4674</v>
      </c>
      <c r="J1514" s="11">
        <f>SUMIFS(Detalhe_Registro!$G:$G,Detalhe_Registro!$A:$A,A1514,Detalhe_Registro!$D:$D,B1514)</f>
        <v>64.180000000000007</v>
      </c>
      <c r="K1514" s="9" t="str">
        <f>IF(G1514="","",IF(G1514&lt;Premissas!$C$8,"&lt; 1,00",IF(G1514&lt;Premissas!$C$9,"1,00 – 1,19",IF(G1514&lt;Premissas!$C$10,"1,20 – 1,39",IF(G1514&lt;Premissas!$C$11,"1,40 – 1,59",IF(G1514&lt;Premissas!$C$12,"1,60 – 1,99","≥ 2,00"))))))</f>
        <v>≥ 2,00</v>
      </c>
      <c r="L1514" s="12">
        <f>IF(G1514="","",MIN(Premissas!$C$17,IF(G1514&lt;Premissas!$C$8,Premissas!$E$7,IF(G1514&lt;Premissas!$C$9,Premissas!$E$8,IF(G1514&lt;Premissas!$C$10,Premissas!$E$9,IF(G1514&lt;Premissas!$C$11,Premissas!$E$10,IF(G1514&lt;Premissas!$C$12,Premissas!$E$11,Premissas!$E$12)))))))</f>
        <v>750</v>
      </c>
      <c r="M1514" s="13">
        <f>IF(OR(L1514="",L1514=0),0,L1514/Premissas!$C$16)</f>
        <v>28.846153846153847</v>
      </c>
      <c r="N1514" s="9" t="str">
        <f>IF(L1514&gt;=Premissas!$C$17,"SIM","NÃO")</f>
        <v>SIM</v>
      </c>
    </row>
    <row r="1515" spans="1:14" ht="15" customHeight="1">
      <c r="A1515" s="9">
        <v>8</v>
      </c>
      <c r="B1515" s="9" t="s">
        <v>3357</v>
      </c>
      <c r="C1515" s="9" t="s">
        <v>3358</v>
      </c>
      <c r="D1515" s="9">
        <v>930</v>
      </c>
      <c r="E1515" s="9" t="s">
        <v>18</v>
      </c>
      <c r="F1515" s="9">
        <f>COUNTIFS(Detalhe_Registro!$A:$A,A1515,Detalhe_Registro!$D:$D,B1515)</f>
        <v>1</v>
      </c>
      <c r="G1515" s="11">
        <v>2.4090910000000001</v>
      </c>
      <c r="H1515" s="11">
        <v>2.4090910000000001</v>
      </c>
      <c r="I1515" s="10">
        <f>SUMIFS(Detalhe_Registro!$F:$F,Detalhe_Registro!$A:$A,A1515,Detalhe_Registro!$D:$D,B1515)</f>
        <v>1450</v>
      </c>
      <c r="J1515" s="11">
        <f>SUMIFS(Detalhe_Registro!$G:$G,Detalhe_Registro!$A:$A,A1515,Detalhe_Registro!$D:$D,B1515)</f>
        <v>27.2</v>
      </c>
      <c r="K1515" s="9" t="str">
        <f>IF(G1515="","",IF(G1515&lt;Premissas!$C$8,"&lt; 1,00",IF(G1515&lt;Premissas!$C$9,"1,00 – 1,19",IF(G1515&lt;Premissas!$C$10,"1,20 – 1,39",IF(G1515&lt;Premissas!$C$11,"1,40 – 1,59",IF(G1515&lt;Premissas!$C$12,"1,60 – 1,99","≥ 2,00"))))))</f>
        <v>≥ 2,00</v>
      </c>
      <c r="L1515" s="12">
        <f>IF(G1515="","",MIN(Premissas!$C$17,IF(G1515&lt;Premissas!$C$8,Premissas!$E$7,IF(G1515&lt;Premissas!$C$9,Premissas!$E$8,IF(G1515&lt;Premissas!$C$10,Premissas!$E$9,IF(G1515&lt;Premissas!$C$11,Premissas!$E$10,IF(G1515&lt;Premissas!$C$12,Premissas!$E$11,Premissas!$E$12)))))))</f>
        <v>750</v>
      </c>
      <c r="M1515" s="13">
        <f>IF(OR(L1515="",L1515=0),0,L1515/Premissas!$C$16)</f>
        <v>28.846153846153847</v>
      </c>
      <c r="N1515" s="9" t="str">
        <f>IF(L1515&gt;=Premissas!$C$17,"SIM","NÃO")</f>
        <v>SIM</v>
      </c>
    </row>
    <row r="1516" spans="1:14" ht="15" customHeight="1">
      <c r="A1516" s="9">
        <v>8</v>
      </c>
      <c r="B1516" s="9" t="s">
        <v>3015</v>
      </c>
      <c r="C1516" s="9" t="s">
        <v>3016</v>
      </c>
      <c r="D1516" s="9">
        <v>930</v>
      </c>
      <c r="E1516" s="9" t="s">
        <v>19</v>
      </c>
      <c r="F1516" s="9">
        <f>COUNTIFS(Detalhe_Registro!$A:$A,A1516,Detalhe_Registro!$D:$D,B1516)</f>
        <v>1</v>
      </c>
      <c r="G1516" s="11">
        <v>0.58823499999999995</v>
      </c>
      <c r="H1516" s="11">
        <v>0.58823499999999995</v>
      </c>
      <c r="I1516" s="10">
        <f>SUMIFS(Detalhe_Registro!$F:$F,Detalhe_Registro!$A:$A,A1516,Detalhe_Registro!$D:$D,B1516)</f>
        <v>907</v>
      </c>
      <c r="J1516" s="11">
        <f>SUMIFS(Detalhe_Registro!$G:$G,Detalhe_Registro!$A:$A,A1516,Detalhe_Registro!$D:$D,B1516)</f>
        <v>89.05</v>
      </c>
      <c r="K1516" s="9" t="str">
        <f>IF(G1516="","",IF(G1516&lt;Premissas!$C$8,"&lt; 1,00",IF(G1516&lt;Premissas!$C$9,"1,00 – 1,19",IF(G1516&lt;Premissas!$C$10,"1,20 – 1,39",IF(G1516&lt;Premissas!$C$11,"1,40 – 1,59",IF(G1516&lt;Premissas!$C$12,"1,60 – 1,99","≥ 2,00"))))))</f>
        <v>&lt; 1,00</v>
      </c>
      <c r="L1516" s="12">
        <f>IF(G1516="","",MIN(Premissas!$C$17,IF(G1516&lt;Premissas!$C$8,Premissas!$E$7,IF(G1516&lt;Premissas!$C$9,Premissas!$E$8,IF(G1516&lt;Premissas!$C$10,Premissas!$E$9,IF(G1516&lt;Premissas!$C$11,Premissas!$E$10,IF(G1516&lt;Premissas!$C$12,Premissas!$E$11,Premissas!$E$12)))))))</f>
        <v>0</v>
      </c>
      <c r="M1516" s="13">
        <f>IF(OR(L1516="",L1516=0),0,L1516/Premissas!$C$16)</f>
        <v>0</v>
      </c>
      <c r="N1516" s="9" t="str">
        <f>IF(L1516&gt;=Premissas!$C$17,"SIM","NÃO")</f>
        <v>NÃO</v>
      </c>
    </row>
    <row r="1517" spans="1:14" ht="15" customHeight="1">
      <c r="A1517" s="9">
        <v>8</v>
      </c>
      <c r="B1517" s="9" t="s">
        <v>3321</v>
      </c>
      <c r="C1517" s="9" t="s">
        <v>3322</v>
      </c>
      <c r="D1517" s="9">
        <v>930</v>
      </c>
      <c r="E1517" s="9" t="s">
        <v>18</v>
      </c>
      <c r="F1517" s="9">
        <f>COUNTIFS(Detalhe_Registro!$A:$A,A1517,Detalhe_Registro!$D:$D,B1517)</f>
        <v>1</v>
      </c>
      <c r="G1517" s="11">
        <v>0.90909099999999998</v>
      </c>
      <c r="H1517" s="11">
        <v>0.90909099999999998</v>
      </c>
      <c r="I1517" s="10">
        <f>SUMIFS(Detalhe_Registro!$F:$F,Detalhe_Registro!$A:$A,A1517,Detalhe_Registro!$D:$D,B1517)</f>
        <v>2469</v>
      </c>
      <c r="J1517" s="11">
        <f>SUMIFS(Detalhe_Registro!$G:$G,Detalhe_Registro!$A:$A,A1517,Detalhe_Registro!$D:$D,B1517)</f>
        <v>124.38</v>
      </c>
      <c r="K1517" s="9" t="str">
        <f>IF(G1517="","",IF(G1517&lt;Premissas!$C$8,"&lt; 1,00",IF(G1517&lt;Premissas!$C$9,"1,00 – 1,19",IF(G1517&lt;Premissas!$C$10,"1,20 – 1,39",IF(G1517&lt;Premissas!$C$11,"1,40 – 1,59",IF(G1517&lt;Premissas!$C$12,"1,60 – 1,99","≥ 2,00"))))))</f>
        <v>&lt; 1,00</v>
      </c>
      <c r="L1517" s="12">
        <f>IF(G1517="","",MIN(Premissas!$C$17,IF(G1517&lt;Premissas!$C$8,Premissas!$E$7,IF(G1517&lt;Premissas!$C$9,Premissas!$E$8,IF(G1517&lt;Premissas!$C$10,Premissas!$E$9,IF(G1517&lt;Premissas!$C$11,Premissas!$E$10,IF(G1517&lt;Premissas!$C$12,Premissas!$E$11,Premissas!$E$12)))))))</f>
        <v>0</v>
      </c>
      <c r="M1517" s="13">
        <f>IF(OR(L1517="",L1517=0),0,L1517/Premissas!$C$16)</f>
        <v>0</v>
      </c>
      <c r="N1517" s="9" t="str">
        <f>IF(L1517&gt;=Premissas!$C$17,"SIM","NÃO")</f>
        <v>NÃO</v>
      </c>
    </row>
    <row r="1518" spans="1:14" ht="15" customHeight="1">
      <c r="A1518" s="9">
        <v>8</v>
      </c>
      <c r="B1518" s="9" t="s">
        <v>3423</v>
      </c>
      <c r="C1518" s="9" t="s">
        <v>3424</v>
      </c>
      <c r="D1518" s="9">
        <v>930</v>
      </c>
      <c r="E1518" s="9" t="s">
        <v>4852</v>
      </c>
      <c r="F1518" s="9">
        <f>COUNTIFS(Detalhe_Registro!$A:$A,A1518,Detalhe_Registro!$D:$D,B1518)</f>
        <v>2</v>
      </c>
      <c r="G1518" s="11">
        <v>2.25</v>
      </c>
      <c r="H1518" s="11">
        <v>1.595588</v>
      </c>
      <c r="I1518" s="10">
        <f>SUMIFS(Detalhe_Registro!$F:$F,Detalhe_Registro!$A:$A,A1518,Detalhe_Registro!$D:$D,B1518)</f>
        <v>1433</v>
      </c>
      <c r="J1518" s="11">
        <f>SUMIFS(Detalhe_Registro!$G:$G,Detalhe_Registro!$A:$A,A1518,Detalhe_Registro!$D:$D,B1518)</f>
        <v>56.59</v>
      </c>
      <c r="K1518" s="9" t="str">
        <f>IF(G1518="","",IF(G1518&lt;Premissas!$C$8,"&lt; 1,00",IF(G1518&lt;Premissas!$C$9,"1,00 – 1,19",IF(G1518&lt;Premissas!$C$10,"1,20 – 1,39",IF(G1518&lt;Premissas!$C$11,"1,40 – 1,59",IF(G1518&lt;Premissas!$C$12,"1,60 – 1,99","≥ 2,00"))))))</f>
        <v>≥ 2,00</v>
      </c>
      <c r="L1518" s="12">
        <f>IF(G1518="","",MIN(Premissas!$C$17,IF(G1518&lt;Premissas!$C$8,Premissas!$E$7,IF(G1518&lt;Premissas!$C$9,Premissas!$E$8,IF(G1518&lt;Premissas!$C$10,Premissas!$E$9,IF(G1518&lt;Premissas!$C$11,Premissas!$E$10,IF(G1518&lt;Premissas!$C$12,Premissas!$E$11,Premissas!$E$12)))))))</f>
        <v>750</v>
      </c>
      <c r="M1518" s="13">
        <f>IF(OR(L1518="",L1518=0),0,L1518/Premissas!$C$16)</f>
        <v>28.846153846153847</v>
      </c>
      <c r="N1518" s="9" t="str">
        <f>IF(L1518&gt;=Premissas!$C$17,"SIM","NÃO")</f>
        <v>SIM</v>
      </c>
    </row>
    <row r="1519" spans="1:14" ht="15" customHeight="1">
      <c r="A1519" s="9">
        <v>8</v>
      </c>
      <c r="B1519" s="9" t="s">
        <v>3451</v>
      </c>
      <c r="C1519" s="9" t="s">
        <v>3452</v>
      </c>
      <c r="D1519" s="9">
        <v>930</v>
      </c>
      <c r="E1519" s="9" t="s">
        <v>18</v>
      </c>
      <c r="F1519" s="9">
        <f>COUNTIFS(Detalhe_Registro!$A:$A,A1519,Detalhe_Registro!$D:$D,B1519)</f>
        <v>1</v>
      </c>
      <c r="G1519" s="11">
        <v>0.40909099999999998</v>
      </c>
      <c r="H1519" s="11">
        <v>0.40909099999999998</v>
      </c>
      <c r="I1519" s="10">
        <f>SUMIFS(Detalhe_Registro!$F:$F,Detalhe_Registro!$A:$A,A1519,Detalhe_Registro!$D:$D,B1519)</f>
        <v>457</v>
      </c>
      <c r="J1519" s="11">
        <f>SUMIFS(Detalhe_Registro!$G:$G,Detalhe_Registro!$A:$A,A1519,Detalhe_Registro!$D:$D,B1519)</f>
        <v>50.99</v>
      </c>
      <c r="K1519" s="9" t="str">
        <f>IF(G1519="","",IF(G1519&lt;Premissas!$C$8,"&lt; 1,00",IF(G1519&lt;Premissas!$C$9,"1,00 – 1,19",IF(G1519&lt;Premissas!$C$10,"1,20 – 1,39",IF(G1519&lt;Premissas!$C$11,"1,40 – 1,59",IF(G1519&lt;Premissas!$C$12,"1,60 – 1,99","≥ 2,00"))))))</f>
        <v>&lt; 1,00</v>
      </c>
      <c r="L1519" s="12">
        <f>IF(G1519="","",MIN(Premissas!$C$17,IF(G1519&lt;Premissas!$C$8,Premissas!$E$7,IF(G1519&lt;Premissas!$C$9,Premissas!$E$8,IF(G1519&lt;Premissas!$C$10,Premissas!$E$9,IF(G1519&lt;Premissas!$C$11,Premissas!$E$10,IF(G1519&lt;Premissas!$C$12,Premissas!$E$11,Premissas!$E$12)))))))</f>
        <v>0</v>
      </c>
      <c r="M1519" s="13">
        <f>IF(OR(L1519="",L1519=0),0,L1519/Premissas!$C$16)</f>
        <v>0</v>
      </c>
      <c r="N1519" s="9" t="str">
        <f>IF(L1519&gt;=Premissas!$C$17,"SIM","NÃO")</f>
        <v>NÃO</v>
      </c>
    </row>
    <row r="1520" spans="1:14" ht="15" customHeight="1">
      <c r="A1520" s="9">
        <v>8</v>
      </c>
      <c r="B1520" s="9" t="s">
        <v>3185</v>
      </c>
      <c r="C1520" s="9" t="s">
        <v>3186</v>
      </c>
      <c r="D1520" s="9">
        <v>930</v>
      </c>
      <c r="E1520" s="9" t="s">
        <v>20</v>
      </c>
      <c r="F1520" s="9">
        <f>COUNTIFS(Detalhe_Registro!$A:$A,A1520,Detalhe_Registro!$D:$D,B1520)</f>
        <v>1</v>
      </c>
      <c r="G1520" s="11">
        <v>0.6875</v>
      </c>
      <c r="H1520" s="11">
        <v>0.6875</v>
      </c>
      <c r="I1520" s="10">
        <f>SUMIFS(Detalhe_Registro!$F:$F,Detalhe_Registro!$A:$A,A1520,Detalhe_Registro!$D:$D,B1520)</f>
        <v>65</v>
      </c>
      <c r="J1520" s="11">
        <f>SUMIFS(Detalhe_Registro!$G:$G,Detalhe_Registro!$A:$A,A1520,Detalhe_Registro!$D:$D,B1520)</f>
        <v>5.86</v>
      </c>
      <c r="K1520" s="9" t="str">
        <f>IF(G1520="","",IF(G1520&lt;Premissas!$C$8,"&lt; 1,00",IF(G1520&lt;Premissas!$C$9,"1,00 – 1,19",IF(G1520&lt;Premissas!$C$10,"1,20 – 1,39",IF(G1520&lt;Premissas!$C$11,"1,40 – 1,59",IF(G1520&lt;Premissas!$C$12,"1,60 – 1,99","≥ 2,00"))))))</f>
        <v>&lt; 1,00</v>
      </c>
      <c r="L1520" s="12">
        <f>IF(G1520="","",MIN(Premissas!$C$17,IF(G1520&lt;Premissas!$C$8,Premissas!$E$7,IF(G1520&lt;Premissas!$C$9,Premissas!$E$8,IF(G1520&lt;Premissas!$C$10,Premissas!$E$9,IF(G1520&lt;Premissas!$C$11,Premissas!$E$10,IF(G1520&lt;Premissas!$C$12,Premissas!$E$11,Premissas!$E$12)))))))</f>
        <v>0</v>
      </c>
      <c r="M1520" s="13">
        <f>IF(OR(L1520="",L1520=0),0,L1520/Premissas!$C$16)</f>
        <v>0</v>
      </c>
      <c r="N1520" s="9" t="str">
        <f>IF(L1520&gt;=Premissas!$C$17,"SIM","NÃO")</f>
        <v>NÃO</v>
      </c>
    </row>
    <row r="1521" spans="1:14" ht="15" customHeight="1">
      <c r="A1521" s="9">
        <v>8</v>
      </c>
      <c r="B1521" s="9" t="s">
        <v>4119</v>
      </c>
      <c r="C1521" s="9" t="s">
        <v>4120</v>
      </c>
      <c r="D1521" s="9">
        <v>930</v>
      </c>
      <c r="E1521" s="9" t="s">
        <v>18</v>
      </c>
      <c r="F1521" s="9">
        <f>COUNTIFS(Detalhe_Registro!$A:$A,A1521,Detalhe_Registro!$D:$D,B1521)</f>
        <v>1</v>
      </c>
      <c r="G1521" s="11">
        <v>0.45454499999999998</v>
      </c>
      <c r="H1521" s="11">
        <v>0.45454499999999998</v>
      </c>
      <c r="I1521" s="10">
        <f>SUMIFS(Detalhe_Registro!$F:$F,Detalhe_Registro!$A:$A,A1521,Detalhe_Registro!$D:$D,B1521)</f>
        <v>121</v>
      </c>
      <c r="J1521" s="11">
        <f>SUMIFS(Detalhe_Registro!$G:$G,Detalhe_Registro!$A:$A,A1521,Detalhe_Registro!$D:$D,B1521)</f>
        <v>12.34</v>
      </c>
      <c r="K1521" s="9" t="str">
        <f>IF(G1521="","",IF(G1521&lt;Premissas!$C$8,"&lt; 1,00",IF(G1521&lt;Premissas!$C$9,"1,00 – 1,19",IF(G1521&lt;Premissas!$C$10,"1,20 – 1,39",IF(G1521&lt;Premissas!$C$11,"1,40 – 1,59",IF(G1521&lt;Premissas!$C$12,"1,60 – 1,99","≥ 2,00"))))))</f>
        <v>&lt; 1,00</v>
      </c>
      <c r="L1521" s="12">
        <f>IF(G1521="","",MIN(Premissas!$C$17,IF(G1521&lt;Premissas!$C$8,Premissas!$E$7,IF(G1521&lt;Premissas!$C$9,Premissas!$E$8,IF(G1521&lt;Premissas!$C$10,Premissas!$E$9,IF(G1521&lt;Premissas!$C$11,Premissas!$E$10,IF(G1521&lt;Premissas!$C$12,Premissas!$E$11,Premissas!$E$12)))))))</f>
        <v>0</v>
      </c>
      <c r="M1521" s="13">
        <f>IF(OR(L1521="",L1521=0),0,L1521/Premissas!$C$16)</f>
        <v>0</v>
      </c>
      <c r="N1521" s="9" t="str">
        <f>IF(L1521&gt;=Premissas!$C$17,"SIM","NÃO")</f>
        <v>NÃO</v>
      </c>
    </row>
    <row r="1522" spans="1:14" ht="15" customHeight="1">
      <c r="A1522" s="9">
        <v>8</v>
      </c>
      <c r="B1522" s="9" t="s">
        <v>3391</v>
      </c>
      <c r="C1522" s="9" t="s">
        <v>3392</v>
      </c>
      <c r="D1522" s="9">
        <v>930</v>
      </c>
      <c r="E1522" s="9" t="s">
        <v>18</v>
      </c>
      <c r="F1522" s="9">
        <f>COUNTIFS(Detalhe_Registro!$A:$A,A1522,Detalhe_Registro!$D:$D,B1522)</f>
        <v>1</v>
      </c>
      <c r="G1522" s="11">
        <v>2.6363639999999999</v>
      </c>
      <c r="H1522" s="11">
        <v>2.6363639999999999</v>
      </c>
      <c r="I1522" s="10">
        <f>SUMIFS(Detalhe_Registro!$F:$F,Detalhe_Registro!$A:$A,A1522,Detalhe_Registro!$D:$D,B1522)</f>
        <v>1297</v>
      </c>
      <c r="J1522" s="11">
        <f>SUMIFS(Detalhe_Registro!$G:$G,Detalhe_Registro!$A:$A,A1522,Detalhe_Registro!$D:$D,B1522)</f>
        <v>22.38</v>
      </c>
      <c r="K1522" s="9" t="str">
        <f>IF(G1522="","",IF(G1522&lt;Premissas!$C$8,"&lt; 1,00",IF(G1522&lt;Premissas!$C$9,"1,00 – 1,19",IF(G1522&lt;Premissas!$C$10,"1,20 – 1,39",IF(G1522&lt;Premissas!$C$11,"1,40 – 1,59",IF(G1522&lt;Premissas!$C$12,"1,60 – 1,99","≥ 2,00"))))))</f>
        <v>≥ 2,00</v>
      </c>
      <c r="L1522" s="12">
        <f>IF(G1522="","",MIN(Premissas!$C$17,IF(G1522&lt;Premissas!$C$8,Premissas!$E$7,IF(G1522&lt;Premissas!$C$9,Premissas!$E$8,IF(G1522&lt;Premissas!$C$10,Premissas!$E$9,IF(G1522&lt;Premissas!$C$11,Premissas!$E$10,IF(G1522&lt;Premissas!$C$12,Premissas!$E$11,Premissas!$E$12)))))))</f>
        <v>750</v>
      </c>
      <c r="M1522" s="13">
        <f>IF(OR(L1522="",L1522=0),0,L1522/Premissas!$C$16)</f>
        <v>28.846153846153847</v>
      </c>
      <c r="N1522" s="9" t="str">
        <f>IF(L1522&gt;=Premissas!$C$17,"SIM","NÃO")</f>
        <v>SIM</v>
      </c>
    </row>
    <row r="1523" spans="1:14" ht="15" customHeight="1">
      <c r="A1523" s="9">
        <v>8</v>
      </c>
      <c r="B1523" s="9" t="s">
        <v>3307</v>
      </c>
      <c r="C1523" s="9" t="s">
        <v>3308</v>
      </c>
      <c r="D1523" s="9">
        <v>930</v>
      </c>
      <c r="E1523" s="9" t="s">
        <v>18</v>
      </c>
      <c r="F1523" s="9">
        <f>COUNTIFS(Detalhe_Registro!$A:$A,A1523,Detalhe_Registro!$D:$D,B1523)</f>
        <v>1</v>
      </c>
      <c r="G1523" s="11">
        <v>2.7272729999999998</v>
      </c>
      <c r="H1523" s="11">
        <v>2.7272729999999998</v>
      </c>
      <c r="I1523" s="10">
        <f>SUMIFS(Detalhe_Registro!$F:$F,Detalhe_Registro!$A:$A,A1523,Detalhe_Registro!$D:$D,B1523)</f>
        <v>131</v>
      </c>
      <c r="J1523" s="11">
        <f>SUMIFS(Detalhe_Registro!$G:$G,Detalhe_Registro!$A:$A,A1523,Detalhe_Registro!$D:$D,B1523)</f>
        <v>2.17</v>
      </c>
      <c r="K1523" s="9" t="str">
        <f>IF(G1523="","",IF(G1523&lt;Premissas!$C$8,"&lt; 1,00",IF(G1523&lt;Premissas!$C$9,"1,00 – 1,19",IF(G1523&lt;Premissas!$C$10,"1,20 – 1,39",IF(G1523&lt;Premissas!$C$11,"1,40 – 1,59",IF(G1523&lt;Premissas!$C$12,"1,60 – 1,99","≥ 2,00"))))))</f>
        <v>≥ 2,00</v>
      </c>
      <c r="L1523" s="12">
        <f>IF(G1523="","",MIN(Premissas!$C$17,IF(G1523&lt;Premissas!$C$8,Premissas!$E$7,IF(G1523&lt;Premissas!$C$9,Premissas!$E$8,IF(G1523&lt;Premissas!$C$10,Premissas!$E$9,IF(G1523&lt;Premissas!$C$11,Premissas!$E$10,IF(G1523&lt;Premissas!$C$12,Premissas!$E$11,Premissas!$E$12)))))))</f>
        <v>750</v>
      </c>
      <c r="M1523" s="13">
        <f>IF(OR(L1523="",L1523=0),0,L1523/Premissas!$C$16)</f>
        <v>28.846153846153847</v>
      </c>
      <c r="N1523" s="9" t="str">
        <f>IF(L1523&gt;=Premissas!$C$17,"SIM","NÃO")</f>
        <v>SIM</v>
      </c>
    </row>
    <row r="1524" spans="1:14" ht="15" customHeight="1">
      <c r="A1524" s="9">
        <v>8</v>
      </c>
      <c r="B1524" s="9" t="s">
        <v>3363</v>
      </c>
      <c r="C1524" s="9" t="s">
        <v>3364</v>
      </c>
      <c r="D1524" s="9">
        <v>930</v>
      </c>
      <c r="E1524" s="9" t="s">
        <v>18</v>
      </c>
      <c r="F1524" s="9">
        <f>COUNTIFS(Detalhe_Registro!$A:$A,A1524,Detalhe_Registro!$D:$D,B1524)</f>
        <v>1</v>
      </c>
      <c r="G1524" s="11">
        <v>0.59090900000000002</v>
      </c>
      <c r="H1524" s="11">
        <v>0.59090900000000002</v>
      </c>
      <c r="I1524" s="10">
        <f>SUMIFS(Detalhe_Registro!$F:$F,Detalhe_Registro!$A:$A,A1524,Detalhe_Registro!$D:$D,B1524)</f>
        <v>50</v>
      </c>
      <c r="J1524" s="11">
        <f>SUMIFS(Detalhe_Registro!$G:$G,Detalhe_Registro!$A:$A,A1524,Detalhe_Registro!$D:$D,B1524)</f>
        <v>3.86</v>
      </c>
      <c r="K1524" s="9" t="str">
        <f>IF(G1524="","",IF(G1524&lt;Premissas!$C$8,"&lt; 1,00",IF(G1524&lt;Premissas!$C$9,"1,00 – 1,19",IF(G1524&lt;Premissas!$C$10,"1,20 – 1,39",IF(G1524&lt;Premissas!$C$11,"1,40 – 1,59",IF(G1524&lt;Premissas!$C$12,"1,60 – 1,99","≥ 2,00"))))))</f>
        <v>&lt; 1,00</v>
      </c>
      <c r="L1524" s="12">
        <f>IF(G1524="","",MIN(Premissas!$C$17,IF(G1524&lt;Premissas!$C$8,Premissas!$E$7,IF(G1524&lt;Premissas!$C$9,Premissas!$E$8,IF(G1524&lt;Premissas!$C$10,Premissas!$E$9,IF(G1524&lt;Premissas!$C$11,Premissas!$E$10,IF(G1524&lt;Premissas!$C$12,Premissas!$E$11,Premissas!$E$12)))))))</f>
        <v>0</v>
      </c>
      <c r="M1524" s="13">
        <f>IF(OR(L1524="",L1524=0),0,L1524/Premissas!$C$16)</f>
        <v>0</v>
      </c>
      <c r="N1524" s="9" t="str">
        <f>IF(L1524&gt;=Premissas!$C$17,"SIM","NÃO")</f>
        <v>NÃO</v>
      </c>
    </row>
    <row r="1525" spans="1:14" ht="15" customHeight="1">
      <c r="A1525" s="9">
        <v>8</v>
      </c>
      <c r="B1525" s="9" t="s">
        <v>3049</v>
      </c>
      <c r="C1525" s="9" t="s">
        <v>3050</v>
      </c>
      <c r="D1525" s="9">
        <v>930</v>
      </c>
      <c r="E1525" s="9" t="s">
        <v>21</v>
      </c>
      <c r="F1525" s="9">
        <f>COUNTIFS(Detalhe_Registro!$A:$A,A1525,Detalhe_Registro!$D:$D,B1525)</f>
        <v>1</v>
      </c>
      <c r="G1525" s="11">
        <v>1.25</v>
      </c>
      <c r="H1525" s="11">
        <v>1.25</v>
      </c>
      <c r="I1525" s="10">
        <f>SUMIFS(Detalhe_Registro!$F:$F,Detalhe_Registro!$A:$A,A1525,Detalhe_Registro!$D:$D,B1525)</f>
        <v>1459</v>
      </c>
      <c r="J1525" s="11">
        <f>SUMIFS(Detalhe_Registro!$G:$G,Detalhe_Registro!$A:$A,A1525,Detalhe_Registro!$D:$D,B1525)</f>
        <v>59.17</v>
      </c>
      <c r="K1525" s="9" t="str">
        <f>IF(G1525="","",IF(G1525&lt;Premissas!$C$8,"&lt; 1,00",IF(G1525&lt;Premissas!$C$9,"1,00 – 1,19",IF(G1525&lt;Premissas!$C$10,"1,20 – 1,39",IF(G1525&lt;Premissas!$C$11,"1,40 – 1,59",IF(G1525&lt;Premissas!$C$12,"1,60 – 1,99","≥ 2,00"))))))</f>
        <v>1,20 – 1,39</v>
      </c>
      <c r="L1525" s="12">
        <f>IF(G1525="","",MIN(Premissas!$C$17,IF(G1525&lt;Premissas!$C$8,Premissas!$E$7,IF(G1525&lt;Premissas!$C$9,Premissas!$E$8,IF(G1525&lt;Premissas!$C$10,Premissas!$E$9,IF(G1525&lt;Premissas!$C$11,Premissas!$E$10,IF(G1525&lt;Premissas!$C$12,Premissas!$E$11,Premissas!$E$12)))))))</f>
        <v>200</v>
      </c>
      <c r="M1525" s="13">
        <f>IF(OR(L1525="",L1525=0),0,L1525/Premissas!$C$16)</f>
        <v>7.6923076923076925</v>
      </c>
      <c r="N1525" s="9" t="str">
        <f>IF(L1525&gt;=Premissas!$C$17,"SIM","NÃO")</f>
        <v>NÃO</v>
      </c>
    </row>
    <row r="1526" spans="1:14" ht="15" customHeight="1">
      <c r="A1526" s="9">
        <v>8</v>
      </c>
      <c r="B1526" s="9" t="s">
        <v>4133</v>
      </c>
      <c r="C1526" s="9" t="s">
        <v>4134</v>
      </c>
      <c r="D1526" s="9">
        <v>930</v>
      </c>
      <c r="E1526" s="9" t="s">
        <v>18</v>
      </c>
      <c r="F1526" s="9">
        <f>COUNTIFS(Detalhe_Registro!$A:$A,A1526,Detalhe_Registro!$D:$D,B1526)</f>
        <v>1</v>
      </c>
      <c r="G1526" s="11">
        <v>1.4090910000000001</v>
      </c>
      <c r="H1526" s="11">
        <v>1.4090910000000001</v>
      </c>
      <c r="I1526" s="10">
        <f>SUMIFS(Detalhe_Registro!$F:$F,Detalhe_Registro!$A:$A,A1526,Detalhe_Registro!$D:$D,B1526)</f>
        <v>133</v>
      </c>
      <c r="J1526" s="11">
        <f>SUMIFS(Detalhe_Registro!$G:$G,Detalhe_Registro!$A:$A,A1526,Detalhe_Registro!$D:$D,B1526)</f>
        <v>4.3499999999999996</v>
      </c>
      <c r="K1526" s="9" t="str">
        <f>IF(G1526="","",IF(G1526&lt;Premissas!$C$8,"&lt; 1,00",IF(G1526&lt;Premissas!$C$9,"1,00 – 1,19",IF(G1526&lt;Premissas!$C$10,"1,20 – 1,39",IF(G1526&lt;Premissas!$C$11,"1,40 – 1,59",IF(G1526&lt;Premissas!$C$12,"1,60 – 1,99","≥ 2,00"))))))</f>
        <v>1,40 – 1,59</v>
      </c>
      <c r="L1526" s="12">
        <f>IF(G1526="","",MIN(Premissas!$C$17,IF(G1526&lt;Premissas!$C$8,Premissas!$E$7,IF(G1526&lt;Premissas!$C$9,Premissas!$E$8,IF(G1526&lt;Premissas!$C$10,Premissas!$E$9,IF(G1526&lt;Premissas!$C$11,Premissas!$E$10,IF(G1526&lt;Premissas!$C$12,Premissas!$E$11,Premissas!$E$12)))))))</f>
        <v>350</v>
      </c>
      <c r="M1526" s="13">
        <f>IF(OR(L1526="",L1526=0),0,L1526/Premissas!$C$16)</f>
        <v>13.461538461538462</v>
      </c>
      <c r="N1526" s="9" t="str">
        <f>IF(L1526&gt;=Premissas!$C$17,"SIM","NÃO")</f>
        <v>NÃO</v>
      </c>
    </row>
    <row r="1527" spans="1:14" ht="15" customHeight="1">
      <c r="A1527" s="9">
        <v>8</v>
      </c>
      <c r="B1527" s="9" t="s">
        <v>3189</v>
      </c>
      <c r="C1527" s="9" t="s">
        <v>3190</v>
      </c>
      <c r="D1527" s="9">
        <v>930</v>
      </c>
      <c r="E1527" s="9" t="s">
        <v>18</v>
      </c>
      <c r="F1527" s="9">
        <f>COUNTIFS(Detalhe_Registro!$A:$A,A1527,Detalhe_Registro!$D:$D,B1527)</f>
        <v>1</v>
      </c>
      <c r="G1527" s="11">
        <v>1.5</v>
      </c>
      <c r="H1527" s="11">
        <v>1.5</v>
      </c>
      <c r="I1527" s="10">
        <f>SUMIFS(Detalhe_Registro!$F:$F,Detalhe_Registro!$A:$A,A1527,Detalhe_Registro!$D:$D,B1527)</f>
        <v>447</v>
      </c>
      <c r="J1527" s="11">
        <f>SUMIFS(Detalhe_Registro!$G:$G,Detalhe_Registro!$A:$A,A1527,Detalhe_Registro!$D:$D,B1527)</f>
        <v>13.5</v>
      </c>
      <c r="K1527" s="9" t="str">
        <f>IF(G1527="","",IF(G1527&lt;Premissas!$C$8,"&lt; 1,00",IF(G1527&lt;Premissas!$C$9,"1,00 – 1,19",IF(G1527&lt;Premissas!$C$10,"1,20 – 1,39",IF(G1527&lt;Premissas!$C$11,"1,40 – 1,59",IF(G1527&lt;Premissas!$C$12,"1,60 – 1,99","≥ 2,00"))))))</f>
        <v>1,40 – 1,59</v>
      </c>
      <c r="L1527" s="12">
        <f>IF(G1527="","",MIN(Premissas!$C$17,IF(G1527&lt;Premissas!$C$8,Premissas!$E$7,IF(G1527&lt;Premissas!$C$9,Premissas!$E$8,IF(G1527&lt;Premissas!$C$10,Premissas!$E$9,IF(G1527&lt;Premissas!$C$11,Premissas!$E$10,IF(G1527&lt;Premissas!$C$12,Premissas!$E$11,Premissas!$E$12)))))))</f>
        <v>350</v>
      </c>
      <c r="M1527" s="13">
        <f>IF(OR(L1527="",L1527=0),0,L1527/Premissas!$C$16)</f>
        <v>13.461538461538462</v>
      </c>
      <c r="N1527" s="9" t="str">
        <f>IF(L1527&gt;=Premissas!$C$17,"SIM","NÃO")</f>
        <v>NÃO</v>
      </c>
    </row>
    <row r="1528" spans="1:14" ht="15" customHeight="1">
      <c r="A1528" s="9">
        <v>8</v>
      </c>
      <c r="B1528" s="9" t="s">
        <v>3073</v>
      </c>
      <c r="C1528" s="9" t="s">
        <v>3074</v>
      </c>
      <c r="D1528" s="9">
        <v>930</v>
      </c>
      <c r="E1528" s="9" t="s">
        <v>21</v>
      </c>
      <c r="F1528" s="9">
        <f>COUNTIFS(Detalhe_Registro!$A:$A,A1528,Detalhe_Registro!$D:$D,B1528)</f>
        <v>1</v>
      </c>
      <c r="G1528" s="11">
        <v>0.75</v>
      </c>
      <c r="H1528" s="11">
        <v>0.75</v>
      </c>
      <c r="I1528" s="10">
        <f>SUMIFS(Detalhe_Registro!$F:$F,Detalhe_Registro!$A:$A,A1528,Detalhe_Registro!$D:$D,B1528)</f>
        <v>224</v>
      </c>
      <c r="J1528" s="11">
        <f>SUMIFS(Detalhe_Registro!$G:$G,Detalhe_Registro!$A:$A,A1528,Detalhe_Registro!$D:$D,B1528)</f>
        <v>14.85</v>
      </c>
      <c r="K1528" s="9" t="str">
        <f>IF(G1528="","",IF(G1528&lt;Premissas!$C$8,"&lt; 1,00",IF(G1528&lt;Premissas!$C$9,"1,00 – 1,19",IF(G1528&lt;Premissas!$C$10,"1,20 – 1,39",IF(G1528&lt;Premissas!$C$11,"1,40 – 1,59",IF(G1528&lt;Premissas!$C$12,"1,60 – 1,99","≥ 2,00"))))))</f>
        <v>&lt; 1,00</v>
      </c>
      <c r="L1528" s="12">
        <f>IF(G1528="","",MIN(Premissas!$C$17,IF(G1528&lt;Premissas!$C$8,Premissas!$E$7,IF(G1528&lt;Premissas!$C$9,Premissas!$E$8,IF(G1528&lt;Premissas!$C$10,Premissas!$E$9,IF(G1528&lt;Premissas!$C$11,Premissas!$E$10,IF(G1528&lt;Premissas!$C$12,Premissas!$E$11,Premissas!$E$12)))))))</f>
        <v>0</v>
      </c>
      <c r="M1528" s="13">
        <f>IF(OR(L1528="",L1528=0),0,L1528/Premissas!$C$16)</f>
        <v>0</v>
      </c>
      <c r="N1528" s="9" t="str">
        <f>IF(L1528&gt;=Premissas!$C$17,"SIM","NÃO")</f>
        <v>NÃO</v>
      </c>
    </row>
    <row r="1529" spans="1:14" ht="15" customHeight="1">
      <c r="A1529" s="9">
        <v>8</v>
      </c>
      <c r="B1529" s="9" t="s">
        <v>3045</v>
      </c>
      <c r="C1529" s="9" t="s">
        <v>3046</v>
      </c>
      <c r="D1529" s="9">
        <v>930</v>
      </c>
      <c r="E1529" s="9" t="s">
        <v>21</v>
      </c>
      <c r="F1529" s="9">
        <f>COUNTIFS(Detalhe_Registro!$A:$A,A1529,Detalhe_Registro!$D:$D,B1529)</f>
        <v>1</v>
      </c>
      <c r="G1529" s="11">
        <v>1.25</v>
      </c>
      <c r="H1529" s="11">
        <v>1.25</v>
      </c>
      <c r="I1529" s="10">
        <f>SUMIFS(Detalhe_Registro!$F:$F,Detalhe_Registro!$A:$A,A1529,Detalhe_Registro!$D:$D,B1529)</f>
        <v>1431</v>
      </c>
      <c r="J1529" s="11">
        <f>SUMIFS(Detalhe_Registro!$G:$G,Detalhe_Registro!$A:$A,A1529,Detalhe_Registro!$D:$D,B1529)</f>
        <v>57.45</v>
      </c>
      <c r="K1529" s="9" t="str">
        <f>IF(G1529="","",IF(G1529&lt;Premissas!$C$8,"&lt; 1,00",IF(G1529&lt;Premissas!$C$9,"1,00 – 1,19",IF(G1529&lt;Premissas!$C$10,"1,20 – 1,39",IF(G1529&lt;Premissas!$C$11,"1,40 – 1,59",IF(G1529&lt;Premissas!$C$12,"1,60 – 1,99","≥ 2,00"))))))</f>
        <v>1,20 – 1,39</v>
      </c>
      <c r="L1529" s="12">
        <f>IF(G1529="","",MIN(Premissas!$C$17,IF(G1529&lt;Premissas!$C$8,Premissas!$E$7,IF(G1529&lt;Premissas!$C$9,Premissas!$E$8,IF(G1529&lt;Premissas!$C$10,Premissas!$E$9,IF(G1529&lt;Premissas!$C$11,Premissas!$E$10,IF(G1529&lt;Premissas!$C$12,Premissas!$E$11,Premissas!$E$12)))))))</f>
        <v>200</v>
      </c>
      <c r="M1529" s="13">
        <f>IF(OR(L1529="",L1529=0),0,L1529/Premissas!$C$16)</f>
        <v>7.6923076923076925</v>
      </c>
      <c r="N1529" s="9" t="str">
        <f>IF(L1529&gt;=Premissas!$C$17,"SIM","NÃO")</f>
        <v>NÃO</v>
      </c>
    </row>
    <row r="1530" spans="1:14" ht="15" customHeight="1">
      <c r="A1530" s="9">
        <v>8</v>
      </c>
      <c r="B1530" s="9" t="s">
        <v>3161</v>
      </c>
      <c r="C1530" s="9" t="s">
        <v>3162</v>
      </c>
      <c r="D1530" s="9">
        <v>930</v>
      </c>
      <c r="E1530" s="9" t="s">
        <v>18</v>
      </c>
      <c r="F1530" s="9">
        <f>COUNTIFS(Detalhe_Registro!$A:$A,A1530,Detalhe_Registro!$D:$D,B1530)</f>
        <v>1</v>
      </c>
      <c r="G1530" s="11">
        <v>0.81818199999999996</v>
      </c>
      <c r="H1530" s="11">
        <v>0.81818199999999996</v>
      </c>
      <c r="I1530" s="10">
        <f>SUMIFS(Detalhe_Registro!$F:$F,Detalhe_Registro!$A:$A,A1530,Detalhe_Registro!$D:$D,B1530)</f>
        <v>630</v>
      </c>
      <c r="J1530" s="11">
        <f>SUMIFS(Detalhe_Registro!$G:$G,Detalhe_Registro!$A:$A,A1530,Detalhe_Registro!$D:$D,B1530)</f>
        <v>34.82</v>
      </c>
      <c r="K1530" s="9" t="str">
        <f>IF(G1530="","",IF(G1530&lt;Premissas!$C$8,"&lt; 1,00",IF(G1530&lt;Premissas!$C$9,"1,00 – 1,19",IF(G1530&lt;Premissas!$C$10,"1,20 – 1,39",IF(G1530&lt;Premissas!$C$11,"1,40 – 1,59",IF(G1530&lt;Premissas!$C$12,"1,60 – 1,99","≥ 2,00"))))))</f>
        <v>&lt; 1,00</v>
      </c>
      <c r="L1530" s="12">
        <f>IF(G1530="","",MIN(Premissas!$C$17,IF(G1530&lt;Premissas!$C$8,Premissas!$E$7,IF(G1530&lt;Premissas!$C$9,Premissas!$E$8,IF(G1530&lt;Premissas!$C$10,Premissas!$E$9,IF(G1530&lt;Premissas!$C$11,Premissas!$E$10,IF(G1530&lt;Premissas!$C$12,Premissas!$E$11,Premissas!$E$12)))))))</f>
        <v>0</v>
      </c>
      <c r="M1530" s="13">
        <f>IF(OR(L1530="",L1530=0),0,L1530/Premissas!$C$16)</f>
        <v>0</v>
      </c>
      <c r="N1530" s="9" t="str">
        <f>IF(L1530&gt;=Premissas!$C$17,"SIM","NÃO")</f>
        <v>NÃO</v>
      </c>
    </row>
    <row r="1531" spans="1:14" ht="15" customHeight="1">
      <c r="A1531" s="9">
        <v>8</v>
      </c>
      <c r="B1531" s="9" t="s">
        <v>3023</v>
      </c>
      <c r="C1531" s="9" t="s">
        <v>3024</v>
      </c>
      <c r="D1531" s="9">
        <v>930</v>
      </c>
      <c r="E1531" s="9" t="s">
        <v>19</v>
      </c>
      <c r="F1531" s="9">
        <f>COUNTIFS(Detalhe_Registro!$A:$A,A1531,Detalhe_Registro!$D:$D,B1531)</f>
        <v>1</v>
      </c>
      <c r="G1531" s="11">
        <v>1.5882350000000001</v>
      </c>
      <c r="H1531" s="11">
        <v>1.5882350000000001</v>
      </c>
      <c r="I1531" s="10">
        <f>SUMIFS(Detalhe_Registro!$F:$F,Detalhe_Registro!$A:$A,A1531,Detalhe_Registro!$D:$D,B1531)</f>
        <v>2870</v>
      </c>
      <c r="J1531" s="11">
        <f>SUMIFS(Detalhe_Registro!$G:$G,Detalhe_Registro!$A:$A,A1531,Detalhe_Registro!$D:$D,B1531)</f>
        <v>105.78</v>
      </c>
      <c r="K1531" s="9" t="str">
        <f>IF(G1531="","",IF(G1531&lt;Premissas!$C$8,"&lt; 1,00",IF(G1531&lt;Premissas!$C$9,"1,00 – 1,19",IF(G1531&lt;Premissas!$C$10,"1,20 – 1,39",IF(G1531&lt;Premissas!$C$11,"1,40 – 1,59",IF(G1531&lt;Premissas!$C$12,"1,60 – 1,99","≥ 2,00"))))))</f>
        <v>1,40 – 1,59</v>
      </c>
      <c r="L1531" s="12">
        <f>IF(G1531="","",MIN(Premissas!$C$17,IF(G1531&lt;Premissas!$C$8,Premissas!$E$7,IF(G1531&lt;Premissas!$C$9,Premissas!$E$8,IF(G1531&lt;Premissas!$C$10,Premissas!$E$9,IF(G1531&lt;Premissas!$C$11,Premissas!$E$10,IF(G1531&lt;Premissas!$C$12,Premissas!$E$11,Premissas!$E$12)))))))</f>
        <v>350</v>
      </c>
      <c r="M1531" s="13">
        <f>IF(OR(L1531="",L1531=0),0,L1531/Premissas!$C$16)</f>
        <v>13.461538461538462</v>
      </c>
      <c r="N1531" s="9" t="str">
        <f>IF(L1531&gt;=Premissas!$C$17,"SIM","NÃO")</f>
        <v>NÃO</v>
      </c>
    </row>
    <row r="1532" spans="1:14" ht="15" customHeight="1">
      <c r="A1532" s="9">
        <v>8</v>
      </c>
      <c r="B1532" s="9" t="s">
        <v>3233</v>
      </c>
      <c r="C1532" s="9" t="s">
        <v>3234</v>
      </c>
      <c r="D1532" s="9">
        <v>930</v>
      </c>
      <c r="E1532" s="9" t="s">
        <v>20</v>
      </c>
      <c r="F1532" s="9">
        <f>COUNTIFS(Detalhe_Registro!$A:$A,A1532,Detalhe_Registro!$D:$D,B1532)</f>
        <v>1</v>
      </c>
      <c r="G1532" s="11">
        <v>1.4375</v>
      </c>
      <c r="H1532" s="11">
        <v>1.4375</v>
      </c>
      <c r="I1532" s="10">
        <f>SUMIFS(Detalhe_Registro!$F:$F,Detalhe_Registro!$A:$A,A1532,Detalhe_Registro!$D:$D,B1532)</f>
        <v>84</v>
      </c>
      <c r="J1532" s="11">
        <f>SUMIFS(Detalhe_Registro!$G:$G,Detalhe_Registro!$A:$A,A1532,Detalhe_Registro!$D:$D,B1532)</f>
        <v>3.73</v>
      </c>
      <c r="K1532" s="9" t="str">
        <f>IF(G1532="","",IF(G1532&lt;Premissas!$C$8,"&lt; 1,00",IF(G1532&lt;Premissas!$C$9,"1,00 – 1,19",IF(G1532&lt;Premissas!$C$10,"1,20 – 1,39",IF(G1532&lt;Premissas!$C$11,"1,40 – 1,59",IF(G1532&lt;Premissas!$C$12,"1,60 – 1,99","≥ 2,00"))))))</f>
        <v>1,40 – 1,59</v>
      </c>
      <c r="L1532" s="12">
        <f>IF(G1532="","",MIN(Premissas!$C$17,IF(G1532&lt;Premissas!$C$8,Premissas!$E$7,IF(G1532&lt;Premissas!$C$9,Premissas!$E$8,IF(G1532&lt;Premissas!$C$10,Premissas!$E$9,IF(G1532&lt;Premissas!$C$11,Premissas!$E$10,IF(G1532&lt;Premissas!$C$12,Premissas!$E$11,Premissas!$E$12)))))))</f>
        <v>350</v>
      </c>
      <c r="M1532" s="13">
        <f>IF(OR(L1532="",L1532=0),0,L1532/Premissas!$C$16)</f>
        <v>13.461538461538462</v>
      </c>
      <c r="N1532" s="9" t="str">
        <f>IF(L1532&gt;=Premissas!$C$17,"SIM","NÃO")</f>
        <v>NÃO</v>
      </c>
    </row>
    <row r="1533" spans="1:14" ht="15" customHeight="1">
      <c r="A1533" s="9">
        <v>8</v>
      </c>
      <c r="B1533" s="9" t="s">
        <v>3059</v>
      </c>
      <c r="C1533" s="9" t="s">
        <v>3060</v>
      </c>
      <c r="D1533" s="9">
        <v>930</v>
      </c>
      <c r="E1533" s="9" t="s">
        <v>18</v>
      </c>
      <c r="F1533" s="9">
        <f>COUNTIFS(Detalhe_Registro!$A:$A,A1533,Detalhe_Registro!$D:$D,B1533)</f>
        <v>1</v>
      </c>
      <c r="G1533" s="11">
        <v>0.36363600000000001</v>
      </c>
      <c r="H1533" s="11">
        <v>0.36363600000000001</v>
      </c>
      <c r="I1533" s="10">
        <f>SUMIFS(Detalhe_Registro!$F:$F,Detalhe_Registro!$A:$A,A1533,Detalhe_Registro!$D:$D,B1533)</f>
        <v>31</v>
      </c>
      <c r="J1533" s="11">
        <f>SUMIFS(Detalhe_Registro!$G:$G,Detalhe_Registro!$A:$A,A1533,Detalhe_Registro!$D:$D,B1533)</f>
        <v>3.83</v>
      </c>
      <c r="K1533" s="9" t="str">
        <f>IF(G1533="","",IF(G1533&lt;Premissas!$C$8,"&lt; 1,00",IF(G1533&lt;Premissas!$C$9,"1,00 – 1,19",IF(G1533&lt;Premissas!$C$10,"1,20 – 1,39",IF(G1533&lt;Premissas!$C$11,"1,40 – 1,59",IF(G1533&lt;Premissas!$C$12,"1,60 – 1,99","≥ 2,00"))))))</f>
        <v>&lt; 1,00</v>
      </c>
      <c r="L1533" s="12">
        <f>IF(G1533="","",MIN(Premissas!$C$17,IF(G1533&lt;Premissas!$C$8,Premissas!$E$7,IF(G1533&lt;Premissas!$C$9,Premissas!$E$8,IF(G1533&lt;Premissas!$C$10,Premissas!$E$9,IF(G1533&lt;Premissas!$C$11,Premissas!$E$10,IF(G1533&lt;Premissas!$C$12,Premissas!$E$11,Premissas!$E$12)))))))</f>
        <v>0</v>
      </c>
      <c r="M1533" s="13">
        <f>IF(OR(L1533="",L1533=0),0,L1533/Premissas!$C$16)</f>
        <v>0</v>
      </c>
      <c r="N1533" s="9" t="str">
        <f>IF(L1533&gt;=Premissas!$C$17,"SIM","NÃO")</f>
        <v>NÃO</v>
      </c>
    </row>
    <row r="1534" spans="1:14" ht="15" customHeight="1">
      <c r="A1534" s="9">
        <v>8</v>
      </c>
      <c r="B1534" s="9" t="s">
        <v>3043</v>
      </c>
      <c r="C1534" s="9" t="s">
        <v>3044</v>
      </c>
      <c r="D1534" s="9">
        <v>930</v>
      </c>
      <c r="E1534" s="9" t="s">
        <v>19</v>
      </c>
      <c r="F1534" s="9">
        <f>COUNTIFS(Detalhe_Registro!$A:$A,A1534,Detalhe_Registro!$D:$D,B1534)</f>
        <v>1</v>
      </c>
      <c r="G1534" s="11">
        <v>1.470588</v>
      </c>
      <c r="H1534" s="11">
        <v>1.470588</v>
      </c>
      <c r="I1534" s="10">
        <f>SUMIFS(Detalhe_Registro!$F:$F,Detalhe_Registro!$A:$A,A1534,Detalhe_Registro!$D:$D,B1534)</f>
        <v>3506</v>
      </c>
      <c r="J1534" s="11">
        <f>SUMIFS(Detalhe_Registro!$G:$G,Detalhe_Registro!$A:$A,A1534,Detalhe_Registro!$D:$D,B1534)</f>
        <v>139.84</v>
      </c>
      <c r="K1534" s="9" t="str">
        <f>IF(G1534="","",IF(G1534&lt;Premissas!$C$8,"&lt; 1,00",IF(G1534&lt;Premissas!$C$9,"1,00 – 1,19",IF(G1534&lt;Premissas!$C$10,"1,20 – 1,39",IF(G1534&lt;Premissas!$C$11,"1,40 – 1,59",IF(G1534&lt;Premissas!$C$12,"1,60 – 1,99","≥ 2,00"))))))</f>
        <v>1,40 – 1,59</v>
      </c>
      <c r="L1534" s="12">
        <f>IF(G1534="","",MIN(Premissas!$C$17,IF(G1534&lt;Premissas!$C$8,Premissas!$E$7,IF(G1534&lt;Premissas!$C$9,Premissas!$E$8,IF(G1534&lt;Premissas!$C$10,Premissas!$E$9,IF(G1534&lt;Premissas!$C$11,Premissas!$E$10,IF(G1534&lt;Premissas!$C$12,Premissas!$E$11,Premissas!$E$12)))))))</f>
        <v>350</v>
      </c>
      <c r="M1534" s="13">
        <f>IF(OR(L1534="",L1534=0),0,L1534/Premissas!$C$16)</f>
        <v>13.461538461538462</v>
      </c>
      <c r="N1534" s="9" t="str">
        <f>IF(L1534&gt;=Premissas!$C$17,"SIM","NÃO")</f>
        <v>NÃO</v>
      </c>
    </row>
    <row r="1535" spans="1:14" ht="15" customHeight="1">
      <c r="A1535" s="9">
        <v>8</v>
      </c>
      <c r="B1535" s="9" t="s">
        <v>3011</v>
      </c>
      <c r="C1535" s="9" t="s">
        <v>3012</v>
      </c>
      <c r="D1535" s="9">
        <v>930</v>
      </c>
      <c r="E1535" s="9" t="s">
        <v>21</v>
      </c>
      <c r="F1535" s="9">
        <f>COUNTIFS(Detalhe_Registro!$A:$A,A1535,Detalhe_Registro!$D:$D,B1535)</f>
        <v>1</v>
      </c>
      <c r="G1535" s="11">
        <v>0.6</v>
      </c>
      <c r="H1535" s="11">
        <v>0.6</v>
      </c>
      <c r="I1535" s="10">
        <f>SUMIFS(Detalhe_Registro!$F:$F,Detalhe_Registro!$A:$A,A1535,Detalhe_Registro!$D:$D,B1535)</f>
        <v>864</v>
      </c>
      <c r="J1535" s="11">
        <f>SUMIFS(Detalhe_Registro!$G:$G,Detalhe_Registro!$A:$A,A1535,Detalhe_Registro!$D:$D,B1535)</f>
        <v>71.77</v>
      </c>
      <c r="K1535" s="9" t="str">
        <f>IF(G1535="","",IF(G1535&lt;Premissas!$C$8,"&lt; 1,00",IF(G1535&lt;Premissas!$C$9,"1,00 – 1,19",IF(G1535&lt;Premissas!$C$10,"1,20 – 1,39",IF(G1535&lt;Premissas!$C$11,"1,40 – 1,59",IF(G1535&lt;Premissas!$C$12,"1,60 – 1,99","≥ 2,00"))))))</f>
        <v>&lt; 1,00</v>
      </c>
      <c r="L1535" s="12">
        <f>IF(G1535="","",MIN(Premissas!$C$17,IF(G1535&lt;Premissas!$C$8,Premissas!$E$7,IF(G1535&lt;Premissas!$C$9,Premissas!$E$8,IF(G1535&lt;Premissas!$C$10,Premissas!$E$9,IF(G1535&lt;Premissas!$C$11,Premissas!$E$10,IF(G1535&lt;Premissas!$C$12,Premissas!$E$11,Premissas!$E$12)))))))</f>
        <v>0</v>
      </c>
      <c r="M1535" s="13">
        <f>IF(OR(L1535="",L1535=0),0,L1535/Premissas!$C$16)</f>
        <v>0</v>
      </c>
      <c r="N1535" s="9" t="str">
        <f>IF(L1535&gt;=Premissas!$C$17,"SIM","NÃO")</f>
        <v>NÃO</v>
      </c>
    </row>
    <row r="1536" spans="1:14" ht="15" customHeight="1">
      <c r="A1536" s="9">
        <v>8</v>
      </c>
      <c r="B1536" s="9" t="s">
        <v>3259</v>
      </c>
      <c r="C1536" s="9" t="s">
        <v>3260</v>
      </c>
      <c r="D1536" s="9">
        <v>930</v>
      </c>
      <c r="E1536" s="9" t="s">
        <v>20</v>
      </c>
      <c r="F1536" s="9">
        <f>COUNTIFS(Detalhe_Registro!$A:$A,A1536,Detalhe_Registro!$D:$D,B1536)</f>
        <v>1</v>
      </c>
      <c r="G1536" s="11">
        <v>0.4375</v>
      </c>
      <c r="H1536" s="11">
        <v>0.4375</v>
      </c>
      <c r="I1536" s="10">
        <f>SUMIFS(Detalhe_Registro!$F:$F,Detalhe_Registro!$A:$A,A1536,Detalhe_Registro!$D:$D,B1536)</f>
        <v>180</v>
      </c>
      <c r="J1536" s="11">
        <f>SUMIFS(Detalhe_Registro!$G:$G,Detalhe_Registro!$A:$A,A1536,Detalhe_Registro!$D:$D,B1536)</f>
        <v>27.45</v>
      </c>
      <c r="K1536" s="9" t="str">
        <f>IF(G1536="","",IF(G1536&lt;Premissas!$C$8,"&lt; 1,00",IF(G1536&lt;Premissas!$C$9,"1,00 – 1,19",IF(G1536&lt;Premissas!$C$10,"1,20 – 1,39",IF(G1536&lt;Premissas!$C$11,"1,40 – 1,59",IF(G1536&lt;Premissas!$C$12,"1,60 – 1,99","≥ 2,00"))))))</f>
        <v>&lt; 1,00</v>
      </c>
      <c r="L1536" s="12">
        <f>IF(G1536="","",MIN(Premissas!$C$17,IF(G1536&lt;Premissas!$C$8,Premissas!$E$7,IF(G1536&lt;Premissas!$C$9,Premissas!$E$8,IF(G1536&lt;Premissas!$C$10,Premissas!$E$9,IF(G1536&lt;Premissas!$C$11,Premissas!$E$10,IF(G1536&lt;Premissas!$C$12,Premissas!$E$11,Premissas!$E$12)))))))</f>
        <v>0</v>
      </c>
      <c r="M1536" s="13">
        <f>IF(OR(L1536="",L1536=0),0,L1536/Premissas!$C$16)</f>
        <v>0</v>
      </c>
      <c r="N1536" s="9" t="str">
        <f>IF(L1536&gt;=Premissas!$C$17,"SIM","NÃO")</f>
        <v>NÃO</v>
      </c>
    </row>
    <row r="1537" spans="1:14" ht="15" customHeight="1">
      <c r="A1537" s="9">
        <v>8</v>
      </c>
      <c r="B1537" s="9" t="s">
        <v>3351</v>
      </c>
      <c r="C1537" s="9" t="s">
        <v>3352</v>
      </c>
      <c r="D1537" s="9">
        <v>930</v>
      </c>
      <c r="E1537" s="9" t="s">
        <v>18</v>
      </c>
      <c r="F1537" s="9">
        <f>COUNTIFS(Detalhe_Registro!$A:$A,A1537,Detalhe_Registro!$D:$D,B1537)</f>
        <v>1</v>
      </c>
      <c r="G1537" s="11">
        <v>2.5</v>
      </c>
      <c r="H1537" s="11">
        <v>2.5</v>
      </c>
      <c r="I1537" s="10">
        <f>SUMIFS(Detalhe_Registro!$F:$F,Detalhe_Registro!$A:$A,A1537,Detalhe_Registro!$D:$D,B1537)</f>
        <v>412</v>
      </c>
      <c r="J1537" s="11">
        <f>SUMIFS(Detalhe_Registro!$G:$G,Detalhe_Registro!$A:$A,A1537,Detalhe_Registro!$D:$D,B1537)</f>
        <v>7.54</v>
      </c>
      <c r="K1537" s="9" t="str">
        <f>IF(G1537="","",IF(G1537&lt;Premissas!$C$8,"&lt; 1,00",IF(G1537&lt;Premissas!$C$9,"1,00 – 1,19",IF(G1537&lt;Premissas!$C$10,"1,20 – 1,39",IF(G1537&lt;Premissas!$C$11,"1,40 – 1,59",IF(G1537&lt;Premissas!$C$12,"1,60 – 1,99","≥ 2,00"))))))</f>
        <v>≥ 2,00</v>
      </c>
      <c r="L1537" s="12">
        <f>IF(G1537="","",MIN(Premissas!$C$17,IF(G1537&lt;Premissas!$C$8,Premissas!$E$7,IF(G1537&lt;Premissas!$C$9,Premissas!$E$8,IF(G1537&lt;Premissas!$C$10,Premissas!$E$9,IF(G1537&lt;Premissas!$C$11,Premissas!$E$10,IF(G1537&lt;Premissas!$C$12,Premissas!$E$11,Premissas!$E$12)))))))</f>
        <v>750</v>
      </c>
      <c r="M1537" s="13">
        <f>IF(OR(L1537="",L1537=0),0,L1537/Premissas!$C$16)</f>
        <v>28.846153846153847</v>
      </c>
      <c r="N1537" s="9" t="str">
        <f>IF(L1537&gt;=Premissas!$C$17,"SIM","NÃO")</f>
        <v>SIM</v>
      </c>
    </row>
    <row r="1538" spans="1:14" ht="15" customHeight="1">
      <c r="A1538" s="9">
        <v>8</v>
      </c>
      <c r="B1538" s="9" t="s">
        <v>3293</v>
      </c>
      <c r="C1538" s="9" t="s">
        <v>3294</v>
      </c>
      <c r="D1538" s="9">
        <v>930</v>
      </c>
      <c r="E1538" s="9" t="s">
        <v>18</v>
      </c>
      <c r="F1538" s="9">
        <f>COUNTIFS(Detalhe_Registro!$A:$A,A1538,Detalhe_Registro!$D:$D,B1538)</f>
        <v>1</v>
      </c>
      <c r="G1538" s="11">
        <v>1</v>
      </c>
      <c r="H1538" s="11">
        <v>1</v>
      </c>
      <c r="I1538" s="10">
        <f>SUMIFS(Detalhe_Registro!$F:$F,Detalhe_Registro!$A:$A,A1538,Detalhe_Registro!$D:$D,B1538)</f>
        <v>813</v>
      </c>
      <c r="J1538" s="11">
        <f>SUMIFS(Detalhe_Registro!$G:$G,Detalhe_Registro!$A:$A,A1538,Detalhe_Registro!$D:$D,B1538)</f>
        <v>37.32</v>
      </c>
      <c r="K1538" s="9" t="str">
        <f>IF(G1538="","",IF(G1538&lt;Premissas!$C$8,"&lt; 1,00",IF(G1538&lt;Premissas!$C$9,"1,00 – 1,19",IF(G1538&lt;Premissas!$C$10,"1,20 – 1,39",IF(G1538&lt;Premissas!$C$11,"1,40 – 1,59",IF(G1538&lt;Premissas!$C$12,"1,60 – 1,99","≥ 2,00"))))))</f>
        <v>1,00 – 1,19</v>
      </c>
      <c r="L1538" s="12">
        <f>IF(G1538="","",MIN(Premissas!$C$17,IF(G1538&lt;Premissas!$C$8,Premissas!$E$7,IF(G1538&lt;Premissas!$C$9,Premissas!$E$8,IF(G1538&lt;Premissas!$C$10,Premissas!$E$9,IF(G1538&lt;Premissas!$C$11,Premissas!$E$10,IF(G1538&lt;Premissas!$C$12,Premissas!$E$11,Premissas!$E$12)))))))</f>
        <v>100</v>
      </c>
      <c r="M1538" s="13">
        <f>IF(OR(L1538="",L1538=0),0,L1538/Premissas!$C$16)</f>
        <v>3.8461538461538463</v>
      </c>
      <c r="N1538" s="9" t="str">
        <f>IF(L1538&gt;=Premissas!$C$17,"SIM","NÃO")</f>
        <v>NÃO</v>
      </c>
    </row>
    <row r="1539" spans="1:14" ht="15" customHeight="1">
      <c r="A1539" s="9">
        <v>8</v>
      </c>
      <c r="B1539" s="9" t="s">
        <v>3371</v>
      </c>
      <c r="C1539" s="9" t="s">
        <v>3372</v>
      </c>
      <c r="D1539" s="9">
        <v>930</v>
      </c>
      <c r="E1539" s="9" t="s">
        <v>20</v>
      </c>
      <c r="F1539" s="9">
        <f>COUNTIFS(Detalhe_Registro!$A:$A,A1539,Detalhe_Registro!$D:$D,B1539)</f>
        <v>1</v>
      </c>
      <c r="G1539" s="11">
        <v>1.625</v>
      </c>
      <c r="H1539" s="11">
        <v>1.625</v>
      </c>
      <c r="I1539" s="10">
        <f>SUMIFS(Detalhe_Registro!$F:$F,Detalhe_Registro!$A:$A,A1539,Detalhe_Registro!$D:$D,B1539)</f>
        <v>369</v>
      </c>
      <c r="J1539" s="11">
        <f>SUMIFS(Detalhe_Registro!$G:$G,Detalhe_Registro!$A:$A,A1539,Detalhe_Registro!$D:$D,B1539)</f>
        <v>13.95</v>
      </c>
      <c r="K1539" s="9" t="str">
        <f>IF(G1539="","",IF(G1539&lt;Premissas!$C$8,"&lt; 1,00",IF(G1539&lt;Premissas!$C$9,"1,00 – 1,19",IF(G1539&lt;Premissas!$C$10,"1,20 – 1,39",IF(G1539&lt;Premissas!$C$11,"1,40 – 1,59",IF(G1539&lt;Premissas!$C$12,"1,60 – 1,99","≥ 2,00"))))))</f>
        <v>1,60 – 1,99</v>
      </c>
      <c r="L1539" s="12">
        <f>IF(G1539="","",MIN(Premissas!$C$17,IF(G1539&lt;Premissas!$C$8,Premissas!$E$7,IF(G1539&lt;Premissas!$C$9,Premissas!$E$8,IF(G1539&lt;Premissas!$C$10,Premissas!$E$9,IF(G1539&lt;Premissas!$C$11,Premissas!$E$10,IF(G1539&lt;Premissas!$C$12,Premissas!$E$11,Premissas!$E$12)))))))</f>
        <v>500</v>
      </c>
      <c r="M1539" s="13">
        <f>IF(OR(L1539="",L1539=0),0,L1539/Premissas!$C$16)</f>
        <v>19.23076923076923</v>
      </c>
      <c r="N1539" s="9" t="str">
        <f>IF(L1539&gt;=Premissas!$C$17,"SIM","NÃO")</f>
        <v>NÃO</v>
      </c>
    </row>
    <row r="1540" spans="1:14" ht="15" customHeight="1">
      <c r="A1540" s="9">
        <v>8</v>
      </c>
      <c r="B1540" s="9" t="s">
        <v>3039</v>
      </c>
      <c r="C1540" s="9" t="s">
        <v>3040</v>
      </c>
      <c r="D1540" s="9">
        <v>930</v>
      </c>
      <c r="E1540" s="9" t="s">
        <v>4853</v>
      </c>
      <c r="F1540" s="9">
        <f>COUNTIFS(Detalhe_Registro!$A:$A,A1540,Detalhe_Registro!$D:$D,B1540)</f>
        <v>2</v>
      </c>
      <c r="G1540" s="11">
        <v>0.47058800000000001</v>
      </c>
      <c r="H1540" s="11">
        <v>0.30347600000000002</v>
      </c>
      <c r="I1540" s="10">
        <f>SUMIFS(Detalhe_Registro!$F:$F,Detalhe_Registro!$A:$A,A1540,Detalhe_Registro!$D:$D,B1540)</f>
        <v>241</v>
      </c>
      <c r="J1540" s="11">
        <f>SUMIFS(Detalhe_Registro!$G:$G,Detalhe_Registro!$A:$A,A1540,Detalhe_Registro!$D:$D,B1540)</f>
        <v>30.369999999999997</v>
      </c>
      <c r="K1540" s="9" t="str">
        <f>IF(G1540="","",IF(G1540&lt;Premissas!$C$8,"&lt; 1,00",IF(G1540&lt;Premissas!$C$9,"1,00 – 1,19",IF(G1540&lt;Premissas!$C$10,"1,20 – 1,39",IF(G1540&lt;Premissas!$C$11,"1,40 – 1,59",IF(G1540&lt;Premissas!$C$12,"1,60 – 1,99","≥ 2,00"))))))</f>
        <v>&lt; 1,00</v>
      </c>
      <c r="L1540" s="12">
        <f>IF(G1540="","",MIN(Premissas!$C$17,IF(G1540&lt;Premissas!$C$8,Premissas!$E$7,IF(G1540&lt;Premissas!$C$9,Premissas!$E$8,IF(G1540&lt;Premissas!$C$10,Premissas!$E$9,IF(G1540&lt;Premissas!$C$11,Premissas!$E$10,IF(G1540&lt;Premissas!$C$12,Premissas!$E$11,Premissas!$E$12)))))))</f>
        <v>0</v>
      </c>
      <c r="M1540" s="13">
        <f>IF(OR(L1540="",L1540=0),0,L1540/Premissas!$C$16)</f>
        <v>0</v>
      </c>
      <c r="N1540" s="9" t="str">
        <f>IF(L1540&gt;=Premissas!$C$17,"SIM","NÃO")</f>
        <v>NÃO</v>
      </c>
    </row>
    <row r="1541" spans="1:14" ht="15" customHeight="1">
      <c r="A1541" s="9">
        <v>8</v>
      </c>
      <c r="B1541" s="9" t="s">
        <v>3201</v>
      </c>
      <c r="C1541" s="9" t="s">
        <v>3202</v>
      </c>
      <c r="D1541" s="9">
        <v>930</v>
      </c>
      <c r="E1541" s="9" t="s">
        <v>18</v>
      </c>
      <c r="F1541" s="9">
        <f>COUNTIFS(Detalhe_Registro!$A:$A,A1541,Detalhe_Registro!$D:$D,B1541)</f>
        <v>1</v>
      </c>
      <c r="G1541" s="11">
        <v>1.545455</v>
      </c>
      <c r="H1541" s="11">
        <v>1.545455</v>
      </c>
      <c r="I1541" s="10">
        <f>SUMIFS(Detalhe_Registro!$F:$F,Detalhe_Registro!$A:$A,A1541,Detalhe_Registro!$D:$D,B1541)</f>
        <v>555</v>
      </c>
      <c r="J1541" s="11">
        <f>SUMIFS(Detalhe_Registro!$G:$G,Detalhe_Registro!$A:$A,A1541,Detalhe_Registro!$D:$D,B1541)</f>
        <v>16.420000000000002</v>
      </c>
      <c r="K1541" s="9" t="str">
        <f>IF(G1541="","",IF(G1541&lt;Premissas!$C$8,"&lt; 1,00",IF(G1541&lt;Premissas!$C$9,"1,00 – 1,19",IF(G1541&lt;Premissas!$C$10,"1,20 – 1,39",IF(G1541&lt;Premissas!$C$11,"1,40 – 1,59",IF(G1541&lt;Premissas!$C$12,"1,60 – 1,99","≥ 2,00"))))))</f>
        <v>1,40 – 1,59</v>
      </c>
      <c r="L1541" s="12">
        <f>IF(G1541="","",MIN(Premissas!$C$17,IF(G1541&lt;Premissas!$C$8,Premissas!$E$7,IF(G1541&lt;Premissas!$C$9,Premissas!$E$8,IF(G1541&lt;Premissas!$C$10,Premissas!$E$9,IF(G1541&lt;Premissas!$C$11,Premissas!$E$10,IF(G1541&lt;Premissas!$C$12,Premissas!$E$11,Premissas!$E$12)))))))</f>
        <v>350</v>
      </c>
      <c r="M1541" s="13">
        <f>IF(OR(L1541="",L1541=0),0,L1541/Premissas!$C$16)</f>
        <v>13.461538461538462</v>
      </c>
      <c r="N1541" s="9" t="str">
        <f>IF(L1541&gt;=Premissas!$C$17,"SIM","NÃO")</f>
        <v>NÃO</v>
      </c>
    </row>
    <row r="1542" spans="1:14" ht="15" customHeight="1">
      <c r="A1542" s="9">
        <v>8</v>
      </c>
      <c r="B1542" s="9" t="s">
        <v>3265</v>
      </c>
      <c r="C1542" s="9" t="s">
        <v>3266</v>
      </c>
      <c r="D1542" s="9">
        <v>930</v>
      </c>
      <c r="E1542" s="9" t="s">
        <v>20</v>
      </c>
      <c r="F1542" s="9">
        <f>COUNTIFS(Detalhe_Registro!$A:$A,A1542,Detalhe_Registro!$D:$D,B1542)</f>
        <v>1</v>
      </c>
      <c r="G1542" s="11">
        <v>2.1875</v>
      </c>
      <c r="H1542" s="11">
        <v>2.1875</v>
      </c>
      <c r="I1542" s="10">
        <f>SUMIFS(Detalhe_Registro!$F:$F,Detalhe_Registro!$A:$A,A1542,Detalhe_Registro!$D:$D,B1542)</f>
        <v>1964</v>
      </c>
      <c r="J1542" s="11">
        <f>SUMIFS(Detalhe_Registro!$G:$G,Detalhe_Registro!$A:$A,A1542,Detalhe_Registro!$D:$D,B1542)</f>
        <v>56.11</v>
      </c>
      <c r="K1542" s="9" t="str">
        <f>IF(G1542="","",IF(G1542&lt;Premissas!$C$8,"&lt; 1,00",IF(G1542&lt;Premissas!$C$9,"1,00 – 1,19",IF(G1542&lt;Premissas!$C$10,"1,20 – 1,39",IF(G1542&lt;Premissas!$C$11,"1,40 – 1,59",IF(G1542&lt;Premissas!$C$12,"1,60 – 1,99","≥ 2,00"))))))</f>
        <v>≥ 2,00</v>
      </c>
      <c r="L1542" s="12">
        <f>IF(G1542="","",MIN(Premissas!$C$17,IF(G1542&lt;Premissas!$C$8,Premissas!$E$7,IF(G1542&lt;Premissas!$C$9,Premissas!$E$8,IF(G1542&lt;Premissas!$C$10,Premissas!$E$9,IF(G1542&lt;Premissas!$C$11,Premissas!$E$10,IF(G1542&lt;Premissas!$C$12,Premissas!$E$11,Premissas!$E$12)))))))</f>
        <v>750</v>
      </c>
      <c r="M1542" s="13">
        <f>IF(OR(L1542="",L1542=0),0,L1542/Premissas!$C$16)</f>
        <v>28.846153846153847</v>
      </c>
      <c r="N1542" s="9" t="str">
        <f>IF(L1542&gt;=Premissas!$C$17,"SIM","NÃO")</f>
        <v>SIM</v>
      </c>
    </row>
    <row r="1543" spans="1:14" ht="15" customHeight="1">
      <c r="A1543" s="9">
        <v>8</v>
      </c>
      <c r="B1543" s="9" t="s">
        <v>3097</v>
      </c>
      <c r="C1543" s="9" t="s">
        <v>3098</v>
      </c>
      <c r="D1543" s="9">
        <v>930</v>
      </c>
      <c r="E1543" s="9" t="s">
        <v>4854</v>
      </c>
      <c r="F1543" s="9">
        <f>COUNTIFS(Detalhe_Registro!$A:$A,A1543,Detalhe_Registro!$D:$D,B1543)</f>
        <v>2</v>
      </c>
      <c r="G1543" s="11">
        <v>1.0625</v>
      </c>
      <c r="H1543" s="11">
        <v>0.82670500000000002</v>
      </c>
      <c r="I1543" s="10">
        <f>SUMIFS(Detalhe_Registro!$F:$F,Detalhe_Registro!$A:$A,A1543,Detalhe_Registro!$D:$D,B1543)</f>
        <v>247</v>
      </c>
      <c r="J1543" s="11">
        <f>SUMIFS(Detalhe_Registro!$G:$G,Detalhe_Registro!$A:$A,A1543,Detalhe_Registro!$D:$D,B1543)</f>
        <v>18.18</v>
      </c>
      <c r="K1543" s="9" t="str">
        <f>IF(G1543="","",IF(G1543&lt;Premissas!$C$8,"&lt; 1,00",IF(G1543&lt;Premissas!$C$9,"1,00 – 1,19",IF(G1543&lt;Premissas!$C$10,"1,20 – 1,39",IF(G1543&lt;Premissas!$C$11,"1,40 – 1,59",IF(G1543&lt;Premissas!$C$12,"1,60 – 1,99","≥ 2,00"))))))</f>
        <v>1,00 – 1,19</v>
      </c>
      <c r="L1543" s="12">
        <f>IF(G1543="","",MIN(Premissas!$C$17,IF(G1543&lt;Premissas!$C$8,Premissas!$E$7,IF(G1543&lt;Premissas!$C$9,Premissas!$E$8,IF(G1543&lt;Premissas!$C$10,Premissas!$E$9,IF(G1543&lt;Premissas!$C$11,Premissas!$E$10,IF(G1543&lt;Premissas!$C$12,Premissas!$E$11,Premissas!$E$12)))))))</f>
        <v>100</v>
      </c>
      <c r="M1543" s="13">
        <f>IF(OR(L1543="",L1543=0),0,L1543/Premissas!$C$16)</f>
        <v>3.8461538461538463</v>
      </c>
      <c r="N1543" s="9" t="str">
        <f>IF(L1543&gt;=Premissas!$C$17,"SIM","NÃO")</f>
        <v>NÃO</v>
      </c>
    </row>
    <row r="1544" spans="1:14" ht="15" customHeight="1">
      <c r="A1544" s="9">
        <v>8</v>
      </c>
      <c r="B1544" s="9" t="s">
        <v>3331</v>
      </c>
      <c r="C1544" s="9" t="s">
        <v>3332</v>
      </c>
      <c r="D1544" s="9">
        <v>930</v>
      </c>
      <c r="E1544" s="9" t="s">
        <v>4854</v>
      </c>
      <c r="F1544" s="9">
        <f>COUNTIFS(Detalhe_Registro!$A:$A,A1544,Detalhe_Registro!$D:$D,B1544)</f>
        <v>2</v>
      </c>
      <c r="G1544" s="11">
        <v>2.1875</v>
      </c>
      <c r="H1544" s="11">
        <v>2.139205</v>
      </c>
      <c r="I1544" s="10">
        <f>SUMIFS(Detalhe_Registro!$F:$F,Detalhe_Registro!$A:$A,A1544,Detalhe_Registro!$D:$D,B1544)</f>
        <v>783</v>
      </c>
      <c r="J1544" s="11">
        <f>SUMIFS(Detalhe_Registro!$G:$G,Detalhe_Registro!$A:$A,A1544,Detalhe_Registro!$D:$D,B1544)</f>
        <v>17.420000000000002</v>
      </c>
      <c r="K1544" s="9" t="str">
        <f>IF(G1544="","",IF(G1544&lt;Premissas!$C$8,"&lt; 1,00",IF(G1544&lt;Premissas!$C$9,"1,00 – 1,19",IF(G1544&lt;Premissas!$C$10,"1,20 – 1,39",IF(G1544&lt;Premissas!$C$11,"1,40 – 1,59",IF(G1544&lt;Premissas!$C$12,"1,60 – 1,99","≥ 2,00"))))))</f>
        <v>≥ 2,00</v>
      </c>
      <c r="L1544" s="12">
        <f>IF(G1544="","",MIN(Premissas!$C$17,IF(G1544&lt;Premissas!$C$8,Premissas!$E$7,IF(G1544&lt;Premissas!$C$9,Premissas!$E$8,IF(G1544&lt;Premissas!$C$10,Premissas!$E$9,IF(G1544&lt;Premissas!$C$11,Premissas!$E$10,IF(G1544&lt;Premissas!$C$12,Premissas!$E$11,Premissas!$E$12)))))))</f>
        <v>750</v>
      </c>
      <c r="M1544" s="13">
        <f>IF(OR(L1544="",L1544=0),0,L1544/Premissas!$C$16)</f>
        <v>28.846153846153847</v>
      </c>
      <c r="N1544" s="9" t="str">
        <f>IF(L1544&gt;=Premissas!$C$17,"SIM","NÃO")</f>
        <v>SIM</v>
      </c>
    </row>
    <row r="1545" spans="1:14" ht="15" customHeight="1">
      <c r="A1545" s="9">
        <v>8</v>
      </c>
      <c r="B1545" s="9" t="s">
        <v>3329</v>
      </c>
      <c r="C1545" s="9" t="s">
        <v>3330</v>
      </c>
      <c r="D1545" s="9">
        <v>930</v>
      </c>
      <c r="E1545" s="9" t="s">
        <v>21</v>
      </c>
      <c r="F1545" s="9">
        <f>COUNTIFS(Detalhe_Registro!$A:$A,A1545,Detalhe_Registro!$D:$D,B1545)</f>
        <v>1</v>
      </c>
      <c r="G1545" s="11">
        <v>1.55</v>
      </c>
      <c r="H1545" s="11">
        <v>1.55</v>
      </c>
      <c r="I1545" s="10">
        <f>SUMIFS(Detalhe_Registro!$F:$F,Detalhe_Registro!$A:$A,A1545,Detalhe_Registro!$D:$D,B1545)</f>
        <v>2060</v>
      </c>
      <c r="J1545" s="11">
        <f>SUMIFS(Detalhe_Registro!$G:$G,Detalhe_Registro!$A:$A,A1545,Detalhe_Registro!$D:$D,B1545)</f>
        <v>67.33</v>
      </c>
      <c r="K1545" s="9" t="str">
        <f>IF(G1545="","",IF(G1545&lt;Premissas!$C$8,"&lt; 1,00",IF(G1545&lt;Premissas!$C$9,"1,00 – 1,19",IF(G1545&lt;Premissas!$C$10,"1,20 – 1,39",IF(G1545&lt;Premissas!$C$11,"1,40 – 1,59",IF(G1545&lt;Premissas!$C$12,"1,60 – 1,99","≥ 2,00"))))))</f>
        <v>1,40 – 1,59</v>
      </c>
      <c r="L1545" s="12">
        <f>IF(G1545="","",MIN(Premissas!$C$17,IF(G1545&lt;Premissas!$C$8,Premissas!$E$7,IF(G1545&lt;Premissas!$C$9,Premissas!$E$8,IF(G1545&lt;Premissas!$C$10,Premissas!$E$9,IF(G1545&lt;Premissas!$C$11,Premissas!$E$10,IF(G1545&lt;Premissas!$C$12,Premissas!$E$11,Premissas!$E$12)))))))</f>
        <v>350</v>
      </c>
      <c r="M1545" s="13">
        <f>IF(OR(L1545="",L1545=0),0,L1545/Premissas!$C$16)</f>
        <v>13.461538461538462</v>
      </c>
      <c r="N1545" s="9" t="str">
        <f>IF(L1545&gt;=Premissas!$C$17,"SIM","NÃO")</f>
        <v>NÃO</v>
      </c>
    </row>
    <row r="1546" spans="1:14" ht="15" customHeight="1">
      <c r="A1546" s="9">
        <v>8</v>
      </c>
      <c r="B1546" s="9" t="s">
        <v>3151</v>
      </c>
      <c r="C1546" s="9" t="s">
        <v>3152</v>
      </c>
      <c r="D1546" s="9">
        <v>930</v>
      </c>
      <c r="E1546" s="9" t="s">
        <v>4853</v>
      </c>
      <c r="F1546" s="9">
        <f>COUNTIFS(Detalhe_Registro!$A:$A,A1546,Detalhe_Registro!$D:$D,B1546)</f>
        <v>2</v>
      </c>
      <c r="G1546" s="11">
        <v>1.058824</v>
      </c>
      <c r="H1546" s="11">
        <v>0.82486599999999999</v>
      </c>
      <c r="I1546" s="10">
        <f>SUMIFS(Detalhe_Registro!$F:$F,Detalhe_Registro!$A:$A,A1546,Detalhe_Registro!$D:$D,B1546)</f>
        <v>259</v>
      </c>
      <c r="J1546" s="11">
        <f>SUMIFS(Detalhe_Registro!$G:$G,Detalhe_Registro!$A:$A,A1546,Detalhe_Registro!$D:$D,B1546)</f>
        <v>18.64</v>
      </c>
      <c r="K1546" s="9" t="str">
        <f>IF(G1546="","",IF(G1546&lt;Premissas!$C$8,"&lt; 1,00",IF(G1546&lt;Premissas!$C$9,"1,00 – 1,19",IF(G1546&lt;Premissas!$C$10,"1,20 – 1,39",IF(G1546&lt;Premissas!$C$11,"1,40 – 1,59",IF(G1546&lt;Premissas!$C$12,"1,60 – 1,99","≥ 2,00"))))))</f>
        <v>1,00 – 1,19</v>
      </c>
      <c r="L1546" s="12">
        <f>IF(G1546="","",MIN(Premissas!$C$17,IF(G1546&lt;Premissas!$C$8,Premissas!$E$7,IF(G1546&lt;Premissas!$C$9,Premissas!$E$8,IF(G1546&lt;Premissas!$C$10,Premissas!$E$9,IF(G1546&lt;Premissas!$C$11,Premissas!$E$10,IF(G1546&lt;Premissas!$C$12,Premissas!$E$11,Premissas!$E$12)))))))</f>
        <v>100</v>
      </c>
      <c r="M1546" s="13">
        <f>IF(OR(L1546="",L1546=0),0,L1546/Premissas!$C$16)</f>
        <v>3.8461538461538463</v>
      </c>
      <c r="N1546" s="9" t="str">
        <f>IF(L1546&gt;=Premissas!$C$17,"SIM","NÃO")</f>
        <v>NÃO</v>
      </c>
    </row>
    <row r="1547" spans="1:14" ht="15" customHeight="1">
      <c r="A1547" s="9">
        <v>8</v>
      </c>
      <c r="B1547" s="9" t="s">
        <v>3587</v>
      </c>
      <c r="C1547" s="9" t="s">
        <v>3588</v>
      </c>
      <c r="D1547" s="9">
        <v>930</v>
      </c>
      <c r="E1547" s="9" t="s">
        <v>19</v>
      </c>
      <c r="F1547" s="9">
        <f>COUNTIFS(Detalhe_Registro!$A:$A,A1547,Detalhe_Registro!$D:$D,B1547)</f>
        <v>1</v>
      </c>
      <c r="G1547" s="11">
        <v>1.4117649999999999</v>
      </c>
      <c r="H1547" s="11">
        <v>1.4117649999999999</v>
      </c>
      <c r="I1547" s="10">
        <f>SUMIFS(Detalhe_Registro!$F:$F,Detalhe_Registro!$A:$A,A1547,Detalhe_Registro!$D:$D,B1547)</f>
        <v>3396</v>
      </c>
      <c r="J1547" s="11">
        <f>SUMIFS(Detalhe_Registro!$G:$G,Detalhe_Registro!$A:$A,A1547,Detalhe_Registro!$D:$D,B1547)</f>
        <v>139.94999999999999</v>
      </c>
      <c r="K1547" s="9" t="str">
        <f>IF(G1547="","",IF(G1547&lt;Premissas!$C$8,"&lt; 1,00",IF(G1547&lt;Premissas!$C$9,"1,00 – 1,19",IF(G1547&lt;Premissas!$C$10,"1,20 – 1,39",IF(G1547&lt;Premissas!$C$11,"1,40 – 1,59",IF(G1547&lt;Premissas!$C$12,"1,60 – 1,99","≥ 2,00"))))))</f>
        <v>1,40 – 1,59</v>
      </c>
      <c r="L1547" s="12">
        <f>IF(G1547="","",MIN(Premissas!$C$17,IF(G1547&lt;Premissas!$C$8,Premissas!$E$7,IF(G1547&lt;Premissas!$C$9,Premissas!$E$8,IF(G1547&lt;Premissas!$C$10,Premissas!$E$9,IF(G1547&lt;Premissas!$C$11,Premissas!$E$10,IF(G1547&lt;Premissas!$C$12,Premissas!$E$11,Premissas!$E$12)))))))</f>
        <v>350</v>
      </c>
      <c r="M1547" s="13">
        <f>IF(OR(L1547="",L1547=0),0,L1547/Premissas!$C$16)</f>
        <v>13.461538461538462</v>
      </c>
      <c r="N1547" s="9" t="str">
        <f>IF(L1547&gt;=Premissas!$C$17,"SIM","NÃO")</f>
        <v>NÃO</v>
      </c>
    </row>
    <row r="1548" spans="1:14" ht="15" customHeight="1">
      <c r="A1548" s="9">
        <v>8</v>
      </c>
      <c r="B1548" s="9" t="s">
        <v>3409</v>
      </c>
      <c r="C1548" s="9" t="s">
        <v>3410</v>
      </c>
      <c r="D1548" s="9">
        <v>930</v>
      </c>
      <c r="E1548" s="9" t="s">
        <v>18</v>
      </c>
      <c r="F1548" s="9">
        <f>COUNTIFS(Detalhe_Registro!$A:$A,A1548,Detalhe_Registro!$D:$D,B1548)</f>
        <v>1</v>
      </c>
      <c r="G1548" s="11">
        <v>2.4090910000000001</v>
      </c>
      <c r="H1548" s="11">
        <v>2.4090910000000001</v>
      </c>
      <c r="I1548" s="10">
        <f>SUMIFS(Detalhe_Registro!$F:$F,Detalhe_Registro!$A:$A,A1548,Detalhe_Registro!$D:$D,B1548)</f>
        <v>1238</v>
      </c>
      <c r="J1548" s="11">
        <f>SUMIFS(Detalhe_Registro!$G:$G,Detalhe_Registro!$A:$A,A1548,Detalhe_Registro!$D:$D,B1548)</f>
        <v>23.47</v>
      </c>
      <c r="K1548" s="9" t="str">
        <f>IF(G1548="","",IF(G1548&lt;Premissas!$C$8,"&lt; 1,00",IF(G1548&lt;Premissas!$C$9,"1,00 – 1,19",IF(G1548&lt;Premissas!$C$10,"1,20 – 1,39",IF(G1548&lt;Premissas!$C$11,"1,40 – 1,59",IF(G1548&lt;Premissas!$C$12,"1,60 – 1,99","≥ 2,00"))))))</f>
        <v>≥ 2,00</v>
      </c>
      <c r="L1548" s="12">
        <f>IF(G1548="","",MIN(Premissas!$C$17,IF(G1548&lt;Premissas!$C$8,Premissas!$E$7,IF(G1548&lt;Premissas!$C$9,Premissas!$E$8,IF(G1548&lt;Premissas!$C$10,Premissas!$E$9,IF(G1548&lt;Premissas!$C$11,Premissas!$E$10,IF(G1548&lt;Premissas!$C$12,Premissas!$E$11,Premissas!$E$12)))))))</f>
        <v>750</v>
      </c>
      <c r="M1548" s="13">
        <f>IF(OR(L1548="",L1548=0),0,L1548/Premissas!$C$16)</f>
        <v>28.846153846153847</v>
      </c>
      <c r="N1548" s="9" t="str">
        <f>IF(L1548&gt;=Premissas!$C$17,"SIM","NÃO")</f>
        <v>SIM</v>
      </c>
    </row>
    <row r="1549" spans="1:14" ht="15" customHeight="1">
      <c r="A1549" s="9">
        <v>8</v>
      </c>
      <c r="B1549" s="9" t="s">
        <v>3145</v>
      </c>
      <c r="C1549" s="9" t="s">
        <v>3146</v>
      </c>
      <c r="D1549" s="9">
        <v>930</v>
      </c>
      <c r="E1549" s="9" t="s">
        <v>21</v>
      </c>
      <c r="F1549" s="9">
        <f>COUNTIFS(Detalhe_Registro!$A:$A,A1549,Detalhe_Registro!$D:$D,B1549)</f>
        <v>1</v>
      </c>
      <c r="G1549" s="11">
        <v>0.9</v>
      </c>
      <c r="H1549" s="11">
        <v>0.9</v>
      </c>
      <c r="I1549" s="10">
        <f>SUMIFS(Detalhe_Registro!$F:$F,Detalhe_Registro!$A:$A,A1549,Detalhe_Registro!$D:$D,B1549)</f>
        <v>1268</v>
      </c>
      <c r="J1549" s="11">
        <f>SUMIFS(Detalhe_Registro!$G:$G,Detalhe_Registro!$A:$A,A1549,Detalhe_Registro!$D:$D,B1549)</f>
        <v>70.849999999999994</v>
      </c>
      <c r="K1549" s="9" t="str">
        <f>IF(G1549="","",IF(G1549&lt;Premissas!$C$8,"&lt; 1,00",IF(G1549&lt;Premissas!$C$9,"1,00 – 1,19",IF(G1549&lt;Premissas!$C$10,"1,20 – 1,39",IF(G1549&lt;Premissas!$C$11,"1,40 – 1,59",IF(G1549&lt;Premissas!$C$12,"1,60 – 1,99","≥ 2,00"))))))</f>
        <v>&lt; 1,00</v>
      </c>
      <c r="L1549" s="12">
        <f>IF(G1549="","",MIN(Premissas!$C$17,IF(G1549&lt;Premissas!$C$8,Premissas!$E$7,IF(G1549&lt;Premissas!$C$9,Premissas!$E$8,IF(G1549&lt;Premissas!$C$10,Premissas!$E$9,IF(G1549&lt;Premissas!$C$11,Premissas!$E$10,IF(G1549&lt;Premissas!$C$12,Premissas!$E$11,Premissas!$E$12)))))))</f>
        <v>0</v>
      </c>
      <c r="M1549" s="13">
        <f>IF(OR(L1549="",L1549=0),0,L1549/Premissas!$C$16)</f>
        <v>0</v>
      </c>
      <c r="N1549" s="9" t="str">
        <f>IF(L1549&gt;=Premissas!$C$17,"SIM","NÃO")</f>
        <v>NÃO</v>
      </c>
    </row>
    <row r="1550" spans="1:14" ht="15" customHeight="1">
      <c r="A1550" s="9">
        <v>8</v>
      </c>
      <c r="B1550" s="9" t="s">
        <v>3277</v>
      </c>
      <c r="C1550" s="9" t="s">
        <v>3278</v>
      </c>
      <c r="D1550" s="9">
        <v>930</v>
      </c>
      <c r="E1550" s="9" t="s">
        <v>19</v>
      </c>
      <c r="F1550" s="9">
        <f>COUNTIFS(Detalhe_Registro!$A:$A,A1550,Detalhe_Registro!$D:$D,B1550)</f>
        <v>1</v>
      </c>
      <c r="G1550" s="11">
        <v>3.1176469999999998</v>
      </c>
      <c r="H1550" s="11">
        <v>3.1176469999999998</v>
      </c>
      <c r="I1550" s="10">
        <f>SUMIFS(Detalhe_Registro!$F:$F,Detalhe_Registro!$A:$A,A1550,Detalhe_Registro!$D:$D,B1550)</f>
        <v>326</v>
      </c>
      <c r="J1550" s="11">
        <f>SUMIFS(Detalhe_Registro!$G:$G,Detalhe_Registro!$A:$A,A1550,Detalhe_Registro!$D:$D,B1550)</f>
        <v>6.15</v>
      </c>
      <c r="K1550" s="9" t="str">
        <f>IF(G1550="","",IF(G1550&lt;Premissas!$C$8,"&lt; 1,00",IF(G1550&lt;Premissas!$C$9,"1,00 – 1,19",IF(G1550&lt;Premissas!$C$10,"1,20 – 1,39",IF(G1550&lt;Premissas!$C$11,"1,40 – 1,59",IF(G1550&lt;Premissas!$C$12,"1,60 – 1,99","≥ 2,00"))))))</f>
        <v>≥ 2,00</v>
      </c>
      <c r="L1550" s="12">
        <f>IF(G1550="","",MIN(Premissas!$C$17,IF(G1550&lt;Premissas!$C$8,Premissas!$E$7,IF(G1550&lt;Premissas!$C$9,Premissas!$E$8,IF(G1550&lt;Premissas!$C$10,Premissas!$E$9,IF(G1550&lt;Premissas!$C$11,Premissas!$E$10,IF(G1550&lt;Premissas!$C$12,Premissas!$E$11,Premissas!$E$12)))))))</f>
        <v>750</v>
      </c>
      <c r="M1550" s="13">
        <f>IF(OR(L1550="",L1550=0),0,L1550/Premissas!$C$16)</f>
        <v>28.846153846153847</v>
      </c>
      <c r="N1550" s="9" t="str">
        <f>IF(L1550&gt;=Premissas!$C$17,"SIM","NÃO")</f>
        <v>SIM</v>
      </c>
    </row>
    <row r="1551" spans="1:14" ht="15" customHeight="1">
      <c r="A1551" s="9">
        <v>8</v>
      </c>
      <c r="B1551" s="9" t="s">
        <v>3077</v>
      </c>
      <c r="C1551" s="9" t="s">
        <v>3078</v>
      </c>
      <c r="D1551" s="9">
        <v>930</v>
      </c>
      <c r="E1551" s="9" t="s">
        <v>21</v>
      </c>
      <c r="F1551" s="9">
        <f>COUNTIFS(Detalhe_Registro!$A:$A,A1551,Detalhe_Registro!$D:$D,B1551)</f>
        <v>1</v>
      </c>
      <c r="G1551" s="11">
        <v>0.45</v>
      </c>
      <c r="H1551" s="11">
        <v>0.45</v>
      </c>
      <c r="I1551" s="10">
        <f>SUMIFS(Detalhe_Registro!$F:$F,Detalhe_Registro!$A:$A,A1551,Detalhe_Registro!$D:$D,B1551)</f>
        <v>735</v>
      </c>
      <c r="J1551" s="11">
        <f>SUMIFS(Detalhe_Registro!$G:$G,Detalhe_Registro!$A:$A,A1551,Detalhe_Registro!$D:$D,B1551)</f>
        <v>78.56</v>
      </c>
      <c r="K1551" s="9" t="str">
        <f>IF(G1551="","",IF(G1551&lt;Premissas!$C$8,"&lt; 1,00",IF(G1551&lt;Premissas!$C$9,"1,00 – 1,19",IF(G1551&lt;Premissas!$C$10,"1,20 – 1,39",IF(G1551&lt;Premissas!$C$11,"1,40 – 1,59",IF(G1551&lt;Premissas!$C$12,"1,60 – 1,99","≥ 2,00"))))))</f>
        <v>&lt; 1,00</v>
      </c>
      <c r="L1551" s="12">
        <f>IF(G1551="","",MIN(Premissas!$C$17,IF(G1551&lt;Premissas!$C$8,Premissas!$E$7,IF(G1551&lt;Premissas!$C$9,Premissas!$E$8,IF(G1551&lt;Premissas!$C$10,Premissas!$E$9,IF(G1551&lt;Premissas!$C$11,Premissas!$E$10,IF(G1551&lt;Premissas!$C$12,Premissas!$E$11,Premissas!$E$12)))))))</f>
        <v>0</v>
      </c>
      <c r="M1551" s="13">
        <f>IF(OR(L1551="",L1551=0),0,L1551/Premissas!$C$16)</f>
        <v>0</v>
      </c>
      <c r="N1551" s="9" t="str">
        <f>IF(L1551&gt;=Premissas!$C$17,"SIM","NÃO")</f>
        <v>NÃO</v>
      </c>
    </row>
    <row r="1552" spans="1:14" ht="15" customHeight="1">
      <c r="A1552" s="9">
        <v>8</v>
      </c>
      <c r="B1552" s="9" t="s">
        <v>3041</v>
      </c>
      <c r="C1552" s="9" t="s">
        <v>3042</v>
      </c>
      <c r="D1552" s="9">
        <v>930</v>
      </c>
      <c r="E1552" s="9" t="s">
        <v>18</v>
      </c>
      <c r="F1552" s="9">
        <f>COUNTIFS(Detalhe_Registro!$A:$A,A1552,Detalhe_Registro!$D:$D,B1552)</f>
        <v>1</v>
      </c>
      <c r="G1552" s="11">
        <v>1.2272730000000001</v>
      </c>
      <c r="H1552" s="11">
        <v>1.2272730000000001</v>
      </c>
      <c r="I1552" s="10">
        <f>SUMIFS(Detalhe_Registro!$F:$F,Detalhe_Registro!$A:$A,A1552,Detalhe_Registro!$D:$D,B1552)</f>
        <v>326</v>
      </c>
      <c r="J1552" s="11">
        <f>SUMIFS(Detalhe_Registro!$G:$G,Detalhe_Registro!$A:$A,A1552,Detalhe_Registro!$D:$D,B1552)</f>
        <v>12.14</v>
      </c>
      <c r="K1552" s="9" t="str">
        <f>IF(G1552="","",IF(G1552&lt;Premissas!$C$8,"&lt; 1,00",IF(G1552&lt;Premissas!$C$9,"1,00 – 1,19",IF(G1552&lt;Premissas!$C$10,"1,20 – 1,39",IF(G1552&lt;Premissas!$C$11,"1,40 – 1,59",IF(G1552&lt;Premissas!$C$12,"1,60 – 1,99","≥ 2,00"))))))</f>
        <v>1,20 – 1,39</v>
      </c>
      <c r="L1552" s="12">
        <f>IF(G1552="","",MIN(Premissas!$C$17,IF(G1552&lt;Premissas!$C$8,Premissas!$E$7,IF(G1552&lt;Premissas!$C$9,Premissas!$E$8,IF(G1552&lt;Premissas!$C$10,Premissas!$E$9,IF(G1552&lt;Premissas!$C$11,Premissas!$E$10,IF(G1552&lt;Premissas!$C$12,Premissas!$E$11,Premissas!$E$12)))))))</f>
        <v>200</v>
      </c>
      <c r="M1552" s="13">
        <f>IF(OR(L1552="",L1552=0),0,L1552/Premissas!$C$16)</f>
        <v>7.6923076923076925</v>
      </c>
      <c r="N1552" s="9" t="str">
        <f>IF(L1552&gt;=Premissas!$C$17,"SIM","NÃO")</f>
        <v>NÃO</v>
      </c>
    </row>
    <row r="1553" spans="1:14" ht="15" customHeight="1">
      <c r="A1553" s="9">
        <v>8</v>
      </c>
      <c r="B1553" s="9" t="s">
        <v>3083</v>
      </c>
      <c r="C1553" s="9" t="s">
        <v>3084</v>
      </c>
      <c r="D1553" s="9">
        <v>930</v>
      </c>
      <c r="E1553" s="9" t="s">
        <v>21</v>
      </c>
      <c r="F1553" s="9">
        <f>COUNTIFS(Detalhe_Registro!$A:$A,A1553,Detalhe_Registro!$D:$D,B1553)</f>
        <v>1</v>
      </c>
      <c r="G1553" s="11">
        <v>9.25</v>
      </c>
      <c r="H1553" s="11">
        <v>9.25</v>
      </c>
      <c r="I1553" s="10">
        <f>SUMIFS(Detalhe_Registro!$F:$F,Detalhe_Registro!$A:$A,A1553,Detalhe_Registro!$D:$D,B1553)</f>
        <v>3036</v>
      </c>
      <c r="J1553" s="11">
        <f>SUMIFS(Detalhe_Registro!$G:$G,Detalhe_Registro!$A:$A,A1553,Detalhe_Registro!$D:$D,B1553)</f>
        <v>16.41</v>
      </c>
      <c r="K1553" s="9" t="str">
        <f>IF(G1553="","",IF(G1553&lt;Premissas!$C$8,"&lt; 1,00",IF(G1553&lt;Premissas!$C$9,"1,00 – 1,19",IF(G1553&lt;Premissas!$C$10,"1,20 – 1,39",IF(G1553&lt;Premissas!$C$11,"1,40 – 1,59",IF(G1553&lt;Premissas!$C$12,"1,60 – 1,99","≥ 2,00"))))))</f>
        <v>≥ 2,00</v>
      </c>
      <c r="L1553" s="12">
        <f>IF(G1553="","",MIN(Premissas!$C$17,IF(G1553&lt;Premissas!$C$8,Premissas!$E$7,IF(G1553&lt;Premissas!$C$9,Premissas!$E$8,IF(G1553&lt;Premissas!$C$10,Premissas!$E$9,IF(G1553&lt;Premissas!$C$11,Premissas!$E$10,IF(G1553&lt;Premissas!$C$12,Premissas!$E$11,Premissas!$E$12)))))))</f>
        <v>750</v>
      </c>
      <c r="M1553" s="13">
        <f>IF(OR(L1553="",L1553=0),0,L1553/Premissas!$C$16)</f>
        <v>28.846153846153847</v>
      </c>
      <c r="N1553" s="9" t="str">
        <f>IF(L1553&gt;=Premissas!$C$17,"SIM","NÃO")</f>
        <v>SIM</v>
      </c>
    </row>
    <row r="1554" spans="1:14" ht="15" customHeight="1">
      <c r="A1554" s="9">
        <v>8</v>
      </c>
      <c r="B1554" s="9" t="s">
        <v>3009</v>
      </c>
      <c r="C1554" s="9" t="s">
        <v>3010</v>
      </c>
      <c r="D1554" s="9">
        <v>930</v>
      </c>
      <c r="E1554" s="9" t="s">
        <v>19</v>
      </c>
      <c r="F1554" s="9">
        <f>COUNTIFS(Detalhe_Registro!$A:$A,A1554,Detalhe_Registro!$D:$D,B1554)</f>
        <v>1</v>
      </c>
      <c r="G1554" s="11">
        <v>1.5882350000000001</v>
      </c>
      <c r="H1554" s="11">
        <v>1.5882350000000001</v>
      </c>
      <c r="I1554" s="10">
        <f>SUMIFS(Detalhe_Registro!$F:$F,Detalhe_Registro!$A:$A,A1554,Detalhe_Registro!$D:$D,B1554)</f>
        <v>3214</v>
      </c>
      <c r="J1554" s="11">
        <f>SUMIFS(Detalhe_Registro!$G:$G,Detalhe_Registro!$A:$A,A1554,Detalhe_Registro!$D:$D,B1554)</f>
        <v>119.91</v>
      </c>
      <c r="K1554" s="9" t="str">
        <f>IF(G1554="","",IF(G1554&lt;Premissas!$C$8,"&lt; 1,00",IF(G1554&lt;Premissas!$C$9,"1,00 – 1,19",IF(G1554&lt;Premissas!$C$10,"1,20 – 1,39",IF(G1554&lt;Premissas!$C$11,"1,40 – 1,59",IF(G1554&lt;Premissas!$C$12,"1,60 – 1,99","≥ 2,00"))))))</f>
        <v>1,40 – 1,59</v>
      </c>
      <c r="L1554" s="12">
        <f>IF(G1554="","",MIN(Premissas!$C$17,IF(G1554&lt;Premissas!$C$8,Premissas!$E$7,IF(G1554&lt;Premissas!$C$9,Premissas!$E$8,IF(G1554&lt;Premissas!$C$10,Premissas!$E$9,IF(G1554&lt;Premissas!$C$11,Premissas!$E$10,IF(G1554&lt;Premissas!$C$12,Premissas!$E$11,Premissas!$E$12)))))))</f>
        <v>350</v>
      </c>
      <c r="M1554" s="13">
        <f>IF(OR(L1554="",L1554=0),0,L1554/Premissas!$C$16)</f>
        <v>13.461538461538462</v>
      </c>
      <c r="N1554" s="9" t="str">
        <f>IF(L1554&gt;=Premissas!$C$17,"SIM","NÃO")</f>
        <v>NÃO</v>
      </c>
    </row>
    <row r="1555" spans="1:14" ht="15" customHeight="1">
      <c r="A1555" s="9">
        <v>8</v>
      </c>
      <c r="B1555" s="9" t="s">
        <v>3139</v>
      </c>
      <c r="C1555" s="9" t="s">
        <v>3140</v>
      </c>
      <c r="D1555" s="9">
        <v>930</v>
      </c>
      <c r="E1555" s="9" t="s">
        <v>19</v>
      </c>
      <c r="F1555" s="9">
        <f>COUNTIFS(Detalhe_Registro!$A:$A,A1555,Detalhe_Registro!$D:$D,B1555)</f>
        <v>1</v>
      </c>
      <c r="G1555" s="11">
        <v>4.7647060000000003</v>
      </c>
      <c r="H1555" s="11">
        <v>4.7647060000000003</v>
      </c>
      <c r="I1555" s="10">
        <f>SUMIFS(Detalhe_Registro!$F:$F,Detalhe_Registro!$A:$A,A1555,Detalhe_Registro!$D:$D,B1555)</f>
        <v>6372</v>
      </c>
      <c r="J1555" s="11">
        <f>SUMIFS(Detalhe_Registro!$G:$G,Detalhe_Registro!$A:$A,A1555,Detalhe_Registro!$D:$D,B1555)</f>
        <v>78.48</v>
      </c>
      <c r="K1555" s="9" t="str">
        <f>IF(G1555="","",IF(G1555&lt;Premissas!$C$8,"&lt; 1,00",IF(G1555&lt;Premissas!$C$9,"1,00 – 1,19",IF(G1555&lt;Premissas!$C$10,"1,20 – 1,39",IF(G1555&lt;Premissas!$C$11,"1,40 – 1,59",IF(G1555&lt;Premissas!$C$12,"1,60 – 1,99","≥ 2,00"))))))</f>
        <v>≥ 2,00</v>
      </c>
      <c r="L1555" s="12">
        <f>IF(G1555="","",MIN(Premissas!$C$17,IF(G1555&lt;Premissas!$C$8,Premissas!$E$7,IF(G1555&lt;Premissas!$C$9,Premissas!$E$8,IF(G1555&lt;Premissas!$C$10,Premissas!$E$9,IF(G1555&lt;Premissas!$C$11,Premissas!$E$10,IF(G1555&lt;Premissas!$C$12,Premissas!$E$11,Premissas!$E$12)))))))</f>
        <v>750</v>
      </c>
      <c r="M1555" s="13">
        <f>IF(OR(L1555="",L1555=0),0,L1555/Premissas!$C$16)</f>
        <v>28.846153846153847</v>
      </c>
      <c r="N1555" s="9" t="str">
        <f>IF(L1555&gt;=Premissas!$C$17,"SIM","NÃO")</f>
        <v>SIM</v>
      </c>
    </row>
    <row r="1556" spans="1:14" ht="15" customHeight="1">
      <c r="A1556" s="9">
        <v>8</v>
      </c>
      <c r="B1556" s="9" t="s">
        <v>4181</v>
      </c>
      <c r="C1556" s="9" t="s">
        <v>4182</v>
      </c>
      <c r="D1556" s="9">
        <v>930</v>
      </c>
      <c r="E1556" s="9" t="s">
        <v>19</v>
      </c>
      <c r="F1556" s="9">
        <f>COUNTIFS(Detalhe_Registro!$A:$A,A1556,Detalhe_Registro!$D:$D,B1556)</f>
        <v>1</v>
      </c>
      <c r="G1556" s="11">
        <v>0.17647099999999999</v>
      </c>
      <c r="H1556" s="11">
        <v>0.17647099999999999</v>
      </c>
      <c r="I1556" s="10">
        <f>SUMIFS(Detalhe_Registro!$F:$F,Detalhe_Registro!$A:$A,A1556,Detalhe_Registro!$D:$D,B1556)</f>
        <v>5</v>
      </c>
      <c r="J1556" s="11">
        <f>SUMIFS(Detalhe_Registro!$G:$G,Detalhe_Registro!$A:$A,A1556,Detalhe_Registro!$D:$D,B1556)</f>
        <v>1.99</v>
      </c>
      <c r="K1556" s="9" t="str">
        <f>IF(G1556="","",IF(G1556&lt;Premissas!$C$8,"&lt; 1,00",IF(G1556&lt;Premissas!$C$9,"1,00 – 1,19",IF(G1556&lt;Premissas!$C$10,"1,20 – 1,39",IF(G1556&lt;Premissas!$C$11,"1,40 – 1,59",IF(G1556&lt;Premissas!$C$12,"1,60 – 1,99","≥ 2,00"))))))</f>
        <v>&lt; 1,00</v>
      </c>
      <c r="L1556" s="12">
        <f>IF(G1556="","",MIN(Premissas!$C$17,IF(G1556&lt;Premissas!$C$8,Premissas!$E$7,IF(G1556&lt;Premissas!$C$9,Premissas!$E$8,IF(G1556&lt;Premissas!$C$10,Premissas!$E$9,IF(G1556&lt;Premissas!$C$11,Premissas!$E$10,IF(G1556&lt;Premissas!$C$12,Premissas!$E$11,Premissas!$E$12)))))))</f>
        <v>0</v>
      </c>
      <c r="M1556" s="13">
        <f>IF(OR(L1556="",L1556=0),0,L1556/Premissas!$C$16)</f>
        <v>0</v>
      </c>
      <c r="N1556" s="9" t="str">
        <f>IF(L1556&gt;=Premissas!$C$17,"SIM","NÃO")</f>
        <v>NÃO</v>
      </c>
    </row>
    <row r="1557" spans="1:14" ht="15" customHeight="1">
      <c r="A1557" s="9">
        <v>8</v>
      </c>
      <c r="B1557" s="9" t="s">
        <v>3379</v>
      </c>
      <c r="C1557" s="9" t="s">
        <v>3380</v>
      </c>
      <c r="D1557" s="9">
        <v>930</v>
      </c>
      <c r="E1557" s="9" t="s">
        <v>18</v>
      </c>
      <c r="F1557" s="9">
        <f>COUNTIFS(Detalhe_Registro!$A:$A,A1557,Detalhe_Registro!$D:$D,B1557)</f>
        <v>1</v>
      </c>
      <c r="G1557" s="11">
        <v>0.72727299999999995</v>
      </c>
      <c r="H1557" s="11">
        <v>0.72727299999999995</v>
      </c>
      <c r="I1557" s="10">
        <f>SUMIFS(Detalhe_Registro!$F:$F,Detalhe_Registro!$A:$A,A1557,Detalhe_Registro!$D:$D,B1557)</f>
        <v>1634</v>
      </c>
      <c r="J1557" s="11">
        <f>SUMIFS(Detalhe_Registro!$G:$G,Detalhe_Registro!$A:$A,A1557,Detalhe_Registro!$D:$D,B1557)</f>
        <v>100.95</v>
      </c>
      <c r="K1557" s="9" t="str">
        <f>IF(G1557="","",IF(G1557&lt;Premissas!$C$8,"&lt; 1,00",IF(G1557&lt;Premissas!$C$9,"1,00 – 1,19",IF(G1557&lt;Premissas!$C$10,"1,20 – 1,39",IF(G1557&lt;Premissas!$C$11,"1,40 – 1,59",IF(G1557&lt;Premissas!$C$12,"1,60 – 1,99","≥ 2,00"))))))</f>
        <v>&lt; 1,00</v>
      </c>
      <c r="L1557" s="12">
        <f>IF(G1557="","",MIN(Premissas!$C$17,IF(G1557&lt;Premissas!$C$8,Premissas!$E$7,IF(G1557&lt;Premissas!$C$9,Premissas!$E$8,IF(G1557&lt;Premissas!$C$10,Premissas!$E$9,IF(G1557&lt;Premissas!$C$11,Premissas!$E$10,IF(G1557&lt;Premissas!$C$12,Premissas!$E$11,Premissas!$E$12)))))))</f>
        <v>0</v>
      </c>
      <c r="M1557" s="13">
        <f>IF(OR(L1557="",L1557=0),0,L1557/Premissas!$C$16)</f>
        <v>0</v>
      </c>
      <c r="N1557" s="9" t="str">
        <f>IF(L1557&gt;=Premissas!$C$17,"SIM","NÃO")</f>
        <v>NÃO</v>
      </c>
    </row>
    <row r="1558" spans="1:14" ht="15" customHeight="1">
      <c r="A1558" s="9">
        <v>8</v>
      </c>
      <c r="B1558" s="9" t="s">
        <v>3215</v>
      </c>
      <c r="C1558" s="9" t="s">
        <v>3216</v>
      </c>
      <c r="D1558" s="9">
        <v>930</v>
      </c>
      <c r="E1558" s="9" t="s">
        <v>18</v>
      </c>
      <c r="F1558" s="9">
        <f>COUNTIFS(Detalhe_Registro!$A:$A,A1558,Detalhe_Registro!$D:$D,B1558)</f>
        <v>1</v>
      </c>
      <c r="G1558" s="11">
        <v>1.7272730000000001</v>
      </c>
      <c r="H1558" s="11">
        <v>1.7272730000000001</v>
      </c>
      <c r="I1558" s="10">
        <f>SUMIFS(Detalhe_Registro!$F:$F,Detalhe_Registro!$A:$A,A1558,Detalhe_Registro!$D:$D,B1558)</f>
        <v>135</v>
      </c>
      <c r="J1558" s="11">
        <f>SUMIFS(Detalhe_Registro!$G:$G,Detalhe_Registro!$A:$A,A1558,Detalhe_Registro!$D:$D,B1558)</f>
        <v>3.52</v>
      </c>
      <c r="K1558" s="9" t="str">
        <f>IF(G1558="","",IF(G1558&lt;Premissas!$C$8,"&lt; 1,00",IF(G1558&lt;Premissas!$C$9,"1,00 – 1,19",IF(G1558&lt;Premissas!$C$10,"1,20 – 1,39",IF(G1558&lt;Premissas!$C$11,"1,40 – 1,59",IF(G1558&lt;Premissas!$C$12,"1,60 – 1,99","≥ 2,00"))))))</f>
        <v>1,60 – 1,99</v>
      </c>
      <c r="L1558" s="12">
        <f>IF(G1558="","",MIN(Premissas!$C$17,IF(G1558&lt;Premissas!$C$8,Premissas!$E$7,IF(G1558&lt;Premissas!$C$9,Premissas!$E$8,IF(G1558&lt;Premissas!$C$10,Premissas!$E$9,IF(G1558&lt;Premissas!$C$11,Premissas!$E$10,IF(G1558&lt;Premissas!$C$12,Premissas!$E$11,Premissas!$E$12)))))))</f>
        <v>500</v>
      </c>
      <c r="M1558" s="13">
        <f>IF(OR(L1558="",L1558=0),0,L1558/Premissas!$C$16)</f>
        <v>19.23076923076923</v>
      </c>
      <c r="N1558" s="9" t="str">
        <f>IF(L1558&gt;=Premissas!$C$17,"SIM","NÃO")</f>
        <v>NÃO</v>
      </c>
    </row>
    <row r="1559" spans="1:14" ht="15" customHeight="1">
      <c r="A1559" s="9">
        <v>8</v>
      </c>
      <c r="B1559" s="9" t="s">
        <v>3181</v>
      </c>
      <c r="C1559" s="9" t="s">
        <v>3182</v>
      </c>
      <c r="D1559" s="9">
        <v>930</v>
      </c>
      <c r="E1559" s="9" t="s">
        <v>21</v>
      </c>
      <c r="F1559" s="9">
        <f>COUNTIFS(Detalhe_Registro!$A:$A,A1559,Detalhe_Registro!$D:$D,B1559)</f>
        <v>1</v>
      </c>
      <c r="G1559" s="11">
        <v>0.5</v>
      </c>
      <c r="H1559" s="11">
        <v>0.5</v>
      </c>
      <c r="I1559" s="10">
        <f>SUMIFS(Detalhe_Registro!$F:$F,Detalhe_Registro!$A:$A,A1559,Detalhe_Registro!$D:$D,B1559)</f>
        <v>519</v>
      </c>
      <c r="J1559" s="11">
        <f>SUMIFS(Detalhe_Registro!$G:$G,Detalhe_Registro!$A:$A,A1559,Detalhe_Registro!$D:$D,B1559)</f>
        <v>51.02</v>
      </c>
      <c r="K1559" s="9" t="str">
        <f>IF(G1559="","",IF(G1559&lt;Premissas!$C$8,"&lt; 1,00",IF(G1559&lt;Premissas!$C$9,"1,00 – 1,19",IF(G1559&lt;Premissas!$C$10,"1,20 – 1,39",IF(G1559&lt;Premissas!$C$11,"1,40 – 1,59",IF(G1559&lt;Premissas!$C$12,"1,60 – 1,99","≥ 2,00"))))))</f>
        <v>&lt; 1,00</v>
      </c>
      <c r="L1559" s="12">
        <f>IF(G1559="","",MIN(Premissas!$C$17,IF(G1559&lt;Premissas!$C$8,Premissas!$E$7,IF(G1559&lt;Premissas!$C$9,Premissas!$E$8,IF(G1559&lt;Premissas!$C$10,Premissas!$E$9,IF(G1559&lt;Premissas!$C$11,Premissas!$E$10,IF(G1559&lt;Premissas!$C$12,Premissas!$E$11,Premissas!$E$12)))))))</f>
        <v>0</v>
      </c>
      <c r="M1559" s="13">
        <f>IF(OR(L1559="",L1559=0),0,L1559/Premissas!$C$16)</f>
        <v>0</v>
      </c>
      <c r="N1559" s="9" t="str">
        <f>IF(L1559&gt;=Premissas!$C$17,"SIM","NÃO")</f>
        <v>NÃO</v>
      </c>
    </row>
    <row r="1560" spans="1:14" ht="15" customHeight="1">
      <c r="A1560" s="9">
        <v>8</v>
      </c>
      <c r="B1560" s="9" t="s">
        <v>3231</v>
      </c>
      <c r="C1560" s="9" t="s">
        <v>3232</v>
      </c>
      <c r="D1560" s="9">
        <v>930</v>
      </c>
      <c r="E1560" s="9" t="s">
        <v>18</v>
      </c>
      <c r="F1560" s="9">
        <f>COUNTIFS(Detalhe_Registro!$A:$A,A1560,Detalhe_Registro!$D:$D,B1560)</f>
        <v>1</v>
      </c>
      <c r="G1560" s="11">
        <v>0.45454499999999998</v>
      </c>
      <c r="H1560" s="11">
        <v>0.45454499999999998</v>
      </c>
      <c r="I1560" s="10">
        <f>SUMIFS(Detalhe_Registro!$F:$F,Detalhe_Registro!$A:$A,A1560,Detalhe_Registro!$D:$D,B1560)</f>
        <v>269</v>
      </c>
      <c r="J1560" s="11">
        <f>SUMIFS(Detalhe_Registro!$G:$G,Detalhe_Registro!$A:$A,A1560,Detalhe_Registro!$D:$D,B1560)</f>
        <v>26.11</v>
      </c>
      <c r="K1560" s="9" t="str">
        <f>IF(G1560="","",IF(G1560&lt;Premissas!$C$8,"&lt; 1,00",IF(G1560&lt;Premissas!$C$9,"1,00 – 1,19",IF(G1560&lt;Premissas!$C$10,"1,20 – 1,39",IF(G1560&lt;Premissas!$C$11,"1,40 – 1,59",IF(G1560&lt;Premissas!$C$12,"1,60 – 1,99","≥ 2,00"))))))</f>
        <v>&lt; 1,00</v>
      </c>
      <c r="L1560" s="12">
        <f>IF(G1560="","",MIN(Premissas!$C$17,IF(G1560&lt;Premissas!$C$8,Premissas!$E$7,IF(G1560&lt;Premissas!$C$9,Premissas!$E$8,IF(G1560&lt;Premissas!$C$10,Premissas!$E$9,IF(G1560&lt;Premissas!$C$11,Premissas!$E$10,IF(G1560&lt;Premissas!$C$12,Premissas!$E$11,Premissas!$E$12)))))))</f>
        <v>0</v>
      </c>
      <c r="M1560" s="13">
        <f>IF(OR(L1560="",L1560=0),0,L1560/Premissas!$C$16)</f>
        <v>0</v>
      </c>
      <c r="N1560" s="9" t="str">
        <f>IF(L1560&gt;=Premissas!$C$17,"SIM","NÃO")</f>
        <v>NÃO</v>
      </c>
    </row>
    <row r="1561" spans="1:14" ht="15" customHeight="1">
      <c r="A1561" s="9">
        <v>8</v>
      </c>
      <c r="B1561" s="9" t="s">
        <v>3279</v>
      </c>
      <c r="C1561" s="9" t="s">
        <v>3280</v>
      </c>
      <c r="D1561" s="9">
        <v>930</v>
      </c>
      <c r="E1561" s="9" t="s">
        <v>20</v>
      </c>
      <c r="F1561" s="9">
        <f>COUNTIFS(Detalhe_Registro!$A:$A,A1561,Detalhe_Registro!$D:$D,B1561)</f>
        <v>1</v>
      </c>
      <c r="G1561" s="11">
        <v>0.625</v>
      </c>
      <c r="H1561" s="11">
        <v>0.625</v>
      </c>
      <c r="I1561" s="10">
        <f>SUMIFS(Detalhe_Registro!$F:$F,Detalhe_Registro!$A:$A,A1561,Detalhe_Registro!$D:$D,B1561)</f>
        <v>86</v>
      </c>
      <c r="J1561" s="11">
        <f>SUMIFS(Detalhe_Registro!$G:$G,Detalhe_Registro!$A:$A,A1561,Detalhe_Registro!$D:$D,B1561)</f>
        <v>8.24</v>
      </c>
      <c r="K1561" s="9" t="str">
        <f>IF(G1561="","",IF(G1561&lt;Premissas!$C$8,"&lt; 1,00",IF(G1561&lt;Premissas!$C$9,"1,00 – 1,19",IF(G1561&lt;Premissas!$C$10,"1,20 – 1,39",IF(G1561&lt;Premissas!$C$11,"1,40 – 1,59",IF(G1561&lt;Premissas!$C$12,"1,60 – 1,99","≥ 2,00"))))))</f>
        <v>&lt; 1,00</v>
      </c>
      <c r="L1561" s="12">
        <f>IF(G1561="","",MIN(Premissas!$C$17,IF(G1561&lt;Premissas!$C$8,Premissas!$E$7,IF(G1561&lt;Premissas!$C$9,Premissas!$E$8,IF(G1561&lt;Premissas!$C$10,Premissas!$E$9,IF(G1561&lt;Premissas!$C$11,Premissas!$E$10,IF(G1561&lt;Premissas!$C$12,Premissas!$E$11,Premissas!$E$12)))))))</f>
        <v>0</v>
      </c>
      <c r="M1561" s="13">
        <f>IF(OR(L1561="",L1561=0),0,L1561/Premissas!$C$16)</f>
        <v>0</v>
      </c>
      <c r="N1561" s="9" t="str">
        <f>IF(L1561&gt;=Premissas!$C$17,"SIM","NÃO")</f>
        <v>NÃO</v>
      </c>
    </row>
    <row r="1562" spans="1:14" ht="15" customHeight="1">
      <c r="A1562" s="9">
        <v>8</v>
      </c>
      <c r="B1562" s="9" t="s">
        <v>4131</v>
      </c>
      <c r="C1562" s="9" t="s">
        <v>4132</v>
      </c>
      <c r="D1562" s="9">
        <v>930</v>
      </c>
      <c r="E1562" s="9" t="s">
        <v>18</v>
      </c>
      <c r="F1562" s="9">
        <f>COUNTIFS(Detalhe_Registro!$A:$A,A1562,Detalhe_Registro!$D:$D,B1562)</f>
        <v>1</v>
      </c>
      <c r="G1562" s="11">
        <v>0.31818200000000002</v>
      </c>
      <c r="H1562" s="11">
        <v>0.31818200000000002</v>
      </c>
      <c r="I1562" s="10">
        <f>SUMIFS(Detalhe_Registro!$F:$F,Detalhe_Registro!$A:$A,A1562,Detalhe_Registro!$D:$D,B1562)</f>
        <v>33</v>
      </c>
      <c r="J1562" s="11">
        <f>SUMIFS(Detalhe_Registro!$G:$G,Detalhe_Registro!$A:$A,A1562,Detalhe_Registro!$D:$D,B1562)</f>
        <v>4.76</v>
      </c>
      <c r="K1562" s="9" t="str">
        <f>IF(G1562="","",IF(G1562&lt;Premissas!$C$8,"&lt; 1,00",IF(G1562&lt;Premissas!$C$9,"1,00 – 1,19",IF(G1562&lt;Premissas!$C$10,"1,20 – 1,39",IF(G1562&lt;Premissas!$C$11,"1,40 – 1,59",IF(G1562&lt;Premissas!$C$12,"1,60 – 1,99","≥ 2,00"))))))</f>
        <v>&lt; 1,00</v>
      </c>
      <c r="L1562" s="12">
        <f>IF(G1562="","",MIN(Premissas!$C$17,IF(G1562&lt;Premissas!$C$8,Premissas!$E$7,IF(G1562&lt;Premissas!$C$9,Premissas!$E$8,IF(G1562&lt;Premissas!$C$10,Premissas!$E$9,IF(G1562&lt;Premissas!$C$11,Premissas!$E$10,IF(G1562&lt;Premissas!$C$12,Premissas!$E$11,Premissas!$E$12)))))))</f>
        <v>0</v>
      </c>
      <c r="M1562" s="13">
        <f>IF(OR(L1562="",L1562=0),0,L1562/Premissas!$C$16)</f>
        <v>0</v>
      </c>
      <c r="N1562" s="9" t="str">
        <f>IF(L1562&gt;=Premissas!$C$17,"SIM","NÃO")</f>
        <v>NÃO</v>
      </c>
    </row>
    <row r="1563" spans="1:14" ht="15" customHeight="1">
      <c r="A1563" s="9">
        <v>8</v>
      </c>
      <c r="B1563" s="9" t="s">
        <v>4147</v>
      </c>
      <c r="C1563" s="9" t="s">
        <v>4148</v>
      </c>
      <c r="D1563" s="9">
        <v>930</v>
      </c>
      <c r="E1563" s="9" t="s">
        <v>4854</v>
      </c>
      <c r="F1563" s="9">
        <f>COUNTIFS(Detalhe_Registro!$A:$A,A1563,Detalhe_Registro!$D:$D,B1563)</f>
        <v>2</v>
      </c>
      <c r="G1563" s="11">
        <v>2.875</v>
      </c>
      <c r="H1563" s="11">
        <v>1.7102269999999999</v>
      </c>
      <c r="I1563" s="10">
        <f>SUMIFS(Detalhe_Registro!$F:$F,Detalhe_Registro!$A:$A,A1563,Detalhe_Registro!$D:$D,B1563)</f>
        <v>54</v>
      </c>
      <c r="J1563" s="11">
        <f>SUMIFS(Detalhe_Registro!$G:$G,Detalhe_Registro!$A:$A,A1563,Detalhe_Registro!$D:$D,B1563)</f>
        <v>2.68</v>
      </c>
      <c r="K1563" s="9" t="str">
        <f>IF(G1563="","",IF(G1563&lt;Premissas!$C$8,"&lt; 1,00",IF(G1563&lt;Premissas!$C$9,"1,00 – 1,19",IF(G1563&lt;Premissas!$C$10,"1,20 – 1,39",IF(G1563&lt;Premissas!$C$11,"1,40 – 1,59",IF(G1563&lt;Premissas!$C$12,"1,60 – 1,99","≥ 2,00"))))))</f>
        <v>≥ 2,00</v>
      </c>
      <c r="L1563" s="12">
        <f>IF(G1563="","",MIN(Premissas!$C$17,IF(G1563&lt;Premissas!$C$8,Premissas!$E$7,IF(G1563&lt;Premissas!$C$9,Premissas!$E$8,IF(G1563&lt;Premissas!$C$10,Premissas!$E$9,IF(G1563&lt;Premissas!$C$11,Premissas!$E$10,IF(G1563&lt;Premissas!$C$12,Premissas!$E$11,Premissas!$E$12)))))))</f>
        <v>750</v>
      </c>
      <c r="M1563" s="13">
        <f>IF(OR(L1563="",L1563=0),0,L1563/Premissas!$C$16)</f>
        <v>28.846153846153847</v>
      </c>
      <c r="N1563" s="9" t="str">
        <f>IF(L1563&gt;=Premissas!$C$17,"SIM","NÃO")</f>
        <v>SIM</v>
      </c>
    </row>
    <row r="1564" spans="1:14" ht="15" customHeight="1">
      <c r="A1564" s="9">
        <v>8</v>
      </c>
      <c r="B1564" s="9" t="s">
        <v>3311</v>
      </c>
      <c r="C1564" s="9" t="s">
        <v>3312</v>
      </c>
      <c r="D1564" s="9">
        <v>930</v>
      </c>
      <c r="E1564" s="9" t="s">
        <v>4854</v>
      </c>
      <c r="F1564" s="9">
        <f>COUNTIFS(Detalhe_Registro!$A:$A,A1564,Detalhe_Registro!$D:$D,B1564)</f>
        <v>2</v>
      </c>
      <c r="G1564" s="11">
        <v>2.045455</v>
      </c>
      <c r="H1564" s="11">
        <v>1.2102269999999999</v>
      </c>
      <c r="I1564" s="10">
        <f>SUMIFS(Detalhe_Registro!$F:$F,Detalhe_Registro!$A:$A,A1564,Detalhe_Registro!$D:$D,B1564)</f>
        <v>336</v>
      </c>
      <c r="J1564" s="11">
        <f>SUMIFS(Detalhe_Registro!$G:$G,Detalhe_Registro!$A:$A,A1564,Detalhe_Registro!$D:$D,B1564)</f>
        <v>27.729999999999997</v>
      </c>
      <c r="K1564" s="9" t="str">
        <f>IF(G1564="","",IF(G1564&lt;Premissas!$C$8,"&lt; 1,00",IF(G1564&lt;Premissas!$C$9,"1,00 – 1,19",IF(G1564&lt;Premissas!$C$10,"1,20 – 1,39",IF(G1564&lt;Premissas!$C$11,"1,40 – 1,59",IF(G1564&lt;Premissas!$C$12,"1,60 – 1,99","≥ 2,00"))))))</f>
        <v>≥ 2,00</v>
      </c>
      <c r="L1564" s="12">
        <f>IF(G1564="","",MIN(Premissas!$C$17,IF(G1564&lt;Premissas!$C$8,Premissas!$E$7,IF(G1564&lt;Premissas!$C$9,Premissas!$E$8,IF(G1564&lt;Premissas!$C$10,Premissas!$E$9,IF(G1564&lt;Premissas!$C$11,Premissas!$E$10,IF(G1564&lt;Premissas!$C$12,Premissas!$E$11,Premissas!$E$12)))))))</f>
        <v>750</v>
      </c>
      <c r="M1564" s="13">
        <f>IF(OR(L1564="",L1564=0),0,L1564/Premissas!$C$16)</f>
        <v>28.846153846153847</v>
      </c>
      <c r="N1564" s="9" t="str">
        <f>IF(L1564&gt;=Premissas!$C$17,"SIM","NÃO")</f>
        <v>SIM</v>
      </c>
    </row>
    <row r="1565" spans="1:14" ht="15" customHeight="1">
      <c r="A1565" s="9">
        <v>8</v>
      </c>
      <c r="B1565" s="9" t="s">
        <v>3373</v>
      </c>
      <c r="C1565" s="9" t="s">
        <v>3374</v>
      </c>
      <c r="D1565" s="9">
        <v>930</v>
      </c>
      <c r="E1565" s="9" t="s">
        <v>19</v>
      </c>
      <c r="F1565" s="9">
        <f>COUNTIFS(Detalhe_Registro!$A:$A,A1565,Detalhe_Registro!$D:$D,B1565)</f>
        <v>1</v>
      </c>
      <c r="G1565" s="11">
        <v>1.2941180000000001</v>
      </c>
      <c r="H1565" s="11">
        <v>1.2941180000000001</v>
      </c>
      <c r="I1565" s="10">
        <f>SUMIFS(Detalhe_Registro!$F:$F,Detalhe_Registro!$A:$A,A1565,Detalhe_Registro!$D:$D,B1565)</f>
        <v>1599</v>
      </c>
      <c r="J1565" s="11">
        <f>SUMIFS(Detalhe_Registro!$G:$G,Detalhe_Registro!$A:$A,A1565,Detalhe_Registro!$D:$D,B1565)</f>
        <v>73.37</v>
      </c>
      <c r="K1565" s="9" t="str">
        <f>IF(G1565="","",IF(G1565&lt;Premissas!$C$8,"&lt; 1,00",IF(G1565&lt;Premissas!$C$9,"1,00 – 1,19",IF(G1565&lt;Premissas!$C$10,"1,20 – 1,39",IF(G1565&lt;Premissas!$C$11,"1,40 – 1,59",IF(G1565&lt;Premissas!$C$12,"1,60 – 1,99","≥ 2,00"))))))</f>
        <v>1,20 – 1,39</v>
      </c>
      <c r="L1565" s="12">
        <f>IF(G1565="","",MIN(Premissas!$C$17,IF(G1565&lt;Premissas!$C$8,Premissas!$E$7,IF(G1565&lt;Premissas!$C$9,Premissas!$E$8,IF(G1565&lt;Premissas!$C$10,Premissas!$E$9,IF(G1565&lt;Premissas!$C$11,Premissas!$E$10,IF(G1565&lt;Premissas!$C$12,Premissas!$E$11,Premissas!$E$12)))))))</f>
        <v>200</v>
      </c>
      <c r="M1565" s="13">
        <f>IF(OR(L1565="",L1565=0),0,L1565/Premissas!$C$16)</f>
        <v>7.6923076923076925</v>
      </c>
      <c r="N1565" s="9" t="str">
        <f>IF(L1565&gt;=Premissas!$C$17,"SIM","NÃO")</f>
        <v>NÃO</v>
      </c>
    </row>
    <row r="1566" spans="1:14" ht="15" customHeight="1">
      <c r="A1566" s="9">
        <v>8</v>
      </c>
      <c r="B1566" s="9" t="s">
        <v>3269</v>
      </c>
      <c r="C1566" s="9" t="s">
        <v>3270</v>
      </c>
      <c r="D1566" s="9">
        <v>930</v>
      </c>
      <c r="E1566" s="9" t="s">
        <v>18</v>
      </c>
      <c r="F1566" s="9">
        <f>COUNTIFS(Detalhe_Registro!$A:$A,A1566,Detalhe_Registro!$D:$D,B1566)</f>
        <v>1</v>
      </c>
      <c r="G1566" s="11">
        <v>3</v>
      </c>
      <c r="H1566" s="11">
        <v>3</v>
      </c>
      <c r="I1566" s="10">
        <f>SUMIFS(Detalhe_Registro!$F:$F,Detalhe_Registro!$A:$A,A1566,Detalhe_Registro!$D:$D,B1566)</f>
        <v>2262</v>
      </c>
      <c r="J1566" s="11">
        <f>SUMIFS(Detalhe_Registro!$G:$G,Detalhe_Registro!$A:$A,A1566,Detalhe_Registro!$D:$D,B1566)</f>
        <v>34.340000000000003</v>
      </c>
      <c r="K1566" s="9" t="str">
        <f>IF(G1566="","",IF(G1566&lt;Premissas!$C$8,"&lt; 1,00",IF(G1566&lt;Premissas!$C$9,"1,00 – 1,19",IF(G1566&lt;Premissas!$C$10,"1,20 – 1,39",IF(G1566&lt;Premissas!$C$11,"1,40 – 1,59",IF(G1566&lt;Premissas!$C$12,"1,60 – 1,99","≥ 2,00"))))))</f>
        <v>≥ 2,00</v>
      </c>
      <c r="L1566" s="12">
        <f>IF(G1566="","",MIN(Premissas!$C$17,IF(G1566&lt;Premissas!$C$8,Premissas!$E$7,IF(G1566&lt;Premissas!$C$9,Premissas!$E$8,IF(G1566&lt;Premissas!$C$10,Premissas!$E$9,IF(G1566&lt;Premissas!$C$11,Premissas!$E$10,IF(G1566&lt;Premissas!$C$12,Premissas!$E$11,Premissas!$E$12)))))))</f>
        <v>750</v>
      </c>
      <c r="M1566" s="13">
        <f>IF(OR(L1566="",L1566=0),0,L1566/Premissas!$C$16)</f>
        <v>28.846153846153847</v>
      </c>
      <c r="N1566" s="9" t="str">
        <f>IF(L1566&gt;=Premissas!$C$17,"SIM","NÃO")</f>
        <v>SIM</v>
      </c>
    </row>
    <row r="1567" spans="1:14" ht="15" customHeight="1">
      <c r="A1567" s="9">
        <v>8</v>
      </c>
      <c r="B1567" s="9" t="s">
        <v>3275</v>
      </c>
      <c r="C1567" s="9" t="s">
        <v>3276</v>
      </c>
      <c r="D1567" s="9">
        <v>930</v>
      </c>
      <c r="E1567" s="9" t="s">
        <v>18</v>
      </c>
      <c r="F1567" s="9">
        <f>COUNTIFS(Detalhe_Registro!$A:$A,A1567,Detalhe_Registro!$D:$D,B1567)</f>
        <v>1</v>
      </c>
      <c r="G1567" s="11">
        <v>2.7727270000000002</v>
      </c>
      <c r="H1567" s="11">
        <v>2.7727270000000002</v>
      </c>
      <c r="I1567" s="10">
        <f>SUMIFS(Detalhe_Registro!$F:$F,Detalhe_Registro!$A:$A,A1567,Detalhe_Registro!$D:$D,B1567)</f>
        <v>1520</v>
      </c>
      <c r="J1567" s="11">
        <f>SUMIFS(Detalhe_Registro!$G:$G,Detalhe_Registro!$A:$A,A1567,Detalhe_Registro!$D:$D,B1567)</f>
        <v>25.1</v>
      </c>
      <c r="K1567" s="9" t="str">
        <f>IF(G1567="","",IF(G1567&lt;Premissas!$C$8,"&lt; 1,00",IF(G1567&lt;Premissas!$C$9,"1,00 – 1,19",IF(G1567&lt;Premissas!$C$10,"1,20 – 1,39",IF(G1567&lt;Premissas!$C$11,"1,40 – 1,59",IF(G1567&lt;Premissas!$C$12,"1,60 – 1,99","≥ 2,00"))))))</f>
        <v>≥ 2,00</v>
      </c>
      <c r="L1567" s="12">
        <f>IF(G1567="","",MIN(Premissas!$C$17,IF(G1567&lt;Premissas!$C$8,Premissas!$E$7,IF(G1567&lt;Premissas!$C$9,Premissas!$E$8,IF(G1567&lt;Premissas!$C$10,Premissas!$E$9,IF(G1567&lt;Premissas!$C$11,Premissas!$E$10,IF(G1567&lt;Premissas!$C$12,Premissas!$E$11,Premissas!$E$12)))))))</f>
        <v>750</v>
      </c>
      <c r="M1567" s="13">
        <f>IF(OR(L1567="",L1567=0),0,L1567/Premissas!$C$16)</f>
        <v>28.846153846153847</v>
      </c>
      <c r="N1567" s="9" t="str">
        <f>IF(L1567&gt;=Premissas!$C$17,"SIM","NÃO")</f>
        <v>SIM</v>
      </c>
    </row>
    <row r="1568" spans="1:14" ht="15" customHeight="1">
      <c r="A1568" s="9">
        <v>8</v>
      </c>
      <c r="B1568" s="9" t="s">
        <v>3047</v>
      </c>
      <c r="C1568" s="9" t="s">
        <v>3048</v>
      </c>
      <c r="D1568" s="9">
        <v>930</v>
      </c>
      <c r="E1568" s="9" t="s">
        <v>20</v>
      </c>
      <c r="F1568" s="9">
        <f>COUNTIFS(Detalhe_Registro!$A:$A,A1568,Detalhe_Registro!$D:$D,B1568)</f>
        <v>1</v>
      </c>
      <c r="G1568" s="11">
        <v>1.375</v>
      </c>
      <c r="H1568" s="11">
        <v>1.375</v>
      </c>
      <c r="I1568" s="10">
        <f>SUMIFS(Detalhe_Registro!$F:$F,Detalhe_Registro!$A:$A,A1568,Detalhe_Registro!$D:$D,B1568)</f>
        <v>363</v>
      </c>
      <c r="J1568" s="11">
        <f>SUMIFS(Detalhe_Registro!$G:$G,Detalhe_Registro!$A:$A,A1568,Detalhe_Registro!$D:$D,B1568)</f>
        <v>16.8</v>
      </c>
      <c r="K1568" s="9" t="str">
        <f>IF(G1568="","",IF(G1568&lt;Premissas!$C$8,"&lt; 1,00",IF(G1568&lt;Premissas!$C$9,"1,00 – 1,19",IF(G1568&lt;Premissas!$C$10,"1,20 – 1,39",IF(G1568&lt;Premissas!$C$11,"1,40 – 1,59",IF(G1568&lt;Premissas!$C$12,"1,60 – 1,99","≥ 2,00"))))))</f>
        <v>1,20 – 1,39</v>
      </c>
      <c r="L1568" s="12">
        <f>IF(G1568="","",MIN(Premissas!$C$17,IF(G1568&lt;Premissas!$C$8,Premissas!$E$7,IF(G1568&lt;Premissas!$C$9,Premissas!$E$8,IF(G1568&lt;Premissas!$C$10,Premissas!$E$9,IF(G1568&lt;Premissas!$C$11,Premissas!$E$10,IF(G1568&lt;Premissas!$C$12,Premissas!$E$11,Premissas!$E$12)))))))</f>
        <v>200</v>
      </c>
      <c r="M1568" s="13">
        <f>IF(OR(L1568="",L1568=0),0,L1568/Premissas!$C$16)</f>
        <v>7.6923076923076925</v>
      </c>
      <c r="N1568" s="9" t="str">
        <f>IF(L1568&gt;=Premissas!$C$17,"SIM","NÃO")</f>
        <v>NÃO</v>
      </c>
    </row>
    <row r="1569" spans="1:14" ht="15" customHeight="1">
      <c r="A1569" s="9">
        <v>8</v>
      </c>
      <c r="B1569" s="9" t="s">
        <v>4127</v>
      </c>
      <c r="C1569" s="9" t="s">
        <v>4128</v>
      </c>
      <c r="D1569" s="9">
        <v>930</v>
      </c>
      <c r="E1569" s="9" t="s">
        <v>21</v>
      </c>
      <c r="F1569" s="9">
        <f>COUNTIFS(Detalhe_Registro!$A:$A,A1569,Detalhe_Registro!$D:$D,B1569)</f>
        <v>1</v>
      </c>
      <c r="G1569" s="11">
        <v>1.35</v>
      </c>
      <c r="H1569" s="11">
        <v>1.35</v>
      </c>
      <c r="I1569" s="10">
        <f>SUMIFS(Detalhe_Registro!$F:$F,Detalhe_Registro!$A:$A,A1569,Detalhe_Registro!$D:$D,B1569)</f>
        <v>1084</v>
      </c>
      <c r="J1569" s="11">
        <f>SUMIFS(Detalhe_Registro!$G:$G,Detalhe_Registro!$A:$A,A1569,Detalhe_Registro!$D:$D,B1569)</f>
        <v>40.18</v>
      </c>
      <c r="K1569" s="9" t="str">
        <f>IF(G1569="","",IF(G1569&lt;Premissas!$C$8,"&lt; 1,00",IF(G1569&lt;Premissas!$C$9,"1,00 – 1,19",IF(G1569&lt;Premissas!$C$10,"1,20 – 1,39",IF(G1569&lt;Premissas!$C$11,"1,40 – 1,59",IF(G1569&lt;Premissas!$C$12,"1,60 – 1,99","≥ 2,00"))))))</f>
        <v>1,20 – 1,39</v>
      </c>
      <c r="L1569" s="12">
        <f>IF(G1569="","",MIN(Premissas!$C$17,IF(G1569&lt;Premissas!$C$8,Premissas!$E$7,IF(G1569&lt;Premissas!$C$9,Premissas!$E$8,IF(G1569&lt;Premissas!$C$10,Premissas!$E$9,IF(G1569&lt;Premissas!$C$11,Premissas!$E$10,IF(G1569&lt;Premissas!$C$12,Premissas!$E$11,Premissas!$E$12)))))))</f>
        <v>200</v>
      </c>
      <c r="M1569" s="13">
        <f>IF(OR(L1569="",L1569=0),0,L1569/Premissas!$C$16)</f>
        <v>7.6923076923076925</v>
      </c>
      <c r="N1569" s="9" t="str">
        <f>IF(L1569&gt;=Premissas!$C$17,"SIM","NÃO")</f>
        <v>NÃO</v>
      </c>
    </row>
    <row r="1570" spans="1:14" ht="15" customHeight="1">
      <c r="A1570" s="9">
        <v>8</v>
      </c>
      <c r="B1570" s="9" t="s">
        <v>3089</v>
      </c>
      <c r="C1570" s="9" t="s">
        <v>3090</v>
      </c>
      <c r="D1570" s="9">
        <v>930</v>
      </c>
      <c r="E1570" s="9" t="s">
        <v>19</v>
      </c>
      <c r="F1570" s="9">
        <f>COUNTIFS(Detalhe_Registro!$A:$A,A1570,Detalhe_Registro!$D:$D,B1570)</f>
        <v>1</v>
      </c>
      <c r="G1570" s="11">
        <v>1.176471</v>
      </c>
      <c r="H1570" s="11">
        <v>1.176471</v>
      </c>
      <c r="I1570" s="10">
        <f>SUMIFS(Detalhe_Registro!$F:$F,Detalhe_Registro!$A:$A,A1570,Detalhe_Registro!$D:$D,B1570)</f>
        <v>2887</v>
      </c>
      <c r="J1570" s="11">
        <f>SUMIFS(Detalhe_Registro!$G:$G,Detalhe_Registro!$A:$A,A1570,Detalhe_Registro!$D:$D,B1570)</f>
        <v>141.74</v>
      </c>
      <c r="K1570" s="9" t="str">
        <f>IF(G1570="","",IF(G1570&lt;Premissas!$C$8,"&lt; 1,00",IF(G1570&lt;Premissas!$C$9,"1,00 – 1,19",IF(G1570&lt;Premissas!$C$10,"1,20 – 1,39",IF(G1570&lt;Premissas!$C$11,"1,40 – 1,59",IF(G1570&lt;Premissas!$C$12,"1,60 – 1,99","≥ 2,00"))))))</f>
        <v>1,00 – 1,19</v>
      </c>
      <c r="L1570" s="12">
        <f>IF(G1570="","",MIN(Premissas!$C$17,IF(G1570&lt;Premissas!$C$8,Premissas!$E$7,IF(G1570&lt;Premissas!$C$9,Premissas!$E$8,IF(G1570&lt;Premissas!$C$10,Premissas!$E$9,IF(G1570&lt;Premissas!$C$11,Premissas!$E$10,IF(G1570&lt;Premissas!$C$12,Premissas!$E$11,Premissas!$E$12)))))))</f>
        <v>100</v>
      </c>
      <c r="M1570" s="13">
        <f>IF(OR(L1570="",L1570=0),0,L1570/Premissas!$C$16)</f>
        <v>3.8461538461538463</v>
      </c>
      <c r="N1570" s="9" t="str">
        <f>IF(L1570&gt;=Premissas!$C$17,"SIM","NÃO")</f>
        <v>NÃO</v>
      </c>
    </row>
    <row r="1571" spans="1:14" ht="15" customHeight="1">
      <c r="A1571" s="9">
        <v>8</v>
      </c>
      <c r="B1571" s="9" t="s">
        <v>3301</v>
      </c>
      <c r="C1571" s="9" t="s">
        <v>3302</v>
      </c>
      <c r="D1571" s="9">
        <v>930</v>
      </c>
      <c r="E1571" s="9" t="s">
        <v>18</v>
      </c>
      <c r="F1571" s="9">
        <f>COUNTIFS(Detalhe_Registro!$A:$A,A1571,Detalhe_Registro!$D:$D,B1571)</f>
        <v>1</v>
      </c>
      <c r="G1571" s="11">
        <v>1.2272730000000001</v>
      </c>
      <c r="H1571" s="11">
        <v>1.2272730000000001</v>
      </c>
      <c r="I1571" s="10">
        <f>SUMIFS(Detalhe_Registro!$F:$F,Detalhe_Registro!$A:$A,A1571,Detalhe_Registro!$D:$D,B1571)</f>
        <v>772</v>
      </c>
      <c r="J1571" s="11">
        <f>SUMIFS(Detalhe_Registro!$G:$G,Detalhe_Registro!$A:$A,A1571,Detalhe_Registro!$D:$D,B1571)</f>
        <v>28.85</v>
      </c>
      <c r="K1571" s="9" t="str">
        <f>IF(G1571="","",IF(G1571&lt;Premissas!$C$8,"&lt; 1,00",IF(G1571&lt;Premissas!$C$9,"1,00 – 1,19",IF(G1571&lt;Premissas!$C$10,"1,20 – 1,39",IF(G1571&lt;Premissas!$C$11,"1,40 – 1,59",IF(G1571&lt;Premissas!$C$12,"1,60 – 1,99","≥ 2,00"))))))</f>
        <v>1,20 – 1,39</v>
      </c>
      <c r="L1571" s="12">
        <f>IF(G1571="","",MIN(Premissas!$C$17,IF(G1571&lt;Premissas!$C$8,Premissas!$E$7,IF(G1571&lt;Premissas!$C$9,Premissas!$E$8,IF(G1571&lt;Premissas!$C$10,Premissas!$E$9,IF(G1571&lt;Premissas!$C$11,Premissas!$E$10,IF(G1571&lt;Premissas!$C$12,Premissas!$E$11,Premissas!$E$12)))))))</f>
        <v>200</v>
      </c>
      <c r="M1571" s="13">
        <f>IF(OR(L1571="",L1571=0),0,L1571/Premissas!$C$16)</f>
        <v>7.6923076923076925</v>
      </c>
      <c r="N1571" s="9" t="str">
        <f>IF(L1571&gt;=Premissas!$C$17,"SIM","NÃO")</f>
        <v>NÃO</v>
      </c>
    </row>
    <row r="1572" spans="1:14" ht="15" customHeight="1">
      <c r="A1572" s="9">
        <v>8</v>
      </c>
      <c r="B1572" s="9" t="s">
        <v>3309</v>
      </c>
      <c r="C1572" s="9" t="s">
        <v>3310</v>
      </c>
      <c r="D1572" s="9">
        <v>930</v>
      </c>
      <c r="E1572" s="9" t="s">
        <v>18</v>
      </c>
      <c r="F1572" s="9">
        <f>COUNTIFS(Detalhe_Registro!$A:$A,A1572,Detalhe_Registro!$D:$D,B1572)</f>
        <v>1</v>
      </c>
      <c r="G1572" s="11">
        <v>0.77272700000000005</v>
      </c>
      <c r="H1572" s="11">
        <v>0.77272700000000005</v>
      </c>
      <c r="I1572" s="10">
        <f>SUMIFS(Detalhe_Registro!$F:$F,Detalhe_Registro!$A:$A,A1572,Detalhe_Registro!$D:$D,B1572)</f>
        <v>459</v>
      </c>
      <c r="J1572" s="11">
        <f>SUMIFS(Detalhe_Registro!$G:$G,Detalhe_Registro!$A:$A,A1572,Detalhe_Registro!$D:$D,B1572)</f>
        <v>26.96</v>
      </c>
      <c r="K1572" s="9" t="str">
        <f>IF(G1572="","",IF(G1572&lt;Premissas!$C$8,"&lt; 1,00",IF(G1572&lt;Premissas!$C$9,"1,00 – 1,19",IF(G1572&lt;Premissas!$C$10,"1,20 – 1,39",IF(G1572&lt;Premissas!$C$11,"1,40 – 1,59",IF(G1572&lt;Premissas!$C$12,"1,60 – 1,99","≥ 2,00"))))))</f>
        <v>&lt; 1,00</v>
      </c>
      <c r="L1572" s="12">
        <f>IF(G1572="","",MIN(Premissas!$C$17,IF(G1572&lt;Premissas!$C$8,Premissas!$E$7,IF(G1572&lt;Premissas!$C$9,Premissas!$E$8,IF(G1572&lt;Premissas!$C$10,Premissas!$E$9,IF(G1572&lt;Premissas!$C$11,Premissas!$E$10,IF(G1572&lt;Premissas!$C$12,Premissas!$E$11,Premissas!$E$12)))))))</f>
        <v>0</v>
      </c>
      <c r="M1572" s="13">
        <f>IF(OR(L1572="",L1572=0),0,L1572/Premissas!$C$16)</f>
        <v>0</v>
      </c>
      <c r="N1572" s="9" t="str">
        <f>IF(L1572&gt;=Premissas!$C$17,"SIM","NÃO")</f>
        <v>NÃO</v>
      </c>
    </row>
    <row r="1573" spans="1:14" ht="15" customHeight="1">
      <c r="A1573" s="9">
        <v>8</v>
      </c>
      <c r="B1573" s="9" t="s">
        <v>4149</v>
      </c>
      <c r="C1573" s="9" t="s">
        <v>4150</v>
      </c>
      <c r="D1573" s="9">
        <v>930</v>
      </c>
      <c r="E1573" s="9" t="s">
        <v>20</v>
      </c>
      <c r="F1573" s="9">
        <f>COUNTIFS(Detalhe_Registro!$A:$A,A1573,Detalhe_Registro!$D:$D,B1573)</f>
        <v>1</v>
      </c>
      <c r="G1573" s="11">
        <v>0.1875</v>
      </c>
      <c r="H1573" s="11">
        <v>0.1875</v>
      </c>
      <c r="I1573" s="10">
        <f>SUMIFS(Detalhe_Registro!$F:$F,Detalhe_Registro!$A:$A,A1573,Detalhe_Registro!$D:$D,B1573)</f>
        <v>19</v>
      </c>
      <c r="J1573" s="11">
        <f>SUMIFS(Detalhe_Registro!$G:$G,Detalhe_Registro!$A:$A,A1573,Detalhe_Registro!$D:$D,B1573)</f>
        <v>5.53</v>
      </c>
      <c r="K1573" s="9" t="str">
        <f>IF(G1573="","",IF(G1573&lt;Premissas!$C$8,"&lt; 1,00",IF(G1573&lt;Premissas!$C$9,"1,00 – 1,19",IF(G1573&lt;Premissas!$C$10,"1,20 – 1,39",IF(G1573&lt;Premissas!$C$11,"1,40 – 1,59",IF(G1573&lt;Premissas!$C$12,"1,60 – 1,99","≥ 2,00"))))))</f>
        <v>&lt; 1,00</v>
      </c>
      <c r="L1573" s="12">
        <f>IF(G1573="","",MIN(Premissas!$C$17,IF(G1573&lt;Premissas!$C$8,Premissas!$E$7,IF(G1573&lt;Premissas!$C$9,Premissas!$E$8,IF(G1573&lt;Premissas!$C$10,Premissas!$E$9,IF(G1573&lt;Premissas!$C$11,Premissas!$E$10,IF(G1573&lt;Premissas!$C$12,Premissas!$E$11,Premissas!$E$12)))))))</f>
        <v>0</v>
      </c>
      <c r="M1573" s="13">
        <f>IF(OR(L1573="",L1573=0),0,L1573/Premissas!$C$16)</f>
        <v>0</v>
      </c>
      <c r="N1573" s="9" t="str">
        <f>IF(L1573&gt;=Premissas!$C$17,"SIM","NÃO")</f>
        <v>NÃO</v>
      </c>
    </row>
    <row r="1574" spans="1:14" ht="15" customHeight="1">
      <c r="A1574" s="9">
        <v>8</v>
      </c>
      <c r="B1574" s="9" t="s">
        <v>3359</v>
      </c>
      <c r="C1574" s="9" t="s">
        <v>3360</v>
      </c>
      <c r="D1574" s="9">
        <v>930</v>
      </c>
      <c r="E1574" s="9" t="s">
        <v>21</v>
      </c>
      <c r="F1574" s="9">
        <f>COUNTIFS(Detalhe_Registro!$A:$A,A1574,Detalhe_Registro!$D:$D,B1574)</f>
        <v>1</v>
      </c>
      <c r="G1574" s="11">
        <v>0.45</v>
      </c>
      <c r="H1574" s="11">
        <v>0.45</v>
      </c>
      <c r="I1574" s="10">
        <f>SUMIFS(Detalhe_Registro!$F:$F,Detalhe_Registro!$A:$A,A1574,Detalhe_Registro!$D:$D,B1574)</f>
        <v>641</v>
      </c>
      <c r="J1574" s="11">
        <f>SUMIFS(Detalhe_Registro!$G:$G,Detalhe_Registro!$A:$A,A1574,Detalhe_Registro!$D:$D,B1574)</f>
        <v>71.58</v>
      </c>
      <c r="K1574" s="9" t="str">
        <f>IF(G1574="","",IF(G1574&lt;Premissas!$C$8,"&lt; 1,00",IF(G1574&lt;Premissas!$C$9,"1,00 – 1,19",IF(G1574&lt;Premissas!$C$10,"1,20 – 1,39",IF(G1574&lt;Premissas!$C$11,"1,40 – 1,59",IF(G1574&lt;Premissas!$C$12,"1,60 – 1,99","≥ 2,00"))))))</f>
        <v>&lt; 1,00</v>
      </c>
      <c r="L1574" s="12">
        <f>IF(G1574="","",MIN(Premissas!$C$17,IF(G1574&lt;Premissas!$C$8,Premissas!$E$7,IF(G1574&lt;Premissas!$C$9,Premissas!$E$8,IF(G1574&lt;Premissas!$C$10,Premissas!$E$9,IF(G1574&lt;Premissas!$C$11,Premissas!$E$10,IF(G1574&lt;Premissas!$C$12,Premissas!$E$11,Premissas!$E$12)))))))</f>
        <v>0</v>
      </c>
      <c r="M1574" s="13">
        <f>IF(OR(L1574="",L1574=0),0,L1574/Premissas!$C$16)</f>
        <v>0</v>
      </c>
      <c r="N1574" s="9" t="str">
        <f>IF(L1574&gt;=Premissas!$C$17,"SIM","NÃO")</f>
        <v>NÃO</v>
      </c>
    </row>
    <row r="1575" spans="1:14" ht="15" customHeight="1">
      <c r="A1575" s="9">
        <v>8</v>
      </c>
      <c r="B1575" s="9" t="s">
        <v>3113</v>
      </c>
      <c r="C1575" s="9" t="s">
        <v>3114</v>
      </c>
      <c r="D1575" s="9">
        <v>930</v>
      </c>
      <c r="E1575" s="9" t="s">
        <v>4853</v>
      </c>
      <c r="F1575" s="9">
        <f>COUNTIFS(Detalhe_Registro!$A:$A,A1575,Detalhe_Registro!$D:$D,B1575)</f>
        <v>2</v>
      </c>
      <c r="G1575" s="11">
        <v>1.3636360000000001</v>
      </c>
      <c r="H1575" s="11">
        <v>1.093583</v>
      </c>
      <c r="I1575" s="10">
        <f>SUMIFS(Detalhe_Registro!$F:$F,Detalhe_Registro!$A:$A,A1575,Detalhe_Registro!$D:$D,B1575)</f>
        <v>771</v>
      </c>
      <c r="J1575" s="11">
        <f>SUMIFS(Detalhe_Registro!$G:$G,Detalhe_Registro!$A:$A,A1575,Detalhe_Registro!$D:$D,B1575)</f>
        <v>26.419999999999998</v>
      </c>
      <c r="K1575" s="9" t="str">
        <f>IF(G1575="","",IF(G1575&lt;Premissas!$C$8,"&lt; 1,00",IF(G1575&lt;Premissas!$C$9,"1,00 – 1,19",IF(G1575&lt;Premissas!$C$10,"1,20 – 1,39",IF(G1575&lt;Premissas!$C$11,"1,40 – 1,59",IF(G1575&lt;Premissas!$C$12,"1,60 – 1,99","≥ 2,00"))))))</f>
        <v>1,20 – 1,39</v>
      </c>
      <c r="L1575" s="12">
        <f>IF(G1575="","",MIN(Premissas!$C$17,IF(G1575&lt;Premissas!$C$8,Premissas!$E$7,IF(G1575&lt;Premissas!$C$9,Premissas!$E$8,IF(G1575&lt;Premissas!$C$10,Premissas!$E$9,IF(G1575&lt;Premissas!$C$11,Premissas!$E$10,IF(G1575&lt;Premissas!$C$12,Premissas!$E$11,Premissas!$E$12)))))))</f>
        <v>200</v>
      </c>
      <c r="M1575" s="13">
        <f>IF(OR(L1575="",L1575=0),0,L1575/Premissas!$C$16)</f>
        <v>7.6923076923076925</v>
      </c>
      <c r="N1575" s="9" t="str">
        <f>IF(L1575&gt;=Premissas!$C$17,"SIM","NÃO")</f>
        <v>NÃO</v>
      </c>
    </row>
    <row r="1576" spans="1:14" ht="15" customHeight="1">
      <c r="A1576" s="9">
        <v>8</v>
      </c>
      <c r="B1576" s="9" t="s">
        <v>4129</v>
      </c>
      <c r="C1576" s="9" t="s">
        <v>4130</v>
      </c>
      <c r="D1576" s="9">
        <v>930</v>
      </c>
      <c r="E1576" s="9" t="s">
        <v>18</v>
      </c>
      <c r="F1576" s="9">
        <f>COUNTIFS(Detalhe_Registro!$A:$A,A1576,Detalhe_Registro!$D:$D,B1576)</f>
        <v>1</v>
      </c>
      <c r="G1576" s="11">
        <v>9.0909000000000004E-2</v>
      </c>
      <c r="H1576" s="11">
        <v>9.0909000000000004E-2</v>
      </c>
      <c r="I1576" s="10">
        <f>SUMIFS(Detalhe_Registro!$F:$F,Detalhe_Registro!$A:$A,A1576,Detalhe_Registro!$D:$D,B1576)</f>
        <v>15</v>
      </c>
      <c r="J1576" s="11">
        <f>SUMIFS(Detalhe_Registro!$G:$G,Detalhe_Registro!$A:$A,A1576,Detalhe_Registro!$D:$D,B1576)</f>
        <v>7.05</v>
      </c>
      <c r="K1576" s="9" t="str">
        <f>IF(G1576="","",IF(G1576&lt;Premissas!$C$8,"&lt; 1,00",IF(G1576&lt;Premissas!$C$9,"1,00 – 1,19",IF(G1576&lt;Premissas!$C$10,"1,20 – 1,39",IF(G1576&lt;Premissas!$C$11,"1,40 – 1,59",IF(G1576&lt;Premissas!$C$12,"1,60 – 1,99","≥ 2,00"))))))</f>
        <v>&lt; 1,00</v>
      </c>
      <c r="L1576" s="12">
        <f>IF(G1576="","",MIN(Premissas!$C$17,IF(G1576&lt;Premissas!$C$8,Premissas!$E$7,IF(G1576&lt;Premissas!$C$9,Premissas!$E$8,IF(G1576&lt;Premissas!$C$10,Premissas!$E$9,IF(G1576&lt;Premissas!$C$11,Premissas!$E$10,IF(G1576&lt;Premissas!$C$12,Premissas!$E$11,Premissas!$E$12)))))))</f>
        <v>0</v>
      </c>
      <c r="M1576" s="13">
        <f>IF(OR(L1576="",L1576=0),0,L1576/Premissas!$C$16)</f>
        <v>0</v>
      </c>
      <c r="N1576" s="9" t="str">
        <f>IF(L1576&gt;=Premissas!$C$17,"SIM","NÃO")</f>
        <v>NÃO</v>
      </c>
    </row>
    <row r="1577" spans="1:14" ht="15" customHeight="1">
      <c r="A1577" s="9">
        <v>8</v>
      </c>
      <c r="B1577" s="9" t="s">
        <v>4139</v>
      </c>
      <c r="C1577" s="9" t="s">
        <v>4140</v>
      </c>
      <c r="D1577" s="9">
        <v>930</v>
      </c>
      <c r="E1577" s="9" t="s">
        <v>18</v>
      </c>
      <c r="F1577" s="9">
        <f>COUNTIFS(Detalhe_Registro!$A:$A,A1577,Detalhe_Registro!$D:$D,B1577)</f>
        <v>1</v>
      </c>
      <c r="G1577" s="11">
        <v>4.5455000000000002E-2</v>
      </c>
      <c r="H1577" s="11">
        <v>4.5455000000000002E-2</v>
      </c>
      <c r="I1577" s="10">
        <f>SUMIFS(Detalhe_Registro!$F:$F,Detalhe_Registro!$A:$A,A1577,Detalhe_Registro!$D:$D,B1577)</f>
        <v>1</v>
      </c>
      <c r="J1577" s="11">
        <f>SUMIFS(Detalhe_Registro!$G:$G,Detalhe_Registro!$A:$A,A1577,Detalhe_Registro!$D:$D,B1577)</f>
        <v>1.67</v>
      </c>
      <c r="K1577" s="9" t="str">
        <f>IF(G1577="","",IF(G1577&lt;Premissas!$C$8,"&lt; 1,00",IF(G1577&lt;Premissas!$C$9,"1,00 – 1,19",IF(G1577&lt;Premissas!$C$10,"1,20 – 1,39",IF(G1577&lt;Premissas!$C$11,"1,40 – 1,59",IF(G1577&lt;Premissas!$C$12,"1,60 – 1,99","≥ 2,00"))))))</f>
        <v>&lt; 1,00</v>
      </c>
      <c r="L1577" s="12">
        <f>IF(G1577="","",MIN(Premissas!$C$17,IF(G1577&lt;Premissas!$C$8,Premissas!$E$7,IF(G1577&lt;Premissas!$C$9,Premissas!$E$8,IF(G1577&lt;Premissas!$C$10,Premissas!$E$9,IF(G1577&lt;Premissas!$C$11,Premissas!$E$10,IF(G1577&lt;Premissas!$C$12,Premissas!$E$11,Premissas!$E$12)))))))</f>
        <v>0</v>
      </c>
      <c r="M1577" s="13">
        <f>IF(OR(L1577="",L1577=0),0,L1577/Premissas!$C$16)</f>
        <v>0</v>
      </c>
      <c r="N1577" s="9" t="str">
        <f>IF(L1577&gt;=Premissas!$C$17,"SIM","NÃO")</f>
        <v>NÃO</v>
      </c>
    </row>
    <row r="1578" spans="1:14" ht="15" customHeight="1">
      <c r="A1578" s="9">
        <v>8</v>
      </c>
      <c r="B1578" s="9" t="s">
        <v>3069</v>
      </c>
      <c r="C1578" s="9" t="s">
        <v>3070</v>
      </c>
      <c r="D1578" s="9">
        <v>930</v>
      </c>
      <c r="E1578" s="9" t="s">
        <v>4860</v>
      </c>
      <c r="F1578" s="9">
        <f>COUNTIFS(Detalhe_Registro!$A:$A,A1578,Detalhe_Registro!$D:$D,B1578)</f>
        <v>3</v>
      </c>
      <c r="G1578" s="11">
        <v>2.5</v>
      </c>
      <c r="H1578" s="11">
        <v>1.212745</v>
      </c>
      <c r="I1578" s="10">
        <f>SUMIFS(Detalhe_Registro!$F:$F,Detalhe_Registro!$A:$A,A1578,Detalhe_Registro!$D:$D,B1578)</f>
        <v>400</v>
      </c>
      <c r="J1578" s="11">
        <f>SUMIFS(Detalhe_Registro!$G:$G,Detalhe_Registro!$A:$A,A1578,Detalhe_Registro!$D:$D,B1578)</f>
        <v>33.68</v>
      </c>
      <c r="K1578" s="9" t="str">
        <f>IF(G1578="","",IF(G1578&lt;Premissas!$C$8,"&lt; 1,00",IF(G1578&lt;Premissas!$C$9,"1,00 – 1,19",IF(G1578&lt;Premissas!$C$10,"1,20 – 1,39",IF(G1578&lt;Premissas!$C$11,"1,40 – 1,59",IF(G1578&lt;Premissas!$C$12,"1,60 – 1,99","≥ 2,00"))))))</f>
        <v>≥ 2,00</v>
      </c>
      <c r="L1578" s="12">
        <f>IF(G1578="","",MIN(Premissas!$C$17,IF(G1578&lt;Premissas!$C$8,Premissas!$E$7,IF(G1578&lt;Premissas!$C$9,Premissas!$E$8,IF(G1578&lt;Premissas!$C$10,Premissas!$E$9,IF(G1578&lt;Premissas!$C$11,Premissas!$E$10,IF(G1578&lt;Premissas!$C$12,Premissas!$E$11,Premissas!$E$12)))))))</f>
        <v>750</v>
      </c>
      <c r="M1578" s="13">
        <f>IF(OR(L1578="",L1578=0),0,L1578/Premissas!$C$16)</f>
        <v>28.846153846153847</v>
      </c>
      <c r="N1578" s="9" t="str">
        <f>IF(L1578&gt;=Premissas!$C$17,"SIM","NÃO")</f>
        <v>SIM</v>
      </c>
    </row>
    <row r="1579" spans="1:14" ht="15" customHeight="1">
      <c r="A1579" s="9">
        <v>8</v>
      </c>
      <c r="B1579" s="9" t="s">
        <v>3025</v>
      </c>
      <c r="C1579" s="9" t="s">
        <v>3026</v>
      </c>
      <c r="D1579" s="9">
        <v>930</v>
      </c>
      <c r="E1579" s="9" t="s">
        <v>21</v>
      </c>
      <c r="F1579" s="9">
        <f>COUNTIFS(Detalhe_Registro!$A:$A,A1579,Detalhe_Registro!$D:$D,B1579)</f>
        <v>1</v>
      </c>
      <c r="G1579" s="11">
        <v>1.3</v>
      </c>
      <c r="H1579" s="11">
        <v>1.3</v>
      </c>
      <c r="I1579" s="10">
        <f>SUMIFS(Detalhe_Registro!$F:$F,Detalhe_Registro!$A:$A,A1579,Detalhe_Registro!$D:$D,B1579)</f>
        <v>2637</v>
      </c>
      <c r="J1579" s="11">
        <f>SUMIFS(Detalhe_Registro!$G:$G,Detalhe_Registro!$A:$A,A1579,Detalhe_Registro!$D:$D,B1579)</f>
        <v>101.09</v>
      </c>
      <c r="K1579" s="9" t="str">
        <f>IF(G1579="","",IF(G1579&lt;Premissas!$C$8,"&lt; 1,00",IF(G1579&lt;Premissas!$C$9,"1,00 – 1,19",IF(G1579&lt;Premissas!$C$10,"1,20 – 1,39",IF(G1579&lt;Premissas!$C$11,"1,40 – 1,59",IF(G1579&lt;Premissas!$C$12,"1,60 – 1,99","≥ 2,00"))))))</f>
        <v>1,20 – 1,39</v>
      </c>
      <c r="L1579" s="12">
        <f>IF(G1579="","",MIN(Premissas!$C$17,IF(G1579&lt;Premissas!$C$8,Premissas!$E$7,IF(G1579&lt;Premissas!$C$9,Premissas!$E$8,IF(G1579&lt;Premissas!$C$10,Premissas!$E$9,IF(G1579&lt;Premissas!$C$11,Premissas!$E$10,IF(G1579&lt;Premissas!$C$12,Premissas!$E$11,Premissas!$E$12)))))))</f>
        <v>200</v>
      </c>
      <c r="M1579" s="13">
        <f>IF(OR(L1579="",L1579=0),0,L1579/Premissas!$C$16)</f>
        <v>7.6923076923076925</v>
      </c>
      <c r="N1579" s="9" t="str">
        <f>IF(L1579&gt;=Premissas!$C$17,"SIM","NÃO")</f>
        <v>NÃO</v>
      </c>
    </row>
    <row r="1580" spans="1:14" ht="15" customHeight="1">
      <c r="A1580" s="9">
        <v>8</v>
      </c>
      <c r="B1580" s="9" t="s">
        <v>3303</v>
      </c>
      <c r="C1580" s="9" t="s">
        <v>3304</v>
      </c>
      <c r="D1580" s="9">
        <v>930</v>
      </c>
      <c r="E1580" s="9" t="s">
        <v>18</v>
      </c>
      <c r="F1580" s="9">
        <f>COUNTIFS(Detalhe_Registro!$A:$A,A1580,Detalhe_Registro!$D:$D,B1580)</f>
        <v>1</v>
      </c>
      <c r="G1580" s="11">
        <v>0.63636400000000004</v>
      </c>
      <c r="H1580" s="11">
        <v>0.63636400000000004</v>
      </c>
      <c r="I1580" s="10">
        <f>SUMIFS(Detalhe_Registro!$F:$F,Detalhe_Registro!$A:$A,A1580,Detalhe_Registro!$D:$D,B1580)</f>
        <v>1265</v>
      </c>
      <c r="J1580" s="11">
        <f>SUMIFS(Detalhe_Registro!$G:$G,Detalhe_Registro!$A:$A,A1580,Detalhe_Registro!$D:$D,B1580)</f>
        <v>91.66</v>
      </c>
      <c r="K1580" s="9" t="str">
        <f>IF(G1580="","",IF(G1580&lt;Premissas!$C$8,"&lt; 1,00",IF(G1580&lt;Premissas!$C$9,"1,00 – 1,19",IF(G1580&lt;Premissas!$C$10,"1,20 – 1,39",IF(G1580&lt;Premissas!$C$11,"1,40 – 1,59",IF(G1580&lt;Premissas!$C$12,"1,60 – 1,99","≥ 2,00"))))))</f>
        <v>&lt; 1,00</v>
      </c>
      <c r="L1580" s="12">
        <f>IF(G1580="","",MIN(Premissas!$C$17,IF(G1580&lt;Premissas!$C$8,Premissas!$E$7,IF(G1580&lt;Premissas!$C$9,Premissas!$E$8,IF(G1580&lt;Premissas!$C$10,Premissas!$E$9,IF(G1580&lt;Premissas!$C$11,Premissas!$E$10,IF(G1580&lt;Premissas!$C$12,Premissas!$E$11,Premissas!$E$12)))))))</f>
        <v>0</v>
      </c>
      <c r="M1580" s="13">
        <f>IF(OR(L1580="",L1580=0),0,L1580/Premissas!$C$16)</f>
        <v>0</v>
      </c>
      <c r="N1580" s="9" t="str">
        <f>IF(L1580&gt;=Premissas!$C$17,"SIM","NÃO")</f>
        <v>NÃO</v>
      </c>
    </row>
    <row r="1581" spans="1:14" ht="15" customHeight="1">
      <c r="A1581" s="9">
        <v>8</v>
      </c>
      <c r="B1581" s="9" t="s">
        <v>3191</v>
      </c>
      <c r="C1581" s="9" t="s">
        <v>3192</v>
      </c>
      <c r="D1581" s="9">
        <v>930</v>
      </c>
      <c r="E1581" s="9" t="s">
        <v>21</v>
      </c>
      <c r="F1581" s="9">
        <f>COUNTIFS(Detalhe_Registro!$A:$A,A1581,Detalhe_Registro!$D:$D,B1581)</f>
        <v>1</v>
      </c>
      <c r="G1581" s="11">
        <v>1.05</v>
      </c>
      <c r="H1581" s="11">
        <v>1.05</v>
      </c>
      <c r="I1581" s="10">
        <f>SUMIFS(Detalhe_Registro!$F:$F,Detalhe_Registro!$A:$A,A1581,Detalhe_Registro!$D:$D,B1581)</f>
        <v>1513</v>
      </c>
      <c r="J1581" s="11">
        <f>SUMIFS(Detalhe_Registro!$G:$G,Detalhe_Registro!$A:$A,A1581,Detalhe_Registro!$D:$D,B1581)</f>
        <v>72.23</v>
      </c>
      <c r="K1581" s="9" t="str">
        <f>IF(G1581="","",IF(G1581&lt;Premissas!$C$8,"&lt; 1,00",IF(G1581&lt;Premissas!$C$9,"1,00 – 1,19",IF(G1581&lt;Premissas!$C$10,"1,20 – 1,39",IF(G1581&lt;Premissas!$C$11,"1,40 – 1,59",IF(G1581&lt;Premissas!$C$12,"1,60 – 1,99","≥ 2,00"))))))</f>
        <v>1,00 – 1,19</v>
      </c>
      <c r="L1581" s="12">
        <f>IF(G1581="","",MIN(Premissas!$C$17,IF(G1581&lt;Premissas!$C$8,Premissas!$E$7,IF(G1581&lt;Premissas!$C$9,Premissas!$E$8,IF(G1581&lt;Premissas!$C$10,Premissas!$E$9,IF(G1581&lt;Premissas!$C$11,Premissas!$E$10,IF(G1581&lt;Premissas!$C$12,Premissas!$E$11,Premissas!$E$12)))))))</f>
        <v>100</v>
      </c>
      <c r="M1581" s="13">
        <f>IF(OR(L1581="",L1581=0),0,L1581/Premissas!$C$16)</f>
        <v>3.8461538461538463</v>
      </c>
      <c r="N1581" s="9" t="str">
        <f>IF(L1581&gt;=Premissas!$C$17,"SIM","NÃO")</f>
        <v>NÃO</v>
      </c>
    </row>
    <row r="1582" spans="1:14" ht="15" customHeight="1">
      <c r="A1582" s="9">
        <v>8</v>
      </c>
      <c r="B1582" s="9" t="s">
        <v>3247</v>
      </c>
      <c r="C1582" s="9" t="s">
        <v>3248</v>
      </c>
      <c r="D1582" s="9">
        <v>930</v>
      </c>
      <c r="E1582" s="9" t="s">
        <v>4852</v>
      </c>
      <c r="F1582" s="9">
        <f>COUNTIFS(Detalhe_Registro!$A:$A,A1582,Detalhe_Registro!$D:$D,B1582)</f>
        <v>2</v>
      </c>
      <c r="G1582" s="11">
        <v>1.941176</v>
      </c>
      <c r="H1582" s="11">
        <v>1.876838</v>
      </c>
      <c r="I1582" s="10">
        <f>SUMIFS(Detalhe_Registro!$F:$F,Detalhe_Registro!$A:$A,A1582,Detalhe_Registro!$D:$D,B1582)</f>
        <v>3</v>
      </c>
      <c r="J1582" s="11">
        <f>SUMIFS(Detalhe_Registro!$G:$G,Detalhe_Registro!$A:$A,A1582,Detalhe_Registro!$D:$D,B1582)</f>
        <v>0.1</v>
      </c>
      <c r="K1582" s="9" t="str">
        <f>IF(G1582="","",IF(G1582&lt;Premissas!$C$8,"&lt; 1,00",IF(G1582&lt;Premissas!$C$9,"1,00 – 1,19",IF(G1582&lt;Premissas!$C$10,"1,20 – 1,39",IF(G1582&lt;Premissas!$C$11,"1,40 – 1,59",IF(G1582&lt;Premissas!$C$12,"1,60 – 1,99","≥ 2,00"))))))</f>
        <v>≥ 2,00</v>
      </c>
      <c r="L1582" s="12">
        <f>IF(G1582="","",MIN(Premissas!$C$17,IF(G1582&lt;Premissas!$C$8,Premissas!$E$7,IF(G1582&lt;Premissas!$C$9,Premissas!$E$8,IF(G1582&lt;Premissas!$C$10,Premissas!$E$9,IF(G1582&lt;Premissas!$C$11,Premissas!$E$10,IF(G1582&lt;Premissas!$C$12,Premissas!$E$11,Premissas!$E$12)))))))</f>
        <v>750</v>
      </c>
      <c r="M1582" s="13">
        <f>IF(OR(L1582="",L1582=0),0,L1582/Premissas!$C$16)</f>
        <v>28.846153846153847</v>
      </c>
      <c r="N1582" s="9" t="str">
        <f>IF(L1582&gt;=Premissas!$C$17,"SIM","NÃO")</f>
        <v>SIM</v>
      </c>
    </row>
    <row r="1583" spans="1:14" ht="15" customHeight="1">
      <c r="A1583" s="9">
        <v>8</v>
      </c>
      <c r="B1583" s="9" t="s">
        <v>3393</v>
      </c>
      <c r="C1583" s="9" t="s">
        <v>3394</v>
      </c>
      <c r="D1583" s="9">
        <v>930</v>
      </c>
      <c r="E1583" s="9" t="s">
        <v>18</v>
      </c>
      <c r="F1583" s="9">
        <f>COUNTIFS(Detalhe_Registro!$A:$A,A1583,Detalhe_Registro!$D:$D,B1583)</f>
        <v>1</v>
      </c>
      <c r="G1583" s="11">
        <v>1.818182</v>
      </c>
      <c r="H1583" s="11">
        <v>1.818182</v>
      </c>
      <c r="I1583" s="10">
        <f>SUMIFS(Detalhe_Registro!$F:$F,Detalhe_Registro!$A:$A,A1583,Detalhe_Registro!$D:$D,B1583)</f>
        <v>758</v>
      </c>
      <c r="J1583" s="11">
        <f>SUMIFS(Detalhe_Registro!$G:$G,Detalhe_Registro!$A:$A,A1583,Detalhe_Registro!$D:$D,B1583)</f>
        <v>18.84</v>
      </c>
      <c r="K1583" s="9" t="str">
        <f>IF(G1583="","",IF(G1583&lt;Premissas!$C$8,"&lt; 1,00",IF(G1583&lt;Premissas!$C$9,"1,00 – 1,19",IF(G1583&lt;Premissas!$C$10,"1,20 – 1,39",IF(G1583&lt;Premissas!$C$11,"1,40 – 1,59",IF(G1583&lt;Premissas!$C$12,"1,60 – 1,99","≥ 2,00"))))))</f>
        <v>1,60 – 1,99</v>
      </c>
      <c r="L1583" s="12">
        <f>IF(G1583="","",MIN(Premissas!$C$17,IF(G1583&lt;Premissas!$C$8,Premissas!$E$7,IF(G1583&lt;Premissas!$C$9,Premissas!$E$8,IF(G1583&lt;Premissas!$C$10,Premissas!$E$9,IF(G1583&lt;Premissas!$C$11,Premissas!$E$10,IF(G1583&lt;Premissas!$C$12,Premissas!$E$11,Premissas!$E$12)))))))</f>
        <v>500</v>
      </c>
      <c r="M1583" s="13">
        <f>IF(OR(L1583="",L1583=0),0,L1583/Premissas!$C$16)</f>
        <v>19.23076923076923</v>
      </c>
      <c r="N1583" s="9" t="str">
        <f>IF(L1583&gt;=Premissas!$C$17,"SIM","NÃO")</f>
        <v>NÃO</v>
      </c>
    </row>
    <row r="1584" spans="1:14" ht="15" customHeight="1">
      <c r="A1584" s="9">
        <v>8</v>
      </c>
      <c r="B1584" s="9" t="s">
        <v>3143</v>
      </c>
      <c r="C1584" s="9" t="s">
        <v>3144</v>
      </c>
      <c r="D1584" s="9">
        <v>930</v>
      </c>
      <c r="E1584" s="9" t="s">
        <v>20</v>
      </c>
      <c r="F1584" s="9">
        <f>COUNTIFS(Detalhe_Registro!$A:$A,A1584,Detalhe_Registro!$D:$D,B1584)</f>
        <v>1</v>
      </c>
      <c r="G1584" s="11">
        <v>1.4375</v>
      </c>
      <c r="H1584" s="11">
        <v>1.4375</v>
      </c>
      <c r="I1584" s="10">
        <f>SUMIFS(Detalhe_Registro!$F:$F,Detalhe_Registro!$A:$A,A1584,Detalhe_Registro!$D:$D,B1584)</f>
        <v>1326</v>
      </c>
      <c r="J1584" s="11">
        <f>SUMIFS(Detalhe_Registro!$G:$G,Detalhe_Registro!$A:$A,A1584,Detalhe_Registro!$D:$D,B1584)</f>
        <v>58.93</v>
      </c>
      <c r="K1584" s="9" t="str">
        <f>IF(G1584="","",IF(G1584&lt;Premissas!$C$8,"&lt; 1,00",IF(G1584&lt;Premissas!$C$9,"1,00 – 1,19",IF(G1584&lt;Premissas!$C$10,"1,20 – 1,39",IF(G1584&lt;Premissas!$C$11,"1,40 – 1,59",IF(G1584&lt;Premissas!$C$12,"1,60 – 1,99","≥ 2,00"))))))</f>
        <v>1,40 – 1,59</v>
      </c>
      <c r="L1584" s="12">
        <f>IF(G1584="","",MIN(Premissas!$C$17,IF(G1584&lt;Premissas!$C$8,Premissas!$E$7,IF(G1584&lt;Premissas!$C$9,Premissas!$E$8,IF(G1584&lt;Premissas!$C$10,Premissas!$E$9,IF(G1584&lt;Premissas!$C$11,Premissas!$E$10,IF(G1584&lt;Premissas!$C$12,Premissas!$E$11,Premissas!$E$12)))))))</f>
        <v>350</v>
      </c>
      <c r="M1584" s="13">
        <f>IF(OR(L1584="",L1584=0),0,L1584/Premissas!$C$16)</f>
        <v>13.461538461538462</v>
      </c>
      <c r="N1584" s="9" t="str">
        <f>IF(L1584&gt;=Premissas!$C$17,"SIM","NÃO")</f>
        <v>NÃO</v>
      </c>
    </row>
    <row r="1585" spans="1:14" ht="15" customHeight="1">
      <c r="A1585" s="9">
        <v>8</v>
      </c>
      <c r="B1585" s="9" t="s">
        <v>3053</v>
      </c>
      <c r="C1585" s="9" t="s">
        <v>3054</v>
      </c>
      <c r="D1585" s="9">
        <v>930</v>
      </c>
      <c r="E1585" s="9" t="s">
        <v>19</v>
      </c>
      <c r="F1585" s="9">
        <f>COUNTIFS(Detalhe_Registro!$A:$A,A1585,Detalhe_Registro!$D:$D,B1585)</f>
        <v>1</v>
      </c>
      <c r="G1585" s="11">
        <v>2.5294120000000002</v>
      </c>
      <c r="H1585" s="11">
        <v>2.5294120000000002</v>
      </c>
      <c r="I1585" s="10">
        <f>SUMIFS(Detalhe_Registro!$F:$F,Detalhe_Registro!$A:$A,A1585,Detalhe_Registro!$D:$D,B1585)</f>
        <v>6393</v>
      </c>
      <c r="J1585" s="11">
        <f>SUMIFS(Detalhe_Registro!$G:$G,Detalhe_Registro!$A:$A,A1585,Detalhe_Registro!$D:$D,B1585)</f>
        <v>147.30000000000001</v>
      </c>
      <c r="K1585" s="9" t="str">
        <f>IF(G1585="","",IF(G1585&lt;Premissas!$C$8,"&lt; 1,00",IF(G1585&lt;Premissas!$C$9,"1,00 – 1,19",IF(G1585&lt;Premissas!$C$10,"1,20 – 1,39",IF(G1585&lt;Premissas!$C$11,"1,40 – 1,59",IF(G1585&lt;Premissas!$C$12,"1,60 – 1,99","≥ 2,00"))))))</f>
        <v>≥ 2,00</v>
      </c>
      <c r="L1585" s="12">
        <f>IF(G1585="","",MIN(Premissas!$C$17,IF(G1585&lt;Premissas!$C$8,Premissas!$E$7,IF(G1585&lt;Premissas!$C$9,Premissas!$E$8,IF(G1585&lt;Premissas!$C$10,Premissas!$E$9,IF(G1585&lt;Premissas!$C$11,Premissas!$E$10,IF(G1585&lt;Premissas!$C$12,Premissas!$E$11,Premissas!$E$12)))))))</f>
        <v>750</v>
      </c>
      <c r="M1585" s="13">
        <f>IF(OR(L1585="",L1585=0),0,L1585/Premissas!$C$16)</f>
        <v>28.846153846153847</v>
      </c>
      <c r="N1585" s="9" t="str">
        <f>IF(L1585&gt;=Premissas!$C$17,"SIM","NÃO")</f>
        <v>SIM</v>
      </c>
    </row>
    <row r="1586" spans="1:14" ht="15" customHeight="1">
      <c r="A1586" s="9">
        <v>8</v>
      </c>
      <c r="B1586" s="9" t="s">
        <v>4113</v>
      </c>
      <c r="C1586" s="9" t="s">
        <v>4114</v>
      </c>
      <c r="D1586" s="9">
        <v>930</v>
      </c>
      <c r="E1586" s="9" t="s">
        <v>19</v>
      </c>
      <c r="F1586" s="9">
        <f>COUNTIFS(Detalhe_Registro!$A:$A,A1586,Detalhe_Registro!$D:$D,B1586)</f>
        <v>1</v>
      </c>
      <c r="G1586" s="11">
        <v>2.2941180000000001</v>
      </c>
      <c r="H1586" s="11">
        <v>2.2941180000000001</v>
      </c>
      <c r="I1586" s="10">
        <f>SUMIFS(Detalhe_Registro!$F:$F,Detalhe_Registro!$A:$A,A1586,Detalhe_Registro!$D:$D,B1586)</f>
        <v>197</v>
      </c>
      <c r="J1586" s="11">
        <f>SUMIFS(Detalhe_Registro!$G:$G,Detalhe_Registro!$A:$A,A1586,Detalhe_Registro!$D:$D,B1586)</f>
        <v>5.04</v>
      </c>
      <c r="K1586" s="9" t="str">
        <f>IF(G1586="","",IF(G1586&lt;Premissas!$C$8,"&lt; 1,00",IF(G1586&lt;Premissas!$C$9,"1,00 – 1,19",IF(G1586&lt;Premissas!$C$10,"1,20 – 1,39",IF(G1586&lt;Premissas!$C$11,"1,40 – 1,59",IF(G1586&lt;Premissas!$C$12,"1,60 – 1,99","≥ 2,00"))))))</f>
        <v>≥ 2,00</v>
      </c>
      <c r="L1586" s="12">
        <f>IF(G1586="","",MIN(Premissas!$C$17,IF(G1586&lt;Premissas!$C$8,Premissas!$E$7,IF(G1586&lt;Premissas!$C$9,Premissas!$E$8,IF(G1586&lt;Premissas!$C$10,Premissas!$E$9,IF(G1586&lt;Premissas!$C$11,Premissas!$E$10,IF(G1586&lt;Premissas!$C$12,Premissas!$E$11,Premissas!$E$12)))))))</f>
        <v>750</v>
      </c>
      <c r="M1586" s="13">
        <f>IF(OR(L1586="",L1586=0),0,L1586/Premissas!$C$16)</f>
        <v>28.846153846153847</v>
      </c>
      <c r="N1586" s="9" t="str">
        <f>IF(L1586&gt;=Premissas!$C$17,"SIM","NÃO")</f>
        <v>SIM</v>
      </c>
    </row>
    <row r="1587" spans="1:14" ht="15" customHeight="1">
      <c r="A1587" s="9">
        <v>8</v>
      </c>
      <c r="B1587" s="9" t="s">
        <v>3267</v>
      </c>
      <c r="C1587" s="9" t="s">
        <v>3268</v>
      </c>
      <c r="D1587" s="9">
        <v>930</v>
      </c>
      <c r="E1587" s="9" t="s">
        <v>18</v>
      </c>
      <c r="F1587" s="9">
        <f>COUNTIFS(Detalhe_Registro!$A:$A,A1587,Detalhe_Registro!$D:$D,B1587)</f>
        <v>1</v>
      </c>
      <c r="G1587" s="11">
        <v>0.54545500000000002</v>
      </c>
      <c r="H1587" s="11">
        <v>0.54545500000000002</v>
      </c>
      <c r="I1587" s="10">
        <f>SUMIFS(Detalhe_Registro!$F:$F,Detalhe_Registro!$A:$A,A1587,Detalhe_Registro!$D:$D,B1587)</f>
        <v>694</v>
      </c>
      <c r="J1587" s="11">
        <f>SUMIFS(Detalhe_Registro!$G:$G,Detalhe_Registro!$A:$A,A1587,Detalhe_Registro!$D:$D,B1587)</f>
        <v>56.32</v>
      </c>
      <c r="K1587" s="9" t="str">
        <f>IF(G1587="","",IF(G1587&lt;Premissas!$C$8,"&lt; 1,00",IF(G1587&lt;Premissas!$C$9,"1,00 – 1,19",IF(G1587&lt;Premissas!$C$10,"1,20 – 1,39",IF(G1587&lt;Premissas!$C$11,"1,40 – 1,59",IF(G1587&lt;Premissas!$C$12,"1,60 – 1,99","≥ 2,00"))))))</f>
        <v>&lt; 1,00</v>
      </c>
      <c r="L1587" s="12">
        <f>IF(G1587="","",MIN(Premissas!$C$17,IF(G1587&lt;Premissas!$C$8,Premissas!$E$7,IF(G1587&lt;Premissas!$C$9,Premissas!$E$8,IF(G1587&lt;Premissas!$C$10,Premissas!$E$9,IF(G1587&lt;Premissas!$C$11,Premissas!$E$10,IF(G1587&lt;Premissas!$C$12,Premissas!$E$11,Premissas!$E$12)))))))</f>
        <v>0</v>
      </c>
      <c r="M1587" s="13">
        <f>IF(OR(L1587="",L1587=0),0,L1587/Premissas!$C$16)</f>
        <v>0</v>
      </c>
      <c r="N1587" s="9" t="str">
        <f>IF(L1587&gt;=Premissas!$C$17,"SIM","NÃO")</f>
        <v>NÃO</v>
      </c>
    </row>
    <row r="1588" spans="1:14" ht="15" customHeight="1">
      <c r="A1588" s="9">
        <v>8</v>
      </c>
      <c r="B1588" s="9" t="s">
        <v>3141</v>
      </c>
      <c r="C1588" s="9" t="s">
        <v>3142</v>
      </c>
      <c r="D1588" s="9">
        <v>930</v>
      </c>
      <c r="E1588" s="9" t="s">
        <v>4853</v>
      </c>
      <c r="F1588" s="9">
        <f>COUNTIFS(Detalhe_Registro!$A:$A,A1588,Detalhe_Registro!$D:$D,B1588)</f>
        <v>2</v>
      </c>
      <c r="G1588" s="11">
        <v>1.454545</v>
      </c>
      <c r="H1588" s="11">
        <v>1.2272730000000001</v>
      </c>
      <c r="I1588" s="10">
        <f>SUMIFS(Detalhe_Registro!$F:$F,Detalhe_Registro!$A:$A,A1588,Detalhe_Registro!$D:$D,B1588)</f>
        <v>1059</v>
      </c>
      <c r="J1588" s="11">
        <f>SUMIFS(Detalhe_Registro!$G:$G,Detalhe_Registro!$A:$A,A1588,Detalhe_Registro!$D:$D,B1588)</f>
        <v>34.409999999999997</v>
      </c>
      <c r="K1588" s="9" t="str">
        <f>IF(G1588="","",IF(G1588&lt;Premissas!$C$8,"&lt; 1,00",IF(G1588&lt;Premissas!$C$9,"1,00 – 1,19",IF(G1588&lt;Premissas!$C$10,"1,20 – 1,39",IF(G1588&lt;Premissas!$C$11,"1,40 – 1,59",IF(G1588&lt;Premissas!$C$12,"1,60 – 1,99","≥ 2,00"))))))</f>
        <v>1,40 – 1,59</v>
      </c>
      <c r="L1588" s="12">
        <f>IF(G1588="","",MIN(Premissas!$C$17,IF(G1588&lt;Premissas!$C$8,Premissas!$E$7,IF(G1588&lt;Premissas!$C$9,Premissas!$E$8,IF(G1588&lt;Premissas!$C$10,Premissas!$E$9,IF(G1588&lt;Premissas!$C$11,Premissas!$E$10,IF(G1588&lt;Premissas!$C$12,Premissas!$E$11,Premissas!$E$12)))))))</f>
        <v>350</v>
      </c>
      <c r="M1588" s="13">
        <f>IF(OR(L1588="",L1588=0),0,L1588/Premissas!$C$16)</f>
        <v>13.461538461538462</v>
      </c>
      <c r="N1588" s="9" t="str">
        <f>IF(L1588&gt;=Premissas!$C$17,"SIM","NÃO")</f>
        <v>NÃO</v>
      </c>
    </row>
    <row r="1589" spans="1:14" ht="15" customHeight="1">
      <c r="A1589" s="9">
        <v>8</v>
      </c>
      <c r="B1589" s="9" t="s">
        <v>4111</v>
      </c>
      <c r="C1589" s="9" t="s">
        <v>4112</v>
      </c>
      <c r="D1589" s="9">
        <v>930</v>
      </c>
      <c r="E1589" s="9" t="s">
        <v>20</v>
      </c>
      <c r="F1589" s="9">
        <f>COUNTIFS(Detalhe_Registro!$A:$A,A1589,Detalhe_Registro!$D:$D,B1589)</f>
        <v>1</v>
      </c>
      <c r="G1589" s="11">
        <v>3.75</v>
      </c>
      <c r="H1589" s="11">
        <v>3.75</v>
      </c>
      <c r="I1589" s="10">
        <f>SUMIFS(Detalhe_Registro!$F:$F,Detalhe_Registro!$A:$A,A1589,Detalhe_Registro!$D:$D,B1589)</f>
        <v>3</v>
      </c>
      <c r="J1589" s="11">
        <f>SUMIFS(Detalhe_Registro!$G:$G,Detalhe_Registro!$A:$A,A1589,Detalhe_Registro!$D:$D,B1589)</f>
        <v>0.05</v>
      </c>
      <c r="K1589" s="9" t="str">
        <f>IF(G1589="","",IF(G1589&lt;Premissas!$C$8,"&lt; 1,00",IF(G1589&lt;Premissas!$C$9,"1,00 – 1,19",IF(G1589&lt;Premissas!$C$10,"1,20 – 1,39",IF(G1589&lt;Premissas!$C$11,"1,40 – 1,59",IF(G1589&lt;Premissas!$C$12,"1,60 – 1,99","≥ 2,00"))))))</f>
        <v>≥ 2,00</v>
      </c>
      <c r="L1589" s="12">
        <f>IF(G1589="","",MIN(Premissas!$C$17,IF(G1589&lt;Premissas!$C$8,Premissas!$E$7,IF(G1589&lt;Premissas!$C$9,Premissas!$E$8,IF(G1589&lt;Premissas!$C$10,Premissas!$E$9,IF(G1589&lt;Premissas!$C$11,Premissas!$E$10,IF(G1589&lt;Premissas!$C$12,Premissas!$E$11,Premissas!$E$12)))))))</f>
        <v>750</v>
      </c>
      <c r="M1589" s="13">
        <f>IF(OR(L1589="",L1589=0),0,L1589/Premissas!$C$16)</f>
        <v>28.846153846153847</v>
      </c>
      <c r="N1589" s="9" t="str">
        <f>IF(L1589&gt;=Premissas!$C$17,"SIM","NÃO")</f>
        <v>SIM</v>
      </c>
    </row>
    <row r="1590" spans="1:14" ht="15" customHeight="1">
      <c r="A1590" s="9">
        <v>8</v>
      </c>
      <c r="B1590" s="9" t="s">
        <v>3249</v>
      </c>
      <c r="C1590" s="9" t="s">
        <v>3250</v>
      </c>
      <c r="D1590" s="9">
        <v>930</v>
      </c>
      <c r="E1590" s="9" t="s">
        <v>18</v>
      </c>
      <c r="F1590" s="9">
        <f>COUNTIFS(Detalhe_Registro!$A:$A,A1590,Detalhe_Registro!$D:$D,B1590)</f>
        <v>1</v>
      </c>
      <c r="G1590" s="11">
        <v>0.5</v>
      </c>
      <c r="H1590" s="11">
        <v>0.5</v>
      </c>
      <c r="I1590" s="10">
        <f>SUMIFS(Detalhe_Registro!$F:$F,Detalhe_Registro!$A:$A,A1590,Detalhe_Registro!$D:$D,B1590)</f>
        <v>208</v>
      </c>
      <c r="J1590" s="11">
        <f>SUMIFS(Detalhe_Registro!$G:$G,Detalhe_Registro!$A:$A,A1590,Detalhe_Registro!$D:$D,B1590)</f>
        <v>18.93</v>
      </c>
      <c r="K1590" s="9" t="str">
        <f>IF(G1590="","",IF(G1590&lt;Premissas!$C$8,"&lt; 1,00",IF(G1590&lt;Premissas!$C$9,"1,00 – 1,19",IF(G1590&lt;Premissas!$C$10,"1,20 – 1,39",IF(G1590&lt;Premissas!$C$11,"1,40 – 1,59",IF(G1590&lt;Premissas!$C$12,"1,60 – 1,99","≥ 2,00"))))))</f>
        <v>&lt; 1,00</v>
      </c>
      <c r="L1590" s="12">
        <f>IF(G1590="","",MIN(Premissas!$C$17,IF(G1590&lt;Premissas!$C$8,Premissas!$E$7,IF(G1590&lt;Premissas!$C$9,Premissas!$E$8,IF(G1590&lt;Premissas!$C$10,Premissas!$E$9,IF(G1590&lt;Premissas!$C$11,Premissas!$E$10,IF(G1590&lt;Premissas!$C$12,Premissas!$E$11,Premissas!$E$12)))))))</f>
        <v>0</v>
      </c>
      <c r="M1590" s="13">
        <f>IF(OR(L1590="",L1590=0),0,L1590/Premissas!$C$16)</f>
        <v>0</v>
      </c>
      <c r="N1590" s="9" t="str">
        <f>IF(L1590&gt;=Premissas!$C$17,"SIM","NÃO")</f>
        <v>NÃO</v>
      </c>
    </row>
    <row r="1591" spans="1:14" ht="15" customHeight="1">
      <c r="A1591" s="9">
        <v>8</v>
      </c>
      <c r="B1591" s="9" t="s">
        <v>3103</v>
      </c>
      <c r="C1591" s="9" t="s">
        <v>3104</v>
      </c>
      <c r="D1591" s="9">
        <v>930</v>
      </c>
      <c r="E1591" s="9" t="s">
        <v>20</v>
      </c>
      <c r="F1591" s="9">
        <f>COUNTIFS(Detalhe_Registro!$A:$A,A1591,Detalhe_Registro!$D:$D,B1591)</f>
        <v>1</v>
      </c>
      <c r="G1591" s="11">
        <v>4.125</v>
      </c>
      <c r="H1591" s="11">
        <v>4.125</v>
      </c>
      <c r="I1591" s="10">
        <f>SUMIFS(Detalhe_Registro!$F:$F,Detalhe_Registro!$A:$A,A1591,Detalhe_Registro!$D:$D,B1591)</f>
        <v>173</v>
      </c>
      <c r="J1591" s="11">
        <f>SUMIFS(Detalhe_Registro!$G:$G,Detalhe_Registro!$A:$A,A1591,Detalhe_Registro!$D:$D,B1591)</f>
        <v>2.64</v>
      </c>
      <c r="K1591" s="9" t="str">
        <f>IF(G1591="","",IF(G1591&lt;Premissas!$C$8,"&lt; 1,00",IF(G1591&lt;Premissas!$C$9,"1,00 – 1,19",IF(G1591&lt;Premissas!$C$10,"1,20 – 1,39",IF(G1591&lt;Premissas!$C$11,"1,40 – 1,59",IF(G1591&lt;Premissas!$C$12,"1,60 – 1,99","≥ 2,00"))))))</f>
        <v>≥ 2,00</v>
      </c>
      <c r="L1591" s="12">
        <f>IF(G1591="","",MIN(Premissas!$C$17,IF(G1591&lt;Premissas!$C$8,Premissas!$E$7,IF(G1591&lt;Premissas!$C$9,Premissas!$E$8,IF(G1591&lt;Premissas!$C$10,Premissas!$E$9,IF(G1591&lt;Premissas!$C$11,Premissas!$E$10,IF(G1591&lt;Premissas!$C$12,Premissas!$E$11,Premissas!$E$12)))))))</f>
        <v>750</v>
      </c>
      <c r="M1591" s="13">
        <f>IF(OR(L1591="",L1591=0),0,L1591/Premissas!$C$16)</f>
        <v>28.846153846153847</v>
      </c>
      <c r="N1591" s="9" t="str">
        <f>IF(L1591&gt;=Premissas!$C$17,"SIM","NÃO")</f>
        <v>SIM</v>
      </c>
    </row>
    <row r="1592" spans="1:14" ht="15" customHeight="1">
      <c r="A1592" s="9">
        <v>8</v>
      </c>
      <c r="B1592" s="9" t="s">
        <v>3101</v>
      </c>
      <c r="C1592" s="9" t="s">
        <v>3102</v>
      </c>
      <c r="D1592" s="9">
        <v>930</v>
      </c>
      <c r="E1592" s="9" t="s">
        <v>4858</v>
      </c>
      <c r="F1592" s="9">
        <f>COUNTIFS(Detalhe_Registro!$A:$A,A1592,Detalhe_Registro!$D:$D,B1592)</f>
        <v>2</v>
      </c>
      <c r="G1592" s="11">
        <v>7.2352939999999997</v>
      </c>
      <c r="H1592" s="11">
        <v>4.3426470000000004</v>
      </c>
      <c r="I1592" s="10">
        <f>SUMIFS(Detalhe_Registro!$F:$F,Detalhe_Registro!$A:$A,A1592,Detalhe_Registro!$D:$D,B1592)</f>
        <v>1578</v>
      </c>
      <c r="J1592" s="11">
        <f>SUMIFS(Detalhe_Registro!$G:$G,Detalhe_Registro!$A:$A,A1592,Detalhe_Registro!$D:$D,B1592)</f>
        <v>54.190000000000005</v>
      </c>
      <c r="K1592" s="9" t="str">
        <f>IF(G1592="","",IF(G1592&lt;Premissas!$C$8,"&lt; 1,00",IF(G1592&lt;Premissas!$C$9,"1,00 – 1,19",IF(G1592&lt;Premissas!$C$10,"1,20 – 1,39",IF(G1592&lt;Premissas!$C$11,"1,40 – 1,59",IF(G1592&lt;Premissas!$C$12,"1,60 – 1,99","≥ 2,00"))))))</f>
        <v>≥ 2,00</v>
      </c>
      <c r="L1592" s="12">
        <f>IF(G1592="","",MIN(Premissas!$C$17,IF(G1592&lt;Premissas!$C$8,Premissas!$E$7,IF(G1592&lt;Premissas!$C$9,Premissas!$E$8,IF(G1592&lt;Premissas!$C$10,Premissas!$E$9,IF(G1592&lt;Premissas!$C$11,Premissas!$E$10,IF(G1592&lt;Premissas!$C$12,Premissas!$E$11,Premissas!$E$12)))))))</f>
        <v>750</v>
      </c>
      <c r="M1592" s="13">
        <f>IF(OR(L1592="",L1592=0),0,L1592/Premissas!$C$16)</f>
        <v>28.846153846153847</v>
      </c>
      <c r="N1592" s="9" t="str">
        <f>IF(L1592&gt;=Premissas!$C$17,"SIM","NÃO")</f>
        <v>SIM</v>
      </c>
    </row>
    <row r="1593" spans="1:14" ht="15" customHeight="1">
      <c r="A1593" s="9">
        <v>8</v>
      </c>
      <c r="B1593" s="9" t="s">
        <v>3353</v>
      </c>
      <c r="C1593" s="9" t="s">
        <v>3354</v>
      </c>
      <c r="D1593" s="9">
        <v>930</v>
      </c>
      <c r="E1593" s="9" t="s">
        <v>21</v>
      </c>
      <c r="F1593" s="9">
        <f>COUNTIFS(Detalhe_Registro!$A:$A,A1593,Detalhe_Registro!$D:$D,B1593)</f>
        <v>1</v>
      </c>
      <c r="G1593" s="11">
        <v>0.95</v>
      </c>
      <c r="H1593" s="11">
        <v>0.95</v>
      </c>
      <c r="I1593" s="10">
        <f>SUMIFS(Detalhe_Registro!$F:$F,Detalhe_Registro!$A:$A,A1593,Detalhe_Registro!$D:$D,B1593)</f>
        <v>959</v>
      </c>
      <c r="J1593" s="11">
        <f>SUMIFS(Detalhe_Registro!$G:$G,Detalhe_Registro!$A:$A,A1593,Detalhe_Registro!$D:$D,B1593)</f>
        <v>50.81</v>
      </c>
      <c r="K1593" s="9" t="str">
        <f>IF(G1593="","",IF(G1593&lt;Premissas!$C$8,"&lt; 1,00",IF(G1593&lt;Premissas!$C$9,"1,00 – 1,19",IF(G1593&lt;Premissas!$C$10,"1,20 – 1,39",IF(G1593&lt;Premissas!$C$11,"1,40 – 1,59",IF(G1593&lt;Premissas!$C$12,"1,60 – 1,99","≥ 2,00"))))))</f>
        <v>&lt; 1,00</v>
      </c>
      <c r="L1593" s="12">
        <f>IF(G1593="","",MIN(Premissas!$C$17,IF(G1593&lt;Premissas!$C$8,Premissas!$E$7,IF(G1593&lt;Premissas!$C$9,Premissas!$E$8,IF(G1593&lt;Premissas!$C$10,Premissas!$E$9,IF(G1593&lt;Premissas!$C$11,Premissas!$E$10,IF(G1593&lt;Premissas!$C$12,Premissas!$E$11,Premissas!$E$12)))))))</f>
        <v>0</v>
      </c>
      <c r="M1593" s="13">
        <f>IF(OR(L1593="",L1593=0),0,L1593/Premissas!$C$16)</f>
        <v>0</v>
      </c>
      <c r="N1593" s="9" t="str">
        <f>IF(L1593&gt;=Premissas!$C$17,"SIM","NÃO")</f>
        <v>NÃO</v>
      </c>
    </row>
    <row r="1594" spans="1:14" ht="15" customHeight="1">
      <c r="A1594" s="9">
        <v>8</v>
      </c>
      <c r="B1594" s="9" t="s">
        <v>3299</v>
      </c>
      <c r="C1594" s="9" t="s">
        <v>3300</v>
      </c>
      <c r="D1594" s="9">
        <v>930</v>
      </c>
      <c r="E1594" s="9" t="s">
        <v>18</v>
      </c>
      <c r="F1594" s="9">
        <f>COUNTIFS(Detalhe_Registro!$A:$A,A1594,Detalhe_Registro!$D:$D,B1594)</f>
        <v>1</v>
      </c>
      <c r="G1594" s="11">
        <v>2.1818179999999998</v>
      </c>
      <c r="H1594" s="11">
        <v>2.1818179999999998</v>
      </c>
      <c r="I1594" s="10">
        <f>SUMIFS(Detalhe_Registro!$F:$F,Detalhe_Registro!$A:$A,A1594,Detalhe_Registro!$D:$D,B1594)</f>
        <v>2001</v>
      </c>
      <c r="J1594" s="11">
        <f>SUMIFS(Detalhe_Registro!$G:$G,Detalhe_Registro!$A:$A,A1594,Detalhe_Registro!$D:$D,B1594)</f>
        <v>41.8</v>
      </c>
      <c r="K1594" s="9" t="str">
        <f>IF(G1594="","",IF(G1594&lt;Premissas!$C$8,"&lt; 1,00",IF(G1594&lt;Premissas!$C$9,"1,00 – 1,19",IF(G1594&lt;Premissas!$C$10,"1,20 – 1,39",IF(G1594&lt;Premissas!$C$11,"1,40 – 1,59",IF(G1594&lt;Premissas!$C$12,"1,60 – 1,99","≥ 2,00"))))))</f>
        <v>≥ 2,00</v>
      </c>
      <c r="L1594" s="12">
        <f>IF(G1594="","",MIN(Premissas!$C$17,IF(G1594&lt;Premissas!$C$8,Premissas!$E$7,IF(G1594&lt;Premissas!$C$9,Premissas!$E$8,IF(G1594&lt;Premissas!$C$10,Premissas!$E$9,IF(G1594&lt;Premissas!$C$11,Premissas!$E$10,IF(G1594&lt;Premissas!$C$12,Premissas!$E$11,Premissas!$E$12)))))))</f>
        <v>750</v>
      </c>
      <c r="M1594" s="13">
        <f>IF(OR(L1594="",L1594=0),0,L1594/Premissas!$C$16)</f>
        <v>28.846153846153847</v>
      </c>
      <c r="N1594" s="9" t="str">
        <f>IF(L1594&gt;=Premissas!$C$17,"SIM","NÃO")</f>
        <v>SIM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selection activeCell="D20" sqref="D20"/>
    </sheetView>
  </sheetViews>
  <sheetFormatPr defaultColWidth="8.7109375" defaultRowHeight="15"/>
  <cols>
    <col min="1" max="1" width="6" style="1" customWidth="1"/>
    <col min="2" max="2" width="8" style="1" customWidth="1"/>
    <col min="3" max="3" width="9.42578125" style="1" bestFit="1" customWidth="1"/>
    <col min="4" max="4" width="16.28515625" style="1" bestFit="1" customWidth="1"/>
    <col min="5" max="5" width="12.5703125" style="1" bestFit="1" customWidth="1"/>
    <col min="6" max="6" width="10.28515625" style="1" bestFit="1" customWidth="1"/>
    <col min="7" max="7" width="10.5703125" style="1" bestFit="1" customWidth="1"/>
    <col min="8" max="8" width="8.28515625" style="1" bestFit="1" customWidth="1"/>
    <col min="9" max="9" width="12.140625" style="1" bestFit="1" customWidth="1"/>
    <col min="10" max="10" width="13.85546875" style="1" bestFit="1" customWidth="1"/>
    <col min="11" max="11" width="15" style="1" bestFit="1" customWidth="1"/>
  </cols>
  <sheetData>
    <row r="1" spans="1:11" ht="15.75" customHeight="1">
      <c r="A1" s="14" t="s">
        <v>4861</v>
      </c>
    </row>
    <row r="3" spans="1:11" s="1" customFormat="1" ht="23.25" customHeight="1">
      <c r="A3" s="44" t="s">
        <v>35</v>
      </c>
      <c r="B3" s="44" t="s">
        <v>36</v>
      </c>
      <c r="C3" s="44" t="s">
        <v>4928</v>
      </c>
      <c r="D3" s="44" t="s">
        <v>4863</v>
      </c>
      <c r="E3" s="44" t="s">
        <v>4864</v>
      </c>
      <c r="F3" s="44" t="s">
        <v>4865</v>
      </c>
      <c r="G3" s="44" t="s">
        <v>4866</v>
      </c>
      <c r="H3" s="44" t="s">
        <v>4867</v>
      </c>
      <c r="I3" s="44" t="s">
        <v>4868</v>
      </c>
      <c r="J3" s="44" t="s">
        <v>4869</v>
      </c>
      <c r="K3" s="44" t="s">
        <v>4870</v>
      </c>
    </row>
    <row r="4" spans="1:11" ht="15" customHeight="1">
      <c r="A4" s="4">
        <v>7</v>
      </c>
      <c r="B4" s="4">
        <v>409</v>
      </c>
      <c r="C4" s="4">
        <f>COUNTIFS(Consolidado_HC!$A:$A,A4,Consolidado_HC!$D:$D,B4)</f>
        <v>147</v>
      </c>
      <c r="D4" s="15">
        <f>SUMIFS(Consolidado_HC!$L:$L,Consolidado_HC!$A:$A,A4,Consolidado_HC!$D:$D,B4)</f>
        <v>56650</v>
      </c>
      <c r="E4" s="4">
        <f>COUNTIFS(Consolidado_HC!$A:$A,A4,Consolidado_HC!$D:$D,B4,Consolidado_HC!$L:$L,0)</f>
        <v>29</v>
      </c>
      <c r="F4" s="4">
        <f>COUNTIFS(Consolidado_HC!$A:$A,A4,Consolidado_HC!$D:$D,B4,Consolidado_HC!$N:$N,"SIM")</f>
        <v>50</v>
      </c>
      <c r="G4" s="16">
        <f t="shared" ref="G4:G17" si="0">IF(C4=0,0,E4/C4)</f>
        <v>0.19727891156462585</v>
      </c>
      <c r="H4" s="16">
        <f t="shared" ref="H4:H17" si="1">IF(C4=0,0,F4/C4)</f>
        <v>0.3401360544217687</v>
      </c>
      <c r="I4" s="15">
        <f>ROUND(E4*0.3*Premissas!E8,0)</f>
        <v>870</v>
      </c>
      <c r="J4" s="15">
        <f t="shared" ref="J4:J17" si="2">D4+I4</f>
        <v>57520</v>
      </c>
      <c r="K4" s="7">
        <f>IF(Premissas!$C$16=0,0,D4/Premissas!$C$16)</f>
        <v>2178.8461538461538</v>
      </c>
    </row>
    <row r="5" spans="1:11" ht="15" customHeight="1">
      <c r="A5" s="4">
        <v>7</v>
      </c>
      <c r="B5" s="4">
        <v>930</v>
      </c>
      <c r="C5" s="4">
        <f>COUNTIFS(Consolidado_HC!$A:$A,A5,Consolidado_HC!$D:$D,B5)</f>
        <v>177</v>
      </c>
      <c r="D5" s="15">
        <f>SUMIFS(Consolidado_HC!$L:$L,Consolidado_HC!$A:$A,A5,Consolidado_HC!$D:$D,B5)</f>
        <v>58400</v>
      </c>
      <c r="E5" s="4">
        <f>COUNTIFS(Consolidado_HC!$A:$A,A5,Consolidado_HC!$D:$D,B5,Consolidado_HC!$L:$L,0)</f>
        <v>67</v>
      </c>
      <c r="F5" s="4">
        <f>COUNTIFS(Consolidado_HC!$A:$A,A5,Consolidado_HC!$D:$D,B5,Consolidado_HC!$N:$N,"SIM")</f>
        <v>53</v>
      </c>
      <c r="G5" s="16">
        <f t="shared" si="0"/>
        <v>0.37853107344632769</v>
      </c>
      <c r="H5" s="16">
        <f t="shared" si="1"/>
        <v>0.29943502824858759</v>
      </c>
      <c r="I5" s="15">
        <f>ROUND(E5*0.3*Premissas!E8,0)</f>
        <v>2010</v>
      </c>
      <c r="J5" s="15">
        <f t="shared" si="2"/>
        <v>60410</v>
      </c>
      <c r="K5" s="7">
        <f>IF(Premissas!$C$16=0,0,D5/Premissas!$C$16)</f>
        <v>2246.1538461538462</v>
      </c>
    </row>
    <row r="6" spans="1:11" ht="15" customHeight="1">
      <c r="A6" s="4">
        <v>7</v>
      </c>
      <c r="B6" s="4">
        <v>1942</v>
      </c>
      <c r="C6" s="4">
        <f>COUNTIFS(Consolidado_HC!$A:$A,A6,Consolidado_HC!$D:$D,B6)</f>
        <v>74</v>
      </c>
      <c r="D6" s="15">
        <f>SUMIFS(Consolidado_HC!$L:$L,Consolidado_HC!$A:$A,A6,Consolidado_HC!$D:$D,B6)</f>
        <v>25750</v>
      </c>
      <c r="E6" s="4">
        <f>COUNTIFS(Consolidado_HC!$A:$A,A6,Consolidado_HC!$D:$D,B6,Consolidado_HC!$L:$L,0)</f>
        <v>19</v>
      </c>
      <c r="F6" s="4">
        <f>COUNTIFS(Consolidado_HC!$A:$A,A6,Consolidado_HC!$D:$D,B6,Consolidado_HC!$N:$N,"SIM")</f>
        <v>24</v>
      </c>
      <c r="G6" s="16">
        <f t="shared" si="0"/>
        <v>0.25675675675675674</v>
      </c>
      <c r="H6" s="16">
        <f t="shared" si="1"/>
        <v>0.32432432432432434</v>
      </c>
      <c r="I6" s="15">
        <f>ROUND(E6*0.3*Premissas!E8,0)</f>
        <v>570</v>
      </c>
      <c r="J6" s="15">
        <f t="shared" si="2"/>
        <v>26320</v>
      </c>
      <c r="K6" s="7">
        <f>IF(Premissas!$C$16=0,0,D6/Premissas!$C$16)</f>
        <v>990.38461538461536</v>
      </c>
    </row>
    <row r="7" spans="1:11" ht="15" customHeight="1">
      <c r="A7" s="4">
        <v>7</v>
      </c>
      <c r="B7" s="4">
        <v>1953</v>
      </c>
      <c r="C7" s="4">
        <f>COUNTIFS(Consolidado_HC!$A:$A,A7,Consolidado_HC!$D:$D,B7)</f>
        <v>51</v>
      </c>
      <c r="D7" s="15">
        <f>SUMIFS(Consolidado_HC!$L:$L,Consolidado_HC!$A:$A,A7,Consolidado_HC!$D:$D,B7)</f>
        <v>30100</v>
      </c>
      <c r="E7" s="4">
        <f>COUNTIFS(Consolidado_HC!$A:$A,A7,Consolidado_HC!$D:$D,B7,Consolidado_HC!$L:$L,0)</f>
        <v>5</v>
      </c>
      <c r="F7" s="4">
        <f>COUNTIFS(Consolidado_HC!$A:$A,A7,Consolidado_HC!$D:$D,B7,Consolidado_HC!$N:$N,"SIM")</f>
        <v>34</v>
      </c>
      <c r="G7" s="16">
        <f t="shared" si="0"/>
        <v>9.8039215686274508E-2</v>
      </c>
      <c r="H7" s="16">
        <f t="shared" si="1"/>
        <v>0.66666666666666663</v>
      </c>
      <c r="I7" s="15">
        <f>ROUND(E7*0.3*Premissas!E8,0)</f>
        <v>150</v>
      </c>
      <c r="J7" s="15">
        <f t="shared" si="2"/>
        <v>30250</v>
      </c>
      <c r="K7" s="7">
        <f>IF(Premissas!$C$16=0,0,D7/Premissas!$C$16)</f>
        <v>1157.6923076923076</v>
      </c>
    </row>
    <row r="8" spans="1:11" ht="15" customHeight="1">
      <c r="A8" s="4">
        <v>7</v>
      </c>
      <c r="B8" s="4">
        <v>1974</v>
      </c>
      <c r="C8" s="4">
        <f>COUNTIFS(Consolidado_HC!$A:$A,A8,Consolidado_HC!$D:$D,B8)</f>
        <v>30</v>
      </c>
      <c r="D8" s="15">
        <f>SUMIFS(Consolidado_HC!$L:$L,Consolidado_HC!$A:$A,A8,Consolidado_HC!$D:$D,B8)</f>
        <v>19050</v>
      </c>
      <c r="E8" s="4">
        <f>COUNTIFS(Consolidado_HC!$A:$A,A8,Consolidado_HC!$D:$D,B8,Consolidado_HC!$L:$L,0)</f>
        <v>1</v>
      </c>
      <c r="F8" s="4">
        <f>COUNTIFS(Consolidado_HC!$A:$A,A8,Consolidado_HC!$D:$D,B8,Consolidado_HC!$N:$N,"SIM")</f>
        <v>21</v>
      </c>
      <c r="G8" s="16">
        <f t="shared" si="0"/>
        <v>3.3333333333333333E-2</v>
      </c>
      <c r="H8" s="16">
        <f t="shared" si="1"/>
        <v>0.7</v>
      </c>
      <c r="I8" s="15">
        <f>ROUND(E8*0.3*Premissas!E8,0)</f>
        <v>30</v>
      </c>
      <c r="J8" s="15">
        <f t="shared" si="2"/>
        <v>19080</v>
      </c>
      <c r="K8" s="7">
        <f>IF(Premissas!$C$16=0,0,D8/Premissas!$C$16)</f>
        <v>732.69230769230774</v>
      </c>
    </row>
    <row r="9" spans="1:11" ht="15" customHeight="1">
      <c r="A9" s="4">
        <v>7</v>
      </c>
      <c r="B9" s="4">
        <v>1979</v>
      </c>
      <c r="C9" s="4">
        <f>COUNTIFS(Consolidado_HC!$A:$A,A9,Consolidado_HC!$D:$D,B9)</f>
        <v>17</v>
      </c>
      <c r="D9" s="15">
        <f>SUMIFS(Consolidado_HC!$L:$L,Consolidado_HC!$A:$A,A9,Consolidado_HC!$D:$D,B9)</f>
        <v>3900</v>
      </c>
      <c r="E9" s="4">
        <f>COUNTIFS(Consolidado_HC!$A:$A,A9,Consolidado_HC!$D:$D,B9,Consolidado_HC!$L:$L,0)</f>
        <v>7</v>
      </c>
      <c r="F9" s="4">
        <f>COUNTIFS(Consolidado_HC!$A:$A,A9,Consolidado_HC!$D:$D,B9,Consolidado_HC!$N:$N,"SIM")</f>
        <v>3</v>
      </c>
      <c r="G9" s="16">
        <f t="shared" si="0"/>
        <v>0.41176470588235292</v>
      </c>
      <c r="H9" s="16">
        <f t="shared" si="1"/>
        <v>0.17647058823529413</v>
      </c>
      <c r="I9" s="15">
        <f>ROUND(E9*0.3*Premissas!E8,0)</f>
        <v>210</v>
      </c>
      <c r="J9" s="15">
        <f t="shared" si="2"/>
        <v>4110</v>
      </c>
      <c r="K9" s="7">
        <f>IF(Premissas!$C$16=0,0,D9/Premissas!$C$16)</f>
        <v>150</v>
      </c>
    </row>
    <row r="10" spans="1:11" ht="15" customHeight="1">
      <c r="A10" s="4">
        <v>7</v>
      </c>
      <c r="B10" s="4">
        <v>7801</v>
      </c>
      <c r="C10" s="4">
        <f>COUNTIFS(Consolidado_HC!$A:$A,A10,Consolidado_HC!$D:$D,B10)</f>
        <v>292</v>
      </c>
      <c r="D10" s="15">
        <f>SUMIFS(Consolidado_HC!$L:$L,Consolidado_HC!$A:$A,A10,Consolidado_HC!$D:$D,B10)</f>
        <v>20150</v>
      </c>
      <c r="E10" s="4">
        <f>COUNTIFS(Consolidado_HC!$A:$A,A10,Consolidado_HC!$D:$D,B10,Consolidado_HC!$L:$L,0)</f>
        <v>217</v>
      </c>
      <c r="F10" s="4">
        <f>COUNTIFS(Consolidado_HC!$A:$A,A10,Consolidado_HC!$D:$D,B10,Consolidado_HC!$N:$N,"SIM")</f>
        <v>7</v>
      </c>
      <c r="G10" s="16">
        <f t="shared" si="0"/>
        <v>0.74315068493150682</v>
      </c>
      <c r="H10" s="16">
        <f t="shared" si="1"/>
        <v>2.3972602739726026E-2</v>
      </c>
      <c r="I10" s="15">
        <f>ROUND(E10*0.3*Premissas!E8,0)</f>
        <v>6510</v>
      </c>
      <c r="J10" s="15">
        <f t="shared" si="2"/>
        <v>26660</v>
      </c>
      <c r="K10" s="7">
        <f>IF(Premissas!$C$16=0,0,D10/Premissas!$C$16)</f>
        <v>775</v>
      </c>
    </row>
    <row r="11" spans="1:11" ht="15" customHeight="1">
      <c r="A11" s="4">
        <v>8</v>
      </c>
      <c r="B11" s="4">
        <v>409</v>
      </c>
      <c r="C11" s="4">
        <f>COUNTIFS(Consolidado_HC!$A:$A,A11,Consolidado_HC!$D:$D,B11)</f>
        <v>148</v>
      </c>
      <c r="D11" s="15">
        <f>SUMIFS(Consolidado_HC!$L:$L,Consolidado_HC!$A:$A,A11,Consolidado_HC!$D:$D,B11)</f>
        <v>48450</v>
      </c>
      <c r="E11" s="4">
        <f>COUNTIFS(Consolidado_HC!$A:$A,A11,Consolidado_HC!$D:$D,B11,Consolidado_HC!$L:$L,0)</f>
        <v>43</v>
      </c>
      <c r="F11" s="4">
        <f>COUNTIFS(Consolidado_HC!$A:$A,A11,Consolidado_HC!$D:$D,B11,Consolidado_HC!$N:$N,"SIM")</f>
        <v>38</v>
      </c>
      <c r="G11" s="16">
        <f t="shared" si="0"/>
        <v>0.29054054054054052</v>
      </c>
      <c r="H11" s="16">
        <f t="shared" si="1"/>
        <v>0.25675675675675674</v>
      </c>
      <c r="I11" s="15">
        <f>ROUND(E11*0.3*Premissas!E8,0)</f>
        <v>1290</v>
      </c>
      <c r="J11" s="15">
        <f t="shared" si="2"/>
        <v>49740</v>
      </c>
      <c r="K11" s="7">
        <f>IF(Premissas!$C$16=0,0,D11/Premissas!$C$16)</f>
        <v>1863.4615384615386</v>
      </c>
    </row>
    <row r="12" spans="1:11" ht="15" customHeight="1">
      <c r="A12" s="4">
        <v>8</v>
      </c>
      <c r="B12" s="4">
        <v>930</v>
      </c>
      <c r="C12" s="4">
        <f>COUNTIFS(Consolidado_HC!$A:$A,A12,Consolidado_HC!$D:$D,B12)</f>
        <v>170</v>
      </c>
      <c r="D12" s="15">
        <f>SUMIFS(Consolidado_HC!$L:$L,Consolidado_HC!$A:$A,A12,Consolidado_HC!$D:$D,B12)</f>
        <v>51950</v>
      </c>
      <c r="E12" s="4">
        <f>COUNTIFS(Consolidado_HC!$A:$A,A12,Consolidado_HC!$D:$D,B12,Consolidado_HC!$L:$L,0)</f>
        <v>68</v>
      </c>
      <c r="F12" s="4">
        <f>COUNTIFS(Consolidado_HC!$A:$A,A12,Consolidado_HC!$D:$D,B12,Consolidado_HC!$N:$N,"SIM")</f>
        <v>50</v>
      </c>
      <c r="G12" s="16">
        <f t="shared" si="0"/>
        <v>0.4</v>
      </c>
      <c r="H12" s="16">
        <f t="shared" si="1"/>
        <v>0.29411764705882354</v>
      </c>
      <c r="I12" s="15">
        <f>ROUND(E12*0.3*Premissas!E8,0)</f>
        <v>2040</v>
      </c>
      <c r="J12" s="15">
        <f t="shared" si="2"/>
        <v>53990</v>
      </c>
      <c r="K12" s="7">
        <f>IF(Premissas!$C$16=0,0,D12/Premissas!$C$16)</f>
        <v>1998.0769230769231</v>
      </c>
    </row>
    <row r="13" spans="1:11" ht="15" customHeight="1">
      <c r="A13" s="4">
        <v>8</v>
      </c>
      <c r="B13" s="4">
        <v>1942</v>
      </c>
      <c r="C13" s="4">
        <f>COUNTIFS(Consolidado_HC!$A:$A,A13,Consolidado_HC!$D:$D,B13)</f>
        <v>78</v>
      </c>
      <c r="D13" s="15">
        <f>SUMIFS(Consolidado_HC!$L:$L,Consolidado_HC!$A:$A,A13,Consolidado_HC!$D:$D,B13)</f>
        <v>22200</v>
      </c>
      <c r="E13" s="4">
        <f>COUNTIFS(Consolidado_HC!$A:$A,A13,Consolidado_HC!$D:$D,B13,Consolidado_HC!$L:$L,0)</f>
        <v>24</v>
      </c>
      <c r="F13" s="4">
        <f>COUNTIFS(Consolidado_HC!$A:$A,A13,Consolidado_HC!$D:$D,B13,Consolidado_HC!$N:$N,"SIM")</f>
        <v>19</v>
      </c>
      <c r="G13" s="16">
        <f t="shared" si="0"/>
        <v>0.30769230769230771</v>
      </c>
      <c r="H13" s="16">
        <f t="shared" si="1"/>
        <v>0.24358974358974358</v>
      </c>
      <c r="I13" s="15">
        <f>ROUND(E13*0.3*Premissas!E8,0)</f>
        <v>720</v>
      </c>
      <c r="J13" s="15">
        <f t="shared" si="2"/>
        <v>22920</v>
      </c>
      <c r="K13" s="7">
        <f>IF(Premissas!$C$16=0,0,D13/Premissas!$C$16)</f>
        <v>853.84615384615381</v>
      </c>
    </row>
    <row r="14" spans="1:11" ht="15" customHeight="1">
      <c r="A14" s="4">
        <v>8</v>
      </c>
      <c r="B14" s="4">
        <v>1953</v>
      </c>
      <c r="C14" s="4">
        <f>COUNTIFS(Consolidado_HC!$A:$A,A14,Consolidado_HC!$D:$D,B14)</f>
        <v>50</v>
      </c>
      <c r="D14" s="15">
        <f>SUMIFS(Consolidado_HC!$L:$L,Consolidado_HC!$A:$A,A14,Consolidado_HC!$D:$D,B14)</f>
        <v>26200</v>
      </c>
      <c r="E14" s="4">
        <f>COUNTIFS(Consolidado_HC!$A:$A,A14,Consolidado_HC!$D:$D,B14,Consolidado_HC!$L:$L,0)</f>
        <v>10</v>
      </c>
      <c r="F14" s="4">
        <f>COUNTIFS(Consolidado_HC!$A:$A,A14,Consolidado_HC!$D:$D,B14,Consolidado_HC!$N:$N,"SIM")</f>
        <v>30</v>
      </c>
      <c r="G14" s="16">
        <f t="shared" si="0"/>
        <v>0.2</v>
      </c>
      <c r="H14" s="16">
        <f t="shared" si="1"/>
        <v>0.6</v>
      </c>
      <c r="I14" s="15">
        <f>ROUND(E14*0.3*Premissas!E8,0)</f>
        <v>300</v>
      </c>
      <c r="J14" s="15">
        <f t="shared" si="2"/>
        <v>26500</v>
      </c>
      <c r="K14" s="7">
        <f>IF(Premissas!$C$16=0,0,D14/Premissas!$C$16)</f>
        <v>1007.6923076923077</v>
      </c>
    </row>
    <row r="15" spans="1:11" ht="15" customHeight="1">
      <c r="A15" s="4">
        <v>8</v>
      </c>
      <c r="B15" s="4">
        <v>1974</v>
      </c>
      <c r="C15" s="4">
        <f>COUNTIFS(Consolidado_HC!$A:$A,A15,Consolidado_HC!$D:$D,B15)</f>
        <v>26</v>
      </c>
      <c r="D15" s="15">
        <f>SUMIFS(Consolidado_HC!$L:$L,Consolidado_HC!$A:$A,A15,Consolidado_HC!$D:$D,B15)</f>
        <v>14500</v>
      </c>
      <c r="E15" s="4">
        <f>COUNTIFS(Consolidado_HC!$A:$A,A15,Consolidado_HC!$D:$D,B15,Consolidado_HC!$L:$L,0)</f>
        <v>2</v>
      </c>
      <c r="F15" s="4">
        <f>COUNTIFS(Consolidado_HC!$A:$A,A15,Consolidado_HC!$D:$D,B15,Consolidado_HC!$N:$N,"SIM")</f>
        <v>16</v>
      </c>
      <c r="G15" s="16">
        <f t="shared" si="0"/>
        <v>7.6923076923076927E-2</v>
      </c>
      <c r="H15" s="16">
        <f t="shared" si="1"/>
        <v>0.61538461538461542</v>
      </c>
      <c r="I15" s="15">
        <f>ROUND(E15*0.3*Premissas!E8,0)</f>
        <v>60</v>
      </c>
      <c r="J15" s="15">
        <f t="shared" si="2"/>
        <v>14560</v>
      </c>
      <c r="K15" s="7">
        <f>IF(Premissas!$C$16=0,0,D15/Premissas!$C$16)</f>
        <v>557.69230769230774</v>
      </c>
    </row>
    <row r="16" spans="1:11" ht="15" customHeight="1">
      <c r="A16" s="4">
        <v>8</v>
      </c>
      <c r="B16" s="4">
        <v>1979</v>
      </c>
      <c r="C16" s="4">
        <f>COUNTIFS(Consolidado_HC!$A:$A,A16,Consolidado_HC!$D:$D,B16)</f>
        <v>19</v>
      </c>
      <c r="D16" s="15">
        <f>SUMIFS(Consolidado_HC!$L:$L,Consolidado_HC!$A:$A,A16,Consolidado_HC!$D:$D,B16)</f>
        <v>4550</v>
      </c>
      <c r="E16" s="4">
        <f>COUNTIFS(Consolidado_HC!$A:$A,A16,Consolidado_HC!$D:$D,B16,Consolidado_HC!$L:$L,0)</f>
        <v>7</v>
      </c>
      <c r="F16" s="4">
        <f>COUNTIFS(Consolidado_HC!$A:$A,A16,Consolidado_HC!$D:$D,B16,Consolidado_HC!$N:$N,"SIM")</f>
        <v>3</v>
      </c>
      <c r="G16" s="16">
        <f t="shared" si="0"/>
        <v>0.36842105263157893</v>
      </c>
      <c r="H16" s="16">
        <f t="shared" si="1"/>
        <v>0.15789473684210525</v>
      </c>
      <c r="I16" s="15">
        <f>ROUND(E16*0.3*Premissas!E8,0)</f>
        <v>210</v>
      </c>
      <c r="J16" s="15">
        <f t="shared" si="2"/>
        <v>4760</v>
      </c>
      <c r="K16" s="7">
        <f>IF(Premissas!$C$16=0,0,D16/Premissas!$C$16)</f>
        <v>175</v>
      </c>
    </row>
    <row r="17" spans="1:11" ht="15" customHeight="1">
      <c r="A17" s="4">
        <v>8</v>
      </c>
      <c r="B17" s="4">
        <v>7801</v>
      </c>
      <c r="C17" s="4">
        <f>COUNTIFS(Consolidado_HC!$A:$A,A17,Consolidado_HC!$D:$D,B17)</f>
        <v>45</v>
      </c>
      <c r="D17" s="15">
        <f>SUMIFS(Consolidado_HC!$L:$L,Consolidado_HC!$A:$A,A17,Consolidado_HC!$D:$D,B17)</f>
        <v>4200</v>
      </c>
      <c r="E17" s="4">
        <f>COUNTIFS(Consolidado_HC!$A:$A,A17,Consolidado_HC!$D:$D,B17,Consolidado_HC!$L:$L,0)</f>
        <v>33</v>
      </c>
      <c r="F17" s="4">
        <f>COUNTIFS(Consolidado_HC!$A:$A,A17,Consolidado_HC!$D:$D,B17,Consolidado_HC!$N:$N,"SIM")</f>
        <v>1</v>
      </c>
      <c r="G17" s="16">
        <f t="shared" si="0"/>
        <v>0.73333333333333328</v>
      </c>
      <c r="H17" s="16">
        <f t="shared" si="1"/>
        <v>2.2222222222222223E-2</v>
      </c>
      <c r="I17" s="15">
        <f>ROUND(E17*0.3*Premissas!E8,0)</f>
        <v>990</v>
      </c>
      <c r="J17" s="15">
        <f t="shared" si="2"/>
        <v>5190</v>
      </c>
      <c r="K17" s="7">
        <f>IF(Premissas!$C$16=0,0,D17/Premissas!$C$16)</f>
        <v>161.53846153846155</v>
      </c>
    </row>
    <row r="18" spans="1:11" ht="15" customHeight="1">
      <c r="A18" s="17" t="s">
        <v>4871</v>
      </c>
      <c r="B18" s="18"/>
      <c r="C18" s="17">
        <f>SUM(C4:C17)</f>
        <v>1324</v>
      </c>
      <c r="D18" s="19">
        <f>SUM(D4:D17)</f>
        <v>386050</v>
      </c>
      <c r="E18" s="17">
        <f>SUM(E4:E17)</f>
        <v>532</v>
      </c>
      <c r="F18" s="17">
        <f>SUM(F4:F17)</f>
        <v>349</v>
      </c>
      <c r="G18" s="18"/>
      <c r="H18" s="18"/>
      <c r="I18" s="19">
        <f>SUM(I4:I17)</f>
        <v>15960</v>
      </c>
      <c r="J18" s="19">
        <f>SUM(J4:J17)</f>
        <v>402010</v>
      </c>
      <c r="K18" s="20">
        <f>IF(Premissas!$C$16=0,0,D18/Premissas!$C$16)</f>
        <v>14848.076923076924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zoomScaleNormal="100" workbookViewId="0">
      <selection activeCell="E5" sqref="E5"/>
    </sheetView>
  </sheetViews>
  <sheetFormatPr defaultColWidth="8.7109375" defaultRowHeight="15"/>
  <cols>
    <col min="1" max="1" width="20.28515625" style="1" customWidth="1"/>
    <col min="2" max="2" width="8.85546875" style="1" bestFit="1" customWidth="1"/>
    <col min="3" max="3" width="9.5703125" style="1" bestFit="1" customWidth="1"/>
    <col min="4" max="4" width="6.7109375" style="1" bestFit="1" customWidth="1"/>
    <col min="5" max="5" width="11.85546875" style="1" bestFit="1" customWidth="1"/>
    <col min="6" max="6" width="12.5703125" style="1" bestFit="1" customWidth="1"/>
    <col min="7" max="7" width="10.140625" style="1" bestFit="1" customWidth="1"/>
    <col min="8" max="8" width="15.140625" style="1" bestFit="1" customWidth="1"/>
    <col min="9" max="9" width="15.85546875" style="1" bestFit="1" customWidth="1"/>
    <col min="10" max="10" width="13.85546875" style="1" bestFit="1" customWidth="1"/>
    <col min="11" max="11" width="16.85546875" style="1" bestFit="1" customWidth="1"/>
    <col min="12" max="12" width="17.7109375" style="1" bestFit="1" customWidth="1"/>
  </cols>
  <sheetData>
    <row r="1" spans="1:12" ht="15.75" customHeight="1">
      <c r="A1" s="68" t="s">
        <v>4872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</row>
    <row r="3" spans="1:12" s="1" customFormat="1" ht="23.25" customHeight="1">
      <c r="A3" s="44" t="s">
        <v>36</v>
      </c>
      <c r="B3" s="44" t="s">
        <v>4873</v>
      </c>
      <c r="C3" s="44" t="s">
        <v>4874</v>
      </c>
      <c r="D3" s="44" t="s">
        <v>4875</v>
      </c>
      <c r="E3" s="44" t="s">
        <v>4876</v>
      </c>
      <c r="F3" s="44" t="s">
        <v>4877</v>
      </c>
      <c r="G3" s="44" t="s">
        <v>4878</v>
      </c>
      <c r="H3" s="44" t="s">
        <v>4879</v>
      </c>
      <c r="I3" s="44" t="s">
        <v>4880</v>
      </c>
      <c r="J3" s="44" t="s">
        <v>4881</v>
      </c>
      <c r="K3" s="44" t="s">
        <v>4882</v>
      </c>
      <c r="L3" s="44" t="s">
        <v>4883</v>
      </c>
    </row>
    <row r="4" spans="1:12" ht="15" customHeight="1">
      <c r="A4" s="4">
        <v>1942</v>
      </c>
      <c r="B4" s="4">
        <v>74</v>
      </c>
      <c r="C4" s="4">
        <v>78</v>
      </c>
      <c r="D4" s="4">
        <v>4</v>
      </c>
      <c r="E4" s="15">
        <v>25250</v>
      </c>
      <c r="F4" s="15">
        <v>22200</v>
      </c>
      <c r="G4" s="15">
        <v>-3050</v>
      </c>
      <c r="H4" s="16">
        <v>0.25675675675675702</v>
      </c>
      <c r="I4" s="16">
        <v>0.30769230769230799</v>
      </c>
      <c r="J4" s="16">
        <v>5.0935550935551001E-2</v>
      </c>
      <c r="K4" s="4">
        <v>1.87</v>
      </c>
      <c r="L4" s="4">
        <v>1.88</v>
      </c>
    </row>
    <row r="5" spans="1:12" ht="15" customHeight="1">
      <c r="A5" s="4">
        <v>1953</v>
      </c>
      <c r="B5" s="4">
        <v>51</v>
      </c>
      <c r="C5" s="4">
        <v>50</v>
      </c>
      <c r="D5" s="4">
        <v>-1</v>
      </c>
      <c r="E5" s="15">
        <v>29600</v>
      </c>
      <c r="F5" s="15">
        <v>26200</v>
      </c>
      <c r="G5" s="15">
        <v>-3400</v>
      </c>
      <c r="H5" s="16">
        <v>9.8039215686274495E-2</v>
      </c>
      <c r="I5" s="16">
        <v>0.2</v>
      </c>
      <c r="J5" s="16">
        <v>0.101960784313726</v>
      </c>
      <c r="K5" s="4">
        <v>2.8</v>
      </c>
      <c r="L5" s="4">
        <v>3.36</v>
      </c>
    </row>
    <row r="6" spans="1:12" ht="15" customHeight="1">
      <c r="A6" s="4">
        <v>1965</v>
      </c>
      <c r="B6" s="4">
        <v>0</v>
      </c>
      <c r="C6" s="4">
        <v>269</v>
      </c>
      <c r="D6" s="4">
        <v>269</v>
      </c>
      <c r="E6" s="15">
        <v>0</v>
      </c>
      <c r="F6" s="15">
        <v>31950</v>
      </c>
      <c r="G6" s="15">
        <v>31950</v>
      </c>
      <c r="H6" s="16">
        <v>0</v>
      </c>
      <c r="I6" s="16">
        <v>0.65427509293680297</v>
      </c>
      <c r="J6" s="16">
        <v>0.65427509293680297</v>
      </c>
      <c r="K6" s="4">
        <v>0</v>
      </c>
      <c r="L6" s="4">
        <v>1.01</v>
      </c>
    </row>
    <row r="7" spans="1:12" ht="15" customHeight="1">
      <c r="A7" s="4">
        <v>1974</v>
      </c>
      <c r="B7" s="4">
        <v>30</v>
      </c>
      <c r="C7" s="4">
        <v>26</v>
      </c>
      <c r="D7" s="4">
        <v>-4</v>
      </c>
      <c r="E7" s="15">
        <v>19050</v>
      </c>
      <c r="F7" s="15">
        <v>14250</v>
      </c>
      <c r="G7" s="15">
        <v>-4800</v>
      </c>
      <c r="H7" s="16">
        <v>3.3333333333333298E-2</v>
      </c>
      <c r="I7" s="16">
        <v>7.69230769230769E-2</v>
      </c>
      <c r="J7" s="16">
        <v>4.3589743589743601E-2</v>
      </c>
      <c r="K7" s="4">
        <v>2.73</v>
      </c>
      <c r="L7" s="4">
        <v>2.58</v>
      </c>
    </row>
    <row r="8" spans="1:12" ht="15" customHeight="1">
      <c r="A8" s="4">
        <v>1979</v>
      </c>
      <c r="B8" s="4">
        <v>17</v>
      </c>
      <c r="C8" s="4">
        <v>19</v>
      </c>
      <c r="D8" s="4">
        <v>2</v>
      </c>
      <c r="E8" s="15">
        <v>3900</v>
      </c>
      <c r="F8" s="15">
        <v>4550</v>
      </c>
      <c r="G8" s="15">
        <v>650</v>
      </c>
      <c r="H8" s="16">
        <v>0.41176470588235298</v>
      </c>
      <c r="I8" s="16">
        <v>0.36842105263157898</v>
      </c>
      <c r="J8" s="16">
        <v>-4.3343653250774002E-2</v>
      </c>
      <c r="K8" s="4">
        <v>2.52</v>
      </c>
      <c r="L8" s="4">
        <v>1.61</v>
      </c>
    </row>
    <row r="9" spans="1:12" ht="15" customHeight="1">
      <c r="A9" s="4">
        <v>409</v>
      </c>
      <c r="B9" s="4">
        <v>147</v>
      </c>
      <c r="C9" s="4">
        <v>148</v>
      </c>
      <c r="D9" s="4">
        <v>1</v>
      </c>
      <c r="E9" s="15">
        <v>56400</v>
      </c>
      <c r="F9" s="15">
        <v>47450</v>
      </c>
      <c r="G9" s="15">
        <v>-8950</v>
      </c>
      <c r="H9" s="16">
        <v>0.19727891156462601</v>
      </c>
      <c r="I9" s="16">
        <v>0.29054054054054101</v>
      </c>
      <c r="J9" s="16">
        <v>9.3261628975914695E-2</v>
      </c>
      <c r="K9" s="4">
        <v>1.94</v>
      </c>
      <c r="L9" s="4">
        <v>1.89</v>
      </c>
    </row>
    <row r="10" spans="1:12" ht="15" customHeight="1">
      <c r="A10" s="4">
        <v>7801</v>
      </c>
      <c r="B10" s="4">
        <v>292</v>
      </c>
      <c r="C10" s="4">
        <v>45</v>
      </c>
      <c r="D10" s="4">
        <v>-247</v>
      </c>
      <c r="E10" s="15">
        <v>20150</v>
      </c>
      <c r="F10" s="15">
        <v>4200</v>
      </c>
      <c r="G10" s="15">
        <v>-15950</v>
      </c>
      <c r="H10" s="16">
        <v>0.74315068493150704</v>
      </c>
      <c r="I10" s="16">
        <v>0.73333333333333295</v>
      </c>
      <c r="J10" s="16">
        <v>-9.8173515981735404E-3</v>
      </c>
      <c r="K10" s="4">
        <v>0.81</v>
      </c>
      <c r="L10" s="4">
        <v>0.94</v>
      </c>
    </row>
    <row r="11" spans="1:12" ht="15" customHeight="1">
      <c r="A11" s="4">
        <v>930</v>
      </c>
      <c r="B11" s="4">
        <v>177</v>
      </c>
      <c r="C11" s="4">
        <v>170</v>
      </c>
      <c r="D11" s="4">
        <v>-7</v>
      </c>
      <c r="E11" s="15">
        <v>57650</v>
      </c>
      <c r="F11" s="15">
        <v>51700</v>
      </c>
      <c r="G11" s="15">
        <v>-5950</v>
      </c>
      <c r="H11" s="16">
        <v>0.37853107344632803</v>
      </c>
      <c r="I11" s="16">
        <v>0.4</v>
      </c>
      <c r="J11" s="16">
        <v>2.1468926553672298E-2</v>
      </c>
      <c r="K11" s="4">
        <v>1.86</v>
      </c>
      <c r="L11" s="4">
        <v>1.58</v>
      </c>
    </row>
    <row r="12" spans="1:12" ht="15" customHeight="1">
      <c r="A12" s="17" t="s">
        <v>4871</v>
      </c>
      <c r="B12" s="17">
        <v>788</v>
      </c>
      <c r="C12" s="17">
        <v>805</v>
      </c>
      <c r="D12" s="17">
        <v>17</v>
      </c>
      <c r="E12" s="19">
        <v>212000</v>
      </c>
      <c r="F12" s="19">
        <v>202500</v>
      </c>
      <c r="G12" s="19">
        <v>-9500</v>
      </c>
      <c r="H12" s="21">
        <v>0.43781725888324902</v>
      </c>
      <c r="I12" s="21">
        <v>0.45093167701863401</v>
      </c>
      <c r="J12" s="21">
        <v>1.31144181353848E-2</v>
      </c>
      <c r="K12" s="17">
        <v>1.59</v>
      </c>
      <c r="L12" s="17">
        <v>1.59</v>
      </c>
    </row>
    <row r="14" spans="1:12" ht="15" customHeight="1">
      <c r="A14" s="22" t="s">
        <v>4884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zoomScaleNormal="100" workbookViewId="0">
      <selection activeCell="B20" sqref="B20"/>
    </sheetView>
  </sheetViews>
  <sheetFormatPr defaultColWidth="8.7109375" defaultRowHeight="15"/>
  <cols>
    <col min="1" max="1" width="77.5703125" style="1" customWidth="1"/>
    <col min="2" max="2" width="48" style="1" customWidth="1"/>
    <col min="3" max="3" width="16" style="1" customWidth="1"/>
  </cols>
  <sheetData>
    <row r="1" spans="1:7" ht="15.75" customHeight="1">
      <c r="A1" s="68" t="s">
        <v>4885</v>
      </c>
      <c r="B1" s="68"/>
      <c r="C1" s="68"/>
      <c r="D1" s="68"/>
      <c r="E1" s="68"/>
      <c r="F1" s="68"/>
      <c r="G1" s="68"/>
    </row>
    <row r="3" spans="1:7" ht="15" customHeight="1">
      <c r="A3" s="2" t="s">
        <v>4935</v>
      </c>
    </row>
    <row r="4" spans="1:7" ht="15" customHeight="1">
      <c r="A4" s="1" t="s">
        <v>4886</v>
      </c>
      <c r="B4" s="23">
        <v>0.3</v>
      </c>
    </row>
    <row r="5" spans="1:7" ht="15" customHeight="1">
      <c r="A5" s="1" t="s">
        <v>4887</v>
      </c>
      <c r="B5" s="23">
        <v>0.15</v>
      </c>
    </row>
    <row r="6" spans="1:7" ht="15" customHeight="1">
      <c r="A6" s="1" t="s">
        <v>4888</v>
      </c>
      <c r="B6" s="24">
        <v>4940</v>
      </c>
    </row>
    <row r="7" spans="1:7" ht="15" customHeight="1">
      <c r="A7" s="1" t="s">
        <v>4889</v>
      </c>
      <c r="B7" s="25">
        <v>0.05</v>
      </c>
    </row>
    <row r="8" spans="1:7" ht="15" customHeight="1">
      <c r="A8" s="52" t="s">
        <v>4890</v>
      </c>
      <c r="B8" s="24">
        <v>50000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393"/>
  <sheetViews>
    <sheetView workbookViewId="0">
      <selection activeCell="D14" sqref="D14"/>
    </sheetView>
  </sheetViews>
  <sheetFormatPr defaultRowHeight="15"/>
  <cols>
    <col min="1" max="1" width="10.7109375" bestFit="1" customWidth="1"/>
    <col min="2" max="2" width="34.5703125" bestFit="1" customWidth="1"/>
    <col min="3" max="3" width="13.7109375" bestFit="1" customWidth="1"/>
    <col min="4" max="4" width="22.5703125" bestFit="1" customWidth="1"/>
    <col min="5" max="5" width="23.42578125" bestFit="1" customWidth="1"/>
    <col min="6" max="6" width="16.85546875" bestFit="1" customWidth="1"/>
    <col min="7" max="7" width="15" bestFit="1" customWidth="1"/>
    <col min="8" max="8" width="14.5703125" bestFit="1" customWidth="1"/>
    <col min="9" max="9" width="17.42578125" bestFit="1" customWidth="1"/>
    <col min="10" max="10" width="14.5703125" bestFit="1" customWidth="1"/>
    <col min="11" max="11" width="17.42578125" bestFit="1" customWidth="1"/>
    <col min="12" max="12" width="14.5703125" bestFit="1" customWidth="1"/>
    <col min="13" max="13" width="17.42578125" bestFit="1" customWidth="1"/>
    <col min="14" max="16" width="17.85546875" bestFit="1" customWidth="1"/>
    <col min="17" max="40" width="4.28515625" bestFit="1" customWidth="1"/>
    <col min="41" max="41" width="14.85546875" bestFit="1" customWidth="1"/>
    <col min="42" max="42" width="14.28515625" bestFit="1" customWidth="1"/>
    <col min="43" max="43" width="16.140625" bestFit="1" customWidth="1"/>
    <col min="44" max="44" width="6.140625" bestFit="1" customWidth="1"/>
    <col min="45" max="45" width="5.42578125" bestFit="1" customWidth="1"/>
    <col min="46" max="46" width="17.42578125" bestFit="1" customWidth="1"/>
    <col min="47" max="47" width="19.28515625" bestFit="1" customWidth="1"/>
    <col min="49" max="49" width="8.42578125" bestFit="1" customWidth="1"/>
  </cols>
  <sheetData>
    <row r="1" spans="1:45">
      <c r="A1" s="54" t="s">
        <v>4936</v>
      </c>
      <c r="B1" s="54" t="s">
        <v>4937</v>
      </c>
      <c r="C1" s="54" t="s">
        <v>4938</v>
      </c>
      <c r="D1" s="54" t="s">
        <v>4939</v>
      </c>
      <c r="E1" s="54" t="s">
        <v>4940</v>
      </c>
      <c r="F1" s="54" t="s">
        <v>4941</v>
      </c>
    </row>
    <row r="2" spans="1:45">
      <c r="A2" s="55">
        <v>46279</v>
      </c>
      <c r="B2" s="56" t="s">
        <v>46</v>
      </c>
      <c r="C2" s="57">
        <v>95</v>
      </c>
      <c r="D2" s="56" t="s">
        <v>4942</v>
      </c>
      <c r="E2" s="56" t="s">
        <v>4943</v>
      </c>
      <c r="F2" s="57">
        <v>2</v>
      </c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</row>
    <row r="3" spans="1:45">
      <c r="A3" s="55">
        <v>46279</v>
      </c>
      <c r="B3" s="56" t="s">
        <v>4051</v>
      </c>
      <c r="C3" s="57">
        <v>13</v>
      </c>
      <c r="D3" s="56" t="s">
        <v>4944</v>
      </c>
      <c r="E3" s="56" t="s">
        <v>4945</v>
      </c>
      <c r="F3" s="57">
        <v>1</v>
      </c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3"/>
      <c r="AS3" s="53"/>
    </row>
    <row r="4" spans="1:45">
      <c r="A4" s="55">
        <v>46279</v>
      </c>
      <c r="B4" s="56" t="s">
        <v>49</v>
      </c>
      <c r="C4" s="57">
        <v>50</v>
      </c>
      <c r="D4" s="56" t="s">
        <v>4946</v>
      </c>
      <c r="E4" s="56" t="s">
        <v>4947</v>
      </c>
      <c r="F4" s="57">
        <v>1</v>
      </c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  <c r="AQ4" s="53"/>
      <c r="AR4" s="53"/>
      <c r="AS4" s="53"/>
    </row>
    <row r="5" spans="1:45">
      <c r="A5" s="55">
        <v>46279</v>
      </c>
      <c r="B5" s="56" t="s">
        <v>56</v>
      </c>
      <c r="C5" s="57">
        <v>97</v>
      </c>
      <c r="D5" s="56" t="s">
        <v>4946</v>
      </c>
      <c r="E5" s="56" t="s">
        <v>4947</v>
      </c>
      <c r="F5" s="57">
        <v>1</v>
      </c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</row>
    <row r="6" spans="1:45">
      <c r="A6" s="55">
        <v>46279</v>
      </c>
      <c r="B6" s="56" t="s">
        <v>62</v>
      </c>
      <c r="C6" s="57">
        <v>65</v>
      </c>
      <c r="D6" s="56" t="s">
        <v>4942</v>
      </c>
      <c r="E6" s="56" t="s">
        <v>4943</v>
      </c>
      <c r="F6" s="57">
        <v>2</v>
      </c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</row>
    <row r="7" spans="1:45">
      <c r="A7" s="55">
        <v>46279</v>
      </c>
      <c r="B7" s="56" t="s">
        <v>66</v>
      </c>
      <c r="C7" s="57">
        <v>47</v>
      </c>
      <c r="D7" s="56" t="s">
        <v>4944</v>
      </c>
      <c r="E7" s="56" t="s">
        <v>4945</v>
      </c>
      <c r="F7" s="57">
        <v>1</v>
      </c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</row>
    <row r="8" spans="1:45">
      <c r="A8" s="55">
        <v>46279</v>
      </c>
      <c r="B8" s="56" t="s">
        <v>4053</v>
      </c>
      <c r="C8" s="57">
        <v>47</v>
      </c>
      <c r="D8" s="56" t="s">
        <v>4944</v>
      </c>
      <c r="E8" s="56" t="s">
        <v>4945</v>
      </c>
      <c r="F8" s="57">
        <v>1</v>
      </c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 s="53"/>
    </row>
    <row r="9" spans="1:45">
      <c r="A9" s="55">
        <v>46279</v>
      </c>
      <c r="B9" s="56" t="s">
        <v>72</v>
      </c>
      <c r="C9" s="57">
        <v>32</v>
      </c>
      <c r="D9" s="56" t="s">
        <v>4944</v>
      </c>
      <c r="E9" s="56" t="s">
        <v>4945</v>
      </c>
      <c r="F9" s="57">
        <v>1</v>
      </c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</row>
    <row r="10" spans="1:45">
      <c r="A10" s="55">
        <v>46279</v>
      </c>
      <c r="B10" s="56" t="s">
        <v>74</v>
      </c>
      <c r="C10" s="57">
        <v>98</v>
      </c>
      <c r="D10" s="56" t="s">
        <v>4946</v>
      </c>
      <c r="E10" s="56" t="s">
        <v>4947</v>
      </c>
      <c r="F10" s="57">
        <v>1</v>
      </c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</row>
    <row r="11" spans="1:45">
      <c r="A11" s="55">
        <v>46279</v>
      </c>
      <c r="B11" s="56" t="s">
        <v>76</v>
      </c>
      <c r="C11" s="57">
        <v>92</v>
      </c>
      <c r="D11" s="56" t="s">
        <v>4948</v>
      </c>
      <c r="E11" s="56" t="s">
        <v>4949</v>
      </c>
      <c r="F11" s="57">
        <v>2</v>
      </c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 s="53"/>
    </row>
    <row r="12" spans="1:45">
      <c r="A12" s="55">
        <v>46279</v>
      </c>
      <c r="B12" s="56" t="s">
        <v>78</v>
      </c>
      <c r="C12" s="57">
        <v>76</v>
      </c>
      <c r="D12" s="56" t="s">
        <v>4946</v>
      </c>
      <c r="E12" s="56" t="s">
        <v>4947</v>
      </c>
      <c r="F12" s="57">
        <v>1</v>
      </c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</row>
    <row r="13" spans="1:45">
      <c r="A13" s="55">
        <v>46279</v>
      </c>
      <c r="B13" s="56" t="s">
        <v>90</v>
      </c>
      <c r="C13" s="57">
        <v>76</v>
      </c>
      <c r="D13" s="56" t="s">
        <v>4944</v>
      </c>
      <c r="E13" s="56" t="s">
        <v>4945</v>
      </c>
      <c r="F13" s="57">
        <v>1</v>
      </c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</row>
    <row r="14" spans="1:45">
      <c r="A14" s="55">
        <v>46279</v>
      </c>
      <c r="B14" s="56" t="s">
        <v>94</v>
      </c>
      <c r="C14" s="57">
        <v>83</v>
      </c>
      <c r="D14" s="56" t="s">
        <v>4944</v>
      </c>
      <c r="E14" s="56" t="s">
        <v>4945</v>
      </c>
      <c r="F14" s="57">
        <v>1</v>
      </c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</row>
    <row r="15" spans="1:45">
      <c r="A15" s="55">
        <v>46279</v>
      </c>
      <c r="B15" s="56" t="s">
        <v>96</v>
      </c>
      <c r="C15" s="57">
        <v>94</v>
      </c>
      <c r="D15" s="56" t="s">
        <v>4946</v>
      </c>
      <c r="E15" s="56" t="s">
        <v>4947</v>
      </c>
      <c r="F15" s="57">
        <v>1</v>
      </c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</row>
    <row r="16" spans="1:45">
      <c r="A16" s="55">
        <v>46279</v>
      </c>
      <c r="B16" s="56" t="s">
        <v>98</v>
      </c>
      <c r="C16" s="57">
        <v>1</v>
      </c>
      <c r="D16" s="56" t="s">
        <v>4950</v>
      </c>
      <c r="E16" s="56" t="s">
        <v>4951</v>
      </c>
      <c r="F16" s="57">
        <v>1</v>
      </c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</row>
    <row r="17" spans="1:45">
      <c r="A17" s="55">
        <v>46279</v>
      </c>
      <c r="B17" s="56" t="s">
        <v>104</v>
      </c>
      <c r="C17" s="57">
        <v>74</v>
      </c>
      <c r="D17" s="56" t="s">
        <v>4942</v>
      </c>
      <c r="E17" s="56" t="s">
        <v>4943</v>
      </c>
      <c r="F17" s="57">
        <v>2</v>
      </c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</row>
    <row r="18" spans="1:45">
      <c r="A18" s="55">
        <v>46279</v>
      </c>
      <c r="B18" s="56" t="s">
        <v>112</v>
      </c>
      <c r="C18" s="57">
        <v>188</v>
      </c>
      <c r="D18" s="56" t="s">
        <v>4946</v>
      </c>
      <c r="E18" s="56" t="s">
        <v>4947</v>
      </c>
      <c r="F18" s="57">
        <v>1</v>
      </c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</row>
    <row r="19" spans="1:45">
      <c r="A19" s="55">
        <v>46279</v>
      </c>
      <c r="B19" s="56" t="s">
        <v>114</v>
      </c>
      <c r="C19" s="57">
        <v>63</v>
      </c>
      <c r="D19" s="56" t="s">
        <v>4944</v>
      </c>
      <c r="E19" s="56" t="s">
        <v>4945</v>
      </c>
      <c r="F19" s="57">
        <v>1</v>
      </c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</row>
    <row r="20" spans="1:45">
      <c r="A20" s="55">
        <v>46279</v>
      </c>
      <c r="B20" s="56" t="s">
        <v>4063</v>
      </c>
      <c r="C20" s="57">
        <v>96</v>
      </c>
      <c r="D20" s="56" t="s">
        <v>4942</v>
      </c>
      <c r="E20" s="56" t="s">
        <v>4943</v>
      </c>
      <c r="F20" s="57">
        <v>2</v>
      </c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</row>
    <row r="21" spans="1:45">
      <c r="A21" s="55">
        <v>46279</v>
      </c>
      <c r="B21" s="56" t="s">
        <v>116</v>
      </c>
      <c r="C21" s="57">
        <v>79</v>
      </c>
      <c r="D21" s="56" t="s">
        <v>4946</v>
      </c>
      <c r="E21" s="56" t="s">
        <v>4947</v>
      </c>
      <c r="F21" s="57">
        <v>1</v>
      </c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</row>
    <row r="22" spans="1:45">
      <c r="A22" s="55">
        <v>46279</v>
      </c>
      <c r="B22" s="56" t="s">
        <v>128</v>
      </c>
      <c r="C22" s="57">
        <v>5</v>
      </c>
      <c r="D22" s="56" t="s">
        <v>4948</v>
      </c>
      <c r="E22" s="56" t="s">
        <v>4949</v>
      </c>
      <c r="F22" s="57">
        <v>2</v>
      </c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</row>
    <row r="23" spans="1:45">
      <c r="A23" s="55">
        <v>46279</v>
      </c>
      <c r="B23" s="56" t="s">
        <v>132</v>
      </c>
      <c r="C23" s="57">
        <v>69</v>
      </c>
      <c r="D23" s="56" t="s">
        <v>4942</v>
      </c>
      <c r="E23" s="56" t="s">
        <v>4943</v>
      </c>
      <c r="F23" s="57">
        <v>2</v>
      </c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</row>
    <row r="24" spans="1:45">
      <c r="A24" s="55">
        <v>46279</v>
      </c>
      <c r="B24" s="56" t="s">
        <v>138</v>
      </c>
      <c r="C24" s="57">
        <v>36</v>
      </c>
      <c r="D24" s="56" t="s">
        <v>4946</v>
      </c>
      <c r="E24" s="56" t="s">
        <v>4947</v>
      </c>
      <c r="F24" s="57">
        <v>1</v>
      </c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</row>
    <row r="25" spans="1:45">
      <c r="A25" s="55">
        <v>46279</v>
      </c>
      <c r="B25" s="56" t="s">
        <v>142</v>
      </c>
      <c r="C25" s="57">
        <v>54</v>
      </c>
      <c r="D25" s="56" t="s">
        <v>4946</v>
      </c>
      <c r="E25" s="56" t="s">
        <v>4947</v>
      </c>
      <c r="F25" s="57">
        <v>1</v>
      </c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</row>
    <row r="26" spans="1:45">
      <c r="A26" s="55">
        <v>46279</v>
      </c>
      <c r="B26" s="56" t="s">
        <v>146</v>
      </c>
      <c r="C26" s="57">
        <v>38</v>
      </c>
      <c r="D26" s="56" t="s">
        <v>4944</v>
      </c>
      <c r="E26" s="56" t="s">
        <v>4945</v>
      </c>
      <c r="F26" s="57">
        <v>1</v>
      </c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</row>
    <row r="27" spans="1:45">
      <c r="A27" s="55">
        <v>46279</v>
      </c>
      <c r="B27" s="56" t="s">
        <v>156</v>
      </c>
      <c r="C27" s="57">
        <v>41</v>
      </c>
      <c r="D27" s="56" t="s">
        <v>4942</v>
      </c>
      <c r="E27" s="56" t="s">
        <v>4943</v>
      </c>
      <c r="F27" s="57">
        <v>2</v>
      </c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</row>
    <row r="28" spans="1:45">
      <c r="A28" s="55">
        <v>46279</v>
      </c>
      <c r="B28" s="56" t="s">
        <v>160</v>
      </c>
      <c r="C28" s="57">
        <v>131</v>
      </c>
      <c r="D28" s="56" t="s">
        <v>4942</v>
      </c>
      <c r="E28" s="56" t="s">
        <v>4943</v>
      </c>
      <c r="F28" s="57">
        <v>2</v>
      </c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</row>
    <row r="29" spans="1:45">
      <c r="A29" s="55">
        <v>46279</v>
      </c>
      <c r="B29" s="56" t="s">
        <v>168</v>
      </c>
      <c r="C29" s="57">
        <v>48</v>
      </c>
      <c r="D29" s="56" t="s">
        <v>4946</v>
      </c>
      <c r="E29" s="56" t="s">
        <v>4947</v>
      </c>
      <c r="F29" s="57">
        <v>1</v>
      </c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</row>
    <row r="30" spans="1:45">
      <c r="A30" s="55">
        <v>46279</v>
      </c>
      <c r="B30" s="56" t="s">
        <v>170</v>
      </c>
      <c r="C30" s="57">
        <v>39</v>
      </c>
      <c r="D30" s="56" t="s">
        <v>4942</v>
      </c>
      <c r="E30" s="56" t="s">
        <v>4943</v>
      </c>
      <c r="F30" s="57">
        <v>2</v>
      </c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</row>
    <row r="31" spans="1:45">
      <c r="A31" s="55">
        <v>46279</v>
      </c>
      <c r="B31" s="56" t="s">
        <v>178</v>
      </c>
      <c r="C31" s="57">
        <v>86</v>
      </c>
      <c r="D31" s="56" t="s">
        <v>4946</v>
      </c>
      <c r="E31" s="56" t="s">
        <v>4947</v>
      </c>
      <c r="F31" s="57">
        <v>1</v>
      </c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</row>
    <row r="32" spans="1:45">
      <c r="A32" s="55">
        <v>46279</v>
      </c>
      <c r="B32" s="56" t="s">
        <v>180</v>
      </c>
      <c r="C32" s="57">
        <v>113</v>
      </c>
      <c r="D32" s="56" t="s">
        <v>4944</v>
      </c>
      <c r="E32" s="56" t="s">
        <v>4945</v>
      </c>
      <c r="F32" s="57">
        <v>1</v>
      </c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</row>
    <row r="33" spans="1:45">
      <c r="A33" s="55">
        <v>46279</v>
      </c>
      <c r="B33" s="56" t="s">
        <v>182</v>
      </c>
      <c r="C33" s="57">
        <v>34</v>
      </c>
      <c r="D33" s="56" t="s">
        <v>4946</v>
      </c>
      <c r="E33" s="56" t="s">
        <v>4947</v>
      </c>
      <c r="F33" s="57">
        <v>1</v>
      </c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</row>
    <row r="34" spans="1:45">
      <c r="A34" s="55">
        <v>46279</v>
      </c>
      <c r="B34" s="56" t="s">
        <v>190</v>
      </c>
      <c r="C34" s="57">
        <v>42</v>
      </c>
      <c r="D34" s="56" t="s">
        <v>4946</v>
      </c>
      <c r="E34" s="56" t="s">
        <v>4947</v>
      </c>
      <c r="F34" s="57">
        <v>1</v>
      </c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</row>
    <row r="35" spans="1:45">
      <c r="A35" s="55">
        <v>46279</v>
      </c>
      <c r="B35" s="56" t="s">
        <v>192</v>
      </c>
      <c r="C35" s="57">
        <v>24</v>
      </c>
      <c r="D35" s="56" t="s">
        <v>4950</v>
      </c>
      <c r="E35" s="56" t="s">
        <v>4951</v>
      </c>
      <c r="F35" s="57">
        <v>1</v>
      </c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3"/>
      <c r="AQ35" s="53"/>
      <c r="AR35" s="53"/>
      <c r="AS35" s="53"/>
    </row>
    <row r="36" spans="1:45">
      <c r="A36" s="55">
        <v>46279</v>
      </c>
      <c r="B36" s="56" t="s">
        <v>198</v>
      </c>
      <c r="C36" s="57">
        <v>7</v>
      </c>
      <c r="D36" s="56" t="s">
        <v>4946</v>
      </c>
      <c r="E36" s="56" t="s">
        <v>4947</v>
      </c>
      <c r="F36" s="57">
        <v>1</v>
      </c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53"/>
    </row>
    <row r="37" spans="1:45">
      <c r="A37" s="55">
        <v>46279</v>
      </c>
      <c r="B37" s="56" t="s">
        <v>218</v>
      </c>
      <c r="C37" s="57">
        <v>36</v>
      </c>
      <c r="D37" s="56" t="s">
        <v>4950</v>
      </c>
      <c r="E37" s="56" t="s">
        <v>4951</v>
      </c>
      <c r="F37" s="57">
        <v>1</v>
      </c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3"/>
      <c r="AO37" s="53"/>
      <c r="AP37" s="53"/>
      <c r="AQ37" s="53"/>
      <c r="AR37" s="53"/>
      <c r="AS37" s="53"/>
    </row>
    <row r="38" spans="1:45">
      <c r="A38" s="55">
        <v>46279</v>
      </c>
      <c r="B38" s="56" t="s">
        <v>228</v>
      </c>
      <c r="C38" s="57">
        <v>57</v>
      </c>
      <c r="D38" s="56" t="s">
        <v>4946</v>
      </c>
      <c r="E38" s="56" t="s">
        <v>4947</v>
      </c>
      <c r="F38" s="57">
        <v>1</v>
      </c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</row>
    <row r="39" spans="1:45">
      <c r="A39" s="55">
        <v>46279</v>
      </c>
      <c r="B39" s="56" t="s">
        <v>232</v>
      </c>
      <c r="C39" s="57">
        <v>1</v>
      </c>
      <c r="D39" s="56" t="s">
        <v>4950</v>
      </c>
      <c r="E39" s="56" t="s">
        <v>4951</v>
      </c>
      <c r="F39" s="57">
        <v>1</v>
      </c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53"/>
    </row>
    <row r="40" spans="1:45">
      <c r="A40" s="55">
        <v>46279</v>
      </c>
      <c r="B40" s="56" t="s">
        <v>250</v>
      </c>
      <c r="C40" s="57">
        <v>29</v>
      </c>
      <c r="D40" s="56" t="s">
        <v>4950</v>
      </c>
      <c r="E40" s="56" t="s">
        <v>4951</v>
      </c>
      <c r="F40" s="57">
        <v>1</v>
      </c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</row>
    <row r="41" spans="1:45">
      <c r="A41" s="55">
        <v>46279</v>
      </c>
      <c r="B41" s="56" t="s">
        <v>254</v>
      </c>
      <c r="C41" s="57">
        <v>100</v>
      </c>
      <c r="D41" s="56" t="s">
        <v>4942</v>
      </c>
      <c r="E41" s="56" t="s">
        <v>4943</v>
      </c>
      <c r="F41" s="57">
        <v>2</v>
      </c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</row>
    <row r="42" spans="1:45">
      <c r="A42" s="55">
        <v>46279</v>
      </c>
      <c r="B42" s="56" t="s">
        <v>256</v>
      </c>
      <c r="C42" s="57">
        <v>95</v>
      </c>
      <c r="D42" s="56" t="s">
        <v>4942</v>
      </c>
      <c r="E42" s="56" t="s">
        <v>4943</v>
      </c>
      <c r="F42" s="57">
        <v>2</v>
      </c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</row>
    <row r="43" spans="1:45">
      <c r="A43" s="55">
        <v>46279</v>
      </c>
      <c r="B43" s="56" t="s">
        <v>258</v>
      </c>
      <c r="C43" s="57">
        <v>33</v>
      </c>
      <c r="D43" s="56" t="s">
        <v>4942</v>
      </c>
      <c r="E43" s="56" t="s">
        <v>4943</v>
      </c>
      <c r="F43" s="57">
        <v>2</v>
      </c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3"/>
      <c r="AR43" s="53"/>
      <c r="AS43" s="53"/>
    </row>
    <row r="44" spans="1:45">
      <c r="A44" s="55">
        <v>46279</v>
      </c>
      <c r="B44" s="56" t="s">
        <v>276</v>
      </c>
      <c r="C44" s="57">
        <v>22</v>
      </c>
      <c r="D44" s="56" t="s">
        <v>4944</v>
      </c>
      <c r="E44" s="56" t="s">
        <v>4945</v>
      </c>
      <c r="F44" s="57">
        <v>1</v>
      </c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</row>
    <row r="45" spans="1:45">
      <c r="A45" s="55">
        <v>46279</v>
      </c>
      <c r="B45" s="56" t="s">
        <v>284</v>
      </c>
      <c r="C45" s="57">
        <v>11</v>
      </c>
      <c r="D45" s="56" t="s">
        <v>4942</v>
      </c>
      <c r="E45" s="56" t="s">
        <v>4943</v>
      </c>
      <c r="F45" s="57">
        <v>2</v>
      </c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3"/>
      <c r="AO45" s="53"/>
      <c r="AP45" s="53"/>
      <c r="AQ45" s="53"/>
      <c r="AR45" s="53"/>
      <c r="AS45" s="53"/>
    </row>
    <row r="46" spans="1:45">
      <c r="A46" s="55">
        <v>46279</v>
      </c>
      <c r="B46" s="56" t="s">
        <v>328</v>
      </c>
      <c r="C46" s="57">
        <v>23</v>
      </c>
      <c r="D46" s="56" t="s">
        <v>4944</v>
      </c>
      <c r="E46" s="56" t="s">
        <v>4945</v>
      </c>
      <c r="F46" s="57">
        <v>1</v>
      </c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</row>
    <row r="47" spans="1:45">
      <c r="A47" s="55">
        <v>46279</v>
      </c>
      <c r="B47" s="56" t="s">
        <v>354</v>
      </c>
      <c r="C47" s="57">
        <v>10</v>
      </c>
      <c r="D47" s="56" t="s">
        <v>4942</v>
      </c>
      <c r="E47" s="56" t="s">
        <v>4943</v>
      </c>
      <c r="F47" s="57">
        <v>2</v>
      </c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53"/>
    </row>
    <row r="48" spans="1:45">
      <c r="A48" s="55">
        <v>46279</v>
      </c>
      <c r="B48" s="56" t="s">
        <v>356</v>
      </c>
      <c r="C48" s="57">
        <v>4</v>
      </c>
      <c r="D48" s="56" t="s">
        <v>4942</v>
      </c>
      <c r="E48" s="56" t="s">
        <v>4943</v>
      </c>
      <c r="F48" s="57">
        <v>2</v>
      </c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</row>
    <row r="49" spans="1:45">
      <c r="A49" s="55">
        <v>46279</v>
      </c>
      <c r="B49" s="56" t="s">
        <v>378</v>
      </c>
      <c r="C49" s="57">
        <v>42</v>
      </c>
      <c r="D49" s="56" t="s">
        <v>4942</v>
      </c>
      <c r="E49" s="56" t="s">
        <v>4943</v>
      </c>
      <c r="F49" s="57">
        <v>2</v>
      </c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53"/>
      <c r="AO49" s="53"/>
      <c r="AP49" s="53"/>
      <c r="AQ49" s="53"/>
      <c r="AR49" s="53"/>
      <c r="AS49" s="53"/>
    </row>
    <row r="50" spans="1:45">
      <c r="A50" s="55">
        <v>46279</v>
      </c>
      <c r="B50" s="56" t="s">
        <v>430</v>
      </c>
      <c r="C50" s="57">
        <v>41</v>
      </c>
      <c r="D50" s="56" t="s">
        <v>4944</v>
      </c>
      <c r="E50" s="56" t="s">
        <v>4945</v>
      </c>
      <c r="F50" s="57">
        <v>1</v>
      </c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53"/>
    </row>
    <row r="51" spans="1:45">
      <c r="A51" s="55">
        <v>46279</v>
      </c>
      <c r="B51" s="56" t="s">
        <v>432</v>
      </c>
      <c r="C51" s="57">
        <v>14</v>
      </c>
      <c r="D51" s="56" t="s">
        <v>4942</v>
      </c>
      <c r="E51" s="56" t="s">
        <v>4943</v>
      </c>
      <c r="F51" s="57">
        <v>2</v>
      </c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</row>
    <row r="52" spans="1:45">
      <c r="A52" s="55">
        <v>46279</v>
      </c>
      <c r="B52" s="56" t="s">
        <v>4952</v>
      </c>
      <c r="C52" s="57">
        <v>8</v>
      </c>
      <c r="D52" s="56" t="s">
        <v>4942</v>
      </c>
      <c r="E52" s="56" t="s">
        <v>4943</v>
      </c>
      <c r="F52" s="57">
        <v>2</v>
      </c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53"/>
      <c r="AO52" s="53"/>
      <c r="AP52" s="53"/>
      <c r="AQ52" s="53"/>
      <c r="AR52" s="53"/>
      <c r="AS52" s="53"/>
    </row>
    <row r="53" spans="1:45">
      <c r="A53" s="55">
        <v>46279</v>
      </c>
      <c r="B53" s="56" t="s">
        <v>454</v>
      </c>
      <c r="C53" s="57">
        <v>41</v>
      </c>
      <c r="D53" s="56" t="s">
        <v>4944</v>
      </c>
      <c r="E53" s="56" t="s">
        <v>4945</v>
      </c>
      <c r="F53" s="57">
        <v>1</v>
      </c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</row>
    <row r="54" spans="1:45">
      <c r="A54" s="55">
        <v>46279</v>
      </c>
      <c r="B54" s="56" t="s">
        <v>456</v>
      </c>
      <c r="C54" s="57">
        <v>83</v>
      </c>
      <c r="D54" s="56" t="s">
        <v>4942</v>
      </c>
      <c r="E54" s="56" t="s">
        <v>4943</v>
      </c>
      <c r="F54" s="57">
        <v>2</v>
      </c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</row>
    <row r="55" spans="1:45">
      <c r="A55" s="55">
        <v>46279</v>
      </c>
      <c r="B55" s="56" t="s">
        <v>464</v>
      </c>
      <c r="C55" s="57">
        <v>73</v>
      </c>
      <c r="D55" s="56" t="s">
        <v>4946</v>
      </c>
      <c r="E55" s="56" t="s">
        <v>4947</v>
      </c>
      <c r="F55" s="57">
        <v>1</v>
      </c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53"/>
      <c r="AO55" s="53"/>
      <c r="AP55" s="53"/>
      <c r="AQ55" s="53"/>
      <c r="AR55" s="53"/>
      <c r="AS55" s="53"/>
    </row>
    <row r="56" spans="1:45">
      <c r="A56" s="55">
        <v>46279</v>
      </c>
      <c r="B56" s="56" t="s">
        <v>470</v>
      </c>
      <c r="C56" s="57">
        <v>59</v>
      </c>
      <c r="D56" s="56" t="s">
        <v>4953</v>
      </c>
      <c r="E56" s="56" t="s">
        <v>4954</v>
      </c>
      <c r="F56" s="57">
        <v>1</v>
      </c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53"/>
      <c r="AO56" s="53"/>
      <c r="AP56" s="53"/>
      <c r="AQ56" s="53"/>
      <c r="AR56" s="53"/>
      <c r="AS56" s="53"/>
    </row>
    <row r="57" spans="1:45">
      <c r="A57" s="55">
        <v>46278</v>
      </c>
      <c r="B57" s="56" t="s">
        <v>132</v>
      </c>
      <c r="C57" s="57">
        <v>17</v>
      </c>
      <c r="D57" s="56" t="s">
        <v>4944</v>
      </c>
      <c r="E57" s="56" t="s">
        <v>4945</v>
      </c>
      <c r="F57" s="57">
        <v>1</v>
      </c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53"/>
      <c r="AO57" s="53"/>
      <c r="AP57" s="53"/>
      <c r="AQ57" s="53"/>
      <c r="AR57" s="53"/>
      <c r="AS57" s="53"/>
    </row>
    <row r="58" spans="1:45">
      <c r="A58" s="55">
        <v>46278</v>
      </c>
      <c r="B58" s="56" t="s">
        <v>162</v>
      </c>
      <c r="C58" s="57">
        <v>76</v>
      </c>
      <c r="D58" s="56" t="s">
        <v>4942</v>
      </c>
      <c r="E58" s="56" t="s">
        <v>4943</v>
      </c>
      <c r="F58" s="57">
        <v>2</v>
      </c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53"/>
      <c r="AO58" s="53"/>
      <c r="AP58" s="53"/>
      <c r="AQ58" s="53"/>
      <c r="AR58" s="53"/>
      <c r="AS58" s="53"/>
    </row>
    <row r="59" spans="1:45">
      <c r="A59" s="55">
        <v>46278</v>
      </c>
      <c r="B59" s="56" t="s">
        <v>258</v>
      </c>
      <c r="C59" s="57">
        <v>29</v>
      </c>
      <c r="D59" s="56" t="s">
        <v>4944</v>
      </c>
      <c r="E59" s="56" t="s">
        <v>4945</v>
      </c>
      <c r="F59" s="57">
        <v>1</v>
      </c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53"/>
      <c r="AO59" s="53"/>
      <c r="AP59" s="53"/>
      <c r="AQ59" s="53"/>
      <c r="AR59" s="53"/>
      <c r="AS59" s="53"/>
    </row>
    <row r="60" spans="1:45">
      <c r="A60" s="55">
        <v>46278</v>
      </c>
      <c r="B60" s="56" t="s">
        <v>378</v>
      </c>
      <c r="C60" s="57">
        <v>18</v>
      </c>
      <c r="D60" s="56" t="s">
        <v>4944</v>
      </c>
      <c r="E60" s="56" t="s">
        <v>4945</v>
      </c>
      <c r="F60" s="57">
        <v>1</v>
      </c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  <c r="AL60" s="53"/>
      <c r="AM60" s="53"/>
      <c r="AN60" s="53"/>
      <c r="AO60" s="53"/>
      <c r="AP60" s="53"/>
      <c r="AQ60" s="53"/>
      <c r="AR60" s="53"/>
      <c r="AS60" s="53"/>
    </row>
    <row r="61" spans="1:45">
      <c r="A61" s="55">
        <v>46278</v>
      </c>
      <c r="B61" s="56" t="s">
        <v>458</v>
      </c>
      <c r="C61" s="57">
        <v>28</v>
      </c>
      <c r="D61" s="56" t="s">
        <v>4942</v>
      </c>
      <c r="E61" s="56" t="s">
        <v>4943</v>
      </c>
      <c r="F61" s="57">
        <v>2</v>
      </c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53"/>
      <c r="AO61" s="53"/>
      <c r="AP61" s="53"/>
      <c r="AQ61" s="53"/>
      <c r="AR61" s="53"/>
      <c r="AS61" s="53"/>
    </row>
    <row r="62" spans="1:45">
      <c r="A62" s="55">
        <v>46277</v>
      </c>
      <c r="B62" s="56" t="s">
        <v>46</v>
      </c>
      <c r="C62" s="57">
        <v>93</v>
      </c>
      <c r="D62" s="56" t="s">
        <v>4942</v>
      </c>
      <c r="E62" s="56" t="s">
        <v>4943</v>
      </c>
      <c r="F62" s="57">
        <v>2</v>
      </c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  <c r="AL62" s="53"/>
      <c r="AM62" s="53"/>
      <c r="AN62" s="53"/>
      <c r="AO62" s="53"/>
      <c r="AP62" s="53"/>
      <c r="AQ62" s="53"/>
      <c r="AR62" s="53"/>
      <c r="AS62" s="53"/>
    </row>
    <row r="63" spans="1:45">
      <c r="A63" s="55">
        <v>46277</v>
      </c>
      <c r="B63" s="56" t="s">
        <v>4051</v>
      </c>
      <c r="C63" s="57">
        <v>51</v>
      </c>
      <c r="D63" s="56" t="s">
        <v>4944</v>
      </c>
      <c r="E63" s="56" t="s">
        <v>4945</v>
      </c>
      <c r="F63" s="57">
        <v>1</v>
      </c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53"/>
      <c r="AK63" s="53"/>
      <c r="AL63" s="53"/>
      <c r="AM63" s="53"/>
      <c r="AN63" s="53"/>
      <c r="AO63" s="53"/>
      <c r="AP63" s="53"/>
      <c r="AQ63" s="53"/>
      <c r="AR63" s="53"/>
      <c r="AS63" s="53"/>
    </row>
    <row r="64" spans="1:45">
      <c r="A64" s="55">
        <v>46277</v>
      </c>
      <c r="B64" s="56" t="s">
        <v>51</v>
      </c>
      <c r="C64" s="57">
        <v>12</v>
      </c>
      <c r="D64" s="56" t="s">
        <v>4953</v>
      </c>
      <c r="E64" s="56" t="s">
        <v>4954</v>
      </c>
      <c r="F64" s="57">
        <v>1</v>
      </c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  <c r="AJ64" s="53"/>
      <c r="AK64" s="53"/>
      <c r="AL64" s="53"/>
      <c r="AM64" s="53"/>
      <c r="AN64" s="53"/>
      <c r="AO64" s="53"/>
      <c r="AP64" s="53"/>
      <c r="AQ64" s="53"/>
      <c r="AR64" s="53"/>
      <c r="AS64" s="53"/>
    </row>
    <row r="65" spans="1:45">
      <c r="A65" s="55">
        <v>46277</v>
      </c>
      <c r="B65" s="56" t="s">
        <v>58</v>
      </c>
      <c r="C65" s="57">
        <v>47</v>
      </c>
      <c r="D65" s="56" t="s">
        <v>4953</v>
      </c>
      <c r="E65" s="56" t="s">
        <v>4954</v>
      </c>
      <c r="F65" s="57">
        <v>1</v>
      </c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  <c r="AL65" s="53"/>
      <c r="AM65" s="53"/>
      <c r="AN65" s="53"/>
      <c r="AO65" s="53"/>
      <c r="AP65" s="53"/>
      <c r="AQ65" s="53"/>
      <c r="AR65" s="53"/>
      <c r="AS65" s="53"/>
    </row>
    <row r="66" spans="1:45">
      <c r="A66" s="55">
        <v>46277</v>
      </c>
      <c r="B66" s="56" t="s">
        <v>64</v>
      </c>
      <c r="C66" s="57">
        <v>35</v>
      </c>
      <c r="D66" s="56" t="s">
        <v>4944</v>
      </c>
      <c r="E66" s="56" t="s">
        <v>4945</v>
      </c>
      <c r="F66" s="57">
        <v>1</v>
      </c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53"/>
      <c r="AO66" s="53"/>
      <c r="AP66" s="53"/>
      <c r="AQ66" s="53"/>
      <c r="AR66" s="53"/>
      <c r="AS66" s="53"/>
    </row>
    <row r="67" spans="1:45">
      <c r="A67" s="55">
        <v>46277</v>
      </c>
      <c r="B67" s="56" t="s">
        <v>66</v>
      </c>
      <c r="C67" s="57">
        <v>91</v>
      </c>
      <c r="D67" s="56" t="s">
        <v>4944</v>
      </c>
      <c r="E67" s="56" t="s">
        <v>4945</v>
      </c>
      <c r="F67" s="57">
        <v>1</v>
      </c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53"/>
      <c r="AO67" s="53"/>
      <c r="AP67" s="53"/>
      <c r="AQ67" s="53"/>
      <c r="AR67" s="53"/>
      <c r="AS67" s="53"/>
    </row>
    <row r="68" spans="1:45">
      <c r="A68" s="55">
        <v>46277</v>
      </c>
      <c r="B68" s="56" t="s">
        <v>68</v>
      </c>
      <c r="C68" s="57">
        <v>30</v>
      </c>
      <c r="D68" s="56" t="s">
        <v>4953</v>
      </c>
      <c r="E68" s="56" t="s">
        <v>4954</v>
      </c>
      <c r="F68" s="57">
        <v>1</v>
      </c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  <c r="AL68" s="53"/>
      <c r="AM68" s="53"/>
      <c r="AN68" s="53"/>
      <c r="AO68" s="53"/>
      <c r="AP68" s="53"/>
      <c r="AQ68" s="53"/>
      <c r="AR68" s="53"/>
      <c r="AS68" s="53"/>
    </row>
    <row r="69" spans="1:45">
      <c r="A69" s="55">
        <v>46277</v>
      </c>
      <c r="B69" s="56" t="s">
        <v>70</v>
      </c>
      <c r="C69" s="57">
        <v>67</v>
      </c>
      <c r="D69" s="56" t="s">
        <v>4944</v>
      </c>
      <c r="E69" s="56" t="s">
        <v>4945</v>
      </c>
      <c r="F69" s="57">
        <v>1</v>
      </c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53"/>
      <c r="AO69" s="53"/>
      <c r="AP69" s="53"/>
      <c r="AQ69" s="53"/>
      <c r="AR69" s="53"/>
      <c r="AS69" s="53"/>
    </row>
    <row r="70" spans="1:45">
      <c r="A70" s="55">
        <v>46277</v>
      </c>
      <c r="B70" s="56" t="s">
        <v>4053</v>
      </c>
      <c r="C70" s="57">
        <v>68</v>
      </c>
      <c r="D70" s="56" t="s">
        <v>4944</v>
      </c>
      <c r="E70" s="56" t="s">
        <v>4945</v>
      </c>
      <c r="F70" s="57">
        <v>1</v>
      </c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3"/>
      <c r="AD70" s="53"/>
      <c r="AE70" s="53"/>
      <c r="AF70" s="53"/>
      <c r="AG70" s="53"/>
      <c r="AH70" s="53"/>
      <c r="AI70" s="53"/>
      <c r="AJ70" s="53"/>
      <c r="AK70" s="53"/>
      <c r="AL70" s="53"/>
      <c r="AM70" s="53"/>
      <c r="AN70" s="53"/>
      <c r="AO70" s="53"/>
      <c r="AP70" s="53"/>
      <c r="AQ70" s="53"/>
      <c r="AR70" s="53"/>
      <c r="AS70" s="53"/>
    </row>
    <row r="71" spans="1:45">
      <c r="A71" s="55">
        <v>46277</v>
      </c>
      <c r="B71" s="56" t="s">
        <v>72</v>
      </c>
      <c r="C71" s="57">
        <v>72</v>
      </c>
      <c r="D71" s="56" t="s">
        <v>4944</v>
      </c>
      <c r="E71" s="56" t="s">
        <v>4945</v>
      </c>
      <c r="F71" s="57">
        <v>1</v>
      </c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  <c r="AD71" s="53"/>
      <c r="AE71" s="53"/>
      <c r="AF71" s="53"/>
      <c r="AG71" s="53"/>
      <c r="AH71" s="53"/>
      <c r="AI71" s="53"/>
      <c r="AJ71" s="53"/>
      <c r="AK71" s="53"/>
      <c r="AL71" s="53"/>
      <c r="AM71" s="53"/>
      <c r="AN71" s="53"/>
      <c r="AO71" s="53"/>
      <c r="AP71" s="53"/>
      <c r="AQ71" s="53"/>
      <c r="AR71" s="53"/>
      <c r="AS71" s="53"/>
    </row>
    <row r="72" spans="1:45">
      <c r="A72" s="55">
        <v>46277</v>
      </c>
      <c r="B72" s="56" t="s">
        <v>4055</v>
      </c>
      <c r="C72" s="57">
        <v>70</v>
      </c>
      <c r="D72" s="56" t="s">
        <v>4953</v>
      </c>
      <c r="E72" s="56" t="s">
        <v>4954</v>
      </c>
      <c r="F72" s="57">
        <v>1</v>
      </c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3"/>
      <c r="AD72" s="53"/>
      <c r="AE72" s="53"/>
      <c r="AF72" s="53"/>
      <c r="AG72" s="53"/>
      <c r="AH72" s="53"/>
      <c r="AI72" s="53"/>
      <c r="AJ72" s="53"/>
      <c r="AK72" s="53"/>
      <c r="AL72" s="53"/>
      <c r="AM72" s="53"/>
      <c r="AN72" s="53"/>
      <c r="AO72" s="53"/>
      <c r="AP72" s="53"/>
      <c r="AQ72" s="53"/>
      <c r="AR72" s="53"/>
      <c r="AS72" s="53"/>
    </row>
    <row r="73" spans="1:45">
      <c r="A73" s="55">
        <v>46277</v>
      </c>
      <c r="B73" s="56" t="s">
        <v>82</v>
      </c>
      <c r="C73" s="57">
        <v>25</v>
      </c>
      <c r="D73" s="56" t="s">
        <v>4953</v>
      </c>
      <c r="E73" s="56" t="s">
        <v>4954</v>
      </c>
      <c r="F73" s="57">
        <v>1</v>
      </c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  <c r="AD73" s="53"/>
      <c r="AE73" s="53"/>
      <c r="AF73" s="53"/>
      <c r="AG73" s="53"/>
      <c r="AH73" s="53"/>
      <c r="AI73" s="53"/>
      <c r="AJ73" s="53"/>
      <c r="AK73" s="53"/>
      <c r="AL73" s="53"/>
      <c r="AM73" s="53"/>
      <c r="AN73" s="53"/>
      <c r="AO73" s="53"/>
      <c r="AP73" s="53"/>
      <c r="AQ73" s="53"/>
      <c r="AR73" s="53"/>
      <c r="AS73" s="53"/>
    </row>
    <row r="74" spans="1:45">
      <c r="A74" s="55">
        <v>46277</v>
      </c>
      <c r="B74" s="56" t="s">
        <v>90</v>
      </c>
      <c r="C74" s="57">
        <v>104</v>
      </c>
      <c r="D74" s="56" t="s">
        <v>4944</v>
      </c>
      <c r="E74" s="56" t="s">
        <v>4945</v>
      </c>
      <c r="F74" s="57">
        <v>1</v>
      </c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  <c r="AB74" s="53"/>
      <c r="AC74" s="53"/>
      <c r="AD74" s="53"/>
      <c r="AE74" s="53"/>
      <c r="AF74" s="53"/>
      <c r="AG74" s="53"/>
      <c r="AH74" s="53"/>
      <c r="AI74" s="53"/>
      <c r="AJ74" s="53"/>
      <c r="AK74" s="53"/>
      <c r="AL74" s="53"/>
      <c r="AM74" s="53"/>
      <c r="AN74" s="53"/>
      <c r="AO74" s="53"/>
      <c r="AP74" s="53"/>
      <c r="AQ74" s="53"/>
      <c r="AR74" s="53"/>
      <c r="AS74" s="53"/>
    </row>
    <row r="75" spans="1:45">
      <c r="A75" s="55">
        <v>46277</v>
      </c>
      <c r="B75" s="56" t="s">
        <v>94</v>
      </c>
      <c r="C75" s="57">
        <v>63</v>
      </c>
      <c r="D75" s="56" t="s">
        <v>4944</v>
      </c>
      <c r="E75" s="56" t="s">
        <v>4945</v>
      </c>
      <c r="F75" s="57">
        <v>1</v>
      </c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  <c r="AC75" s="53"/>
      <c r="AD75" s="53"/>
      <c r="AE75" s="53"/>
      <c r="AF75" s="53"/>
      <c r="AG75" s="53"/>
      <c r="AH75" s="53"/>
      <c r="AI75" s="53"/>
      <c r="AJ75" s="53"/>
      <c r="AK75" s="53"/>
      <c r="AL75" s="53"/>
      <c r="AM75" s="53"/>
      <c r="AN75" s="53"/>
      <c r="AO75" s="53"/>
      <c r="AP75" s="53"/>
      <c r="AQ75" s="53"/>
      <c r="AR75" s="53"/>
      <c r="AS75" s="53"/>
    </row>
    <row r="76" spans="1:45">
      <c r="A76" s="55">
        <v>46277</v>
      </c>
      <c r="B76" s="56" t="s">
        <v>98</v>
      </c>
      <c r="C76" s="57">
        <v>60</v>
      </c>
      <c r="D76" s="56" t="s">
        <v>4946</v>
      </c>
      <c r="E76" s="56" t="s">
        <v>4947</v>
      </c>
      <c r="F76" s="57">
        <v>1</v>
      </c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53"/>
      <c r="AI76" s="53"/>
      <c r="AJ76" s="53"/>
      <c r="AK76" s="53"/>
      <c r="AL76" s="53"/>
      <c r="AM76" s="53"/>
      <c r="AN76" s="53"/>
      <c r="AO76" s="53"/>
      <c r="AP76" s="53"/>
      <c r="AQ76" s="53"/>
      <c r="AR76" s="53"/>
      <c r="AS76" s="53"/>
    </row>
    <row r="77" spans="1:45">
      <c r="A77" s="55">
        <v>46277</v>
      </c>
      <c r="B77" s="56" t="s">
        <v>100</v>
      </c>
      <c r="C77" s="57">
        <v>78</v>
      </c>
      <c r="D77" s="56" t="s">
        <v>4953</v>
      </c>
      <c r="E77" s="56" t="s">
        <v>4954</v>
      </c>
      <c r="F77" s="57">
        <v>1</v>
      </c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53"/>
      <c r="AK77" s="53"/>
      <c r="AL77" s="53"/>
      <c r="AM77" s="53"/>
      <c r="AN77" s="53"/>
      <c r="AO77" s="53"/>
      <c r="AP77" s="53"/>
      <c r="AQ77" s="53"/>
      <c r="AR77" s="53"/>
      <c r="AS77" s="53"/>
    </row>
    <row r="78" spans="1:45">
      <c r="A78" s="55">
        <v>46277</v>
      </c>
      <c r="B78" s="56" t="s">
        <v>102</v>
      </c>
      <c r="C78" s="57">
        <v>98</v>
      </c>
      <c r="D78" s="56" t="s">
        <v>4944</v>
      </c>
      <c r="E78" s="56" t="s">
        <v>4945</v>
      </c>
      <c r="F78" s="57">
        <v>1</v>
      </c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53"/>
      <c r="AJ78" s="53"/>
      <c r="AK78" s="53"/>
      <c r="AL78" s="53"/>
      <c r="AM78" s="53"/>
      <c r="AN78" s="53"/>
      <c r="AO78" s="53"/>
      <c r="AP78" s="53"/>
      <c r="AQ78" s="53"/>
      <c r="AR78" s="53"/>
      <c r="AS78" s="53"/>
    </row>
    <row r="79" spans="1:45">
      <c r="A79" s="55">
        <v>46277</v>
      </c>
      <c r="B79" s="56" t="s">
        <v>104</v>
      </c>
      <c r="C79" s="57">
        <v>97</v>
      </c>
      <c r="D79" s="56" t="s">
        <v>4942</v>
      </c>
      <c r="E79" s="56" t="s">
        <v>4943</v>
      </c>
      <c r="F79" s="57">
        <v>2</v>
      </c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53"/>
      <c r="AO79" s="53"/>
      <c r="AP79" s="53"/>
      <c r="AQ79" s="53"/>
      <c r="AR79" s="53"/>
      <c r="AS79" s="53"/>
    </row>
    <row r="80" spans="1:45">
      <c r="A80" s="55">
        <v>46277</v>
      </c>
      <c r="B80" s="56" t="s">
        <v>106</v>
      </c>
      <c r="C80" s="57">
        <v>40</v>
      </c>
      <c r="D80" s="56" t="s">
        <v>4942</v>
      </c>
      <c r="E80" s="56" t="s">
        <v>4943</v>
      </c>
      <c r="F80" s="57">
        <v>2</v>
      </c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53"/>
      <c r="AI80" s="53"/>
      <c r="AJ80" s="53"/>
      <c r="AK80" s="53"/>
      <c r="AL80" s="53"/>
      <c r="AM80" s="53"/>
      <c r="AN80" s="53"/>
      <c r="AO80" s="53"/>
      <c r="AP80" s="53"/>
      <c r="AQ80" s="53"/>
      <c r="AR80" s="53"/>
      <c r="AS80" s="53"/>
    </row>
    <row r="81" spans="1:45">
      <c r="A81" s="55">
        <v>46277</v>
      </c>
      <c r="B81" s="56" t="s">
        <v>4063</v>
      </c>
      <c r="C81" s="57">
        <v>88</v>
      </c>
      <c r="D81" s="56" t="s">
        <v>4942</v>
      </c>
      <c r="E81" s="56" t="s">
        <v>4943</v>
      </c>
      <c r="F81" s="57">
        <v>2</v>
      </c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  <c r="AB81" s="53"/>
      <c r="AC81" s="53"/>
      <c r="AD81" s="53"/>
      <c r="AE81" s="53"/>
      <c r="AF81" s="53"/>
      <c r="AG81" s="53"/>
      <c r="AH81" s="53"/>
      <c r="AI81" s="53"/>
      <c r="AJ81" s="53"/>
      <c r="AK81" s="53"/>
      <c r="AL81" s="53"/>
      <c r="AM81" s="53"/>
      <c r="AN81" s="53"/>
      <c r="AO81" s="53"/>
      <c r="AP81" s="53"/>
      <c r="AQ81" s="53"/>
      <c r="AR81" s="53"/>
      <c r="AS81" s="53"/>
    </row>
    <row r="82" spans="1:45">
      <c r="A82" s="55">
        <v>46277</v>
      </c>
      <c r="B82" s="56" t="s">
        <v>116</v>
      </c>
      <c r="C82" s="57">
        <v>29</v>
      </c>
      <c r="D82" s="56" t="s">
        <v>4953</v>
      </c>
      <c r="E82" s="56" t="s">
        <v>4954</v>
      </c>
      <c r="F82" s="57">
        <v>1</v>
      </c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53"/>
      <c r="AI82" s="53"/>
      <c r="AJ82" s="53"/>
      <c r="AK82" s="53"/>
      <c r="AL82" s="53"/>
      <c r="AM82" s="53"/>
      <c r="AN82" s="53"/>
      <c r="AO82" s="53"/>
      <c r="AP82" s="53"/>
      <c r="AQ82" s="53"/>
      <c r="AR82" s="53"/>
      <c r="AS82" s="53"/>
    </row>
    <row r="83" spans="1:45">
      <c r="A83" s="55">
        <v>46277</v>
      </c>
      <c r="B83" s="56" t="s">
        <v>124</v>
      </c>
      <c r="C83" s="57">
        <v>58</v>
      </c>
      <c r="D83" s="56" t="s">
        <v>4944</v>
      </c>
      <c r="E83" s="56" t="s">
        <v>4945</v>
      </c>
      <c r="F83" s="57">
        <v>1</v>
      </c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3"/>
      <c r="AD83" s="53"/>
      <c r="AE83" s="53"/>
      <c r="AF83" s="53"/>
      <c r="AG83" s="53"/>
      <c r="AH83" s="53"/>
      <c r="AI83" s="53"/>
      <c r="AJ83" s="53"/>
      <c r="AK83" s="53"/>
      <c r="AL83" s="53"/>
      <c r="AM83" s="53"/>
      <c r="AN83" s="53"/>
      <c r="AO83" s="53"/>
      <c r="AP83" s="53"/>
      <c r="AQ83" s="53"/>
      <c r="AR83" s="53"/>
      <c r="AS83" s="53"/>
    </row>
    <row r="84" spans="1:45">
      <c r="A84" s="55">
        <v>46277</v>
      </c>
      <c r="B84" s="56" t="s">
        <v>130</v>
      </c>
      <c r="C84" s="57">
        <v>19</v>
      </c>
      <c r="D84" s="56" t="s">
        <v>4942</v>
      </c>
      <c r="E84" s="56" t="s">
        <v>4943</v>
      </c>
      <c r="F84" s="57">
        <v>2</v>
      </c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  <c r="AB84" s="53"/>
      <c r="AC84" s="53"/>
      <c r="AD84" s="53"/>
      <c r="AE84" s="53"/>
      <c r="AF84" s="53"/>
      <c r="AG84" s="53"/>
      <c r="AH84" s="53"/>
      <c r="AI84" s="53"/>
      <c r="AJ84" s="53"/>
      <c r="AK84" s="53"/>
      <c r="AL84" s="53"/>
      <c r="AM84" s="53"/>
      <c r="AN84" s="53"/>
      <c r="AO84" s="53"/>
      <c r="AP84" s="53"/>
      <c r="AQ84" s="53"/>
      <c r="AR84" s="53"/>
      <c r="AS84" s="53"/>
    </row>
    <row r="85" spans="1:45">
      <c r="A85" s="55">
        <v>46277</v>
      </c>
      <c r="B85" s="56" t="s">
        <v>132</v>
      </c>
      <c r="C85" s="57">
        <v>29</v>
      </c>
      <c r="D85" s="56" t="s">
        <v>4944</v>
      </c>
      <c r="E85" s="56" t="s">
        <v>4945</v>
      </c>
      <c r="F85" s="57">
        <v>1</v>
      </c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  <c r="AB85" s="53"/>
      <c r="AC85" s="53"/>
      <c r="AD85" s="53"/>
      <c r="AE85" s="53"/>
      <c r="AF85" s="53"/>
      <c r="AG85" s="53"/>
      <c r="AH85" s="53"/>
      <c r="AI85" s="53"/>
      <c r="AJ85" s="53"/>
      <c r="AK85" s="53"/>
      <c r="AL85" s="53"/>
      <c r="AM85" s="53"/>
      <c r="AN85" s="53"/>
      <c r="AO85" s="53"/>
      <c r="AP85" s="53"/>
      <c r="AQ85" s="53"/>
      <c r="AR85" s="53"/>
      <c r="AS85" s="53"/>
    </row>
    <row r="86" spans="1:45">
      <c r="A86" s="55">
        <v>46277</v>
      </c>
      <c r="B86" s="56" t="s">
        <v>142</v>
      </c>
      <c r="C86" s="57">
        <v>100</v>
      </c>
      <c r="D86" s="56" t="s">
        <v>4946</v>
      </c>
      <c r="E86" s="56" t="s">
        <v>4947</v>
      </c>
      <c r="F86" s="57">
        <v>1</v>
      </c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  <c r="AO86" s="53"/>
      <c r="AP86" s="53"/>
      <c r="AQ86" s="53"/>
      <c r="AR86" s="53"/>
      <c r="AS86" s="53"/>
    </row>
    <row r="87" spans="1:45">
      <c r="A87" s="55">
        <v>46277</v>
      </c>
      <c r="B87" s="56" t="s">
        <v>4065</v>
      </c>
      <c r="C87" s="57">
        <v>21</v>
      </c>
      <c r="D87" s="56" t="s">
        <v>4953</v>
      </c>
      <c r="E87" s="56" t="s">
        <v>4954</v>
      </c>
      <c r="F87" s="57">
        <v>1</v>
      </c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  <c r="AO87" s="53"/>
      <c r="AP87" s="53"/>
      <c r="AQ87" s="53"/>
      <c r="AR87" s="53"/>
      <c r="AS87" s="53"/>
    </row>
    <row r="88" spans="1:45">
      <c r="A88" s="55">
        <v>46277</v>
      </c>
      <c r="B88" s="56" t="s">
        <v>144</v>
      </c>
      <c r="C88" s="57">
        <v>13</v>
      </c>
      <c r="D88" s="56" t="s">
        <v>4953</v>
      </c>
      <c r="E88" s="56" t="s">
        <v>4954</v>
      </c>
      <c r="F88" s="57">
        <v>1</v>
      </c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53"/>
      <c r="AE88" s="53"/>
      <c r="AF88" s="53"/>
      <c r="AG88" s="53"/>
      <c r="AH88" s="53"/>
      <c r="AI88" s="53"/>
      <c r="AJ88" s="53"/>
      <c r="AK88" s="53"/>
      <c r="AL88" s="53"/>
      <c r="AM88" s="53"/>
      <c r="AN88" s="53"/>
      <c r="AO88" s="53"/>
      <c r="AP88" s="53"/>
      <c r="AQ88" s="53"/>
      <c r="AR88" s="53"/>
      <c r="AS88" s="53"/>
    </row>
    <row r="89" spans="1:45">
      <c r="A89" s="55">
        <v>46277</v>
      </c>
      <c r="B89" s="56" t="s">
        <v>160</v>
      </c>
      <c r="C89" s="57">
        <v>96</v>
      </c>
      <c r="D89" s="56" t="s">
        <v>4942</v>
      </c>
      <c r="E89" s="56" t="s">
        <v>4943</v>
      </c>
      <c r="F89" s="57">
        <v>2</v>
      </c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53"/>
      <c r="AE89" s="53"/>
      <c r="AF89" s="53"/>
      <c r="AG89" s="53"/>
      <c r="AH89" s="53"/>
      <c r="AI89" s="53"/>
      <c r="AJ89" s="53"/>
      <c r="AK89" s="53"/>
      <c r="AL89" s="53"/>
      <c r="AM89" s="53"/>
      <c r="AN89" s="53"/>
      <c r="AO89" s="53"/>
      <c r="AP89" s="53"/>
      <c r="AQ89" s="53"/>
      <c r="AR89" s="53"/>
      <c r="AS89" s="53"/>
    </row>
    <row r="90" spans="1:45">
      <c r="A90" s="55">
        <v>46277</v>
      </c>
      <c r="B90" s="56" t="s">
        <v>162</v>
      </c>
      <c r="C90" s="57">
        <v>15</v>
      </c>
      <c r="D90" s="56" t="s">
        <v>4944</v>
      </c>
      <c r="E90" s="56" t="s">
        <v>4945</v>
      </c>
      <c r="F90" s="57">
        <v>1</v>
      </c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53"/>
      <c r="AE90" s="53"/>
      <c r="AF90" s="53"/>
      <c r="AG90" s="53"/>
      <c r="AH90" s="53"/>
      <c r="AI90" s="53"/>
      <c r="AJ90" s="53"/>
      <c r="AK90" s="53"/>
      <c r="AL90" s="53"/>
      <c r="AM90" s="53"/>
      <c r="AN90" s="53"/>
      <c r="AO90" s="53"/>
      <c r="AP90" s="53"/>
      <c r="AQ90" s="53"/>
      <c r="AR90" s="53"/>
      <c r="AS90" s="53"/>
    </row>
    <row r="91" spans="1:45">
      <c r="A91" s="55">
        <v>46277</v>
      </c>
      <c r="B91" s="56" t="s">
        <v>164</v>
      </c>
      <c r="C91" s="57">
        <v>32</v>
      </c>
      <c r="D91" s="56" t="s">
        <v>4953</v>
      </c>
      <c r="E91" s="56" t="s">
        <v>4954</v>
      </c>
      <c r="F91" s="57">
        <v>1</v>
      </c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  <c r="AJ91" s="53"/>
      <c r="AK91" s="53"/>
      <c r="AL91" s="53"/>
      <c r="AM91" s="53"/>
      <c r="AN91" s="53"/>
      <c r="AO91" s="53"/>
      <c r="AP91" s="53"/>
      <c r="AQ91" s="53"/>
      <c r="AR91" s="53"/>
      <c r="AS91" s="53"/>
    </row>
    <row r="92" spans="1:45">
      <c r="A92" s="55">
        <v>46277</v>
      </c>
      <c r="B92" s="56" t="s">
        <v>166</v>
      </c>
      <c r="C92" s="57">
        <v>93</v>
      </c>
      <c r="D92" s="56" t="s">
        <v>4944</v>
      </c>
      <c r="E92" s="56" t="s">
        <v>4945</v>
      </c>
      <c r="F92" s="57">
        <v>1</v>
      </c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53"/>
      <c r="AI92" s="53"/>
      <c r="AJ92" s="53"/>
      <c r="AK92" s="53"/>
      <c r="AL92" s="53"/>
      <c r="AM92" s="53"/>
      <c r="AN92" s="53"/>
      <c r="AO92" s="53"/>
      <c r="AP92" s="53"/>
      <c r="AQ92" s="53"/>
      <c r="AR92" s="53"/>
      <c r="AS92" s="53"/>
    </row>
    <row r="93" spans="1:45">
      <c r="A93" s="55">
        <v>46277</v>
      </c>
      <c r="B93" s="56" t="s">
        <v>176</v>
      </c>
      <c r="C93" s="57">
        <v>58</v>
      </c>
      <c r="D93" s="56" t="s">
        <v>4953</v>
      </c>
      <c r="E93" s="56" t="s">
        <v>4954</v>
      </c>
      <c r="F93" s="57">
        <v>1</v>
      </c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53"/>
      <c r="AI93" s="53"/>
      <c r="AJ93" s="53"/>
      <c r="AK93" s="53"/>
      <c r="AL93" s="53"/>
      <c r="AM93" s="53"/>
      <c r="AN93" s="53"/>
      <c r="AO93" s="53"/>
      <c r="AP93" s="53"/>
      <c r="AQ93" s="53"/>
      <c r="AR93" s="53"/>
      <c r="AS93" s="53"/>
    </row>
    <row r="94" spans="1:45">
      <c r="A94" s="55">
        <v>46277</v>
      </c>
      <c r="B94" s="56" t="s">
        <v>186</v>
      </c>
      <c r="C94" s="57">
        <v>159</v>
      </c>
      <c r="D94" s="56" t="s">
        <v>4953</v>
      </c>
      <c r="E94" s="56" t="s">
        <v>4954</v>
      </c>
      <c r="F94" s="57">
        <v>1</v>
      </c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  <c r="AB94" s="53"/>
      <c r="AC94" s="53"/>
      <c r="AD94" s="53"/>
      <c r="AE94" s="53"/>
      <c r="AF94" s="53"/>
      <c r="AG94" s="53"/>
      <c r="AH94" s="53"/>
      <c r="AI94" s="53"/>
      <c r="AJ94" s="53"/>
      <c r="AK94" s="53"/>
      <c r="AL94" s="53"/>
      <c r="AM94" s="53"/>
      <c r="AN94" s="53"/>
      <c r="AO94" s="53"/>
      <c r="AP94" s="53"/>
      <c r="AQ94" s="53"/>
      <c r="AR94" s="53"/>
      <c r="AS94" s="53"/>
    </row>
    <row r="95" spans="1:45">
      <c r="A95" s="55">
        <v>46277</v>
      </c>
      <c r="B95" s="56" t="s">
        <v>198</v>
      </c>
      <c r="C95" s="57">
        <v>82</v>
      </c>
      <c r="D95" s="56" t="s">
        <v>4946</v>
      </c>
      <c r="E95" s="56" t="s">
        <v>4947</v>
      </c>
      <c r="F95" s="57">
        <v>1</v>
      </c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  <c r="AJ95" s="53"/>
      <c r="AK95" s="53"/>
      <c r="AL95" s="53"/>
      <c r="AM95" s="53"/>
      <c r="AN95" s="53"/>
      <c r="AO95" s="53"/>
      <c r="AP95" s="53"/>
      <c r="AQ95" s="53"/>
      <c r="AR95" s="53"/>
      <c r="AS95" s="53"/>
    </row>
    <row r="96" spans="1:45">
      <c r="A96" s="55">
        <v>46277</v>
      </c>
      <c r="B96" s="56" t="s">
        <v>206</v>
      </c>
      <c r="C96" s="57">
        <v>7</v>
      </c>
      <c r="D96" s="56" t="s">
        <v>4950</v>
      </c>
      <c r="E96" s="56" t="s">
        <v>4951</v>
      </c>
      <c r="F96" s="57">
        <v>1</v>
      </c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  <c r="AB96" s="53"/>
      <c r="AC96" s="53"/>
      <c r="AD96" s="53"/>
      <c r="AE96" s="53"/>
      <c r="AF96" s="53"/>
      <c r="AG96" s="53"/>
      <c r="AH96" s="53"/>
      <c r="AI96" s="53"/>
      <c r="AJ96" s="53"/>
      <c r="AK96" s="53"/>
      <c r="AL96" s="53"/>
      <c r="AM96" s="53"/>
      <c r="AN96" s="53"/>
      <c r="AO96" s="53"/>
      <c r="AP96" s="53"/>
      <c r="AQ96" s="53"/>
      <c r="AR96" s="53"/>
      <c r="AS96" s="53"/>
    </row>
    <row r="97" spans="1:45">
      <c r="A97" s="55">
        <v>46277</v>
      </c>
      <c r="B97" s="56" t="s">
        <v>226</v>
      </c>
      <c r="C97" s="57">
        <v>92</v>
      </c>
      <c r="D97" s="56" t="s">
        <v>4953</v>
      </c>
      <c r="E97" s="56" t="s">
        <v>4954</v>
      </c>
      <c r="F97" s="57">
        <v>1</v>
      </c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  <c r="AB97" s="53"/>
      <c r="AC97" s="53"/>
      <c r="AD97" s="53"/>
      <c r="AE97" s="53"/>
      <c r="AF97" s="53"/>
      <c r="AG97" s="53"/>
      <c r="AH97" s="53"/>
      <c r="AI97" s="53"/>
      <c r="AJ97" s="53"/>
      <c r="AK97" s="53"/>
      <c r="AL97" s="53"/>
      <c r="AM97" s="53"/>
      <c r="AN97" s="53"/>
      <c r="AO97" s="53"/>
      <c r="AP97" s="53"/>
      <c r="AQ97" s="53"/>
      <c r="AR97" s="53"/>
      <c r="AS97" s="53"/>
    </row>
    <row r="98" spans="1:45">
      <c r="A98" s="55">
        <v>46277</v>
      </c>
      <c r="B98" s="56" t="s">
        <v>228</v>
      </c>
      <c r="C98" s="57">
        <v>91</v>
      </c>
      <c r="D98" s="56" t="s">
        <v>4946</v>
      </c>
      <c r="E98" s="56" t="s">
        <v>4947</v>
      </c>
      <c r="F98" s="57">
        <v>1</v>
      </c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  <c r="AB98" s="53"/>
      <c r="AC98" s="53"/>
      <c r="AD98" s="53"/>
      <c r="AE98" s="53"/>
      <c r="AF98" s="53"/>
      <c r="AG98" s="53"/>
      <c r="AH98" s="53"/>
      <c r="AI98" s="53"/>
      <c r="AJ98" s="53"/>
      <c r="AK98" s="53"/>
      <c r="AL98" s="53"/>
      <c r="AM98" s="53"/>
      <c r="AN98" s="53"/>
      <c r="AO98" s="53"/>
      <c r="AP98" s="53"/>
      <c r="AQ98" s="53"/>
      <c r="AR98" s="53"/>
      <c r="AS98" s="53"/>
    </row>
    <row r="99" spans="1:45">
      <c r="A99" s="55">
        <v>46277</v>
      </c>
      <c r="B99" s="56" t="s">
        <v>254</v>
      </c>
      <c r="C99" s="57">
        <v>3</v>
      </c>
      <c r="D99" s="56" t="s">
        <v>4950</v>
      </c>
      <c r="E99" s="56" t="s">
        <v>4951</v>
      </c>
      <c r="F99" s="57">
        <v>1</v>
      </c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  <c r="AD99" s="53"/>
      <c r="AE99" s="53"/>
      <c r="AF99" s="53"/>
      <c r="AG99" s="53"/>
      <c r="AH99" s="53"/>
      <c r="AI99" s="53"/>
      <c r="AJ99" s="53"/>
      <c r="AK99" s="53"/>
      <c r="AL99" s="53"/>
      <c r="AM99" s="53"/>
      <c r="AN99" s="53"/>
      <c r="AO99" s="53"/>
      <c r="AP99" s="53"/>
      <c r="AQ99" s="53"/>
      <c r="AR99" s="53"/>
      <c r="AS99" s="53"/>
    </row>
    <row r="100" spans="1:45">
      <c r="A100" s="55">
        <v>46277</v>
      </c>
      <c r="B100" s="56" t="s">
        <v>258</v>
      </c>
      <c r="C100" s="57">
        <v>15</v>
      </c>
      <c r="D100" s="56" t="s">
        <v>4944</v>
      </c>
      <c r="E100" s="56" t="s">
        <v>4945</v>
      </c>
      <c r="F100" s="57">
        <v>1</v>
      </c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  <c r="AF100" s="53"/>
      <c r="AG100" s="53"/>
      <c r="AH100" s="53"/>
      <c r="AI100" s="53"/>
      <c r="AJ100" s="53"/>
      <c r="AK100" s="53"/>
      <c r="AL100" s="53"/>
      <c r="AM100" s="53"/>
      <c r="AN100" s="53"/>
      <c r="AO100" s="53"/>
      <c r="AP100" s="53"/>
      <c r="AQ100" s="53"/>
      <c r="AR100" s="53"/>
      <c r="AS100" s="53"/>
    </row>
    <row r="101" spans="1:45">
      <c r="A101" s="55">
        <v>46277</v>
      </c>
      <c r="B101" s="56" t="s">
        <v>270</v>
      </c>
      <c r="C101" s="57">
        <v>77</v>
      </c>
      <c r="D101" s="56" t="s">
        <v>4953</v>
      </c>
      <c r="E101" s="56" t="s">
        <v>4954</v>
      </c>
      <c r="F101" s="57">
        <v>1</v>
      </c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53"/>
      <c r="AE101" s="53"/>
      <c r="AF101" s="53"/>
      <c r="AG101" s="53"/>
      <c r="AH101" s="53"/>
      <c r="AI101" s="53"/>
      <c r="AJ101" s="53"/>
      <c r="AK101" s="53"/>
      <c r="AL101" s="53"/>
      <c r="AM101" s="53"/>
      <c r="AN101" s="53"/>
      <c r="AO101" s="53"/>
      <c r="AP101" s="53"/>
      <c r="AQ101" s="53"/>
      <c r="AR101" s="53"/>
      <c r="AS101" s="53"/>
    </row>
    <row r="102" spans="1:45">
      <c r="A102" s="55">
        <v>46277</v>
      </c>
      <c r="B102" s="56" t="s">
        <v>278</v>
      </c>
      <c r="C102" s="57">
        <v>38</v>
      </c>
      <c r="D102" s="56" t="s">
        <v>4953</v>
      </c>
      <c r="E102" s="56" t="s">
        <v>4954</v>
      </c>
      <c r="F102" s="57">
        <v>1</v>
      </c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53"/>
      <c r="AE102" s="53"/>
      <c r="AF102" s="53"/>
      <c r="AG102" s="53"/>
      <c r="AH102" s="53"/>
      <c r="AI102" s="53"/>
      <c r="AJ102" s="53"/>
      <c r="AK102" s="53"/>
      <c r="AL102" s="53"/>
      <c r="AM102" s="53"/>
      <c r="AN102" s="53"/>
      <c r="AO102" s="53"/>
      <c r="AP102" s="53"/>
      <c r="AQ102" s="53"/>
      <c r="AR102" s="53"/>
      <c r="AS102" s="53"/>
    </row>
    <row r="103" spans="1:45">
      <c r="A103" s="55">
        <v>46277</v>
      </c>
      <c r="B103" s="56" t="s">
        <v>282</v>
      </c>
      <c r="C103" s="57">
        <v>54</v>
      </c>
      <c r="D103" s="56" t="s">
        <v>4953</v>
      </c>
      <c r="E103" s="56" t="s">
        <v>4954</v>
      </c>
      <c r="F103" s="57">
        <v>1</v>
      </c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53"/>
      <c r="AC103" s="53"/>
      <c r="AD103" s="53"/>
      <c r="AE103" s="53"/>
      <c r="AF103" s="53"/>
      <c r="AG103" s="53"/>
      <c r="AH103" s="53"/>
      <c r="AI103" s="53"/>
      <c r="AJ103" s="53"/>
      <c r="AK103" s="53"/>
      <c r="AL103" s="53"/>
      <c r="AM103" s="53"/>
      <c r="AN103" s="53"/>
      <c r="AO103" s="53"/>
      <c r="AP103" s="53"/>
      <c r="AQ103" s="53"/>
      <c r="AR103" s="53"/>
      <c r="AS103" s="53"/>
    </row>
    <row r="104" spans="1:45">
      <c r="A104" s="55">
        <v>46277</v>
      </c>
      <c r="B104" s="56" t="s">
        <v>320</v>
      </c>
      <c r="C104" s="57">
        <v>107</v>
      </c>
      <c r="D104" s="56" t="s">
        <v>4944</v>
      </c>
      <c r="E104" s="56" t="s">
        <v>4945</v>
      </c>
      <c r="F104" s="57">
        <v>1</v>
      </c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  <c r="AB104" s="53"/>
      <c r="AC104" s="53"/>
      <c r="AD104" s="53"/>
      <c r="AE104" s="53"/>
      <c r="AF104" s="53"/>
      <c r="AG104" s="53"/>
      <c r="AH104" s="53"/>
      <c r="AI104" s="53"/>
      <c r="AJ104" s="53"/>
      <c r="AK104" s="53"/>
      <c r="AL104" s="53"/>
      <c r="AM104" s="53"/>
      <c r="AN104" s="53"/>
      <c r="AO104" s="53"/>
      <c r="AP104" s="53"/>
      <c r="AQ104" s="53"/>
      <c r="AR104" s="53"/>
      <c r="AS104" s="53"/>
    </row>
    <row r="105" spans="1:45">
      <c r="A105" s="55">
        <v>46277</v>
      </c>
      <c r="B105" s="56" t="s">
        <v>328</v>
      </c>
      <c r="C105" s="57">
        <v>95</v>
      </c>
      <c r="D105" s="56" t="s">
        <v>4944</v>
      </c>
      <c r="E105" s="56" t="s">
        <v>4945</v>
      </c>
      <c r="F105" s="57">
        <v>1</v>
      </c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3"/>
      <c r="AC105" s="53"/>
      <c r="AD105" s="53"/>
      <c r="AE105" s="53"/>
      <c r="AF105" s="53"/>
      <c r="AG105" s="53"/>
      <c r="AH105" s="53"/>
      <c r="AI105" s="53"/>
      <c r="AJ105" s="53"/>
      <c r="AK105" s="53"/>
      <c r="AL105" s="53"/>
      <c r="AM105" s="53"/>
      <c r="AN105" s="53"/>
      <c r="AO105" s="53"/>
      <c r="AP105" s="53"/>
      <c r="AQ105" s="53"/>
      <c r="AR105" s="53"/>
      <c r="AS105" s="53"/>
    </row>
    <row r="106" spans="1:45">
      <c r="A106" s="55">
        <v>46277</v>
      </c>
      <c r="B106" s="56" t="s">
        <v>344</v>
      </c>
      <c r="C106" s="57">
        <v>57</v>
      </c>
      <c r="D106" s="56" t="s">
        <v>4942</v>
      </c>
      <c r="E106" s="56" t="s">
        <v>4943</v>
      </c>
      <c r="F106" s="57">
        <v>2</v>
      </c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  <c r="AB106" s="53"/>
      <c r="AC106" s="53"/>
      <c r="AD106" s="53"/>
      <c r="AE106" s="53"/>
      <c r="AF106" s="53"/>
      <c r="AG106" s="53"/>
      <c r="AH106" s="53"/>
      <c r="AI106" s="53"/>
      <c r="AJ106" s="53"/>
      <c r="AK106" s="53"/>
      <c r="AL106" s="53"/>
      <c r="AM106" s="53"/>
      <c r="AN106" s="53"/>
      <c r="AO106" s="53"/>
      <c r="AP106" s="53"/>
      <c r="AQ106" s="53"/>
      <c r="AR106" s="53"/>
      <c r="AS106" s="53"/>
    </row>
    <row r="107" spans="1:45">
      <c r="A107" s="55">
        <v>46277</v>
      </c>
      <c r="B107" s="56" t="s">
        <v>378</v>
      </c>
      <c r="C107" s="57">
        <v>13</v>
      </c>
      <c r="D107" s="56" t="s">
        <v>4944</v>
      </c>
      <c r="E107" s="56" t="s">
        <v>4945</v>
      </c>
      <c r="F107" s="57">
        <v>1</v>
      </c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53"/>
      <c r="AI107" s="53"/>
      <c r="AJ107" s="53"/>
      <c r="AK107" s="53"/>
      <c r="AL107" s="53"/>
      <c r="AM107" s="53"/>
      <c r="AN107" s="53"/>
      <c r="AO107" s="53"/>
      <c r="AP107" s="53"/>
      <c r="AQ107" s="53"/>
      <c r="AR107" s="53"/>
      <c r="AS107" s="53"/>
    </row>
    <row r="108" spans="1:45">
      <c r="A108" s="55">
        <v>46277</v>
      </c>
      <c r="B108" s="56" t="s">
        <v>380</v>
      </c>
      <c r="C108" s="57">
        <v>33</v>
      </c>
      <c r="D108" s="56" t="s">
        <v>4944</v>
      </c>
      <c r="E108" s="56" t="s">
        <v>4945</v>
      </c>
      <c r="F108" s="57">
        <v>1</v>
      </c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  <c r="AD108" s="53"/>
      <c r="AE108" s="53"/>
      <c r="AF108" s="53"/>
      <c r="AG108" s="53"/>
      <c r="AH108" s="53"/>
      <c r="AI108" s="53"/>
      <c r="AJ108" s="53"/>
      <c r="AK108" s="53"/>
      <c r="AL108" s="53"/>
      <c r="AM108" s="53"/>
      <c r="AN108" s="53"/>
      <c r="AO108" s="53"/>
      <c r="AP108" s="53"/>
      <c r="AQ108" s="53"/>
      <c r="AR108" s="53"/>
      <c r="AS108" s="53"/>
    </row>
    <row r="109" spans="1:45">
      <c r="A109" s="55">
        <v>46277</v>
      </c>
      <c r="B109" s="56" t="s">
        <v>386</v>
      </c>
      <c r="C109" s="57">
        <v>15</v>
      </c>
      <c r="D109" s="56" t="s">
        <v>4953</v>
      </c>
      <c r="E109" s="56" t="s">
        <v>4954</v>
      </c>
      <c r="F109" s="57">
        <v>1</v>
      </c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53"/>
      <c r="AI109" s="53"/>
      <c r="AJ109" s="53"/>
      <c r="AK109" s="53"/>
      <c r="AL109" s="53"/>
      <c r="AM109" s="53"/>
      <c r="AN109" s="53"/>
      <c r="AO109" s="53"/>
      <c r="AP109" s="53"/>
      <c r="AQ109" s="53"/>
      <c r="AR109" s="53"/>
      <c r="AS109" s="53"/>
    </row>
    <row r="110" spans="1:45">
      <c r="A110" s="55">
        <v>46277</v>
      </c>
      <c r="B110" s="56" t="s">
        <v>390</v>
      </c>
      <c r="C110" s="57">
        <v>38</v>
      </c>
      <c r="D110" s="56" t="s">
        <v>4953</v>
      </c>
      <c r="E110" s="56" t="s">
        <v>4954</v>
      </c>
      <c r="F110" s="57">
        <v>1</v>
      </c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  <c r="AD110" s="53"/>
      <c r="AE110" s="53"/>
      <c r="AF110" s="53"/>
      <c r="AG110" s="53"/>
      <c r="AH110" s="53"/>
      <c r="AI110" s="53"/>
      <c r="AJ110" s="53"/>
      <c r="AK110" s="53"/>
      <c r="AL110" s="53"/>
      <c r="AM110" s="53"/>
      <c r="AN110" s="53"/>
      <c r="AO110" s="53"/>
      <c r="AP110" s="53"/>
      <c r="AQ110" s="53"/>
      <c r="AR110" s="53"/>
      <c r="AS110" s="53"/>
    </row>
    <row r="111" spans="1:45">
      <c r="A111" s="55">
        <v>46277</v>
      </c>
      <c r="B111" s="56" t="s">
        <v>424</v>
      </c>
      <c r="C111" s="57">
        <v>33</v>
      </c>
      <c r="D111" s="56" t="s">
        <v>4953</v>
      </c>
      <c r="E111" s="56" t="s">
        <v>4954</v>
      </c>
      <c r="F111" s="57">
        <v>1</v>
      </c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53"/>
      <c r="AI111" s="53"/>
      <c r="AJ111" s="53"/>
      <c r="AK111" s="53"/>
      <c r="AL111" s="53"/>
      <c r="AM111" s="53"/>
      <c r="AN111" s="53"/>
      <c r="AO111" s="53"/>
      <c r="AP111" s="53"/>
      <c r="AQ111" s="53"/>
      <c r="AR111" s="53"/>
      <c r="AS111" s="53"/>
    </row>
    <row r="112" spans="1:45">
      <c r="A112" s="55">
        <v>46277</v>
      </c>
      <c r="B112" s="56" t="s">
        <v>430</v>
      </c>
      <c r="C112" s="57">
        <v>41</v>
      </c>
      <c r="D112" s="56" t="s">
        <v>4944</v>
      </c>
      <c r="E112" s="56" t="s">
        <v>4945</v>
      </c>
      <c r="F112" s="57">
        <v>1</v>
      </c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53"/>
      <c r="AI112" s="53"/>
      <c r="AJ112" s="53"/>
      <c r="AK112" s="53"/>
      <c r="AL112" s="53"/>
      <c r="AM112" s="53"/>
      <c r="AN112" s="53"/>
      <c r="AO112" s="53"/>
      <c r="AP112" s="53"/>
      <c r="AQ112" s="53"/>
      <c r="AR112" s="53"/>
      <c r="AS112" s="53"/>
    </row>
    <row r="113" spans="1:45">
      <c r="A113" s="55">
        <v>46277</v>
      </c>
      <c r="B113" s="56" t="s">
        <v>454</v>
      </c>
      <c r="C113" s="57">
        <v>22</v>
      </c>
      <c r="D113" s="56" t="s">
        <v>4944</v>
      </c>
      <c r="E113" s="56" t="s">
        <v>4945</v>
      </c>
      <c r="F113" s="57">
        <v>1</v>
      </c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53"/>
      <c r="AJ113" s="53"/>
      <c r="AK113" s="53"/>
      <c r="AL113" s="53"/>
      <c r="AM113" s="53"/>
      <c r="AN113" s="53"/>
      <c r="AO113" s="53"/>
      <c r="AP113" s="53"/>
      <c r="AQ113" s="53"/>
      <c r="AR113" s="53"/>
      <c r="AS113" s="53"/>
    </row>
    <row r="114" spans="1:45">
      <c r="A114" s="55">
        <v>46277</v>
      </c>
      <c r="B114" s="56" t="s">
        <v>458</v>
      </c>
      <c r="C114" s="57">
        <v>98</v>
      </c>
      <c r="D114" s="56" t="s">
        <v>4944</v>
      </c>
      <c r="E114" s="56" t="s">
        <v>4945</v>
      </c>
      <c r="F114" s="57">
        <v>1</v>
      </c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53"/>
      <c r="AI114" s="53"/>
      <c r="AJ114" s="53"/>
      <c r="AK114" s="53"/>
      <c r="AL114" s="53"/>
      <c r="AM114" s="53"/>
      <c r="AN114" s="53"/>
      <c r="AO114" s="53"/>
      <c r="AP114" s="53"/>
      <c r="AQ114" s="53"/>
      <c r="AR114" s="53"/>
      <c r="AS114" s="53"/>
    </row>
    <row r="115" spans="1:45">
      <c r="A115" s="55">
        <v>46277</v>
      </c>
      <c r="B115" s="56" t="s">
        <v>460</v>
      </c>
      <c r="C115" s="57">
        <v>28</v>
      </c>
      <c r="D115" s="56" t="s">
        <v>4953</v>
      </c>
      <c r="E115" s="56" t="s">
        <v>4954</v>
      </c>
      <c r="F115" s="57">
        <v>1</v>
      </c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  <c r="AB115" s="53"/>
      <c r="AC115" s="53"/>
      <c r="AD115" s="53"/>
      <c r="AE115" s="53"/>
      <c r="AF115" s="53"/>
      <c r="AG115" s="53"/>
      <c r="AH115" s="53"/>
      <c r="AI115" s="53"/>
      <c r="AJ115" s="53"/>
      <c r="AK115" s="53"/>
      <c r="AL115" s="53"/>
      <c r="AM115" s="53"/>
      <c r="AN115" s="53"/>
      <c r="AO115" s="53"/>
      <c r="AP115" s="53"/>
      <c r="AQ115" s="53"/>
      <c r="AR115" s="53"/>
      <c r="AS115" s="53"/>
    </row>
    <row r="116" spans="1:45">
      <c r="A116" s="55">
        <v>46277</v>
      </c>
      <c r="B116" s="56" t="s">
        <v>466</v>
      </c>
      <c r="C116" s="57">
        <v>9</v>
      </c>
      <c r="D116" s="56" t="s">
        <v>4942</v>
      </c>
      <c r="E116" s="56" t="s">
        <v>4943</v>
      </c>
      <c r="F116" s="57">
        <v>2</v>
      </c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53"/>
      <c r="AI116" s="53"/>
      <c r="AJ116" s="53"/>
      <c r="AK116" s="53"/>
      <c r="AL116" s="53"/>
      <c r="AM116" s="53"/>
      <c r="AN116" s="53"/>
      <c r="AO116" s="53"/>
      <c r="AP116" s="53"/>
      <c r="AQ116" s="53"/>
      <c r="AR116" s="53"/>
      <c r="AS116" s="53"/>
    </row>
    <row r="117" spans="1:45">
      <c r="A117" s="55">
        <v>46277</v>
      </c>
      <c r="B117" s="56" t="s">
        <v>470</v>
      </c>
      <c r="C117" s="57">
        <v>22</v>
      </c>
      <c r="D117" s="56" t="s">
        <v>4953</v>
      </c>
      <c r="E117" s="56" t="s">
        <v>4954</v>
      </c>
      <c r="F117" s="57">
        <v>1</v>
      </c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  <c r="AB117" s="53"/>
      <c r="AC117" s="53"/>
      <c r="AD117" s="53"/>
      <c r="AE117" s="53"/>
      <c r="AF117" s="53"/>
      <c r="AG117" s="53"/>
      <c r="AH117" s="53"/>
      <c r="AI117" s="53"/>
      <c r="AJ117" s="53"/>
      <c r="AK117" s="53"/>
      <c r="AL117" s="53"/>
      <c r="AM117" s="53"/>
      <c r="AN117" s="53"/>
      <c r="AO117" s="53"/>
      <c r="AP117" s="53"/>
      <c r="AQ117" s="53"/>
      <c r="AR117" s="53"/>
      <c r="AS117" s="53"/>
    </row>
    <row r="118" spans="1:45">
      <c r="A118" s="55">
        <v>46277</v>
      </c>
      <c r="B118" s="56" t="s">
        <v>472</v>
      </c>
      <c r="C118" s="57">
        <v>82</v>
      </c>
      <c r="D118" s="56" t="s">
        <v>4953</v>
      </c>
      <c r="E118" s="56" t="s">
        <v>4954</v>
      </c>
      <c r="F118" s="57">
        <v>1</v>
      </c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  <c r="AJ118" s="53"/>
      <c r="AK118" s="53"/>
      <c r="AL118" s="53"/>
      <c r="AM118" s="53"/>
      <c r="AN118" s="53"/>
      <c r="AO118" s="53"/>
      <c r="AP118" s="53"/>
      <c r="AQ118" s="53"/>
      <c r="AR118" s="53"/>
      <c r="AS118" s="53"/>
    </row>
    <row r="119" spans="1:45">
      <c r="A119" s="55">
        <v>46276</v>
      </c>
      <c r="B119" s="56" t="s">
        <v>46</v>
      </c>
      <c r="C119" s="57">
        <v>59</v>
      </c>
      <c r="D119" s="56" t="s">
        <v>4942</v>
      </c>
      <c r="E119" s="56" t="s">
        <v>4943</v>
      </c>
      <c r="F119" s="57">
        <v>2</v>
      </c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  <c r="AB119" s="53"/>
      <c r="AC119" s="53"/>
      <c r="AD119" s="53"/>
      <c r="AE119" s="53"/>
      <c r="AF119" s="53"/>
      <c r="AG119" s="53"/>
      <c r="AH119" s="53"/>
      <c r="AI119" s="53"/>
      <c r="AJ119" s="53"/>
      <c r="AK119" s="53"/>
      <c r="AL119" s="53"/>
      <c r="AM119" s="53"/>
      <c r="AN119" s="53"/>
      <c r="AO119" s="53"/>
      <c r="AP119" s="53"/>
      <c r="AQ119" s="53"/>
      <c r="AR119" s="53"/>
      <c r="AS119" s="53"/>
    </row>
    <row r="120" spans="1:45">
      <c r="A120" s="55">
        <v>46276</v>
      </c>
      <c r="B120" s="56" t="s">
        <v>4051</v>
      </c>
      <c r="C120" s="57">
        <v>65</v>
      </c>
      <c r="D120" s="56" t="s">
        <v>4944</v>
      </c>
      <c r="E120" s="56" t="s">
        <v>4945</v>
      </c>
      <c r="F120" s="57">
        <v>1</v>
      </c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  <c r="AB120" s="53"/>
      <c r="AC120" s="53"/>
      <c r="AD120" s="53"/>
      <c r="AE120" s="53"/>
      <c r="AF120" s="53"/>
      <c r="AG120" s="53"/>
      <c r="AH120" s="53"/>
      <c r="AI120" s="53"/>
      <c r="AJ120" s="53"/>
      <c r="AK120" s="53"/>
      <c r="AL120" s="53"/>
      <c r="AM120" s="53"/>
      <c r="AN120" s="53"/>
      <c r="AO120" s="53"/>
      <c r="AP120" s="53"/>
      <c r="AQ120" s="53"/>
      <c r="AR120" s="53"/>
      <c r="AS120" s="53"/>
    </row>
    <row r="121" spans="1:45">
      <c r="A121" s="55">
        <v>46276</v>
      </c>
      <c r="B121" s="56" t="s">
        <v>49</v>
      </c>
      <c r="C121" s="57">
        <v>30</v>
      </c>
      <c r="D121" s="56" t="s">
        <v>4946</v>
      </c>
      <c r="E121" s="56" t="s">
        <v>4947</v>
      </c>
      <c r="F121" s="57">
        <v>1</v>
      </c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  <c r="AB121" s="53"/>
      <c r="AC121" s="53"/>
      <c r="AD121" s="53"/>
      <c r="AE121" s="53"/>
      <c r="AF121" s="53"/>
      <c r="AG121" s="53"/>
      <c r="AH121" s="53"/>
      <c r="AI121" s="53"/>
      <c r="AJ121" s="53"/>
      <c r="AK121" s="53"/>
      <c r="AL121" s="53"/>
      <c r="AM121" s="53"/>
      <c r="AN121" s="53"/>
      <c r="AO121" s="53"/>
      <c r="AP121" s="53"/>
      <c r="AQ121" s="53"/>
      <c r="AR121" s="53"/>
      <c r="AS121" s="53"/>
    </row>
    <row r="122" spans="1:45">
      <c r="A122" s="55">
        <v>46276</v>
      </c>
      <c r="B122" s="56" t="s">
        <v>51</v>
      </c>
      <c r="C122" s="57">
        <v>2</v>
      </c>
      <c r="D122" s="56" t="s">
        <v>4950</v>
      </c>
      <c r="E122" s="56" t="s">
        <v>4951</v>
      </c>
      <c r="F122" s="57">
        <v>1</v>
      </c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  <c r="AB122" s="53"/>
      <c r="AC122" s="53"/>
      <c r="AD122" s="53"/>
      <c r="AE122" s="53"/>
      <c r="AF122" s="53"/>
      <c r="AG122" s="53"/>
      <c r="AH122" s="53"/>
      <c r="AI122" s="53"/>
      <c r="AJ122" s="53"/>
      <c r="AK122" s="53"/>
      <c r="AL122" s="53"/>
      <c r="AM122" s="53"/>
      <c r="AN122" s="53"/>
      <c r="AO122" s="53"/>
      <c r="AP122" s="53"/>
      <c r="AQ122" s="53"/>
      <c r="AR122" s="53"/>
      <c r="AS122" s="53"/>
    </row>
    <row r="123" spans="1:45">
      <c r="A123" s="55">
        <v>46276</v>
      </c>
      <c r="B123" s="56" t="s">
        <v>56</v>
      </c>
      <c r="C123" s="57">
        <v>116</v>
      </c>
      <c r="D123" s="56" t="s">
        <v>4946</v>
      </c>
      <c r="E123" s="56" t="s">
        <v>4947</v>
      </c>
      <c r="F123" s="57">
        <v>1</v>
      </c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53"/>
      <c r="AN123" s="53"/>
      <c r="AO123" s="53"/>
      <c r="AP123" s="53"/>
      <c r="AQ123" s="53"/>
      <c r="AR123" s="53"/>
      <c r="AS123" s="53"/>
    </row>
    <row r="124" spans="1:45">
      <c r="A124" s="55">
        <v>46276</v>
      </c>
      <c r="B124" s="56" t="s">
        <v>58</v>
      </c>
      <c r="C124" s="57">
        <v>28</v>
      </c>
      <c r="D124" s="56" t="s">
        <v>4953</v>
      </c>
      <c r="E124" s="56" t="s">
        <v>4954</v>
      </c>
      <c r="F124" s="57">
        <v>1</v>
      </c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  <c r="AB124" s="53"/>
      <c r="AC124" s="53"/>
      <c r="AD124" s="53"/>
      <c r="AE124" s="53"/>
      <c r="AF124" s="53"/>
      <c r="AG124" s="53"/>
      <c r="AH124" s="53"/>
      <c r="AI124" s="53"/>
      <c r="AJ124" s="53"/>
      <c r="AK124" s="53"/>
      <c r="AL124" s="53"/>
      <c r="AM124" s="53"/>
      <c r="AN124" s="53"/>
      <c r="AO124" s="53"/>
      <c r="AP124" s="53"/>
      <c r="AQ124" s="53"/>
      <c r="AR124" s="53"/>
      <c r="AS124" s="53"/>
    </row>
    <row r="125" spans="1:45">
      <c r="A125" s="55">
        <v>46276</v>
      </c>
      <c r="B125" s="56" t="s">
        <v>60</v>
      </c>
      <c r="C125" s="57">
        <v>71</v>
      </c>
      <c r="D125" s="56" t="s">
        <v>4942</v>
      </c>
      <c r="E125" s="56" t="s">
        <v>4943</v>
      </c>
      <c r="F125" s="57">
        <v>2</v>
      </c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  <c r="AB125" s="53"/>
      <c r="AC125" s="53"/>
      <c r="AD125" s="53"/>
      <c r="AE125" s="53"/>
      <c r="AF125" s="53"/>
      <c r="AG125" s="53"/>
      <c r="AH125" s="53"/>
      <c r="AI125" s="53"/>
      <c r="AJ125" s="53"/>
      <c r="AK125" s="53"/>
      <c r="AL125" s="53"/>
      <c r="AM125" s="53"/>
      <c r="AN125" s="53"/>
      <c r="AO125" s="53"/>
      <c r="AP125" s="53"/>
      <c r="AQ125" s="53"/>
      <c r="AR125" s="53"/>
      <c r="AS125" s="53"/>
    </row>
    <row r="126" spans="1:45">
      <c r="A126" s="55">
        <v>46276</v>
      </c>
      <c r="B126" s="56" t="s">
        <v>64</v>
      </c>
      <c r="C126" s="57">
        <v>45</v>
      </c>
      <c r="D126" s="56" t="s">
        <v>4944</v>
      </c>
      <c r="E126" s="56" t="s">
        <v>4945</v>
      </c>
      <c r="F126" s="57">
        <v>1</v>
      </c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  <c r="AB126" s="53"/>
      <c r="AC126" s="53"/>
      <c r="AD126" s="53"/>
      <c r="AE126" s="53"/>
      <c r="AF126" s="53"/>
      <c r="AG126" s="53"/>
      <c r="AH126" s="53"/>
      <c r="AI126" s="53"/>
      <c r="AJ126" s="53"/>
      <c r="AK126" s="53"/>
      <c r="AL126" s="53"/>
      <c r="AM126" s="53"/>
      <c r="AN126" s="53"/>
      <c r="AO126" s="53"/>
      <c r="AP126" s="53"/>
      <c r="AQ126" s="53"/>
      <c r="AR126" s="53"/>
      <c r="AS126" s="53"/>
    </row>
    <row r="127" spans="1:45">
      <c r="A127" s="55">
        <v>46276</v>
      </c>
      <c r="B127" s="56" t="s">
        <v>66</v>
      </c>
      <c r="C127" s="57">
        <v>110</v>
      </c>
      <c r="D127" s="56" t="s">
        <v>4944</v>
      </c>
      <c r="E127" s="56" t="s">
        <v>4945</v>
      </c>
      <c r="F127" s="57">
        <v>1</v>
      </c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  <c r="AB127" s="53"/>
      <c r="AC127" s="53"/>
      <c r="AD127" s="53"/>
      <c r="AE127" s="53"/>
      <c r="AF127" s="53"/>
      <c r="AG127" s="53"/>
      <c r="AH127" s="53"/>
      <c r="AI127" s="53"/>
      <c r="AJ127" s="53"/>
      <c r="AK127" s="53"/>
      <c r="AL127" s="53"/>
      <c r="AM127" s="53"/>
      <c r="AN127" s="53"/>
      <c r="AO127" s="53"/>
      <c r="AP127" s="53"/>
      <c r="AQ127" s="53"/>
      <c r="AR127" s="53"/>
      <c r="AS127" s="53"/>
    </row>
    <row r="128" spans="1:45">
      <c r="A128" s="55">
        <v>46276</v>
      </c>
      <c r="B128" s="56" t="s">
        <v>68</v>
      </c>
      <c r="C128" s="57">
        <v>19</v>
      </c>
      <c r="D128" s="56" t="s">
        <v>4953</v>
      </c>
      <c r="E128" s="56" t="s">
        <v>4954</v>
      </c>
      <c r="F128" s="57">
        <v>1</v>
      </c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  <c r="AB128" s="53"/>
      <c r="AC128" s="53"/>
      <c r="AD128" s="53"/>
      <c r="AE128" s="53"/>
      <c r="AF128" s="53"/>
      <c r="AG128" s="53"/>
      <c r="AH128" s="53"/>
      <c r="AI128" s="53"/>
      <c r="AJ128" s="53"/>
      <c r="AK128" s="53"/>
      <c r="AL128" s="53"/>
      <c r="AM128" s="53"/>
      <c r="AN128" s="53"/>
      <c r="AO128" s="53"/>
      <c r="AP128" s="53"/>
      <c r="AQ128" s="53"/>
      <c r="AR128" s="53"/>
      <c r="AS128" s="53"/>
    </row>
    <row r="129" spans="1:45">
      <c r="A129" s="55">
        <v>46276</v>
      </c>
      <c r="B129" s="56" t="s">
        <v>70</v>
      </c>
      <c r="C129" s="57">
        <v>62</v>
      </c>
      <c r="D129" s="56" t="s">
        <v>4942</v>
      </c>
      <c r="E129" s="56" t="s">
        <v>4943</v>
      </c>
      <c r="F129" s="57">
        <v>2</v>
      </c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  <c r="AB129" s="53"/>
      <c r="AC129" s="53"/>
      <c r="AD129" s="53"/>
      <c r="AE129" s="53"/>
      <c r="AF129" s="53"/>
      <c r="AG129" s="53"/>
      <c r="AH129" s="53"/>
      <c r="AI129" s="53"/>
      <c r="AJ129" s="53"/>
      <c r="AK129" s="53"/>
      <c r="AL129" s="53"/>
      <c r="AM129" s="53"/>
      <c r="AN129" s="53"/>
      <c r="AO129" s="53"/>
      <c r="AP129" s="53"/>
      <c r="AQ129" s="53"/>
      <c r="AR129" s="53"/>
      <c r="AS129" s="53"/>
    </row>
    <row r="130" spans="1:45">
      <c r="A130" s="55">
        <v>46276</v>
      </c>
      <c r="B130" s="56" t="s">
        <v>4053</v>
      </c>
      <c r="C130" s="57">
        <v>54</v>
      </c>
      <c r="D130" s="56" t="s">
        <v>4944</v>
      </c>
      <c r="E130" s="56" t="s">
        <v>4945</v>
      </c>
      <c r="F130" s="57">
        <v>1</v>
      </c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  <c r="AB130" s="53"/>
      <c r="AC130" s="53"/>
      <c r="AD130" s="53"/>
      <c r="AE130" s="53"/>
      <c r="AF130" s="53"/>
      <c r="AG130" s="53"/>
      <c r="AH130" s="53"/>
      <c r="AI130" s="53"/>
      <c r="AJ130" s="53"/>
      <c r="AK130" s="53"/>
      <c r="AL130" s="53"/>
      <c r="AM130" s="53"/>
      <c r="AN130" s="53"/>
      <c r="AO130" s="53"/>
      <c r="AP130" s="53"/>
      <c r="AQ130" s="53"/>
      <c r="AR130" s="53"/>
      <c r="AS130" s="53"/>
    </row>
    <row r="131" spans="1:45">
      <c r="A131" s="55">
        <v>46276</v>
      </c>
      <c r="B131" s="56" t="s">
        <v>72</v>
      </c>
      <c r="C131" s="57">
        <v>104</v>
      </c>
      <c r="D131" s="56" t="s">
        <v>4944</v>
      </c>
      <c r="E131" s="56" t="s">
        <v>4945</v>
      </c>
      <c r="F131" s="57">
        <v>1</v>
      </c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</row>
    <row r="132" spans="1:45">
      <c r="A132" s="55">
        <v>46276</v>
      </c>
      <c r="B132" s="56" t="s">
        <v>74</v>
      </c>
      <c r="C132" s="57">
        <v>176</v>
      </c>
      <c r="D132" s="56" t="s">
        <v>4948</v>
      </c>
      <c r="E132" s="56" t="s">
        <v>4949</v>
      </c>
      <c r="F132" s="57">
        <v>2</v>
      </c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</row>
    <row r="133" spans="1:45">
      <c r="A133" s="55">
        <v>46276</v>
      </c>
      <c r="B133" s="56" t="s">
        <v>4055</v>
      </c>
      <c r="C133" s="57">
        <v>38</v>
      </c>
      <c r="D133" s="56" t="s">
        <v>4953</v>
      </c>
      <c r="E133" s="56" t="s">
        <v>4954</v>
      </c>
      <c r="F133" s="57">
        <v>1</v>
      </c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  <c r="AB133" s="53"/>
      <c r="AC133" s="53"/>
      <c r="AD133" s="53"/>
      <c r="AE133" s="53"/>
      <c r="AF133" s="53"/>
      <c r="AG133" s="53"/>
      <c r="AH133" s="53"/>
      <c r="AI133" s="53"/>
      <c r="AJ133" s="53"/>
      <c r="AK133" s="53"/>
      <c r="AL133" s="53"/>
      <c r="AM133" s="53"/>
      <c r="AN133" s="53"/>
      <c r="AO133" s="53"/>
      <c r="AP133" s="53"/>
      <c r="AQ133" s="53"/>
      <c r="AR133" s="53"/>
      <c r="AS133" s="53"/>
    </row>
    <row r="134" spans="1:45">
      <c r="A134" s="55">
        <v>46276</v>
      </c>
      <c r="B134" s="56" t="s">
        <v>76</v>
      </c>
      <c r="C134" s="57">
        <v>143</v>
      </c>
      <c r="D134" s="56" t="s">
        <v>4955</v>
      </c>
      <c r="E134" s="56" t="s">
        <v>4956</v>
      </c>
      <c r="F134" s="57">
        <v>3</v>
      </c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  <c r="AB134" s="53"/>
      <c r="AC134" s="53"/>
      <c r="AD134" s="53"/>
      <c r="AE134" s="53"/>
      <c r="AF134" s="53"/>
      <c r="AG134" s="53"/>
      <c r="AH134" s="53"/>
      <c r="AI134" s="53"/>
      <c r="AJ134" s="53"/>
      <c r="AK134" s="53"/>
      <c r="AL134" s="53"/>
      <c r="AM134" s="53"/>
      <c r="AN134" s="53"/>
      <c r="AO134" s="53"/>
      <c r="AP134" s="53"/>
      <c r="AQ134" s="53"/>
      <c r="AR134" s="53"/>
      <c r="AS134" s="53"/>
    </row>
    <row r="135" spans="1:45">
      <c r="A135" s="55">
        <v>46276</v>
      </c>
      <c r="B135" s="56" t="s">
        <v>4057</v>
      </c>
      <c r="C135" s="57">
        <v>130</v>
      </c>
      <c r="D135" s="56" t="s">
        <v>4948</v>
      </c>
      <c r="E135" s="56" t="s">
        <v>4949</v>
      </c>
      <c r="F135" s="57">
        <v>2</v>
      </c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</row>
    <row r="136" spans="1:45">
      <c r="A136" s="55">
        <v>46276</v>
      </c>
      <c r="B136" s="56" t="s">
        <v>82</v>
      </c>
      <c r="C136" s="57">
        <v>61</v>
      </c>
      <c r="D136" s="56" t="s">
        <v>4953</v>
      </c>
      <c r="E136" s="56" t="s">
        <v>4954</v>
      </c>
      <c r="F136" s="57">
        <v>1</v>
      </c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</row>
    <row r="137" spans="1:45">
      <c r="A137" s="55">
        <v>46276</v>
      </c>
      <c r="B137" s="56" t="s">
        <v>90</v>
      </c>
      <c r="C137" s="57">
        <v>97</v>
      </c>
      <c r="D137" s="56" t="s">
        <v>4944</v>
      </c>
      <c r="E137" s="56" t="s">
        <v>4945</v>
      </c>
      <c r="F137" s="57">
        <v>1</v>
      </c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</row>
    <row r="138" spans="1:45">
      <c r="A138" s="55">
        <v>46276</v>
      </c>
      <c r="B138" s="56" t="s">
        <v>92</v>
      </c>
      <c r="C138" s="57">
        <v>18</v>
      </c>
      <c r="D138" s="56" t="s">
        <v>4957</v>
      </c>
      <c r="E138" s="56" t="s">
        <v>4958</v>
      </c>
      <c r="F138" s="57">
        <v>2</v>
      </c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</row>
    <row r="139" spans="1:45">
      <c r="A139" s="55">
        <v>46276</v>
      </c>
      <c r="B139" s="56" t="s">
        <v>94</v>
      </c>
      <c r="C139" s="57">
        <v>79</v>
      </c>
      <c r="D139" s="56" t="s">
        <v>4944</v>
      </c>
      <c r="E139" s="56" t="s">
        <v>4945</v>
      </c>
      <c r="F139" s="57">
        <v>1</v>
      </c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</row>
    <row r="140" spans="1:45">
      <c r="A140" s="55">
        <v>46276</v>
      </c>
      <c r="B140" s="56" t="s">
        <v>96</v>
      </c>
      <c r="C140" s="57">
        <v>52</v>
      </c>
      <c r="D140" s="56" t="s">
        <v>4946</v>
      </c>
      <c r="E140" s="56" t="s">
        <v>4947</v>
      </c>
      <c r="F140" s="57">
        <v>1</v>
      </c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</row>
    <row r="141" spans="1:45">
      <c r="A141" s="55">
        <v>46276</v>
      </c>
      <c r="B141" s="56" t="s">
        <v>98</v>
      </c>
      <c r="C141" s="57">
        <v>24</v>
      </c>
      <c r="D141" s="56" t="s">
        <v>4942</v>
      </c>
      <c r="E141" s="56" t="s">
        <v>4943</v>
      </c>
      <c r="F141" s="57">
        <v>2</v>
      </c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</row>
    <row r="142" spans="1:45">
      <c r="A142" s="55">
        <v>46276</v>
      </c>
      <c r="B142" s="56" t="s">
        <v>100</v>
      </c>
      <c r="C142" s="57">
        <v>86</v>
      </c>
      <c r="D142" s="56" t="s">
        <v>4953</v>
      </c>
      <c r="E142" s="56" t="s">
        <v>4954</v>
      </c>
      <c r="F142" s="57">
        <v>1</v>
      </c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</row>
    <row r="143" spans="1:45">
      <c r="A143" s="55">
        <v>46276</v>
      </c>
      <c r="B143" s="56" t="s">
        <v>102</v>
      </c>
      <c r="C143" s="57">
        <v>87</v>
      </c>
      <c r="D143" s="56" t="s">
        <v>4944</v>
      </c>
      <c r="E143" s="56" t="s">
        <v>4945</v>
      </c>
      <c r="F143" s="57">
        <v>1</v>
      </c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</row>
    <row r="144" spans="1:45">
      <c r="A144" s="55">
        <v>46276</v>
      </c>
      <c r="B144" s="56" t="s">
        <v>104</v>
      </c>
      <c r="C144" s="57">
        <v>53</v>
      </c>
      <c r="D144" s="56" t="s">
        <v>4942</v>
      </c>
      <c r="E144" s="56" t="s">
        <v>4943</v>
      </c>
      <c r="F144" s="57">
        <v>2</v>
      </c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</row>
    <row r="145" spans="1:45">
      <c r="A145" s="55">
        <v>46276</v>
      </c>
      <c r="B145" s="56" t="s">
        <v>112</v>
      </c>
      <c r="C145" s="57">
        <v>50</v>
      </c>
      <c r="D145" s="56" t="s">
        <v>4946</v>
      </c>
      <c r="E145" s="56" t="s">
        <v>4947</v>
      </c>
      <c r="F145" s="57">
        <v>1</v>
      </c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</row>
    <row r="146" spans="1:45">
      <c r="A146" s="55">
        <v>46276</v>
      </c>
      <c r="B146" s="56" t="s">
        <v>114</v>
      </c>
      <c r="C146" s="57">
        <v>99</v>
      </c>
      <c r="D146" s="56" t="s">
        <v>4944</v>
      </c>
      <c r="E146" s="56" t="s">
        <v>4945</v>
      </c>
      <c r="F146" s="57">
        <v>1</v>
      </c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</row>
    <row r="147" spans="1:45">
      <c r="A147" s="55">
        <v>46276</v>
      </c>
      <c r="B147" s="56" t="s">
        <v>4063</v>
      </c>
      <c r="C147" s="57">
        <v>99</v>
      </c>
      <c r="D147" s="56" t="s">
        <v>4942</v>
      </c>
      <c r="E147" s="56" t="s">
        <v>4943</v>
      </c>
      <c r="F147" s="57">
        <v>2</v>
      </c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</row>
    <row r="148" spans="1:45">
      <c r="A148" s="55">
        <v>46276</v>
      </c>
      <c r="B148" s="56" t="s">
        <v>116</v>
      </c>
      <c r="C148" s="57">
        <v>34</v>
      </c>
      <c r="D148" s="56" t="s">
        <v>4959</v>
      </c>
      <c r="E148" s="56" t="s">
        <v>4960</v>
      </c>
      <c r="F148" s="57">
        <v>3</v>
      </c>
    </row>
    <row r="149" spans="1:45">
      <c r="A149" s="55">
        <v>46276</v>
      </c>
      <c r="B149" s="56" t="s">
        <v>118</v>
      </c>
      <c r="C149" s="57">
        <v>89</v>
      </c>
      <c r="D149" s="56" t="s">
        <v>4953</v>
      </c>
      <c r="E149" s="56" t="s">
        <v>4954</v>
      </c>
      <c r="F149" s="57">
        <v>1</v>
      </c>
    </row>
    <row r="150" spans="1:45">
      <c r="A150" s="55">
        <v>46276</v>
      </c>
      <c r="B150" s="56" t="s">
        <v>120</v>
      </c>
      <c r="C150" s="57">
        <v>127</v>
      </c>
      <c r="D150" s="56" t="s">
        <v>4946</v>
      </c>
      <c r="E150" s="56" t="s">
        <v>4947</v>
      </c>
      <c r="F150" s="57">
        <v>1</v>
      </c>
    </row>
    <row r="151" spans="1:45">
      <c r="A151" s="55">
        <v>46276</v>
      </c>
      <c r="B151" s="56" t="s">
        <v>4961</v>
      </c>
      <c r="C151" s="57">
        <v>1</v>
      </c>
      <c r="D151" s="56" t="s">
        <v>4944</v>
      </c>
      <c r="E151" s="56" t="s">
        <v>4945</v>
      </c>
      <c r="F151" s="57">
        <v>1</v>
      </c>
    </row>
    <row r="152" spans="1:45">
      <c r="A152" s="55">
        <v>46276</v>
      </c>
      <c r="B152" s="56" t="s">
        <v>124</v>
      </c>
      <c r="C152" s="57">
        <v>69</v>
      </c>
      <c r="D152" s="56" t="s">
        <v>4942</v>
      </c>
      <c r="E152" s="56" t="s">
        <v>4943</v>
      </c>
      <c r="F152" s="57">
        <v>2</v>
      </c>
    </row>
    <row r="153" spans="1:45">
      <c r="A153" s="55">
        <v>46276</v>
      </c>
      <c r="B153" s="56" t="s">
        <v>126</v>
      </c>
      <c r="C153" s="57">
        <v>55</v>
      </c>
      <c r="D153" s="56" t="s">
        <v>4942</v>
      </c>
      <c r="E153" s="56" t="s">
        <v>4943</v>
      </c>
      <c r="F153" s="57">
        <v>2</v>
      </c>
    </row>
    <row r="154" spans="1:45">
      <c r="A154" s="55">
        <v>46276</v>
      </c>
      <c r="B154" s="56" t="s">
        <v>128</v>
      </c>
      <c r="C154" s="57">
        <v>3</v>
      </c>
      <c r="D154" s="56" t="s">
        <v>4942</v>
      </c>
      <c r="E154" s="56" t="s">
        <v>4943</v>
      </c>
      <c r="F154" s="57">
        <v>2</v>
      </c>
    </row>
    <row r="155" spans="1:45">
      <c r="A155" s="55">
        <v>46276</v>
      </c>
      <c r="B155" s="56" t="s">
        <v>132</v>
      </c>
      <c r="C155" s="57">
        <v>35</v>
      </c>
      <c r="D155" s="56" t="s">
        <v>4944</v>
      </c>
      <c r="E155" s="56" t="s">
        <v>4945</v>
      </c>
      <c r="F155" s="57">
        <v>1</v>
      </c>
    </row>
    <row r="156" spans="1:45">
      <c r="A156" s="55">
        <v>46276</v>
      </c>
      <c r="B156" s="56" t="s">
        <v>138</v>
      </c>
      <c r="C156" s="57">
        <v>62</v>
      </c>
      <c r="D156" s="56" t="s">
        <v>4946</v>
      </c>
      <c r="E156" s="56" t="s">
        <v>4947</v>
      </c>
      <c r="F156" s="57">
        <v>1</v>
      </c>
    </row>
    <row r="157" spans="1:45">
      <c r="A157" s="55">
        <v>46276</v>
      </c>
      <c r="B157" s="56" t="s">
        <v>142</v>
      </c>
      <c r="C157" s="57">
        <v>94</v>
      </c>
      <c r="D157" s="56" t="s">
        <v>4948</v>
      </c>
      <c r="E157" s="56" t="s">
        <v>4949</v>
      </c>
      <c r="F157" s="57">
        <v>2</v>
      </c>
    </row>
    <row r="158" spans="1:45">
      <c r="A158" s="55">
        <v>46276</v>
      </c>
      <c r="B158" s="56" t="s">
        <v>4065</v>
      </c>
      <c r="C158" s="57">
        <v>27</v>
      </c>
      <c r="D158" s="56" t="s">
        <v>4953</v>
      </c>
      <c r="E158" s="56" t="s">
        <v>4954</v>
      </c>
      <c r="F158" s="57">
        <v>1</v>
      </c>
    </row>
    <row r="159" spans="1:45">
      <c r="A159" s="55">
        <v>46276</v>
      </c>
      <c r="B159" s="56" t="s">
        <v>144</v>
      </c>
      <c r="C159" s="57">
        <v>58</v>
      </c>
      <c r="D159" s="56" t="s">
        <v>4953</v>
      </c>
      <c r="E159" s="56" t="s">
        <v>4954</v>
      </c>
      <c r="F159" s="57">
        <v>1</v>
      </c>
    </row>
    <row r="160" spans="1:45">
      <c r="A160" s="55">
        <v>46276</v>
      </c>
      <c r="B160" s="56" t="s">
        <v>146</v>
      </c>
      <c r="C160" s="57">
        <v>119</v>
      </c>
      <c r="D160" s="56" t="s">
        <v>4944</v>
      </c>
      <c r="E160" s="56" t="s">
        <v>4945</v>
      </c>
      <c r="F160" s="57">
        <v>1</v>
      </c>
    </row>
    <row r="161" spans="1:6">
      <c r="A161" s="55">
        <v>46276</v>
      </c>
      <c r="B161" s="56" t="s">
        <v>148</v>
      </c>
      <c r="C161" s="57">
        <v>74</v>
      </c>
      <c r="D161" s="56" t="s">
        <v>4953</v>
      </c>
      <c r="E161" s="56" t="s">
        <v>4954</v>
      </c>
      <c r="F161" s="57">
        <v>1</v>
      </c>
    </row>
    <row r="162" spans="1:6">
      <c r="A162" s="55">
        <v>46276</v>
      </c>
      <c r="B162" s="56" t="s">
        <v>150</v>
      </c>
      <c r="C162" s="57">
        <v>12</v>
      </c>
      <c r="D162" s="56" t="s">
        <v>4953</v>
      </c>
      <c r="E162" s="56" t="s">
        <v>4954</v>
      </c>
      <c r="F162" s="57">
        <v>1</v>
      </c>
    </row>
    <row r="163" spans="1:6">
      <c r="A163" s="55">
        <v>46276</v>
      </c>
      <c r="B163" s="56" t="s">
        <v>154</v>
      </c>
      <c r="C163" s="57">
        <v>36</v>
      </c>
      <c r="D163" s="56" t="s">
        <v>4944</v>
      </c>
      <c r="E163" s="56" t="s">
        <v>4945</v>
      </c>
      <c r="F163" s="57">
        <v>1</v>
      </c>
    </row>
    <row r="164" spans="1:6">
      <c r="A164" s="55">
        <v>46276</v>
      </c>
      <c r="B164" s="56" t="s">
        <v>156</v>
      </c>
      <c r="C164" s="57">
        <v>80</v>
      </c>
      <c r="D164" s="56" t="s">
        <v>4942</v>
      </c>
      <c r="E164" s="56" t="s">
        <v>4943</v>
      </c>
      <c r="F164" s="57">
        <v>2</v>
      </c>
    </row>
    <row r="165" spans="1:6">
      <c r="A165" s="55">
        <v>46276</v>
      </c>
      <c r="B165" s="56" t="s">
        <v>160</v>
      </c>
      <c r="C165" s="57">
        <v>124</v>
      </c>
      <c r="D165" s="56" t="s">
        <v>4942</v>
      </c>
      <c r="E165" s="56" t="s">
        <v>4943</v>
      </c>
      <c r="F165" s="57">
        <v>2</v>
      </c>
    </row>
    <row r="166" spans="1:6">
      <c r="A166" s="55">
        <v>46276</v>
      </c>
      <c r="B166" s="56" t="s">
        <v>162</v>
      </c>
      <c r="C166" s="57">
        <v>20</v>
      </c>
      <c r="D166" s="56" t="s">
        <v>4944</v>
      </c>
      <c r="E166" s="56" t="s">
        <v>4945</v>
      </c>
      <c r="F166" s="57">
        <v>1</v>
      </c>
    </row>
    <row r="167" spans="1:6">
      <c r="A167" s="55">
        <v>46276</v>
      </c>
      <c r="B167" s="56" t="s">
        <v>164</v>
      </c>
      <c r="C167" s="57">
        <v>33</v>
      </c>
      <c r="D167" s="56" t="s">
        <v>4953</v>
      </c>
      <c r="E167" s="56" t="s">
        <v>4954</v>
      </c>
      <c r="F167" s="57">
        <v>1</v>
      </c>
    </row>
    <row r="168" spans="1:6">
      <c r="A168" s="55">
        <v>46276</v>
      </c>
      <c r="B168" s="56" t="s">
        <v>166</v>
      </c>
      <c r="C168" s="57">
        <v>82</v>
      </c>
      <c r="D168" s="56" t="s">
        <v>4944</v>
      </c>
      <c r="E168" s="56" t="s">
        <v>4945</v>
      </c>
      <c r="F168" s="57">
        <v>1</v>
      </c>
    </row>
    <row r="169" spans="1:6">
      <c r="A169" s="55">
        <v>46276</v>
      </c>
      <c r="B169" s="56" t="s">
        <v>168</v>
      </c>
      <c r="C169" s="57">
        <v>138</v>
      </c>
      <c r="D169" s="56" t="s">
        <v>4948</v>
      </c>
      <c r="E169" s="56" t="s">
        <v>4949</v>
      </c>
      <c r="F169" s="57">
        <v>2</v>
      </c>
    </row>
    <row r="170" spans="1:6">
      <c r="A170" s="55">
        <v>46276</v>
      </c>
      <c r="B170" s="56" t="s">
        <v>170</v>
      </c>
      <c r="C170" s="57">
        <v>122</v>
      </c>
      <c r="D170" s="56" t="s">
        <v>4942</v>
      </c>
      <c r="E170" s="56" t="s">
        <v>4943</v>
      </c>
      <c r="F170" s="57">
        <v>2</v>
      </c>
    </row>
    <row r="171" spans="1:6">
      <c r="A171" s="55">
        <v>46276</v>
      </c>
      <c r="B171" s="56" t="s">
        <v>176</v>
      </c>
      <c r="C171" s="57">
        <v>71</v>
      </c>
      <c r="D171" s="56" t="s">
        <v>4953</v>
      </c>
      <c r="E171" s="56" t="s">
        <v>4954</v>
      </c>
      <c r="F171" s="57">
        <v>1</v>
      </c>
    </row>
    <row r="172" spans="1:6">
      <c r="A172" s="55">
        <v>46276</v>
      </c>
      <c r="B172" s="56" t="s">
        <v>178</v>
      </c>
      <c r="C172" s="57">
        <v>41</v>
      </c>
      <c r="D172" s="56" t="s">
        <v>4946</v>
      </c>
      <c r="E172" s="56" t="s">
        <v>4947</v>
      </c>
      <c r="F172" s="57">
        <v>1</v>
      </c>
    </row>
    <row r="173" spans="1:6">
      <c r="A173" s="55">
        <v>46276</v>
      </c>
      <c r="B173" s="56" t="s">
        <v>180</v>
      </c>
      <c r="C173" s="57">
        <v>111</v>
      </c>
      <c r="D173" s="56" t="s">
        <v>4944</v>
      </c>
      <c r="E173" s="56" t="s">
        <v>4945</v>
      </c>
      <c r="F173" s="57">
        <v>1</v>
      </c>
    </row>
    <row r="174" spans="1:6">
      <c r="A174" s="55">
        <v>46276</v>
      </c>
      <c r="B174" s="56" t="s">
        <v>182</v>
      </c>
      <c r="C174" s="57">
        <v>53</v>
      </c>
      <c r="D174" s="56" t="s">
        <v>4948</v>
      </c>
      <c r="E174" s="56" t="s">
        <v>4949</v>
      </c>
      <c r="F174" s="57">
        <v>2</v>
      </c>
    </row>
    <row r="175" spans="1:6">
      <c r="A175" s="55">
        <v>46276</v>
      </c>
      <c r="B175" s="56" t="s">
        <v>190</v>
      </c>
      <c r="C175" s="57">
        <v>1</v>
      </c>
      <c r="D175" s="56" t="s">
        <v>4946</v>
      </c>
      <c r="E175" s="56" t="s">
        <v>4947</v>
      </c>
      <c r="F175" s="57">
        <v>1</v>
      </c>
    </row>
    <row r="176" spans="1:6">
      <c r="A176" s="55">
        <v>46276</v>
      </c>
      <c r="B176" s="56" t="s">
        <v>196</v>
      </c>
      <c r="C176" s="57">
        <v>22</v>
      </c>
      <c r="D176" s="56" t="s">
        <v>4953</v>
      </c>
      <c r="E176" s="56" t="s">
        <v>4954</v>
      </c>
      <c r="F176" s="57">
        <v>1</v>
      </c>
    </row>
    <row r="177" spans="1:6">
      <c r="A177" s="55">
        <v>46276</v>
      </c>
      <c r="B177" s="56" t="s">
        <v>198</v>
      </c>
      <c r="C177" s="57">
        <v>39</v>
      </c>
      <c r="D177" s="56" t="s">
        <v>4946</v>
      </c>
      <c r="E177" s="56" t="s">
        <v>4947</v>
      </c>
      <c r="F177" s="57">
        <v>1</v>
      </c>
    </row>
    <row r="178" spans="1:6">
      <c r="A178" s="55">
        <v>46276</v>
      </c>
      <c r="B178" s="56" t="s">
        <v>206</v>
      </c>
      <c r="C178" s="57">
        <v>4</v>
      </c>
      <c r="D178" s="56" t="s">
        <v>4950</v>
      </c>
      <c r="E178" s="56" t="s">
        <v>4951</v>
      </c>
      <c r="F178" s="57">
        <v>1</v>
      </c>
    </row>
    <row r="179" spans="1:6">
      <c r="A179" s="55">
        <v>46276</v>
      </c>
      <c r="B179" s="56" t="s">
        <v>214</v>
      </c>
      <c r="C179" s="57">
        <v>7</v>
      </c>
      <c r="D179" s="56" t="s">
        <v>4942</v>
      </c>
      <c r="E179" s="56" t="s">
        <v>4943</v>
      </c>
      <c r="F179" s="57">
        <v>2</v>
      </c>
    </row>
    <row r="180" spans="1:6">
      <c r="A180" s="55">
        <v>46276</v>
      </c>
      <c r="B180" s="56" t="s">
        <v>216</v>
      </c>
      <c r="C180" s="57">
        <v>50</v>
      </c>
      <c r="D180" s="56" t="s">
        <v>4946</v>
      </c>
      <c r="E180" s="56" t="s">
        <v>4947</v>
      </c>
      <c r="F180" s="57">
        <v>1</v>
      </c>
    </row>
    <row r="181" spans="1:6">
      <c r="A181" s="55">
        <v>46276</v>
      </c>
      <c r="B181" s="56" t="s">
        <v>222</v>
      </c>
      <c r="C181" s="57">
        <v>25</v>
      </c>
      <c r="D181" s="56" t="s">
        <v>4942</v>
      </c>
      <c r="E181" s="56" t="s">
        <v>4943</v>
      </c>
      <c r="F181" s="57">
        <v>2</v>
      </c>
    </row>
    <row r="182" spans="1:6">
      <c r="A182" s="55">
        <v>46276</v>
      </c>
      <c r="B182" s="56" t="s">
        <v>226</v>
      </c>
      <c r="C182" s="57">
        <v>77</v>
      </c>
      <c r="D182" s="56" t="s">
        <v>4953</v>
      </c>
      <c r="E182" s="56" t="s">
        <v>4954</v>
      </c>
      <c r="F182" s="57">
        <v>1</v>
      </c>
    </row>
    <row r="183" spans="1:6">
      <c r="A183" s="55">
        <v>46276</v>
      </c>
      <c r="B183" s="56" t="s">
        <v>228</v>
      </c>
      <c r="C183" s="57">
        <v>3</v>
      </c>
      <c r="D183" s="56" t="s">
        <v>4946</v>
      </c>
      <c r="E183" s="56" t="s">
        <v>4947</v>
      </c>
      <c r="F183" s="57">
        <v>1</v>
      </c>
    </row>
    <row r="184" spans="1:6">
      <c r="A184" s="55">
        <v>46276</v>
      </c>
      <c r="B184" s="56" t="s">
        <v>238</v>
      </c>
      <c r="C184" s="57">
        <v>37</v>
      </c>
      <c r="D184" s="56" t="s">
        <v>4950</v>
      </c>
      <c r="E184" s="56" t="s">
        <v>4951</v>
      </c>
      <c r="F184" s="57">
        <v>1</v>
      </c>
    </row>
    <row r="185" spans="1:6">
      <c r="A185" s="55">
        <v>46276</v>
      </c>
      <c r="B185" s="56" t="s">
        <v>240</v>
      </c>
      <c r="C185" s="57">
        <v>6</v>
      </c>
      <c r="D185" s="56" t="s">
        <v>4950</v>
      </c>
      <c r="E185" s="56" t="s">
        <v>4951</v>
      </c>
      <c r="F185" s="57">
        <v>1</v>
      </c>
    </row>
    <row r="186" spans="1:6">
      <c r="A186" s="55">
        <v>46276</v>
      </c>
      <c r="B186" s="56" t="s">
        <v>250</v>
      </c>
      <c r="C186" s="57">
        <v>37</v>
      </c>
      <c r="D186" s="56" t="s">
        <v>4950</v>
      </c>
      <c r="E186" s="56" t="s">
        <v>4951</v>
      </c>
      <c r="F186" s="57">
        <v>1</v>
      </c>
    </row>
    <row r="187" spans="1:6">
      <c r="A187" s="55">
        <v>46276</v>
      </c>
      <c r="B187" s="56" t="s">
        <v>254</v>
      </c>
      <c r="C187" s="57">
        <v>186</v>
      </c>
      <c r="D187" s="56" t="s">
        <v>4942</v>
      </c>
      <c r="E187" s="56" t="s">
        <v>4943</v>
      </c>
      <c r="F187" s="57">
        <v>2</v>
      </c>
    </row>
    <row r="188" spans="1:6">
      <c r="A188" s="55">
        <v>46276</v>
      </c>
      <c r="B188" s="56" t="s">
        <v>256</v>
      </c>
      <c r="C188" s="57">
        <v>26</v>
      </c>
      <c r="D188" s="56" t="s">
        <v>4950</v>
      </c>
      <c r="E188" s="56" t="s">
        <v>4951</v>
      </c>
      <c r="F188" s="57">
        <v>1</v>
      </c>
    </row>
    <row r="189" spans="1:6">
      <c r="A189" s="55">
        <v>46276</v>
      </c>
      <c r="B189" s="56" t="s">
        <v>258</v>
      </c>
      <c r="C189" s="57">
        <v>32</v>
      </c>
      <c r="D189" s="56" t="s">
        <v>4944</v>
      </c>
      <c r="E189" s="56" t="s">
        <v>4945</v>
      </c>
      <c r="F189" s="57">
        <v>1</v>
      </c>
    </row>
    <row r="190" spans="1:6">
      <c r="A190" s="55">
        <v>46276</v>
      </c>
      <c r="B190" s="56" t="s">
        <v>270</v>
      </c>
      <c r="C190" s="57">
        <v>98</v>
      </c>
      <c r="D190" s="56" t="s">
        <v>4953</v>
      </c>
      <c r="E190" s="56" t="s">
        <v>4954</v>
      </c>
      <c r="F190" s="57">
        <v>1</v>
      </c>
    </row>
    <row r="191" spans="1:6">
      <c r="A191" s="55">
        <v>46276</v>
      </c>
      <c r="B191" s="56" t="s">
        <v>272</v>
      </c>
      <c r="C191" s="57">
        <v>11</v>
      </c>
      <c r="D191" s="56" t="s">
        <v>4950</v>
      </c>
      <c r="E191" s="56" t="s">
        <v>4951</v>
      </c>
      <c r="F191" s="57">
        <v>1</v>
      </c>
    </row>
    <row r="192" spans="1:6">
      <c r="A192" s="55">
        <v>46276</v>
      </c>
      <c r="B192" s="56" t="s">
        <v>276</v>
      </c>
      <c r="C192" s="57">
        <v>39</v>
      </c>
      <c r="D192" s="56" t="s">
        <v>4942</v>
      </c>
      <c r="E192" s="56" t="s">
        <v>4943</v>
      </c>
      <c r="F192" s="57">
        <v>2</v>
      </c>
    </row>
    <row r="193" spans="1:6">
      <c r="A193" s="55">
        <v>46276</v>
      </c>
      <c r="B193" s="56" t="s">
        <v>278</v>
      </c>
      <c r="C193" s="57">
        <v>62</v>
      </c>
      <c r="D193" s="56" t="s">
        <v>4953</v>
      </c>
      <c r="E193" s="56" t="s">
        <v>4954</v>
      </c>
      <c r="F193" s="57">
        <v>1</v>
      </c>
    </row>
    <row r="194" spans="1:6">
      <c r="A194" s="55">
        <v>46276</v>
      </c>
      <c r="B194" s="56" t="s">
        <v>280</v>
      </c>
      <c r="C194" s="57">
        <v>48</v>
      </c>
      <c r="D194" s="56" t="s">
        <v>4948</v>
      </c>
      <c r="E194" s="56" t="s">
        <v>4949</v>
      </c>
      <c r="F194" s="57">
        <v>2</v>
      </c>
    </row>
    <row r="195" spans="1:6">
      <c r="A195" s="55">
        <v>46276</v>
      </c>
      <c r="B195" s="56" t="s">
        <v>282</v>
      </c>
      <c r="C195" s="57">
        <v>23</v>
      </c>
      <c r="D195" s="56" t="s">
        <v>4953</v>
      </c>
      <c r="E195" s="56" t="s">
        <v>4954</v>
      </c>
      <c r="F195" s="57">
        <v>1</v>
      </c>
    </row>
    <row r="196" spans="1:6">
      <c r="A196" s="55">
        <v>46276</v>
      </c>
      <c r="B196" s="56" t="s">
        <v>284</v>
      </c>
      <c r="C196" s="57">
        <v>6</v>
      </c>
      <c r="D196" s="56" t="s">
        <v>4942</v>
      </c>
      <c r="E196" s="56" t="s">
        <v>4943</v>
      </c>
      <c r="F196" s="57">
        <v>2</v>
      </c>
    </row>
    <row r="197" spans="1:6">
      <c r="A197" s="55">
        <v>46276</v>
      </c>
      <c r="B197" s="56" t="s">
        <v>304</v>
      </c>
      <c r="C197" s="57">
        <v>4</v>
      </c>
      <c r="D197" s="56" t="s">
        <v>4942</v>
      </c>
      <c r="E197" s="56" t="s">
        <v>4943</v>
      </c>
      <c r="F197" s="57">
        <v>2</v>
      </c>
    </row>
    <row r="198" spans="1:6">
      <c r="A198" s="55">
        <v>46276</v>
      </c>
      <c r="B198" s="56" t="s">
        <v>320</v>
      </c>
      <c r="C198" s="57">
        <v>96</v>
      </c>
      <c r="D198" s="56" t="s">
        <v>4944</v>
      </c>
      <c r="E198" s="56" t="s">
        <v>4945</v>
      </c>
      <c r="F198" s="57">
        <v>1</v>
      </c>
    </row>
    <row r="199" spans="1:6">
      <c r="A199" s="55">
        <v>46276</v>
      </c>
      <c r="B199" s="56" t="s">
        <v>328</v>
      </c>
      <c r="C199" s="57">
        <v>95</v>
      </c>
      <c r="D199" s="56" t="s">
        <v>4944</v>
      </c>
      <c r="E199" s="56" t="s">
        <v>4945</v>
      </c>
      <c r="F199" s="57">
        <v>1</v>
      </c>
    </row>
    <row r="200" spans="1:6">
      <c r="A200" s="55">
        <v>46276</v>
      </c>
      <c r="B200" s="56" t="s">
        <v>344</v>
      </c>
      <c r="C200" s="57">
        <v>113</v>
      </c>
      <c r="D200" s="56" t="s">
        <v>4942</v>
      </c>
      <c r="E200" s="56" t="s">
        <v>4943</v>
      </c>
      <c r="F200" s="57">
        <v>2</v>
      </c>
    </row>
    <row r="201" spans="1:6">
      <c r="A201" s="55">
        <v>46276</v>
      </c>
      <c r="B201" s="56" t="s">
        <v>354</v>
      </c>
      <c r="C201" s="57">
        <v>10</v>
      </c>
      <c r="D201" s="56" t="s">
        <v>4942</v>
      </c>
      <c r="E201" s="56" t="s">
        <v>4943</v>
      </c>
      <c r="F201" s="57">
        <v>2</v>
      </c>
    </row>
    <row r="202" spans="1:6">
      <c r="A202" s="55">
        <v>46276</v>
      </c>
      <c r="B202" s="56" t="s">
        <v>360</v>
      </c>
      <c r="C202" s="57">
        <v>23</v>
      </c>
      <c r="D202" s="56" t="s">
        <v>4953</v>
      </c>
      <c r="E202" s="56" t="s">
        <v>4954</v>
      </c>
      <c r="F202" s="57">
        <v>1</v>
      </c>
    </row>
    <row r="203" spans="1:6">
      <c r="A203" s="55">
        <v>46276</v>
      </c>
      <c r="B203" s="56" t="s">
        <v>374</v>
      </c>
      <c r="C203" s="57">
        <v>8</v>
      </c>
      <c r="D203" s="56" t="s">
        <v>4942</v>
      </c>
      <c r="E203" s="56" t="s">
        <v>4943</v>
      </c>
      <c r="F203" s="57">
        <v>2</v>
      </c>
    </row>
    <row r="204" spans="1:6">
      <c r="A204" s="55">
        <v>46276</v>
      </c>
      <c r="B204" s="56" t="s">
        <v>378</v>
      </c>
      <c r="C204" s="57">
        <v>34</v>
      </c>
      <c r="D204" s="56" t="s">
        <v>4944</v>
      </c>
      <c r="E204" s="56" t="s">
        <v>4945</v>
      </c>
      <c r="F204" s="57">
        <v>1</v>
      </c>
    </row>
    <row r="205" spans="1:6">
      <c r="A205" s="55">
        <v>46276</v>
      </c>
      <c r="B205" s="56" t="s">
        <v>380</v>
      </c>
      <c r="C205" s="57">
        <v>33</v>
      </c>
      <c r="D205" s="56" t="s">
        <v>4944</v>
      </c>
      <c r="E205" s="56" t="s">
        <v>4945</v>
      </c>
      <c r="F205" s="57">
        <v>1</v>
      </c>
    </row>
    <row r="206" spans="1:6">
      <c r="A206" s="55">
        <v>46276</v>
      </c>
      <c r="B206" s="56" t="s">
        <v>390</v>
      </c>
      <c r="C206" s="57">
        <v>51</v>
      </c>
      <c r="D206" s="56" t="s">
        <v>4953</v>
      </c>
      <c r="E206" s="56" t="s">
        <v>4954</v>
      </c>
      <c r="F206" s="57">
        <v>1</v>
      </c>
    </row>
    <row r="207" spans="1:6">
      <c r="A207" s="55">
        <v>46276</v>
      </c>
      <c r="B207" s="56" t="s">
        <v>394</v>
      </c>
      <c r="C207" s="57">
        <v>2</v>
      </c>
      <c r="D207" s="56" t="s">
        <v>4942</v>
      </c>
      <c r="E207" s="56" t="s">
        <v>4943</v>
      </c>
      <c r="F207" s="57">
        <v>2</v>
      </c>
    </row>
    <row r="208" spans="1:6">
      <c r="A208" s="55">
        <v>46276</v>
      </c>
      <c r="B208" s="56" t="s">
        <v>412</v>
      </c>
      <c r="C208" s="57">
        <v>79</v>
      </c>
      <c r="D208" s="56" t="s">
        <v>4946</v>
      </c>
      <c r="E208" s="56" t="s">
        <v>4947</v>
      </c>
      <c r="F208" s="57">
        <v>1</v>
      </c>
    </row>
    <row r="209" spans="1:6">
      <c r="A209" s="55">
        <v>46276</v>
      </c>
      <c r="B209" s="56" t="s">
        <v>4962</v>
      </c>
      <c r="C209" s="57">
        <v>14</v>
      </c>
      <c r="D209" s="56" t="s">
        <v>4950</v>
      </c>
      <c r="E209" s="56" t="s">
        <v>4951</v>
      </c>
      <c r="F209" s="57">
        <v>1</v>
      </c>
    </row>
    <row r="210" spans="1:6">
      <c r="A210" s="55">
        <v>46276</v>
      </c>
      <c r="B210" s="56" t="s">
        <v>418</v>
      </c>
      <c r="C210" s="57">
        <v>4</v>
      </c>
      <c r="D210" s="56" t="s">
        <v>4946</v>
      </c>
      <c r="E210" s="56" t="s">
        <v>4947</v>
      </c>
      <c r="F210" s="57">
        <v>1</v>
      </c>
    </row>
    <row r="211" spans="1:6">
      <c r="A211" s="55">
        <v>46276</v>
      </c>
      <c r="B211" s="56" t="s">
        <v>424</v>
      </c>
      <c r="C211" s="57">
        <v>23</v>
      </c>
      <c r="D211" s="56" t="s">
        <v>4953</v>
      </c>
      <c r="E211" s="56" t="s">
        <v>4954</v>
      </c>
      <c r="F211" s="57">
        <v>1</v>
      </c>
    </row>
    <row r="212" spans="1:6">
      <c r="A212" s="55">
        <v>46276</v>
      </c>
      <c r="B212" s="56" t="s">
        <v>428</v>
      </c>
      <c r="C212" s="57">
        <v>32</v>
      </c>
      <c r="D212" s="56" t="s">
        <v>4946</v>
      </c>
      <c r="E212" s="56" t="s">
        <v>4947</v>
      </c>
      <c r="F212" s="57">
        <v>1</v>
      </c>
    </row>
    <row r="213" spans="1:6">
      <c r="A213" s="55">
        <v>46276</v>
      </c>
      <c r="B213" s="56" t="s">
        <v>430</v>
      </c>
      <c r="C213" s="57">
        <v>99</v>
      </c>
      <c r="D213" s="56" t="s">
        <v>4942</v>
      </c>
      <c r="E213" s="56" t="s">
        <v>4943</v>
      </c>
      <c r="F213" s="57">
        <v>2</v>
      </c>
    </row>
    <row r="214" spans="1:6">
      <c r="A214" s="55">
        <v>46276</v>
      </c>
      <c r="B214" s="56" t="s">
        <v>432</v>
      </c>
      <c r="C214" s="57">
        <v>2</v>
      </c>
      <c r="D214" s="56" t="s">
        <v>4950</v>
      </c>
      <c r="E214" s="56" t="s">
        <v>4951</v>
      </c>
      <c r="F214" s="57">
        <v>1</v>
      </c>
    </row>
    <row r="215" spans="1:6">
      <c r="A215" s="55">
        <v>46276</v>
      </c>
      <c r="B215" s="56" t="s">
        <v>454</v>
      </c>
      <c r="C215" s="57">
        <v>46</v>
      </c>
      <c r="D215" s="56" t="s">
        <v>4944</v>
      </c>
      <c r="E215" s="56" t="s">
        <v>4945</v>
      </c>
      <c r="F215" s="57">
        <v>1</v>
      </c>
    </row>
    <row r="216" spans="1:6">
      <c r="A216" s="55">
        <v>46276</v>
      </c>
      <c r="B216" s="56" t="s">
        <v>456</v>
      </c>
      <c r="C216" s="57">
        <v>56</v>
      </c>
      <c r="D216" s="56" t="s">
        <v>4942</v>
      </c>
      <c r="E216" s="56" t="s">
        <v>4943</v>
      </c>
      <c r="F216" s="57">
        <v>2</v>
      </c>
    </row>
    <row r="217" spans="1:6">
      <c r="A217" s="55">
        <v>46276</v>
      </c>
      <c r="B217" s="56" t="s">
        <v>458</v>
      </c>
      <c r="C217" s="57">
        <v>141</v>
      </c>
      <c r="D217" s="56" t="s">
        <v>4944</v>
      </c>
      <c r="E217" s="56" t="s">
        <v>4945</v>
      </c>
      <c r="F217" s="57">
        <v>1</v>
      </c>
    </row>
    <row r="218" spans="1:6">
      <c r="A218" s="55">
        <v>46276</v>
      </c>
      <c r="B218" s="56" t="s">
        <v>460</v>
      </c>
      <c r="C218" s="57">
        <v>31</v>
      </c>
      <c r="D218" s="56" t="s">
        <v>4953</v>
      </c>
      <c r="E218" s="56" t="s">
        <v>4954</v>
      </c>
      <c r="F218" s="57">
        <v>1</v>
      </c>
    </row>
    <row r="219" spans="1:6">
      <c r="A219" s="55">
        <v>46276</v>
      </c>
      <c r="B219" s="56" t="s">
        <v>466</v>
      </c>
      <c r="C219" s="57">
        <v>5</v>
      </c>
      <c r="D219" s="56" t="s">
        <v>4942</v>
      </c>
      <c r="E219" s="56" t="s">
        <v>4943</v>
      </c>
      <c r="F219" s="57">
        <v>2</v>
      </c>
    </row>
    <row r="220" spans="1:6">
      <c r="A220" s="55">
        <v>46276</v>
      </c>
      <c r="B220" s="56" t="s">
        <v>472</v>
      </c>
      <c r="C220" s="57">
        <v>53</v>
      </c>
      <c r="D220" s="56" t="s">
        <v>4953</v>
      </c>
      <c r="E220" s="56" t="s">
        <v>4954</v>
      </c>
      <c r="F220" s="57">
        <v>1</v>
      </c>
    </row>
    <row r="221" spans="1:6">
      <c r="A221" s="55">
        <v>46275</v>
      </c>
      <c r="B221" s="56" t="s">
        <v>46</v>
      </c>
      <c r="C221" s="57">
        <v>145</v>
      </c>
      <c r="D221" s="56" t="s">
        <v>4942</v>
      </c>
      <c r="E221" s="56" t="s">
        <v>4943</v>
      </c>
      <c r="F221" s="57">
        <v>2</v>
      </c>
    </row>
    <row r="222" spans="1:6">
      <c r="A222" s="55">
        <v>46275</v>
      </c>
      <c r="B222" s="56" t="s">
        <v>4051</v>
      </c>
      <c r="C222" s="57">
        <v>75</v>
      </c>
      <c r="D222" s="56" t="s">
        <v>4944</v>
      </c>
      <c r="E222" s="56" t="s">
        <v>4945</v>
      </c>
      <c r="F222" s="57">
        <v>1</v>
      </c>
    </row>
    <row r="223" spans="1:6">
      <c r="A223" s="55">
        <v>46275</v>
      </c>
      <c r="B223" s="56" t="s">
        <v>49</v>
      </c>
      <c r="C223" s="57">
        <v>19</v>
      </c>
      <c r="D223" s="56" t="s">
        <v>4946</v>
      </c>
      <c r="E223" s="56" t="s">
        <v>4947</v>
      </c>
      <c r="F223" s="57">
        <v>1</v>
      </c>
    </row>
    <row r="224" spans="1:6">
      <c r="A224" s="55">
        <v>46275</v>
      </c>
      <c r="B224" s="56" t="s">
        <v>51</v>
      </c>
      <c r="C224" s="57">
        <v>37</v>
      </c>
      <c r="D224" s="56" t="s">
        <v>4942</v>
      </c>
      <c r="E224" s="56" t="s">
        <v>4943</v>
      </c>
      <c r="F224" s="57">
        <v>2</v>
      </c>
    </row>
    <row r="225" spans="1:6">
      <c r="A225" s="55">
        <v>46275</v>
      </c>
      <c r="B225" s="56" t="s">
        <v>56</v>
      </c>
      <c r="C225" s="57">
        <v>40</v>
      </c>
      <c r="D225" s="56" t="s">
        <v>4946</v>
      </c>
      <c r="E225" s="56" t="s">
        <v>4947</v>
      </c>
      <c r="F225" s="57">
        <v>1</v>
      </c>
    </row>
    <row r="226" spans="1:6">
      <c r="A226" s="55">
        <v>46275</v>
      </c>
      <c r="B226" s="56" t="s">
        <v>60</v>
      </c>
      <c r="C226" s="57">
        <v>129</v>
      </c>
      <c r="D226" s="56" t="s">
        <v>4942</v>
      </c>
      <c r="E226" s="56" t="s">
        <v>4943</v>
      </c>
      <c r="F226" s="57">
        <v>2</v>
      </c>
    </row>
    <row r="227" spans="1:6">
      <c r="A227" s="55">
        <v>46275</v>
      </c>
      <c r="B227" s="56" t="s">
        <v>62</v>
      </c>
      <c r="C227" s="57">
        <v>161</v>
      </c>
      <c r="D227" s="56" t="s">
        <v>4942</v>
      </c>
      <c r="E227" s="56" t="s">
        <v>4943</v>
      </c>
      <c r="F227" s="57">
        <v>2</v>
      </c>
    </row>
    <row r="228" spans="1:6">
      <c r="A228" s="55">
        <v>46275</v>
      </c>
      <c r="B228" s="56" t="s">
        <v>64</v>
      </c>
      <c r="C228" s="57">
        <v>48</v>
      </c>
      <c r="D228" s="56" t="s">
        <v>4944</v>
      </c>
      <c r="E228" s="56" t="s">
        <v>4945</v>
      </c>
      <c r="F228" s="57">
        <v>1</v>
      </c>
    </row>
    <row r="229" spans="1:6">
      <c r="A229" s="55">
        <v>46275</v>
      </c>
      <c r="B229" s="56" t="s">
        <v>66</v>
      </c>
      <c r="C229" s="57">
        <v>99</v>
      </c>
      <c r="D229" s="56" t="s">
        <v>4944</v>
      </c>
      <c r="E229" s="56" t="s">
        <v>4945</v>
      </c>
      <c r="F229" s="57">
        <v>1</v>
      </c>
    </row>
    <row r="230" spans="1:6">
      <c r="A230" s="55">
        <v>46275</v>
      </c>
      <c r="B230" s="56" t="s">
        <v>70</v>
      </c>
      <c r="C230" s="57">
        <v>64</v>
      </c>
      <c r="D230" s="56" t="s">
        <v>4944</v>
      </c>
      <c r="E230" s="56" t="s">
        <v>4945</v>
      </c>
      <c r="F230" s="57">
        <v>1</v>
      </c>
    </row>
    <row r="231" spans="1:6">
      <c r="A231" s="55">
        <v>46275</v>
      </c>
      <c r="B231" s="56" t="s">
        <v>4053</v>
      </c>
      <c r="C231" s="57">
        <v>58</v>
      </c>
      <c r="D231" s="56" t="s">
        <v>4944</v>
      </c>
      <c r="E231" s="56" t="s">
        <v>4945</v>
      </c>
      <c r="F231" s="57">
        <v>1</v>
      </c>
    </row>
    <row r="232" spans="1:6">
      <c r="A232" s="55">
        <v>46275</v>
      </c>
      <c r="B232" s="56" t="s">
        <v>72</v>
      </c>
      <c r="C232" s="57">
        <v>86</v>
      </c>
      <c r="D232" s="56" t="s">
        <v>4942</v>
      </c>
      <c r="E232" s="56" t="s">
        <v>4943</v>
      </c>
      <c r="F232" s="57">
        <v>2</v>
      </c>
    </row>
    <row r="233" spans="1:6">
      <c r="A233" s="55">
        <v>46275</v>
      </c>
      <c r="B233" s="56" t="s">
        <v>74</v>
      </c>
      <c r="C233" s="57">
        <v>96</v>
      </c>
      <c r="D233" s="56" t="s">
        <v>4946</v>
      </c>
      <c r="E233" s="56" t="s">
        <v>4947</v>
      </c>
      <c r="F233" s="57">
        <v>1</v>
      </c>
    </row>
    <row r="234" spans="1:6">
      <c r="A234" s="55">
        <v>46275</v>
      </c>
      <c r="B234" s="56" t="s">
        <v>4055</v>
      </c>
      <c r="C234" s="57">
        <v>23</v>
      </c>
      <c r="D234" s="56" t="s">
        <v>4953</v>
      </c>
      <c r="E234" s="56" t="s">
        <v>4954</v>
      </c>
      <c r="F234" s="57">
        <v>1</v>
      </c>
    </row>
    <row r="235" spans="1:6">
      <c r="A235" s="55">
        <v>46275</v>
      </c>
      <c r="B235" s="56" t="s">
        <v>76</v>
      </c>
      <c r="C235" s="57">
        <v>107</v>
      </c>
      <c r="D235" s="56" t="s">
        <v>4948</v>
      </c>
      <c r="E235" s="56" t="s">
        <v>4949</v>
      </c>
      <c r="F235" s="57">
        <v>2</v>
      </c>
    </row>
    <row r="236" spans="1:6">
      <c r="A236" s="55">
        <v>46275</v>
      </c>
      <c r="B236" s="56" t="s">
        <v>4057</v>
      </c>
      <c r="C236" s="57">
        <v>103</v>
      </c>
      <c r="D236" s="56" t="s">
        <v>4946</v>
      </c>
      <c r="E236" s="56" t="s">
        <v>4947</v>
      </c>
      <c r="F236" s="57">
        <v>1</v>
      </c>
    </row>
    <row r="237" spans="1:6">
      <c r="A237" s="55">
        <v>46275</v>
      </c>
      <c r="B237" s="56" t="s">
        <v>78</v>
      </c>
      <c r="C237" s="57">
        <v>83</v>
      </c>
      <c r="D237" s="56" t="s">
        <v>4948</v>
      </c>
      <c r="E237" s="56" t="s">
        <v>4949</v>
      </c>
      <c r="F237" s="57">
        <v>2</v>
      </c>
    </row>
    <row r="238" spans="1:6">
      <c r="A238" s="55">
        <v>46275</v>
      </c>
      <c r="B238" s="56" t="s">
        <v>82</v>
      </c>
      <c r="C238" s="57">
        <v>36</v>
      </c>
      <c r="D238" s="56" t="s">
        <v>4953</v>
      </c>
      <c r="E238" s="56" t="s">
        <v>4954</v>
      </c>
      <c r="F238" s="57">
        <v>1</v>
      </c>
    </row>
    <row r="239" spans="1:6">
      <c r="A239" s="55">
        <v>46275</v>
      </c>
      <c r="B239" s="56" t="s">
        <v>92</v>
      </c>
      <c r="C239" s="57">
        <v>84</v>
      </c>
      <c r="D239" s="56" t="s">
        <v>4963</v>
      </c>
      <c r="E239" s="56" t="s">
        <v>4964</v>
      </c>
      <c r="F239" s="57">
        <v>4</v>
      </c>
    </row>
    <row r="240" spans="1:6">
      <c r="A240" s="55">
        <v>46275</v>
      </c>
      <c r="B240" s="56" t="s">
        <v>94</v>
      </c>
      <c r="C240" s="57">
        <v>68</v>
      </c>
      <c r="D240" s="56" t="s">
        <v>4944</v>
      </c>
      <c r="E240" s="56" t="s">
        <v>4945</v>
      </c>
      <c r="F240" s="57">
        <v>1</v>
      </c>
    </row>
    <row r="241" spans="1:6">
      <c r="A241" s="55">
        <v>46275</v>
      </c>
      <c r="B241" s="56" t="s">
        <v>96</v>
      </c>
      <c r="C241" s="57">
        <v>123</v>
      </c>
      <c r="D241" s="56" t="s">
        <v>4946</v>
      </c>
      <c r="E241" s="56" t="s">
        <v>4947</v>
      </c>
      <c r="F241" s="57">
        <v>1</v>
      </c>
    </row>
    <row r="242" spans="1:6">
      <c r="A242" s="55">
        <v>46275</v>
      </c>
      <c r="B242" s="56" t="s">
        <v>100</v>
      </c>
      <c r="C242" s="57">
        <v>67</v>
      </c>
      <c r="D242" s="56" t="s">
        <v>4953</v>
      </c>
      <c r="E242" s="56" t="s">
        <v>4954</v>
      </c>
      <c r="F242" s="57">
        <v>1</v>
      </c>
    </row>
    <row r="243" spans="1:6">
      <c r="A243" s="55">
        <v>46275</v>
      </c>
      <c r="B243" s="56" t="s">
        <v>102</v>
      </c>
      <c r="C243" s="57">
        <v>93</v>
      </c>
      <c r="D243" s="56" t="s">
        <v>4944</v>
      </c>
      <c r="E243" s="56" t="s">
        <v>4945</v>
      </c>
      <c r="F243" s="57">
        <v>1</v>
      </c>
    </row>
    <row r="244" spans="1:6">
      <c r="A244" s="55">
        <v>46275</v>
      </c>
      <c r="B244" s="56" t="s">
        <v>112</v>
      </c>
      <c r="C244" s="57">
        <v>61</v>
      </c>
      <c r="D244" s="56" t="s">
        <v>4948</v>
      </c>
      <c r="E244" s="56" t="s">
        <v>4949</v>
      </c>
      <c r="F244" s="57">
        <v>2</v>
      </c>
    </row>
    <row r="245" spans="1:6">
      <c r="A245" s="55">
        <v>46275</v>
      </c>
      <c r="B245" s="56" t="s">
        <v>4063</v>
      </c>
      <c r="C245" s="57">
        <v>116</v>
      </c>
      <c r="D245" s="56" t="s">
        <v>4942</v>
      </c>
      <c r="E245" s="56" t="s">
        <v>4943</v>
      </c>
      <c r="F245" s="57">
        <v>2</v>
      </c>
    </row>
    <row r="246" spans="1:6">
      <c r="A246" s="55">
        <v>46275</v>
      </c>
      <c r="B246" s="56" t="s">
        <v>116</v>
      </c>
      <c r="C246" s="57">
        <v>57</v>
      </c>
      <c r="D246" s="56" t="s">
        <v>4955</v>
      </c>
      <c r="E246" s="56" t="s">
        <v>4956</v>
      </c>
      <c r="F246" s="57">
        <v>3</v>
      </c>
    </row>
    <row r="247" spans="1:6">
      <c r="A247" s="55">
        <v>46275</v>
      </c>
      <c r="B247" s="56" t="s">
        <v>118</v>
      </c>
      <c r="C247" s="57">
        <v>79</v>
      </c>
      <c r="D247" s="56" t="s">
        <v>4953</v>
      </c>
      <c r="E247" s="56" t="s">
        <v>4954</v>
      </c>
      <c r="F247" s="57">
        <v>1</v>
      </c>
    </row>
    <row r="248" spans="1:6">
      <c r="A248" s="55">
        <v>46275</v>
      </c>
      <c r="B248" s="56" t="s">
        <v>120</v>
      </c>
      <c r="C248" s="57">
        <v>16</v>
      </c>
      <c r="D248" s="56" t="s">
        <v>4950</v>
      </c>
      <c r="E248" s="56" t="s">
        <v>4951</v>
      </c>
      <c r="F248" s="57">
        <v>1</v>
      </c>
    </row>
    <row r="249" spans="1:6">
      <c r="A249" s="55">
        <v>46275</v>
      </c>
      <c r="B249" s="56" t="s">
        <v>124</v>
      </c>
      <c r="C249" s="57">
        <v>89</v>
      </c>
      <c r="D249" s="56" t="s">
        <v>4944</v>
      </c>
      <c r="E249" s="56" t="s">
        <v>4945</v>
      </c>
      <c r="F249" s="57">
        <v>1</v>
      </c>
    </row>
    <row r="250" spans="1:6">
      <c r="A250" s="55">
        <v>46275</v>
      </c>
      <c r="B250" s="56" t="s">
        <v>126</v>
      </c>
      <c r="C250" s="57">
        <v>2</v>
      </c>
      <c r="D250" s="56" t="s">
        <v>4942</v>
      </c>
      <c r="E250" s="56" t="s">
        <v>4943</v>
      </c>
      <c r="F250" s="57">
        <v>2</v>
      </c>
    </row>
    <row r="251" spans="1:6">
      <c r="A251" s="55">
        <v>46275</v>
      </c>
      <c r="B251" s="56" t="s">
        <v>128</v>
      </c>
      <c r="C251" s="57">
        <v>6</v>
      </c>
      <c r="D251" s="56" t="s">
        <v>4942</v>
      </c>
      <c r="E251" s="56" t="s">
        <v>4943</v>
      </c>
      <c r="F251" s="57">
        <v>2</v>
      </c>
    </row>
    <row r="252" spans="1:6">
      <c r="A252" s="55">
        <v>46275</v>
      </c>
      <c r="B252" s="56" t="s">
        <v>132</v>
      </c>
      <c r="C252" s="57">
        <v>23</v>
      </c>
      <c r="D252" s="56" t="s">
        <v>4944</v>
      </c>
      <c r="E252" s="56" t="s">
        <v>4945</v>
      </c>
      <c r="F252" s="57">
        <v>1</v>
      </c>
    </row>
    <row r="253" spans="1:6">
      <c r="A253" s="55">
        <v>46275</v>
      </c>
      <c r="B253" s="56" t="s">
        <v>138</v>
      </c>
      <c r="C253" s="57">
        <v>83</v>
      </c>
      <c r="D253" s="56" t="s">
        <v>4946</v>
      </c>
      <c r="E253" s="56" t="s">
        <v>4947</v>
      </c>
      <c r="F253" s="57">
        <v>1</v>
      </c>
    </row>
    <row r="254" spans="1:6">
      <c r="A254" s="55">
        <v>46275</v>
      </c>
      <c r="B254" s="56" t="s">
        <v>142</v>
      </c>
      <c r="C254" s="57">
        <v>27</v>
      </c>
      <c r="D254" s="56" t="s">
        <v>4946</v>
      </c>
      <c r="E254" s="56" t="s">
        <v>4947</v>
      </c>
      <c r="F254" s="57">
        <v>1</v>
      </c>
    </row>
    <row r="255" spans="1:6">
      <c r="A255" s="55">
        <v>46275</v>
      </c>
      <c r="B255" s="56" t="s">
        <v>144</v>
      </c>
      <c r="C255" s="57">
        <v>26</v>
      </c>
      <c r="D255" s="56" t="s">
        <v>4953</v>
      </c>
      <c r="E255" s="56" t="s">
        <v>4954</v>
      </c>
      <c r="F255" s="57">
        <v>1</v>
      </c>
    </row>
    <row r="256" spans="1:6">
      <c r="A256" s="55">
        <v>46275</v>
      </c>
      <c r="B256" s="56" t="s">
        <v>148</v>
      </c>
      <c r="C256" s="57">
        <v>48</v>
      </c>
      <c r="D256" s="56" t="s">
        <v>4953</v>
      </c>
      <c r="E256" s="56" t="s">
        <v>4954</v>
      </c>
      <c r="F256" s="57">
        <v>1</v>
      </c>
    </row>
    <row r="257" spans="1:6">
      <c r="A257" s="55">
        <v>46275</v>
      </c>
      <c r="B257" s="56" t="s">
        <v>152</v>
      </c>
      <c r="C257" s="57">
        <v>78</v>
      </c>
      <c r="D257" s="56" t="s">
        <v>4953</v>
      </c>
      <c r="E257" s="56" t="s">
        <v>4954</v>
      </c>
      <c r="F257" s="57">
        <v>1</v>
      </c>
    </row>
    <row r="258" spans="1:6">
      <c r="A258" s="55">
        <v>46275</v>
      </c>
      <c r="B258" s="56" t="s">
        <v>154</v>
      </c>
      <c r="C258" s="57">
        <v>70</v>
      </c>
      <c r="D258" s="56" t="s">
        <v>4942</v>
      </c>
      <c r="E258" s="56" t="s">
        <v>4943</v>
      </c>
      <c r="F258" s="57">
        <v>2</v>
      </c>
    </row>
    <row r="259" spans="1:6">
      <c r="A259" s="55">
        <v>46275</v>
      </c>
      <c r="B259" s="56" t="s">
        <v>156</v>
      </c>
      <c r="C259" s="57">
        <v>51</v>
      </c>
      <c r="D259" s="56" t="s">
        <v>4942</v>
      </c>
      <c r="E259" s="56" t="s">
        <v>4943</v>
      </c>
      <c r="F259" s="57">
        <v>2</v>
      </c>
    </row>
    <row r="260" spans="1:6">
      <c r="A260" s="55">
        <v>46275</v>
      </c>
      <c r="B260" s="56" t="s">
        <v>160</v>
      </c>
      <c r="C260" s="57">
        <v>109</v>
      </c>
      <c r="D260" s="56" t="s">
        <v>4942</v>
      </c>
      <c r="E260" s="56" t="s">
        <v>4943</v>
      </c>
      <c r="F260" s="57">
        <v>2</v>
      </c>
    </row>
    <row r="261" spans="1:6">
      <c r="A261" s="55">
        <v>46275</v>
      </c>
      <c r="B261" s="56" t="s">
        <v>164</v>
      </c>
      <c r="C261" s="57">
        <v>25</v>
      </c>
      <c r="D261" s="56" t="s">
        <v>4953</v>
      </c>
      <c r="E261" s="56" t="s">
        <v>4954</v>
      </c>
      <c r="F261" s="57">
        <v>1</v>
      </c>
    </row>
    <row r="262" spans="1:6">
      <c r="A262" s="55">
        <v>46275</v>
      </c>
      <c r="B262" s="56" t="s">
        <v>166</v>
      </c>
      <c r="C262" s="57">
        <v>118</v>
      </c>
      <c r="D262" s="56" t="s">
        <v>4944</v>
      </c>
      <c r="E262" s="56" t="s">
        <v>4945</v>
      </c>
      <c r="F262" s="57">
        <v>1</v>
      </c>
    </row>
    <row r="263" spans="1:6">
      <c r="A263" s="55">
        <v>46275</v>
      </c>
      <c r="B263" s="56" t="s">
        <v>168</v>
      </c>
      <c r="C263" s="57">
        <v>25</v>
      </c>
      <c r="D263" s="56" t="s">
        <v>4950</v>
      </c>
      <c r="E263" s="56" t="s">
        <v>4951</v>
      </c>
      <c r="F263" s="57">
        <v>1</v>
      </c>
    </row>
    <row r="264" spans="1:6">
      <c r="A264" s="55">
        <v>46275</v>
      </c>
      <c r="B264" s="56" t="s">
        <v>170</v>
      </c>
      <c r="C264" s="57">
        <v>127</v>
      </c>
      <c r="D264" s="56" t="s">
        <v>4942</v>
      </c>
      <c r="E264" s="56" t="s">
        <v>4943</v>
      </c>
      <c r="F264" s="57">
        <v>2</v>
      </c>
    </row>
    <row r="265" spans="1:6">
      <c r="A265" s="55">
        <v>46275</v>
      </c>
      <c r="B265" s="56" t="s">
        <v>176</v>
      </c>
      <c r="C265" s="57">
        <v>19</v>
      </c>
      <c r="D265" s="56" t="s">
        <v>4953</v>
      </c>
      <c r="E265" s="56" t="s">
        <v>4954</v>
      </c>
      <c r="F265" s="57">
        <v>1</v>
      </c>
    </row>
    <row r="266" spans="1:6">
      <c r="A266" s="55">
        <v>46275</v>
      </c>
      <c r="B266" s="56" t="s">
        <v>178</v>
      </c>
      <c r="C266" s="57">
        <v>80</v>
      </c>
      <c r="D266" s="56" t="s">
        <v>4946</v>
      </c>
      <c r="E266" s="56" t="s">
        <v>4947</v>
      </c>
      <c r="F266" s="57">
        <v>1</v>
      </c>
    </row>
    <row r="267" spans="1:6">
      <c r="A267" s="55">
        <v>46275</v>
      </c>
      <c r="B267" s="56" t="s">
        <v>180</v>
      </c>
      <c r="C267" s="57">
        <v>73</v>
      </c>
      <c r="D267" s="56" t="s">
        <v>4944</v>
      </c>
      <c r="E267" s="56" t="s">
        <v>4945</v>
      </c>
      <c r="F267" s="57">
        <v>1</v>
      </c>
    </row>
    <row r="268" spans="1:6">
      <c r="A268" s="55">
        <v>46275</v>
      </c>
      <c r="B268" s="56" t="s">
        <v>182</v>
      </c>
      <c r="C268" s="57">
        <v>37</v>
      </c>
      <c r="D268" s="56" t="s">
        <v>4955</v>
      </c>
      <c r="E268" s="56" t="s">
        <v>4956</v>
      </c>
      <c r="F268" s="57">
        <v>3</v>
      </c>
    </row>
    <row r="269" spans="1:6">
      <c r="A269" s="55">
        <v>46275</v>
      </c>
      <c r="B269" s="56" t="s">
        <v>186</v>
      </c>
      <c r="C269" s="57">
        <v>18</v>
      </c>
      <c r="D269" s="56" t="s">
        <v>4953</v>
      </c>
      <c r="E269" s="56" t="s">
        <v>4954</v>
      </c>
      <c r="F269" s="57">
        <v>1</v>
      </c>
    </row>
    <row r="270" spans="1:6">
      <c r="A270" s="55">
        <v>46275</v>
      </c>
      <c r="B270" s="56" t="s">
        <v>192</v>
      </c>
      <c r="C270" s="57">
        <v>1</v>
      </c>
      <c r="D270" s="56" t="s">
        <v>4950</v>
      </c>
      <c r="E270" s="56" t="s">
        <v>4951</v>
      </c>
      <c r="F270" s="57">
        <v>1</v>
      </c>
    </row>
    <row r="271" spans="1:6">
      <c r="A271" s="55">
        <v>46275</v>
      </c>
      <c r="B271" s="56" t="s">
        <v>196</v>
      </c>
      <c r="C271" s="57">
        <v>62</v>
      </c>
      <c r="D271" s="56" t="s">
        <v>4946</v>
      </c>
      <c r="E271" s="56" t="s">
        <v>4947</v>
      </c>
      <c r="F271" s="57">
        <v>1</v>
      </c>
    </row>
    <row r="272" spans="1:6">
      <c r="A272" s="55">
        <v>46275</v>
      </c>
      <c r="B272" s="56" t="s">
        <v>198</v>
      </c>
      <c r="C272" s="57">
        <v>64</v>
      </c>
      <c r="D272" s="56" t="s">
        <v>4946</v>
      </c>
      <c r="E272" s="56" t="s">
        <v>4947</v>
      </c>
      <c r="F272" s="57">
        <v>1</v>
      </c>
    </row>
    <row r="273" spans="1:6">
      <c r="A273" s="55">
        <v>46275</v>
      </c>
      <c r="B273" s="56" t="s">
        <v>212</v>
      </c>
      <c r="C273" s="57">
        <v>1</v>
      </c>
      <c r="D273" s="56" t="s">
        <v>4950</v>
      </c>
      <c r="E273" s="56" t="s">
        <v>4951</v>
      </c>
      <c r="F273" s="57">
        <v>1</v>
      </c>
    </row>
    <row r="274" spans="1:6">
      <c r="A274" s="55">
        <v>46275</v>
      </c>
      <c r="B274" s="56" t="s">
        <v>214</v>
      </c>
      <c r="C274" s="57">
        <v>105</v>
      </c>
      <c r="D274" s="56" t="s">
        <v>4942</v>
      </c>
      <c r="E274" s="56" t="s">
        <v>4943</v>
      </c>
      <c r="F274" s="57">
        <v>2</v>
      </c>
    </row>
    <row r="275" spans="1:6">
      <c r="A275" s="55">
        <v>46275</v>
      </c>
      <c r="B275" s="56" t="s">
        <v>216</v>
      </c>
      <c r="C275" s="57">
        <v>77</v>
      </c>
      <c r="D275" s="56" t="s">
        <v>4946</v>
      </c>
      <c r="E275" s="56" t="s">
        <v>4947</v>
      </c>
      <c r="F275" s="57">
        <v>1</v>
      </c>
    </row>
    <row r="276" spans="1:6">
      <c r="A276" s="55">
        <v>46275</v>
      </c>
      <c r="B276" s="56" t="s">
        <v>218</v>
      </c>
      <c r="C276" s="57">
        <v>80</v>
      </c>
      <c r="D276" s="56" t="s">
        <v>4942</v>
      </c>
      <c r="E276" s="56" t="s">
        <v>4943</v>
      </c>
      <c r="F276" s="57">
        <v>2</v>
      </c>
    </row>
    <row r="277" spans="1:6">
      <c r="A277" s="55">
        <v>46275</v>
      </c>
      <c r="B277" s="56" t="s">
        <v>220</v>
      </c>
      <c r="C277" s="57">
        <v>16</v>
      </c>
      <c r="D277" s="56" t="s">
        <v>4953</v>
      </c>
      <c r="E277" s="56" t="s">
        <v>4954</v>
      </c>
      <c r="F277" s="57">
        <v>1</v>
      </c>
    </row>
    <row r="278" spans="1:6">
      <c r="A278" s="55">
        <v>46275</v>
      </c>
      <c r="B278" s="56" t="s">
        <v>222</v>
      </c>
      <c r="C278" s="57">
        <v>9</v>
      </c>
      <c r="D278" s="56" t="s">
        <v>4950</v>
      </c>
      <c r="E278" s="56" t="s">
        <v>4951</v>
      </c>
      <c r="F278" s="57">
        <v>1</v>
      </c>
    </row>
    <row r="279" spans="1:6">
      <c r="A279" s="55">
        <v>46275</v>
      </c>
      <c r="B279" s="56" t="s">
        <v>226</v>
      </c>
      <c r="C279" s="57">
        <v>63</v>
      </c>
      <c r="D279" s="56" t="s">
        <v>4953</v>
      </c>
      <c r="E279" s="56" t="s">
        <v>4954</v>
      </c>
      <c r="F279" s="57">
        <v>1</v>
      </c>
    </row>
    <row r="280" spans="1:6">
      <c r="A280" s="55">
        <v>46275</v>
      </c>
      <c r="B280" s="56" t="s">
        <v>228</v>
      </c>
      <c r="C280" s="57">
        <v>145</v>
      </c>
      <c r="D280" s="56" t="s">
        <v>4946</v>
      </c>
      <c r="E280" s="56" t="s">
        <v>4947</v>
      </c>
      <c r="F280" s="57">
        <v>1</v>
      </c>
    </row>
    <row r="281" spans="1:6">
      <c r="A281" s="55">
        <v>46275</v>
      </c>
      <c r="B281" s="56" t="s">
        <v>238</v>
      </c>
      <c r="C281" s="57">
        <v>14</v>
      </c>
      <c r="D281" s="56" t="s">
        <v>4950</v>
      </c>
      <c r="E281" s="56" t="s">
        <v>4951</v>
      </c>
      <c r="F281" s="57">
        <v>1</v>
      </c>
    </row>
    <row r="282" spans="1:6">
      <c r="A282" s="55">
        <v>46275</v>
      </c>
      <c r="B282" s="56" t="s">
        <v>240</v>
      </c>
      <c r="C282" s="57">
        <v>26</v>
      </c>
      <c r="D282" s="56" t="s">
        <v>4950</v>
      </c>
      <c r="E282" s="56" t="s">
        <v>4951</v>
      </c>
      <c r="F282" s="57">
        <v>1</v>
      </c>
    </row>
    <row r="283" spans="1:6">
      <c r="A283" s="55">
        <v>46275</v>
      </c>
      <c r="B283" s="56" t="s">
        <v>250</v>
      </c>
      <c r="C283" s="57">
        <v>12</v>
      </c>
      <c r="D283" s="56" t="s">
        <v>4950</v>
      </c>
      <c r="E283" s="56" t="s">
        <v>4951</v>
      </c>
      <c r="F283" s="57">
        <v>1</v>
      </c>
    </row>
    <row r="284" spans="1:6">
      <c r="A284" s="55">
        <v>46275</v>
      </c>
      <c r="B284" s="56" t="s">
        <v>254</v>
      </c>
      <c r="C284" s="57">
        <v>61</v>
      </c>
      <c r="D284" s="56" t="s">
        <v>4942</v>
      </c>
      <c r="E284" s="56" t="s">
        <v>4943</v>
      </c>
      <c r="F284" s="57">
        <v>2</v>
      </c>
    </row>
    <row r="285" spans="1:6">
      <c r="A285" s="55">
        <v>46275</v>
      </c>
      <c r="B285" s="56" t="s">
        <v>256</v>
      </c>
      <c r="C285" s="57">
        <v>155</v>
      </c>
      <c r="D285" s="56" t="s">
        <v>4942</v>
      </c>
      <c r="E285" s="56" t="s">
        <v>4943</v>
      </c>
      <c r="F285" s="57">
        <v>2</v>
      </c>
    </row>
    <row r="286" spans="1:6">
      <c r="A286" s="55">
        <v>46275</v>
      </c>
      <c r="B286" s="56" t="s">
        <v>270</v>
      </c>
      <c r="C286" s="57">
        <v>115</v>
      </c>
      <c r="D286" s="56" t="s">
        <v>4953</v>
      </c>
      <c r="E286" s="56" t="s">
        <v>4954</v>
      </c>
      <c r="F286" s="57">
        <v>1</v>
      </c>
    </row>
    <row r="287" spans="1:6">
      <c r="A287" s="55">
        <v>46275</v>
      </c>
      <c r="B287" s="56" t="s">
        <v>272</v>
      </c>
      <c r="C287" s="57">
        <v>58</v>
      </c>
      <c r="D287" s="56" t="s">
        <v>4950</v>
      </c>
      <c r="E287" s="56" t="s">
        <v>4951</v>
      </c>
      <c r="F287" s="57">
        <v>1</v>
      </c>
    </row>
    <row r="288" spans="1:6">
      <c r="A288" s="55">
        <v>46275</v>
      </c>
      <c r="B288" s="56" t="s">
        <v>276</v>
      </c>
      <c r="C288" s="57">
        <v>60</v>
      </c>
      <c r="D288" s="56" t="s">
        <v>4944</v>
      </c>
      <c r="E288" s="56" t="s">
        <v>4945</v>
      </c>
      <c r="F288" s="57">
        <v>1</v>
      </c>
    </row>
    <row r="289" spans="1:6">
      <c r="A289" s="55">
        <v>46275</v>
      </c>
      <c r="B289" s="56" t="s">
        <v>278</v>
      </c>
      <c r="C289" s="57">
        <v>78</v>
      </c>
      <c r="D289" s="56" t="s">
        <v>4965</v>
      </c>
      <c r="E289" s="56" t="s">
        <v>4966</v>
      </c>
      <c r="F289" s="57">
        <v>2</v>
      </c>
    </row>
    <row r="290" spans="1:6">
      <c r="A290" s="55">
        <v>46275</v>
      </c>
      <c r="B290" s="56" t="s">
        <v>280</v>
      </c>
      <c r="C290" s="57">
        <v>139</v>
      </c>
      <c r="D290" s="56" t="s">
        <v>4948</v>
      </c>
      <c r="E290" s="56" t="s">
        <v>4949</v>
      </c>
      <c r="F290" s="57">
        <v>2</v>
      </c>
    </row>
    <row r="291" spans="1:6">
      <c r="A291" s="55">
        <v>46275</v>
      </c>
      <c r="B291" s="56" t="s">
        <v>282</v>
      </c>
      <c r="C291" s="57">
        <v>61</v>
      </c>
      <c r="D291" s="56" t="s">
        <v>4953</v>
      </c>
      <c r="E291" s="56" t="s">
        <v>4954</v>
      </c>
      <c r="F291" s="57">
        <v>1</v>
      </c>
    </row>
    <row r="292" spans="1:6">
      <c r="A292" s="55">
        <v>46275</v>
      </c>
      <c r="B292" s="56" t="s">
        <v>284</v>
      </c>
      <c r="C292" s="57">
        <v>17</v>
      </c>
      <c r="D292" s="56" t="s">
        <v>4942</v>
      </c>
      <c r="E292" s="56" t="s">
        <v>4943</v>
      </c>
      <c r="F292" s="57">
        <v>2</v>
      </c>
    </row>
    <row r="293" spans="1:6">
      <c r="A293" s="55">
        <v>46275</v>
      </c>
      <c r="B293" s="56" t="s">
        <v>304</v>
      </c>
      <c r="C293" s="57">
        <v>8</v>
      </c>
      <c r="D293" s="56" t="s">
        <v>4942</v>
      </c>
      <c r="E293" s="56" t="s">
        <v>4943</v>
      </c>
      <c r="F293" s="57">
        <v>2</v>
      </c>
    </row>
    <row r="294" spans="1:6">
      <c r="A294" s="55">
        <v>46275</v>
      </c>
      <c r="B294" s="56" t="s">
        <v>320</v>
      </c>
      <c r="C294" s="57">
        <v>139</v>
      </c>
      <c r="D294" s="56" t="s">
        <v>4944</v>
      </c>
      <c r="E294" s="56" t="s">
        <v>4945</v>
      </c>
      <c r="F294" s="57">
        <v>1</v>
      </c>
    </row>
    <row r="295" spans="1:6">
      <c r="A295" s="55">
        <v>46275</v>
      </c>
      <c r="B295" s="56" t="s">
        <v>328</v>
      </c>
      <c r="C295" s="57">
        <v>94</v>
      </c>
      <c r="D295" s="56" t="s">
        <v>4944</v>
      </c>
      <c r="E295" s="56" t="s">
        <v>4945</v>
      </c>
      <c r="F295" s="57">
        <v>1</v>
      </c>
    </row>
    <row r="296" spans="1:6">
      <c r="A296" s="55">
        <v>46275</v>
      </c>
      <c r="B296" s="56" t="s">
        <v>344</v>
      </c>
      <c r="C296" s="57">
        <v>83</v>
      </c>
      <c r="D296" s="56" t="s">
        <v>4950</v>
      </c>
      <c r="E296" s="56" t="s">
        <v>4951</v>
      </c>
      <c r="F296" s="57">
        <v>1</v>
      </c>
    </row>
    <row r="297" spans="1:6">
      <c r="A297" s="55">
        <v>46275</v>
      </c>
      <c r="B297" s="56" t="s">
        <v>356</v>
      </c>
      <c r="C297" s="57">
        <v>1</v>
      </c>
      <c r="D297" s="56" t="s">
        <v>4950</v>
      </c>
      <c r="E297" s="56" t="s">
        <v>4951</v>
      </c>
      <c r="F297" s="57">
        <v>1</v>
      </c>
    </row>
    <row r="298" spans="1:6">
      <c r="A298" s="55">
        <v>46275</v>
      </c>
      <c r="B298" s="56" t="s">
        <v>360</v>
      </c>
      <c r="C298" s="57">
        <v>32</v>
      </c>
      <c r="D298" s="56" t="s">
        <v>4953</v>
      </c>
      <c r="E298" s="56" t="s">
        <v>4954</v>
      </c>
      <c r="F298" s="57">
        <v>1</v>
      </c>
    </row>
    <row r="299" spans="1:6">
      <c r="A299" s="55">
        <v>46275</v>
      </c>
      <c r="B299" s="56" t="s">
        <v>364</v>
      </c>
      <c r="C299" s="57">
        <v>11</v>
      </c>
      <c r="D299" s="56" t="s">
        <v>4942</v>
      </c>
      <c r="E299" s="56" t="s">
        <v>4943</v>
      </c>
      <c r="F299" s="57">
        <v>2</v>
      </c>
    </row>
    <row r="300" spans="1:6">
      <c r="A300" s="55">
        <v>46275</v>
      </c>
      <c r="B300" s="56" t="s">
        <v>374</v>
      </c>
      <c r="C300" s="57">
        <v>12</v>
      </c>
      <c r="D300" s="56" t="s">
        <v>4942</v>
      </c>
      <c r="E300" s="56" t="s">
        <v>4943</v>
      </c>
      <c r="F300" s="57">
        <v>2</v>
      </c>
    </row>
    <row r="301" spans="1:6">
      <c r="A301" s="55">
        <v>46275</v>
      </c>
      <c r="B301" s="56" t="s">
        <v>378</v>
      </c>
      <c r="C301" s="57">
        <v>2</v>
      </c>
      <c r="D301" s="56" t="s">
        <v>4944</v>
      </c>
      <c r="E301" s="56" t="s">
        <v>4945</v>
      </c>
      <c r="F301" s="57">
        <v>1</v>
      </c>
    </row>
    <row r="302" spans="1:6">
      <c r="A302" s="55">
        <v>46275</v>
      </c>
      <c r="B302" s="56" t="s">
        <v>380</v>
      </c>
      <c r="C302" s="57">
        <v>33</v>
      </c>
      <c r="D302" s="56" t="s">
        <v>4944</v>
      </c>
      <c r="E302" s="56" t="s">
        <v>4945</v>
      </c>
      <c r="F302" s="57">
        <v>1</v>
      </c>
    </row>
    <row r="303" spans="1:6">
      <c r="A303" s="55">
        <v>46275</v>
      </c>
      <c r="B303" s="56" t="s">
        <v>386</v>
      </c>
      <c r="C303" s="57">
        <v>16</v>
      </c>
      <c r="D303" s="56" t="s">
        <v>4953</v>
      </c>
      <c r="E303" s="56" t="s">
        <v>4954</v>
      </c>
      <c r="F303" s="57">
        <v>1</v>
      </c>
    </row>
    <row r="304" spans="1:6">
      <c r="A304" s="55">
        <v>46275</v>
      </c>
      <c r="B304" s="56" t="s">
        <v>394</v>
      </c>
      <c r="C304" s="57">
        <v>6</v>
      </c>
      <c r="D304" s="56" t="s">
        <v>4942</v>
      </c>
      <c r="E304" s="56" t="s">
        <v>4943</v>
      </c>
      <c r="F304" s="57">
        <v>2</v>
      </c>
    </row>
    <row r="305" spans="1:6">
      <c r="A305" s="55">
        <v>46275</v>
      </c>
      <c r="B305" s="56" t="s">
        <v>418</v>
      </c>
      <c r="C305" s="57">
        <v>30</v>
      </c>
      <c r="D305" s="56" t="s">
        <v>4946</v>
      </c>
      <c r="E305" s="56" t="s">
        <v>4947</v>
      </c>
      <c r="F305" s="57">
        <v>1</v>
      </c>
    </row>
    <row r="306" spans="1:6">
      <c r="A306" s="55">
        <v>46275</v>
      </c>
      <c r="B306" s="56" t="s">
        <v>424</v>
      </c>
      <c r="C306" s="57">
        <v>25</v>
      </c>
      <c r="D306" s="56" t="s">
        <v>4953</v>
      </c>
      <c r="E306" s="56" t="s">
        <v>4954</v>
      </c>
      <c r="F306" s="57">
        <v>1</v>
      </c>
    </row>
    <row r="307" spans="1:6">
      <c r="A307" s="55">
        <v>46275</v>
      </c>
      <c r="B307" s="56" t="s">
        <v>430</v>
      </c>
      <c r="C307" s="57">
        <v>74</v>
      </c>
      <c r="D307" s="56" t="s">
        <v>4944</v>
      </c>
      <c r="E307" s="56" t="s">
        <v>4945</v>
      </c>
      <c r="F307" s="57">
        <v>1</v>
      </c>
    </row>
    <row r="308" spans="1:6">
      <c r="A308" s="55">
        <v>46275</v>
      </c>
      <c r="B308" s="56" t="s">
        <v>432</v>
      </c>
      <c r="C308" s="57">
        <v>1</v>
      </c>
      <c r="D308" s="56" t="s">
        <v>4950</v>
      </c>
      <c r="E308" s="56" t="s">
        <v>4951</v>
      </c>
      <c r="F308" s="57">
        <v>1</v>
      </c>
    </row>
    <row r="309" spans="1:6">
      <c r="A309" s="55">
        <v>46275</v>
      </c>
      <c r="B309" s="56" t="s">
        <v>454</v>
      </c>
      <c r="C309" s="57">
        <v>45</v>
      </c>
      <c r="D309" s="56" t="s">
        <v>4944</v>
      </c>
      <c r="E309" s="56" t="s">
        <v>4945</v>
      </c>
      <c r="F309" s="57">
        <v>1</v>
      </c>
    </row>
    <row r="310" spans="1:6">
      <c r="A310" s="55">
        <v>46275</v>
      </c>
      <c r="B310" s="56" t="s">
        <v>456</v>
      </c>
      <c r="C310" s="57">
        <v>119</v>
      </c>
      <c r="D310" s="56" t="s">
        <v>4942</v>
      </c>
      <c r="E310" s="56" t="s">
        <v>4943</v>
      </c>
      <c r="F310" s="57">
        <v>2</v>
      </c>
    </row>
    <row r="311" spans="1:6">
      <c r="A311" s="55">
        <v>46275</v>
      </c>
      <c r="B311" s="56" t="s">
        <v>458</v>
      </c>
      <c r="C311" s="57">
        <v>136</v>
      </c>
      <c r="D311" s="56" t="s">
        <v>4944</v>
      </c>
      <c r="E311" s="56" t="s">
        <v>4945</v>
      </c>
      <c r="F311" s="57">
        <v>1</v>
      </c>
    </row>
    <row r="312" spans="1:6">
      <c r="A312" s="55">
        <v>46275</v>
      </c>
      <c r="B312" s="56" t="s">
        <v>460</v>
      </c>
      <c r="C312" s="57">
        <v>28</v>
      </c>
      <c r="D312" s="56" t="s">
        <v>4953</v>
      </c>
      <c r="E312" s="56" t="s">
        <v>4954</v>
      </c>
      <c r="F312" s="57">
        <v>1</v>
      </c>
    </row>
    <row r="313" spans="1:6">
      <c r="A313" s="55">
        <v>46275</v>
      </c>
      <c r="B313" s="56" t="s">
        <v>464</v>
      </c>
      <c r="C313" s="57">
        <v>27</v>
      </c>
      <c r="D313" s="56" t="s">
        <v>4946</v>
      </c>
      <c r="E313" s="56" t="s">
        <v>4947</v>
      </c>
      <c r="F313" s="57">
        <v>1</v>
      </c>
    </row>
    <row r="314" spans="1:6">
      <c r="A314" s="55">
        <v>46275</v>
      </c>
      <c r="B314" s="56" t="s">
        <v>466</v>
      </c>
      <c r="C314" s="57">
        <v>1</v>
      </c>
      <c r="D314" s="56" t="s">
        <v>4944</v>
      </c>
      <c r="E314" s="56" t="s">
        <v>4945</v>
      </c>
      <c r="F314" s="57">
        <v>1</v>
      </c>
    </row>
    <row r="315" spans="1:6">
      <c r="A315" s="55">
        <v>46275</v>
      </c>
      <c r="B315" s="56" t="s">
        <v>470</v>
      </c>
      <c r="C315" s="57">
        <v>28</v>
      </c>
      <c r="D315" s="56" t="s">
        <v>4953</v>
      </c>
      <c r="E315" s="56" t="s">
        <v>4954</v>
      </c>
      <c r="F315" s="57">
        <v>1</v>
      </c>
    </row>
    <row r="316" spans="1:6">
      <c r="A316" s="55">
        <v>46275</v>
      </c>
      <c r="B316" s="56" t="s">
        <v>472</v>
      </c>
      <c r="C316" s="57">
        <v>93</v>
      </c>
      <c r="D316" s="56" t="s">
        <v>4953</v>
      </c>
      <c r="E316" s="56" t="s">
        <v>4954</v>
      </c>
      <c r="F316" s="57">
        <v>1</v>
      </c>
    </row>
    <row r="317" spans="1:6">
      <c r="A317" s="55">
        <v>46274</v>
      </c>
      <c r="B317" s="56" t="s">
        <v>46</v>
      </c>
      <c r="C317" s="57">
        <v>131</v>
      </c>
      <c r="D317" s="56" t="s">
        <v>4942</v>
      </c>
      <c r="E317" s="56" t="s">
        <v>4943</v>
      </c>
      <c r="F317" s="57">
        <v>2</v>
      </c>
    </row>
    <row r="318" spans="1:6">
      <c r="A318" s="55">
        <v>46274</v>
      </c>
      <c r="B318" s="56" t="s">
        <v>4051</v>
      </c>
      <c r="C318" s="57">
        <v>118</v>
      </c>
      <c r="D318" s="56" t="s">
        <v>4944</v>
      </c>
      <c r="E318" s="56" t="s">
        <v>4945</v>
      </c>
      <c r="F318" s="57">
        <v>1</v>
      </c>
    </row>
    <row r="319" spans="1:6">
      <c r="A319" s="55">
        <v>46274</v>
      </c>
      <c r="B319" s="56" t="s">
        <v>49</v>
      </c>
      <c r="C319" s="57">
        <v>71</v>
      </c>
      <c r="D319" s="56" t="s">
        <v>4946</v>
      </c>
      <c r="E319" s="56" t="s">
        <v>4947</v>
      </c>
      <c r="F319" s="57">
        <v>1</v>
      </c>
    </row>
    <row r="320" spans="1:6">
      <c r="A320" s="55">
        <v>46274</v>
      </c>
      <c r="B320" s="56" t="s">
        <v>56</v>
      </c>
      <c r="C320" s="57">
        <v>90</v>
      </c>
      <c r="D320" s="56" t="s">
        <v>4946</v>
      </c>
      <c r="E320" s="56" t="s">
        <v>4947</v>
      </c>
      <c r="F320" s="57">
        <v>1</v>
      </c>
    </row>
    <row r="321" spans="1:6">
      <c r="A321" s="55">
        <v>46274</v>
      </c>
      <c r="B321" s="56" t="s">
        <v>58</v>
      </c>
      <c r="C321" s="57">
        <v>20</v>
      </c>
      <c r="D321" s="56" t="s">
        <v>4953</v>
      </c>
      <c r="E321" s="56" t="s">
        <v>4954</v>
      </c>
      <c r="F321" s="57">
        <v>1</v>
      </c>
    </row>
    <row r="322" spans="1:6">
      <c r="A322" s="55">
        <v>46274</v>
      </c>
      <c r="B322" s="56" t="s">
        <v>60</v>
      </c>
      <c r="C322" s="57">
        <v>64</v>
      </c>
      <c r="D322" s="56" t="s">
        <v>4942</v>
      </c>
      <c r="E322" s="56" t="s">
        <v>4943</v>
      </c>
      <c r="F322" s="57">
        <v>2</v>
      </c>
    </row>
    <row r="323" spans="1:6">
      <c r="A323" s="55">
        <v>46274</v>
      </c>
      <c r="B323" s="56" t="s">
        <v>62</v>
      </c>
      <c r="C323" s="57">
        <v>97</v>
      </c>
      <c r="D323" s="56" t="s">
        <v>4942</v>
      </c>
      <c r="E323" s="56" t="s">
        <v>4943</v>
      </c>
      <c r="F323" s="57">
        <v>2</v>
      </c>
    </row>
    <row r="324" spans="1:6">
      <c r="A324" s="55">
        <v>46274</v>
      </c>
      <c r="B324" s="56" t="s">
        <v>64</v>
      </c>
      <c r="C324" s="57">
        <v>53</v>
      </c>
      <c r="D324" s="56" t="s">
        <v>4944</v>
      </c>
      <c r="E324" s="56" t="s">
        <v>4945</v>
      </c>
      <c r="F324" s="57">
        <v>1</v>
      </c>
    </row>
    <row r="325" spans="1:6">
      <c r="A325" s="55">
        <v>46274</v>
      </c>
      <c r="B325" s="56" t="s">
        <v>66</v>
      </c>
      <c r="C325" s="57">
        <v>108</v>
      </c>
      <c r="D325" s="56" t="s">
        <v>4944</v>
      </c>
      <c r="E325" s="56" t="s">
        <v>4945</v>
      </c>
      <c r="F325" s="57">
        <v>1</v>
      </c>
    </row>
    <row r="326" spans="1:6">
      <c r="A326" s="55">
        <v>46274</v>
      </c>
      <c r="B326" s="56" t="s">
        <v>68</v>
      </c>
      <c r="C326" s="57">
        <v>57</v>
      </c>
      <c r="D326" s="56" t="s">
        <v>4953</v>
      </c>
      <c r="E326" s="56" t="s">
        <v>4954</v>
      </c>
      <c r="F326" s="57">
        <v>1</v>
      </c>
    </row>
    <row r="327" spans="1:6">
      <c r="A327" s="55">
        <v>46274</v>
      </c>
      <c r="B327" s="56" t="s">
        <v>70</v>
      </c>
      <c r="C327" s="57">
        <v>69</v>
      </c>
      <c r="D327" s="56" t="s">
        <v>4944</v>
      </c>
      <c r="E327" s="56" t="s">
        <v>4945</v>
      </c>
      <c r="F327" s="57">
        <v>1</v>
      </c>
    </row>
    <row r="328" spans="1:6">
      <c r="A328" s="55">
        <v>46274</v>
      </c>
      <c r="B328" s="56" t="s">
        <v>4053</v>
      </c>
      <c r="C328" s="57">
        <v>43</v>
      </c>
      <c r="D328" s="56" t="s">
        <v>4944</v>
      </c>
      <c r="E328" s="56" t="s">
        <v>4945</v>
      </c>
      <c r="F328" s="57">
        <v>1</v>
      </c>
    </row>
    <row r="329" spans="1:6">
      <c r="A329" s="55">
        <v>46274</v>
      </c>
      <c r="B329" s="56" t="s">
        <v>72</v>
      </c>
      <c r="C329" s="57">
        <v>80</v>
      </c>
      <c r="D329" s="56" t="s">
        <v>4944</v>
      </c>
      <c r="E329" s="56" t="s">
        <v>4945</v>
      </c>
      <c r="F329" s="57">
        <v>1</v>
      </c>
    </row>
    <row r="330" spans="1:6">
      <c r="A330" s="55">
        <v>46274</v>
      </c>
      <c r="B330" s="56" t="s">
        <v>74</v>
      </c>
      <c r="C330" s="57">
        <v>109</v>
      </c>
      <c r="D330" s="56" t="s">
        <v>4948</v>
      </c>
      <c r="E330" s="56" t="s">
        <v>4949</v>
      </c>
      <c r="F330" s="57">
        <v>2</v>
      </c>
    </row>
    <row r="331" spans="1:6">
      <c r="A331" s="55">
        <v>46274</v>
      </c>
      <c r="B331" s="56" t="s">
        <v>4055</v>
      </c>
      <c r="C331" s="57">
        <v>103</v>
      </c>
      <c r="D331" s="56" t="s">
        <v>4953</v>
      </c>
      <c r="E331" s="56" t="s">
        <v>4954</v>
      </c>
      <c r="F331" s="57">
        <v>1</v>
      </c>
    </row>
    <row r="332" spans="1:6">
      <c r="A332" s="55">
        <v>46274</v>
      </c>
      <c r="B332" s="56" t="s">
        <v>76</v>
      </c>
      <c r="C332" s="57">
        <v>124</v>
      </c>
      <c r="D332" s="56" t="s">
        <v>4948</v>
      </c>
      <c r="E332" s="56" t="s">
        <v>4949</v>
      </c>
      <c r="F332" s="57">
        <v>2</v>
      </c>
    </row>
    <row r="333" spans="1:6">
      <c r="A333" s="55">
        <v>46274</v>
      </c>
      <c r="B333" s="56" t="s">
        <v>4057</v>
      </c>
      <c r="C333" s="57">
        <v>164</v>
      </c>
      <c r="D333" s="56" t="s">
        <v>4946</v>
      </c>
      <c r="E333" s="56" t="s">
        <v>4947</v>
      </c>
      <c r="F333" s="57">
        <v>1</v>
      </c>
    </row>
    <row r="334" spans="1:6">
      <c r="A334" s="55">
        <v>46274</v>
      </c>
      <c r="B334" s="56" t="s">
        <v>78</v>
      </c>
      <c r="C334" s="57">
        <v>90</v>
      </c>
      <c r="D334" s="56" t="s">
        <v>4948</v>
      </c>
      <c r="E334" s="56" t="s">
        <v>4949</v>
      </c>
      <c r="F334" s="57">
        <v>2</v>
      </c>
    </row>
    <row r="335" spans="1:6">
      <c r="A335" s="55">
        <v>46274</v>
      </c>
      <c r="B335" s="56" t="s">
        <v>82</v>
      </c>
      <c r="C335" s="57">
        <v>100</v>
      </c>
      <c r="D335" s="56" t="s">
        <v>4953</v>
      </c>
      <c r="E335" s="56" t="s">
        <v>4954</v>
      </c>
      <c r="F335" s="57">
        <v>1</v>
      </c>
    </row>
    <row r="336" spans="1:6">
      <c r="A336" s="55">
        <v>46274</v>
      </c>
      <c r="B336" s="56" t="s">
        <v>90</v>
      </c>
      <c r="C336" s="57">
        <v>80</v>
      </c>
      <c r="D336" s="56" t="s">
        <v>4944</v>
      </c>
      <c r="E336" s="56" t="s">
        <v>4945</v>
      </c>
      <c r="F336" s="57">
        <v>1</v>
      </c>
    </row>
    <row r="337" spans="1:6">
      <c r="A337" s="55">
        <v>46274</v>
      </c>
      <c r="B337" s="56" t="s">
        <v>92</v>
      </c>
      <c r="C337" s="57">
        <v>40</v>
      </c>
      <c r="D337" s="56" t="s">
        <v>4946</v>
      </c>
      <c r="E337" s="56" t="s">
        <v>4947</v>
      </c>
      <c r="F337" s="57">
        <v>1</v>
      </c>
    </row>
    <row r="338" spans="1:6">
      <c r="A338" s="55">
        <v>46274</v>
      </c>
      <c r="B338" s="56" t="s">
        <v>94</v>
      </c>
      <c r="C338" s="57">
        <v>63</v>
      </c>
      <c r="D338" s="56" t="s">
        <v>4944</v>
      </c>
      <c r="E338" s="56" t="s">
        <v>4945</v>
      </c>
      <c r="F338" s="57">
        <v>1</v>
      </c>
    </row>
    <row r="339" spans="1:6">
      <c r="A339" s="55">
        <v>46274</v>
      </c>
      <c r="B339" s="56" t="s">
        <v>96</v>
      </c>
      <c r="C339" s="57">
        <v>51</v>
      </c>
      <c r="D339" s="56" t="s">
        <v>4946</v>
      </c>
      <c r="E339" s="56" t="s">
        <v>4947</v>
      </c>
      <c r="F339" s="57">
        <v>1</v>
      </c>
    </row>
    <row r="340" spans="1:6">
      <c r="A340" s="55">
        <v>46274</v>
      </c>
      <c r="B340" s="56" t="s">
        <v>100</v>
      </c>
      <c r="C340" s="57">
        <v>81</v>
      </c>
      <c r="D340" s="56" t="s">
        <v>4953</v>
      </c>
      <c r="E340" s="56" t="s">
        <v>4954</v>
      </c>
      <c r="F340" s="57">
        <v>1</v>
      </c>
    </row>
    <row r="341" spans="1:6">
      <c r="A341" s="55">
        <v>46274</v>
      </c>
      <c r="B341" s="56" t="s">
        <v>102</v>
      </c>
      <c r="C341" s="57">
        <v>116</v>
      </c>
      <c r="D341" s="56" t="s">
        <v>4944</v>
      </c>
      <c r="E341" s="56" t="s">
        <v>4945</v>
      </c>
      <c r="F341" s="57">
        <v>1</v>
      </c>
    </row>
    <row r="342" spans="1:6">
      <c r="A342" s="55">
        <v>46274</v>
      </c>
      <c r="B342" s="56" t="s">
        <v>112</v>
      </c>
      <c r="C342" s="57">
        <v>85</v>
      </c>
      <c r="D342" s="56" t="s">
        <v>4948</v>
      </c>
      <c r="E342" s="56" t="s">
        <v>4949</v>
      </c>
      <c r="F342" s="57">
        <v>2</v>
      </c>
    </row>
    <row r="343" spans="1:6">
      <c r="A343" s="55">
        <v>46274</v>
      </c>
      <c r="B343" s="56" t="s">
        <v>4063</v>
      </c>
      <c r="C343" s="57">
        <v>61</v>
      </c>
      <c r="D343" s="56" t="s">
        <v>4942</v>
      </c>
      <c r="E343" s="56" t="s">
        <v>4943</v>
      </c>
      <c r="F343" s="57">
        <v>2</v>
      </c>
    </row>
    <row r="344" spans="1:6">
      <c r="A344" s="55">
        <v>46274</v>
      </c>
      <c r="B344" s="56" t="s">
        <v>116</v>
      </c>
      <c r="C344" s="57">
        <v>31</v>
      </c>
      <c r="D344" s="56" t="s">
        <v>4959</v>
      </c>
      <c r="E344" s="56" t="s">
        <v>4960</v>
      </c>
      <c r="F344" s="57">
        <v>3</v>
      </c>
    </row>
    <row r="345" spans="1:6">
      <c r="A345" s="55">
        <v>46274</v>
      </c>
      <c r="B345" s="56" t="s">
        <v>118</v>
      </c>
      <c r="C345" s="57">
        <v>88</v>
      </c>
      <c r="D345" s="56" t="s">
        <v>4953</v>
      </c>
      <c r="E345" s="56" t="s">
        <v>4954</v>
      </c>
      <c r="F345" s="57">
        <v>1</v>
      </c>
    </row>
    <row r="346" spans="1:6">
      <c r="A346" s="55">
        <v>46274</v>
      </c>
      <c r="B346" s="56" t="s">
        <v>120</v>
      </c>
      <c r="C346" s="57">
        <v>164</v>
      </c>
      <c r="D346" s="56" t="s">
        <v>4946</v>
      </c>
      <c r="E346" s="56" t="s">
        <v>4947</v>
      </c>
      <c r="F346" s="57">
        <v>1</v>
      </c>
    </row>
    <row r="347" spans="1:6">
      <c r="A347" s="55">
        <v>46274</v>
      </c>
      <c r="B347" s="56" t="s">
        <v>124</v>
      </c>
      <c r="C347" s="57">
        <v>94</v>
      </c>
      <c r="D347" s="56" t="s">
        <v>4944</v>
      </c>
      <c r="E347" s="56" t="s">
        <v>4945</v>
      </c>
      <c r="F347" s="57">
        <v>1</v>
      </c>
    </row>
    <row r="348" spans="1:6">
      <c r="A348" s="55">
        <v>46274</v>
      </c>
      <c r="B348" s="56" t="s">
        <v>128</v>
      </c>
      <c r="C348" s="57">
        <v>4</v>
      </c>
      <c r="D348" s="56" t="s">
        <v>4944</v>
      </c>
      <c r="E348" s="56" t="s">
        <v>4945</v>
      </c>
      <c r="F348" s="57">
        <v>1</v>
      </c>
    </row>
    <row r="349" spans="1:6">
      <c r="A349" s="55">
        <v>46274</v>
      </c>
      <c r="B349" s="56" t="s">
        <v>132</v>
      </c>
      <c r="C349" s="57">
        <v>1</v>
      </c>
      <c r="D349" s="56" t="s">
        <v>4944</v>
      </c>
      <c r="E349" s="56" t="s">
        <v>4945</v>
      </c>
      <c r="F349" s="57">
        <v>1</v>
      </c>
    </row>
    <row r="350" spans="1:6">
      <c r="A350" s="55">
        <v>46274</v>
      </c>
      <c r="B350" s="56" t="s">
        <v>134</v>
      </c>
      <c r="C350" s="57">
        <v>11</v>
      </c>
      <c r="D350" s="56" t="s">
        <v>4942</v>
      </c>
      <c r="E350" s="56" t="s">
        <v>4943</v>
      </c>
      <c r="F350" s="57">
        <v>2</v>
      </c>
    </row>
    <row r="351" spans="1:6">
      <c r="A351" s="55">
        <v>46274</v>
      </c>
      <c r="B351" s="56" t="s">
        <v>138</v>
      </c>
      <c r="C351" s="57">
        <v>74</v>
      </c>
      <c r="D351" s="56" t="s">
        <v>4948</v>
      </c>
      <c r="E351" s="56" t="s">
        <v>4949</v>
      </c>
      <c r="F351" s="57">
        <v>2</v>
      </c>
    </row>
    <row r="352" spans="1:6">
      <c r="A352" s="55">
        <v>46274</v>
      </c>
      <c r="B352" s="56" t="s">
        <v>142</v>
      </c>
      <c r="C352" s="57">
        <v>98</v>
      </c>
      <c r="D352" s="56" t="s">
        <v>4948</v>
      </c>
      <c r="E352" s="56" t="s">
        <v>4949</v>
      </c>
      <c r="F352" s="57">
        <v>2</v>
      </c>
    </row>
    <row r="353" spans="1:6">
      <c r="A353" s="55">
        <v>46274</v>
      </c>
      <c r="B353" s="56" t="s">
        <v>4065</v>
      </c>
      <c r="C353" s="57">
        <v>58</v>
      </c>
      <c r="D353" s="56" t="s">
        <v>4953</v>
      </c>
      <c r="E353" s="56" t="s">
        <v>4954</v>
      </c>
      <c r="F353" s="57">
        <v>1</v>
      </c>
    </row>
    <row r="354" spans="1:6">
      <c r="A354" s="55">
        <v>46274</v>
      </c>
      <c r="B354" s="56" t="s">
        <v>144</v>
      </c>
      <c r="C354" s="57">
        <v>40</v>
      </c>
      <c r="D354" s="56" t="s">
        <v>4953</v>
      </c>
      <c r="E354" s="56" t="s">
        <v>4954</v>
      </c>
      <c r="F354" s="57">
        <v>1</v>
      </c>
    </row>
    <row r="355" spans="1:6">
      <c r="A355" s="55">
        <v>46274</v>
      </c>
      <c r="B355" s="56" t="s">
        <v>146</v>
      </c>
      <c r="C355" s="57">
        <v>71</v>
      </c>
      <c r="D355" s="56" t="s">
        <v>4942</v>
      </c>
      <c r="E355" s="56" t="s">
        <v>4943</v>
      </c>
      <c r="F355" s="57">
        <v>2</v>
      </c>
    </row>
    <row r="356" spans="1:6">
      <c r="A356" s="55">
        <v>46274</v>
      </c>
      <c r="B356" s="56" t="s">
        <v>148</v>
      </c>
      <c r="C356" s="57">
        <v>78</v>
      </c>
      <c r="D356" s="56" t="s">
        <v>4953</v>
      </c>
      <c r="E356" s="56" t="s">
        <v>4954</v>
      </c>
      <c r="F356" s="57">
        <v>1</v>
      </c>
    </row>
    <row r="357" spans="1:6">
      <c r="A357" s="55">
        <v>46274</v>
      </c>
      <c r="B357" s="56" t="s">
        <v>152</v>
      </c>
      <c r="C357" s="57">
        <v>76</v>
      </c>
      <c r="D357" s="56" t="s">
        <v>4953</v>
      </c>
      <c r="E357" s="56" t="s">
        <v>4954</v>
      </c>
      <c r="F357" s="57">
        <v>1</v>
      </c>
    </row>
    <row r="358" spans="1:6">
      <c r="A358" s="55">
        <v>46274</v>
      </c>
      <c r="B358" s="56" t="s">
        <v>154</v>
      </c>
      <c r="C358" s="57">
        <v>57</v>
      </c>
      <c r="D358" s="56" t="s">
        <v>4942</v>
      </c>
      <c r="E358" s="56" t="s">
        <v>4943</v>
      </c>
      <c r="F358" s="57">
        <v>2</v>
      </c>
    </row>
    <row r="359" spans="1:6">
      <c r="A359" s="55">
        <v>46274</v>
      </c>
      <c r="B359" s="56" t="s">
        <v>156</v>
      </c>
      <c r="C359" s="57">
        <v>86</v>
      </c>
      <c r="D359" s="56" t="s">
        <v>4942</v>
      </c>
      <c r="E359" s="56" t="s">
        <v>4943</v>
      </c>
      <c r="F359" s="57">
        <v>2</v>
      </c>
    </row>
    <row r="360" spans="1:6">
      <c r="A360" s="55">
        <v>46274</v>
      </c>
      <c r="B360" s="56" t="s">
        <v>160</v>
      </c>
      <c r="C360" s="57">
        <v>119</v>
      </c>
      <c r="D360" s="56" t="s">
        <v>4942</v>
      </c>
      <c r="E360" s="56" t="s">
        <v>4943</v>
      </c>
      <c r="F360" s="57">
        <v>2</v>
      </c>
    </row>
    <row r="361" spans="1:6">
      <c r="A361" s="55">
        <v>46274</v>
      </c>
      <c r="B361" s="56" t="s">
        <v>162</v>
      </c>
      <c r="C361" s="57">
        <v>5</v>
      </c>
      <c r="D361" s="56" t="s">
        <v>4942</v>
      </c>
      <c r="E361" s="56" t="s">
        <v>4943</v>
      </c>
      <c r="F361" s="57">
        <v>2</v>
      </c>
    </row>
    <row r="362" spans="1:6">
      <c r="A362" s="55">
        <v>46274</v>
      </c>
      <c r="B362" s="56" t="s">
        <v>164</v>
      </c>
      <c r="C362" s="57">
        <v>38</v>
      </c>
      <c r="D362" s="56" t="s">
        <v>4953</v>
      </c>
      <c r="E362" s="56" t="s">
        <v>4954</v>
      </c>
      <c r="F362" s="57">
        <v>1</v>
      </c>
    </row>
    <row r="363" spans="1:6">
      <c r="A363" s="55">
        <v>46274</v>
      </c>
      <c r="B363" s="56" t="s">
        <v>166</v>
      </c>
      <c r="C363" s="57">
        <v>115</v>
      </c>
      <c r="D363" s="56" t="s">
        <v>4944</v>
      </c>
      <c r="E363" s="56" t="s">
        <v>4945</v>
      </c>
      <c r="F363" s="57">
        <v>1</v>
      </c>
    </row>
    <row r="364" spans="1:6">
      <c r="A364" s="55">
        <v>46274</v>
      </c>
      <c r="B364" s="56" t="s">
        <v>168</v>
      </c>
      <c r="C364" s="57">
        <v>147</v>
      </c>
      <c r="D364" s="56" t="s">
        <v>4946</v>
      </c>
      <c r="E364" s="56" t="s">
        <v>4947</v>
      </c>
      <c r="F364" s="57">
        <v>1</v>
      </c>
    </row>
    <row r="365" spans="1:6">
      <c r="A365" s="55">
        <v>46274</v>
      </c>
      <c r="B365" s="56" t="s">
        <v>170</v>
      </c>
      <c r="C365" s="57">
        <v>56</v>
      </c>
      <c r="D365" s="56" t="s">
        <v>4944</v>
      </c>
      <c r="E365" s="56" t="s">
        <v>4945</v>
      </c>
      <c r="F365" s="57">
        <v>1</v>
      </c>
    </row>
    <row r="366" spans="1:6">
      <c r="A366" s="55">
        <v>46274</v>
      </c>
      <c r="B366" s="56" t="s">
        <v>176</v>
      </c>
      <c r="C366" s="57">
        <v>51</v>
      </c>
      <c r="D366" s="56" t="s">
        <v>4953</v>
      </c>
      <c r="E366" s="56" t="s">
        <v>4954</v>
      </c>
      <c r="F366" s="57">
        <v>1</v>
      </c>
    </row>
    <row r="367" spans="1:6">
      <c r="A367" s="55">
        <v>46274</v>
      </c>
      <c r="B367" s="56" t="s">
        <v>178</v>
      </c>
      <c r="C367" s="57">
        <v>22</v>
      </c>
      <c r="D367" s="56" t="s">
        <v>4946</v>
      </c>
      <c r="E367" s="56" t="s">
        <v>4947</v>
      </c>
      <c r="F367" s="57">
        <v>1</v>
      </c>
    </row>
    <row r="368" spans="1:6">
      <c r="A368" s="55">
        <v>46274</v>
      </c>
      <c r="B368" s="56" t="s">
        <v>180</v>
      </c>
      <c r="C368" s="57">
        <v>112</v>
      </c>
      <c r="D368" s="56" t="s">
        <v>4944</v>
      </c>
      <c r="E368" s="56" t="s">
        <v>4945</v>
      </c>
      <c r="F368" s="57">
        <v>1</v>
      </c>
    </row>
    <row r="369" spans="1:6">
      <c r="A369" s="55">
        <v>46274</v>
      </c>
      <c r="B369" s="56" t="s">
        <v>182</v>
      </c>
      <c r="C369" s="57">
        <v>69</v>
      </c>
      <c r="D369" s="56" t="s">
        <v>4948</v>
      </c>
      <c r="E369" s="56" t="s">
        <v>4949</v>
      </c>
      <c r="F369" s="57">
        <v>2</v>
      </c>
    </row>
    <row r="370" spans="1:6">
      <c r="A370" s="55">
        <v>46274</v>
      </c>
      <c r="B370" s="56" t="s">
        <v>186</v>
      </c>
      <c r="C370" s="57">
        <v>22</v>
      </c>
      <c r="D370" s="56" t="s">
        <v>4953</v>
      </c>
      <c r="E370" s="56" t="s">
        <v>4954</v>
      </c>
      <c r="F370" s="57">
        <v>1</v>
      </c>
    </row>
    <row r="371" spans="1:6">
      <c r="A371" s="55">
        <v>46274</v>
      </c>
      <c r="B371" s="56" t="s">
        <v>198</v>
      </c>
      <c r="C371" s="57">
        <v>78</v>
      </c>
      <c r="D371" s="56" t="s">
        <v>4946</v>
      </c>
      <c r="E371" s="56" t="s">
        <v>4947</v>
      </c>
      <c r="F371" s="57">
        <v>1</v>
      </c>
    </row>
    <row r="372" spans="1:6">
      <c r="A372" s="55">
        <v>46274</v>
      </c>
      <c r="B372" s="56" t="s">
        <v>206</v>
      </c>
      <c r="C372" s="57">
        <v>3</v>
      </c>
      <c r="D372" s="56" t="s">
        <v>4950</v>
      </c>
      <c r="E372" s="56" t="s">
        <v>4951</v>
      </c>
      <c r="F372" s="57">
        <v>1</v>
      </c>
    </row>
    <row r="373" spans="1:6">
      <c r="A373" s="55">
        <v>46274</v>
      </c>
      <c r="B373" s="56" t="s">
        <v>208</v>
      </c>
      <c r="C373" s="57">
        <v>6</v>
      </c>
      <c r="D373" s="56" t="s">
        <v>4950</v>
      </c>
      <c r="E373" s="56" t="s">
        <v>4951</v>
      </c>
      <c r="F373" s="57">
        <v>1</v>
      </c>
    </row>
    <row r="374" spans="1:6">
      <c r="A374" s="55">
        <v>46274</v>
      </c>
      <c r="B374" s="56" t="s">
        <v>216</v>
      </c>
      <c r="C374" s="57">
        <v>64</v>
      </c>
      <c r="D374" s="56" t="s">
        <v>4948</v>
      </c>
      <c r="E374" s="56" t="s">
        <v>4949</v>
      </c>
      <c r="F374" s="57">
        <v>2</v>
      </c>
    </row>
    <row r="375" spans="1:6">
      <c r="A375" s="55">
        <v>46274</v>
      </c>
      <c r="B375" s="56" t="s">
        <v>218</v>
      </c>
      <c r="C375" s="57">
        <v>39</v>
      </c>
      <c r="D375" s="56" t="s">
        <v>4950</v>
      </c>
      <c r="E375" s="56" t="s">
        <v>4951</v>
      </c>
      <c r="F375" s="57">
        <v>1</v>
      </c>
    </row>
    <row r="376" spans="1:6">
      <c r="A376" s="55">
        <v>46274</v>
      </c>
      <c r="B376" s="56" t="s">
        <v>220</v>
      </c>
      <c r="C376" s="57">
        <v>16</v>
      </c>
      <c r="D376" s="56" t="s">
        <v>4953</v>
      </c>
      <c r="E376" s="56" t="s">
        <v>4954</v>
      </c>
      <c r="F376" s="57">
        <v>1</v>
      </c>
    </row>
    <row r="377" spans="1:6">
      <c r="A377" s="55">
        <v>46274</v>
      </c>
      <c r="B377" s="56" t="s">
        <v>222</v>
      </c>
      <c r="C377" s="57">
        <v>9</v>
      </c>
      <c r="D377" s="56" t="s">
        <v>4950</v>
      </c>
      <c r="E377" s="56" t="s">
        <v>4951</v>
      </c>
      <c r="F377" s="57">
        <v>1</v>
      </c>
    </row>
    <row r="378" spans="1:6">
      <c r="A378" s="55">
        <v>46274</v>
      </c>
      <c r="B378" s="56" t="s">
        <v>226</v>
      </c>
      <c r="C378" s="57">
        <v>63</v>
      </c>
      <c r="D378" s="56" t="s">
        <v>4953</v>
      </c>
      <c r="E378" s="56" t="s">
        <v>4954</v>
      </c>
      <c r="F378" s="57">
        <v>1</v>
      </c>
    </row>
    <row r="379" spans="1:6">
      <c r="A379" s="55">
        <v>46274</v>
      </c>
      <c r="B379" s="56" t="s">
        <v>230</v>
      </c>
      <c r="C379" s="57">
        <v>11</v>
      </c>
      <c r="D379" s="56" t="s">
        <v>4950</v>
      </c>
      <c r="E379" s="56" t="s">
        <v>4951</v>
      </c>
      <c r="F379" s="57">
        <v>1</v>
      </c>
    </row>
    <row r="380" spans="1:6">
      <c r="A380" s="55">
        <v>46274</v>
      </c>
      <c r="B380" s="56" t="s">
        <v>232</v>
      </c>
      <c r="C380" s="57">
        <v>2</v>
      </c>
      <c r="D380" s="56" t="s">
        <v>4950</v>
      </c>
      <c r="E380" s="56" t="s">
        <v>4951</v>
      </c>
      <c r="F380" s="57">
        <v>1</v>
      </c>
    </row>
    <row r="381" spans="1:6">
      <c r="A381" s="55">
        <v>46274</v>
      </c>
      <c r="B381" s="56" t="s">
        <v>240</v>
      </c>
      <c r="C381" s="57">
        <v>65</v>
      </c>
      <c r="D381" s="56" t="s">
        <v>4942</v>
      </c>
      <c r="E381" s="56" t="s">
        <v>4943</v>
      </c>
      <c r="F381" s="57">
        <v>2</v>
      </c>
    </row>
    <row r="382" spans="1:6">
      <c r="A382" s="55">
        <v>46274</v>
      </c>
      <c r="B382" s="56" t="s">
        <v>250</v>
      </c>
      <c r="C382" s="57">
        <v>14</v>
      </c>
      <c r="D382" s="56" t="s">
        <v>4942</v>
      </c>
      <c r="E382" s="56" t="s">
        <v>4943</v>
      </c>
      <c r="F382" s="57">
        <v>2</v>
      </c>
    </row>
    <row r="383" spans="1:6">
      <c r="A383" s="55">
        <v>46274</v>
      </c>
      <c r="B383" s="56" t="s">
        <v>252</v>
      </c>
      <c r="C383" s="57">
        <v>6</v>
      </c>
      <c r="D383" s="56" t="s">
        <v>4942</v>
      </c>
      <c r="E383" s="56" t="s">
        <v>4943</v>
      </c>
      <c r="F383" s="57">
        <v>2</v>
      </c>
    </row>
    <row r="384" spans="1:6">
      <c r="A384" s="55">
        <v>46274</v>
      </c>
      <c r="B384" s="56" t="s">
        <v>254</v>
      </c>
      <c r="C384" s="57">
        <v>141</v>
      </c>
      <c r="D384" s="56" t="s">
        <v>4942</v>
      </c>
      <c r="E384" s="56" t="s">
        <v>4943</v>
      </c>
      <c r="F384" s="57">
        <v>2</v>
      </c>
    </row>
    <row r="385" spans="1:6">
      <c r="A385" s="55">
        <v>46274</v>
      </c>
      <c r="B385" s="56" t="s">
        <v>256</v>
      </c>
      <c r="C385" s="57">
        <v>83</v>
      </c>
      <c r="D385" s="56" t="s">
        <v>4950</v>
      </c>
      <c r="E385" s="56" t="s">
        <v>4951</v>
      </c>
      <c r="F385" s="57">
        <v>1</v>
      </c>
    </row>
    <row r="386" spans="1:6">
      <c r="A386" s="55">
        <v>46274</v>
      </c>
      <c r="B386" s="56" t="s">
        <v>270</v>
      </c>
      <c r="C386" s="57">
        <v>69</v>
      </c>
      <c r="D386" s="56" t="s">
        <v>4953</v>
      </c>
      <c r="E386" s="56" t="s">
        <v>4954</v>
      </c>
      <c r="F386" s="57">
        <v>1</v>
      </c>
    </row>
    <row r="387" spans="1:6">
      <c r="A387" s="55">
        <v>46274</v>
      </c>
      <c r="B387" s="56" t="s">
        <v>272</v>
      </c>
      <c r="C387" s="57">
        <v>144</v>
      </c>
      <c r="D387" s="56" t="s">
        <v>4950</v>
      </c>
      <c r="E387" s="56" t="s">
        <v>4951</v>
      </c>
      <c r="F387" s="57">
        <v>1</v>
      </c>
    </row>
    <row r="388" spans="1:6">
      <c r="A388" s="55">
        <v>46274</v>
      </c>
      <c r="B388" s="56" t="s">
        <v>276</v>
      </c>
      <c r="C388" s="57">
        <v>30</v>
      </c>
      <c r="D388" s="56" t="s">
        <v>4944</v>
      </c>
      <c r="E388" s="56" t="s">
        <v>4945</v>
      </c>
      <c r="F388" s="57">
        <v>1</v>
      </c>
    </row>
    <row r="389" spans="1:6">
      <c r="A389" s="55">
        <v>46274</v>
      </c>
      <c r="B389" s="56" t="s">
        <v>278</v>
      </c>
      <c r="C389" s="57">
        <v>52</v>
      </c>
      <c r="D389" s="56" t="s">
        <v>4953</v>
      </c>
      <c r="E389" s="56" t="s">
        <v>4954</v>
      </c>
      <c r="F389" s="57">
        <v>1</v>
      </c>
    </row>
    <row r="390" spans="1:6">
      <c r="A390" s="55">
        <v>46274</v>
      </c>
      <c r="B390" s="56" t="s">
        <v>280</v>
      </c>
      <c r="C390" s="57">
        <v>68</v>
      </c>
      <c r="D390" s="56" t="s">
        <v>4948</v>
      </c>
      <c r="E390" s="56" t="s">
        <v>4949</v>
      </c>
      <c r="F390" s="57">
        <v>2</v>
      </c>
    </row>
    <row r="391" spans="1:6">
      <c r="A391" s="55">
        <v>46274</v>
      </c>
      <c r="B391" s="56" t="s">
        <v>282</v>
      </c>
      <c r="C391" s="57">
        <v>32</v>
      </c>
      <c r="D391" s="56" t="s">
        <v>4953</v>
      </c>
      <c r="E391" s="56" t="s">
        <v>4954</v>
      </c>
      <c r="F391" s="57">
        <v>1</v>
      </c>
    </row>
    <row r="392" spans="1:6">
      <c r="A392" s="55">
        <v>46274</v>
      </c>
      <c r="B392" s="56" t="s">
        <v>320</v>
      </c>
      <c r="C392" s="57">
        <v>83</v>
      </c>
      <c r="D392" s="56" t="s">
        <v>4944</v>
      </c>
      <c r="E392" s="56" t="s">
        <v>4945</v>
      </c>
      <c r="F392" s="57">
        <v>1</v>
      </c>
    </row>
    <row r="393" spans="1:6">
      <c r="A393" s="55">
        <v>46274</v>
      </c>
      <c r="B393" s="56" t="s">
        <v>328</v>
      </c>
      <c r="C393" s="57">
        <v>106</v>
      </c>
      <c r="D393" s="56" t="s">
        <v>4944</v>
      </c>
      <c r="E393" s="56" t="s">
        <v>4945</v>
      </c>
      <c r="F393" s="57">
        <v>1</v>
      </c>
    </row>
    <row r="394" spans="1:6">
      <c r="A394" s="55">
        <v>46274</v>
      </c>
      <c r="B394" s="56" t="s">
        <v>338</v>
      </c>
      <c r="C394" s="57">
        <v>72</v>
      </c>
      <c r="D394" s="56" t="s">
        <v>4953</v>
      </c>
      <c r="E394" s="56" t="s">
        <v>4954</v>
      </c>
      <c r="F394" s="57">
        <v>1</v>
      </c>
    </row>
    <row r="395" spans="1:6">
      <c r="A395" s="55">
        <v>46274</v>
      </c>
      <c r="B395" s="56" t="s">
        <v>344</v>
      </c>
      <c r="C395" s="57">
        <v>109</v>
      </c>
      <c r="D395" s="56" t="s">
        <v>4942</v>
      </c>
      <c r="E395" s="56" t="s">
        <v>4943</v>
      </c>
      <c r="F395" s="57">
        <v>2</v>
      </c>
    </row>
    <row r="396" spans="1:6">
      <c r="A396" s="55">
        <v>46274</v>
      </c>
      <c r="B396" s="56" t="s">
        <v>378</v>
      </c>
      <c r="C396" s="57">
        <v>14</v>
      </c>
      <c r="D396" s="56" t="s">
        <v>4944</v>
      </c>
      <c r="E396" s="56" t="s">
        <v>4945</v>
      </c>
      <c r="F396" s="57">
        <v>1</v>
      </c>
    </row>
    <row r="397" spans="1:6">
      <c r="A397" s="55">
        <v>46274</v>
      </c>
      <c r="B397" s="56" t="s">
        <v>380</v>
      </c>
      <c r="C397" s="57">
        <v>32</v>
      </c>
      <c r="D397" s="56" t="s">
        <v>4953</v>
      </c>
      <c r="E397" s="56" t="s">
        <v>4954</v>
      </c>
      <c r="F397" s="57">
        <v>1</v>
      </c>
    </row>
    <row r="398" spans="1:6">
      <c r="A398" s="55">
        <v>46274</v>
      </c>
      <c r="B398" s="56" t="s">
        <v>390</v>
      </c>
      <c r="C398" s="57">
        <v>103</v>
      </c>
      <c r="D398" s="56" t="s">
        <v>4953</v>
      </c>
      <c r="E398" s="56" t="s">
        <v>4954</v>
      </c>
      <c r="F398" s="57">
        <v>1</v>
      </c>
    </row>
    <row r="399" spans="1:6">
      <c r="A399" s="55">
        <v>46274</v>
      </c>
      <c r="B399" s="56" t="s">
        <v>424</v>
      </c>
      <c r="C399" s="57">
        <v>24</v>
      </c>
      <c r="D399" s="56" t="s">
        <v>4953</v>
      </c>
      <c r="E399" s="56" t="s">
        <v>4954</v>
      </c>
      <c r="F399" s="57">
        <v>1</v>
      </c>
    </row>
    <row r="400" spans="1:6">
      <c r="A400" s="55">
        <v>46274</v>
      </c>
      <c r="B400" s="56" t="s">
        <v>428</v>
      </c>
      <c r="C400" s="57">
        <v>23</v>
      </c>
      <c r="D400" s="56" t="s">
        <v>4946</v>
      </c>
      <c r="E400" s="56" t="s">
        <v>4947</v>
      </c>
      <c r="F400" s="57">
        <v>1</v>
      </c>
    </row>
    <row r="401" spans="1:6">
      <c r="A401" s="55">
        <v>46274</v>
      </c>
      <c r="B401" s="56" t="s">
        <v>430</v>
      </c>
      <c r="C401" s="57">
        <v>39</v>
      </c>
      <c r="D401" s="56" t="s">
        <v>4944</v>
      </c>
      <c r="E401" s="56" t="s">
        <v>4945</v>
      </c>
      <c r="F401" s="57">
        <v>1</v>
      </c>
    </row>
    <row r="402" spans="1:6">
      <c r="A402" s="55">
        <v>46274</v>
      </c>
      <c r="B402" s="56" t="s">
        <v>454</v>
      </c>
      <c r="C402" s="57">
        <v>39</v>
      </c>
      <c r="D402" s="56" t="s">
        <v>4942</v>
      </c>
      <c r="E402" s="56" t="s">
        <v>4943</v>
      </c>
      <c r="F402" s="57">
        <v>2</v>
      </c>
    </row>
    <row r="403" spans="1:6">
      <c r="A403" s="55">
        <v>46274</v>
      </c>
      <c r="B403" s="56" t="s">
        <v>456</v>
      </c>
      <c r="C403" s="57">
        <v>108</v>
      </c>
      <c r="D403" s="56" t="s">
        <v>4942</v>
      </c>
      <c r="E403" s="56" t="s">
        <v>4943</v>
      </c>
      <c r="F403" s="57">
        <v>2</v>
      </c>
    </row>
    <row r="404" spans="1:6">
      <c r="A404" s="55">
        <v>46274</v>
      </c>
      <c r="B404" s="56" t="s">
        <v>458</v>
      </c>
      <c r="C404" s="57">
        <v>135</v>
      </c>
      <c r="D404" s="56" t="s">
        <v>4944</v>
      </c>
      <c r="E404" s="56" t="s">
        <v>4945</v>
      </c>
      <c r="F404" s="57">
        <v>1</v>
      </c>
    </row>
    <row r="405" spans="1:6">
      <c r="A405" s="55">
        <v>46274</v>
      </c>
      <c r="B405" s="56" t="s">
        <v>460</v>
      </c>
      <c r="C405" s="57">
        <v>23</v>
      </c>
      <c r="D405" s="56" t="s">
        <v>4953</v>
      </c>
      <c r="E405" s="56" t="s">
        <v>4954</v>
      </c>
      <c r="F405" s="57">
        <v>1</v>
      </c>
    </row>
    <row r="406" spans="1:6">
      <c r="A406" s="55">
        <v>46274</v>
      </c>
      <c r="B406" s="56" t="s">
        <v>464</v>
      </c>
      <c r="C406" s="57">
        <v>57</v>
      </c>
      <c r="D406" s="56" t="s">
        <v>4946</v>
      </c>
      <c r="E406" s="56" t="s">
        <v>4947</v>
      </c>
      <c r="F406" s="57">
        <v>1</v>
      </c>
    </row>
    <row r="407" spans="1:6">
      <c r="A407" s="55">
        <v>46274</v>
      </c>
      <c r="B407" s="56" t="s">
        <v>466</v>
      </c>
      <c r="C407" s="57">
        <v>18</v>
      </c>
      <c r="D407" s="56" t="s">
        <v>4942</v>
      </c>
      <c r="E407" s="56" t="s">
        <v>4943</v>
      </c>
      <c r="F407" s="57">
        <v>2</v>
      </c>
    </row>
    <row r="408" spans="1:6">
      <c r="A408" s="55">
        <v>46274</v>
      </c>
      <c r="B408" s="56" t="s">
        <v>472</v>
      </c>
      <c r="C408" s="57">
        <v>35</v>
      </c>
      <c r="D408" s="56" t="s">
        <v>4953</v>
      </c>
      <c r="E408" s="56" t="s">
        <v>4954</v>
      </c>
      <c r="F408" s="57">
        <v>1</v>
      </c>
    </row>
    <row r="409" spans="1:6">
      <c r="A409" s="55">
        <v>46273</v>
      </c>
      <c r="B409" s="56" t="s">
        <v>46</v>
      </c>
      <c r="C409" s="57">
        <v>82</v>
      </c>
      <c r="D409" s="56" t="s">
        <v>4942</v>
      </c>
      <c r="E409" s="56" t="s">
        <v>4943</v>
      </c>
      <c r="F409" s="57">
        <v>2</v>
      </c>
    </row>
    <row r="410" spans="1:6">
      <c r="A410" s="55">
        <v>46273</v>
      </c>
      <c r="B410" s="56" t="s">
        <v>4051</v>
      </c>
      <c r="C410" s="57">
        <v>67</v>
      </c>
      <c r="D410" s="56" t="s">
        <v>4944</v>
      </c>
      <c r="E410" s="56" t="s">
        <v>4945</v>
      </c>
      <c r="F410" s="57">
        <v>1</v>
      </c>
    </row>
    <row r="411" spans="1:6">
      <c r="A411" s="55">
        <v>46273</v>
      </c>
      <c r="B411" s="56" t="s">
        <v>49</v>
      </c>
      <c r="C411" s="57">
        <v>31</v>
      </c>
      <c r="D411" s="56" t="s">
        <v>4946</v>
      </c>
      <c r="E411" s="56" t="s">
        <v>4947</v>
      </c>
      <c r="F411" s="57">
        <v>1</v>
      </c>
    </row>
    <row r="412" spans="1:6">
      <c r="A412" s="55">
        <v>46273</v>
      </c>
      <c r="B412" s="56" t="s">
        <v>51</v>
      </c>
      <c r="C412" s="57">
        <v>52</v>
      </c>
      <c r="D412" s="56" t="s">
        <v>4955</v>
      </c>
      <c r="E412" s="56" t="s">
        <v>4956</v>
      </c>
      <c r="F412" s="57">
        <v>3</v>
      </c>
    </row>
    <row r="413" spans="1:6">
      <c r="A413" s="55">
        <v>46273</v>
      </c>
      <c r="B413" s="56" t="s">
        <v>56</v>
      </c>
      <c r="C413" s="57">
        <v>90</v>
      </c>
      <c r="D413" s="56" t="s">
        <v>4946</v>
      </c>
      <c r="E413" s="56" t="s">
        <v>4947</v>
      </c>
      <c r="F413" s="57">
        <v>1</v>
      </c>
    </row>
    <row r="414" spans="1:6">
      <c r="A414" s="55">
        <v>46273</v>
      </c>
      <c r="B414" s="56" t="s">
        <v>58</v>
      </c>
      <c r="C414" s="57">
        <v>29</v>
      </c>
      <c r="D414" s="56" t="s">
        <v>4953</v>
      </c>
      <c r="E414" s="56" t="s">
        <v>4954</v>
      </c>
      <c r="F414" s="57">
        <v>1</v>
      </c>
    </row>
    <row r="415" spans="1:6">
      <c r="A415" s="55">
        <v>46273</v>
      </c>
      <c r="B415" s="56" t="s">
        <v>60</v>
      </c>
      <c r="C415" s="57">
        <v>103</v>
      </c>
      <c r="D415" s="56" t="s">
        <v>4942</v>
      </c>
      <c r="E415" s="56" t="s">
        <v>4943</v>
      </c>
      <c r="F415" s="57">
        <v>2</v>
      </c>
    </row>
    <row r="416" spans="1:6">
      <c r="A416" s="55">
        <v>46273</v>
      </c>
      <c r="B416" s="56" t="s">
        <v>62</v>
      </c>
      <c r="C416" s="57">
        <v>119</v>
      </c>
      <c r="D416" s="56" t="s">
        <v>4944</v>
      </c>
      <c r="E416" s="56" t="s">
        <v>4945</v>
      </c>
      <c r="F416" s="57">
        <v>1</v>
      </c>
    </row>
    <row r="417" spans="1:6">
      <c r="A417" s="55">
        <v>46273</v>
      </c>
      <c r="B417" s="56" t="s">
        <v>64</v>
      </c>
      <c r="C417" s="57">
        <v>69</v>
      </c>
      <c r="D417" s="56" t="s">
        <v>4944</v>
      </c>
      <c r="E417" s="56" t="s">
        <v>4945</v>
      </c>
      <c r="F417" s="57">
        <v>1</v>
      </c>
    </row>
    <row r="418" spans="1:6">
      <c r="A418" s="55">
        <v>46273</v>
      </c>
      <c r="B418" s="56" t="s">
        <v>66</v>
      </c>
      <c r="C418" s="57">
        <v>109</v>
      </c>
      <c r="D418" s="56" t="s">
        <v>4944</v>
      </c>
      <c r="E418" s="56" t="s">
        <v>4945</v>
      </c>
      <c r="F418" s="57">
        <v>1</v>
      </c>
    </row>
    <row r="419" spans="1:6">
      <c r="A419" s="55">
        <v>46273</v>
      </c>
      <c r="B419" s="56" t="s">
        <v>68</v>
      </c>
      <c r="C419" s="57">
        <v>58</v>
      </c>
      <c r="D419" s="56" t="s">
        <v>4953</v>
      </c>
      <c r="E419" s="56" t="s">
        <v>4954</v>
      </c>
      <c r="F419" s="57">
        <v>1</v>
      </c>
    </row>
    <row r="420" spans="1:6">
      <c r="A420" s="55">
        <v>46273</v>
      </c>
      <c r="B420" s="56" t="s">
        <v>70</v>
      </c>
      <c r="C420" s="57">
        <v>90</v>
      </c>
      <c r="D420" s="56" t="s">
        <v>4944</v>
      </c>
      <c r="E420" s="56" t="s">
        <v>4945</v>
      </c>
      <c r="F420" s="57">
        <v>1</v>
      </c>
    </row>
    <row r="421" spans="1:6">
      <c r="A421" s="55">
        <v>46273</v>
      </c>
      <c r="B421" s="56" t="s">
        <v>4053</v>
      </c>
      <c r="C421" s="57">
        <v>44</v>
      </c>
      <c r="D421" s="56" t="s">
        <v>4944</v>
      </c>
      <c r="E421" s="56" t="s">
        <v>4945</v>
      </c>
      <c r="F421" s="57">
        <v>1</v>
      </c>
    </row>
    <row r="422" spans="1:6">
      <c r="A422" s="55">
        <v>46273</v>
      </c>
      <c r="B422" s="56" t="s">
        <v>72</v>
      </c>
      <c r="C422" s="57">
        <v>79</v>
      </c>
      <c r="D422" s="56" t="s">
        <v>4944</v>
      </c>
      <c r="E422" s="56" t="s">
        <v>4945</v>
      </c>
      <c r="F422" s="57">
        <v>1</v>
      </c>
    </row>
    <row r="423" spans="1:6">
      <c r="A423" s="55">
        <v>46273</v>
      </c>
      <c r="B423" s="56" t="s">
        <v>74</v>
      </c>
      <c r="C423" s="57">
        <v>183</v>
      </c>
      <c r="D423" s="56" t="s">
        <v>4946</v>
      </c>
      <c r="E423" s="56" t="s">
        <v>4947</v>
      </c>
      <c r="F423" s="57">
        <v>1</v>
      </c>
    </row>
    <row r="424" spans="1:6">
      <c r="A424" s="55">
        <v>46273</v>
      </c>
      <c r="B424" s="56" t="s">
        <v>4055</v>
      </c>
      <c r="C424" s="57">
        <v>45</v>
      </c>
      <c r="D424" s="56" t="s">
        <v>4953</v>
      </c>
      <c r="E424" s="56" t="s">
        <v>4954</v>
      </c>
      <c r="F424" s="57">
        <v>1</v>
      </c>
    </row>
    <row r="425" spans="1:6">
      <c r="A425" s="55">
        <v>46273</v>
      </c>
      <c r="B425" s="56" t="s">
        <v>76</v>
      </c>
      <c r="C425" s="57">
        <v>45</v>
      </c>
      <c r="D425" s="56" t="s">
        <v>4948</v>
      </c>
      <c r="E425" s="56" t="s">
        <v>4949</v>
      </c>
      <c r="F425" s="57">
        <v>2</v>
      </c>
    </row>
    <row r="426" spans="1:6">
      <c r="A426" s="55">
        <v>46273</v>
      </c>
      <c r="B426" s="56" t="s">
        <v>4057</v>
      </c>
      <c r="C426" s="57">
        <v>119</v>
      </c>
      <c r="D426" s="56" t="s">
        <v>4948</v>
      </c>
      <c r="E426" s="56" t="s">
        <v>4949</v>
      </c>
      <c r="F426" s="57">
        <v>2</v>
      </c>
    </row>
    <row r="427" spans="1:6">
      <c r="A427" s="55">
        <v>46273</v>
      </c>
      <c r="B427" s="56" t="s">
        <v>78</v>
      </c>
      <c r="C427" s="57">
        <v>65</v>
      </c>
      <c r="D427" s="56" t="s">
        <v>4948</v>
      </c>
      <c r="E427" s="56" t="s">
        <v>4949</v>
      </c>
      <c r="F427" s="57">
        <v>2</v>
      </c>
    </row>
    <row r="428" spans="1:6">
      <c r="A428" s="55">
        <v>46273</v>
      </c>
      <c r="B428" s="56" t="s">
        <v>82</v>
      </c>
      <c r="C428" s="57">
        <v>90</v>
      </c>
      <c r="D428" s="56" t="s">
        <v>4953</v>
      </c>
      <c r="E428" s="56" t="s">
        <v>4954</v>
      </c>
      <c r="F428" s="57">
        <v>1</v>
      </c>
    </row>
    <row r="429" spans="1:6">
      <c r="A429" s="55">
        <v>46273</v>
      </c>
      <c r="B429" s="56" t="s">
        <v>92</v>
      </c>
      <c r="C429" s="57">
        <v>26</v>
      </c>
      <c r="D429" s="56" t="s">
        <v>4946</v>
      </c>
      <c r="E429" s="56" t="s">
        <v>4947</v>
      </c>
      <c r="F429" s="57">
        <v>1</v>
      </c>
    </row>
    <row r="430" spans="1:6">
      <c r="A430" s="55">
        <v>46273</v>
      </c>
      <c r="B430" s="56" t="s">
        <v>96</v>
      </c>
      <c r="C430" s="57">
        <v>112</v>
      </c>
      <c r="D430" s="56" t="s">
        <v>4946</v>
      </c>
      <c r="E430" s="56" t="s">
        <v>4947</v>
      </c>
      <c r="F430" s="57">
        <v>1</v>
      </c>
    </row>
    <row r="431" spans="1:6">
      <c r="A431" s="55">
        <v>46273</v>
      </c>
      <c r="B431" s="56" t="s">
        <v>100</v>
      </c>
      <c r="C431" s="57">
        <v>75</v>
      </c>
      <c r="D431" s="56" t="s">
        <v>4953</v>
      </c>
      <c r="E431" s="56" t="s">
        <v>4954</v>
      </c>
      <c r="F431" s="57">
        <v>1</v>
      </c>
    </row>
    <row r="432" spans="1:6">
      <c r="A432" s="55">
        <v>46273</v>
      </c>
      <c r="B432" s="56" t="s">
        <v>102</v>
      </c>
      <c r="C432" s="57">
        <v>119</v>
      </c>
      <c r="D432" s="56" t="s">
        <v>4944</v>
      </c>
      <c r="E432" s="56" t="s">
        <v>4945</v>
      </c>
      <c r="F432" s="57">
        <v>1</v>
      </c>
    </row>
    <row r="433" spans="1:6">
      <c r="A433" s="55">
        <v>46273</v>
      </c>
      <c r="B433" s="56" t="s">
        <v>104</v>
      </c>
      <c r="C433" s="57">
        <v>82</v>
      </c>
      <c r="D433" s="56" t="s">
        <v>4942</v>
      </c>
      <c r="E433" s="56" t="s">
        <v>4943</v>
      </c>
      <c r="F433" s="57">
        <v>2</v>
      </c>
    </row>
    <row r="434" spans="1:6">
      <c r="A434" s="55">
        <v>46273</v>
      </c>
      <c r="B434" s="56" t="s">
        <v>112</v>
      </c>
      <c r="C434" s="57">
        <v>62</v>
      </c>
      <c r="D434" s="56" t="s">
        <v>4946</v>
      </c>
      <c r="E434" s="56" t="s">
        <v>4947</v>
      </c>
      <c r="F434" s="57">
        <v>1</v>
      </c>
    </row>
    <row r="435" spans="1:6">
      <c r="A435" s="55">
        <v>46273</v>
      </c>
      <c r="B435" s="56" t="s">
        <v>114</v>
      </c>
      <c r="C435" s="57">
        <v>179</v>
      </c>
      <c r="D435" s="56" t="s">
        <v>4942</v>
      </c>
      <c r="E435" s="56" t="s">
        <v>4943</v>
      </c>
      <c r="F435" s="57">
        <v>2</v>
      </c>
    </row>
    <row r="436" spans="1:6">
      <c r="A436" s="55">
        <v>46273</v>
      </c>
      <c r="B436" s="56" t="s">
        <v>4063</v>
      </c>
      <c r="C436" s="57">
        <v>87</v>
      </c>
      <c r="D436" s="56" t="s">
        <v>4942</v>
      </c>
      <c r="E436" s="56" t="s">
        <v>4943</v>
      </c>
      <c r="F436" s="57">
        <v>2</v>
      </c>
    </row>
    <row r="437" spans="1:6">
      <c r="A437" s="55">
        <v>46273</v>
      </c>
      <c r="B437" s="56" t="s">
        <v>116</v>
      </c>
      <c r="C437" s="57">
        <v>53</v>
      </c>
      <c r="D437" s="56" t="s">
        <v>4959</v>
      </c>
      <c r="E437" s="56" t="s">
        <v>4960</v>
      </c>
      <c r="F437" s="57">
        <v>3</v>
      </c>
    </row>
    <row r="438" spans="1:6">
      <c r="A438" s="55">
        <v>46273</v>
      </c>
      <c r="B438" s="56" t="s">
        <v>118</v>
      </c>
      <c r="C438" s="57">
        <v>80</v>
      </c>
      <c r="D438" s="56" t="s">
        <v>4953</v>
      </c>
      <c r="E438" s="56" t="s">
        <v>4954</v>
      </c>
      <c r="F438" s="57">
        <v>1</v>
      </c>
    </row>
    <row r="439" spans="1:6">
      <c r="A439" s="55">
        <v>46273</v>
      </c>
      <c r="B439" s="56" t="s">
        <v>124</v>
      </c>
      <c r="C439" s="57">
        <v>94</v>
      </c>
      <c r="D439" s="56" t="s">
        <v>4942</v>
      </c>
      <c r="E439" s="56" t="s">
        <v>4943</v>
      </c>
      <c r="F439" s="57">
        <v>2</v>
      </c>
    </row>
    <row r="440" spans="1:6">
      <c r="A440" s="55">
        <v>46273</v>
      </c>
      <c r="B440" s="56" t="s">
        <v>138</v>
      </c>
      <c r="C440" s="57">
        <v>127</v>
      </c>
      <c r="D440" s="56" t="s">
        <v>4948</v>
      </c>
      <c r="E440" s="56" t="s">
        <v>4949</v>
      </c>
      <c r="F440" s="57">
        <v>2</v>
      </c>
    </row>
    <row r="441" spans="1:6">
      <c r="A441" s="55">
        <v>46273</v>
      </c>
      <c r="B441" s="56" t="s">
        <v>142</v>
      </c>
      <c r="C441" s="57">
        <v>95</v>
      </c>
      <c r="D441" s="56" t="s">
        <v>4946</v>
      </c>
      <c r="E441" s="56" t="s">
        <v>4947</v>
      </c>
      <c r="F441" s="57">
        <v>1</v>
      </c>
    </row>
    <row r="442" spans="1:6">
      <c r="A442" s="55">
        <v>46273</v>
      </c>
      <c r="B442" s="56" t="s">
        <v>146</v>
      </c>
      <c r="C442" s="57">
        <v>101</v>
      </c>
      <c r="D442" s="56" t="s">
        <v>4942</v>
      </c>
      <c r="E442" s="56" t="s">
        <v>4943</v>
      </c>
      <c r="F442" s="57">
        <v>2</v>
      </c>
    </row>
    <row r="443" spans="1:6">
      <c r="A443" s="55">
        <v>46273</v>
      </c>
      <c r="B443" s="56" t="s">
        <v>148</v>
      </c>
      <c r="C443" s="57">
        <v>51</v>
      </c>
      <c r="D443" s="56" t="s">
        <v>4953</v>
      </c>
      <c r="E443" s="56" t="s">
        <v>4954</v>
      </c>
      <c r="F443" s="57">
        <v>1</v>
      </c>
    </row>
    <row r="444" spans="1:6">
      <c r="A444" s="55">
        <v>46273</v>
      </c>
      <c r="B444" s="56" t="s">
        <v>150</v>
      </c>
      <c r="C444" s="57">
        <v>14</v>
      </c>
      <c r="D444" s="56" t="s">
        <v>4953</v>
      </c>
      <c r="E444" s="56" t="s">
        <v>4954</v>
      </c>
      <c r="F444" s="57">
        <v>1</v>
      </c>
    </row>
    <row r="445" spans="1:6">
      <c r="A445" s="55">
        <v>46273</v>
      </c>
      <c r="B445" s="56" t="s">
        <v>152</v>
      </c>
      <c r="C445" s="57">
        <v>76</v>
      </c>
      <c r="D445" s="56" t="s">
        <v>4953</v>
      </c>
      <c r="E445" s="56" t="s">
        <v>4954</v>
      </c>
      <c r="F445" s="57">
        <v>1</v>
      </c>
    </row>
    <row r="446" spans="1:6">
      <c r="A446" s="55">
        <v>46273</v>
      </c>
      <c r="B446" s="56" t="s">
        <v>154</v>
      </c>
      <c r="C446" s="57">
        <v>66</v>
      </c>
      <c r="D446" s="56" t="s">
        <v>4942</v>
      </c>
      <c r="E446" s="56" t="s">
        <v>4943</v>
      </c>
      <c r="F446" s="57">
        <v>2</v>
      </c>
    </row>
    <row r="447" spans="1:6">
      <c r="A447" s="55">
        <v>46273</v>
      </c>
      <c r="B447" s="56" t="s">
        <v>156</v>
      </c>
      <c r="C447" s="57">
        <v>77</v>
      </c>
      <c r="D447" s="56" t="s">
        <v>4942</v>
      </c>
      <c r="E447" s="56" t="s">
        <v>4943</v>
      </c>
      <c r="F447" s="57">
        <v>2</v>
      </c>
    </row>
    <row r="448" spans="1:6">
      <c r="A448" s="55">
        <v>46273</v>
      </c>
      <c r="B448" s="56" t="s">
        <v>160</v>
      </c>
      <c r="C448" s="57">
        <v>97</v>
      </c>
      <c r="D448" s="56" t="s">
        <v>4942</v>
      </c>
      <c r="E448" s="56" t="s">
        <v>4943</v>
      </c>
      <c r="F448" s="57">
        <v>2</v>
      </c>
    </row>
    <row r="449" spans="1:6">
      <c r="A449" s="55">
        <v>46273</v>
      </c>
      <c r="B449" s="56" t="s">
        <v>164</v>
      </c>
      <c r="C449" s="57">
        <v>35</v>
      </c>
      <c r="D449" s="56" t="s">
        <v>4953</v>
      </c>
      <c r="E449" s="56" t="s">
        <v>4954</v>
      </c>
      <c r="F449" s="57">
        <v>1</v>
      </c>
    </row>
    <row r="450" spans="1:6">
      <c r="A450" s="55">
        <v>46273</v>
      </c>
      <c r="B450" s="56" t="s">
        <v>166</v>
      </c>
      <c r="C450" s="57">
        <v>103</v>
      </c>
      <c r="D450" s="56" t="s">
        <v>4944</v>
      </c>
      <c r="E450" s="56" t="s">
        <v>4945</v>
      </c>
      <c r="F450" s="57">
        <v>1</v>
      </c>
    </row>
    <row r="451" spans="1:6">
      <c r="A451" s="55">
        <v>46273</v>
      </c>
      <c r="B451" s="56" t="s">
        <v>170</v>
      </c>
      <c r="C451" s="57">
        <v>81</v>
      </c>
      <c r="D451" s="56" t="s">
        <v>4944</v>
      </c>
      <c r="E451" s="56" t="s">
        <v>4945</v>
      </c>
      <c r="F451" s="57">
        <v>1</v>
      </c>
    </row>
    <row r="452" spans="1:6">
      <c r="A452" s="55">
        <v>46273</v>
      </c>
      <c r="B452" s="56" t="s">
        <v>174</v>
      </c>
      <c r="C452" s="57">
        <v>37</v>
      </c>
      <c r="D452" s="56" t="s">
        <v>4942</v>
      </c>
      <c r="E452" s="56" t="s">
        <v>4943</v>
      </c>
      <c r="F452" s="57">
        <v>2</v>
      </c>
    </row>
    <row r="453" spans="1:6">
      <c r="A453" s="55">
        <v>46273</v>
      </c>
      <c r="B453" s="56" t="s">
        <v>176</v>
      </c>
      <c r="C453" s="57">
        <v>47</v>
      </c>
      <c r="D453" s="56" t="s">
        <v>4953</v>
      </c>
      <c r="E453" s="56" t="s">
        <v>4954</v>
      </c>
      <c r="F453" s="57">
        <v>1</v>
      </c>
    </row>
    <row r="454" spans="1:6">
      <c r="A454" s="55">
        <v>46273</v>
      </c>
      <c r="B454" s="56" t="s">
        <v>178</v>
      </c>
      <c r="C454" s="57">
        <v>60</v>
      </c>
      <c r="D454" s="56" t="s">
        <v>4967</v>
      </c>
      <c r="E454" s="56" t="s">
        <v>4968</v>
      </c>
      <c r="F454" s="57">
        <v>2</v>
      </c>
    </row>
    <row r="455" spans="1:6">
      <c r="A455" s="55">
        <v>46273</v>
      </c>
      <c r="B455" s="56" t="s">
        <v>180</v>
      </c>
      <c r="C455" s="57">
        <v>51</v>
      </c>
      <c r="D455" s="56" t="s">
        <v>4944</v>
      </c>
      <c r="E455" s="56" t="s">
        <v>4945</v>
      </c>
      <c r="F455" s="57">
        <v>1</v>
      </c>
    </row>
    <row r="456" spans="1:6">
      <c r="A456" s="55">
        <v>46273</v>
      </c>
      <c r="B456" s="56" t="s">
        <v>182</v>
      </c>
      <c r="C456" s="57">
        <v>63</v>
      </c>
      <c r="D456" s="56" t="s">
        <v>4948</v>
      </c>
      <c r="E456" s="56" t="s">
        <v>4949</v>
      </c>
      <c r="F456" s="57">
        <v>2</v>
      </c>
    </row>
    <row r="457" spans="1:6">
      <c r="A457" s="55">
        <v>46273</v>
      </c>
      <c r="B457" s="56" t="s">
        <v>186</v>
      </c>
      <c r="C457" s="57">
        <v>34</v>
      </c>
      <c r="D457" s="56" t="s">
        <v>4953</v>
      </c>
      <c r="E457" s="56" t="s">
        <v>4954</v>
      </c>
      <c r="F457" s="57">
        <v>1</v>
      </c>
    </row>
    <row r="458" spans="1:6">
      <c r="A458" s="55">
        <v>46273</v>
      </c>
      <c r="B458" s="56" t="s">
        <v>190</v>
      </c>
      <c r="C458" s="57">
        <v>7</v>
      </c>
      <c r="D458" s="56" t="s">
        <v>4946</v>
      </c>
      <c r="E458" s="56" t="s">
        <v>4947</v>
      </c>
      <c r="F458" s="57">
        <v>1</v>
      </c>
    </row>
    <row r="459" spans="1:6">
      <c r="A459" s="55">
        <v>46273</v>
      </c>
      <c r="B459" s="56" t="s">
        <v>204</v>
      </c>
      <c r="C459" s="57">
        <v>3</v>
      </c>
      <c r="D459" s="56" t="s">
        <v>4950</v>
      </c>
      <c r="E459" s="56" t="s">
        <v>4951</v>
      </c>
      <c r="F459" s="57">
        <v>1</v>
      </c>
    </row>
    <row r="460" spans="1:6">
      <c r="A460" s="55">
        <v>46273</v>
      </c>
      <c r="B460" s="56" t="s">
        <v>206</v>
      </c>
      <c r="C460" s="57">
        <v>1</v>
      </c>
      <c r="D460" s="56" t="s">
        <v>4950</v>
      </c>
      <c r="E460" s="56" t="s">
        <v>4951</v>
      </c>
      <c r="F460" s="57">
        <v>1</v>
      </c>
    </row>
    <row r="461" spans="1:6">
      <c r="A461" s="55">
        <v>46273</v>
      </c>
      <c r="B461" s="56" t="s">
        <v>216</v>
      </c>
      <c r="C461" s="57">
        <v>24</v>
      </c>
      <c r="D461" s="56" t="s">
        <v>4955</v>
      </c>
      <c r="E461" s="56" t="s">
        <v>4956</v>
      </c>
      <c r="F461" s="57">
        <v>3</v>
      </c>
    </row>
    <row r="462" spans="1:6">
      <c r="A462" s="55">
        <v>46273</v>
      </c>
      <c r="B462" s="56" t="s">
        <v>218</v>
      </c>
      <c r="C462" s="57">
        <v>54</v>
      </c>
      <c r="D462" s="56" t="s">
        <v>4950</v>
      </c>
      <c r="E462" s="56" t="s">
        <v>4951</v>
      </c>
      <c r="F462" s="57">
        <v>1</v>
      </c>
    </row>
    <row r="463" spans="1:6">
      <c r="A463" s="55">
        <v>46273</v>
      </c>
      <c r="B463" s="56" t="s">
        <v>226</v>
      </c>
      <c r="C463" s="57">
        <v>61</v>
      </c>
      <c r="D463" s="56" t="s">
        <v>4953</v>
      </c>
      <c r="E463" s="56" t="s">
        <v>4954</v>
      </c>
      <c r="F463" s="57">
        <v>1</v>
      </c>
    </row>
    <row r="464" spans="1:6">
      <c r="A464" s="55">
        <v>46273</v>
      </c>
      <c r="B464" s="56" t="s">
        <v>238</v>
      </c>
      <c r="C464" s="57">
        <v>2</v>
      </c>
      <c r="D464" s="56" t="s">
        <v>4950</v>
      </c>
      <c r="E464" s="56" t="s">
        <v>4951</v>
      </c>
      <c r="F464" s="57">
        <v>1</v>
      </c>
    </row>
    <row r="465" spans="1:6">
      <c r="A465" s="55">
        <v>46273</v>
      </c>
      <c r="B465" s="56" t="s">
        <v>240</v>
      </c>
      <c r="C465" s="57">
        <v>50</v>
      </c>
      <c r="D465" s="56" t="s">
        <v>4950</v>
      </c>
      <c r="E465" s="56" t="s">
        <v>4951</v>
      </c>
      <c r="F465" s="57">
        <v>1</v>
      </c>
    </row>
    <row r="466" spans="1:6">
      <c r="A466" s="55">
        <v>46273</v>
      </c>
      <c r="B466" s="56" t="s">
        <v>250</v>
      </c>
      <c r="C466" s="57">
        <v>30</v>
      </c>
      <c r="D466" s="56" t="s">
        <v>4942</v>
      </c>
      <c r="E466" s="56" t="s">
        <v>4943</v>
      </c>
      <c r="F466" s="57">
        <v>2</v>
      </c>
    </row>
    <row r="467" spans="1:6">
      <c r="A467" s="55">
        <v>46273</v>
      </c>
      <c r="B467" s="56" t="s">
        <v>252</v>
      </c>
      <c r="C467" s="57">
        <v>3</v>
      </c>
      <c r="D467" s="56" t="s">
        <v>4950</v>
      </c>
      <c r="E467" s="56" t="s">
        <v>4951</v>
      </c>
      <c r="F467" s="57">
        <v>1</v>
      </c>
    </row>
    <row r="468" spans="1:6">
      <c r="A468" s="55">
        <v>46273</v>
      </c>
      <c r="B468" s="56" t="s">
        <v>254</v>
      </c>
      <c r="C468" s="57">
        <v>122</v>
      </c>
      <c r="D468" s="56" t="s">
        <v>4950</v>
      </c>
      <c r="E468" s="56" t="s">
        <v>4951</v>
      </c>
      <c r="F468" s="57">
        <v>1</v>
      </c>
    </row>
    <row r="469" spans="1:6">
      <c r="A469" s="55">
        <v>46273</v>
      </c>
      <c r="B469" s="56" t="s">
        <v>256</v>
      </c>
      <c r="C469" s="57">
        <v>84</v>
      </c>
      <c r="D469" s="56" t="s">
        <v>4950</v>
      </c>
      <c r="E469" s="56" t="s">
        <v>4951</v>
      </c>
      <c r="F469" s="57">
        <v>1</v>
      </c>
    </row>
    <row r="470" spans="1:6">
      <c r="A470" s="55">
        <v>46273</v>
      </c>
      <c r="B470" s="56" t="s">
        <v>270</v>
      </c>
      <c r="C470" s="57">
        <v>108</v>
      </c>
      <c r="D470" s="56" t="s">
        <v>4953</v>
      </c>
      <c r="E470" s="56" t="s">
        <v>4954</v>
      </c>
      <c r="F470" s="57">
        <v>1</v>
      </c>
    </row>
    <row r="471" spans="1:6">
      <c r="A471" s="55">
        <v>46273</v>
      </c>
      <c r="B471" s="56" t="s">
        <v>272</v>
      </c>
      <c r="C471" s="57">
        <v>23</v>
      </c>
      <c r="D471" s="56" t="s">
        <v>4950</v>
      </c>
      <c r="E471" s="56" t="s">
        <v>4951</v>
      </c>
      <c r="F471" s="57">
        <v>1</v>
      </c>
    </row>
    <row r="472" spans="1:6">
      <c r="A472" s="55">
        <v>46273</v>
      </c>
      <c r="B472" s="56" t="s">
        <v>276</v>
      </c>
      <c r="C472" s="57">
        <v>52</v>
      </c>
      <c r="D472" s="56" t="s">
        <v>4942</v>
      </c>
      <c r="E472" s="56" t="s">
        <v>4943</v>
      </c>
      <c r="F472" s="57">
        <v>2</v>
      </c>
    </row>
    <row r="473" spans="1:6">
      <c r="A473" s="55">
        <v>46273</v>
      </c>
      <c r="B473" s="56" t="s">
        <v>278</v>
      </c>
      <c r="C473" s="57">
        <v>67</v>
      </c>
      <c r="D473" s="56" t="s">
        <v>4953</v>
      </c>
      <c r="E473" s="56" t="s">
        <v>4954</v>
      </c>
      <c r="F473" s="57">
        <v>1</v>
      </c>
    </row>
    <row r="474" spans="1:6">
      <c r="A474" s="55">
        <v>46273</v>
      </c>
      <c r="B474" s="56" t="s">
        <v>280</v>
      </c>
      <c r="C474" s="57">
        <v>213</v>
      </c>
      <c r="D474" s="56" t="s">
        <v>4948</v>
      </c>
      <c r="E474" s="56" t="s">
        <v>4949</v>
      </c>
      <c r="F474" s="57">
        <v>2</v>
      </c>
    </row>
    <row r="475" spans="1:6">
      <c r="A475" s="55">
        <v>46273</v>
      </c>
      <c r="B475" s="56" t="s">
        <v>282</v>
      </c>
      <c r="C475" s="57">
        <v>27</v>
      </c>
      <c r="D475" s="56" t="s">
        <v>4953</v>
      </c>
      <c r="E475" s="56" t="s">
        <v>4954</v>
      </c>
      <c r="F475" s="57">
        <v>1</v>
      </c>
    </row>
    <row r="476" spans="1:6">
      <c r="A476" s="55">
        <v>46273</v>
      </c>
      <c r="B476" s="56" t="s">
        <v>312</v>
      </c>
      <c r="C476" s="57">
        <v>15</v>
      </c>
      <c r="D476" s="56" t="s">
        <v>4942</v>
      </c>
      <c r="E476" s="56" t="s">
        <v>4943</v>
      </c>
      <c r="F476" s="57">
        <v>2</v>
      </c>
    </row>
    <row r="477" spans="1:6">
      <c r="A477" s="55">
        <v>46273</v>
      </c>
      <c r="B477" s="56" t="s">
        <v>320</v>
      </c>
      <c r="C477" s="57">
        <v>82</v>
      </c>
      <c r="D477" s="56" t="s">
        <v>4944</v>
      </c>
      <c r="E477" s="56" t="s">
        <v>4945</v>
      </c>
      <c r="F477" s="57">
        <v>1</v>
      </c>
    </row>
    <row r="478" spans="1:6">
      <c r="A478" s="55">
        <v>46273</v>
      </c>
      <c r="B478" s="56" t="s">
        <v>328</v>
      </c>
      <c r="C478" s="57">
        <v>134</v>
      </c>
      <c r="D478" s="56" t="s">
        <v>4944</v>
      </c>
      <c r="E478" s="56" t="s">
        <v>4945</v>
      </c>
      <c r="F478" s="57">
        <v>1</v>
      </c>
    </row>
    <row r="479" spans="1:6">
      <c r="A479" s="55">
        <v>46273</v>
      </c>
      <c r="B479" s="56" t="s">
        <v>344</v>
      </c>
      <c r="C479" s="57">
        <v>77</v>
      </c>
      <c r="D479" s="56" t="s">
        <v>4942</v>
      </c>
      <c r="E479" s="56" t="s">
        <v>4943</v>
      </c>
      <c r="F479" s="57">
        <v>2</v>
      </c>
    </row>
    <row r="480" spans="1:6">
      <c r="A480" s="55">
        <v>46273</v>
      </c>
      <c r="B480" s="56" t="s">
        <v>386</v>
      </c>
      <c r="C480" s="57">
        <v>53</v>
      </c>
      <c r="D480" s="56" t="s">
        <v>4953</v>
      </c>
      <c r="E480" s="56" t="s">
        <v>4954</v>
      </c>
      <c r="F480" s="57">
        <v>1</v>
      </c>
    </row>
    <row r="481" spans="1:6">
      <c r="A481" s="55">
        <v>46273</v>
      </c>
      <c r="B481" s="56" t="s">
        <v>390</v>
      </c>
      <c r="C481" s="57">
        <v>47</v>
      </c>
      <c r="D481" s="56" t="s">
        <v>4953</v>
      </c>
      <c r="E481" s="56" t="s">
        <v>4954</v>
      </c>
      <c r="F481" s="57">
        <v>1</v>
      </c>
    </row>
    <row r="482" spans="1:6">
      <c r="A482" s="55">
        <v>46273</v>
      </c>
      <c r="B482" s="56" t="s">
        <v>412</v>
      </c>
      <c r="C482" s="57">
        <v>17</v>
      </c>
      <c r="D482" s="56" t="s">
        <v>4946</v>
      </c>
      <c r="E482" s="56" t="s">
        <v>4947</v>
      </c>
      <c r="F482" s="57">
        <v>1</v>
      </c>
    </row>
    <row r="483" spans="1:6">
      <c r="A483" s="55">
        <v>46273</v>
      </c>
      <c r="B483" s="56" t="s">
        <v>418</v>
      </c>
      <c r="C483" s="57">
        <v>23</v>
      </c>
      <c r="D483" s="56" t="s">
        <v>4946</v>
      </c>
      <c r="E483" s="56" t="s">
        <v>4947</v>
      </c>
      <c r="F483" s="57">
        <v>1</v>
      </c>
    </row>
    <row r="484" spans="1:6">
      <c r="A484" s="55">
        <v>46273</v>
      </c>
      <c r="B484" s="56" t="s">
        <v>424</v>
      </c>
      <c r="C484" s="57">
        <v>24</v>
      </c>
      <c r="D484" s="56" t="s">
        <v>4953</v>
      </c>
      <c r="E484" s="56" t="s">
        <v>4954</v>
      </c>
      <c r="F484" s="57">
        <v>1</v>
      </c>
    </row>
    <row r="485" spans="1:6">
      <c r="A485" s="55">
        <v>46273</v>
      </c>
      <c r="B485" s="56" t="s">
        <v>430</v>
      </c>
      <c r="C485" s="57">
        <v>79</v>
      </c>
      <c r="D485" s="56" t="s">
        <v>4942</v>
      </c>
      <c r="E485" s="56" t="s">
        <v>4943</v>
      </c>
      <c r="F485" s="57">
        <v>2</v>
      </c>
    </row>
    <row r="486" spans="1:6">
      <c r="A486" s="55">
        <v>46273</v>
      </c>
      <c r="B486" s="56" t="s">
        <v>454</v>
      </c>
      <c r="C486" s="57">
        <v>61</v>
      </c>
      <c r="D486" s="56" t="s">
        <v>4942</v>
      </c>
      <c r="E486" s="56" t="s">
        <v>4943</v>
      </c>
      <c r="F486" s="57">
        <v>2</v>
      </c>
    </row>
    <row r="487" spans="1:6">
      <c r="A487" s="55">
        <v>46273</v>
      </c>
      <c r="B487" s="56" t="s">
        <v>456</v>
      </c>
      <c r="C487" s="57">
        <v>72</v>
      </c>
      <c r="D487" s="56" t="s">
        <v>4942</v>
      </c>
      <c r="E487" s="56" t="s">
        <v>4943</v>
      </c>
      <c r="F487" s="57">
        <v>2</v>
      </c>
    </row>
    <row r="488" spans="1:6">
      <c r="A488" s="55">
        <v>46273</v>
      </c>
      <c r="B488" s="56" t="s">
        <v>458</v>
      </c>
      <c r="C488" s="57">
        <v>147</v>
      </c>
      <c r="D488" s="56" t="s">
        <v>4944</v>
      </c>
      <c r="E488" s="56" t="s">
        <v>4945</v>
      </c>
      <c r="F488" s="57">
        <v>1</v>
      </c>
    </row>
    <row r="489" spans="1:6">
      <c r="A489" s="55">
        <v>46273</v>
      </c>
      <c r="B489" s="56" t="s">
        <v>460</v>
      </c>
      <c r="C489" s="57">
        <v>24</v>
      </c>
      <c r="D489" s="56" t="s">
        <v>4953</v>
      </c>
      <c r="E489" s="56" t="s">
        <v>4954</v>
      </c>
      <c r="F489" s="57">
        <v>1</v>
      </c>
    </row>
    <row r="490" spans="1:6">
      <c r="A490" s="55">
        <v>46273</v>
      </c>
      <c r="B490" s="56" t="s">
        <v>464</v>
      </c>
      <c r="C490" s="57">
        <v>69</v>
      </c>
      <c r="D490" s="56" t="s">
        <v>4946</v>
      </c>
      <c r="E490" s="56" t="s">
        <v>4947</v>
      </c>
      <c r="F490" s="57">
        <v>1</v>
      </c>
    </row>
    <row r="491" spans="1:6">
      <c r="A491" s="55">
        <v>46273</v>
      </c>
      <c r="B491" s="56" t="s">
        <v>466</v>
      </c>
      <c r="C491" s="57">
        <v>3</v>
      </c>
      <c r="D491" s="56" t="s">
        <v>4944</v>
      </c>
      <c r="E491" s="56" t="s">
        <v>4945</v>
      </c>
      <c r="F491" s="57">
        <v>1</v>
      </c>
    </row>
    <row r="492" spans="1:6">
      <c r="A492" s="55">
        <v>46273</v>
      </c>
      <c r="B492" s="56" t="s">
        <v>470</v>
      </c>
      <c r="C492" s="57">
        <v>30</v>
      </c>
      <c r="D492" s="56" t="s">
        <v>4953</v>
      </c>
      <c r="E492" s="56" t="s">
        <v>4954</v>
      </c>
      <c r="F492" s="57">
        <v>1</v>
      </c>
    </row>
    <row r="493" spans="1:6">
      <c r="A493" s="55">
        <v>46273</v>
      </c>
      <c r="B493" s="56" t="s">
        <v>472</v>
      </c>
      <c r="C493" s="57">
        <v>107</v>
      </c>
      <c r="D493" s="56" t="s">
        <v>4953</v>
      </c>
      <c r="E493" s="56" t="s">
        <v>4954</v>
      </c>
      <c r="F493" s="57">
        <v>1</v>
      </c>
    </row>
    <row r="494" spans="1:6">
      <c r="A494" s="55">
        <v>46272</v>
      </c>
      <c r="B494" s="56" t="s">
        <v>46</v>
      </c>
      <c r="C494" s="57">
        <v>79</v>
      </c>
      <c r="D494" s="56" t="s">
        <v>4955</v>
      </c>
      <c r="E494" s="56" t="s">
        <v>4956</v>
      </c>
      <c r="F494" s="57">
        <v>3</v>
      </c>
    </row>
    <row r="495" spans="1:6">
      <c r="A495" s="55">
        <v>46272</v>
      </c>
      <c r="B495" s="56" t="s">
        <v>4051</v>
      </c>
      <c r="C495" s="57">
        <v>59</v>
      </c>
      <c r="D495" s="56" t="s">
        <v>4944</v>
      </c>
      <c r="E495" s="56" t="s">
        <v>4945</v>
      </c>
      <c r="F495" s="57">
        <v>1</v>
      </c>
    </row>
    <row r="496" spans="1:6">
      <c r="A496" s="55">
        <v>46272</v>
      </c>
      <c r="B496" s="56" t="s">
        <v>4969</v>
      </c>
      <c r="C496" s="57">
        <v>1</v>
      </c>
      <c r="D496" s="56" t="s">
        <v>4944</v>
      </c>
      <c r="E496" s="56" t="s">
        <v>4945</v>
      </c>
      <c r="F496" s="57">
        <v>1</v>
      </c>
    </row>
    <row r="497" spans="1:6">
      <c r="A497" s="55">
        <v>46272</v>
      </c>
      <c r="B497" s="56" t="s">
        <v>49</v>
      </c>
      <c r="C497" s="57">
        <v>48</v>
      </c>
      <c r="D497" s="56" t="s">
        <v>4946</v>
      </c>
      <c r="E497" s="56" t="s">
        <v>4947</v>
      </c>
      <c r="F497" s="57">
        <v>1</v>
      </c>
    </row>
    <row r="498" spans="1:6">
      <c r="A498" s="55">
        <v>46272</v>
      </c>
      <c r="B498" s="56" t="s">
        <v>51</v>
      </c>
      <c r="C498" s="57">
        <v>8</v>
      </c>
      <c r="D498" s="56" t="s">
        <v>4950</v>
      </c>
      <c r="E498" s="56" t="s">
        <v>4951</v>
      </c>
      <c r="F498" s="57">
        <v>1</v>
      </c>
    </row>
    <row r="499" spans="1:6">
      <c r="A499" s="55">
        <v>46272</v>
      </c>
      <c r="B499" s="56" t="s">
        <v>54</v>
      </c>
      <c r="C499" s="57">
        <v>1</v>
      </c>
      <c r="D499" s="56" t="s">
        <v>4944</v>
      </c>
      <c r="E499" s="56" t="s">
        <v>4945</v>
      </c>
      <c r="F499" s="57">
        <v>1</v>
      </c>
    </row>
    <row r="500" spans="1:6">
      <c r="A500" s="55">
        <v>46272</v>
      </c>
      <c r="B500" s="56" t="s">
        <v>60</v>
      </c>
      <c r="C500" s="57">
        <v>89</v>
      </c>
      <c r="D500" s="56" t="s">
        <v>4944</v>
      </c>
      <c r="E500" s="56" t="s">
        <v>4945</v>
      </c>
      <c r="F500" s="57">
        <v>1</v>
      </c>
    </row>
    <row r="501" spans="1:6">
      <c r="A501" s="55">
        <v>46272</v>
      </c>
      <c r="B501" s="56" t="s">
        <v>64</v>
      </c>
      <c r="C501" s="57">
        <v>57</v>
      </c>
      <c r="D501" s="56" t="s">
        <v>4944</v>
      </c>
      <c r="E501" s="56" t="s">
        <v>4945</v>
      </c>
      <c r="F501" s="57">
        <v>1</v>
      </c>
    </row>
    <row r="502" spans="1:6">
      <c r="A502" s="55">
        <v>46272</v>
      </c>
      <c r="B502" s="56" t="s">
        <v>66</v>
      </c>
      <c r="C502" s="57">
        <v>106</v>
      </c>
      <c r="D502" s="56" t="s">
        <v>4944</v>
      </c>
      <c r="E502" s="56" t="s">
        <v>4945</v>
      </c>
      <c r="F502" s="57">
        <v>1</v>
      </c>
    </row>
    <row r="503" spans="1:6">
      <c r="A503" s="55">
        <v>46272</v>
      </c>
      <c r="B503" s="56" t="s">
        <v>68</v>
      </c>
      <c r="C503" s="57">
        <v>45</v>
      </c>
      <c r="D503" s="56" t="s">
        <v>4953</v>
      </c>
      <c r="E503" s="56" t="s">
        <v>4954</v>
      </c>
      <c r="F503" s="57">
        <v>1</v>
      </c>
    </row>
    <row r="504" spans="1:6">
      <c r="A504" s="55">
        <v>46272</v>
      </c>
      <c r="B504" s="56" t="s">
        <v>4053</v>
      </c>
      <c r="C504" s="57">
        <v>40</v>
      </c>
      <c r="D504" s="56" t="s">
        <v>4944</v>
      </c>
      <c r="E504" s="56" t="s">
        <v>4945</v>
      </c>
      <c r="F504" s="57">
        <v>1</v>
      </c>
    </row>
    <row r="505" spans="1:6">
      <c r="A505" s="55">
        <v>46272</v>
      </c>
      <c r="B505" s="56" t="s">
        <v>74</v>
      </c>
      <c r="C505" s="57">
        <v>31</v>
      </c>
      <c r="D505" s="56" t="s">
        <v>4950</v>
      </c>
      <c r="E505" s="56" t="s">
        <v>4951</v>
      </c>
      <c r="F505" s="57">
        <v>1</v>
      </c>
    </row>
    <row r="506" spans="1:6">
      <c r="A506" s="55">
        <v>46272</v>
      </c>
      <c r="B506" s="56" t="s">
        <v>4055</v>
      </c>
      <c r="C506" s="57">
        <v>28</v>
      </c>
      <c r="D506" s="56" t="s">
        <v>4953</v>
      </c>
      <c r="E506" s="56" t="s">
        <v>4954</v>
      </c>
      <c r="F506" s="57">
        <v>1</v>
      </c>
    </row>
    <row r="507" spans="1:6">
      <c r="A507" s="55">
        <v>46272</v>
      </c>
      <c r="B507" s="56" t="s">
        <v>76</v>
      </c>
      <c r="C507" s="57">
        <v>50</v>
      </c>
      <c r="D507" s="56" t="s">
        <v>4950</v>
      </c>
      <c r="E507" s="56" t="s">
        <v>4951</v>
      </c>
      <c r="F507" s="57">
        <v>1</v>
      </c>
    </row>
    <row r="508" spans="1:6">
      <c r="A508" s="55">
        <v>46272</v>
      </c>
      <c r="B508" s="56" t="s">
        <v>4057</v>
      </c>
      <c r="C508" s="57">
        <v>42</v>
      </c>
      <c r="D508" s="56" t="s">
        <v>4942</v>
      </c>
      <c r="E508" s="56" t="s">
        <v>4943</v>
      </c>
      <c r="F508" s="57">
        <v>2</v>
      </c>
    </row>
    <row r="509" spans="1:6">
      <c r="A509" s="55">
        <v>46272</v>
      </c>
      <c r="B509" s="56" t="s">
        <v>78</v>
      </c>
      <c r="C509" s="57">
        <v>35</v>
      </c>
      <c r="D509" s="56" t="s">
        <v>4950</v>
      </c>
      <c r="E509" s="56" t="s">
        <v>4951</v>
      </c>
      <c r="F509" s="57">
        <v>1</v>
      </c>
    </row>
    <row r="510" spans="1:6">
      <c r="A510" s="55">
        <v>46272</v>
      </c>
      <c r="B510" s="56" t="s">
        <v>82</v>
      </c>
      <c r="C510" s="57">
        <v>105</v>
      </c>
      <c r="D510" s="56" t="s">
        <v>4953</v>
      </c>
      <c r="E510" s="56" t="s">
        <v>4954</v>
      </c>
      <c r="F510" s="57">
        <v>1</v>
      </c>
    </row>
    <row r="511" spans="1:6">
      <c r="A511" s="55">
        <v>46272</v>
      </c>
      <c r="B511" s="56" t="s">
        <v>90</v>
      </c>
      <c r="C511" s="57">
        <v>72</v>
      </c>
      <c r="D511" s="56" t="s">
        <v>4944</v>
      </c>
      <c r="E511" s="56" t="s">
        <v>4945</v>
      </c>
      <c r="F511" s="57">
        <v>1</v>
      </c>
    </row>
    <row r="512" spans="1:6">
      <c r="A512" s="55">
        <v>46272</v>
      </c>
      <c r="B512" s="56" t="s">
        <v>94</v>
      </c>
      <c r="C512" s="57">
        <v>47</v>
      </c>
      <c r="D512" s="56" t="s">
        <v>4944</v>
      </c>
      <c r="E512" s="56" t="s">
        <v>4945</v>
      </c>
      <c r="F512" s="57">
        <v>1</v>
      </c>
    </row>
    <row r="513" spans="1:6">
      <c r="A513" s="55">
        <v>46272</v>
      </c>
      <c r="B513" s="56" t="s">
        <v>100</v>
      </c>
      <c r="C513" s="57">
        <v>67</v>
      </c>
      <c r="D513" s="56" t="s">
        <v>4953</v>
      </c>
      <c r="E513" s="56" t="s">
        <v>4954</v>
      </c>
      <c r="F513" s="57">
        <v>1</v>
      </c>
    </row>
    <row r="514" spans="1:6">
      <c r="A514" s="55">
        <v>46272</v>
      </c>
      <c r="B514" s="56" t="s">
        <v>102</v>
      </c>
      <c r="C514" s="57">
        <v>139</v>
      </c>
      <c r="D514" s="56" t="s">
        <v>4944</v>
      </c>
      <c r="E514" s="56" t="s">
        <v>4945</v>
      </c>
      <c r="F514" s="57">
        <v>1</v>
      </c>
    </row>
    <row r="515" spans="1:6">
      <c r="A515" s="55">
        <v>46272</v>
      </c>
      <c r="B515" s="56" t="s">
        <v>104</v>
      </c>
      <c r="C515" s="57">
        <v>68</v>
      </c>
      <c r="D515" s="56" t="s">
        <v>4942</v>
      </c>
      <c r="E515" s="56" t="s">
        <v>4943</v>
      </c>
      <c r="F515" s="57">
        <v>2</v>
      </c>
    </row>
    <row r="516" spans="1:6">
      <c r="A516" s="55">
        <v>46272</v>
      </c>
      <c r="B516" s="56" t="s">
        <v>112</v>
      </c>
      <c r="C516" s="57">
        <v>59</v>
      </c>
      <c r="D516" s="56" t="s">
        <v>4950</v>
      </c>
      <c r="E516" s="56" t="s">
        <v>4951</v>
      </c>
      <c r="F516" s="57">
        <v>1</v>
      </c>
    </row>
    <row r="517" spans="1:6">
      <c r="A517" s="55">
        <v>46272</v>
      </c>
      <c r="B517" s="56" t="s">
        <v>4063</v>
      </c>
      <c r="C517" s="57">
        <v>53</v>
      </c>
      <c r="D517" s="56" t="s">
        <v>4942</v>
      </c>
      <c r="E517" s="56" t="s">
        <v>4943</v>
      </c>
      <c r="F517" s="57">
        <v>2</v>
      </c>
    </row>
    <row r="518" spans="1:6">
      <c r="A518" s="55">
        <v>46272</v>
      </c>
      <c r="B518" s="56" t="s">
        <v>118</v>
      </c>
      <c r="C518" s="57">
        <v>89</v>
      </c>
      <c r="D518" s="56" t="s">
        <v>4953</v>
      </c>
      <c r="E518" s="56" t="s">
        <v>4954</v>
      </c>
      <c r="F518" s="57">
        <v>1</v>
      </c>
    </row>
    <row r="519" spans="1:6">
      <c r="A519" s="55">
        <v>46272</v>
      </c>
      <c r="B519" s="56" t="s">
        <v>120</v>
      </c>
      <c r="C519" s="57">
        <v>66</v>
      </c>
      <c r="D519" s="56" t="s">
        <v>4955</v>
      </c>
      <c r="E519" s="56" t="s">
        <v>4956</v>
      </c>
      <c r="F519" s="57">
        <v>3</v>
      </c>
    </row>
    <row r="520" spans="1:6">
      <c r="A520" s="55">
        <v>46272</v>
      </c>
      <c r="B520" s="56" t="s">
        <v>124</v>
      </c>
      <c r="C520" s="57">
        <v>102</v>
      </c>
      <c r="D520" s="56" t="s">
        <v>4944</v>
      </c>
      <c r="E520" s="56" t="s">
        <v>4945</v>
      </c>
      <c r="F520" s="57">
        <v>1</v>
      </c>
    </row>
    <row r="521" spans="1:6">
      <c r="A521" s="55">
        <v>46272</v>
      </c>
      <c r="B521" s="56" t="s">
        <v>132</v>
      </c>
      <c r="C521" s="57">
        <v>49</v>
      </c>
      <c r="D521" s="56" t="s">
        <v>4942</v>
      </c>
      <c r="E521" s="56" t="s">
        <v>4943</v>
      </c>
      <c r="F521" s="57">
        <v>2</v>
      </c>
    </row>
    <row r="522" spans="1:6">
      <c r="A522" s="55">
        <v>46272</v>
      </c>
      <c r="B522" s="56" t="s">
        <v>138</v>
      </c>
      <c r="C522" s="57">
        <v>51</v>
      </c>
      <c r="D522" s="56" t="s">
        <v>4942</v>
      </c>
      <c r="E522" s="56" t="s">
        <v>4943</v>
      </c>
      <c r="F522" s="57">
        <v>2</v>
      </c>
    </row>
    <row r="523" spans="1:6">
      <c r="A523" s="55">
        <v>46272</v>
      </c>
      <c r="B523" s="56" t="s">
        <v>142</v>
      </c>
      <c r="C523" s="57">
        <v>62</v>
      </c>
      <c r="D523" s="56" t="s">
        <v>4946</v>
      </c>
      <c r="E523" s="56" t="s">
        <v>4947</v>
      </c>
      <c r="F523" s="57">
        <v>1</v>
      </c>
    </row>
    <row r="524" spans="1:6">
      <c r="A524" s="55">
        <v>46272</v>
      </c>
      <c r="B524" s="56" t="s">
        <v>144</v>
      </c>
      <c r="C524" s="57">
        <v>23</v>
      </c>
      <c r="D524" s="56" t="s">
        <v>4953</v>
      </c>
      <c r="E524" s="56" t="s">
        <v>4954</v>
      </c>
      <c r="F524" s="57">
        <v>1</v>
      </c>
    </row>
    <row r="525" spans="1:6">
      <c r="A525" s="55">
        <v>46272</v>
      </c>
      <c r="B525" s="56" t="s">
        <v>146</v>
      </c>
      <c r="C525" s="57">
        <v>113</v>
      </c>
      <c r="D525" s="56" t="s">
        <v>4944</v>
      </c>
      <c r="E525" s="56" t="s">
        <v>4945</v>
      </c>
      <c r="F525" s="57">
        <v>1</v>
      </c>
    </row>
    <row r="526" spans="1:6">
      <c r="A526" s="55">
        <v>46272</v>
      </c>
      <c r="B526" s="56" t="s">
        <v>148</v>
      </c>
      <c r="C526" s="57">
        <v>84</v>
      </c>
      <c r="D526" s="56" t="s">
        <v>4953</v>
      </c>
      <c r="E526" s="56" t="s">
        <v>4954</v>
      </c>
      <c r="F526" s="57">
        <v>1</v>
      </c>
    </row>
    <row r="527" spans="1:6">
      <c r="A527" s="55">
        <v>46272</v>
      </c>
      <c r="B527" s="56" t="s">
        <v>152</v>
      </c>
      <c r="C527" s="57">
        <v>56</v>
      </c>
      <c r="D527" s="56" t="s">
        <v>4953</v>
      </c>
      <c r="E527" s="56" t="s">
        <v>4954</v>
      </c>
      <c r="F527" s="57">
        <v>1</v>
      </c>
    </row>
    <row r="528" spans="1:6">
      <c r="A528" s="55">
        <v>46272</v>
      </c>
      <c r="B528" s="56" t="s">
        <v>160</v>
      </c>
      <c r="C528" s="57">
        <v>91</v>
      </c>
      <c r="D528" s="56" t="s">
        <v>4944</v>
      </c>
      <c r="E528" s="56" t="s">
        <v>4945</v>
      </c>
      <c r="F528" s="57">
        <v>1</v>
      </c>
    </row>
    <row r="529" spans="1:6">
      <c r="A529" s="55">
        <v>46272</v>
      </c>
      <c r="B529" s="56" t="s">
        <v>162</v>
      </c>
      <c r="C529" s="57">
        <v>5</v>
      </c>
      <c r="D529" s="56" t="s">
        <v>4942</v>
      </c>
      <c r="E529" s="56" t="s">
        <v>4943</v>
      </c>
      <c r="F529" s="57">
        <v>2</v>
      </c>
    </row>
    <row r="530" spans="1:6">
      <c r="A530" s="55">
        <v>46272</v>
      </c>
      <c r="B530" s="56" t="s">
        <v>166</v>
      </c>
      <c r="C530" s="57">
        <v>110</v>
      </c>
      <c r="D530" s="56" t="s">
        <v>4944</v>
      </c>
      <c r="E530" s="56" t="s">
        <v>4945</v>
      </c>
      <c r="F530" s="57">
        <v>1</v>
      </c>
    </row>
    <row r="531" spans="1:6">
      <c r="A531" s="55">
        <v>46272</v>
      </c>
      <c r="B531" s="56" t="s">
        <v>168</v>
      </c>
      <c r="C531" s="57">
        <v>39</v>
      </c>
      <c r="D531" s="56" t="s">
        <v>4950</v>
      </c>
      <c r="E531" s="56" t="s">
        <v>4951</v>
      </c>
      <c r="F531" s="57">
        <v>1</v>
      </c>
    </row>
    <row r="532" spans="1:6">
      <c r="A532" s="55">
        <v>46272</v>
      </c>
      <c r="B532" s="56" t="s">
        <v>170</v>
      </c>
      <c r="C532" s="57">
        <v>89</v>
      </c>
      <c r="D532" s="56" t="s">
        <v>4944</v>
      </c>
      <c r="E532" s="56" t="s">
        <v>4945</v>
      </c>
      <c r="F532" s="57">
        <v>1</v>
      </c>
    </row>
    <row r="533" spans="1:6">
      <c r="A533" s="55">
        <v>46272</v>
      </c>
      <c r="B533" s="56" t="s">
        <v>176</v>
      </c>
      <c r="C533" s="57">
        <v>41</v>
      </c>
      <c r="D533" s="56" t="s">
        <v>4953</v>
      </c>
      <c r="E533" s="56" t="s">
        <v>4954</v>
      </c>
      <c r="F533" s="57">
        <v>1</v>
      </c>
    </row>
    <row r="534" spans="1:6">
      <c r="A534" s="55">
        <v>46272</v>
      </c>
      <c r="B534" s="56" t="s">
        <v>180</v>
      </c>
      <c r="C534" s="57">
        <v>54</v>
      </c>
      <c r="D534" s="56" t="s">
        <v>4944</v>
      </c>
      <c r="E534" s="56" t="s">
        <v>4945</v>
      </c>
      <c r="F534" s="57">
        <v>1</v>
      </c>
    </row>
    <row r="535" spans="1:6">
      <c r="A535" s="55">
        <v>46272</v>
      </c>
      <c r="B535" s="56" t="s">
        <v>182</v>
      </c>
      <c r="C535" s="57">
        <v>72</v>
      </c>
      <c r="D535" s="56" t="s">
        <v>4946</v>
      </c>
      <c r="E535" s="56" t="s">
        <v>4947</v>
      </c>
      <c r="F535" s="57">
        <v>1</v>
      </c>
    </row>
    <row r="536" spans="1:6">
      <c r="A536" s="55">
        <v>46272</v>
      </c>
      <c r="B536" s="56" t="s">
        <v>186</v>
      </c>
      <c r="C536" s="57">
        <v>16</v>
      </c>
      <c r="D536" s="56" t="s">
        <v>4953</v>
      </c>
      <c r="E536" s="56" t="s">
        <v>4954</v>
      </c>
      <c r="F536" s="57">
        <v>1</v>
      </c>
    </row>
    <row r="537" spans="1:6">
      <c r="A537" s="55">
        <v>46272</v>
      </c>
      <c r="B537" s="56" t="s">
        <v>190</v>
      </c>
      <c r="C537" s="57">
        <v>23</v>
      </c>
      <c r="D537" s="56" t="s">
        <v>4942</v>
      </c>
      <c r="E537" s="56" t="s">
        <v>4943</v>
      </c>
      <c r="F537" s="57">
        <v>2</v>
      </c>
    </row>
    <row r="538" spans="1:6">
      <c r="A538" s="55">
        <v>46272</v>
      </c>
      <c r="B538" s="56" t="s">
        <v>192</v>
      </c>
      <c r="C538" s="57">
        <v>23</v>
      </c>
      <c r="D538" s="56" t="s">
        <v>4942</v>
      </c>
      <c r="E538" s="56" t="s">
        <v>4943</v>
      </c>
      <c r="F538" s="57">
        <v>2</v>
      </c>
    </row>
    <row r="539" spans="1:6">
      <c r="A539" s="55">
        <v>46272</v>
      </c>
      <c r="B539" s="56" t="s">
        <v>198</v>
      </c>
      <c r="C539" s="57">
        <v>60</v>
      </c>
      <c r="D539" s="56" t="s">
        <v>4946</v>
      </c>
      <c r="E539" s="56" t="s">
        <v>4947</v>
      </c>
      <c r="F539" s="57">
        <v>1</v>
      </c>
    </row>
    <row r="540" spans="1:6">
      <c r="A540" s="55">
        <v>46272</v>
      </c>
      <c r="B540" s="56" t="s">
        <v>206</v>
      </c>
      <c r="C540" s="57">
        <v>8</v>
      </c>
      <c r="D540" s="56" t="s">
        <v>4950</v>
      </c>
      <c r="E540" s="56" t="s">
        <v>4951</v>
      </c>
      <c r="F540" s="57">
        <v>1</v>
      </c>
    </row>
    <row r="541" spans="1:6">
      <c r="A541" s="55">
        <v>46272</v>
      </c>
      <c r="B541" s="56" t="s">
        <v>218</v>
      </c>
      <c r="C541" s="57">
        <v>52</v>
      </c>
      <c r="D541" s="56" t="s">
        <v>4950</v>
      </c>
      <c r="E541" s="56" t="s">
        <v>4951</v>
      </c>
      <c r="F541" s="57">
        <v>1</v>
      </c>
    </row>
    <row r="542" spans="1:6">
      <c r="A542" s="55">
        <v>46272</v>
      </c>
      <c r="B542" s="56" t="s">
        <v>220</v>
      </c>
      <c r="C542" s="57">
        <v>24</v>
      </c>
      <c r="D542" s="56" t="s">
        <v>4953</v>
      </c>
      <c r="E542" s="56" t="s">
        <v>4954</v>
      </c>
      <c r="F542" s="57">
        <v>1</v>
      </c>
    </row>
    <row r="543" spans="1:6">
      <c r="A543" s="55">
        <v>46272</v>
      </c>
      <c r="B543" s="56" t="s">
        <v>222</v>
      </c>
      <c r="C543" s="57">
        <v>31</v>
      </c>
      <c r="D543" s="56" t="s">
        <v>4950</v>
      </c>
      <c r="E543" s="56" t="s">
        <v>4951</v>
      </c>
      <c r="F543" s="57">
        <v>1</v>
      </c>
    </row>
    <row r="544" spans="1:6">
      <c r="A544" s="55">
        <v>46272</v>
      </c>
      <c r="B544" s="56" t="s">
        <v>226</v>
      </c>
      <c r="C544" s="57">
        <v>52</v>
      </c>
      <c r="D544" s="56" t="s">
        <v>4953</v>
      </c>
      <c r="E544" s="56" t="s">
        <v>4954</v>
      </c>
      <c r="F544" s="57">
        <v>1</v>
      </c>
    </row>
    <row r="545" spans="1:6">
      <c r="A545" s="55">
        <v>46272</v>
      </c>
      <c r="B545" s="56" t="s">
        <v>228</v>
      </c>
      <c r="C545" s="57">
        <v>46</v>
      </c>
      <c r="D545" s="56" t="s">
        <v>4946</v>
      </c>
      <c r="E545" s="56" t="s">
        <v>4947</v>
      </c>
      <c r="F545" s="57">
        <v>1</v>
      </c>
    </row>
    <row r="546" spans="1:6">
      <c r="A546" s="55">
        <v>46272</v>
      </c>
      <c r="B546" s="56" t="s">
        <v>238</v>
      </c>
      <c r="C546" s="57">
        <v>17</v>
      </c>
      <c r="D546" s="56" t="s">
        <v>4950</v>
      </c>
      <c r="E546" s="56" t="s">
        <v>4951</v>
      </c>
      <c r="F546" s="57">
        <v>1</v>
      </c>
    </row>
    <row r="547" spans="1:6">
      <c r="A547" s="55">
        <v>46272</v>
      </c>
      <c r="B547" s="56" t="s">
        <v>262</v>
      </c>
      <c r="C547" s="57">
        <v>45</v>
      </c>
      <c r="D547" s="56" t="s">
        <v>4953</v>
      </c>
      <c r="E547" s="56" t="s">
        <v>4954</v>
      </c>
      <c r="F547" s="57">
        <v>1</v>
      </c>
    </row>
    <row r="548" spans="1:6">
      <c r="A548" s="55">
        <v>46272</v>
      </c>
      <c r="B548" s="56" t="s">
        <v>270</v>
      </c>
      <c r="C548" s="57">
        <v>88</v>
      </c>
      <c r="D548" s="56" t="s">
        <v>4953</v>
      </c>
      <c r="E548" s="56" t="s">
        <v>4954</v>
      </c>
      <c r="F548" s="57">
        <v>1</v>
      </c>
    </row>
    <row r="549" spans="1:6">
      <c r="A549" s="55">
        <v>46272</v>
      </c>
      <c r="B549" s="56" t="s">
        <v>276</v>
      </c>
      <c r="C549" s="57">
        <v>58</v>
      </c>
      <c r="D549" s="56" t="s">
        <v>4942</v>
      </c>
      <c r="E549" s="56" t="s">
        <v>4943</v>
      </c>
      <c r="F549" s="57">
        <v>2</v>
      </c>
    </row>
    <row r="550" spans="1:6">
      <c r="A550" s="55">
        <v>46272</v>
      </c>
      <c r="B550" s="56" t="s">
        <v>278</v>
      </c>
      <c r="C550" s="57">
        <v>62</v>
      </c>
      <c r="D550" s="56" t="s">
        <v>4953</v>
      </c>
      <c r="E550" s="56" t="s">
        <v>4954</v>
      </c>
      <c r="F550" s="57">
        <v>1</v>
      </c>
    </row>
    <row r="551" spans="1:6">
      <c r="A551" s="55">
        <v>46272</v>
      </c>
      <c r="B551" s="56" t="s">
        <v>280</v>
      </c>
      <c r="C551" s="57">
        <v>185</v>
      </c>
      <c r="D551" s="56" t="s">
        <v>4948</v>
      </c>
      <c r="E551" s="56" t="s">
        <v>4949</v>
      </c>
      <c r="F551" s="57">
        <v>2</v>
      </c>
    </row>
    <row r="552" spans="1:6">
      <c r="A552" s="55">
        <v>46272</v>
      </c>
      <c r="B552" s="56" t="s">
        <v>282</v>
      </c>
      <c r="C552" s="57">
        <v>19</v>
      </c>
      <c r="D552" s="56" t="s">
        <v>4953</v>
      </c>
      <c r="E552" s="56" t="s">
        <v>4954</v>
      </c>
      <c r="F552" s="57">
        <v>1</v>
      </c>
    </row>
    <row r="553" spans="1:6">
      <c r="A553" s="55">
        <v>46272</v>
      </c>
      <c r="B553" s="56" t="s">
        <v>320</v>
      </c>
      <c r="C553" s="57">
        <v>55</v>
      </c>
      <c r="D553" s="56" t="s">
        <v>4944</v>
      </c>
      <c r="E553" s="56" t="s">
        <v>4945</v>
      </c>
      <c r="F553" s="57">
        <v>1</v>
      </c>
    </row>
    <row r="554" spans="1:6">
      <c r="A554" s="55">
        <v>46272</v>
      </c>
      <c r="B554" s="56" t="s">
        <v>338</v>
      </c>
      <c r="C554" s="57">
        <v>41</v>
      </c>
      <c r="D554" s="56" t="s">
        <v>4953</v>
      </c>
      <c r="E554" s="56" t="s">
        <v>4954</v>
      </c>
      <c r="F554" s="57">
        <v>1</v>
      </c>
    </row>
    <row r="555" spans="1:6">
      <c r="A555" s="55">
        <v>46272</v>
      </c>
      <c r="B555" s="56" t="s">
        <v>380</v>
      </c>
      <c r="C555" s="57">
        <v>23</v>
      </c>
      <c r="D555" s="56" t="s">
        <v>4953</v>
      </c>
      <c r="E555" s="56" t="s">
        <v>4954</v>
      </c>
      <c r="F555" s="57">
        <v>1</v>
      </c>
    </row>
    <row r="556" spans="1:6">
      <c r="A556" s="55">
        <v>46272</v>
      </c>
      <c r="B556" s="56" t="s">
        <v>430</v>
      </c>
      <c r="C556" s="57">
        <v>85</v>
      </c>
      <c r="D556" s="56" t="s">
        <v>4942</v>
      </c>
      <c r="E556" s="56" t="s">
        <v>4943</v>
      </c>
      <c r="F556" s="57">
        <v>2</v>
      </c>
    </row>
    <row r="557" spans="1:6">
      <c r="A557" s="55">
        <v>46272</v>
      </c>
      <c r="B557" s="56" t="s">
        <v>454</v>
      </c>
      <c r="C557" s="57">
        <v>62</v>
      </c>
      <c r="D557" s="56" t="s">
        <v>4944</v>
      </c>
      <c r="E557" s="56" t="s">
        <v>4945</v>
      </c>
      <c r="F557" s="57">
        <v>1</v>
      </c>
    </row>
    <row r="558" spans="1:6">
      <c r="A558" s="55">
        <v>46272</v>
      </c>
      <c r="B558" s="56" t="s">
        <v>456</v>
      </c>
      <c r="C558" s="57">
        <v>82</v>
      </c>
      <c r="D558" s="56" t="s">
        <v>4942</v>
      </c>
      <c r="E558" s="56" t="s">
        <v>4943</v>
      </c>
      <c r="F558" s="57">
        <v>2</v>
      </c>
    </row>
    <row r="559" spans="1:6">
      <c r="A559" s="55">
        <v>46272</v>
      </c>
      <c r="B559" s="56" t="s">
        <v>458</v>
      </c>
      <c r="C559" s="57">
        <v>55</v>
      </c>
      <c r="D559" s="56" t="s">
        <v>4944</v>
      </c>
      <c r="E559" s="56" t="s">
        <v>4945</v>
      </c>
      <c r="F559" s="57">
        <v>1</v>
      </c>
    </row>
    <row r="560" spans="1:6">
      <c r="A560" s="55">
        <v>46272</v>
      </c>
      <c r="B560" s="56" t="s">
        <v>460</v>
      </c>
      <c r="C560" s="57">
        <v>31</v>
      </c>
      <c r="D560" s="56" t="s">
        <v>4953</v>
      </c>
      <c r="E560" s="56" t="s">
        <v>4954</v>
      </c>
      <c r="F560" s="57">
        <v>1</v>
      </c>
    </row>
    <row r="561" spans="1:6">
      <c r="A561" s="55">
        <v>46272</v>
      </c>
      <c r="B561" s="56" t="s">
        <v>470</v>
      </c>
      <c r="C561" s="57">
        <v>64</v>
      </c>
      <c r="D561" s="56" t="s">
        <v>4953</v>
      </c>
      <c r="E561" s="56" t="s">
        <v>4954</v>
      </c>
      <c r="F561" s="57">
        <v>1</v>
      </c>
    </row>
    <row r="562" spans="1:6">
      <c r="A562" s="55">
        <v>46270</v>
      </c>
      <c r="B562" s="56" t="s">
        <v>4051</v>
      </c>
      <c r="C562" s="57">
        <v>56</v>
      </c>
      <c r="D562" s="56" t="s">
        <v>4944</v>
      </c>
      <c r="E562" s="56" t="s">
        <v>4945</v>
      </c>
      <c r="F562" s="57">
        <v>1</v>
      </c>
    </row>
    <row r="563" spans="1:6">
      <c r="A563" s="55">
        <v>46270</v>
      </c>
      <c r="B563" s="56" t="s">
        <v>49</v>
      </c>
      <c r="C563" s="57">
        <v>96</v>
      </c>
      <c r="D563" s="56" t="s">
        <v>4946</v>
      </c>
      <c r="E563" s="56" t="s">
        <v>4947</v>
      </c>
      <c r="F563" s="57">
        <v>1</v>
      </c>
    </row>
    <row r="564" spans="1:6">
      <c r="A564" s="55">
        <v>46270</v>
      </c>
      <c r="B564" s="56" t="s">
        <v>51</v>
      </c>
      <c r="C564" s="57">
        <v>67</v>
      </c>
      <c r="D564" s="56" t="s">
        <v>4953</v>
      </c>
      <c r="E564" s="56" t="s">
        <v>4954</v>
      </c>
      <c r="F564" s="57">
        <v>1</v>
      </c>
    </row>
    <row r="565" spans="1:6">
      <c r="A565" s="55">
        <v>46270</v>
      </c>
      <c r="B565" s="56" t="s">
        <v>58</v>
      </c>
      <c r="C565" s="57">
        <v>20</v>
      </c>
      <c r="D565" s="56" t="s">
        <v>4953</v>
      </c>
      <c r="E565" s="56" t="s">
        <v>4954</v>
      </c>
      <c r="F565" s="57">
        <v>1</v>
      </c>
    </row>
    <row r="566" spans="1:6">
      <c r="A566" s="55">
        <v>46270</v>
      </c>
      <c r="B566" s="56" t="s">
        <v>60</v>
      </c>
      <c r="C566" s="57">
        <v>154</v>
      </c>
      <c r="D566" s="56" t="s">
        <v>4942</v>
      </c>
      <c r="E566" s="56" t="s">
        <v>4943</v>
      </c>
      <c r="F566" s="57">
        <v>2</v>
      </c>
    </row>
    <row r="567" spans="1:6">
      <c r="A567" s="55">
        <v>46270</v>
      </c>
      <c r="B567" s="56" t="s">
        <v>64</v>
      </c>
      <c r="C567" s="57">
        <v>58</v>
      </c>
      <c r="D567" s="56" t="s">
        <v>4944</v>
      </c>
      <c r="E567" s="56" t="s">
        <v>4945</v>
      </c>
      <c r="F567" s="57">
        <v>1</v>
      </c>
    </row>
    <row r="568" spans="1:6">
      <c r="A568" s="55">
        <v>46270</v>
      </c>
      <c r="B568" s="56" t="s">
        <v>66</v>
      </c>
      <c r="C568" s="57">
        <v>82</v>
      </c>
      <c r="D568" s="56" t="s">
        <v>4944</v>
      </c>
      <c r="E568" s="56" t="s">
        <v>4945</v>
      </c>
      <c r="F568" s="57">
        <v>1</v>
      </c>
    </row>
    <row r="569" spans="1:6">
      <c r="A569" s="55">
        <v>46270</v>
      </c>
      <c r="B569" s="56" t="s">
        <v>68</v>
      </c>
      <c r="C569" s="57">
        <v>18</v>
      </c>
      <c r="D569" s="56" t="s">
        <v>4953</v>
      </c>
      <c r="E569" s="56" t="s">
        <v>4954</v>
      </c>
      <c r="F569" s="57">
        <v>1</v>
      </c>
    </row>
    <row r="570" spans="1:6">
      <c r="A570" s="55">
        <v>46270</v>
      </c>
      <c r="B570" s="56" t="s">
        <v>70</v>
      </c>
      <c r="C570" s="57">
        <v>90</v>
      </c>
      <c r="D570" s="56" t="s">
        <v>4944</v>
      </c>
      <c r="E570" s="56" t="s">
        <v>4945</v>
      </c>
      <c r="F570" s="57">
        <v>1</v>
      </c>
    </row>
    <row r="571" spans="1:6">
      <c r="A571" s="55">
        <v>46270</v>
      </c>
      <c r="B571" s="56" t="s">
        <v>4053</v>
      </c>
      <c r="C571" s="57">
        <v>73</v>
      </c>
      <c r="D571" s="56" t="s">
        <v>4944</v>
      </c>
      <c r="E571" s="56" t="s">
        <v>4945</v>
      </c>
      <c r="F571" s="57">
        <v>1</v>
      </c>
    </row>
    <row r="572" spans="1:6">
      <c r="A572" s="55">
        <v>46270</v>
      </c>
      <c r="B572" s="56" t="s">
        <v>72</v>
      </c>
      <c r="C572" s="57">
        <v>56</v>
      </c>
      <c r="D572" s="56" t="s">
        <v>4944</v>
      </c>
      <c r="E572" s="56" t="s">
        <v>4945</v>
      </c>
      <c r="F572" s="57">
        <v>1</v>
      </c>
    </row>
    <row r="573" spans="1:6">
      <c r="A573" s="55">
        <v>46270</v>
      </c>
      <c r="B573" s="56" t="s">
        <v>74</v>
      </c>
      <c r="C573" s="57">
        <v>55</v>
      </c>
      <c r="D573" s="56" t="s">
        <v>4946</v>
      </c>
      <c r="E573" s="56" t="s">
        <v>4947</v>
      </c>
      <c r="F573" s="57">
        <v>1</v>
      </c>
    </row>
    <row r="574" spans="1:6">
      <c r="A574" s="55">
        <v>46270</v>
      </c>
      <c r="B574" s="56" t="s">
        <v>4055</v>
      </c>
      <c r="C574" s="57">
        <v>37</v>
      </c>
      <c r="D574" s="56" t="s">
        <v>4953</v>
      </c>
      <c r="E574" s="56" t="s">
        <v>4954</v>
      </c>
      <c r="F574" s="57">
        <v>1</v>
      </c>
    </row>
    <row r="575" spans="1:6">
      <c r="A575" s="55">
        <v>46270</v>
      </c>
      <c r="B575" s="56" t="s">
        <v>76</v>
      </c>
      <c r="C575" s="57">
        <v>86</v>
      </c>
      <c r="D575" s="56" t="s">
        <v>4946</v>
      </c>
      <c r="E575" s="56" t="s">
        <v>4947</v>
      </c>
      <c r="F575" s="57">
        <v>1</v>
      </c>
    </row>
    <row r="576" spans="1:6">
      <c r="A576" s="55">
        <v>46270</v>
      </c>
      <c r="B576" s="56" t="s">
        <v>4057</v>
      </c>
      <c r="C576" s="57">
        <v>93</v>
      </c>
      <c r="D576" s="56" t="s">
        <v>4946</v>
      </c>
      <c r="E576" s="56" t="s">
        <v>4947</v>
      </c>
      <c r="F576" s="57">
        <v>1</v>
      </c>
    </row>
    <row r="577" spans="1:6">
      <c r="A577" s="55">
        <v>46270</v>
      </c>
      <c r="B577" s="56" t="s">
        <v>78</v>
      </c>
      <c r="C577" s="57">
        <v>98</v>
      </c>
      <c r="D577" s="56" t="s">
        <v>4946</v>
      </c>
      <c r="E577" s="56" t="s">
        <v>4947</v>
      </c>
      <c r="F577" s="57">
        <v>1</v>
      </c>
    </row>
    <row r="578" spans="1:6">
      <c r="A578" s="55">
        <v>46270</v>
      </c>
      <c r="B578" s="56" t="s">
        <v>82</v>
      </c>
      <c r="C578" s="57">
        <v>28</v>
      </c>
      <c r="D578" s="56" t="s">
        <v>4953</v>
      </c>
      <c r="E578" s="56" t="s">
        <v>4954</v>
      </c>
      <c r="F578" s="57">
        <v>1</v>
      </c>
    </row>
    <row r="579" spans="1:6">
      <c r="A579" s="55">
        <v>46270</v>
      </c>
      <c r="B579" s="56" t="s">
        <v>90</v>
      </c>
      <c r="C579" s="57">
        <v>91</v>
      </c>
      <c r="D579" s="56" t="s">
        <v>4944</v>
      </c>
      <c r="E579" s="56" t="s">
        <v>4945</v>
      </c>
      <c r="F579" s="57">
        <v>1</v>
      </c>
    </row>
    <row r="580" spans="1:6">
      <c r="A580" s="55">
        <v>46270</v>
      </c>
      <c r="B580" s="56" t="s">
        <v>94</v>
      </c>
      <c r="C580" s="57">
        <v>72</v>
      </c>
      <c r="D580" s="56" t="s">
        <v>4944</v>
      </c>
      <c r="E580" s="56" t="s">
        <v>4945</v>
      </c>
      <c r="F580" s="57">
        <v>1</v>
      </c>
    </row>
    <row r="581" spans="1:6">
      <c r="A581" s="55">
        <v>46270</v>
      </c>
      <c r="B581" s="56" t="s">
        <v>98</v>
      </c>
      <c r="C581" s="57">
        <v>28</v>
      </c>
      <c r="D581" s="56" t="s">
        <v>4965</v>
      </c>
      <c r="E581" s="56" t="s">
        <v>4966</v>
      </c>
      <c r="F581" s="57">
        <v>2</v>
      </c>
    </row>
    <row r="582" spans="1:6">
      <c r="A582" s="55">
        <v>46270</v>
      </c>
      <c r="B582" s="56" t="s">
        <v>100</v>
      </c>
      <c r="C582" s="57">
        <v>68</v>
      </c>
      <c r="D582" s="56" t="s">
        <v>4953</v>
      </c>
      <c r="E582" s="56" t="s">
        <v>4954</v>
      </c>
      <c r="F582" s="57">
        <v>1</v>
      </c>
    </row>
    <row r="583" spans="1:6">
      <c r="A583" s="55">
        <v>46270</v>
      </c>
      <c r="B583" s="56" t="s">
        <v>102</v>
      </c>
      <c r="C583" s="57">
        <v>119</v>
      </c>
      <c r="D583" s="56" t="s">
        <v>4944</v>
      </c>
      <c r="E583" s="56" t="s">
        <v>4945</v>
      </c>
      <c r="F583" s="57">
        <v>1</v>
      </c>
    </row>
    <row r="584" spans="1:6">
      <c r="A584" s="55">
        <v>46270</v>
      </c>
      <c r="B584" s="56" t="s">
        <v>104</v>
      </c>
      <c r="C584" s="57">
        <v>72</v>
      </c>
      <c r="D584" s="56" t="s">
        <v>4942</v>
      </c>
      <c r="E584" s="56" t="s">
        <v>4943</v>
      </c>
      <c r="F584" s="57">
        <v>2</v>
      </c>
    </row>
    <row r="585" spans="1:6">
      <c r="A585" s="55">
        <v>46270</v>
      </c>
      <c r="B585" s="56" t="s">
        <v>112</v>
      </c>
      <c r="C585" s="57">
        <v>60</v>
      </c>
      <c r="D585" s="56" t="s">
        <v>4946</v>
      </c>
      <c r="E585" s="56" t="s">
        <v>4947</v>
      </c>
      <c r="F585" s="57">
        <v>1</v>
      </c>
    </row>
    <row r="586" spans="1:6">
      <c r="A586" s="55">
        <v>46270</v>
      </c>
      <c r="B586" s="56" t="s">
        <v>116</v>
      </c>
      <c r="C586" s="57">
        <v>59</v>
      </c>
      <c r="D586" s="56" t="s">
        <v>4953</v>
      </c>
      <c r="E586" s="56" t="s">
        <v>4954</v>
      </c>
      <c r="F586" s="57">
        <v>1</v>
      </c>
    </row>
    <row r="587" spans="1:6">
      <c r="A587" s="55">
        <v>46270</v>
      </c>
      <c r="B587" s="56" t="s">
        <v>118</v>
      </c>
      <c r="C587" s="57">
        <v>103</v>
      </c>
      <c r="D587" s="56" t="s">
        <v>4953</v>
      </c>
      <c r="E587" s="56" t="s">
        <v>4954</v>
      </c>
      <c r="F587" s="57">
        <v>1</v>
      </c>
    </row>
    <row r="588" spans="1:6">
      <c r="A588" s="55">
        <v>46270</v>
      </c>
      <c r="B588" s="56" t="s">
        <v>124</v>
      </c>
      <c r="C588" s="57">
        <v>63</v>
      </c>
      <c r="D588" s="56" t="s">
        <v>4944</v>
      </c>
      <c r="E588" s="56" t="s">
        <v>4945</v>
      </c>
      <c r="F588" s="57">
        <v>1</v>
      </c>
    </row>
    <row r="589" spans="1:6">
      <c r="A589" s="55">
        <v>46270</v>
      </c>
      <c r="B589" s="56" t="s">
        <v>130</v>
      </c>
      <c r="C589" s="57">
        <v>2</v>
      </c>
      <c r="D589" s="56" t="s">
        <v>4942</v>
      </c>
      <c r="E589" s="56" t="s">
        <v>4943</v>
      </c>
      <c r="F589" s="57">
        <v>2</v>
      </c>
    </row>
    <row r="590" spans="1:6">
      <c r="A590" s="55">
        <v>46270</v>
      </c>
      <c r="B590" s="56" t="s">
        <v>132</v>
      </c>
      <c r="C590" s="57">
        <v>69</v>
      </c>
      <c r="D590" s="56" t="s">
        <v>4946</v>
      </c>
      <c r="E590" s="56" t="s">
        <v>4947</v>
      </c>
      <c r="F590" s="57">
        <v>1</v>
      </c>
    </row>
    <row r="591" spans="1:6">
      <c r="A591" s="55">
        <v>46270</v>
      </c>
      <c r="B591" s="56" t="s">
        <v>138</v>
      </c>
      <c r="C591" s="57">
        <v>59</v>
      </c>
      <c r="D591" s="56" t="s">
        <v>4946</v>
      </c>
      <c r="E591" s="56" t="s">
        <v>4947</v>
      </c>
      <c r="F591" s="57">
        <v>1</v>
      </c>
    </row>
    <row r="592" spans="1:6">
      <c r="A592" s="55">
        <v>46270</v>
      </c>
      <c r="B592" s="56" t="s">
        <v>144</v>
      </c>
      <c r="C592" s="57">
        <v>105</v>
      </c>
      <c r="D592" s="56" t="s">
        <v>4953</v>
      </c>
      <c r="E592" s="56" t="s">
        <v>4954</v>
      </c>
      <c r="F592" s="57">
        <v>1</v>
      </c>
    </row>
    <row r="593" spans="1:6">
      <c r="A593" s="55">
        <v>46270</v>
      </c>
      <c r="B593" s="56" t="s">
        <v>146</v>
      </c>
      <c r="C593" s="57">
        <v>40</v>
      </c>
      <c r="D593" s="56" t="s">
        <v>4944</v>
      </c>
      <c r="E593" s="56" t="s">
        <v>4945</v>
      </c>
      <c r="F593" s="57">
        <v>1</v>
      </c>
    </row>
    <row r="594" spans="1:6">
      <c r="A594" s="55">
        <v>46270</v>
      </c>
      <c r="B594" s="56" t="s">
        <v>160</v>
      </c>
      <c r="C594" s="57">
        <v>138</v>
      </c>
      <c r="D594" s="56" t="s">
        <v>4942</v>
      </c>
      <c r="E594" s="56" t="s">
        <v>4943</v>
      </c>
      <c r="F594" s="57">
        <v>2</v>
      </c>
    </row>
    <row r="595" spans="1:6">
      <c r="A595" s="55">
        <v>46270</v>
      </c>
      <c r="B595" s="56" t="s">
        <v>164</v>
      </c>
      <c r="C595" s="57">
        <v>90</v>
      </c>
      <c r="D595" s="56" t="s">
        <v>4953</v>
      </c>
      <c r="E595" s="56" t="s">
        <v>4954</v>
      </c>
      <c r="F595" s="57">
        <v>1</v>
      </c>
    </row>
    <row r="596" spans="1:6">
      <c r="A596" s="55">
        <v>46270</v>
      </c>
      <c r="B596" s="56" t="s">
        <v>166</v>
      </c>
      <c r="C596" s="57">
        <v>99</v>
      </c>
      <c r="D596" s="56" t="s">
        <v>4942</v>
      </c>
      <c r="E596" s="56" t="s">
        <v>4943</v>
      </c>
      <c r="F596" s="57">
        <v>2</v>
      </c>
    </row>
    <row r="597" spans="1:6">
      <c r="A597" s="55">
        <v>46270</v>
      </c>
      <c r="B597" s="56" t="s">
        <v>176</v>
      </c>
      <c r="C597" s="57">
        <v>31</v>
      </c>
      <c r="D597" s="56" t="s">
        <v>4953</v>
      </c>
      <c r="E597" s="56" t="s">
        <v>4954</v>
      </c>
      <c r="F597" s="57">
        <v>1</v>
      </c>
    </row>
    <row r="598" spans="1:6">
      <c r="A598" s="55">
        <v>46270</v>
      </c>
      <c r="B598" s="56" t="s">
        <v>180</v>
      </c>
      <c r="C598" s="57">
        <v>78</v>
      </c>
      <c r="D598" s="56" t="s">
        <v>4944</v>
      </c>
      <c r="E598" s="56" t="s">
        <v>4945</v>
      </c>
      <c r="F598" s="57">
        <v>1</v>
      </c>
    </row>
    <row r="599" spans="1:6">
      <c r="A599" s="55">
        <v>46270</v>
      </c>
      <c r="B599" s="56" t="s">
        <v>182</v>
      </c>
      <c r="C599" s="57">
        <v>68</v>
      </c>
      <c r="D599" s="56" t="s">
        <v>4948</v>
      </c>
      <c r="E599" s="56" t="s">
        <v>4949</v>
      </c>
      <c r="F599" s="57">
        <v>2</v>
      </c>
    </row>
    <row r="600" spans="1:6">
      <c r="A600" s="55">
        <v>46270</v>
      </c>
      <c r="B600" s="56" t="s">
        <v>186</v>
      </c>
      <c r="C600" s="57">
        <v>44</v>
      </c>
      <c r="D600" s="56" t="s">
        <v>4953</v>
      </c>
      <c r="E600" s="56" t="s">
        <v>4954</v>
      </c>
      <c r="F600" s="57">
        <v>1</v>
      </c>
    </row>
    <row r="601" spans="1:6">
      <c r="A601" s="55">
        <v>46270</v>
      </c>
      <c r="B601" s="56" t="s">
        <v>198</v>
      </c>
      <c r="C601" s="57">
        <v>88</v>
      </c>
      <c r="D601" s="56" t="s">
        <v>4946</v>
      </c>
      <c r="E601" s="56" t="s">
        <v>4947</v>
      </c>
      <c r="F601" s="57">
        <v>1</v>
      </c>
    </row>
    <row r="602" spans="1:6">
      <c r="A602" s="55">
        <v>46270</v>
      </c>
      <c r="B602" s="56" t="s">
        <v>202</v>
      </c>
      <c r="C602" s="57">
        <v>36</v>
      </c>
      <c r="D602" s="56" t="s">
        <v>4950</v>
      </c>
      <c r="E602" s="56" t="s">
        <v>4951</v>
      </c>
      <c r="F602" s="57">
        <v>1</v>
      </c>
    </row>
    <row r="603" spans="1:6">
      <c r="A603" s="55">
        <v>46270</v>
      </c>
      <c r="B603" s="56" t="s">
        <v>226</v>
      </c>
      <c r="C603" s="57">
        <v>88</v>
      </c>
      <c r="D603" s="56" t="s">
        <v>4953</v>
      </c>
      <c r="E603" s="56" t="s">
        <v>4954</v>
      </c>
      <c r="F603" s="57">
        <v>1</v>
      </c>
    </row>
    <row r="604" spans="1:6">
      <c r="A604" s="55">
        <v>46270</v>
      </c>
      <c r="B604" s="56" t="s">
        <v>270</v>
      </c>
      <c r="C604" s="57">
        <v>134</v>
      </c>
      <c r="D604" s="56" t="s">
        <v>4953</v>
      </c>
      <c r="E604" s="56" t="s">
        <v>4954</v>
      </c>
      <c r="F604" s="57">
        <v>1</v>
      </c>
    </row>
    <row r="605" spans="1:6">
      <c r="A605" s="55">
        <v>46270</v>
      </c>
      <c r="B605" s="56" t="s">
        <v>276</v>
      </c>
      <c r="C605" s="57">
        <v>16</v>
      </c>
      <c r="D605" s="56" t="s">
        <v>4944</v>
      </c>
      <c r="E605" s="56" t="s">
        <v>4945</v>
      </c>
      <c r="F605" s="57">
        <v>1</v>
      </c>
    </row>
    <row r="606" spans="1:6">
      <c r="A606" s="55">
        <v>46270</v>
      </c>
      <c r="B606" s="56" t="s">
        <v>278</v>
      </c>
      <c r="C606" s="57">
        <v>67</v>
      </c>
      <c r="D606" s="56" t="s">
        <v>4953</v>
      </c>
      <c r="E606" s="56" t="s">
        <v>4954</v>
      </c>
      <c r="F606" s="57">
        <v>1</v>
      </c>
    </row>
    <row r="607" spans="1:6">
      <c r="A607" s="55">
        <v>46270</v>
      </c>
      <c r="B607" s="56" t="s">
        <v>280</v>
      </c>
      <c r="C607" s="57">
        <v>31</v>
      </c>
      <c r="D607" s="56" t="s">
        <v>4950</v>
      </c>
      <c r="E607" s="56" t="s">
        <v>4951</v>
      </c>
      <c r="F607" s="57">
        <v>1</v>
      </c>
    </row>
    <row r="608" spans="1:6">
      <c r="A608" s="55">
        <v>46270</v>
      </c>
      <c r="B608" s="56" t="s">
        <v>282</v>
      </c>
      <c r="C608" s="57">
        <v>15</v>
      </c>
      <c r="D608" s="56" t="s">
        <v>4953</v>
      </c>
      <c r="E608" s="56" t="s">
        <v>4954</v>
      </c>
      <c r="F608" s="57">
        <v>1</v>
      </c>
    </row>
    <row r="609" spans="1:6">
      <c r="A609" s="55">
        <v>46270</v>
      </c>
      <c r="B609" s="56" t="s">
        <v>320</v>
      </c>
      <c r="C609" s="57">
        <v>62</v>
      </c>
      <c r="D609" s="56" t="s">
        <v>4944</v>
      </c>
      <c r="E609" s="56" t="s">
        <v>4945</v>
      </c>
      <c r="F609" s="57">
        <v>1</v>
      </c>
    </row>
    <row r="610" spans="1:6">
      <c r="A610" s="55">
        <v>46270</v>
      </c>
      <c r="B610" s="56" t="s">
        <v>328</v>
      </c>
      <c r="C610" s="57">
        <v>104</v>
      </c>
      <c r="D610" s="56" t="s">
        <v>4944</v>
      </c>
      <c r="E610" s="56" t="s">
        <v>4945</v>
      </c>
      <c r="F610" s="57">
        <v>1</v>
      </c>
    </row>
    <row r="611" spans="1:6">
      <c r="A611" s="55">
        <v>46270</v>
      </c>
      <c r="B611" s="56" t="s">
        <v>386</v>
      </c>
      <c r="C611" s="57">
        <v>54</v>
      </c>
      <c r="D611" s="56" t="s">
        <v>4953</v>
      </c>
      <c r="E611" s="56" t="s">
        <v>4954</v>
      </c>
      <c r="F611" s="57">
        <v>1</v>
      </c>
    </row>
    <row r="612" spans="1:6">
      <c r="A612" s="55">
        <v>46270</v>
      </c>
      <c r="B612" s="56" t="s">
        <v>424</v>
      </c>
      <c r="C612" s="57">
        <v>23</v>
      </c>
      <c r="D612" s="56" t="s">
        <v>4953</v>
      </c>
      <c r="E612" s="56" t="s">
        <v>4954</v>
      </c>
      <c r="F612" s="57">
        <v>1</v>
      </c>
    </row>
    <row r="613" spans="1:6">
      <c r="A613" s="55">
        <v>46270</v>
      </c>
      <c r="B613" s="56" t="s">
        <v>430</v>
      </c>
      <c r="C613" s="57">
        <v>30</v>
      </c>
      <c r="D613" s="56" t="s">
        <v>4944</v>
      </c>
      <c r="E613" s="56" t="s">
        <v>4945</v>
      </c>
      <c r="F613" s="57">
        <v>1</v>
      </c>
    </row>
    <row r="614" spans="1:6">
      <c r="A614" s="55">
        <v>46270</v>
      </c>
      <c r="B614" s="56" t="s">
        <v>454</v>
      </c>
      <c r="C614" s="57">
        <v>29</v>
      </c>
      <c r="D614" s="56" t="s">
        <v>4944</v>
      </c>
      <c r="E614" s="56" t="s">
        <v>4945</v>
      </c>
      <c r="F614" s="57">
        <v>1</v>
      </c>
    </row>
    <row r="615" spans="1:6">
      <c r="A615" s="55">
        <v>46270</v>
      </c>
      <c r="B615" s="56" t="s">
        <v>456</v>
      </c>
      <c r="C615" s="57">
        <v>91</v>
      </c>
      <c r="D615" s="56" t="s">
        <v>4942</v>
      </c>
      <c r="E615" s="56" t="s">
        <v>4943</v>
      </c>
      <c r="F615" s="57">
        <v>2</v>
      </c>
    </row>
    <row r="616" spans="1:6">
      <c r="A616" s="55">
        <v>46270</v>
      </c>
      <c r="B616" s="56" t="s">
        <v>458</v>
      </c>
      <c r="C616" s="57">
        <v>81</v>
      </c>
      <c r="D616" s="56" t="s">
        <v>4944</v>
      </c>
      <c r="E616" s="56" t="s">
        <v>4945</v>
      </c>
      <c r="F616" s="57">
        <v>1</v>
      </c>
    </row>
    <row r="617" spans="1:6">
      <c r="A617" s="55">
        <v>46270</v>
      </c>
      <c r="B617" s="56" t="s">
        <v>460</v>
      </c>
      <c r="C617" s="57">
        <v>21</v>
      </c>
      <c r="D617" s="56" t="s">
        <v>4953</v>
      </c>
      <c r="E617" s="56" t="s">
        <v>4954</v>
      </c>
      <c r="F617" s="57">
        <v>1</v>
      </c>
    </row>
    <row r="618" spans="1:6">
      <c r="A618" s="55">
        <v>46269</v>
      </c>
      <c r="B618" s="56" t="s">
        <v>46</v>
      </c>
      <c r="C618" s="57">
        <v>94</v>
      </c>
      <c r="D618" s="56" t="s">
        <v>4942</v>
      </c>
      <c r="E618" s="56" t="s">
        <v>4943</v>
      </c>
      <c r="F618" s="57">
        <v>2</v>
      </c>
    </row>
    <row r="619" spans="1:6">
      <c r="A619" s="55">
        <v>46269</v>
      </c>
      <c r="B619" s="56" t="s">
        <v>4051</v>
      </c>
      <c r="C619" s="57">
        <v>84</v>
      </c>
      <c r="D619" s="56" t="s">
        <v>4944</v>
      </c>
      <c r="E619" s="56" t="s">
        <v>4945</v>
      </c>
      <c r="F619" s="57">
        <v>1</v>
      </c>
    </row>
    <row r="620" spans="1:6">
      <c r="A620" s="55">
        <v>46269</v>
      </c>
      <c r="B620" s="56" t="s">
        <v>49</v>
      </c>
      <c r="C620" s="57">
        <v>30</v>
      </c>
      <c r="D620" s="56" t="s">
        <v>4946</v>
      </c>
      <c r="E620" s="56" t="s">
        <v>4947</v>
      </c>
      <c r="F620" s="57">
        <v>1</v>
      </c>
    </row>
    <row r="621" spans="1:6">
      <c r="A621" s="55">
        <v>46269</v>
      </c>
      <c r="B621" s="56" t="s">
        <v>51</v>
      </c>
      <c r="C621" s="57">
        <v>8</v>
      </c>
      <c r="D621" s="56" t="s">
        <v>4950</v>
      </c>
      <c r="E621" s="56" t="s">
        <v>4951</v>
      </c>
      <c r="F621" s="57">
        <v>1</v>
      </c>
    </row>
    <row r="622" spans="1:6">
      <c r="A622" s="55">
        <v>46269</v>
      </c>
      <c r="B622" s="56" t="s">
        <v>56</v>
      </c>
      <c r="C622" s="57">
        <v>182</v>
      </c>
      <c r="D622" s="56" t="s">
        <v>4946</v>
      </c>
      <c r="E622" s="56" t="s">
        <v>4947</v>
      </c>
      <c r="F622" s="57">
        <v>1</v>
      </c>
    </row>
    <row r="623" spans="1:6">
      <c r="A623" s="55">
        <v>46269</v>
      </c>
      <c r="B623" s="56" t="s">
        <v>58</v>
      </c>
      <c r="C623" s="57">
        <v>26</v>
      </c>
      <c r="D623" s="56" t="s">
        <v>4953</v>
      </c>
      <c r="E623" s="56" t="s">
        <v>4954</v>
      </c>
      <c r="F623" s="57">
        <v>1</v>
      </c>
    </row>
    <row r="624" spans="1:6">
      <c r="A624" s="55">
        <v>46269</v>
      </c>
      <c r="B624" s="56" t="s">
        <v>60</v>
      </c>
      <c r="C624" s="57">
        <v>33</v>
      </c>
      <c r="D624" s="56" t="s">
        <v>4942</v>
      </c>
      <c r="E624" s="56" t="s">
        <v>4943</v>
      </c>
      <c r="F624" s="57">
        <v>2</v>
      </c>
    </row>
    <row r="625" spans="1:6">
      <c r="A625" s="55">
        <v>46269</v>
      </c>
      <c r="B625" s="56" t="s">
        <v>62</v>
      </c>
      <c r="C625" s="57">
        <v>116</v>
      </c>
      <c r="D625" s="56" t="s">
        <v>4944</v>
      </c>
      <c r="E625" s="56" t="s">
        <v>4945</v>
      </c>
      <c r="F625" s="57">
        <v>1</v>
      </c>
    </row>
    <row r="626" spans="1:6">
      <c r="A626" s="55">
        <v>46269</v>
      </c>
      <c r="B626" s="56" t="s">
        <v>64</v>
      </c>
      <c r="C626" s="57">
        <v>51</v>
      </c>
      <c r="D626" s="56" t="s">
        <v>4944</v>
      </c>
      <c r="E626" s="56" t="s">
        <v>4945</v>
      </c>
      <c r="F626" s="57">
        <v>1</v>
      </c>
    </row>
    <row r="627" spans="1:6">
      <c r="A627" s="55">
        <v>46269</v>
      </c>
      <c r="B627" s="56" t="s">
        <v>66</v>
      </c>
      <c r="C627" s="57">
        <v>108</v>
      </c>
      <c r="D627" s="56" t="s">
        <v>4944</v>
      </c>
      <c r="E627" s="56" t="s">
        <v>4945</v>
      </c>
      <c r="F627" s="57">
        <v>1</v>
      </c>
    </row>
    <row r="628" spans="1:6">
      <c r="A628" s="55">
        <v>46269</v>
      </c>
      <c r="B628" s="56" t="s">
        <v>68</v>
      </c>
      <c r="C628" s="57">
        <v>91</v>
      </c>
      <c r="D628" s="56" t="s">
        <v>4953</v>
      </c>
      <c r="E628" s="56" t="s">
        <v>4954</v>
      </c>
      <c r="F628" s="57">
        <v>1</v>
      </c>
    </row>
    <row r="629" spans="1:6">
      <c r="A629" s="55">
        <v>46269</v>
      </c>
      <c r="B629" s="56" t="s">
        <v>70</v>
      </c>
      <c r="C629" s="57">
        <v>95</v>
      </c>
      <c r="D629" s="56" t="s">
        <v>4944</v>
      </c>
      <c r="E629" s="56" t="s">
        <v>4945</v>
      </c>
      <c r="F629" s="57">
        <v>1</v>
      </c>
    </row>
    <row r="630" spans="1:6">
      <c r="A630" s="55">
        <v>46269</v>
      </c>
      <c r="B630" s="56" t="s">
        <v>4053</v>
      </c>
      <c r="C630" s="57">
        <v>52</v>
      </c>
      <c r="D630" s="56" t="s">
        <v>4944</v>
      </c>
      <c r="E630" s="56" t="s">
        <v>4945</v>
      </c>
      <c r="F630" s="57">
        <v>1</v>
      </c>
    </row>
    <row r="631" spans="1:6">
      <c r="A631" s="55">
        <v>46269</v>
      </c>
      <c r="B631" s="56" t="s">
        <v>72</v>
      </c>
      <c r="C631" s="57">
        <v>107</v>
      </c>
      <c r="D631" s="56" t="s">
        <v>4944</v>
      </c>
      <c r="E631" s="56" t="s">
        <v>4945</v>
      </c>
      <c r="F631" s="57">
        <v>1</v>
      </c>
    </row>
    <row r="632" spans="1:6">
      <c r="A632" s="55">
        <v>46269</v>
      </c>
      <c r="B632" s="56" t="s">
        <v>74</v>
      </c>
      <c r="C632" s="57">
        <v>214</v>
      </c>
      <c r="D632" s="56" t="s">
        <v>4946</v>
      </c>
      <c r="E632" s="56" t="s">
        <v>4947</v>
      </c>
      <c r="F632" s="57">
        <v>1</v>
      </c>
    </row>
    <row r="633" spans="1:6">
      <c r="A633" s="55">
        <v>46269</v>
      </c>
      <c r="B633" s="56" t="s">
        <v>4055</v>
      </c>
      <c r="C633" s="57">
        <v>23</v>
      </c>
      <c r="D633" s="56" t="s">
        <v>4953</v>
      </c>
      <c r="E633" s="56" t="s">
        <v>4954</v>
      </c>
      <c r="F633" s="57">
        <v>1</v>
      </c>
    </row>
    <row r="634" spans="1:6">
      <c r="A634" s="55">
        <v>46269</v>
      </c>
      <c r="B634" s="56" t="s">
        <v>76</v>
      </c>
      <c r="C634" s="57">
        <v>98</v>
      </c>
      <c r="D634" s="56" t="s">
        <v>4948</v>
      </c>
      <c r="E634" s="56" t="s">
        <v>4949</v>
      </c>
      <c r="F634" s="57">
        <v>2</v>
      </c>
    </row>
    <row r="635" spans="1:6">
      <c r="A635" s="55">
        <v>46269</v>
      </c>
      <c r="B635" s="56" t="s">
        <v>4057</v>
      </c>
      <c r="C635" s="57">
        <v>85</v>
      </c>
      <c r="D635" s="56" t="s">
        <v>4948</v>
      </c>
      <c r="E635" s="56" t="s">
        <v>4949</v>
      </c>
      <c r="F635" s="57">
        <v>2</v>
      </c>
    </row>
    <row r="636" spans="1:6">
      <c r="A636" s="55">
        <v>46269</v>
      </c>
      <c r="B636" s="56" t="s">
        <v>78</v>
      </c>
      <c r="C636" s="57">
        <v>107</v>
      </c>
      <c r="D636" s="56" t="s">
        <v>4955</v>
      </c>
      <c r="E636" s="56" t="s">
        <v>4956</v>
      </c>
      <c r="F636" s="57">
        <v>3</v>
      </c>
    </row>
    <row r="637" spans="1:6">
      <c r="A637" s="55">
        <v>46269</v>
      </c>
      <c r="B637" s="56" t="s">
        <v>82</v>
      </c>
      <c r="C637" s="57">
        <v>122</v>
      </c>
      <c r="D637" s="56" t="s">
        <v>4953</v>
      </c>
      <c r="E637" s="56" t="s">
        <v>4954</v>
      </c>
      <c r="F637" s="57">
        <v>1</v>
      </c>
    </row>
    <row r="638" spans="1:6">
      <c r="A638" s="55">
        <v>46269</v>
      </c>
      <c r="B638" s="56" t="s">
        <v>84</v>
      </c>
      <c r="C638" s="57">
        <v>3</v>
      </c>
      <c r="D638" s="56" t="s">
        <v>4942</v>
      </c>
      <c r="E638" s="56" t="s">
        <v>4943</v>
      </c>
      <c r="F638" s="57">
        <v>2</v>
      </c>
    </row>
    <row r="639" spans="1:6">
      <c r="A639" s="55">
        <v>46269</v>
      </c>
      <c r="B639" s="56" t="s">
        <v>92</v>
      </c>
      <c r="C639" s="57">
        <v>92</v>
      </c>
      <c r="D639" s="56" t="s">
        <v>4963</v>
      </c>
      <c r="E639" s="56" t="s">
        <v>4964</v>
      </c>
      <c r="F639" s="57">
        <v>4</v>
      </c>
    </row>
    <row r="640" spans="1:6">
      <c r="A640" s="55">
        <v>46269</v>
      </c>
      <c r="B640" s="56" t="s">
        <v>94</v>
      </c>
      <c r="C640" s="57">
        <v>83</v>
      </c>
      <c r="D640" s="56" t="s">
        <v>4944</v>
      </c>
      <c r="E640" s="56" t="s">
        <v>4945</v>
      </c>
      <c r="F640" s="57">
        <v>1</v>
      </c>
    </row>
    <row r="641" spans="1:6">
      <c r="A641" s="55">
        <v>46269</v>
      </c>
      <c r="B641" s="56" t="s">
        <v>96</v>
      </c>
      <c r="C641" s="57">
        <v>49</v>
      </c>
      <c r="D641" s="56" t="s">
        <v>4946</v>
      </c>
      <c r="E641" s="56" t="s">
        <v>4947</v>
      </c>
      <c r="F641" s="57">
        <v>1</v>
      </c>
    </row>
    <row r="642" spans="1:6">
      <c r="A642" s="55">
        <v>46269</v>
      </c>
      <c r="B642" s="56" t="s">
        <v>100</v>
      </c>
      <c r="C642" s="57">
        <v>61</v>
      </c>
      <c r="D642" s="56" t="s">
        <v>4953</v>
      </c>
      <c r="E642" s="56" t="s">
        <v>4954</v>
      </c>
      <c r="F642" s="57">
        <v>1</v>
      </c>
    </row>
    <row r="643" spans="1:6">
      <c r="A643" s="55">
        <v>46269</v>
      </c>
      <c r="B643" s="56" t="s">
        <v>102</v>
      </c>
      <c r="C643" s="57">
        <v>119</v>
      </c>
      <c r="D643" s="56" t="s">
        <v>4944</v>
      </c>
      <c r="E643" s="56" t="s">
        <v>4945</v>
      </c>
      <c r="F643" s="57">
        <v>1</v>
      </c>
    </row>
    <row r="644" spans="1:6">
      <c r="A644" s="55">
        <v>46269</v>
      </c>
      <c r="B644" s="56" t="s">
        <v>104</v>
      </c>
      <c r="C644" s="57">
        <v>105</v>
      </c>
      <c r="D644" s="56" t="s">
        <v>4942</v>
      </c>
      <c r="E644" s="56" t="s">
        <v>4943</v>
      </c>
      <c r="F644" s="57">
        <v>2</v>
      </c>
    </row>
    <row r="645" spans="1:6">
      <c r="A645" s="55">
        <v>46269</v>
      </c>
      <c r="B645" s="56" t="s">
        <v>112</v>
      </c>
      <c r="C645" s="57">
        <v>6</v>
      </c>
      <c r="D645" s="56" t="s">
        <v>4950</v>
      </c>
      <c r="E645" s="56" t="s">
        <v>4951</v>
      </c>
      <c r="F645" s="57">
        <v>1</v>
      </c>
    </row>
    <row r="646" spans="1:6">
      <c r="A646" s="55">
        <v>46269</v>
      </c>
      <c r="B646" s="56" t="s">
        <v>114</v>
      </c>
      <c r="C646" s="57">
        <v>131</v>
      </c>
      <c r="D646" s="56" t="s">
        <v>4942</v>
      </c>
      <c r="E646" s="56" t="s">
        <v>4943</v>
      </c>
      <c r="F646" s="57">
        <v>2</v>
      </c>
    </row>
    <row r="647" spans="1:6">
      <c r="A647" s="55">
        <v>46269</v>
      </c>
      <c r="B647" s="56" t="s">
        <v>4063</v>
      </c>
      <c r="C647" s="57">
        <v>30</v>
      </c>
      <c r="D647" s="56" t="s">
        <v>4942</v>
      </c>
      <c r="E647" s="56" t="s">
        <v>4943</v>
      </c>
      <c r="F647" s="57">
        <v>2</v>
      </c>
    </row>
    <row r="648" spans="1:6">
      <c r="A648" s="55">
        <v>46269</v>
      </c>
      <c r="B648" s="56" t="s">
        <v>118</v>
      </c>
      <c r="C648" s="57">
        <v>86</v>
      </c>
      <c r="D648" s="56" t="s">
        <v>4953</v>
      </c>
      <c r="E648" s="56" t="s">
        <v>4954</v>
      </c>
      <c r="F648" s="57">
        <v>1</v>
      </c>
    </row>
    <row r="649" spans="1:6">
      <c r="A649" s="55">
        <v>46269</v>
      </c>
      <c r="B649" s="56" t="s">
        <v>120</v>
      </c>
      <c r="C649" s="57">
        <v>93</v>
      </c>
      <c r="D649" s="56" t="s">
        <v>4946</v>
      </c>
      <c r="E649" s="56" t="s">
        <v>4947</v>
      </c>
      <c r="F649" s="57">
        <v>1</v>
      </c>
    </row>
    <row r="650" spans="1:6">
      <c r="A650" s="55">
        <v>46269</v>
      </c>
      <c r="B650" s="56" t="s">
        <v>124</v>
      </c>
      <c r="C650" s="57">
        <v>87</v>
      </c>
      <c r="D650" s="56" t="s">
        <v>4944</v>
      </c>
      <c r="E650" s="56" t="s">
        <v>4945</v>
      </c>
      <c r="F650" s="57">
        <v>1</v>
      </c>
    </row>
    <row r="651" spans="1:6">
      <c r="A651" s="55">
        <v>46269</v>
      </c>
      <c r="B651" s="56" t="s">
        <v>126</v>
      </c>
      <c r="C651" s="57">
        <v>113</v>
      </c>
      <c r="D651" s="56" t="s">
        <v>4953</v>
      </c>
      <c r="E651" s="56" t="s">
        <v>4954</v>
      </c>
      <c r="F651" s="57">
        <v>1</v>
      </c>
    </row>
    <row r="652" spans="1:6">
      <c r="A652" s="55">
        <v>46269</v>
      </c>
      <c r="B652" s="56" t="s">
        <v>130</v>
      </c>
      <c r="C652" s="57">
        <v>11</v>
      </c>
      <c r="D652" s="56" t="s">
        <v>4942</v>
      </c>
      <c r="E652" s="56" t="s">
        <v>4943</v>
      </c>
      <c r="F652" s="57">
        <v>2</v>
      </c>
    </row>
    <row r="653" spans="1:6">
      <c r="A653" s="55">
        <v>46269</v>
      </c>
      <c r="B653" s="56" t="s">
        <v>132</v>
      </c>
      <c r="C653" s="57">
        <v>50</v>
      </c>
      <c r="D653" s="56" t="s">
        <v>4955</v>
      </c>
      <c r="E653" s="56" t="s">
        <v>4956</v>
      </c>
      <c r="F653" s="57">
        <v>3</v>
      </c>
    </row>
    <row r="654" spans="1:6">
      <c r="A654" s="55">
        <v>46269</v>
      </c>
      <c r="B654" s="56" t="s">
        <v>134</v>
      </c>
      <c r="C654" s="57">
        <v>11</v>
      </c>
      <c r="D654" s="56" t="s">
        <v>4942</v>
      </c>
      <c r="E654" s="56" t="s">
        <v>4943</v>
      </c>
      <c r="F654" s="57">
        <v>2</v>
      </c>
    </row>
    <row r="655" spans="1:6">
      <c r="A655" s="55">
        <v>46269</v>
      </c>
      <c r="B655" s="56" t="s">
        <v>138</v>
      </c>
      <c r="C655" s="57">
        <v>137</v>
      </c>
      <c r="D655" s="56" t="s">
        <v>4946</v>
      </c>
      <c r="E655" s="56" t="s">
        <v>4947</v>
      </c>
      <c r="F655" s="57">
        <v>1</v>
      </c>
    </row>
    <row r="656" spans="1:6">
      <c r="A656" s="55">
        <v>46269</v>
      </c>
      <c r="B656" s="56" t="s">
        <v>142</v>
      </c>
      <c r="C656" s="57">
        <v>81</v>
      </c>
      <c r="D656" s="56" t="s">
        <v>4946</v>
      </c>
      <c r="E656" s="56" t="s">
        <v>4947</v>
      </c>
      <c r="F656" s="57">
        <v>1</v>
      </c>
    </row>
    <row r="657" spans="1:6">
      <c r="A657" s="55">
        <v>46269</v>
      </c>
      <c r="B657" s="56" t="s">
        <v>144</v>
      </c>
      <c r="C657" s="57">
        <v>49</v>
      </c>
      <c r="D657" s="56" t="s">
        <v>4953</v>
      </c>
      <c r="E657" s="56" t="s">
        <v>4954</v>
      </c>
      <c r="F657" s="57">
        <v>1</v>
      </c>
    </row>
    <row r="658" spans="1:6">
      <c r="A658" s="55">
        <v>46269</v>
      </c>
      <c r="B658" s="56" t="s">
        <v>146</v>
      </c>
      <c r="C658" s="57">
        <v>95</v>
      </c>
      <c r="D658" s="56" t="s">
        <v>4942</v>
      </c>
      <c r="E658" s="56" t="s">
        <v>4943</v>
      </c>
      <c r="F658" s="57">
        <v>2</v>
      </c>
    </row>
    <row r="659" spans="1:6">
      <c r="A659" s="55">
        <v>46269</v>
      </c>
      <c r="B659" s="56" t="s">
        <v>148</v>
      </c>
      <c r="C659" s="57">
        <v>61</v>
      </c>
      <c r="D659" s="56" t="s">
        <v>4953</v>
      </c>
      <c r="E659" s="56" t="s">
        <v>4954</v>
      </c>
      <c r="F659" s="57">
        <v>1</v>
      </c>
    </row>
    <row r="660" spans="1:6">
      <c r="A660" s="55">
        <v>46269</v>
      </c>
      <c r="B660" s="56" t="s">
        <v>152</v>
      </c>
      <c r="C660" s="57">
        <v>102</v>
      </c>
      <c r="D660" s="56" t="s">
        <v>4953</v>
      </c>
      <c r="E660" s="56" t="s">
        <v>4954</v>
      </c>
      <c r="F660" s="57">
        <v>1</v>
      </c>
    </row>
    <row r="661" spans="1:6">
      <c r="A661" s="55">
        <v>46269</v>
      </c>
      <c r="B661" s="56" t="s">
        <v>154</v>
      </c>
      <c r="C661" s="57">
        <v>58</v>
      </c>
      <c r="D661" s="56" t="s">
        <v>4944</v>
      </c>
      <c r="E661" s="56" t="s">
        <v>4945</v>
      </c>
      <c r="F661" s="57">
        <v>1</v>
      </c>
    </row>
    <row r="662" spans="1:6">
      <c r="A662" s="55">
        <v>46269</v>
      </c>
      <c r="B662" s="56" t="s">
        <v>160</v>
      </c>
      <c r="C662" s="57">
        <v>94</v>
      </c>
      <c r="D662" s="56" t="s">
        <v>4942</v>
      </c>
      <c r="E662" s="56" t="s">
        <v>4943</v>
      </c>
      <c r="F662" s="57">
        <v>2</v>
      </c>
    </row>
    <row r="663" spans="1:6">
      <c r="A663" s="55">
        <v>46269</v>
      </c>
      <c r="B663" s="56" t="s">
        <v>164</v>
      </c>
      <c r="C663" s="57">
        <v>47</v>
      </c>
      <c r="D663" s="56" t="s">
        <v>4953</v>
      </c>
      <c r="E663" s="56" t="s">
        <v>4954</v>
      </c>
      <c r="F663" s="57">
        <v>1</v>
      </c>
    </row>
    <row r="664" spans="1:6">
      <c r="A664" s="55">
        <v>46269</v>
      </c>
      <c r="B664" s="56" t="s">
        <v>166</v>
      </c>
      <c r="C664" s="57">
        <v>95</v>
      </c>
      <c r="D664" s="56" t="s">
        <v>4942</v>
      </c>
      <c r="E664" s="56" t="s">
        <v>4943</v>
      </c>
      <c r="F664" s="57">
        <v>2</v>
      </c>
    </row>
    <row r="665" spans="1:6">
      <c r="A665" s="55">
        <v>46269</v>
      </c>
      <c r="B665" s="56" t="s">
        <v>168</v>
      </c>
      <c r="C665" s="57">
        <v>60</v>
      </c>
      <c r="D665" s="56" t="s">
        <v>4946</v>
      </c>
      <c r="E665" s="56" t="s">
        <v>4947</v>
      </c>
      <c r="F665" s="57">
        <v>1</v>
      </c>
    </row>
    <row r="666" spans="1:6">
      <c r="A666" s="55">
        <v>46269</v>
      </c>
      <c r="B666" s="56" t="s">
        <v>170</v>
      </c>
      <c r="C666" s="57">
        <v>111</v>
      </c>
      <c r="D666" s="56" t="s">
        <v>4944</v>
      </c>
      <c r="E666" s="56" t="s">
        <v>4945</v>
      </c>
      <c r="F666" s="57">
        <v>1</v>
      </c>
    </row>
    <row r="667" spans="1:6">
      <c r="A667" s="55">
        <v>46269</v>
      </c>
      <c r="B667" s="56" t="s">
        <v>178</v>
      </c>
      <c r="C667" s="57">
        <v>67</v>
      </c>
      <c r="D667" s="56" t="s">
        <v>4946</v>
      </c>
      <c r="E667" s="56" t="s">
        <v>4947</v>
      </c>
      <c r="F667" s="57">
        <v>1</v>
      </c>
    </row>
    <row r="668" spans="1:6">
      <c r="A668" s="55">
        <v>46269</v>
      </c>
      <c r="B668" s="56" t="s">
        <v>180</v>
      </c>
      <c r="C668" s="57">
        <v>93</v>
      </c>
      <c r="D668" s="56" t="s">
        <v>4944</v>
      </c>
      <c r="E668" s="56" t="s">
        <v>4945</v>
      </c>
      <c r="F668" s="57">
        <v>1</v>
      </c>
    </row>
    <row r="669" spans="1:6">
      <c r="A669" s="55">
        <v>46269</v>
      </c>
      <c r="B669" s="56" t="s">
        <v>182</v>
      </c>
      <c r="C669" s="57">
        <v>69</v>
      </c>
      <c r="D669" s="56" t="s">
        <v>4946</v>
      </c>
      <c r="E669" s="56" t="s">
        <v>4947</v>
      </c>
      <c r="F669" s="57">
        <v>1</v>
      </c>
    </row>
    <row r="670" spans="1:6">
      <c r="A670" s="55">
        <v>46269</v>
      </c>
      <c r="B670" s="56" t="s">
        <v>190</v>
      </c>
      <c r="C670" s="57">
        <v>69</v>
      </c>
      <c r="D670" s="56" t="s">
        <v>4946</v>
      </c>
      <c r="E670" s="56" t="s">
        <v>4947</v>
      </c>
      <c r="F670" s="57">
        <v>1</v>
      </c>
    </row>
    <row r="671" spans="1:6">
      <c r="A671" s="55">
        <v>46269</v>
      </c>
      <c r="B671" s="56" t="s">
        <v>196</v>
      </c>
      <c r="C671" s="57">
        <v>27</v>
      </c>
      <c r="D671" s="56" t="s">
        <v>4942</v>
      </c>
      <c r="E671" s="56" t="s">
        <v>4943</v>
      </c>
      <c r="F671" s="57">
        <v>2</v>
      </c>
    </row>
    <row r="672" spans="1:6">
      <c r="A672" s="55">
        <v>46269</v>
      </c>
      <c r="B672" s="56" t="s">
        <v>198</v>
      </c>
      <c r="C672" s="57">
        <v>119</v>
      </c>
      <c r="D672" s="56" t="s">
        <v>4948</v>
      </c>
      <c r="E672" s="56" t="s">
        <v>4949</v>
      </c>
      <c r="F672" s="57">
        <v>2</v>
      </c>
    </row>
    <row r="673" spans="1:6">
      <c r="A673" s="55">
        <v>46269</v>
      </c>
      <c r="B673" s="56" t="s">
        <v>206</v>
      </c>
      <c r="C673" s="57">
        <v>1</v>
      </c>
      <c r="D673" s="56" t="s">
        <v>4950</v>
      </c>
      <c r="E673" s="56" t="s">
        <v>4951</v>
      </c>
      <c r="F673" s="57">
        <v>1</v>
      </c>
    </row>
    <row r="674" spans="1:6">
      <c r="A674" s="55">
        <v>46269</v>
      </c>
      <c r="B674" s="56" t="s">
        <v>216</v>
      </c>
      <c r="C674" s="57">
        <v>48</v>
      </c>
      <c r="D674" s="56" t="s">
        <v>4946</v>
      </c>
      <c r="E674" s="56" t="s">
        <v>4947</v>
      </c>
      <c r="F674" s="57">
        <v>1</v>
      </c>
    </row>
    <row r="675" spans="1:6">
      <c r="A675" s="55">
        <v>46269</v>
      </c>
      <c r="B675" s="56" t="s">
        <v>218</v>
      </c>
      <c r="C675" s="57">
        <v>55</v>
      </c>
      <c r="D675" s="56" t="s">
        <v>4950</v>
      </c>
      <c r="E675" s="56" t="s">
        <v>4951</v>
      </c>
      <c r="F675" s="57">
        <v>1</v>
      </c>
    </row>
    <row r="676" spans="1:6">
      <c r="A676" s="55">
        <v>46269</v>
      </c>
      <c r="B676" s="56" t="s">
        <v>220</v>
      </c>
      <c r="C676" s="57">
        <v>21</v>
      </c>
      <c r="D676" s="56" t="s">
        <v>4953</v>
      </c>
      <c r="E676" s="56" t="s">
        <v>4954</v>
      </c>
      <c r="F676" s="57">
        <v>1</v>
      </c>
    </row>
    <row r="677" spans="1:6">
      <c r="A677" s="55">
        <v>46269</v>
      </c>
      <c r="B677" s="56" t="s">
        <v>226</v>
      </c>
      <c r="C677" s="57">
        <v>84</v>
      </c>
      <c r="D677" s="56" t="s">
        <v>4953</v>
      </c>
      <c r="E677" s="56" t="s">
        <v>4954</v>
      </c>
      <c r="F677" s="57">
        <v>1</v>
      </c>
    </row>
    <row r="678" spans="1:6">
      <c r="A678" s="55">
        <v>46269</v>
      </c>
      <c r="B678" s="56" t="s">
        <v>228</v>
      </c>
      <c r="C678" s="57">
        <v>34</v>
      </c>
      <c r="D678" s="56" t="s">
        <v>4946</v>
      </c>
      <c r="E678" s="56" t="s">
        <v>4947</v>
      </c>
      <c r="F678" s="57">
        <v>1</v>
      </c>
    </row>
    <row r="679" spans="1:6">
      <c r="A679" s="55">
        <v>46269</v>
      </c>
      <c r="B679" s="56" t="s">
        <v>238</v>
      </c>
      <c r="C679" s="57">
        <v>9</v>
      </c>
      <c r="D679" s="56" t="s">
        <v>4950</v>
      </c>
      <c r="E679" s="56" t="s">
        <v>4951</v>
      </c>
      <c r="F679" s="57">
        <v>1</v>
      </c>
    </row>
    <row r="680" spans="1:6">
      <c r="A680" s="55">
        <v>46269</v>
      </c>
      <c r="B680" s="56" t="s">
        <v>240</v>
      </c>
      <c r="C680" s="57">
        <v>130</v>
      </c>
      <c r="D680" s="56" t="s">
        <v>4942</v>
      </c>
      <c r="E680" s="56" t="s">
        <v>4943</v>
      </c>
      <c r="F680" s="57">
        <v>2</v>
      </c>
    </row>
    <row r="681" spans="1:6">
      <c r="A681" s="55">
        <v>46269</v>
      </c>
      <c r="B681" s="56" t="s">
        <v>244</v>
      </c>
      <c r="C681" s="57">
        <v>1</v>
      </c>
      <c r="D681" s="56" t="s">
        <v>4950</v>
      </c>
      <c r="E681" s="56" t="s">
        <v>4951</v>
      </c>
      <c r="F681" s="57">
        <v>1</v>
      </c>
    </row>
    <row r="682" spans="1:6">
      <c r="A682" s="55">
        <v>46269</v>
      </c>
      <c r="B682" s="56" t="s">
        <v>250</v>
      </c>
      <c r="C682" s="57">
        <v>19</v>
      </c>
      <c r="D682" s="56" t="s">
        <v>4950</v>
      </c>
      <c r="E682" s="56" t="s">
        <v>4951</v>
      </c>
      <c r="F682" s="57">
        <v>1</v>
      </c>
    </row>
    <row r="683" spans="1:6">
      <c r="A683" s="55">
        <v>46269</v>
      </c>
      <c r="B683" s="56" t="s">
        <v>254</v>
      </c>
      <c r="C683" s="57">
        <v>119</v>
      </c>
      <c r="D683" s="56" t="s">
        <v>4942</v>
      </c>
      <c r="E683" s="56" t="s">
        <v>4943</v>
      </c>
      <c r="F683" s="57">
        <v>2</v>
      </c>
    </row>
    <row r="684" spans="1:6">
      <c r="A684" s="55">
        <v>46269</v>
      </c>
      <c r="B684" s="56" t="s">
        <v>256</v>
      </c>
      <c r="C684" s="57">
        <v>174</v>
      </c>
      <c r="D684" s="56" t="s">
        <v>4942</v>
      </c>
      <c r="E684" s="56" t="s">
        <v>4943</v>
      </c>
      <c r="F684" s="57">
        <v>2</v>
      </c>
    </row>
    <row r="685" spans="1:6">
      <c r="A685" s="55">
        <v>46269</v>
      </c>
      <c r="B685" s="56" t="s">
        <v>262</v>
      </c>
      <c r="C685" s="57">
        <v>62</v>
      </c>
      <c r="D685" s="56" t="s">
        <v>4953</v>
      </c>
      <c r="E685" s="56" t="s">
        <v>4954</v>
      </c>
      <c r="F685" s="57">
        <v>1</v>
      </c>
    </row>
    <row r="686" spans="1:6">
      <c r="A686" s="55">
        <v>46269</v>
      </c>
      <c r="B686" s="56" t="s">
        <v>270</v>
      </c>
      <c r="C686" s="57">
        <v>103</v>
      </c>
      <c r="D686" s="56" t="s">
        <v>4953</v>
      </c>
      <c r="E686" s="56" t="s">
        <v>4954</v>
      </c>
      <c r="F686" s="57">
        <v>1</v>
      </c>
    </row>
    <row r="687" spans="1:6">
      <c r="A687" s="55">
        <v>46269</v>
      </c>
      <c r="B687" s="56" t="s">
        <v>272</v>
      </c>
      <c r="C687" s="57">
        <v>36</v>
      </c>
      <c r="D687" s="56" t="s">
        <v>4950</v>
      </c>
      <c r="E687" s="56" t="s">
        <v>4951</v>
      </c>
      <c r="F687" s="57">
        <v>1</v>
      </c>
    </row>
    <row r="688" spans="1:6">
      <c r="A688" s="55">
        <v>46269</v>
      </c>
      <c r="B688" s="56" t="s">
        <v>276</v>
      </c>
      <c r="C688" s="57">
        <v>50</v>
      </c>
      <c r="D688" s="56" t="s">
        <v>4944</v>
      </c>
      <c r="E688" s="56" t="s">
        <v>4945</v>
      </c>
      <c r="F688" s="57">
        <v>1</v>
      </c>
    </row>
    <row r="689" spans="1:6">
      <c r="A689" s="55">
        <v>46269</v>
      </c>
      <c r="B689" s="56" t="s">
        <v>278</v>
      </c>
      <c r="C689" s="57">
        <v>68</v>
      </c>
      <c r="D689" s="56" t="s">
        <v>4953</v>
      </c>
      <c r="E689" s="56" t="s">
        <v>4954</v>
      </c>
      <c r="F689" s="57">
        <v>1</v>
      </c>
    </row>
    <row r="690" spans="1:6">
      <c r="A690" s="55">
        <v>46269</v>
      </c>
      <c r="B690" s="56" t="s">
        <v>280</v>
      </c>
      <c r="C690" s="57">
        <v>14</v>
      </c>
      <c r="D690" s="56" t="s">
        <v>4950</v>
      </c>
      <c r="E690" s="56" t="s">
        <v>4951</v>
      </c>
      <c r="F690" s="57">
        <v>1</v>
      </c>
    </row>
    <row r="691" spans="1:6">
      <c r="A691" s="55">
        <v>46269</v>
      </c>
      <c r="B691" s="56" t="s">
        <v>282</v>
      </c>
      <c r="C691" s="57">
        <v>48</v>
      </c>
      <c r="D691" s="56" t="s">
        <v>4953</v>
      </c>
      <c r="E691" s="56" t="s">
        <v>4954</v>
      </c>
      <c r="F691" s="57">
        <v>1</v>
      </c>
    </row>
    <row r="692" spans="1:6">
      <c r="A692" s="55">
        <v>46269</v>
      </c>
      <c r="B692" s="56" t="s">
        <v>284</v>
      </c>
      <c r="C692" s="57">
        <v>17</v>
      </c>
      <c r="D692" s="56" t="s">
        <v>4942</v>
      </c>
      <c r="E692" s="56" t="s">
        <v>4943</v>
      </c>
      <c r="F692" s="57">
        <v>2</v>
      </c>
    </row>
    <row r="693" spans="1:6">
      <c r="A693" s="55">
        <v>46269</v>
      </c>
      <c r="B693" s="56" t="s">
        <v>304</v>
      </c>
      <c r="C693" s="57">
        <v>14</v>
      </c>
      <c r="D693" s="56" t="s">
        <v>4942</v>
      </c>
      <c r="E693" s="56" t="s">
        <v>4943</v>
      </c>
      <c r="F693" s="57">
        <v>2</v>
      </c>
    </row>
    <row r="694" spans="1:6">
      <c r="A694" s="55">
        <v>46269</v>
      </c>
      <c r="B694" s="56" t="s">
        <v>312</v>
      </c>
      <c r="C694" s="57">
        <v>7</v>
      </c>
      <c r="D694" s="56" t="s">
        <v>4950</v>
      </c>
      <c r="E694" s="56" t="s">
        <v>4951</v>
      </c>
      <c r="F694" s="57">
        <v>1</v>
      </c>
    </row>
    <row r="695" spans="1:6">
      <c r="A695" s="55">
        <v>46269</v>
      </c>
      <c r="B695" s="56" t="s">
        <v>320</v>
      </c>
      <c r="C695" s="57">
        <v>85</v>
      </c>
      <c r="D695" s="56" t="s">
        <v>4944</v>
      </c>
      <c r="E695" s="56" t="s">
        <v>4945</v>
      </c>
      <c r="F695" s="57">
        <v>1</v>
      </c>
    </row>
    <row r="696" spans="1:6">
      <c r="A696" s="55">
        <v>46269</v>
      </c>
      <c r="B696" s="56" t="s">
        <v>328</v>
      </c>
      <c r="C696" s="57">
        <v>111</v>
      </c>
      <c r="D696" s="56" t="s">
        <v>4944</v>
      </c>
      <c r="E696" s="56" t="s">
        <v>4945</v>
      </c>
      <c r="F696" s="57">
        <v>1</v>
      </c>
    </row>
    <row r="697" spans="1:6">
      <c r="A697" s="55">
        <v>46269</v>
      </c>
      <c r="B697" s="56" t="s">
        <v>344</v>
      </c>
      <c r="C697" s="57">
        <v>92</v>
      </c>
      <c r="D697" s="56" t="s">
        <v>4942</v>
      </c>
      <c r="E697" s="56" t="s">
        <v>4943</v>
      </c>
      <c r="F697" s="57">
        <v>2</v>
      </c>
    </row>
    <row r="698" spans="1:6">
      <c r="A698" s="55">
        <v>46269</v>
      </c>
      <c r="B698" s="56" t="s">
        <v>354</v>
      </c>
      <c r="C698" s="57">
        <v>2</v>
      </c>
      <c r="D698" s="56" t="s">
        <v>4942</v>
      </c>
      <c r="E698" s="56" t="s">
        <v>4943</v>
      </c>
      <c r="F698" s="57">
        <v>2</v>
      </c>
    </row>
    <row r="699" spans="1:6">
      <c r="A699" s="55">
        <v>46269</v>
      </c>
      <c r="B699" s="56" t="s">
        <v>356</v>
      </c>
      <c r="C699" s="57">
        <v>8</v>
      </c>
      <c r="D699" s="56" t="s">
        <v>4942</v>
      </c>
      <c r="E699" s="56" t="s">
        <v>4943</v>
      </c>
      <c r="F699" s="57">
        <v>2</v>
      </c>
    </row>
    <row r="700" spans="1:6">
      <c r="A700" s="55">
        <v>46269</v>
      </c>
      <c r="B700" s="56" t="s">
        <v>364</v>
      </c>
      <c r="C700" s="57">
        <v>4</v>
      </c>
      <c r="D700" s="56" t="s">
        <v>4950</v>
      </c>
      <c r="E700" s="56" t="s">
        <v>4951</v>
      </c>
      <c r="F700" s="57">
        <v>1</v>
      </c>
    </row>
    <row r="701" spans="1:6">
      <c r="A701" s="55">
        <v>46269</v>
      </c>
      <c r="B701" s="56" t="s">
        <v>380</v>
      </c>
      <c r="C701" s="57">
        <v>18</v>
      </c>
      <c r="D701" s="56" t="s">
        <v>4953</v>
      </c>
      <c r="E701" s="56" t="s">
        <v>4954</v>
      </c>
      <c r="F701" s="57">
        <v>1</v>
      </c>
    </row>
    <row r="702" spans="1:6">
      <c r="A702" s="55">
        <v>46269</v>
      </c>
      <c r="B702" s="56" t="s">
        <v>390</v>
      </c>
      <c r="C702" s="57">
        <v>40</v>
      </c>
      <c r="D702" s="56" t="s">
        <v>4953</v>
      </c>
      <c r="E702" s="56" t="s">
        <v>4954</v>
      </c>
      <c r="F702" s="57">
        <v>1</v>
      </c>
    </row>
    <row r="703" spans="1:6">
      <c r="A703" s="55">
        <v>46269</v>
      </c>
      <c r="B703" s="56" t="s">
        <v>424</v>
      </c>
      <c r="C703" s="57">
        <v>25</v>
      </c>
      <c r="D703" s="56" t="s">
        <v>4953</v>
      </c>
      <c r="E703" s="56" t="s">
        <v>4954</v>
      </c>
      <c r="F703" s="57">
        <v>1</v>
      </c>
    </row>
    <row r="704" spans="1:6">
      <c r="A704" s="55">
        <v>46269</v>
      </c>
      <c r="B704" s="56" t="s">
        <v>428</v>
      </c>
      <c r="C704" s="57">
        <v>35</v>
      </c>
      <c r="D704" s="56" t="s">
        <v>4946</v>
      </c>
      <c r="E704" s="56" t="s">
        <v>4947</v>
      </c>
      <c r="F704" s="57">
        <v>1</v>
      </c>
    </row>
    <row r="705" spans="1:6">
      <c r="A705" s="55">
        <v>46269</v>
      </c>
      <c r="B705" s="56" t="s">
        <v>430</v>
      </c>
      <c r="C705" s="57">
        <v>75</v>
      </c>
      <c r="D705" s="56" t="s">
        <v>4944</v>
      </c>
      <c r="E705" s="56" t="s">
        <v>4945</v>
      </c>
      <c r="F705" s="57">
        <v>1</v>
      </c>
    </row>
    <row r="706" spans="1:6">
      <c r="A706" s="55">
        <v>46269</v>
      </c>
      <c r="B706" s="56" t="s">
        <v>432</v>
      </c>
      <c r="C706" s="57">
        <v>12</v>
      </c>
      <c r="D706" s="56" t="s">
        <v>4942</v>
      </c>
      <c r="E706" s="56" t="s">
        <v>4943</v>
      </c>
      <c r="F706" s="57">
        <v>2</v>
      </c>
    </row>
    <row r="707" spans="1:6">
      <c r="A707" s="55">
        <v>46269</v>
      </c>
      <c r="B707" s="56" t="s">
        <v>4970</v>
      </c>
      <c r="C707" s="57">
        <v>6</v>
      </c>
      <c r="D707" s="56" t="s">
        <v>4942</v>
      </c>
      <c r="E707" s="56" t="s">
        <v>4943</v>
      </c>
      <c r="F707" s="57">
        <v>2</v>
      </c>
    </row>
    <row r="708" spans="1:6">
      <c r="A708" s="55">
        <v>46269</v>
      </c>
      <c r="B708" s="56" t="s">
        <v>454</v>
      </c>
      <c r="C708" s="57">
        <v>38</v>
      </c>
      <c r="D708" s="56" t="s">
        <v>4944</v>
      </c>
      <c r="E708" s="56" t="s">
        <v>4945</v>
      </c>
      <c r="F708" s="57">
        <v>1</v>
      </c>
    </row>
    <row r="709" spans="1:6">
      <c r="A709" s="55">
        <v>46269</v>
      </c>
      <c r="B709" s="56" t="s">
        <v>456</v>
      </c>
      <c r="C709" s="57">
        <v>108</v>
      </c>
      <c r="D709" s="56" t="s">
        <v>4942</v>
      </c>
      <c r="E709" s="56" t="s">
        <v>4943</v>
      </c>
      <c r="F709" s="57">
        <v>2</v>
      </c>
    </row>
    <row r="710" spans="1:6">
      <c r="A710" s="55">
        <v>46269</v>
      </c>
      <c r="B710" s="56" t="s">
        <v>458</v>
      </c>
      <c r="C710" s="57">
        <v>75</v>
      </c>
      <c r="D710" s="56" t="s">
        <v>4944</v>
      </c>
      <c r="E710" s="56" t="s">
        <v>4945</v>
      </c>
      <c r="F710" s="57">
        <v>1</v>
      </c>
    </row>
    <row r="711" spans="1:6">
      <c r="A711" s="55">
        <v>46269</v>
      </c>
      <c r="B711" s="56" t="s">
        <v>460</v>
      </c>
      <c r="C711" s="57">
        <v>21</v>
      </c>
      <c r="D711" s="56" t="s">
        <v>4953</v>
      </c>
      <c r="E711" s="56" t="s">
        <v>4954</v>
      </c>
      <c r="F711" s="57">
        <v>1</v>
      </c>
    </row>
    <row r="712" spans="1:6">
      <c r="A712" s="55">
        <v>46269</v>
      </c>
      <c r="B712" s="56" t="s">
        <v>466</v>
      </c>
      <c r="C712" s="57">
        <v>1</v>
      </c>
      <c r="D712" s="56" t="s">
        <v>4944</v>
      </c>
      <c r="E712" s="56" t="s">
        <v>4945</v>
      </c>
      <c r="F712" s="57">
        <v>1</v>
      </c>
    </row>
    <row r="713" spans="1:6">
      <c r="A713" s="55">
        <v>46269</v>
      </c>
      <c r="B713" s="56" t="s">
        <v>470</v>
      </c>
      <c r="C713" s="57">
        <v>25</v>
      </c>
      <c r="D713" s="56" t="s">
        <v>4953</v>
      </c>
      <c r="E713" s="56" t="s">
        <v>4954</v>
      </c>
      <c r="F713" s="57">
        <v>1</v>
      </c>
    </row>
    <row r="714" spans="1:6">
      <c r="A714" s="55">
        <v>46268</v>
      </c>
      <c r="B714" s="56" t="s">
        <v>46</v>
      </c>
      <c r="C714" s="57">
        <v>61</v>
      </c>
      <c r="D714" s="56" t="s">
        <v>4955</v>
      </c>
      <c r="E714" s="56" t="s">
        <v>4956</v>
      </c>
      <c r="F714" s="57">
        <v>3</v>
      </c>
    </row>
    <row r="715" spans="1:6">
      <c r="A715" s="55">
        <v>46268</v>
      </c>
      <c r="B715" s="56" t="s">
        <v>4051</v>
      </c>
      <c r="C715" s="57">
        <v>64</v>
      </c>
      <c r="D715" s="56" t="s">
        <v>4944</v>
      </c>
      <c r="E715" s="56" t="s">
        <v>4945</v>
      </c>
      <c r="F715" s="57">
        <v>1</v>
      </c>
    </row>
    <row r="716" spans="1:6">
      <c r="A716" s="55">
        <v>46268</v>
      </c>
      <c r="B716" s="56" t="s">
        <v>49</v>
      </c>
      <c r="C716" s="57">
        <v>67</v>
      </c>
      <c r="D716" s="56" t="s">
        <v>4946</v>
      </c>
      <c r="E716" s="56" t="s">
        <v>4947</v>
      </c>
      <c r="F716" s="57">
        <v>1</v>
      </c>
    </row>
    <row r="717" spans="1:6">
      <c r="A717" s="55">
        <v>46268</v>
      </c>
      <c r="B717" s="56" t="s">
        <v>56</v>
      </c>
      <c r="C717" s="57">
        <v>114</v>
      </c>
      <c r="D717" s="56" t="s">
        <v>4946</v>
      </c>
      <c r="E717" s="56" t="s">
        <v>4947</v>
      </c>
      <c r="F717" s="57">
        <v>1</v>
      </c>
    </row>
    <row r="718" spans="1:6">
      <c r="A718" s="55">
        <v>46268</v>
      </c>
      <c r="B718" s="56" t="s">
        <v>58</v>
      </c>
      <c r="C718" s="57">
        <v>28</v>
      </c>
      <c r="D718" s="56" t="s">
        <v>4953</v>
      </c>
      <c r="E718" s="56" t="s">
        <v>4954</v>
      </c>
      <c r="F718" s="57">
        <v>1</v>
      </c>
    </row>
    <row r="719" spans="1:6">
      <c r="A719" s="55">
        <v>46268</v>
      </c>
      <c r="B719" s="56" t="s">
        <v>60</v>
      </c>
      <c r="C719" s="57">
        <v>61</v>
      </c>
      <c r="D719" s="56" t="s">
        <v>4942</v>
      </c>
      <c r="E719" s="56" t="s">
        <v>4943</v>
      </c>
      <c r="F719" s="57">
        <v>2</v>
      </c>
    </row>
    <row r="720" spans="1:6">
      <c r="A720" s="55">
        <v>46268</v>
      </c>
      <c r="B720" s="56" t="s">
        <v>62</v>
      </c>
      <c r="C720" s="57">
        <v>165</v>
      </c>
      <c r="D720" s="56" t="s">
        <v>4942</v>
      </c>
      <c r="E720" s="56" t="s">
        <v>4943</v>
      </c>
      <c r="F720" s="57">
        <v>2</v>
      </c>
    </row>
    <row r="721" spans="1:6">
      <c r="A721" s="55">
        <v>46268</v>
      </c>
      <c r="B721" s="56" t="s">
        <v>64</v>
      </c>
      <c r="C721" s="57">
        <v>44</v>
      </c>
      <c r="D721" s="56" t="s">
        <v>4944</v>
      </c>
      <c r="E721" s="56" t="s">
        <v>4945</v>
      </c>
      <c r="F721" s="57">
        <v>1</v>
      </c>
    </row>
    <row r="722" spans="1:6">
      <c r="A722" s="55">
        <v>46268</v>
      </c>
      <c r="B722" s="56" t="s">
        <v>66</v>
      </c>
      <c r="C722" s="57">
        <v>76</v>
      </c>
      <c r="D722" s="56" t="s">
        <v>4944</v>
      </c>
      <c r="E722" s="56" t="s">
        <v>4945</v>
      </c>
      <c r="F722" s="57">
        <v>1</v>
      </c>
    </row>
    <row r="723" spans="1:6">
      <c r="A723" s="55">
        <v>46268</v>
      </c>
      <c r="B723" s="56" t="s">
        <v>68</v>
      </c>
      <c r="C723" s="57">
        <v>113</v>
      </c>
      <c r="D723" s="56" t="s">
        <v>4953</v>
      </c>
      <c r="E723" s="56" t="s">
        <v>4954</v>
      </c>
      <c r="F723" s="57">
        <v>1</v>
      </c>
    </row>
    <row r="724" spans="1:6">
      <c r="A724" s="55">
        <v>46268</v>
      </c>
      <c r="B724" s="56" t="s">
        <v>70</v>
      </c>
      <c r="C724" s="57">
        <v>89</v>
      </c>
      <c r="D724" s="56" t="s">
        <v>4944</v>
      </c>
      <c r="E724" s="56" t="s">
        <v>4945</v>
      </c>
      <c r="F724" s="57">
        <v>1</v>
      </c>
    </row>
    <row r="725" spans="1:6">
      <c r="A725" s="55">
        <v>46268</v>
      </c>
      <c r="B725" s="56" t="s">
        <v>72</v>
      </c>
      <c r="C725" s="57">
        <v>95</v>
      </c>
      <c r="D725" s="56" t="s">
        <v>4944</v>
      </c>
      <c r="E725" s="56" t="s">
        <v>4945</v>
      </c>
      <c r="F725" s="57">
        <v>1</v>
      </c>
    </row>
    <row r="726" spans="1:6">
      <c r="A726" s="55">
        <v>46268</v>
      </c>
      <c r="B726" s="56" t="s">
        <v>74</v>
      </c>
      <c r="C726" s="57">
        <v>208</v>
      </c>
      <c r="D726" s="56" t="s">
        <v>4948</v>
      </c>
      <c r="E726" s="56" t="s">
        <v>4949</v>
      </c>
      <c r="F726" s="57">
        <v>2</v>
      </c>
    </row>
    <row r="727" spans="1:6">
      <c r="A727" s="55">
        <v>46268</v>
      </c>
      <c r="B727" s="56" t="s">
        <v>76</v>
      </c>
      <c r="C727" s="57">
        <v>51</v>
      </c>
      <c r="D727" s="56" t="s">
        <v>4948</v>
      </c>
      <c r="E727" s="56" t="s">
        <v>4949</v>
      </c>
      <c r="F727" s="57">
        <v>2</v>
      </c>
    </row>
    <row r="728" spans="1:6">
      <c r="A728" s="55">
        <v>46268</v>
      </c>
      <c r="B728" s="56" t="s">
        <v>4057</v>
      </c>
      <c r="C728" s="57">
        <v>158</v>
      </c>
      <c r="D728" s="56" t="s">
        <v>4948</v>
      </c>
      <c r="E728" s="56" t="s">
        <v>4949</v>
      </c>
      <c r="F728" s="57">
        <v>2</v>
      </c>
    </row>
    <row r="729" spans="1:6">
      <c r="A729" s="55">
        <v>46268</v>
      </c>
      <c r="B729" s="56" t="s">
        <v>78</v>
      </c>
      <c r="C729" s="57">
        <v>77</v>
      </c>
      <c r="D729" s="56" t="s">
        <v>4948</v>
      </c>
      <c r="E729" s="56" t="s">
        <v>4949</v>
      </c>
      <c r="F729" s="57">
        <v>2</v>
      </c>
    </row>
    <row r="730" spans="1:6">
      <c r="A730" s="55">
        <v>46268</v>
      </c>
      <c r="B730" s="56" t="s">
        <v>82</v>
      </c>
      <c r="C730" s="57">
        <v>105</v>
      </c>
      <c r="D730" s="56" t="s">
        <v>4953</v>
      </c>
      <c r="E730" s="56" t="s">
        <v>4954</v>
      </c>
      <c r="F730" s="57">
        <v>1</v>
      </c>
    </row>
    <row r="731" spans="1:6">
      <c r="A731" s="55">
        <v>46268</v>
      </c>
      <c r="B731" s="56" t="s">
        <v>84</v>
      </c>
      <c r="C731" s="57">
        <v>1</v>
      </c>
      <c r="D731" s="56" t="s">
        <v>4950</v>
      </c>
      <c r="E731" s="56" t="s">
        <v>4951</v>
      </c>
      <c r="F731" s="57">
        <v>1</v>
      </c>
    </row>
    <row r="732" spans="1:6">
      <c r="A732" s="55">
        <v>46268</v>
      </c>
      <c r="B732" s="56" t="s">
        <v>90</v>
      </c>
      <c r="C732" s="57">
        <v>86</v>
      </c>
      <c r="D732" s="56" t="s">
        <v>4944</v>
      </c>
      <c r="E732" s="56" t="s">
        <v>4945</v>
      </c>
      <c r="F732" s="57">
        <v>1</v>
      </c>
    </row>
    <row r="733" spans="1:6">
      <c r="A733" s="55">
        <v>46268</v>
      </c>
      <c r="B733" s="56" t="s">
        <v>92</v>
      </c>
      <c r="C733" s="57">
        <v>90</v>
      </c>
      <c r="D733" s="56" t="s">
        <v>4967</v>
      </c>
      <c r="E733" s="56" t="s">
        <v>4968</v>
      </c>
      <c r="F733" s="57">
        <v>2</v>
      </c>
    </row>
    <row r="734" spans="1:6">
      <c r="A734" s="55">
        <v>46268</v>
      </c>
      <c r="B734" s="56" t="s">
        <v>94</v>
      </c>
      <c r="C734" s="57">
        <v>77</v>
      </c>
      <c r="D734" s="56" t="s">
        <v>4944</v>
      </c>
      <c r="E734" s="56" t="s">
        <v>4945</v>
      </c>
      <c r="F734" s="57">
        <v>1</v>
      </c>
    </row>
    <row r="735" spans="1:6">
      <c r="A735" s="55">
        <v>46268</v>
      </c>
      <c r="B735" s="56" t="s">
        <v>96</v>
      </c>
      <c r="C735" s="57">
        <v>19</v>
      </c>
      <c r="D735" s="56" t="s">
        <v>4946</v>
      </c>
      <c r="E735" s="56" t="s">
        <v>4947</v>
      </c>
      <c r="F735" s="57">
        <v>1</v>
      </c>
    </row>
    <row r="736" spans="1:6">
      <c r="A736" s="55">
        <v>46268</v>
      </c>
      <c r="B736" s="56" t="s">
        <v>100</v>
      </c>
      <c r="C736" s="57">
        <v>57</v>
      </c>
      <c r="D736" s="56" t="s">
        <v>4953</v>
      </c>
      <c r="E736" s="56" t="s">
        <v>4954</v>
      </c>
      <c r="F736" s="57">
        <v>1</v>
      </c>
    </row>
    <row r="737" spans="1:6">
      <c r="A737" s="55">
        <v>46268</v>
      </c>
      <c r="B737" s="56" t="s">
        <v>102</v>
      </c>
      <c r="C737" s="57">
        <v>116</v>
      </c>
      <c r="D737" s="56" t="s">
        <v>4944</v>
      </c>
      <c r="E737" s="56" t="s">
        <v>4945</v>
      </c>
      <c r="F737" s="57">
        <v>1</v>
      </c>
    </row>
    <row r="738" spans="1:6">
      <c r="A738" s="55">
        <v>46268</v>
      </c>
      <c r="B738" s="56" t="s">
        <v>104</v>
      </c>
      <c r="C738" s="57">
        <v>55</v>
      </c>
      <c r="D738" s="56" t="s">
        <v>4942</v>
      </c>
      <c r="E738" s="56" t="s">
        <v>4943</v>
      </c>
      <c r="F738" s="57">
        <v>2</v>
      </c>
    </row>
    <row r="739" spans="1:6">
      <c r="A739" s="55">
        <v>46268</v>
      </c>
      <c r="B739" s="56" t="s">
        <v>106</v>
      </c>
      <c r="C739" s="57">
        <v>16</v>
      </c>
      <c r="D739" s="56" t="s">
        <v>4942</v>
      </c>
      <c r="E739" s="56" t="s">
        <v>4943</v>
      </c>
      <c r="F739" s="57">
        <v>2</v>
      </c>
    </row>
    <row r="740" spans="1:6">
      <c r="A740" s="55">
        <v>46268</v>
      </c>
      <c r="B740" s="56" t="s">
        <v>112</v>
      </c>
      <c r="C740" s="57">
        <v>132</v>
      </c>
      <c r="D740" s="56" t="s">
        <v>4948</v>
      </c>
      <c r="E740" s="56" t="s">
        <v>4949</v>
      </c>
      <c r="F740" s="57">
        <v>2</v>
      </c>
    </row>
    <row r="741" spans="1:6">
      <c r="A741" s="55">
        <v>46268</v>
      </c>
      <c r="B741" s="56" t="s">
        <v>114</v>
      </c>
      <c r="C741" s="57">
        <v>190</v>
      </c>
      <c r="D741" s="56" t="s">
        <v>4942</v>
      </c>
      <c r="E741" s="56" t="s">
        <v>4943</v>
      </c>
      <c r="F741" s="57">
        <v>2</v>
      </c>
    </row>
    <row r="742" spans="1:6">
      <c r="A742" s="55">
        <v>46268</v>
      </c>
      <c r="B742" s="56" t="s">
        <v>4063</v>
      </c>
      <c r="C742" s="57">
        <v>65</v>
      </c>
      <c r="D742" s="56" t="s">
        <v>4942</v>
      </c>
      <c r="E742" s="56" t="s">
        <v>4943</v>
      </c>
      <c r="F742" s="57">
        <v>2</v>
      </c>
    </row>
    <row r="743" spans="1:6">
      <c r="A743" s="55">
        <v>46268</v>
      </c>
      <c r="B743" s="56" t="s">
        <v>116</v>
      </c>
      <c r="C743" s="57">
        <v>62</v>
      </c>
      <c r="D743" s="56" t="s">
        <v>4967</v>
      </c>
      <c r="E743" s="56" t="s">
        <v>4968</v>
      </c>
      <c r="F743" s="57">
        <v>2</v>
      </c>
    </row>
    <row r="744" spans="1:6">
      <c r="A744" s="55">
        <v>46268</v>
      </c>
      <c r="B744" s="56" t="s">
        <v>118</v>
      </c>
      <c r="C744" s="57">
        <v>50</v>
      </c>
      <c r="D744" s="56" t="s">
        <v>4953</v>
      </c>
      <c r="E744" s="56" t="s">
        <v>4954</v>
      </c>
      <c r="F744" s="57">
        <v>1</v>
      </c>
    </row>
    <row r="745" spans="1:6">
      <c r="A745" s="55">
        <v>46268</v>
      </c>
      <c r="B745" s="56" t="s">
        <v>120</v>
      </c>
      <c r="C745" s="57">
        <v>83</v>
      </c>
      <c r="D745" s="56" t="s">
        <v>4946</v>
      </c>
      <c r="E745" s="56" t="s">
        <v>4947</v>
      </c>
      <c r="F745" s="57">
        <v>1</v>
      </c>
    </row>
    <row r="746" spans="1:6">
      <c r="A746" s="55">
        <v>46268</v>
      </c>
      <c r="B746" s="56" t="s">
        <v>124</v>
      </c>
      <c r="C746" s="57">
        <v>122</v>
      </c>
      <c r="D746" s="56" t="s">
        <v>4944</v>
      </c>
      <c r="E746" s="56" t="s">
        <v>4945</v>
      </c>
      <c r="F746" s="57">
        <v>1</v>
      </c>
    </row>
    <row r="747" spans="1:6">
      <c r="A747" s="55">
        <v>46268</v>
      </c>
      <c r="B747" s="56" t="s">
        <v>126</v>
      </c>
      <c r="C747" s="57">
        <v>12</v>
      </c>
      <c r="D747" s="56" t="s">
        <v>4942</v>
      </c>
      <c r="E747" s="56" t="s">
        <v>4943</v>
      </c>
      <c r="F747" s="57">
        <v>2</v>
      </c>
    </row>
    <row r="748" spans="1:6">
      <c r="A748" s="55">
        <v>46268</v>
      </c>
      <c r="B748" s="56" t="s">
        <v>130</v>
      </c>
      <c r="C748" s="57">
        <v>24</v>
      </c>
      <c r="D748" s="56" t="s">
        <v>4942</v>
      </c>
      <c r="E748" s="56" t="s">
        <v>4943</v>
      </c>
      <c r="F748" s="57">
        <v>2</v>
      </c>
    </row>
    <row r="749" spans="1:6">
      <c r="A749" s="55">
        <v>46268</v>
      </c>
      <c r="B749" s="56" t="s">
        <v>134</v>
      </c>
      <c r="C749" s="57">
        <v>5</v>
      </c>
      <c r="D749" s="56" t="s">
        <v>4950</v>
      </c>
      <c r="E749" s="56" t="s">
        <v>4951</v>
      </c>
      <c r="F749" s="57">
        <v>1</v>
      </c>
    </row>
    <row r="750" spans="1:6">
      <c r="A750" s="55">
        <v>46268</v>
      </c>
      <c r="B750" s="56" t="s">
        <v>138</v>
      </c>
      <c r="C750" s="57">
        <v>125</v>
      </c>
      <c r="D750" s="56" t="s">
        <v>4948</v>
      </c>
      <c r="E750" s="56" t="s">
        <v>4949</v>
      </c>
      <c r="F750" s="57">
        <v>2</v>
      </c>
    </row>
    <row r="751" spans="1:6">
      <c r="A751" s="55">
        <v>46268</v>
      </c>
      <c r="B751" s="56" t="s">
        <v>142</v>
      </c>
      <c r="C751" s="57">
        <v>24</v>
      </c>
      <c r="D751" s="56" t="s">
        <v>4946</v>
      </c>
      <c r="E751" s="56" t="s">
        <v>4947</v>
      </c>
      <c r="F751" s="57">
        <v>1</v>
      </c>
    </row>
    <row r="752" spans="1:6">
      <c r="A752" s="55">
        <v>46268</v>
      </c>
      <c r="B752" s="56" t="s">
        <v>4065</v>
      </c>
      <c r="C752" s="57">
        <v>15</v>
      </c>
      <c r="D752" s="56" t="s">
        <v>4953</v>
      </c>
      <c r="E752" s="56" t="s">
        <v>4954</v>
      </c>
      <c r="F752" s="57">
        <v>1</v>
      </c>
    </row>
    <row r="753" spans="1:6">
      <c r="A753" s="55">
        <v>46268</v>
      </c>
      <c r="B753" s="56" t="s">
        <v>144</v>
      </c>
      <c r="C753" s="57">
        <v>38</v>
      </c>
      <c r="D753" s="56" t="s">
        <v>4953</v>
      </c>
      <c r="E753" s="56" t="s">
        <v>4954</v>
      </c>
      <c r="F753" s="57">
        <v>1</v>
      </c>
    </row>
    <row r="754" spans="1:6">
      <c r="A754" s="55">
        <v>46268</v>
      </c>
      <c r="B754" s="56" t="s">
        <v>146</v>
      </c>
      <c r="C754" s="57">
        <v>184</v>
      </c>
      <c r="D754" s="56" t="s">
        <v>4942</v>
      </c>
      <c r="E754" s="56" t="s">
        <v>4943</v>
      </c>
      <c r="F754" s="57">
        <v>2</v>
      </c>
    </row>
    <row r="755" spans="1:6">
      <c r="A755" s="55">
        <v>46268</v>
      </c>
      <c r="B755" s="56" t="s">
        <v>148</v>
      </c>
      <c r="C755" s="57">
        <v>77</v>
      </c>
      <c r="D755" s="56" t="s">
        <v>4953</v>
      </c>
      <c r="E755" s="56" t="s">
        <v>4954</v>
      </c>
      <c r="F755" s="57">
        <v>1</v>
      </c>
    </row>
    <row r="756" spans="1:6">
      <c r="A756" s="55">
        <v>46268</v>
      </c>
      <c r="B756" s="56" t="s">
        <v>152</v>
      </c>
      <c r="C756" s="57">
        <v>87</v>
      </c>
      <c r="D756" s="56" t="s">
        <v>4953</v>
      </c>
      <c r="E756" s="56" t="s">
        <v>4954</v>
      </c>
      <c r="F756" s="57">
        <v>1</v>
      </c>
    </row>
    <row r="757" spans="1:6">
      <c r="A757" s="55">
        <v>46268</v>
      </c>
      <c r="B757" s="56" t="s">
        <v>154</v>
      </c>
      <c r="C757" s="57">
        <v>73</v>
      </c>
      <c r="D757" s="56" t="s">
        <v>4944</v>
      </c>
      <c r="E757" s="56" t="s">
        <v>4945</v>
      </c>
      <c r="F757" s="57">
        <v>1</v>
      </c>
    </row>
    <row r="758" spans="1:6">
      <c r="A758" s="55">
        <v>46268</v>
      </c>
      <c r="B758" s="56" t="s">
        <v>156</v>
      </c>
      <c r="C758" s="57">
        <v>50</v>
      </c>
      <c r="D758" s="56" t="s">
        <v>4942</v>
      </c>
      <c r="E758" s="56" t="s">
        <v>4943</v>
      </c>
      <c r="F758" s="57">
        <v>2</v>
      </c>
    </row>
    <row r="759" spans="1:6">
      <c r="A759" s="55">
        <v>46268</v>
      </c>
      <c r="B759" s="56" t="s">
        <v>160</v>
      </c>
      <c r="C759" s="57">
        <v>92</v>
      </c>
      <c r="D759" s="56" t="s">
        <v>4942</v>
      </c>
      <c r="E759" s="56" t="s">
        <v>4943</v>
      </c>
      <c r="F759" s="57">
        <v>2</v>
      </c>
    </row>
    <row r="760" spans="1:6">
      <c r="A760" s="55">
        <v>46268</v>
      </c>
      <c r="B760" s="56" t="s">
        <v>162</v>
      </c>
      <c r="C760" s="57">
        <v>1</v>
      </c>
      <c r="D760" s="56" t="s">
        <v>4944</v>
      </c>
      <c r="E760" s="56" t="s">
        <v>4945</v>
      </c>
      <c r="F760" s="57">
        <v>1</v>
      </c>
    </row>
    <row r="761" spans="1:6">
      <c r="A761" s="55">
        <v>46268</v>
      </c>
      <c r="B761" s="56" t="s">
        <v>164</v>
      </c>
      <c r="C761" s="57">
        <v>116</v>
      </c>
      <c r="D761" s="56" t="s">
        <v>4953</v>
      </c>
      <c r="E761" s="56" t="s">
        <v>4954</v>
      </c>
      <c r="F761" s="57">
        <v>1</v>
      </c>
    </row>
    <row r="762" spans="1:6">
      <c r="A762" s="55">
        <v>46268</v>
      </c>
      <c r="B762" s="56" t="s">
        <v>166</v>
      </c>
      <c r="C762" s="57">
        <v>100</v>
      </c>
      <c r="D762" s="56" t="s">
        <v>4944</v>
      </c>
      <c r="E762" s="56" t="s">
        <v>4945</v>
      </c>
      <c r="F762" s="57">
        <v>1</v>
      </c>
    </row>
    <row r="763" spans="1:6">
      <c r="A763" s="55">
        <v>46268</v>
      </c>
      <c r="B763" s="56" t="s">
        <v>168</v>
      </c>
      <c r="C763" s="57">
        <v>75</v>
      </c>
      <c r="D763" s="56" t="s">
        <v>4946</v>
      </c>
      <c r="E763" s="56" t="s">
        <v>4947</v>
      </c>
      <c r="F763" s="57">
        <v>1</v>
      </c>
    </row>
    <row r="764" spans="1:6">
      <c r="A764" s="55">
        <v>46268</v>
      </c>
      <c r="B764" s="56" t="s">
        <v>170</v>
      </c>
      <c r="C764" s="57">
        <v>132</v>
      </c>
      <c r="D764" s="56" t="s">
        <v>4942</v>
      </c>
      <c r="E764" s="56" t="s">
        <v>4943</v>
      </c>
      <c r="F764" s="57">
        <v>2</v>
      </c>
    </row>
    <row r="765" spans="1:6">
      <c r="A765" s="55">
        <v>46268</v>
      </c>
      <c r="B765" s="56" t="s">
        <v>176</v>
      </c>
      <c r="C765" s="57">
        <v>40</v>
      </c>
      <c r="D765" s="56" t="s">
        <v>4965</v>
      </c>
      <c r="E765" s="56" t="s">
        <v>4966</v>
      </c>
      <c r="F765" s="57">
        <v>2</v>
      </c>
    </row>
    <row r="766" spans="1:6">
      <c r="A766" s="55">
        <v>46268</v>
      </c>
      <c r="B766" s="56" t="s">
        <v>178</v>
      </c>
      <c r="C766" s="57">
        <v>58</v>
      </c>
      <c r="D766" s="56" t="s">
        <v>4946</v>
      </c>
      <c r="E766" s="56" t="s">
        <v>4947</v>
      </c>
      <c r="F766" s="57">
        <v>1</v>
      </c>
    </row>
    <row r="767" spans="1:6">
      <c r="A767" s="55">
        <v>46268</v>
      </c>
      <c r="B767" s="56" t="s">
        <v>180</v>
      </c>
      <c r="C767" s="57">
        <v>91</v>
      </c>
      <c r="D767" s="56" t="s">
        <v>4944</v>
      </c>
      <c r="E767" s="56" t="s">
        <v>4945</v>
      </c>
      <c r="F767" s="57">
        <v>1</v>
      </c>
    </row>
    <row r="768" spans="1:6">
      <c r="A768" s="55">
        <v>46268</v>
      </c>
      <c r="B768" s="56" t="s">
        <v>182</v>
      </c>
      <c r="C768" s="57">
        <v>75</v>
      </c>
      <c r="D768" s="56" t="s">
        <v>4948</v>
      </c>
      <c r="E768" s="56" t="s">
        <v>4949</v>
      </c>
      <c r="F768" s="57">
        <v>2</v>
      </c>
    </row>
    <row r="769" spans="1:6">
      <c r="A769" s="55">
        <v>46268</v>
      </c>
      <c r="B769" s="56" t="s">
        <v>186</v>
      </c>
      <c r="C769" s="57">
        <v>27</v>
      </c>
      <c r="D769" s="56" t="s">
        <v>4953</v>
      </c>
      <c r="E769" s="56" t="s">
        <v>4954</v>
      </c>
      <c r="F769" s="57">
        <v>1</v>
      </c>
    </row>
    <row r="770" spans="1:6">
      <c r="A770" s="55">
        <v>46268</v>
      </c>
      <c r="B770" s="56" t="s">
        <v>192</v>
      </c>
      <c r="C770" s="57">
        <v>16</v>
      </c>
      <c r="D770" s="56" t="s">
        <v>4950</v>
      </c>
      <c r="E770" s="56" t="s">
        <v>4951</v>
      </c>
      <c r="F770" s="57">
        <v>1</v>
      </c>
    </row>
    <row r="771" spans="1:6">
      <c r="A771" s="55">
        <v>46268</v>
      </c>
      <c r="B771" s="56" t="s">
        <v>196</v>
      </c>
      <c r="C771" s="57">
        <v>2</v>
      </c>
      <c r="D771" s="56" t="s">
        <v>4942</v>
      </c>
      <c r="E771" s="56" t="s">
        <v>4943</v>
      </c>
      <c r="F771" s="57">
        <v>2</v>
      </c>
    </row>
    <row r="772" spans="1:6">
      <c r="A772" s="55">
        <v>46268</v>
      </c>
      <c r="B772" s="56" t="s">
        <v>198</v>
      </c>
      <c r="C772" s="57">
        <v>27</v>
      </c>
      <c r="D772" s="56" t="s">
        <v>4946</v>
      </c>
      <c r="E772" s="56" t="s">
        <v>4947</v>
      </c>
      <c r="F772" s="57">
        <v>1</v>
      </c>
    </row>
    <row r="773" spans="1:6">
      <c r="A773" s="55">
        <v>46268</v>
      </c>
      <c r="B773" s="56" t="s">
        <v>202</v>
      </c>
      <c r="C773" s="57">
        <v>5</v>
      </c>
      <c r="D773" s="56" t="s">
        <v>4950</v>
      </c>
      <c r="E773" s="56" t="s">
        <v>4951</v>
      </c>
      <c r="F773" s="57">
        <v>1</v>
      </c>
    </row>
    <row r="774" spans="1:6">
      <c r="A774" s="55">
        <v>46268</v>
      </c>
      <c r="B774" s="56" t="s">
        <v>206</v>
      </c>
      <c r="C774" s="57">
        <v>1</v>
      </c>
      <c r="D774" s="56" t="s">
        <v>4950</v>
      </c>
      <c r="E774" s="56" t="s">
        <v>4951</v>
      </c>
      <c r="F774" s="57">
        <v>1</v>
      </c>
    </row>
    <row r="775" spans="1:6">
      <c r="A775" s="55">
        <v>46268</v>
      </c>
      <c r="B775" s="56" t="s">
        <v>212</v>
      </c>
      <c r="C775" s="57">
        <v>6</v>
      </c>
      <c r="D775" s="56" t="s">
        <v>4942</v>
      </c>
      <c r="E775" s="56" t="s">
        <v>4943</v>
      </c>
      <c r="F775" s="57">
        <v>2</v>
      </c>
    </row>
    <row r="776" spans="1:6">
      <c r="A776" s="55">
        <v>46268</v>
      </c>
      <c r="B776" s="56" t="s">
        <v>214</v>
      </c>
      <c r="C776" s="57">
        <v>47</v>
      </c>
      <c r="D776" s="56" t="s">
        <v>4942</v>
      </c>
      <c r="E776" s="56" t="s">
        <v>4943</v>
      </c>
      <c r="F776" s="57">
        <v>2</v>
      </c>
    </row>
    <row r="777" spans="1:6">
      <c r="A777" s="55">
        <v>46268</v>
      </c>
      <c r="B777" s="56" t="s">
        <v>216</v>
      </c>
      <c r="C777" s="57">
        <v>44</v>
      </c>
      <c r="D777" s="56" t="s">
        <v>4946</v>
      </c>
      <c r="E777" s="56" t="s">
        <v>4947</v>
      </c>
      <c r="F777" s="57">
        <v>1</v>
      </c>
    </row>
    <row r="778" spans="1:6">
      <c r="A778" s="55">
        <v>46268</v>
      </c>
      <c r="B778" s="56" t="s">
        <v>218</v>
      </c>
      <c r="C778" s="57">
        <v>50</v>
      </c>
      <c r="D778" s="56" t="s">
        <v>4942</v>
      </c>
      <c r="E778" s="56" t="s">
        <v>4943</v>
      </c>
      <c r="F778" s="57">
        <v>2</v>
      </c>
    </row>
    <row r="779" spans="1:6">
      <c r="A779" s="55">
        <v>46268</v>
      </c>
      <c r="B779" s="56" t="s">
        <v>222</v>
      </c>
      <c r="C779" s="57">
        <v>19</v>
      </c>
      <c r="D779" s="56" t="s">
        <v>4950</v>
      </c>
      <c r="E779" s="56" t="s">
        <v>4951</v>
      </c>
      <c r="F779" s="57">
        <v>1</v>
      </c>
    </row>
    <row r="780" spans="1:6">
      <c r="A780" s="55">
        <v>46268</v>
      </c>
      <c r="B780" s="56" t="s">
        <v>226</v>
      </c>
      <c r="C780" s="57">
        <v>91</v>
      </c>
      <c r="D780" s="56" t="s">
        <v>4953</v>
      </c>
      <c r="E780" s="56" t="s">
        <v>4954</v>
      </c>
      <c r="F780" s="57">
        <v>1</v>
      </c>
    </row>
    <row r="781" spans="1:6">
      <c r="A781" s="55">
        <v>46268</v>
      </c>
      <c r="B781" s="56" t="s">
        <v>228</v>
      </c>
      <c r="C781" s="57">
        <v>51</v>
      </c>
      <c r="D781" s="56" t="s">
        <v>4946</v>
      </c>
      <c r="E781" s="56" t="s">
        <v>4947</v>
      </c>
      <c r="F781" s="57">
        <v>1</v>
      </c>
    </row>
    <row r="782" spans="1:6">
      <c r="A782" s="55">
        <v>46268</v>
      </c>
      <c r="B782" s="56" t="s">
        <v>232</v>
      </c>
      <c r="C782" s="57">
        <v>1</v>
      </c>
      <c r="D782" s="56" t="s">
        <v>4950</v>
      </c>
      <c r="E782" s="56" t="s">
        <v>4951</v>
      </c>
      <c r="F782" s="57">
        <v>1</v>
      </c>
    </row>
    <row r="783" spans="1:6">
      <c r="A783" s="55">
        <v>46268</v>
      </c>
      <c r="B783" s="56" t="s">
        <v>238</v>
      </c>
      <c r="C783" s="57">
        <v>13</v>
      </c>
      <c r="D783" s="56" t="s">
        <v>4950</v>
      </c>
      <c r="E783" s="56" t="s">
        <v>4951</v>
      </c>
      <c r="F783" s="57">
        <v>1</v>
      </c>
    </row>
    <row r="784" spans="1:6">
      <c r="A784" s="55">
        <v>46268</v>
      </c>
      <c r="B784" s="56" t="s">
        <v>240</v>
      </c>
      <c r="C784" s="57">
        <v>125</v>
      </c>
      <c r="D784" s="56" t="s">
        <v>4942</v>
      </c>
      <c r="E784" s="56" t="s">
        <v>4943</v>
      </c>
      <c r="F784" s="57">
        <v>2</v>
      </c>
    </row>
    <row r="785" spans="1:6">
      <c r="A785" s="55">
        <v>46268</v>
      </c>
      <c r="B785" s="56" t="s">
        <v>250</v>
      </c>
      <c r="C785" s="57">
        <v>34</v>
      </c>
      <c r="D785" s="56" t="s">
        <v>4942</v>
      </c>
      <c r="E785" s="56" t="s">
        <v>4943</v>
      </c>
      <c r="F785" s="57">
        <v>2</v>
      </c>
    </row>
    <row r="786" spans="1:6">
      <c r="A786" s="55">
        <v>46268</v>
      </c>
      <c r="B786" s="56" t="s">
        <v>254</v>
      </c>
      <c r="C786" s="57">
        <v>110</v>
      </c>
      <c r="D786" s="56" t="s">
        <v>4950</v>
      </c>
      <c r="E786" s="56" t="s">
        <v>4951</v>
      </c>
      <c r="F786" s="57">
        <v>1</v>
      </c>
    </row>
    <row r="787" spans="1:6">
      <c r="A787" s="55">
        <v>46268</v>
      </c>
      <c r="B787" s="56" t="s">
        <v>256</v>
      </c>
      <c r="C787" s="57">
        <v>119</v>
      </c>
      <c r="D787" s="56" t="s">
        <v>4950</v>
      </c>
      <c r="E787" s="56" t="s">
        <v>4951</v>
      </c>
      <c r="F787" s="57">
        <v>1</v>
      </c>
    </row>
    <row r="788" spans="1:6">
      <c r="A788" s="55">
        <v>46268</v>
      </c>
      <c r="B788" s="56" t="s">
        <v>258</v>
      </c>
      <c r="C788" s="57">
        <v>33</v>
      </c>
      <c r="D788" s="56" t="s">
        <v>4944</v>
      </c>
      <c r="E788" s="56" t="s">
        <v>4945</v>
      </c>
      <c r="F788" s="57">
        <v>1</v>
      </c>
    </row>
    <row r="789" spans="1:6">
      <c r="A789" s="55">
        <v>46268</v>
      </c>
      <c r="B789" s="56" t="s">
        <v>262</v>
      </c>
      <c r="C789" s="57">
        <v>44</v>
      </c>
      <c r="D789" s="56" t="s">
        <v>4953</v>
      </c>
      <c r="E789" s="56" t="s">
        <v>4954</v>
      </c>
      <c r="F789" s="57">
        <v>1</v>
      </c>
    </row>
    <row r="790" spans="1:6">
      <c r="A790" s="55">
        <v>46268</v>
      </c>
      <c r="B790" s="56" t="s">
        <v>270</v>
      </c>
      <c r="C790" s="57">
        <v>79</v>
      </c>
      <c r="D790" s="56" t="s">
        <v>4953</v>
      </c>
      <c r="E790" s="56" t="s">
        <v>4954</v>
      </c>
      <c r="F790" s="57">
        <v>1</v>
      </c>
    </row>
    <row r="791" spans="1:6">
      <c r="A791" s="55">
        <v>46268</v>
      </c>
      <c r="B791" s="56" t="s">
        <v>272</v>
      </c>
      <c r="C791" s="57">
        <v>68</v>
      </c>
      <c r="D791" s="56" t="s">
        <v>4950</v>
      </c>
      <c r="E791" s="56" t="s">
        <v>4951</v>
      </c>
      <c r="F791" s="57">
        <v>1</v>
      </c>
    </row>
    <row r="792" spans="1:6">
      <c r="A792" s="55">
        <v>46268</v>
      </c>
      <c r="B792" s="56" t="s">
        <v>276</v>
      </c>
      <c r="C792" s="57">
        <v>63</v>
      </c>
      <c r="D792" s="56" t="s">
        <v>4942</v>
      </c>
      <c r="E792" s="56" t="s">
        <v>4943</v>
      </c>
      <c r="F792" s="57">
        <v>2</v>
      </c>
    </row>
    <row r="793" spans="1:6">
      <c r="A793" s="55">
        <v>46268</v>
      </c>
      <c r="B793" s="56" t="s">
        <v>278</v>
      </c>
      <c r="C793" s="57">
        <v>58</v>
      </c>
      <c r="D793" s="56" t="s">
        <v>4953</v>
      </c>
      <c r="E793" s="56" t="s">
        <v>4954</v>
      </c>
      <c r="F793" s="57">
        <v>1</v>
      </c>
    </row>
    <row r="794" spans="1:6">
      <c r="A794" s="55">
        <v>46268</v>
      </c>
      <c r="B794" s="56" t="s">
        <v>280</v>
      </c>
      <c r="C794" s="57">
        <v>32</v>
      </c>
      <c r="D794" s="56" t="s">
        <v>4950</v>
      </c>
      <c r="E794" s="56" t="s">
        <v>4951</v>
      </c>
      <c r="F794" s="57">
        <v>1</v>
      </c>
    </row>
    <row r="795" spans="1:6">
      <c r="A795" s="55">
        <v>46268</v>
      </c>
      <c r="B795" s="56" t="s">
        <v>320</v>
      </c>
      <c r="C795" s="57">
        <v>81</v>
      </c>
      <c r="D795" s="56" t="s">
        <v>4944</v>
      </c>
      <c r="E795" s="56" t="s">
        <v>4945</v>
      </c>
      <c r="F795" s="57">
        <v>1</v>
      </c>
    </row>
    <row r="796" spans="1:6">
      <c r="A796" s="55">
        <v>46268</v>
      </c>
      <c r="B796" s="56" t="s">
        <v>328</v>
      </c>
      <c r="C796" s="57">
        <v>107</v>
      </c>
      <c r="D796" s="56" t="s">
        <v>4944</v>
      </c>
      <c r="E796" s="56" t="s">
        <v>4945</v>
      </c>
      <c r="F796" s="57">
        <v>1</v>
      </c>
    </row>
    <row r="797" spans="1:6">
      <c r="A797" s="55">
        <v>46268</v>
      </c>
      <c r="B797" s="56" t="s">
        <v>338</v>
      </c>
      <c r="C797" s="57">
        <v>20</v>
      </c>
      <c r="D797" s="56" t="s">
        <v>4953</v>
      </c>
      <c r="E797" s="56" t="s">
        <v>4954</v>
      </c>
      <c r="F797" s="57">
        <v>1</v>
      </c>
    </row>
    <row r="798" spans="1:6">
      <c r="A798" s="55">
        <v>46268</v>
      </c>
      <c r="B798" s="56" t="s">
        <v>344</v>
      </c>
      <c r="C798" s="57">
        <v>64</v>
      </c>
      <c r="D798" s="56" t="s">
        <v>4942</v>
      </c>
      <c r="E798" s="56" t="s">
        <v>4943</v>
      </c>
      <c r="F798" s="57">
        <v>2</v>
      </c>
    </row>
    <row r="799" spans="1:6">
      <c r="A799" s="55">
        <v>46268</v>
      </c>
      <c r="B799" s="56" t="s">
        <v>378</v>
      </c>
      <c r="C799" s="57">
        <v>38</v>
      </c>
      <c r="D799" s="56" t="s">
        <v>4944</v>
      </c>
      <c r="E799" s="56" t="s">
        <v>4945</v>
      </c>
      <c r="F799" s="57">
        <v>1</v>
      </c>
    </row>
    <row r="800" spans="1:6">
      <c r="A800" s="55">
        <v>46268</v>
      </c>
      <c r="B800" s="56" t="s">
        <v>380</v>
      </c>
      <c r="C800" s="57">
        <v>44</v>
      </c>
      <c r="D800" s="56" t="s">
        <v>4953</v>
      </c>
      <c r="E800" s="56" t="s">
        <v>4954</v>
      </c>
      <c r="F800" s="57">
        <v>1</v>
      </c>
    </row>
    <row r="801" spans="1:6">
      <c r="A801" s="55">
        <v>46268</v>
      </c>
      <c r="B801" s="56" t="s">
        <v>386</v>
      </c>
      <c r="C801" s="57">
        <v>40</v>
      </c>
      <c r="D801" s="56" t="s">
        <v>4953</v>
      </c>
      <c r="E801" s="56" t="s">
        <v>4954</v>
      </c>
      <c r="F801" s="57">
        <v>1</v>
      </c>
    </row>
    <row r="802" spans="1:6">
      <c r="A802" s="55">
        <v>46268</v>
      </c>
      <c r="B802" s="56" t="s">
        <v>424</v>
      </c>
      <c r="C802" s="57">
        <v>11</v>
      </c>
      <c r="D802" s="56" t="s">
        <v>4953</v>
      </c>
      <c r="E802" s="56" t="s">
        <v>4954</v>
      </c>
      <c r="F802" s="57">
        <v>1</v>
      </c>
    </row>
    <row r="803" spans="1:6">
      <c r="A803" s="55">
        <v>46268</v>
      </c>
      <c r="B803" s="56" t="s">
        <v>430</v>
      </c>
      <c r="C803" s="57">
        <v>90</v>
      </c>
      <c r="D803" s="56" t="s">
        <v>4944</v>
      </c>
      <c r="E803" s="56" t="s">
        <v>4945</v>
      </c>
      <c r="F803" s="57">
        <v>1</v>
      </c>
    </row>
    <row r="804" spans="1:6">
      <c r="A804" s="55">
        <v>46268</v>
      </c>
      <c r="B804" s="56" t="s">
        <v>454</v>
      </c>
      <c r="C804" s="57">
        <v>68</v>
      </c>
      <c r="D804" s="56" t="s">
        <v>4942</v>
      </c>
      <c r="E804" s="56" t="s">
        <v>4943</v>
      </c>
      <c r="F804" s="57">
        <v>2</v>
      </c>
    </row>
    <row r="805" spans="1:6">
      <c r="A805" s="55">
        <v>46268</v>
      </c>
      <c r="B805" s="56" t="s">
        <v>456</v>
      </c>
      <c r="C805" s="57">
        <v>56</v>
      </c>
      <c r="D805" s="56" t="s">
        <v>4942</v>
      </c>
      <c r="E805" s="56" t="s">
        <v>4943</v>
      </c>
      <c r="F805" s="57">
        <v>2</v>
      </c>
    </row>
    <row r="806" spans="1:6">
      <c r="A806" s="55">
        <v>46268</v>
      </c>
      <c r="B806" s="56" t="s">
        <v>458</v>
      </c>
      <c r="C806" s="57">
        <v>84</v>
      </c>
      <c r="D806" s="56" t="s">
        <v>4944</v>
      </c>
      <c r="E806" s="56" t="s">
        <v>4945</v>
      </c>
      <c r="F806" s="57">
        <v>1</v>
      </c>
    </row>
    <row r="807" spans="1:6">
      <c r="A807" s="55">
        <v>46268</v>
      </c>
      <c r="B807" s="56" t="s">
        <v>462</v>
      </c>
      <c r="C807" s="57">
        <v>25</v>
      </c>
      <c r="D807" s="56" t="s">
        <v>4953</v>
      </c>
      <c r="E807" s="56" t="s">
        <v>4954</v>
      </c>
      <c r="F807" s="57">
        <v>1</v>
      </c>
    </row>
    <row r="808" spans="1:6">
      <c r="A808" s="55">
        <v>46268</v>
      </c>
      <c r="B808" s="56" t="s">
        <v>466</v>
      </c>
      <c r="C808" s="57">
        <v>4</v>
      </c>
      <c r="D808" s="56" t="s">
        <v>4942</v>
      </c>
      <c r="E808" s="56" t="s">
        <v>4943</v>
      </c>
      <c r="F808" s="57">
        <v>2</v>
      </c>
    </row>
    <row r="809" spans="1:6">
      <c r="A809" s="55">
        <v>46268</v>
      </c>
      <c r="B809" s="56" t="s">
        <v>470</v>
      </c>
      <c r="C809" s="57">
        <v>13</v>
      </c>
      <c r="D809" s="56" t="s">
        <v>4953</v>
      </c>
      <c r="E809" s="56" t="s">
        <v>4954</v>
      </c>
      <c r="F809" s="57">
        <v>1</v>
      </c>
    </row>
    <row r="810" spans="1:6">
      <c r="A810" s="55">
        <v>46268</v>
      </c>
      <c r="B810" s="56" t="s">
        <v>472</v>
      </c>
      <c r="C810" s="57">
        <v>69</v>
      </c>
      <c r="D810" s="56" t="s">
        <v>4953</v>
      </c>
      <c r="E810" s="56" t="s">
        <v>4954</v>
      </c>
      <c r="F810" s="57">
        <v>1</v>
      </c>
    </row>
    <row r="811" spans="1:6">
      <c r="A811" s="55">
        <v>46267</v>
      </c>
      <c r="B811" s="56" t="s">
        <v>46</v>
      </c>
      <c r="C811" s="57">
        <v>159</v>
      </c>
      <c r="D811" s="56" t="s">
        <v>4942</v>
      </c>
      <c r="E811" s="56" t="s">
        <v>4943</v>
      </c>
      <c r="F811" s="57">
        <v>2</v>
      </c>
    </row>
    <row r="812" spans="1:6">
      <c r="A812" s="55">
        <v>46267</v>
      </c>
      <c r="B812" s="56" t="s">
        <v>4051</v>
      </c>
      <c r="C812" s="57">
        <v>83</v>
      </c>
      <c r="D812" s="56" t="s">
        <v>4944</v>
      </c>
      <c r="E812" s="56" t="s">
        <v>4945</v>
      </c>
      <c r="F812" s="57">
        <v>1</v>
      </c>
    </row>
    <row r="813" spans="1:6">
      <c r="A813" s="55">
        <v>46267</v>
      </c>
      <c r="B813" s="56" t="s">
        <v>49</v>
      </c>
      <c r="C813" s="57">
        <v>51</v>
      </c>
      <c r="D813" s="56" t="s">
        <v>4946</v>
      </c>
      <c r="E813" s="56" t="s">
        <v>4947</v>
      </c>
      <c r="F813" s="57">
        <v>1</v>
      </c>
    </row>
    <row r="814" spans="1:6">
      <c r="A814" s="55">
        <v>46267</v>
      </c>
      <c r="B814" s="56" t="s">
        <v>51</v>
      </c>
      <c r="C814" s="57">
        <v>55</v>
      </c>
      <c r="D814" s="56" t="s">
        <v>4965</v>
      </c>
      <c r="E814" s="56" t="s">
        <v>4966</v>
      </c>
      <c r="F814" s="57">
        <v>2</v>
      </c>
    </row>
    <row r="815" spans="1:6">
      <c r="A815" s="55">
        <v>46267</v>
      </c>
      <c r="B815" s="56" t="s">
        <v>56</v>
      </c>
      <c r="C815" s="57">
        <v>139</v>
      </c>
      <c r="D815" s="56" t="s">
        <v>4946</v>
      </c>
      <c r="E815" s="56" t="s">
        <v>4947</v>
      </c>
      <c r="F815" s="57">
        <v>1</v>
      </c>
    </row>
    <row r="816" spans="1:6">
      <c r="A816" s="55">
        <v>46267</v>
      </c>
      <c r="B816" s="56" t="s">
        <v>58</v>
      </c>
      <c r="C816" s="57">
        <v>15</v>
      </c>
      <c r="D816" s="56" t="s">
        <v>4953</v>
      </c>
      <c r="E816" s="56" t="s">
        <v>4954</v>
      </c>
      <c r="F816" s="57">
        <v>1</v>
      </c>
    </row>
    <row r="817" spans="1:6">
      <c r="A817" s="55">
        <v>46267</v>
      </c>
      <c r="B817" s="56" t="s">
        <v>60</v>
      </c>
      <c r="C817" s="57">
        <v>106</v>
      </c>
      <c r="D817" s="56" t="s">
        <v>4944</v>
      </c>
      <c r="E817" s="56" t="s">
        <v>4945</v>
      </c>
      <c r="F817" s="57">
        <v>1</v>
      </c>
    </row>
    <row r="818" spans="1:6">
      <c r="A818" s="55">
        <v>46267</v>
      </c>
      <c r="B818" s="56" t="s">
        <v>62</v>
      </c>
      <c r="C818" s="57">
        <v>152</v>
      </c>
      <c r="D818" s="56" t="s">
        <v>4942</v>
      </c>
      <c r="E818" s="56" t="s">
        <v>4943</v>
      </c>
      <c r="F818" s="57">
        <v>2</v>
      </c>
    </row>
    <row r="819" spans="1:6">
      <c r="A819" s="55">
        <v>46267</v>
      </c>
      <c r="B819" s="56" t="s">
        <v>64</v>
      </c>
      <c r="C819" s="57">
        <v>67</v>
      </c>
      <c r="D819" s="56" t="s">
        <v>4944</v>
      </c>
      <c r="E819" s="56" t="s">
        <v>4945</v>
      </c>
      <c r="F819" s="57">
        <v>1</v>
      </c>
    </row>
    <row r="820" spans="1:6">
      <c r="A820" s="55">
        <v>46267</v>
      </c>
      <c r="B820" s="56" t="s">
        <v>66</v>
      </c>
      <c r="C820" s="57">
        <v>107</v>
      </c>
      <c r="D820" s="56" t="s">
        <v>4944</v>
      </c>
      <c r="E820" s="56" t="s">
        <v>4945</v>
      </c>
      <c r="F820" s="57">
        <v>1</v>
      </c>
    </row>
    <row r="821" spans="1:6">
      <c r="A821" s="55">
        <v>46267</v>
      </c>
      <c r="B821" s="56" t="s">
        <v>70</v>
      </c>
      <c r="C821" s="57">
        <v>77</v>
      </c>
      <c r="D821" s="56" t="s">
        <v>4944</v>
      </c>
      <c r="E821" s="56" t="s">
        <v>4945</v>
      </c>
      <c r="F821" s="57">
        <v>1</v>
      </c>
    </row>
    <row r="822" spans="1:6">
      <c r="A822" s="55">
        <v>46267</v>
      </c>
      <c r="B822" s="56" t="s">
        <v>72</v>
      </c>
      <c r="C822" s="57">
        <v>79</v>
      </c>
      <c r="D822" s="56" t="s">
        <v>4944</v>
      </c>
      <c r="E822" s="56" t="s">
        <v>4945</v>
      </c>
      <c r="F822" s="57">
        <v>1</v>
      </c>
    </row>
    <row r="823" spans="1:6">
      <c r="A823" s="55">
        <v>46267</v>
      </c>
      <c r="B823" s="56" t="s">
        <v>74</v>
      </c>
      <c r="C823" s="57">
        <v>216</v>
      </c>
      <c r="D823" s="56" t="s">
        <v>4946</v>
      </c>
      <c r="E823" s="56" t="s">
        <v>4947</v>
      </c>
      <c r="F823" s="57">
        <v>1</v>
      </c>
    </row>
    <row r="824" spans="1:6">
      <c r="A824" s="55">
        <v>46267</v>
      </c>
      <c r="B824" s="56" t="s">
        <v>4055</v>
      </c>
      <c r="C824" s="57">
        <v>27</v>
      </c>
      <c r="D824" s="56" t="s">
        <v>4953</v>
      </c>
      <c r="E824" s="56" t="s">
        <v>4954</v>
      </c>
      <c r="F824" s="57">
        <v>1</v>
      </c>
    </row>
    <row r="825" spans="1:6">
      <c r="A825" s="55">
        <v>46267</v>
      </c>
      <c r="B825" s="56" t="s">
        <v>76</v>
      </c>
      <c r="C825" s="57">
        <v>115</v>
      </c>
      <c r="D825" s="56" t="s">
        <v>4955</v>
      </c>
      <c r="E825" s="56" t="s">
        <v>4956</v>
      </c>
      <c r="F825" s="57">
        <v>3</v>
      </c>
    </row>
    <row r="826" spans="1:6">
      <c r="A826" s="55">
        <v>46267</v>
      </c>
      <c r="B826" s="56" t="s">
        <v>4057</v>
      </c>
      <c r="C826" s="57">
        <v>169</v>
      </c>
      <c r="D826" s="56" t="s">
        <v>4946</v>
      </c>
      <c r="E826" s="56" t="s">
        <v>4947</v>
      </c>
      <c r="F826" s="57">
        <v>1</v>
      </c>
    </row>
    <row r="827" spans="1:6">
      <c r="A827" s="55">
        <v>46267</v>
      </c>
      <c r="B827" s="56" t="s">
        <v>78</v>
      </c>
      <c r="C827" s="57">
        <v>104</v>
      </c>
      <c r="D827" s="56" t="s">
        <v>4948</v>
      </c>
      <c r="E827" s="56" t="s">
        <v>4949</v>
      </c>
      <c r="F827" s="57">
        <v>2</v>
      </c>
    </row>
    <row r="828" spans="1:6">
      <c r="A828" s="55">
        <v>46267</v>
      </c>
      <c r="B828" s="56" t="s">
        <v>82</v>
      </c>
      <c r="C828" s="57">
        <v>133</v>
      </c>
      <c r="D828" s="56" t="s">
        <v>4953</v>
      </c>
      <c r="E828" s="56" t="s">
        <v>4954</v>
      </c>
      <c r="F828" s="57">
        <v>1</v>
      </c>
    </row>
    <row r="829" spans="1:6">
      <c r="A829" s="55">
        <v>46267</v>
      </c>
      <c r="B829" s="56" t="s">
        <v>90</v>
      </c>
      <c r="C829" s="57">
        <v>83</v>
      </c>
      <c r="D829" s="56" t="s">
        <v>4944</v>
      </c>
      <c r="E829" s="56" t="s">
        <v>4945</v>
      </c>
      <c r="F829" s="57">
        <v>1</v>
      </c>
    </row>
    <row r="830" spans="1:6">
      <c r="A830" s="55">
        <v>46267</v>
      </c>
      <c r="B830" s="56" t="s">
        <v>92</v>
      </c>
      <c r="C830" s="57">
        <v>25</v>
      </c>
      <c r="D830" s="56" t="s">
        <v>4967</v>
      </c>
      <c r="E830" s="56" t="s">
        <v>4968</v>
      </c>
      <c r="F830" s="57">
        <v>2</v>
      </c>
    </row>
    <row r="831" spans="1:6">
      <c r="A831" s="55">
        <v>46267</v>
      </c>
      <c r="B831" s="56" t="s">
        <v>94</v>
      </c>
      <c r="C831" s="57">
        <v>67</v>
      </c>
      <c r="D831" s="56" t="s">
        <v>4944</v>
      </c>
      <c r="E831" s="56" t="s">
        <v>4945</v>
      </c>
      <c r="F831" s="57">
        <v>1</v>
      </c>
    </row>
    <row r="832" spans="1:6">
      <c r="A832" s="55">
        <v>46267</v>
      </c>
      <c r="B832" s="56" t="s">
        <v>96</v>
      </c>
      <c r="C832" s="57">
        <v>126</v>
      </c>
      <c r="D832" s="56" t="s">
        <v>4946</v>
      </c>
      <c r="E832" s="56" t="s">
        <v>4947</v>
      </c>
      <c r="F832" s="57">
        <v>1</v>
      </c>
    </row>
    <row r="833" spans="1:6">
      <c r="A833" s="55">
        <v>46267</v>
      </c>
      <c r="B833" s="56" t="s">
        <v>98</v>
      </c>
      <c r="C833" s="57">
        <v>83</v>
      </c>
      <c r="D833" s="56" t="s">
        <v>4946</v>
      </c>
      <c r="E833" s="56" t="s">
        <v>4947</v>
      </c>
      <c r="F833" s="57">
        <v>1</v>
      </c>
    </row>
    <row r="834" spans="1:6">
      <c r="A834" s="55">
        <v>46267</v>
      </c>
      <c r="B834" s="56" t="s">
        <v>100</v>
      </c>
      <c r="C834" s="57">
        <v>72</v>
      </c>
      <c r="D834" s="56" t="s">
        <v>4953</v>
      </c>
      <c r="E834" s="56" t="s">
        <v>4954</v>
      </c>
      <c r="F834" s="57">
        <v>1</v>
      </c>
    </row>
    <row r="835" spans="1:6">
      <c r="A835" s="55">
        <v>46267</v>
      </c>
      <c r="B835" s="56" t="s">
        <v>102</v>
      </c>
      <c r="C835" s="57">
        <v>104</v>
      </c>
      <c r="D835" s="56" t="s">
        <v>4944</v>
      </c>
      <c r="E835" s="56" t="s">
        <v>4945</v>
      </c>
      <c r="F835" s="57">
        <v>1</v>
      </c>
    </row>
    <row r="836" spans="1:6">
      <c r="A836" s="55">
        <v>46267</v>
      </c>
      <c r="B836" s="56" t="s">
        <v>104</v>
      </c>
      <c r="C836" s="57">
        <v>113</v>
      </c>
      <c r="D836" s="56" t="s">
        <v>4942</v>
      </c>
      <c r="E836" s="56" t="s">
        <v>4943</v>
      </c>
      <c r="F836" s="57">
        <v>2</v>
      </c>
    </row>
    <row r="837" spans="1:6">
      <c r="A837" s="55">
        <v>46267</v>
      </c>
      <c r="B837" s="56" t="s">
        <v>112</v>
      </c>
      <c r="C837" s="57">
        <v>78</v>
      </c>
      <c r="D837" s="56" t="s">
        <v>4942</v>
      </c>
      <c r="E837" s="56" t="s">
        <v>4943</v>
      </c>
      <c r="F837" s="57">
        <v>2</v>
      </c>
    </row>
    <row r="838" spans="1:6">
      <c r="A838" s="55">
        <v>46267</v>
      </c>
      <c r="B838" s="56" t="s">
        <v>114</v>
      </c>
      <c r="C838" s="57">
        <v>152</v>
      </c>
      <c r="D838" s="56" t="s">
        <v>4942</v>
      </c>
      <c r="E838" s="56" t="s">
        <v>4943</v>
      </c>
      <c r="F838" s="57">
        <v>2</v>
      </c>
    </row>
    <row r="839" spans="1:6">
      <c r="A839" s="55">
        <v>46267</v>
      </c>
      <c r="B839" s="56" t="s">
        <v>4063</v>
      </c>
      <c r="C839" s="57">
        <v>113</v>
      </c>
      <c r="D839" s="56" t="s">
        <v>4942</v>
      </c>
      <c r="E839" s="56" t="s">
        <v>4943</v>
      </c>
      <c r="F839" s="57">
        <v>2</v>
      </c>
    </row>
    <row r="840" spans="1:6">
      <c r="A840" s="55">
        <v>46267</v>
      </c>
      <c r="B840" s="56" t="s">
        <v>116</v>
      </c>
      <c r="C840" s="57">
        <v>27</v>
      </c>
      <c r="D840" s="56" t="s">
        <v>4955</v>
      </c>
      <c r="E840" s="56" t="s">
        <v>4956</v>
      </c>
      <c r="F840" s="57">
        <v>3</v>
      </c>
    </row>
    <row r="841" spans="1:6">
      <c r="A841" s="55">
        <v>46267</v>
      </c>
      <c r="B841" s="56" t="s">
        <v>118</v>
      </c>
      <c r="C841" s="57">
        <v>48</v>
      </c>
      <c r="D841" s="56" t="s">
        <v>4953</v>
      </c>
      <c r="E841" s="56" t="s">
        <v>4954</v>
      </c>
      <c r="F841" s="57">
        <v>1</v>
      </c>
    </row>
    <row r="842" spans="1:6">
      <c r="A842" s="55">
        <v>46267</v>
      </c>
      <c r="B842" s="56" t="s">
        <v>120</v>
      </c>
      <c r="C842" s="57">
        <v>131</v>
      </c>
      <c r="D842" s="56" t="s">
        <v>4946</v>
      </c>
      <c r="E842" s="56" t="s">
        <v>4947</v>
      </c>
      <c r="F842" s="57">
        <v>1</v>
      </c>
    </row>
    <row r="843" spans="1:6">
      <c r="A843" s="55">
        <v>46267</v>
      </c>
      <c r="B843" s="56" t="s">
        <v>124</v>
      </c>
      <c r="C843" s="57">
        <v>118</v>
      </c>
      <c r="D843" s="56" t="s">
        <v>4944</v>
      </c>
      <c r="E843" s="56" t="s">
        <v>4945</v>
      </c>
      <c r="F843" s="57">
        <v>1</v>
      </c>
    </row>
    <row r="844" spans="1:6">
      <c r="A844" s="55">
        <v>46267</v>
      </c>
      <c r="B844" s="56" t="s">
        <v>126</v>
      </c>
      <c r="C844" s="57">
        <v>69</v>
      </c>
      <c r="D844" s="56" t="s">
        <v>4955</v>
      </c>
      <c r="E844" s="56" t="s">
        <v>4956</v>
      </c>
      <c r="F844" s="57">
        <v>3</v>
      </c>
    </row>
    <row r="845" spans="1:6">
      <c r="A845" s="55">
        <v>46267</v>
      </c>
      <c r="B845" s="56" t="s">
        <v>130</v>
      </c>
      <c r="C845" s="57">
        <v>11</v>
      </c>
      <c r="D845" s="56" t="s">
        <v>4950</v>
      </c>
      <c r="E845" s="56" t="s">
        <v>4951</v>
      </c>
      <c r="F845" s="57">
        <v>1</v>
      </c>
    </row>
    <row r="846" spans="1:6">
      <c r="A846" s="55">
        <v>46267</v>
      </c>
      <c r="B846" s="56" t="s">
        <v>132</v>
      </c>
      <c r="C846" s="57">
        <v>52</v>
      </c>
      <c r="D846" s="56" t="s">
        <v>4944</v>
      </c>
      <c r="E846" s="56" t="s">
        <v>4945</v>
      </c>
      <c r="F846" s="57">
        <v>1</v>
      </c>
    </row>
    <row r="847" spans="1:6">
      <c r="A847" s="55">
        <v>46267</v>
      </c>
      <c r="B847" s="56" t="s">
        <v>138</v>
      </c>
      <c r="C847" s="57">
        <v>77</v>
      </c>
      <c r="D847" s="56" t="s">
        <v>4955</v>
      </c>
      <c r="E847" s="56" t="s">
        <v>4956</v>
      </c>
      <c r="F847" s="57">
        <v>3</v>
      </c>
    </row>
    <row r="848" spans="1:6">
      <c r="A848" s="55">
        <v>46267</v>
      </c>
      <c r="B848" s="56" t="s">
        <v>142</v>
      </c>
      <c r="C848" s="57">
        <v>47</v>
      </c>
      <c r="D848" s="56" t="s">
        <v>4946</v>
      </c>
      <c r="E848" s="56" t="s">
        <v>4947</v>
      </c>
      <c r="F848" s="57">
        <v>1</v>
      </c>
    </row>
    <row r="849" spans="1:6">
      <c r="A849" s="55">
        <v>46267</v>
      </c>
      <c r="B849" s="56" t="s">
        <v>4065</v>
      </c>
      <c r="C849" s="57">
        <v>22</v>
      </c>
      <c r="D849" s="56" t="s">
        <v>4953</v>
      </c>
      <c r="E849" s="56" t="s">
        <v>4954</v>
      </c>
      <c r="F849" s="57">
        <v>1</v>
      </c>
    </row>
    <row r="850" spans="1:6">
      <c r="A850" s="55">
        <v>46267</v>
      </c>
      <c r="B850" s="56" t="s">
        <v>144</v>
      </c>
      <c r="C850" s="57">
        <v>117</v>
      </c>
      <c r="D850" s="56" t="s">
        <v>4953</v>
      </c>
      <c r="E850" s="56" t="s">
        <v>4954</v>
      </c>
      <c r="F850" s="57">
        <v>1</v>
      </c>
    </row>
    <row r="851" spans="1:6">
      <c r="A851" s="55">
        <v>46267</v>
      </c>
      <c r="B851" s="56" t="s">
        <v>146</v>
      </c>
      <c r="C851" s="57">
        <v>158</v>
      </c>
      <c r="D851" s="56" t="s">
        <v>4942</v>
      </c>
      <c r="E851" s="56" t="s">
        <v>4943</v>
      </c>
      <c r="F851" s="57">
        <v>2</v>
      </c>
    </row>
    <row r="852" spans="1:6">
      <c r="A852" s="55">
        <v>46267</v>
      </c>
      <c r="B852" s="56" t="s">
        <v>148</v>
      </c>
      <c r="C852" s="57">
        <v>51</v>
      </c>
      <c r="D852" s="56" t="s">
        <v>4953</v>
      </c>
      <c r="E852" s="56" t="s">
        <v>4954</v>
      </c>
      <c r="F852" s="57">
        <v>1</v>
      </c>
    </row>
    <row r="853" spans="1:6">
      <c r="A853" s="55">
        <v>46267</v>
      </c>
      <c r="B853" s="56" t="s">
        <v>152</v>
      </c>
      <c r="C853" s="57">
        <v>80</v>
      </c>
      <c r="D853" s="56" t="s">
        <v>4953</v>
      </c>
      <c r="E853" s="56" t="s">
        <v>4954</v>
      </c>
      <c r="F853" s="57">
        <v>1</v>
      </c>
    </row>
    <row r="854" spans="1:6">
      <c r="A854" s="55">
        <v>46267</v>
      </c>
      <c r="B854" s="56" t="s">
        <v>154</v>
      </c>
      <c r="C854" s="57">
        <v>62</v>
      </c>
      <c r="D854" s="56" t="s">
        <v>4944</v>
      </c>
      <c r="E854" s="56" t="s">
        <v>4945</v>
      </c>
      <c r="F854" s="57">
        <v>1</v>
      </c>
    </row>
    <row r="855" spans="1:6">
      <c r="A855" s="55">
        <v>46267</v>
      </c>
      <c r="B855" s="56" t="s">
        <v>156</v>
      </c>
      <c r="C855" s="57">
        <v>71</v>
      </c>
      <c r="D855" s="56" t="s">
        <v>4942</v>
      </c>
      <c r="E855" s="56" t="s">
        <v>4943</v>
      </c>
      <c r="F855" s="57">
        <v>2</v>
      </c>
    </row>
    <row r="856" spans="1:6">
      <c r="A856" s="55">
        <v>46267</v>
      </c>
      <c r="B856" s="56" t="s">
        <v>162</v>
      </c>
      <c r="C856" s="57">
        <v>1</v>
      </c>
      <c r="D856" s="56" t="s">
        <v>4944</v>
      </c>
      <c r="E856" s="56" t="s">
        <v>4945</v>
      </c>
      <c r="F856" s="57">
        <v>1</v>
      </c>
    </row>
    <row r="857" spans="1:6">
      <c r="A857" s="55">
        <v>46267</v>
      </c>
      <c r="B857" s="56" t="s">
        <v>164</v>
      </c>
      <c r="C857" s="57">
        <v>28</v>
      </c>
      <c r="D857" s="56" t="s">
        <v>4953</v>
      </c>
      <c r="E857" s="56" t="s">
        <v>4954</v>
      </c>
      <c r="F857" s="57">
        <v>1</v>
      </c>
    </row>
    <row r="858" spans="1:6">
      <c r="A858" s="55">
        <v>46267</v>
      </c>
      <c r="B858" s="56" t="s">
        <v>166</v>
      </c>
      <c r="C858" s="57">
        <v>93</v>
      </c>
      <c r="D858" s="56" t="s">
        <v>4944</v>
      </c>
      <c r="E858" s="56" t="s">
        <v>4945</v>
      </c>
      <c r="F858" s="57">
        <v>1</v>
      </c>
    </row>
    <row r="859" spans="1:6">
      <c r="A859" s="55">
        <v>46267</v>
      </c>
      <c r="B859" s="56" t="s">
        <v>168</v>
      </c>
      <c r="C859" s="57">
        <v>77</v>
      </c>
      <c r="D859" s="56" t="s">
        <v>4948</v>
      </c>
      <c r="E859" s="56" t="s">
        <v>4949</v>
      </c>
      <c r="F859" s="57">
        <v>2</v>
      </c>
    </row>
    <row r="860" spans="1:6">
      <c r="A860" s="55">
        <v>46267</v>
      </c>
      <c r="B860" s="56" t="s">
        <v>170</v>
      </c>
      <c r="C860" s="57">
        <v>111</v>
      </c>
      <c r="D860" s="56" t="s">
        <v>4942</v>
      </c>
      <c r="E860" s="56" t="s">
        <v>4943</v>
      </c>
      <c r="F860" s="57">
        <v>2</v>
      </c>
    </row>
    <row r="861" spans="1:6">
      <c r="A861" s="55">
        <v>46267</v>
      </c>
      <c r="B861" s="56" t="s">
        <v>176</v>
      </c>
      <c r="C861" s="57">
        <v>37</v>
      </c>
      <c r="D861" s="56" t="s">
        <v>4953</v>
      </c>
      <c r="E861" s="56" t="s">
        <v>4954</v>
      </c>
      <c r="F861" s="57">
        <v>1</v>
      </c>
    </row>
    <row r="862" spans="1:6">
      <c r="A862" s="55">
        <v>46267</v>
      </c>
      <c r="B862" s="56" t="s">
        <v>178</v>
      </c>
      <c r="C862" s="57">
        <v>98</v>
      </c>
      <c r="D862" s="56" t="s">
        <v>4946</v>
      </c>
      <c r="E862" s="56" t="s">
        <v>4947</v>
      </c>
      <c r="F862" s="57">
        <v>1</v>
      </c>
    </row>
    <row r="863" spans="1:6">
      <c r="A863" s="55">
        <v>46267</v>
      </c>
      <c r="B863" s="56" t="s">
        <v>180</v>
      </c>
      <c r="C863" s="57">
        <v>106</v>
      </c>
      <c r="D863" s="56" t="s">
        <v>4944</v>
      </c>
      <c r="E863" s="56" t="s">
        <v>4945</v>
      </c>
      <c r="F863" s="57">
        <v>1</v>
      </c>
    </row>
    <row r="864" spans="1:6">
      <c r="A864" s="55">
        <v>46267</v>
      </c>
      <c r="B864" s="56" t="s">
        <v>182</v>
      </c>
      <c r="C864" s="57">
        <v>86</v>
      </c>
      <c r="D864" s="56" t="s">
        <v>4946</v>
      </c>
      <c r="E864" s="56" t="s">
        <v>4947</v>
      </c>
      <c r="F864" s="57">
        <v>1</v>
      </c>
    </row>
    <row r="865" spans="1:6">
      <c r="A865" s="55">
        <v>46267</v>
      </c>
      <c r="B865" s="56" t="s">
        <v>186</v>
      </c>
      <c r="C865" s="57">
        <v>46</v>
      </c>
      <c r="D865" s="56" t="s">
        <v>4953</v>
      </c>
      <c r="E865" s="56" t="s">
        <v>4954</v>
      </c>
      <c r="F865" s="57">
        <v>1</v>
      </c>
    </row>
    <row r="866" spans="1:6">
      <c r="A866" s="55">
        <v>46267</v>
      </c>
      <c r="B866" s="56" t="s">
        <v>192</v>
      </c>
      <c r="C866" s="57">
        <v>13</v>
      </c>
      <c r="D866" s="56" t="s">
        <v>4950</v>
      </c>
      <c r="E866" s="56" t="s">
        <v>4951</v>
      </c>
      <c r="F866" s="57">
        <v>1</v>
      </c>
    </row>
    <row r="867" spans="1:6">
      <c r="A867" s="55">
        <v>46267</v>
      </c>
      <c r="B867" s="56" t="s">
        <v>196</v>
      </c>
      <c r="C867" s="57">
        <v>111</v>
      </c>
      <c r="D867" s="56" t="s">
        <v>4963</v>
      </c>
      <c r="E867" s="56" t="s">
        <v>4964</v>
      </c>
      <c r="F867" s="57">
        <v>4</v>
      </c>
    </row>
    <row r="868" spans="1:6">
      <c r="A868" s="55">
        <v>46267</v>
      </c>
      <c r="B868" s="56" t="s">
        <v>198</v>
      </c>
      <c r="C868" s="57">
        <v>83</v>
      </c>
      <c r="D868" s="56" t="s">
        <v>4946</v>
      </c>
      <c r="E868" s="56" t="s">
        <v>4947</v>
      </c>
      <c r="F868" s="57">
        <v>1</v>
      </c>
    </row>
    <row r="869" spans="1:6">
      <c r="A869" s="55">
        <v>46267</v>
      </c>
      <c r="B869" s="56" t="s">
        <v>204</v>
      </c>
      <c r="C869" s="57">
        <v>6</v>
      </c>
      <c r="D869" s="56" t="s">
        <v>4950</v>
      </c>
      <c r="E869" s="56" t="s">
        <v>4951</v>
      </c>
      <c r="F869" s="57">
        <v>1</v>
      </c>
    </row>
    <row r="870" spans="1:6">
      <c r="A870" s="55">
        <v>46267</v>
      </c>
      <c r="B870" s="56" t="s">
        <v>214</v>
      </c>
      <c r="C870" s="57">
        <v>89</v>
      </c>
      <c r="D870" s="56" t="s">
        <v>4942</v>
      </c>
      <c r="E870" s="56" t="s">
        <v>4943</v>
      </c>
      <c r="F870" s="57">
        <v>2</v>
      </c>
    </row>
    <row r="871" spans="1:6">
      <c r="A871" s="55">
        <v>46267</v>
      </c>
      <c r="B871" s="56" t="s">
        <v>216</v>
      </c>
      <c r="C871" s="57">
        <v>110</v>
      </c>
      <c r="D871" s="56" t="s">
        <v>4955</v>
      </c>
      <c r="E871" s="56" t="s">
        <v>4956</v>
      </c>
      <c r="F871" s="57">
        <v>3</v>
      </c>
    </row>
    <row r="872" spans="1:6">
      <c r="A872" s="55">
        <v>46267</v>
      </c>
      <c r="B872" s="56" t="s">
        <v>218</v>
      </c>
      <c r="C872" s="57">
        <v>19</v>
      </c>
      <c r="D872" s="56" t="s">
        <v>4950</v>
      </c>
      <c r="E872" s="56" t="s">
        <v>4951</v>
      </c>
      <c r="F872" s="57">
        <v>1</v>
      </c>
    </row>
    <row r="873" spans="1:6">
      <c r="A873" s="55">
        <v>46267</v>
      </c>
      <c r="B873" s="56" t="s">
        <v>222</v>
      </c>
      <c r="C873" s="57">
        <v>26</v>
      </c>
      <c r="D873" s="56" t="s">
        <v>4950</v>
      </c>
      <c r="E873" s="56" t="s">
        <v>4951</v>
      </c>
      <c r="F873" s="57">
        <v>1</v>
      </c>
    </row>
    <row r="874" spans="1:6">
      <c r="A874" s="55">
        <v>46267</v>
      </c>
      <c r="B874" s="56" t="s">
        <v>226</v>
      </c>
      <c r="C874" s="57">
        <v>70</v>
      </c>
      <c r="D874" s="56" t="s">
        <v>4953</v>
      </c>
      <c r="E874" s="56" t="s">
        <v>4954</v>
      </c>
      <c r="F874" s="57">
        <v>1</v>
      </c>
    </row>
    <row r="875" spans="1:6">
      <c r="A875" s="55">
        <v>46267</v>
      </c>
      <c r="B875" s="56" t="s">
        <v>228</v>
      </c>
      <c r="C875" s="57">
        <v>125</v>
      </c>
      <c r="D875" s="56" t="s">
        <v>4948</v>
      </c>
      <c r="E875" s="56" t="s">
        <v>4949</v>
      </c>
      <c r="F875" s="57">
        <v>2</v>
      </c>
    </row>
    <row r="876" spans="1:6">
      <c r="A876" s="55">
        <v>46267</v>
      </c>
      <c r="B876" s="56" t="s">
        <v>240</v>
      </c>
      <c r="C876" s="57">
        <v>138</v>
      </c>
      <c r="D876" s="56" t="s">
        <v>4942</v>
      </c>
      <c r="E876" s="56" t="s">
        <v>4943</v>
      </c>
      <c r="F876" s="57">
        <v>2</v>
      </c>
    </row>
    <row r="877" spans="1:6">
      <c r="A877" s="55">
        <v>46267</v>
      </c>
      <c r="B877" s="56" t="s">
        <v>250</v>
      </c>
      <c r="C877" s="57">
        <v>106</v>
      </c>
      <c r="D877" s="56" t="s">
        <v>4942</v>
      </c>
      <c r="E877" s="56" t="s">
        <v>4943</v>
      </c>
      <c r="F877" s="57">
        <v>2</v>
      </c>
    </row>
    <row r="878" spans="1:6">
      <c r="A878" s="55">
        <v>46267</v>
      </c>
      <c r="B878" s="56" t="s">
        <v>252</v>
      </c>
      <c r="C878" s="57">
        <v>5</v>
      </c>
      <c r="D878" s="56" t="s">
        <v>4950</v>
      </c>
      <c r="E878" s="56" t="s">
        <v>4951</v>
      </c>
      <c r="F878" s="57">
        <v>1</v>
      </c>
    </row>
    <row r="879" spans="1:6">
      <c r="A879" s="55">
        <v>46267</v>
      </c>
      <c r="B879" s="56" t="s">
        <v>254</v>
      </c>
      <c r="C879" s="57">
        <v>78</v>
      </c>
      <c r="D879" s="56" t="s">
        <v>4950</v>
      </c>
      <c r="E879" s="56" t="s">
        <v>4951</v>
      </c>
      <c r="F879" s="57">
        <v>1</v>
      </c>
    </row>
    <row r="880" spans="1:6">
      <c r="A880" s="55">
        <v>46267</v>
      </c>
      <c r="B880" s="56" t="s">
        <v>256</v>
      </c>
      <c r="C880" s="57">
        <v>129</v>
      </c>
      <c r="D880" s="56" t="s">
        <v>4950</v>
      </c>
      <c r="E880" s="56" t="s">
        <v>4951</v>
      </c>
      <c r="F880" s="57">
        <v>1</v>
      </c>
    </row>
    <row r="881" spans="1:6">
      <c r="A881" s="55">
        <v>46267</v>
      </c>
      <c r="B881" s="56" t="s">
        <v>258</v>
      </c>
      <c r="C881" s="57">
        <v>26</v>
      </c>
      <c r="D881" s="56" t="s">
        <v>4944</v>
      </c>
      <c r="E881" s="56" t="s">
        <v>4945</v>
      </c>
      <c r="F881" s="57">
        <v>1</v>
      </c>
    </row>
    <row r="882" spans="1:6">
      <c r="A882" s="55">
        <v>46267</v>
      </c>
      <c r="B882" s="56" t="s">
        <v>270</v>
      </c>
      <c r="C882" s="57">
        <v>64</v>
      </c>
      <c r="D882" s="56" t="s">
        <v>4953</v>
      </c>
      <c r="E882" s="56" t="s">
        <v>4954</v>
      </c>
      <c r="F882" s="57">
        <v>1</v>
      </c>
    </row>
    <row r="883" spans="1:6">
      <c r="A883" s="55">
        <v>46267</v>
      </c>
      <c r="B883" s="56" t="s">
        <v>272</v>
      </c>
      <c r="C883" s="57">
        <v>6</v>
      </c>
      <c r="D883" s="56" t="s">
        <v>4950</v>
      </c>
      <c r="E883" s="56" t="s">
        <v>4951</v>
      </c>
      <c r="F883" s="57">
        <v>1</v>
      </c>
    </row>
    <row r="884" spans="1:6">
      <c r="A884" s="55">
        <v>46267</v>
      </c>
      <c r="B884" s="56" t="s">
        <v>276</v>
      </c>
      <c r="C884" s="57">
        <v>32</v>
      </c>
      <c r="D884" s="56" t="s">
        <v>4942</v>
      </c>
      <c r="E884" s="56" t="s">
        <v>4943</v>
      </c>
      <c r="F884" s="57">
        <v>2</v>
      </c>
    </row>
    <row r="885" spans="1:6">
      <c r="A885" s="55">
        <v>46267</v>
      </c>
      <c r="B885" s="56" t="s">
        <v>278</v>
      </c>
      <c r="C885" s="57">
        <v>46</v>
      </c>
      <c r="D885" s="56" t="s">
        <v>4953</v>
      </c>
      <c r="E885" s="56" t="s">
        <v>4954</v>
      </c>
      <c r="F885" s="57">
        <v>1</v>
      </c>
    </row>
    <row r="886" spans="1:6">
      <c r="A886" s="55">
        <v>46267</v>
      </c>
      <c r="B886" s="56" t="s">
        <v>282</v>
      </c>
      <c r="C886" s="57">
        <v>42</v>
      </c>
      <c r="D886" s="56" t="s">
        <v>4953</v>
      </c>
      <c r="E886" s="56" t="s">
        <v>4954</v>
      </c>
      <c r="F886" s="57">
        <v>1</v>
      </c>
    </row>
    <row r="887" spans="1:6">
      <c r="A887" s="55">
        <v>46267</v>
      </c>
      <c r="B887" s="56" t="s">
        <v>284</v>
      </c>
      <c r="C887" s="57">
        <v>16</v>
      </c>
      <c r="D887" s="56" t="s">
        <v>4942</v>
      </c>
      <c r="E887" s="56" t="s">
        <v>4943</v>
      </c>
      <c r="F887" s="57">
        <v>2</v>
      </c>
    </row>
    <row r="888" spans="1:6">
      <c r="A888" s="55">
        <v>46267</v>
      </c>
      <c r="B888" s="56" t="s">
        <v>286</v>
      </c>
      <c r="C888" s="57">
        <v>7</v>
      </c>
      <c r="D888" s="56" t="s">
        <v>4942</v>
      </c>
      <c r="E888" s="56" t="s">
        <v>4943</v>
      </c>
      <c r="F888" s="57">
        <v>2</v>
      </c>
    </row>
    <row r="889" spans="1:6">
      <c r="A889" s="55">
        <v>46267</v>
      </c>
      <c r="B889" s="56" t="s">
        <v>304</v>
      </c>
      <c r="C889" s="57">
        <v>5</v>
      </c>
      <c r="D889" s="56" t="s">
        <v>4950</v>
      </c>
      <c r="E889" s="56" t="s">
        <v>4951</v>
      </c>
      <c r="F889" s="57">
        <v>1</v>
      </c>
    </row>
    <row r="890" spans="1:6">
      <c r="A890" s="55">
        <v>46267</v>
      </c>
      <c r="B890" s="56" t="s">
        <v>312</v>
      </c>
      <c r="C890" s="57">
        <v>4</v>
      </c>
      <c r="D890" s="56" t="s">
        <v>4950</v>
      </c>
      <c r="E890" s="56" t="s">
        <v>4951</v>
      </c>
      <c r="F890" s="57">
        <v>1</v>
      </c>
    </row>
    <row r="891" spans="1:6">
      <c r="A891" s="55">
        <v>46267</v>
      </c>
      <c r="B891" s="56" t="s">
        <v>320</v>
      </c>
      <c r="C891" s="57">
        <v>43</v>
      </c>
      <c r="D891" s="56" t="s">
        <v>4944</v>
      </c>
      <c r="E891" s="56" t="s">
        <v>4945</v>
      </c>
      <c r="F891" s="57">
        <v>1</v>
      </c>
    </row>
    <row r="892" spans="1:6">
      <c r="A892" s="55">
        <v>46267</v>
      </c>
      <c r="B892" s="56" t="s">
        <v>328</v>
      </c>
      <c r="C892" s="57">
        <v>118</v>
      </c>
      <c r="D892" s="56" t="s">
        <v>4944</v>
      </c>
      <c r="E892" s="56" t="s">
        <v>4945</v>
      </c>
      <c r="F892" s="57">
        <v>1</v>
      </c>
    </row>
    <row r="893" spans="1:6">
      <c r="A893" s="55">
        <v>46267</v>
      </c>
      <c r="B893" s="56" t="s">
        <v>344</v>
      </c>
      <c r="C893" s="57">
        <v>110</v>
      </c>
      <c r="D893" s="56" t="s">
        <v>4942</v>
      </c>
      <c r="E893" s="56" t="s">
        <v>4943</v>
      </c>
      <c r="F893" s="57">
        <v>2</v>
      </c>
    </row>
    <row r="894" spans="1:6">
      <c r="A894" s="55">
        <v>46267</v>
      </c>
      <c r="B894" s="56" t="s">
        <v>354</v>
      </c>
      <c r="C894" s="57">
        <v>6</v>
      </c>
      <c r="D894" s="56" t="s">
        <v>4942</v>
      </c>
      <c r="E894" s="56" t="s">
        <v>4943</v>
      </c>
      <c r="F894" s="57">
        <v>2</v>
      </c>
    </row>
    <row r="895" spans="1:6">
      <c r="A895" s="55">
        <v>46267</v>
      </c>
      <c r="B895" s="56" t="s">
        <v>356</v>
      </c>
      <c r="C895" s="57">
        <v>7</v>
      </c>
      <c r="D895" s="56" t="s">
        <v>4942</v>
      </c>
      <c r="E895" s="56" t="s">
        <v>4943</v>
      </c>
      <c r="F895" s="57">
        <v>2</v>
      </c>
    </row>
    <row r="896" spans="1:6">
      <c r="A896" s="55">
        <v>46267</v>
      </c>
      <c r="B896" s="56" t="s">
        <v>364</v>
      </c>
      <c r="C896" s="57">
        <v>6</v>
      </c>
      <c r="D896" s="56" t="s">
        <v>4942</v>
      </c>
      <c r="E896" s="56" t="s">
        <v>4943</v>
      </c>
      <c r="F896" s="57">
        <v>2</v>
      </c>
    </row>
    <row r="897" spans="1:6">
      <c r="A897" s="55">
        <v>46267</v>
      </c>
      <c r="B897" s="56" t="s">
        <v>378</v>
      </c>
      <c r="C897" s="57">
        <v>44</v>
      </c>
      <c r="D897" s="56" t="s">
        <v>4944</v>
      </c>
      <c r="E897" s="56" t="s">
        <v>4945</v>
      </c>
      <c r="F897" s="57">
        <v>1</v>
      </c>
    </row>
    <row r="898" spans="1:6">
      <c r="A898" s="55">
        <v>46267</v>
      </c>
      <c r="B898" s="56" t="s">
        <v>380</v>
      </c>
      <c r="C898" s="57">
        <v>25</v>
      </c>
      <c r="D898" s="56" t="s">
        <v>4953</v>
      </c>
      <c r="E898" s="56" t="s">
        <v>4954</v>
      </c>
      <c r="F898" s="57">
        <v>1</v>
      </c>
    </row>
    <row r="899" spans="1:6">
      <c r="A899" s="55">
        <v>46267</v>
      </c>
      <c r="B899" s="56" t="s">
        <v>386</v>
      </c>
      <c r="C899" s="57">
        <v>48</v>
      </c>
      <c r="D899" s="56" t="s">
        <v>4953</v>
      </c>
      <c r="E899" s="56" t="s">
        <v>4954</v>
      </c>
      <c r="F899" s="57">
        <v>1</v>
      </c>
    </row>
    <row r="900" spans="1:6">
      <c r="A900" s="55">
        <v>46267</v>
      </c>
      <c r="B900" s="56" t="s">
        <v>390</v>
      </c>
      <c r="C900" s="57">
        <v>38</v>
      </c>
      <c r="D900" s="56" t="s">
        <v>4953</v>
      </c>
      <c r="E900" s="56" t="s">
        <v>4954</v>
      </c>
      <c r="F900" s="57">
        <v>1</v>
      </c>
    </row>
    <row r="901" spans="1:6">
      <c r="A901" s="55">
        <v>46267</v>
      </c>
      <c r="B901" s="56" t="s">
        <v>394</v>
      </c>
      <c r="C901" s="57">
        <v>10</v>
      </c>
      <c r="D901" s="56" t="s">
        <v>4942</v>
      </c>
      <c r="E901" s="56" t="s">
        <v>4943</v>
      </c>
      <c r="F901" s="57">
        <v>2</v>
      </c>
    </row>
    <row r="902" spans="1:6">
      <c r="A902" s="55">
        <v>46267</v>
      </c>
      <c r="B902" s="56" t="s">
        <v>412</v>
      </c>
      <c r="C902" s="57">
        <v>49</v>
      </c>
      <c r="D902" s="56" t="s">
        <v>4946</v>
      </c>
      <c r="E902" s="56" t="s">
        <v>4947</v>
      </c>
      <c r="F902" s="57">
        <v>1</v>
      </c>
    </row>
    <row r="903" spans="1:6">
      <c r="A903" s="55">
        <v>46267</v>
      </c>
      <c r="B903" s="56" t="s">
        <v>424</v>
      </c>
      <c r="C903" s="57">
        <v>16</v>
      </c>
      <c r="D903" s="56" t="s">
        <v>4953</v>
      </c>
      <c r="E903" s="56" t="s">
        <v>4954</v>
      </c>
      <c r="F903" s="57">
        <v>1</v>
      </c>
    </row>
    <row r="904" spans="1:6">
      <c r="A904" s="55">
        <v>46267</v>
      </c>
      <c r="B904" s="56" t="s">
        <v>430</v>
      </c>
      <c r="C904" s="57">
        <v>60</v>
      </c>
      <c r="D904" s="56" t="s">
        <v>4944</v>
      </c>
      <c r="E904" s="56" t="s">
        <v>4945</v>
      </c>
      <c r="F904" s="57">
        <v>1</v>
      </c>
    </row>
    <row r="905" spans="1:6">
      <c r="A905" s="55">
        <v>46267</v>
      </c>
      <c r="B905" s="56" t="s">
        <v>432</v>
      </c>
      <c r="C905" s="57">
        <v>2</v>
      </c>
      <c r="D905" s="56" t="s">
        <v>4944</v>
      </c>
      <c r="E905" s="56" t="s">
        <v>4945</v>
      </c>
      <c r="F905" s="57">
        <v>1</v>
      </c>
    </row>
    <row r="906" spans="1:6">
      <c r="A906" s="55">
        <v>46267</v>
      </c>
      <c r="B906" s="56" t="s">
        <v>4970</v>
      </c>
      <c r="C906" s="57">
        <v>8</v>
      </c>
      <c r="D906" s="56" t="s">
        <v>4942</v>
      </c>
      <c r="E906" s="56" t="s">
        <v>4943</v>
      </c>
      <c r="F906" s="57">
        <v>2</v>
      </c>
    </row>
    <row r="907" spans="1:6">
      <c r="A907" s="55">
        <v>46267</v>
      </c>
      <c r="B907" s="56" t="s">
        <v>454</v>
      </c>
      <c r="C907" s="57">
        <v>114</v>
      </c>
      <c r="D907" s="56" t="s">
        <v>4942</v>
      </c>
      <c r="E907" s="56" t="s">
        <v>4943</v>
      </c>
      <c r="F907" s="57">
        <v>2</v>
      </c>
    </row>
    <row r="908" spans="1:6">
      <c r="A908" s="55">
        <v>46267</v>
      </c>
      <c r="B908" s="56" t="s">
        <v>456</v>
      </c>
      <c r="C908" s="57">
        <v>133</v>
      </c>
      <c r="D908" s="56" t="s">
        <v>4942</v>
      </c>
      <c r="E908" s="56" t="s">
        <v>4943</v>
      </c>
      <c r="F908" s="57">
        <v>2</v>
      </c>
    </row>
    <row r="909" spans="1:6">
      <c r="A909" s="55">
        <v>46267</v>
      </c>
      <c r="B909" s="56" t="s">
        <v>458</v>
      </c>
      <c r="C909" s="57">
        <v>83</v>
      </c>
      <c r="D909" s="56" t="s">
        <v>4944</v>
      </c>
      <c r="E909" s="56" t="s">
        <v>4945</v>
      </c>
      <c r="F909" s="57">
        <v>1</v>
      </c>
    </row>
    <row r="910" spans="1:6">
      <c r="A910" s="55">
        <v>46267</v>
      </c>
      <c r="B910" s="56" t="s">
        <v>460</v>
      </c>
      <c r="C910" s="57">
        <v>24</v>
      </c>
      <c r="D910" s="56" t="s">
        <v>4953</v>
      </c>
      <c r="E910" s="56" t="s">
        <v>4954</v>
      </c>
      <c r="F910" s="57">
        <v>1</v>
      </c>
    </row>
    <row r="911" spans="1:6">
      <c r="A911" s="55">
        <v>46267</v>
      </c>
      <c r="B911" s="56" t="s">
        <v>464</v>
      </c>
      <c r="C911" s="57">
        <v>93</v>
      </c>
      <c r="D911" s="56" t="s">
        <v>4946</v>
      </c>
      <c r="E911" s="56" t="s">
        <v>4947</v>
      </c>
      <c r="F911" s="57">
        <v>1</v>
      </c>
    </row>
    <row r="912" spans="1:6">
      <c r="A912" s="55">
        <v>46267</v>
      </c>
      <c r="B912" s="56" t="s">
        <v>466</v>
      </c>
      <c r="C912" s="57">
        <v>1</v>
      </c>
      <c r="D912" s="56" t="s">
        <v>4944</v>
      </c>
      <c r="E912" s="56" t="s">
        <v>4945</v>
      </c>
      <c r="F912" s="57">
        <v>1</v>
      </c>
    </row>
    <row r="913" spans="1:6">
      <c r="A913" s="55">
        <v>46267</v>
      </c>
      <c r="B913" s="56" t="s">
        <v>470</v>
      </c>
      <c r="C913" s="57">
        <v>23</v>
      </c>
      <c r="D913" s="56" t="s">
        <v>4953</v>
      </c>
      <c r="E913" s="56" t="s">
        <v>4954</v>
      </c>
      <c r="F913" s="57">
        <v>1</v>
      </c>
    </row>
    <row r="914" spans="1:6">
      <c r="A914" s="55">
        <v>46267</v>
      </c>
      <c r="B914" s="56" t="s">
        <v>472</v>
      </c>
      <c r="C914" s="57">
        <v>41</v>
      </c>
      <c r="D914" s="56" t="s">
        <v>4953</v>
      </c>
      <c r="E914" s="56" t="s">
        <v>4954</v>
      </c>
      <c r="F914" s="57">
        <v>1</v>
      </c>
    </row>
    <row r="915" spans="1:6">
      <c r="A915" s="55">
        <v>46266</v>
      </c>
      <c r="B915" s="56" t="s">
        <v>46</v>
      </c>
      <c r="C915" s="57">
        <v>108</v>
      </c>
      <c r="D915" s="56" t="s">
        <v>4942</v>
      </c>
      <c r="E915" s="56" t="s">
        <v>4943</v>
      </c>
      <c r="F915" s="57">
        <v>2</v>
      </c>
    </row>
    <row r="916" spans="1:6">
      <c r="A916" s="55">
        <v>46266</v>
      </c>
      <c r="B916" s="56" t="s">
        <v>4051</v>
      </c>
      <c r="C916" s="57">
        <v>63</v>
      </c>
      <c r="D916" s="56" t="s">
        <v>4944</v>
      </c>
      <c r="E916" s="56" t="s">
        <v>4945</v>
      </c>
      <c r="F916" s="57">
        <v>1</v>
      </c>
    </row>
    <row r="917" spans="1:6">
      <c r="A917" s="55">
        <v>46266</v>
      </c>
      <c r="B917" s="56" t="s">
        <v>49</v>
      </c>
      <c r="C917" s="57">
        <v>68</v>
      </c>
      <c r="D917" s="56" t="s">
        <v>4946</v>
      </c>
      <c r="E917" s="56" t="s">
        <v>4947</v>
      </c>
      <c r="F917" s="57">
        <v>1</v>
      </c>
    </row>
    <row r="918" spans="1:6">
      <c r="A918" s="55">
        <v>46266</v>
      </c>
      <c r="B918" s="56" t="s">
        <v>56</v>
      </c>
      <c r="C918" s="57">
        <v>146</v>
      </c>
      <c r="D918" s="56" t="s">
        <v>4946</v>
      </c>
      <c r="E918" s="56" t="s">
        <v>4947</v>
      </c>
      <c r="F918" s="57">
        <v>1</v>
      </c>
    </row>
    <row r="919" spans="1:6">
      <c r="A919" s="55">
        <v>46266</v>
      </c>
      <c r="B919" s="56" t="s">
        <v>58</v>
      </c>
      <c r="C919" s="57">
        <v>29</v>
      </c>
      <c r="D919" s="56" t="s">
        <v>4953</v>
      </c>
      <c r="E919" s="56" t="s">
        <v>4954</v>
      </c>
      <c r="F919" s="57">
        <v>1</v>
      </c>
    </row>
    <row r="920" spans="1:6">
      <c r="A920" s="55">
        <v>46266</v>
      </c>
      <c r="B920" s="56" t="s">
        <v>60</v>
      </c>
      <c r="C920" s="57">
        <v>82</v>
      </c>
      <c r="D920" s="56" t="s">
        <v>4942</v>
      </c>
      <c r="E920" s="56" t="s">
        <v>4943</v>
      </c>
      <c r="F920" s="57">
        <v>2</v>
      </c>
    </row>
    <row r="921" spans="1:6">
      <c r="A921" s="55">
        <v>46266</v>
      </c>
      <c r="B921" s="56" t="s">
        <v>62</v>
      </c>
      <c r="C921" s="57">
        <v>138</v>
      </c>
      <c r="D921" s="56" t="s">
        <v>4942</v>
      </c>
      <c r="E921" s="56" t="s">
        <v>4943</v>
      </c>
      <c r="F921" s="57">
        <v>2</v>
      </c>
    </row>
    <row r="922" spans="1:6">
      <c r="A922" s="55">
        <v>46266</v>
      </c>
      <c r="B922" s="56" t="s">
        <v>64</v>
      </c>
      <c r="C922" s="57">
        <v>77</v>
      </c>
      <c r="D922" s="56" t="s">
        <v>4944</v>
      </c>
      <c r="E922" s="56" t="s">
        <v>4945</v>
      </c>
      <c r="F922" s="57">
        <v>1</v>
      </c>
    </row>
    <row r="923" spans="1:6">
      <c r="A923" s="55">
        <v>46266</v>
      </c>
      <c r="B923" s="56" t="s">
        <v>66</v>
      </c>
      <c r="C923" s="57">
        <v>102</v>
      </c>
      <c r="D923" s="56" t="s">
        <v>4944</v>
      </c>
      <c r="E923" s="56" t="s">
        <v>4945</v>
      </c>
      <c r="F923" s="57">
        <v>1</v>
      </c>
    </row>
    <row r="924" spans="1:6">
      <c r="A924" s="55">
        <v>46266</v>
      </c>
      <c r="B924" s="56" t="s">
        <v>70</v>
      </c>
      <c r="C924" s="57">
        <v>92</v>
      </c>
      <c r="D924" s="56" t="s">
        <v>4944</v>
      </c>
      <c r="E924" s="56" t="s">
        <v>4945</v>
      </c>
      <c r="F924" s="57">
        <v>1</v>
      </c>
    </row>
    <row r="925" spans="1:6">
      <c r="A925" s="55">
        <v>46266</v>
      </c>
      <c r="B925" s="56" t="s">
        <v>4053</v>
      </c>
      <c r="C925" s="57">
        <v>63</v>
      </c>
      <c r="D925" s="56" t="s">
        <v>4944</v>
      </c>
      <c r="E925" s="56" t="s">
        <v>4945</v>
      </c>
      <c r="F925" s="57">
        <v>1</v>
      </c>
    </row>
    <row r="926" spans="1:6">
      <c r="A926" s="55">
        <v>46266</v>
      </c>
      <c r="B926" s="56" t="s">
        <v>72</v>
      </c>
      <c r="C926" s="57">
        <v>68</v>
      </c>
      <c r="D926" s="56" t="s">
        <v>4944</v>
      </c>
      <c r="E926" s="56" t="s">
        <v>4945</v>
      </c>
      <c r="F926" s="57">
        <v>1</v>
      </c>
    </row>
    <row r="927" spans="1:6">
      <c r="A927" s="55">
        <v>46266</v>
      </c>
      <c r="B927" s="56" t="s">
        <v>74</v>
      </c>
      <c r="C927" s="57">
        <v>221</v>
      </c>
      <c r="D927" s="56" t="s">
        <v>4948</v>
      </c>
      <c r="E927" s="56" t="s">
        <v>4949</v>
      </c>
      <c r="F927" s="57">
        <v>2</v>
      </c>
    </row>
    <row r="928" spans="1:6">
      <c r="A928" s="55">
        <v>46266</v>
      </c>
      <c r="B928" s="56" t="s">
        <v>4055</v>
      </c>
      <c r="C928" s="57">
        <v>79</v>
      </c>
      <c r="D928" s="56" t="s">
        <v>4953</v>
      </c>
      <c r="E928" s="56" t="s">
        <v>4954</v>
      </c>
      <c r="F928" s="57">
        <v>1</v>
      </c>
    </row>
    <row r="929" spans="1:6">
      <c r="A929" s="55">
        <v>46266</v>
      </c>
      <c r="B929" s="56" t="s">
        <v>4057</v>
      </c>
      <c r="C929" s="57">
        <v>224</v>
      </c>
      <c r="D929" s="56" t="s">
        <v>4946</v>
      </c>
      <c r="E929" s="56" t="s">
        <v>4947</v>
      </c>
      <c r="F929" s="57">
        <v>1</v>
      </c>
    </row>
    <row r="930" spans="1:6">
      <c r="A930" s="55">
        <v>46266</v>
      </c>
      <c r="B930" s="56" t="s">
        <v>78</v>
      </c>
      <c r="C930" s="57">
        <v>136</v>
      </c>
      <c r="D930" s="56" t="s">
        <v>4946</v>
      </c>
      <c r="E930" s="56" t="s">
        <v>4947</v>
      </c>
      <c r="F930" s="57">
        <v>1</v>
      </c>
    </row>
    <row r="931" spans="1:6">
      <c r="A931" s="55">
        <v>46266</v>
      </c>
      <c r="B931" s="56" t="s">
        <v>82</v>
      </c>
      <c r="C931" s="57">
        <v>49</v>
      </c>
      <c r="D931" s="56" t="s">
        <v>4953</v>
      </c>
      <c r="E931" s="56" t="s">
        <v>4954</v>
      </c>
      <c r="F931" s="57">
        <v>1</v>
      </c>
    </row>
    <row r="932" spans="1:6">
      <c r="A932" s="55">
        <v>46266</v>
      </c>
      <c r="B932" s="56" t="s">
        <v>90</v>
      </c>
      <c r="C932" s="57">
        <v>90</v>
      </c>
      <c r="D932" s="56" t="s">
        <v>4944</v>
      </c>
      <c r="E932" s="56" t="s">
        <v>4945</v>
      </c>
      <c r="F932" s="57">
        <v>1</v>
      </c>
    </row>
    <row r="933" spans="1:6">
      <c r="A933" s="55">
        <v>46266</v>
      </c>
      <c r="B933" s="56" t="s">
        <v>96</v>
      </c>
      <c r="C933" s="57">
        <v>100</v>
      </c>
      <c r="D933" s="56" t="s">
        <v>4946</v>
      </c>
      <c r="E933" s="56" t="s">
        <v>4947</v>
      </c>
      <c r="F933" s="57">
        <v>1</v>
      </c>
    </row>
    <row r="934" spans="1:6">
      <c r="A934" s="55">
        <v>46266</v>
      </c>
      <c r="B934" s="56" t="s">
        <v>98</v>
      </c>
      <c r="C934" s="57">
        <v>89</v>
      </c>
      <c r="D934" s="56" t="s">
        <v>4955</v>
      </c>
      <c r="E934" s="56" t="s">
        <v>4956</v>
      </c>
      <c r="F934" s="57">
        <v>3</v>
      </c>
    </row>
    <row r="935" spans="1:6">
      <c r="A935" s="55">
        <v>46266</v>
      </c>
      <c r="B935" s="56" t="s">
        <v>100</v>
      </c>
      <c r="C935" s="57">
        <v>55</v>
      </c>
      <c r="D935" s="56" t="s">
        <v>4953</v>
      </c>
      <c r="E935" s="56" t="s">
        <v>4954</v>
      </c>
      <c r="F935" s="57">
        <v>1</v>
      </c>
    </row>
    <row r="936" spans="1:6">
      <c r="A936" s="55">
        <v>46266</v>
      </c>
      <c r="B936" s="56" t="s">
        <v>102</v>
      </c>
      <c r="C936" s="57">
        <v>140</v>
      </c>
      <c r="D936" s="56" t="s">
        <v>4944</v>
      </c>
      <c r="E936" s="56" t="s">
        <v>4945</v>
      </c>
      <c r="F936" s="57">
        <v>1</v>
      </c>
    </row>
    <row r="937" spans="1:6">
      <c r="A937" s="55">
        <v>46266</v>
      </c>
      <c r="B937" s="56" t="s">
        <v>104</v>
      </c>
      <c r="C937" s="57">
        <v>87</v>
      </c>
      <c r="D937" s="56" t="s">
        <v>4942</v>
      </c>
      <c r="E937" s="56" t="s">
        <v>4943</v>
      </c>
      <c r="F937" s="57">
        <v>2</v>
      </c>
    </row>
    <row r="938" spans="1:6">
      <c r="A938" s="55">
        <v>46266</v>
      </c>
      <c r="B938" s="56" t="s">
        <v>112</v>
      </c>
      <c r="C938" s="57">
        <v>103</v>
      </c>
      <c r="D938" s="56" t="s">
        <v>4946</v>
      </c>
      <c r="E938" s="56" t="s">
        <v>4947</v>
      </c>
      <c r="F938" s="57">
        <v>1</v>
      </c>
    </row>
    <row r="939" spans="1:6">
      <c r="A939" s="55">
        <v>46266</v>
      </c>
      <c r="B939" s="56" t="s">
        <v>114</v>
      </c>
      <c r="C939" s="57">
        <v>161</v>
      </c>
      <c r="D939" s="56" t="s">
        <v>4944</v>
      </c>
      <c r="E939" s="56" t="s">
        <v>4945</v>
      </c>
      <c r="F939" s="57">
        <v>1</v>
      </c>
    </row>
    <row r="940" spans="1:6">
      <c r="A940" s="55">
        <v>46266</v>
      </c>
      <c r="B940" s="56" t="s">
        <v>4063</v>
      </c>
      <c r="C940" s="57">
        <v>89</v>
      </c>
      <c r="D940" s="56" t="s">
        <v>4944</v>
      </c>
      <c r="E940" s="56" t="s">
        <v>4945</v>
      </c>
      <c r="F940" s="57">
        <v>1</v>
      </c>
    </row>
    <row r="941" spans="1:6">
      <c r="A941" s="55">
        <v>46266</v>
      </c>
      <c r="B941" s="56" t="s">
        <v>116</v>
      </c>
      <c r="C941" s="57">
        <v>40</v>
      </c>
      <c r="D941" s="56" t="s">
        <v>4959</v>
      </c>
      <c r="E941" s="56" t="s">
        <v>4960</v>
      </c>
      <c r="F941" s="57">
        <v>3</v>
      </c>
    </row>
    <row r="942" spans="1:6">
      <c r="A942" s="55">
        <v>46266</v>
      </c>
      <c r="B942" s="56" t="s">
        <v>118</v>
      </c>
      <c r="C942" s="57">
        <v>73</v>
      </c>
      <c r="D942" s="56" t="s">
        <v>4965</v>
      </c>
      <c r="E942" s="56" t="s">
        <v>4966</v>
      </c>
      <c r="F942" s="57">
        <v>2</v>
      </c>
    </row>
    <row r="943" spans="1:6">
      <c r="A943" s="55">
        <v>46266</v>
      </c>
      <c r="B943" s="56" t="s">
        <v>120</v>
      </c>
      <c r="C943" s="57">
        <v>91</v>
      </c>
      <c r="D943" s="56" t="s">
        <v>4946</v>
      </c>
      <c r="E943" s="56" t="s">
        <v>4947</v>
      </c>
      <c r="F943" s="57">
        <v>1</v>
      </c>
    </row>
    <row r="944" spans="1:6">
      <c r="A944" s="55">
        <v>46266</v>
      </c>
      <c r="B944" s="56" t="s">
        <v>124</v>
      </c>
      <c r="C944" s="57">
        <v>96</v>
      </c>
      <c r="D944" s="56" t="s">
        <v>4944</v>
      </c>
      <c r="E944" s="56" t="s">
        <v>4945</v>
      </c>
      <c r="F944" s="57">
        <v>1</v>
      </c>
    </row>
    <row r="945" spans="1:6">
      <c r="A945" s="55">
        <v>46266</v>
      </c>
      <c r="B945" s="56" t="s">
        <v>126</v>
      </c>
      <c r="C945" s="57">
        <v>75</v>
      </c>
      <c r="D945" s="56" t="s">
        <v>4959</v>
      </c>
      <c r="E945" s="56" t="s">
        <v>4960</v>
      </c>
      <c r="F945" s="57">
        <v>3</v>
      </c>
    </row>
    <row r="946" spans="1:6">
      <c r="A946" s="55">
        <v>46266</v>
      </c>
      <c r="B946" s="56" t="s">
        <v>132</v>
      </c>
      <c r="C946" s="57">
        <v>14</v>
      </c>
      <c r="D946" s="56" t="s">
        <v>4944</v>
      </c>
      <c r="E946" s="56" t="s">
        <v>4945</v>
      </c>
      <c r="F946" s="57">
        <v>1</v>
      </c>
    </row>
    <row r="947" spans="1:6">
      <c r="A947" s="55">
        <v>46266</v>
      </c>
      <c r="B947" s="56" t="s">
        <v>140</v>
      </c>
      <c r="C947" s="57">
        <v>1</v>
      </c>
      <c r="D947" s="56" t="s">
        <v>4946</v>
      </c>
      <c r="E947" s="56" t="s">
        <v>4947</v>
      </c>
      <c r="F947" s="57">
        <v>1</v>
      </c>
    </row>
    <row r="948" spans="1:6">
      <c r="A948" s="55">
        <v>46266</v>
      </c>
      <c r="B948" s="56" t="s">
        <v>142</v>
      </c>
      <c r="C948" s="57">
        <v>2</v>
      </c>
      <c r="D948" s="56" t="s">
        <v>4946</v>
      </c>
      <c r="E948" s="56" t="s">
        <v>4947</v>
      </c>
      <c r="F948" s="57">
        <v>1</v>
      </c>
    </row>
    <row r="949" spans="1:6">
      <c r="A949" s="55">
        <v>46266</v>
      </c>
      <c r="B949" s="56" t="s">
        <v>4065</v>
      </c>
      <c r="C949" s="57">
        <v>43</v>
      </c>
      <c r="D949" s="56" t="s">
        <v>4953</v>
      </c>
      <c r="E949" s="56" t="s">
        <v>4954</v>
      </c>
      <c r="F949" s="57">
        <v>1</v>
      </c>
    </row>
    <row r="950" spans="1:6">
      <c r="A950" s="55">
        <v>46266</v>
      </c>
      <c r="B950" s="56" t="s">
        <v>146</v>
      </c>
      <c r="C950" s="57">
        <v>59</v>
      </c>
      <c r="D950" s="56" t="s">
        <v>4942</v>
      </c>
      <c r="E950" s="56" t="s">
        <v>4943</v>
      </c>
      <c r="F950" s="57">
        <v>2</v>
      </c>
    </row>
    <row r="951" spans="1:6">
      <c r="A951" s="55">
        <v>46266</v>
      </c>
      <c r="B951" s="56" t="s">
        <v>148</v>
      </c>
      <c r="C951" s="57">
        <v>102</v>
      </c>
      <c r="D951" s="56" t="s">
        <v>4953</v>
      </c>
      <c r="E951" s="56" t="s">
        <v>4954</v>
      </c>
      <c r="F951" s="57">
        <v>1</v>
      </c>
    </row>
    <row r="952" spans="1:6">
      <c r="A952" s="55">
        <v>46266</v>
      </c>
      <c r="B952" s="56" t="s">
        <v>152</v>
      </c>
      <c r="C952" s="57">
        <v>116</v>
      </c>
      <c r="D952" s="56" t="s">
        <v>4953</v>
      </c>
      <c r="E952" s="56" t="s">
        <v>4954</v>
      </c>
      <c r="F952" s="57">
        <v>1</v>
      </c>
    </row>
    <row r="953" spans="1:6">
      <c r="A953" s="55">
        <v>46266</v>
      </c>
      <c r="B953" s="56" t="s">
        <v>154</v>
      </c>
      <c r="C953" s="57">
        <v>57</v>
      </c>
      <c r="D953" s="56" t="s">
        <v>4942</v>
      </c>
      <c r="E953" s="56" t="s">
        <v>4943</v>
      </c>
      <c r="F953" s="57">
        <v>2</v>
      </c>
    </row>
    <row r="954" spans="1:6">
      <c r="A954" s="55">
        <v>46266</v>
      </c>
      <c r="B954" s="56" t="s">
        <v>156</v>
      </c>
      <c r="C954" s="57">
        <v>19</v>
      </c>
      <c r="D954" s="56" t="s">
        <v>4950</v>
      </c>
      <c r="E954" s="56" t="s">
        <v>4951</v>
      </c>
      <c r="F954" s="57">
        <v>1</v>
      </c>
    </row>
    <row r="955" spans="1:6">
      <c r="A955" s="55">
        <v>46266</v>
      </c>
      <c r="B955" s="56" t="s">
        <v>160</v>
      </c>
      <c r="C955" s="57">
        <v>128</v>
      </c>
      <c r="D955" s="56" t="s">
        <v>4942</v>
      </c>
      <c r="E955" s="56" t="s">
        <v>4943</v>
      </c>
      <c r="F955" s="57">
        <v>2</v>
      </c>
    </row>
    <row r="956" spans="1:6">
      <c r="A956" s="55">
        <v>46266</v>
      </c>
      <c r="B956" s="56" t="s">
        <v>162</v>
      </c>
      <c r="C956" s="57">
        <v>1</v>
      </c>
      <c r="D956" s="56" t="s">
        <v>4950</v>
      </c>
      <c r="E956" s="56" t="s">
        <v>4951</v>
      </c>
      <c r="F956" s="57">
        <v>1</v>
      </c>
    </row>
    <row r="957" spans="1:6">
      <c r="A957" s="55">
        <v>46266</v>
      </c>
      <c r="B957" s="56" t="s">
        <v>164</v>
      </c>
      <c r="C957" s="57">
        <v>15</v>
      </c>
      <c r="D957" s="56" t="s">
        <v>4953</v>
      </c>
      <c r="E957" s="56" t="s">
        <v>4954</v>
      </c>
      <c r="F957" s="57">
        <v>1</v>
      </c>
    </row>
    <row r="958" spans="1:6">
      <c r="A958" s="55">
        <v>46266</v>
      </c>
      <c r="B958" s="56" t="s">
        <v>166</v>
      </c>
      <c r="C958" s="57">
        <v>116</v>
      </c>
      <c r="D958" s="56" t="s">
        <v>4944</v>
      </c>
      <c r="E958" s="56" t="s">
        <v>4945</v>
      </c>
      <c r="F958" s="57">
        <v>1</v>
      </c>
    </row>
    <row r="959" spans="1:6">
      <c r="A959" s="55">
        <v>46266</v>
      </c>
      <c r="B959" s="56" t="s">
        <v>168</v>
      </c>
      <c r="C959" s="57">
        <v>94</v>
      </c>
      <c r="D959" s="56" t="s">
        <v>4946</v>
      </c>
      <c r="E959" s="56" t="s">
        <v>4947</v>
      </c>
      <c r="F959" s="57">
        <v>1</v>
      </c>
    </row>
    <row r="960" spans="1:6">
      <c r="A960" s="55">
        <v>46266</v>
      </c>
      <c r="B960" s="56" t="s">
        <v>170</v>
      </c>
      <c r="C960" s="57">
        <v>134</v>
      </c>
      <c r="D960" s="56" t="s">
        <v>4942</v>
      </c>
      <c r="E960" s="56" t="s">
        <v>4943</v>
      </c>
      <c r="F960" s="57">
        <v>2</v>
      </c>
    </row>
    <row r="961" spans="1:6">
      <c r="A961" s="55">
        <v>46266</v>
      </c>
      <c r="B961" s="56" t="s">
        <v>176</v>
      </c>
      <c r="C961" s="57">
        <v>34</v>
      </c>
      <c r="D961" s="56" t="s">
        <v>4953</v>
      </c>
      <c r="E961" s="56" t="s">
        <v>4954</v>
      </c>
      <c r="F961" s="57">
        <v>1</v>
      </c>
    </row>
    <row r="962" spans="1:6">
      <c r="A962" s="55">
        <v>46266</v>
      </c>
      <c r="B962" s="56" t="s">
        <v>178</v>
      </c>
      <c r="C962" s="57">
        <v>46</v>
      </c>
      <c r="D962" s="56" t="s">
        <v>4946</v>
      </c>
      <c r="E962" s="56" t="s">
        <v>4947</v>
      </c>
      <c r="F962" s="57">
        <v>1</v>
      </c>
    </row>
    <row r="963" spans="1:6">
      <c r="A963" s="55">
        <v>46266</v>
      </c>
      <c r="B963" s="56" t="s">
        <v>180</v>
      </c>
      <c r="C963" s="57">
        <v>57</v>
      </c>
      <c r="D963" s="56" t="s">
        <v>4944</v>
      </c>
      <c r="E963" s="56" t="s">
        <v>4945</v>
      </c>
      <c r="F963" s="57">
        <v>1</v>
      </c>
    </row>
    <row r="964" spans="1:6">
      <c r="A964" s="55">
        <v>46266</v>
      </c>
      <c r="B964" s="56" t="s">
        <v>182</v>
      </c>
      <c r="C964" s="57">
        <v>63</v>
      </c>
      <c r="D964" s="56" t="s">
        <v>4946</v>
      </c>
      <c r="E964" s="56" t="s">
        <v>4947</v>
      </c>
      <c r="F964" s="57">
        <v>1</v>
      </c>
    </row>
    <row r="965" spans="1:6">
      <c r="A965" s="55">
        <v>46266</v>
      </c>
      <c r="B965" s="56" t="s">
        <v>186</v>
      </c>
      <c r="C965" s="57">
        <v>68</v>
      </c>
      <c r="D965" s="56" t="s">
        <v>4953</v>
      </c>
      <c r="E965" s="56" t="s">
        <v>4954</v>
      </c>
      <c r="F965" s="57">
        <v>1</v>
      </c>
    </row>
    <row r="966" spans="1:6">
      <c r="A966" s="55">
        <v>46266</v>
      </c>
      <c r="B966" s="56" t="s">
        <v>196</v>
      </c>
      <c r="C966" s="57">
        <v>45</v>
      </c>
      <c r="D966" s="56" t="s">
        <v>4946</v>
      </c>
      <c r="E966" s="56" t="s">
        <v>4947</v>
      </c>
      <c r="F966" s="57">
        <v>1</v>
      </c>
    </row>
    <row r="967" spans="1:6">
      <c r="A967" s="55">
        <v>46266</v>
      </c>
      <c r="B967" s="56" t="s">
        <v>198</v>
      </c>
      <c r="C967" s="57">
        <v>31</v>
      </c>
      <c r="D967" s="56" t="s">
        <v>4946</v>
      </c>
      <c r="E967" s="56" t="s">
        <v>4947</v>
      </c>
      <c r="F967" s="57">
        <v>1</v>
      </c>
    </row>
    <row r="968" spans="1:6">
      <c r="A968" s="55">
        <v>46266</v>
      </c>
      <c r="B968" s="56" t="s">
        <v>206</v>
      </c>
      <c r="C968" s="57">
        <v>3</v>
      </c>
      <c r="D968" s="56" t="s">
        <v>4950</v>
      </c>
      <c r="E968" s="56" t="s">
        <v>4951</v>
      </c>
      <c r="F968" s="57">
        <v>1</v>
      </c>
    </row>
    <row r="969" spans="1:6">
      <c r="A969" s="55">
        <v>46266</v>
      </c>
      <c r="B969" s="56" t="s">
        <v>214</v>
      </c>
      <c r="C969" s="57">
        <v>2</v>
      </c>
      <c r="D969" s="56" t="s">
        <v>4944</v>
      </c>
      <c r="E969" s="56" t="s">
        <v>4945</v>
      </c>
      <c r="F969" s="57">
        <v>1</v>
      </c>
    </row>
    <row r="970" spans="1:6">
      <c r="A970" s="55">
        <v>46266</v>
      </c>
      <c r="B970" s="56" t="s">
        <v>216</v>
      </c>
      <c r="C970" s="57">
        <v>54</v>
      </c>
      <c r="D970" s="56" t="s">
        <v>4946</v>
      </c>
      <c r="E970" s="56" t="s">
        <v>4947</v>
      </c>
      <c r="F970" s="57">
        <v>1</v>
      </c>
    </row>
    <row r="971" spans="1:6">
      <c r="A971" s="55">
        <v>46266</v>
      </c>
      <c r="B971" s="56" t="s">
        <v>218</v>
      </c>
      <c r="C971" s="57">
        <v>23</v>
      </c>
      <c r="D971" s="56" t="s">
        <v>4950</v>
      </c>
      <c r="E971" s="56" t="s">
        <v>4951</v>
      </c>
      <c r="F971" s="57">
        <v>1</v>
      </c>
    </row>
    <row r="972" spans="1:6">
      <c r="A972" s="55">
        <v>46266</v>
      </c>
      <c r="B972" s="56" t="s">
        <v>220</v>
      </c>
      <c r="C972" s="57">
        <v>79</v>
      </c>
      <c r="D972" s="56" t="s">
        <v>4953</v>
      </c>
      <c r="E972" s="56" t="s">
        <v>4954</v>
      </c>
      <c r="F972" s="57">
        <v>1</v>
      </c>
    </row>
    <row r="973" spans="1:6">
      <c r="A973" s="55">
        <v>46266</v>
      </c>
      <c r="B973" s="56" t="s">
        <v>222</v>
      </c>
      <c r="C973" s="57">
        <v>18</v>
      </c>
      <c r="D973" s="56" t="s">
        <v>4950</v>
      </c>
      <c r="E973" s="56" t="s">
        <v>4951</v>
      </c>
      <c r="F973" s="57">
        <v>1</v>
      </c>
    </row>
    <row r="974" spans="1:6">
      <c r="A974" s="55">
        <v>46266</v>
      </c>
      <c r="B974" s="56" t="s">
        <v>226</v>
      </c>
      <c r="C974" s="57">
        <v>52</v>
      </c>
      <c r="D974" s="56" t="s">
        <v>4965</v>
      </c>
      <c r="E974" s="56" t="s">
        <v>4966</v>
      </c>
      <c r="F974" s="57">
        <v>2</v>
      </c>
    </row>
    <row r="975" spans="1:6">
      <c r="A975" s="55">
        <v>46266</v>
      </c>
      <c r="B975" s="56" t="s">
        <v>228</v>
      </c>
      <c r="C975" s="57">
        <v>65</v>
      </c>
      <c r="D975" s="56" t="s">
        <v>4946</v>
      </c>
      <c r="E975" s="56" t="s">
        <v>4947</v>
      </c>
      <c r="F975" s="57">
        <v>1</v>
      </c>
    </row>
    <row r="976" spans="1:6">
      <c r="A976" s="55">
        <v>46266</v>
      </c>
      <c r="B976" s="56" t="s">
        <v>238</v>
      </c>
      <c r="C976" s="57">
        <v>1</v>
      </c>
      <c r="D976" s="56" t="s">
        <v>4950</v>
      </c>
      <c r="E976" s="56" t="s">
        <v>4951</v>
      </c>
      <c r="F976" s="57">
        <v>1</v>
      </c>
    </row>
    <row r="977" spans="1:6">
      <c r="A977" s="55">
        <v>46266</v>
      </c>
      <c r="B977" s="56" t="s">
        <v>240</v>
      </c>
      <c r="C977" s="57">
        <v>138</v>
      </c>
      <c r="D977" s="56" t="s">
        <v>4942</v>
      </c>
      <c r="E977" s="56" t="s">
        <v>4943</v>
      </c>
      <c r="F977" s="57">
        <v>2</v>
      </c>
    </row>
    <row r="978" spans="1:6">
      <c r="A978" s="55">
        <v>46266</v>
      </c>
      <c r="B978" s="56" t="s">
        <v>250</v>
      </c>
      <c r="C978" s="57">
        <v>25</v>
      </c>
      <c r="D978" s="56" t="s">
        <v>4950</v>
      </c>
      <c r="E978" s="56" t="s">
        <v>4951</v>
      </c>
      <c r="F978" s="57">
        <v>1</v>
      </c>
    </row>
    <row r="979" spans="1:6">
      <c r="A979" s="55">
        <v>46266</v>
      </c>
      <c r="B979" s="56" t="s">
        <v>254</v>
      </c>
      <c r="C979" s="57">
        <v>135</v>
      </c>
      <c r="D979" s="56" t="s">
        <v>4950</v>
      </c>
      <c r="E979" s="56" t="s">
        <v>4951</v>
      </c>
      <c r="F979" s="57">
        <v>1</v>
      </c>
    </row>
    <row r="980" spans="1:6">
      <c r="A980" s="55">
        <v>46266</v>
      </c>
      <c r="B980" s="56" t="s">
        <v>256</v>
      </c>
      <c r="C980" s="57">
        <v>138</v>
      </c>
      <c r="D980" s="56" t="s">
        <v>4950</v>
      </c>
      <c r="E980" s="56" t="s">
        <v>4951</v>
      </c>
      <c r="F980" s="57">
        <v>1</v>
      </c>
    </row>
    <row r="981" spans="1:6">
      <c r="A981" s="55">
        <v>46266</v>
      </c>
      <c r="B981" s="56" t="s">
        <v>270</v>
      </c>
      <c r="C981" s="57">
        <v>79</v>
      </c>
      <c r="D981" s="56" t="s">
        <v>4953</v>
      </c>
      <c r="E981" s="56" t="s">
        <v>4954</v>
      </c>
      <c r="F981" s="57">
        <v>1</v>
      </c>
    </row>
    <row r="982" spans="1:6">
      <c r="A982" s="55">
        <v>46266</v>
      </c>
      <c r="B982" s="56" t="s">
        <v>276</v>
      </c>
      <c r="C982" s="57">
        <v>55</v>
      </c>
      <c r="D982" s="56" t="s">
        <v>4942</v>
      </c>
      <c r="E982" s="56" t="s">
        <v>4943</v>
      </c>
      <c r="F982" s="57">
        <v>2</v>
      </c>
    </row>
    <row r="983" spans="1:6">
      <c r="A983" s="55">
        <v>46266</v>
      </c>
      <c r="B983" s="56" t="s">
        <v>278</v>
      </c>
      <c r="C983" s="57">
        <v>65</v>
      </c>
      <c r="D983" s="56" t="s">
        <v>4953</v>
      </c>
      <c r="E983" s="56" t="s">
        <v>4954</v>
      </c>
      <c r="F983" s="57">
        <v>1</v>
      </c>
    </row>
    <row r="984" spans="1:6">
      <c r="A984" s="55">
        <v>46266</v>
      </c>
      <c r="B984" s="56" t="s">
        <v>280</v>
      </c>
      <c r="C984" s="57">
        <v>116</v>
      </c>
      <c r="D984" s="56" t="s">
        <v>4948</v>
      </c>
      <c r="E984" s="56" t="s">
        <v>4949</v>
      </c>
      <c r="F984" s="57">
        <v>2</v>
      </c>
    </row>
    <row r="985" spans="1:6">
      <c r="A985" s="55">
        <v>46266</v>
      </c>
      <c r="B985" s="56" t="s">
        <v>282</v>
      </c>
      <c r="C985" s="57">
        <v>31</v>
      </c>
      <c r="D985" s="56" t="s">
        <v>4953</v>
      </c>
      <c r="E985" s="56" t="s">
        <v>4954</v>
      </c>
      <c r="F985" s="57">
        <v>1</v>
      </c>
    </row>
    <row r="986" spans="1:6">
      <c r="A986" s="55">
        <v>46266</v>
      </c>
      <c r="B986" s="56" t="s">
        <v>328</v>
      </c>
      <c r="C986" s="57">
        <v>171</v>
      </c>
      <c r="D986" s="56" t="s">
        <v>4944</v>
      </c>
      <c r="E986" s="56" t="s">
        <v>4945</v>
      </c>
      <c r="F986" s="57">
        <v>1</v>
      </c>
    </row>
    <row r="987" spans="1:6">
      <c r="A987" s="55">
        <v>46266</v>
      </c>
      <c r="B987" s="56" t="s">
        <v>338</v>
      </c>
      <c r="C987" s="57">
        <v>29</v>
      </c>
      <c r="D987" s="56" t="s">
        <v>4953</v>
      </c>
      <c r="E987" s="56" t="s">
        <v>4954</v>
      </c>
      <c r="F987" s="57">
        <v>1</v>
      </c>
    </row>
    <row r="988" spans="1:6">
      <c r="A988" s="55">
        <v>46266</v>
      </c>
      <c r="B988" s="56" t="s">
        <v>378</v>
      </c>
      <c r="C988" s="57">
        <v>3</v>
      </c>
      <c r="D988" s="56" t="s">
        <v>4944</v>
      </c>
      <c r="E988" s="56" t="s">
        <v>4945</v>
      </c>
      <c r="F988" s="57">
        <v>1</v>
      </c>
    </row>
    <row r="989" spans="1:6">
      <c r="A989" s="55">
        <v>46266</v>
      </c>
      <c r="B989" s="56" t="s">
        <v>380</v>
      </c>
      <c r="C989" s="57">
        <v>80</v>
      </c>
      <c r="D989" s="56" t="s">
        <v>4953</v>
      </c>
      <c r="E989" s="56" t="s">
        <v>4954</v>
      </c>
      <c r="F989" s="57">
        <v>1</v>
      </c>
    </row>
    <row r="990" spans="1:6">
      <c r="A990" s="55">
        <v>46266</v>
      </c>
      <c r="B990" s="56" t="s">
        <v>386</v>
      </c>
      <c r="C990" s="57">
        <v>43</v>
      </c>
      <c r="D990" s="56" t="s">
        <v>4953</v>
      </c>
      <c r="E990" s="56" t="s">
        <v>4954</v>
      </c>
      <c r="F990" s="57">
        <v>1</v>
      </c>
    </row>
    <row r="991" spans="1:6">
      <c r="A991" s="55">
        <v>46266</v>
      </c>
      <c r="B991" s="56" t="s">
        <v>390</v>
      </c>
      <c r="C991" s="57">
        <v>33</v>
      </c>
      <c r="D991" s="56" t="s">
        <v>4953</v>
      </c>
      <c r="E991" s="56" t="s">
        <v>4954</v>
      </c>
      <c r="F991" s="57">
        <v>1</v>
      </c>
    </row>
    <row r="992" spans="1:6">
      <c r="A992" s="55">
        <v>46266</v>
      </c>
      <c r="B992" s="56" t="s">
        <v>4962</v>
      </c>
      <c r="C992" s="57">
        <v>4</v>
      </c>
      <c r="D992" s="56" t="s">
        <v>4950</v>
      </c>
      <c r="E992" s="56" t="s">
        <v>4951</v>
      </c>
      <c r="F992" s="57">
        <v>1</v>
      </c>
    </row>
    <row r="993" spans="1:6">
      <c r="A993" s="55">
        <v>46266</v>
      </c>
      <c r="B993" s="56" t="s">
        <v>418</v>
      </c>
      <c r="C993" s="57">
        <v>9</v>
      </c>
      <c r="D993" s="56" t="s">
        <v>4950</v>
      </c>
      <c r="E993" s="56" t="s">
        <v>4951</v>
      </c>
      <c r="F993" s="57">
        <v>1</v>
      </c>
    </row>
    <row r="994" spans="1:6">
      <c r="A994" s="55">
        <v>46266</v>
      </c>
      <c r="B994" s="56" t="s">
        <v>420</v>
      </c>
      <c r="C994" s="57">
        <v>8</v>
      </c>
      <c r="D994" s="56" t="s">
        <v>4950</v>
      </c>
      <c r="E994" s="56" t="s">
        <v>4951</v>
      </c>
      <c r="F994" s="57">
        <v>1</v>
      </c>
    </row>
    <row r="995" spans="1:6">
      <c r="A995" s="55">
        <v>46266</v>
      </c>
      <c r="B995" s="56" t="s">
        <v>424</v>
      </c>
      <c r="C995" s="57">
        <v>69</v>
      </c>
      <c r="D995" s="56" t="s">
        <v>4953</v>
      </c>
      <c r="E995" s="56" t="s">
        <v>4954</v>
      </c>
      <c r="F995" s="57">
        <v>1</v>
      </c>
    </row>
    <row r="996" spans="1:6">
      <c r="A996" s="55">
        <v>46266</v>
      </c>
      <c r="B996" s="56" t="s">
        <v>428</v>
      </c>
      <c r="C996" s="57">
        <v>20</v>
      </c>
      <c r="D996" s="56" t="s">
        <v>4946</v>
      </c>
      <c r="E996" s="56" t="s">
        <v>4947</v>
      </c>
      <c r="F996" s="57">
        <v>1</v>
      </c>
    </row>
    <row r="997" spans="1:6">
      <c r="A997" s="55">
        <v>46266</v>
      </c>
      <c r="B997" s="56" t="s">
        <v>430</v>
      </c>
      <c r="C997" s="57">
        <v>78</v>
      </c>
      <c r="D997" s="56" t="s">
        <v>4942</v>
      </c>
      <c r="E997" s="56" t="s">
        <v>4943</v>
      </c>
      <c r="F997" s="57">
        <v>2</v>
      </c>
    </row>
    <row r="998" spans="1:6">
      <c r="A998" s="55">
        <v>46266</v>
      </c>
      <c r="B998" s="56" t="s">
        <v>456</v>
      </c>
      <c r="C998" s="57">
        <v>94</v>
      </c>
      <c r="D998" s="56" t="s">
        <v>4942</v>
      </c>
      <c r="E998" s="56" t="s">
        <v>4943</v>
      </c>
      <c r="F998" s="57">
        <v>2</v>
      </c>
    </row>
    <row r="999" spans="1:6">
      <c r="A999" s="55">
        <v>46266</v>
      </c>
      <c r="B999" s="56" t="s">
        <v>458</v>
      </c>
      <c r="C999" s="57">
        <v>91</v>
      </c>
      <c r="D999" s="56" t="s">
        <v>4944</v>
      </c>
      <c r="E999" s="56" t="s">
        <v>4945</v>
      </c>
      <c r="F999" s="57">
        <v>1</v>
      </c>
    </row>
    <row r="1000" spans="1:6">
      <c r="A1000" s="55">
        <v>46266</v>
      </c>
      <c r="B1000" s="56" t="s">
        <v>460</v>
      </c>
      <c r="C1000" s="57">
        <v>56</v>
      </c>
      <c r="D1000" s="56" t="s">
        <v>4953</v>
      </c>
      <c r="E1000" s="56" t="s">
        <v>4954</v>
      </c>
      <c r="F1000" s="57">
        <v>1</v>
      </c>
    </row>
    <row r="1001" spans="1:6">
      <c r="A1001" s="55">
        <v>46266</v>
      </c>
      <c r="B1001" s="56" t="s">
        <v>464</v>
      </c>
      <c r="C1001" s="57">
        <v>50</v>
      </c>
      <c r="D1001" s="56" t="s">
        <v>4948</v>
      </c>
      <c r="E1001" s="56" t="s">
        <v>4949</v>
      </c>
      <c r="F1001" s="57">
        <v>2</v>
      </c>
    </row>
    <row r="1002" spans="1:6">
      <c r="A1002" s="55">
        <v>46266</v>
      </c>
      <c r="B1002" s="56" t="s">
        <v>466</v>
      </c>
      <c r="C1002" s="57">
        <v>4</v>
      </c>
      <c r="D1002" s="56" t="s">
        <v>4942</v>
      </c>
      <c r="E1002" s="56" t="s">
        <v>4943</v>
      </c>
      <c r="F1002" s="57">
        <v>2</v>
      </c>
    </row>
    <row r="1003" spans="1:6">
      <c r="A1003" s="55">
        <v>46266</v>
      </c>
      <c r="B1003" s="56" t="s">
        <v>470</v>
      </c>
      <c r="C1003" s="57">
        <v>77</v>
      </c>
      <c r="D1003" s="56" t="s">
        <v>4953</v>
      </c>
      <c r="E1003" s="56" t="s">
        <v>4954</v>
      </c>
      <c r="F1003" s="57">
        <v>1</v>
      </c>
    </row>
    <row r="1004" spans="1:6">
      <c r="A1004" s="55">
        <v>46265</v>
      </c>
      <c r="B1004" s="56" t="s">
        <v>46</v>
      </c>
      <c r="C1004" s="57">
        <v>117</v>
      </c>
      <c r="D1004" s="56" t="s">
        <v>4942</v>
      </c>
      <c r="E1004" s="56" t="s">
        <v>4943</v>
      </c>
      <c r="F1004" s="57">
        <v>2</v>
      </c>
    </row>
    <row r="1005" spans="1:6">
      <c r="A1005" s="55">
        <v>46265</v>
      </c>
      <c r="B1005" s="56" t="s">
        <v>4051</v>
      </c>
      <c r="C1005" s="57">
        <v>78</v>
      </c>
      <c r="D1005" s="56" t="s">
        <v>4944</v>
      </c>
      <c r="E1005" s="56" t="s">
        <v>4945</v>
      </c>
      <c r="F1005" s="57">
        <v>1</v>
      </c>
    </row>
    <row r="1006" spans="1:6">
      <c r="A1006" s="55">
        <v>46265</v>
      </c>
      <c r="B1006" s="56" t="s">
        <v>49</v>
      </c>
      <c r="C1006" s="57">
        <v>61</v>
      </c>
      <c r="D1006" s="56" t="s">
        <v>4946</v>
      </c>
      <c r="E1006" s="56" t="s">
        <v>4947</v>
      </c>
      <c r="F1006" s="57">
        <v>1</v>
      </c>
    </row>
    <row r="1007" spans="1:6">
      <c r="A1007" s="55">
        <v>46265</v>
      </c>
      <c r="B1007" s="56" t="s">
        <v>56</v>
      </c>
      <c r="C1007" s="57">
        <v>249</v>
      </c>
      <c r="D1007" s="56" t="s">
        <v>4946</v>
      </c>
      <c r="E1007" s="56" t="s">
        <v>4947</v>
      </c>
      <c r="F1007" s="57">
        <v>1</v>
      </c>
    </row>
    <row r="1008" spans="1:6">
      <c r="A1008" s="55">
        <v>46265</v>
      </c>
      <c r="B1008" s="56" t="s">
        <v>60</v>
      </c>
      <c r="C1008" s="57">
        <v>10</v>
      </c>
      <c r="D1008" s="56" t="s">
        <v>4942</v>
      </c>
      <c r="E1008" s="56" t="s">
        <v>4943</v>
      </c>
      <c r="F1008" s="57">
        <v>2</v>
      </c>
    </row>
    <row r="1009" spans="1:6">
      <c r="A1009" s="55">
        <v>46265</v>
      </c>
      <c r="B1009" s="56" t="s">
        <v>62</v>
      </c>
      <c r="C1009" s="57">
        <v>126</v>
      </c>
      <c r="D1009" s="56" t="s">
        <v>4942</v>
      </c>
      <c r="E1009" s="56" t="s">
        <v>4943</v>
      </c>
      <c r="F1009" s="57">
        <v>2</v>
      </c>
    </row>
    <row r="1010" spans="1:6">
      <c r="A1010" s="55">
        <v>46265</v>
      </c>
      <c r="B1010" s="56" t="s">
        <v>64</v>
      </c>
      <c r="C1010" s="57">
        <v>66</v>
      </c>
      <c r="D1010" s="56" t="s">
        <v>4944</v>
      </c>
      <c r="E1010" s="56" t="s">
        <v>4945</v>
      </c>
      <c r="F1010" s="57">
        <v>1</v>
      </c>
    </row>
    <row r="1011" spans="1:6">
      <c r="A1011" s="55">
        <v>46265</v>
      </c>
      <c r="B1011" s="56" t="s">
        <v>66</v>
      </c>
      <c r="C1011" s="57">
        <v>153</v>
      </c>
      <c r="D1011" s="56" t="s">
        <v>4944</v>
      </c>
      <c r="E1011" s="56" t="s">
        <v>4945</v>
      </c>
      <c r="F1011" s="57">
        <v>1</v>
      </c>
    </row>
    <row r="1012" spans="1:6">
      <c r="A1012" s="55">
        <v>46265</v>
      </c>
      <c r="B1012" s="56" t="s">
        <v>70</v>
      </c>
      <c r="C1012" s="57">
        <v>82</v>
      </c>
      <c r="D1012" s="56" t="s">
        <v>4944</v>
      </c>
      <c r="E1012" s="56" t="s">
        <v>4945</v>
      </c>
      <c r="F1012" s="57">
        <v>1</v>
      </c>
    </row>
    <row r="1013" spans="1:6">
      <c r="A1013" s="55">
        <v>46265</v>
      </c>
      <c r="B1013" s="56" t="s">
        <v>4053</v>
      </c>
      <c r="C1013" s="57">
        <v>49</v>
      </c>
      <c r="D1013" s="56" t="s">
        <v>4944</v>
      </c>
      <c r="E1013" s="56" t="s">
        <v>4945</v>
      </c>
      <c r="F1013" s="57">
        <v>1</v>
      </c>
    </row>
    <row r="1014" spans="1:6">
      <c r="A1014" s="55">
        <v>46265</v>
      </c>
      <c r="B1014" s="56" t="s">
        <v>72</v>
      </c>
      <c r="C1014" s="57">
        <v>107</v>
      </c>
      <c r="D1014" s="56" t="s">
        <v>4942</v>
      </c>
      <c r="E1014" s="56" t="s">
        <v>4943</v>
      </c>
      <c r="F1014" s="57">
        <v>2</v>
      </c>
    </row>
    <row r="1015" spans="1:6">
      <c r="A1015" s="55">
        <v>46265</v>
      </c>
      <c r="B1015" s="56" t="s">
        <v>4055</v>
      </c>
      <c r="C1015" s="57">
        <v>41</v>
      </c>
      <c r="D1015" s="56" t="s">
        <v>4953</v>
      </c>
      <c r="E1015" s="56" t="s">
        <v>4954</v>
      </c>
      <c r="F1015" s="57">
        <v>1</v>
      </c>
    </row>
    <row r="1016" spans="1:6">
      <c r="A1016" s="55">
        <v>46265</v>
      </c>
      <c r="B1016" s="56" t="s">
        <v>4057</v>
      </c>
      <c r="C1016" s="57">
        <v>248</v>
      </c>
      <c r="D1016" s="56" t="s">
        <v>4946</v>
      </c>
      <c r="E1016" s="56" t="s">
        <v>4947</v>
      </c>
      <c r="F1016" s="57">
        <v>1</v>
      </c>
    </row>
    <row r="1017" spans="1:6">
      <c r="A1017" s="55">
        <v>46265</v>
      </c>
      <c r="B1017" s="56" t="s">
        <v>78</v>
      </c>
      <c r="C1017" s="57">
        <v>106</v>
      </c>
      <c r="D1017" s="56" t="s">
        <v>4948</v>
      </c>
      <c r="E1017" s="56" t="s">
        <v>4949</v>
      </c>
      <c r="F1017" s="57">
        <v>2</v>
      </c>
    </row>
    <row r="1018" spans="1:6">
      <c r="A1018" s="55">
        <v>46265</v>
      </c>
      <c r="B1018" s="56" t="s">
        <v>82</v>
      </c>
      <c r="C1018" s="57">
        <v>22</v>
      </c>
      <c r="D1018" s="56" t="s">
        <v>4953</v>
      </c>
      <c r="E1018" s="56" t="s">
        <v>4954</v>
      </c>
      <c r="F1018" s="57">
        <v>1</v>
      </c>
    </row>
    <row r="1019" spans="1:6">
      <c r="A1019" s="55">
        <v>46265</v>
      </c>
      <c r="B1019" s="56" t="s">
        <v>90</v>
      </c>
      <c r="C1019" s="57">
        <v>53</v>
      </c>
      <c r="D1019" s="56" t="s">
        <v>4944</v>
      </c>
      <c r="E1019" s="56" t="s">
        <v>4945</v>
      </c>
      <c r="F1019" s="57">
        <v>1</v>
      </c>
    </row>
    <row r="1020" spans="1:6">
      <c r="A1020" s="55">
        <v>46265</v>
      </c>
      <c r="B1020" s="56" t="s">
        <v>92</v>
      </c>
      <c r="C1020" s="57">
        <v>80</v>
      </c>
      <c r="D1020" s="56" t="s">
        <v>4946</v>
      </c>
      <c r="E1020" s="56" t="s">
        <v>4947</v>
      </c>
      <c r="F1020" s="57">
        <v>1</v>
      </c>
    </row>
    <row r="1021" spans="1:6">
      <c r="A1021" s="55">
        <v>46265</v>
      </c>
      <c r="B1021" s="56" t="s">
        <v>94</v>
      </c>
      <c r="C1021" s="57">
        <v>35</v>
      </c>
      <c r="D1021" s="56" t="s">
        <v>4944</v>
      </c>
      <c r="E1021" s="56" t="s">
        <v>4945</v>
      </c>
      <c r="F1021" s="57">
        <v>1</v>
      </c>
    </row>
    <row r="1022" spans="1:6">
      <c r="A1022" s="55">
        <v>46265</v>
      </c>
      <c r="B1022" s="56" t="s">
        <v>100</v>
      </c>
      <c r="C1022" s="57">
        <v>64</v>
      </c>
      <c r="D1022" s="56" t="s">
        <v>4953</v>
      </c>
      <c r="E1022" s="56" t="s">
        <v>4954</v>
      </c>
      <c r="F1022" s="57">
        <v>1</v>
      </c>
    </row>
    <row r="1023" spans="1:6">
      <c r="A1023" s="55">
        <v>46265</v>
      </c>
      <c r="B1023" s="56" t="s">
        <v>102</v>
      </c>
      <c r="C1023" s="57">
        <v>136</v>
      </c>
      <c r="D1023" s="56" t="s">
        <v>4942</v>
      </c>
      <c r="E1023" s="56" t="s">
        <v>4943</v>
      </c>
      <c r="F1023" s="57">
        <v>2</v>
      </c>
    </row>
    <row r="1024" spans="1:6">
      <c r="A1024" s="55">
        <v>46265</v>
      </c>
      <c r="B1024" s="56" t="s">
        <v>104</v>
      </c>
      <c r="C1024" s="57">
        <v>112</v>
      </c>
      <c r="D1024" s="56" t="s">
        <v>4942</v>
      </c>
      <c r="E1024" s="56" t="s">
        <v>4943</v>
      </c>
      <c r="F1024" s="57">
        <v>2</v>
      </c>
    </row>
    <row r="1025" spans="1:6">
      <c r="A1025" s="55">
        <v>46265</v>
      </c>
      <c r="B1025" s="56" t="s">
        <v>112</v>
      </c>
      <c r="C1025" s="57">
        <v>226</v>
      </c>
      <c r="D1025" s="56" t="s">
        <v>4948</v>
      </c>
      <c r="E1025" s="56" t="s">
        <v>4949</v>
      </c>
      <c r="F1025" s="57">
        <v>2</v>
      </c>
    </row>
    <row r="1026" spans="1:6">
      <c r="A1026" s="55">
        <v>46265</v>
      </c>
      <c r="B1026" s="56" t="s">
        <v>114</v>
      </c>
      <c r="C1026" s="57">
        <v>125</v>
      </c>
      <c r="D1026" s="56" t="s">
        <v>4944</v>
      </c>
      <c r="E1026" s="56" t="s">
        <v>4945</v>
      </c>
      <c r="F1026" s="57">
        <v>1</v>
      </c>
    </row>
    <row r="1027" spans="1:6">
      <c r="A1027" s="55">
        <v>46265</v>
      </c>
      <c r="B1027" s="56" t="s">
        <v>4063</v>
      </c>
      <c r="C1027" s="57">
        <v>133</v>
      </c>
      <c r="D1027" s="56" t="s">
        <v>4942</v>
      </c>
      <c r="E1027" s="56" t="s">
        <v>4943</v>
      </c>
      <c r="F1027" s="57">
        <v>2</v>
      </c>
    </row>
    <row r="1028" spans="1:6">
      <c r="A1028" s="55">
        <v>46265</v>
      </c>
      <c r="B1028" s="56" t="s">
        <v>116</v>
      </c>
      <c r="C1028" s="57">
        <v>10</v>
      </c>
      <c r="D1028" s="56" t="s">
        <v>4942</v>
      </c>
      <c r="E1028" s="56" t="s">
        <v>4943</v>
      </c>
      <c r="F1028" s="57">
        <v>2</v>
      </c>
    </row>
    <row r="1029" spans="1:6">
      <c r="A1029" s="55">
        <v>46265</v>
      </c>
      <c r="B1029" s="56" t="s">
        <v>118</v>
      </c>
      <c r="C1029" s="57">
        <v>45</v>
      </c>
      <c r="D1029" s="56" t="s">
        <v>4965</v>
      </c>
      <c r="E1029" s="56" t="s">
        <v>4966</v>
      </c>
      <c r="F1029" s="57">
        <v>2</v>
      </c>
    </row>
    <row r="1030" spans="1:6">
      <c r="A1030" s="55">
        <v>46265</v>
      </c>
      <c r="B1030" s="56" t="s">
        <v>120</v>
      </c>
      <c r="C1030" s="57">
        <v>132</v>
      </c>
      <c r="D1030" s="56" t="s">
        <v>4946</v>
      </c>
      <c r="E1030" s="56" t="s">
        <v>4947</v>
      </c>
      <c r="F1030" s="57">
        <v>1</v>
      </c>
    </row>
    <row r="1031" spans="1:6">
      <c r="A1031" s="55">
        <v>46265</v>
      </c>
      <c r="B1031" s="56" t="s">
        <v>124</v>
      </c>
      <c r="C1031" s="57">
        <v>94</v>
      </c>
      <c r="D1031" s="56" t="s">
        <v>4944</v>
      </c>
      <c r="E1031" s="56" t="s">
        <v>4945</v>
      </c>
      <c r="F1031" s="57">
        <v>1</v>
      </c>
    </row>
    <row r="1032" spans="1:6">
      <c r="A1032" s="55">
        <v>46265</v>
      </c>
      <c r="B1032" s="56" t="s">
        <v>126</v>
      </c>
      <c r="C1032" s="57">
        <v>9</v>
      </c>
      <c r="D1032" s="56" t="s">
        <v>4942</v>
      </c>
      <c r="E1032" s="56" t="s">
        <v>4943</v>
      </c>
      <c r="F1032" s="57">
        <v>2</v>
      </c>
    </row>
    <row r="1033" spans="1:6">
      <c r="A1033" s="55">
        <v>46265</v>
      </c>
      <c r="B1033" s="56" t="s">
        <v>142</v>
      </c>
      <c r="C1033" s="57">
        <v>50</v>
      </c>
      <c r="D1033" s="56" t="s">
        <v>4946</v>
      </c>
      <c r="E1033" s="56" t="s">
        <v>4947</v>
      </c>
      <c r="F1033" s="57">
        <v>1</v>
      </c>
    </row>
    <row r="1034" spans="1:6">
      <c r="A1034" s="55">
        <v>46265</v>
      </c>
      <c r="B1034" s="56" t="s">
        <v>4065</v>
      </c>
      <c r="C1034" s="57">
        <v>43</v>
      </c>
      <c r="D1034" s="56" t="s">
        <v>4953</v>
      </c>
      <c r="E1034" s="56" t="s">
        <v>4954</v>
      </c>
      <c r="F1034" s="57">
        <v>1</v>
      </c>
    </row>
    <row r="1035" spans="1:6">
      <c r="A1035" s="55">
        <v>46265</v>
      </c>
      <c r="B1035" s="56" t="s">
        <v>146</v>
      </c>
      <c r="C1035" s="57">
        <v>93</v>
      </c>
      <c r="D1035" s="56" t="s">
        <v>4942</v>
      </c>
      <c r="E1035" s="56" t="s">
        <v>4943</v>
      </c>
      <c r="F1035" s="57">
        <v>2</v>
      </c>
    </row>
    <row r="1036" spans="1:6">
      <c r="A1036" s="55">
        <v>46265</v>
      </c>
      <c r="B1036" s="56" t="s">
        <v>148</v>
      </c>
      <c r="C1036" s="57">
        <v>66</v>
      </c>
      <c r="D1036" s="56" t="s">
        <v>4953</v>
      </c>
      <c r="E1036" s="56" t="s">
        <v>4954</v>
      </c>
      <c r="F1036" s="57">
        <v>1</v>
      </c>
    </row>
    <row r="1037" spans="1:6">
      <c r="A1037" s="55">
        <v>46265</v>
      </c>
      <c r="B1037" s="56" t="s">
        <v>152</v>
      </c>
      <c r="C1037" s="57">
        <v>133</v>
      </c>
      <c r="D1037" s="56" t="s">
        <v>4953</v>
      </c>
      <c r="E1037" s="56" t="s">
        <v>4954</v>
      </c>
      <c r="F1037" s="57">
        <v>1</v>
      </c>
    </row>
    <row r="1038" spans="1:6">
      <c r="A1038" s="55">
        <v>46265</v>
      </c>
      <c r="B1038" s="56" t="s">
        <v>154</v>
      </c>
      <c r="C1038" s="57">
        <v>26</v>
      </c>
      <c r="D1038" s="56" t="s">
        <v>4944</v>
      </c>
      <c r="E1038" s="56" t="s">
        <v>4945</v>
      </c>
      <c r="F1038" s="57">
        <v>1</v>
      </c>
    </row>
    <row r="1039" spans="1:6">
      <c r="A1039" s="55">
        <v>46265</v>
      </c>
      <c r="B1039" s="56" t="s">
        <v>156</v>
      </c>
      <c r="C1039" s="57">
        <v>87</v>
      </c>
      <c r="D1039" s="56" t="s">
        <v>4942</v>
      </c>
      <c r="E1039" s="56" t="s">
        <v>4943</v>
      </c>
      <c r="F1039" s="57">
        <v>2</v>
      </c>
    </row>
    <row r="1040" spans="1:6">
      <c r="A1040" s="55">
        <v>46265</v>
      </c>
      <c r="B1040" s="56" t="s">
        <v>160</v>
      </c>
      <c r="C1040" s="57">
        <v>126</v>
      </c>
      <c r="D1040" s="56" t="s">
        <v>4942</v>
      </c>
      <c r="E1040" s="56" t="s">
        <v>4943</v>
      </c>
      <c r="F1040" s="57">
        <v>2</v>
      </c>
    </row>
    <row r="1041" spans="1:6">
      <c r="A1041" s="55">
        <v>46265</v>
      </c>
      <c r="B1041" s="56" t="s">
        <v>162</v>
      </c>
      <c r="C1041" s="57">
        <v>1</v>
      </c>
      <c r="D1041" s="56" t="s">
        <v>4944</v>
      </c>
      <c r="E1041" s="56" t="s">
        <v>4945</v>
      </c>
      <c r="F1041" s="57">
        <v>1</v>
      </c>
    </row>
    <row r="1042" spans="1:6">
      <c r="A1042" s="55">
        <v>46265</v>
      </c>
      <c r="B1042" s="56" t="s">
        <v>166</v>
      </c>
      <c r="C1042" s="57">
        <v>111</v>
      </c>
      <c r="D1042" s="56" t="s">
        <v>4944</v>
      </c>
      <c r="E1042" s="56" t="s">
        <v>4945</v>
      </c>
      <c r="F1042" s="57">
        <v>1</v>
      </c>
    </row>
    <row r="1043" spans="1:6">
      <c r="A1043" s="55">
        <v>46265</v>
      </c>
      <c r="B1043" s="56" t="s">
        <v>168</v>
      </c>
      <c r="C1043" s="57">
        <v>68</v>
      </c>
      <c r="D1043" s="56" t="s">
        <v>4946</v>
      </c>
      <c r="E1043" s="56" t="s">
        <v>4947</v>
      </c>
      <c r="F1043" s="57">
        <v>1</v>
      </c>
    </row>
    <row r="1044" spans="1:6">
      <c r="A1044" s="55">
        <v>46265</v>
      </c>
      <c r="B1044" s="56" t="s">
        <v>176</v>
      </c>
      <c r="C1044" s="57">
        <v>46</v>
      </c>
      <c r="D1044" s="56" t="s">
        <v>4953</v>
      </c>
      <c r="E1044" s="56" t="s">
        <v>4954</v>
      </c>
      <c r="F1044" s="57">
        <v>1</v>
      </c>
    </row>
    <row r="1045" spans="1:6">
      <c r="A1045" s="55">
        <v>46265</v>
      </c>
      <c r="B1045" s="56" t="s">
        <v>178</v>
      </c>
      <c r="C1045" s="57">
        <v>17</v>
      </c>
      <c r="D1045" s="56" t="s">
        <v>4946</v>
      </c>
      <c r="E1045" s="56" t="s">
        <v>4947</v>
      </c>
      <c r="F1045" s="57">
        <v>1</v>
      </c>
    </row>
    <row r="1046" spans="1:6">
      <c r="A1046" s="55">
        <v>46265</v>
      </c>
      <c r="B1046" s="56" t="s">
        <v>182</v>
      </c>
      <c r="C1046" s="57">
        <v>84</v>
      </c>
      <c r="D1046" s="56" t="s">
        <v>4946</v>
      </c>
      <c r="E1046" s="56" t="s">
        <v>4947</v>
      </c>
      <c r="F1046" s="57">
        <v>1</v>
      </c>
    </row>
    <row r="1047" spans="1:6">
      <c r="A1047" s="55">
        <v>46265</v>
      </c>
      <c r="B1047" s="56" t="s">
        <v>192</v>
      </c>
      <c r="C1047" s="57">
        <v>22</v>
      </c>
      <c r="D1047" s="56" t="s">
        <v>4950</v>
      </c>
      <c r="E1047" s="56" t="s">
        <v>4951</v>
      </c>
      <c r="F1047" s="57">
        <v>1</v>
      </c>
    </row>
    <row r="1048" spans="1:6">
      <c r="A1048" s="55">
        <v>46265</v>
      </c>
      <c r="B1048" s="56" t="s">
        <v>194</v>
      </c>
      <c r="C1048" s="57">
        <v>52</v>
      </c>
      <c r="D1048" s="56" t="s">
        <v>4953</v>
      </c>
      <c r="E1048" s="56" t="s">
        <v>4954</v>
      </c>
      <c r="F1048" s="57">
        <v>1</v>
      </c>
    </row>
    <row r="1049" spans="1:6">
      <c r="A1049" s="55">
        <v>46265</v>
      </c>
      <c r="B1049" s="56" t="s">
        <v>196</v>
      </c>
      <c r="C1049" s="57">
        <v>6</v>
      </c>
      <c r="D1049" s="56" t="s">
        <v>4946</v>
      </c>
      <c r="E1049" s="56" t="s">
        <v>4947</v>
      </c>
      <c r="F1049" s="57">
        <v>1</v>
      </c>
    </row>
    <row r="1050" spans="1:6">
      <c r="A1050" s="55">
        <v>46265</v>
      </c>
      <c r="B1050" s="56" t="s">
        <v>198</v>
      </c>
      <c r="C1050" s="57">
        <v>76</v>
      </c>
      <c r="D1050" s="56" t="s">
        <v>4946</v>
      </c>
      <c r="E1050" s="56" t="s">
        <v>4947</v>
      </c>
      <c r="F1050" s="57">
        <v>1</v>
      </c>
    </row>
    <row r="1051" spans="1:6">
      <c r="A1051" s="55">
        <v>46265</v>
      </c>
      <c r="B1051" s="56" t="s">
        <v>202</v>
      </c>
      <c r="C1051" s="57">
        <v>15</v>
      </c>
      <c r="D1051" s="56" t="s">
        <v>4950</v>
      </c>
      <c r="E1051" s="56" t="s">
        <v>4951</v>
      </c>
      <c r="F1051" s="57">
        <v>1</v>
      </c>
    </row>
    <row r="1052" spans="1:6">
      <c r="A1052" s="55">
        <v>46265</v>
      </c>
      <c r="B1052" s="56" t="s">
        <v>212</v>
      </c>
      <c r="C1052" s="57">
        <v>6</v>
      </c>
      <c r="D1052" s="56" t="s">
        <v>4942</v>
      </c>
      <c r="E1052" s="56" t="s">
        <v>4943</v>
      </c>
      <c r="F1052" s="57">
        <v>2</v>
      </c>
    </row>
    <row r="1053" spans="1:6">
      <c r="A1053" s="55">
        <v>46265</v>
      </c>
      <c r="B1053" s="56" t="s">
        <v>216</v>
      </c>
      <c r="C1053" s="57">
        <v>50</v>
      </c>
      <c r="D1053" s="56" t="s">
        <v>4946</v>
      </c>
      <c r="E1053" s="56" t="s">
        <v>4947</v>
      </c>
      <c r="F1053" s="57">
        <v>1</v>
      </c>
    </row>
    <row r="1054" spans="1:6">
      <c r="A1054" s="55">
        <v>46265</v>
      </c>
      <c r="B1054" s="56" t="s">
        <v>220</v>
      </c>
      <c r="C1054" s="57">
        <v>57</v>
      </c>
      <c r="D1054" s="56" t="s">
        <v>4953</v>
      </c>
      <c r="E1054" s="56" t="s">
        <v>4954</v>
      </c>
      <c r="F1054" s="57">
        <v>1</v>
      </c>
    </row>
    <row r="1055" spans="1:6">
      <c r="A1055" s="55">
        <v>46265</v>
      </c>
      <c r="B1055" s="56" t="s">
        <v>222</v>
      </c>
      <c r="C1055" s="57">
        <v>28</v>
      </c>
      <c r="D1055" s="56" t="s">
        <v>4942</v>
      </c>
      <c r="E1055" s="56" t="s">
        <v>4943</v>
      </c>
      <c r="F1055" s="57">
        <v>2</v>
      </c>
    </row>
    <row r="1056" spans="1:6">
      <c r="A1056" s="55">
        <v>46265</v>
      </c>
      <c r="B1056" s="56" t="s">
        <v>226</v>
      </c>
      <c r="C1056" s="57">
        <v>70</v>
      </c>
      <c r="D1056" s="56" t="s">
        <v>4953</v>
      </c>
      <c r="E1056" s="56" t="s">
        <v>4954</v>
      </c>
      <c r="F1056" s="57">
        <v>1</v>
      </c>
    </row>
    <row r="1057" spans="1:6">
      <c r="A1057" s="55">
        <v>46265</v>
      </c>
      <c r="B1057" s="56" t="s">
        <v>228</v>
      </c>
      <c r="C1057" s="57">
        <v>60</v>
      </c>
      <c r="D1057" s="56" t="s">
        <v>4946</v>
      </c>
      <c r="E1057" s="56" t="s">
        <v>4947</v>
      </c>
      <c r="F1057" s="57">
        <v>1</v>
      </c>
    </row>
    <row r="1058" spans="1:6">
      <c r="A1058" s="55">
        <v>46265</v>
      </c>
      <c r="B1058" s="56" t="s">
        <v>232</v>
      </c>
      <c r="C1058" s="57">
        <v>1</v>
      </c>
      <c r="D1058" s="56" t="s">
        <v>4950</v>
      </c>
      <c r="E1058" s="56" t="s">
        <v>4951</v>
      </c>
      <c r="F1058" s="57">
        <v>1</v>
      </c>
    </row>
    <row r="1059" spans="1:6">
      <c r="A1059" s="55">
        <v>46265</v>
      </c>
      <c r="B1059" s="56" t="s">
        <v>240</v>
      </c>
      <c r="C1059" s="57">
        <v>68</v>
      </c>
      <c r="D1059" s="56" t="s">
        <v>4942</v>
      </c>
      <c r="E1059" s="56" t="s">
        <v>4943</v>
      </c>
      <c r="F1059" s="57">
        <v>2</v>
      </c>
    </row>
    <row r="1060" spans="1:6">
      <c r="A1060" s="55">
        <v>46265</v>
      </c>
      <c r="B1060" s="56" t="s">
        <v>250</v>
      </c>
      <c r="C1060" s="57">
        <v>31</v>
      </c>
      <c r="D1060" s="56" t="s">
        <v>4955</v>
      </c>
      <c r="E1060" s="56" t="s">
        <v>4956</v>
      </c>
      <c r="F1060" s="57">
        <v>3</v>
      </c>
    </row>
    <row r="1061" spans="1:6">
      <c r="A1061" s="55">
        <v>46265</v>
      </c>
      <c r="B1061" s="56" t="s">
        <v>254</v>
      </c>
      <c r="C1061" s="57">
        <v>132</v>
      </c>
      <c r="D1061" s="56" t="s">
        <v>4950</v>
      </c>
      <c r="E1061" s="56" t="s">
        <v>4951</v>
      </c>
      <c r="F1061" s="57">
        <v>1</v>
      </c>
    </row>
    <row r="1062" spans="1:6">
      <c r="A1062" s="55">
        <v>46265</v>
      </c>
      <c r="B1062" s="56" t="s">
        <v>256</v>
      </c>
      <c r="C1062" s="57">
        <v>155</v>
      </c>
      <c r="D1062" s="56" t="s">
        <v>4942</v>
      </c>
      <c r="E1062" s="56" t="s">
        <v>4943</v>
      </c>
      <c r="F1062" s="57">
        <v>2</v>
      </c>
    </row>
    <row r="1063" spans="1:6">
      <c r="A1063" s="55">
        <v>46265</v>
      </c>
      <c r="B1063" s="56" t="s">
        <v>270</v>
      </c>
      <c r="C1063" s="57">
        <v>65</v>
      </c>
      <c r="D1063" s="56" t="s">
        <v>4953</v>
      </c>
      <c r="E1063" s="56" t="s">
        <v>4954</v>
      </c>
      <c r="F1063" s="57">
        <v>1</v>
      </c>
    </row>
    <row r="1064" spans="1:6">
      <c r="A1064" s="55">
        <v>46265</v>
      </c>
      <c r="B1064" s="56" t="s">
        <v>272</v>
      </c>
      <c r="C1064" s="57">
        <v>59</v>
      </c>
      <c r="D1064" s="56" t="s">
        <v>4950</v>
      </c>
      <c r="E1064" s="56" t="s">
        <v>4951</v>
      </c>
      <c r="F1064" s="57">
        <v>1</v>
      </c>
    </row>
    <row r="1065" spans="1:6">
      <c r="A1065" s="55">
        <v>46265</v>
      </c>
      <c r="B1065" s="56" t="s">
        <v>276</v>
      </c>
      <c r="C1065" s="57">
        <v>81</v>
      </c>
      <c r="D1065" s="56" t="s">
        <v>4942</v>
      </c>
      <c r="E1065" s="56" t="s">
        <v>4943</v>
      </c>
      <c r="F1065" s="57">
        <v>2</v>
      </c>
    </row>
    <row r="1066" spans="1:6">
      <c r="A1066" s="55">
        <v>46265</v>
      </c>
      <c r="B1066" s="56" t="s">
        <v>278</v>
      </c>
      <c r="C1066" s="57">
        <v>61</v>
      </c>
      <c r="D1066" s="56" t="s">
        <v>4953</v>
      </c>
      <c r="E1066" s="56" t="s">
        <v>4954</v>
      </c>
      <c r="F1066" s="57">
        <v>1</v>
      </c>
    </row>
    <row r="1067" spans="1:6">
      <c r="A1067" s="55">
        <v>46265</v>
      </c>
      <c r="B1067" s="56" t="s">
        <v>328</v>
      </c>
      <c r="C1067" s="57">
        <v>120</v>
      </c>
      <c r="D1067" s="56" t="s">
        <v>4944</v>
      </c>
      <c r="E1067" s="56" t="s">
        <v>4945</v>
      </c>
      <c r="F1067" s="57">
        <v>1</v>
      </c>
    </row>
    <row r="1068" spans="1:6">
      <c r="A1068" s="55">
        <v>46265</v>
      </c>
      <c r="B1068" s="56" t="s">
        <v>380</v>
      </c>
      <c r="C1068" s="57">
        <v>70</v>
      </c>
      <c r="D1068" s="56" t="s">
        <v>4953</v>
      </c>
      <c r="E1068" s="56" t="s">
        <v>4954</v>
      </c>
      <c r="F1068" s="57">
        <v>1</v>
      </c>
    </row>
    <row r="1069" spans="1:6">
      <c r="A1069" s="55">
        <v>46265</v>
      </c>
      <c r="B1069" s="56" t="s">
        <v>390</v>
      </c>
      <c r="C1069" s="57">
        <v>19</v>
      </c>
      <c r="D1069" s="56" t="s">
        <v>4953</v>
      </c>
      <c r="E1069" s="56" t="s">
        <v>4954</v>
      </c>
      <c r="F1069" s="57">
        <v>1</v>
      </c>
    </row>
    <row r="1070" spans="1:6">
      <c r="A1070" s="55">
        <v>46265</v>
      </c>
      <c r="B1070" s="56" t="s">
        <v>418</v>
      </c>
      <c r="C1070" s="57">
        <v>38</v>
      </c>
      <c r="D1070" s="56" t="s">
        <v>4946</v>
      </c>
      <c r="E1070" s="56" t="s">
        <v>4947</v>
      </c>
      <c r="F1070" s="57">
        <v>1</v>
      </c>
    </row>
    <row r="1071" spans="1:6">
      <c r="A1071" s="55">
        <v>46265</v>
      </c>
      <c r="B1071" s="56" t="s">
        <v>424</v>
      </c>
      <c r="C1071" s="57">
        <v>8</v>
      </c>
      <c r="D1071" s="56" t="s">
        <v>4953</v>
      </c>
      <c r="E1071" s="56" t="s">
        <v>4954</v>
      </c>
      <c r="F1071" s="57">
        <v>1</v>
      </c>
    </row>
    <row r="1072" spans="1:6">
      <c r="A1072" s="55">
        <v>46265</v>
      </c>
      <c r="B1072" s="56" t="s">
        <v>430</v>
      </c>
      <c r="C1072" s="57">
        <v>103</v>
      </c>
      <c r="D1072" s="56" t="s">
        <v>4944</v>
      </c>
      <c r="E1072" s="56" t="s">
        <v>4945</v>
      </c>
      <c r="F1072" s="57">
        <v>1</v>
      </c>
    </row>
    <row r="1073" spans="1:6">
      <c r="A1073" s="55">
        <v>46265</v>
      </c>
      <c r="B1073" s="56" t="s">
        <v>456</v>
      </c>
      <c r="C1073" s="57">
        <v>110</v>
      </c>
      <c r="D1073" s="56" t="s">
        <v>4942</v>
      </c>
      <c r="E1073" s="56" t="s">
        <v>4943</v>
      </c>
      <c r="F1073" s="57">
        <v>2</v>
      </c>
    </row>
    <row r="1074" spans="1:6">
      <c r="A1074" s="55">
        <v>46265</v>
      </c>
      <c r="B1074" s="56" t="s">
        <v>458</v>
      </c>
      <c r="C1074" s="57">
        <v>66</v>
      </c>
      <c r="D1074" s="56" t="s">
        <v>4944</v>
      </c>
      <c r="E1074" s="56" t="s">
        <v>4945</v>
      </c>
      <c r="F1074" s="57">
        <v>1</v>
      </c>
    </row>
    <row r="1075" spans="1:6">
      <c r="A1075" s="55">
        <v>46265</v>
      </c>
      <c r="B1075" s="56" t="s">
        <v>464</v>
      </c>
      <c r="C1075" s="57">
        <v>61</v>
      </c>
      <c r="D1075" s="56" t="s">
        <v>4946</v>
      </c>
      <c r="E1075" s="56" t="s">
        <v>4947</v>
      </c>
      <c r="F1075" s="57">
        <v>1</v>
      </c>
    </row>
    <row r="1076" spans="1:6">
      <c r="A1076" s="55">
        <v>46265</v>
      </c>
      <c r="B1076" s="56" t="s">
        <v>466</v>
      </c>
      <c r="C1076" s="57">
        <v>2</v>
      </c>
      <c r="D1076" s="56" t="s">
        <v>4944</v>
      </c>
      <c r="E1076" s="56" t="s">
        <v>4945</v>
      </c>
      <c r="F1076" s="57">
        <v>1</v>
      </c>
    </row>
    <row r="1077" spans="1:6">
      <c r="A1077" s="55">
        <v>46265</v>
      </c>
      <c r="B1077" s="56" t="s">
        <v>470</v>
      </c>
      <c r="C1077" s="57">
        <v>20</v>
      </c>
      <c r="D1077" s="56" t="s">
        <v>4953</v>
      </c>
      <c r="E1077" s="56" t="s">
        <v>4954</v>
      </c>
      <c r="F1077" s="57">
        <v>1</v>
      </c>
    </row>
    <row r="1078" spans="1:6">
      <c r="A1078" s="55">
        <v>46263</v>
      </c>
      <c r="B1078" s="56" t="s">
        <v>46</v>
      </c>
      <c r="C1078" s="57">
        <v>62</v>
      </c>
      <c r="D1078" s="56" t="s">
        <v>4942</v>
      </c>
      <c r="E1078" s="56" t="s">
        <v>4943</v>
      </c>
      <c r="F1078" s="57">
        <v>2</v>
      </c>
    </row>
    <row r="1079" spans="1:6">
      <c r="A1079" s="55">
        <v>46263</v>
      </c>
      <c r="B1079" s="56" t="s">
        <v>4051</v>
      </c>
      <c r="C1079" s="57">
        <v>40</v>
      </c>
      <c r="D1079" s="56" t="s">
        <v>4944</v>
      </c>
      <c r="E1079" s="56" t="s">
        <v>4945</v>
      </c>
      <c r="F1079" s="57">
        <v>1</v>
      </c>
    </row>
    <row r="1080" spans="1:6">
      <c r="A1080" s="55">
        <v>46263</v>
      </c>
      <c r="B1080" s="56" t="s">
        <v>49</v>
      </c>
      <c r="C1080" s="57">
        <v>40</v>
      </c>
      <c r="D1080" s="56" t="s">
        <v>4946</v>
      </c>
      <c r="E1080" s="56" t="s">
        <v>4947</v>
      </c>
      <c r="F1080" s="57">
        <v>1</v>
      </c>
    </row>
    <row r="1081" spans="1:6">
      <c r="A1081" s="55">
        <v>46263</v>
      </c>
      <c r="B1081" s="56" t="s">
        <v>66</v>
      </c>
      <c r="C1081" s="57">
        <v>62</v>
      </c>
      <c r="D1081" s="56" t="s">
        <v>4944</v>
      </c>
      <c r="E1081" s="56" t="s">
        <v>4945</v>
      </c>
      <c r="F1081" s="57">
        <v>1</v>
      </c>
    </row>
    <row r="1082" spans="1:6">
      <c r="A1082" s="55">
        <v>46263</v>
      </c>
      <c r="B1082" s="56" t="s">
        <v>70</v>
      </c>
      <c r="C1082" s="57">
        <v>49</v>
      </c>
      <c r="D1082" s="56" t="s">
        <v>4944</v>
      </c>
      <c r="E1082" s="56" t="s">
        <v>4945</v>
      </c>
      <c r="F1082" s="57">
        <v>1</v>
      </c>
    </row>
    <row r="1083" spans="1:6">
      <c r="A1083" s="55">
        <v>46263</v>
      </c>
      <c r="B1083" s="56" t="s">
        <v>4053</v>
      </c>
      <c r="C1083" s="57">
        <v>40</v>
      </c>
      <c r="D1083" s="56" t="s">
        <v>4944</v>
      </c>
      <c r="E1083" s="56" t="s">
        <v>4945</v>
      </c>
      <c r="F1083" s="57">
        <v>1</v>
      </c>
    </row>
    <row r="1084" spans="1:6">
      <c r="A1084" s="55">
        <v>46263</v>
      </c>
      <c r="B1084" s="56" t="s">
        <v>72</v>
      </c>
      <c r="C1084" s="57">
        <v>61</v>
      </c>
      <c r="D1084" s="56" t="s">
        <v>4944</v>
      </c>
      <c r="E1084" s="56" t="s">
        <v>4945</v>
      </c>
      <c r="F1084" s="57">
        <v>1</v>
      </c>
    </row>
    <row r="1085" spans="1:6">
      <c r="A1085" s="55">
        <v>46263</v>
      </c>
      <c r="B1085" s="56" t="s">
        <v>4055</v>
      </c>
      <c r="C1085" s="57">
        <v>21</v>
      </c>
      <c r="D1085" s="56" t="s">
        <v>4953</v>
      </c>
      <c r="E1085" s="56" t="s">
        <v>4954</v>
      </c>
      <c r="F1085" s="57">
        <v>1</v>
      </c>
    </row>
    <row r="1086" spans="1:6">
      <c r="A1086" s="55">
        <v>46263</v>
      </c>
      <c r="B1086" s="56" t="s">
        <v>86</v>
      </c>
      <c r="C1086" s="57">
        <v>88</v>
      </c>
      <c r="D1086" s="56" t="s">
        <v>4944</v>
      </c>
      <c r="E1086" s="56" t="s">
        <v>4945</v>
      </c>
      <c r="F1086" s="57">
        <v>1</v>
      </c>
    </row>
    <row r="1087" spans="1:6">
      <c r="A1087" s="55">
        <v>46263</v>
      </c>
      <c r="B1087" s="56" t="s">
        <v>90</v>
      </c>
      <c r="C1087" s="57">
        <v>76</v>
      </c>
      <c r="D1087" s="56" t="s">
        <v>4944</v>
      </c>
      <c r="E1087" s="56" t="s">
        <v>4945</v>
      </c>
      <c r="F1087" s="57">
        <v>1</v>
      </c>
    </row>
    <row r="1088" spans="1:6">
      <c r="A1088" s="55">
        <v>46263</v>
      </c>
      <c r="B1088" s="56" t="s">
        <v>94</v>
      </c>
      <c r="C1088" s="57">
        <v>53</v>
      </c>
      <c r="D1088" s="56" t="s">
        <v>4944</v>
      </c>
      <c r="E1088" s="56" t="s">
        <v>4945</v>
      </c>
      <c r="F1088" s="57">
        <v>1</v>
      </c>
    </row>
    <row r="1089" spans="1:6">
      <c r="A1089" s="55">
        <v>46263</v>
      </c>
      <c r="B1089" s="56" t="s">
        <v>100</v>
      </c>
      <c r="C1089" s="57">
        <v>77</v>
      </c>
      <c r="D1089" s="56" t="s">
        <v>4953</v>
      </c>
      <c r="E1089" s="56" t="s">
        <v>4954</v>
      </c>
      <c r="F1089" s="57">
        <v>1</v>
      </c>
    </row>
    <row r="1090" spans="1:6">
      <c r="A1090" s="55">
        <v>46263</v>
      </c>
      <c r="B1090" s="56" t="s">
        <v>102</v>
      </c>
      <c r="C1090" s="57">
        <v>76</v>
      </c>
      <c r="D1090" s="56" t="s">
        <v>4944</v>
      </c>
      <c r="E1090" s="56" t="s">
        <v>4945</v>
      </c>
      <c r="F1090" s="57">
        <v>1</v>
      </c>
    </row>
    <row r="1091" spans="1:6">
      <c r="A1091" s="55">
        <v>46263</v>
      </c>
      <c r="B1091" s="56" t="s">
        <v>4063</v>
      </c>
      <c r="C1091" s="57">
        <v>24</v>
      </c>
      <c r="D1091" s="56" t="s">
        <v>4942</v>
      </c>
      <c r="E1091" s="56" t="s">
        <v>4943</v>
      </c>
      <c r="F1091" s="57">
        <v>2</v>
      </c>
    </row>
    <row r="1092" spans="1:6">
      <c r="A1092" s="55">
        <v>46263</v>
      </c>
      <c r="B1092" s="56" t="s">
        <v>116</v>
      </c>
      <c r="C1092" s="57">
        <v>2</v>
      </c>
      <c r="D1092" s="56" t="s">
        <v>4942</v>
      </c>
      <c r="E1092" s="56" t="s">
        <v>4943</v>
      </c>
      <c r="F1092" s="57">
        <v>2</v>
      </c>
    </row>
    <row r="1093" spans="1:6">
      <c r="A1093" s="55">
        <v>46263</v>
      </c>
      <c r="B1093" s="56" t="s">
        <v>118</v>
      </c>
      <c r="C1093" s="57">
        <v>77</v>
      </c>
      <c r="D1093" s="56" t="s">
        <v>4953</v>
      </c>
      <c r="E1093" s="56" t="s">
        <v>4954</v>
      </c>
      <c r="F1093" s="57">
        <v>1</v>
      </c>
    </row>
    <row r="1094" spans="1:6">
      <c r="A1094" s="55">
        <v>46263</v>
      </c>
      <c r="B1094" s="56" t="s">
        <v>122</v>
      </c>
      <c r="C1094" s="57">
        <v>27</v>
      </c>
      <c r="D1094" s="56" t="s">
        <v>4953</v>
      </c>
      <c r="E1094" s="56" t="s">
        <v>4954</v>
      </c>
      <c r="F1094" s="57">
        <v>1</v>
      </c>
    </row>
    <row r="1095" spans="1:6">
      <c r="A1095" s="55">
        <v>46263</v>
      </c>
      <c r="B1095" s="56" t="s">
        <v>124</v>
      </c>
      <c r="C1095" s="57">
        <v>36</v>
      </c>
      <c r="D1095" s="56" t="s">
        <v>4944</v>
      </c>
      <c r="E1095" s="56" t="s">
        <v>4945</v>
      </c>
      <c r="F1095" s="57">
        <v>1</v>
      </c>
    </row>
    <row r="1096" spans="1:6">
      <c r="A1096" s="55">
        <v>46263</v>
      </c>
      <c r="B1096" s="56" t="s">
        <v>126</v>
      </c>
      <c r="C1096" s="57">
        <v>18</v>
      </c>
      <c r="D1096" s="56" t="s">
        <v>4942</v>
      </c>
      <c r="E1096" s="56" t="s">
        <v>4943</v>
      </c>
      <c r="F1096" s="57">
        <v>2</v>
      </c>
    </row>
    <row r="1097" spans="1:6">
      <c r="A1097" s="55">
        <v>46263</v>
      </c>
      <c r="B1097" s="56" t="s">
        <v>142</v>
      </c>
      <c r="C1097" s="57">
        <v>64</v>
      </c>
      <c r="D1097" s="56" t="s">
        <v>4946</v>
      </c>
      <c r="E1097" s="56" t="s">
        <v>4947</v>
      </c>
      <c r="F1097" s="57">
        <v>1</v>
      </c>
    </row>
    <row r="1098" spans="1:6">
      <c r="A1098" s="55">
        <v>46263</v>
      </c>
      <c r="B1098" s="56" t="s">
        <v>4065</v>
      </c>
      <c r="C1098" s="57">
        <v>16</v>
      </c>
      <c r="D1098" s="56" t="s">
        <v>4953</v>
      </c>
      <c r="E1098" s="56" t="s">
        <v>4954</v>
      </c>
      <c r="F1098" s="57">
        <v>1</v>
      </c>
    </row>
    <row r="1099" spans="1:6">
      <c r="A1099" s="55">
        <v>46263</v>
      </c>
      <c r="B1099" s="56" t="s">
        <v>166</v>
      </c>
      <c r="C1099" s="57">
        <v>76</v>
      </c>
      <c r="D1099" s="56" t="s">
        <v>4944</v>
      </c>
      <c r="E1099" s="56" t="s">
        <v>4945</v>
      </c>
      <c r="F1099" s="57">
        <v>1</v>
      </c>
    </row>
    <row r="1100" spans="1:6">
      <c r="A1100" s="55">
        <v>46263</v>
      </c>
      <c r="B1100" s="56" t="s">
        <v>172</v>
      </c>
      <c r="C1100" s="57">
        <v>18</v>
      </c>
      <c r="D1100" s="56" t="s">
        <v>4953</v>
      </c>
      <c r="E1100" s="56" t="s">
        <v>4954</v>
      </c>
      <c r="F1100" s="57">
        <v>1</v>
      </c>
    </row>
    <row r="1101" spans="1:6">
      <c r="A1101" s="55">
        <v>46263</v>
      </c>
      <c r="B1101" s="56" t="s">
        <v>176</v>
      </c>
      <c r="C1101" s="57">
        <v>18</v>
      </c>
      <c r="D1101" s="56" t="s">
        <v>4953</v>
      </c>
      <c r="E1101" s="56" t="s">
        <v>4954</v>
      </c>
      <c r="F1101" s="57">
        <v>1</v>
      </c>
    </row>
    <row r="1102" spans="1:6">
      <c r="A1102" s="55">
        <v>46263</v>
      </c>
      <c r="B1102" s="56" t="s">
        <v>180</v>
      </c>
      <c r="C1102" s="57">
        <v>64</v>
      </c>
      <c r="D1102" s="56" t="s">
        <v>4942</v>
      </c>
      <c r="E1102" s="56" t="s">
        <v>4943</v>
      </c>
      <c r="F1102" s="57">
        <v>2</v>
      </c>
    </row>
    <row r="1103" spans="1:6">
      <c r="A1103" s="55">
        <v>46263</v>
      </c>
      <c r="B1103" s="56" t="s">
        <v>184</v>
      </c>
      <c r="C1103" s="57">
        <v>40</v>
      </c>
      <c r="D1103" s="56" t="s">
        <v>4944</v>
      </c>
      <c r="E1103" s="56" t="s">
        <v>4945</v>
      </c>
      <c r="F1103" s="57">
        <v>1</v>
      </c>
    </row>
    <row r="1104" spans="1:6">
      <c r="A1104" s="55">
        <v>46263</v>
      </c>
      <c r="B1104" s="56" t="s">
        <v>192</v>
      </c>
      <c r="C1104" s="57">
        <v>10</v>
      </c>
      <c r="D1104" s="56" t="s">
        <v>4950</v>
      </c>
      <c r="E1104" s="56" t="s">
        <v>4951</v>
      </c>
      <c r="F1104" s="57">
        <v>1</v>
      </c>
    </row>
    <row r="1105" spans="1:6">
      <c r="A1105" s="55">
        <v>46263</v>
      </c>
      <c r="B1105" s="56" t="s">
        <v>194</v>
      </c>
      <c r="C1105" s="57">
        <v>64</v>
      </c>
      <c r="D1105" s="56" t="s">
        <v>4953</v>
      </c>
      <c r="E1105" s="56" t="s">
        <v>4954</v>
      </c>
      <c r="F1105" s="57">
        <v>1</v>
      </c>
    </row>
    <row r="1106" spans="1:6">
      <c r="A1106" s="55">
        <v>46263</v>
      </c>
      <c r="B1106" s="56" t="s">
        <v>216</v>
      </c>
      <c r="C1106" s="57">
        <v>1</v>
      </c>
      <c r="D1106" s="56" t="s">
        <v>4946</v>
      </c>
      <c r="E1106" s="56" t="s">
        <v>4947</v>
      </c>
      <c r="F1106" s="57">
        <v>1</v>
      </c>
    </row>
    <row r="1107" spans="1:6">
      <c r="A1107" s="55">
        <v>46263</v>
      </c>
      <c r="B1107" s="56" t="s">
        <v>226</v>
      </c>
      <c r="C1107" s="57">
        <v>59</v>
      </c>
      <c r="D1107" s="56" t="s">
        <v>4953</v>
      </c>
      <c r="E1107" s="56" t="s">
        <v>4954</v>
      </c>
      <c r="F1107" s="57">
        <v>1</v>
      </c>
    </row>
    <row r="1108" spans="1:6">
      <c r="A1108" s="55">
        <v>46263</v>
      </c>
      <c r="B1108" s="56" t="s">
        <v>228</v>
      </c>
      <c r="C1108" s="57">
        <v>18</v>
      </c>
      <c r="D1108" s="56" t="s">
        <v>4946</v>
      </c>
      <c r="E1108" s="56" t="s">
        <v>4947</v>
      </c>
      <c r="F1108" s="57">
        <v>1</v>
      </c>
    </row>
    <row r="1109" spans="1:6">
      <c r="A1109" s="55">
        <v>46263</v>
      </c>
      <c r="B1109" s="56" t="s">
        <v>270</v>
      </c>
      <c r="C1109" s="57">
        <v>71</v>
      </c>
      <c r="D1109" s="56" t="s">
        <v>4953</v>
      </c>
      <c r="E1109" s="56" t="s">
        <v>4954</v>
      </c>
      <c r="F1109" s="57">
        <v>1</v>
      </c>
    </row>
    <row r="1110" spans="1:6">
      <c r="A1110" s="55">
        <v>46263</v>
      </c>
      <c r="B1110" s="56" t="s">
        <v>276</v>
      </c>
      <c r="C1110" s="57">
        <v>35</v>
      </c>
      <c r="D1110" s="56" t="s">
        <v>4944</v>
      </c>
      <c r="E1110" s="56" t="s">
        <v>4945</v>
      </c>
      <c r="F1110" s="57">
        <v>1</v>
      </c>
    </row>
    <row r="1111" spans="1:6">
      <c r="A1111" s="55">
        <v>46263</v>
      </c>
      <c r="B1111" s="56" t="s">
        <v>278</v>
      </c>
      <c r="C1111" s="57">
        <v>70</v>
      </c>
      <c r="D1111" s="56" t="s">
        <v>4953</v>
      </c>
      <c r="E1111" s="56" t="s">
        <v>4954</v>
      </c>
      <c r="F1111" s="57">
        <v>1</v>
      </c>
    </row>
    <row r="1112" spans="1:6">
      <c r="A1112" s="55">
        <v>46263</v>
      </c>
      <c r="B1112" s="56" t="s">
        <v>282</v>
      </c>
      <c r="C1112" s="57">
        <v>49</v>
      </c>
      <c r="D1112" s="56" t="s">
        <v>4953</v>
      </c>
      <c r="E1112" s="56" t="s">
        <v>4954</v>
      </c>
      <c r="F1112" s="57">
        <v>1</v>
      </c>
    </row>
    <row r="1113" spans="1:6">
      <c r="A1113" s="55">
        <v>46263</v>
      </c>
      <c r="B1113" s="56" t="s">
        <v>328</v>
      </c>
      <c r="C1113" s="57">
        <v>63</v>
      </c>
      <c r="D1113" s="56" t="s">
        <v>4942</v>
      </c>
      <c r="E1113" s="56" t="s">
        <v>4943</v>
      </c>
      <c r="F1113" s="57">
        <v>2</v>
      </c>
    </row>
    <row r="1114" spans="1:6">
      <c r="A1114" s="55">
        <v>46263</v>
      </c>
      <c r="B1114" s="56" t="s">
        <v>390</v>
      </c>
      <c r="C1114" s="57">
        <v>44</v>
      </c>
      <c r="D1114" s="56" t="s">
        <v>4953</v>
      </c>
      <c r="E1114" s="56" t="s">
        <v>4954</v>
      </c>
      <c r="F1114" s="57">
        <v>1</v>
      </c>
    </row>
    <row r="1115" spans="1:6">
      <c r="A1115" s="55">
        <v>46263</v>
      </c>
      <c r="B1115" s="56" t="s">
        <v>430</v>
      </c>
      <c r="C1115" s="57">
        <v>39</v>
      </c>
      <c r="D1115" s="56" t="s">
        <v>4944</v>
      </c>
      <c r="E1115" s="56" t="s">
        <v>4945</v>
      </c>
      <c r="F1115" s="57">
        <v>1</v>
      </c>
    </row>
    <row r="1116" spans="1:6">
      <c r="A1116" s="55">
        <v>46263</v>
      </c>
      <c r="B1116" s="56" t="s">
        <v>456</v>
      </c>
      <c r="C1116" s="57">
        <v>50</v>
      </c>
      <c r="D1116" s="56" t="s">
        <v>4942</v>
      </c>
      <c r="E1116" s="56" t="s">
        <v>4943</v>
      </c>
      <c r="F1116" s="57">
        <v>2</v>
      </c>
    </row>
    <row r="1117" spans="1:6">
      <c r="A1117" s="55">
        <v>46263</v>
      </c>
      <c r="B1117" s="56" t="s">
        <v>458</v>
      </c>
      <c r="C1117" s="57">
        <v>32</v>
      </c>
      <c r="D1117" s="56" t="s">
        <v>4944</v>
      </c>
      <c r="E1117" s="56" t="s">
        <v>4945</v>
      </c>
      <c r="F1117" s="57">
        <v>1</v>
      </c>
    </row>
    <row r="1118" spans="1:6">
      <c r="A1118" s="55">
        <v>46263</v>
      </c>
      <c r="B1118" s="56" t="s">
        <v>462</v>
      </c>
      <c r="C1118" s="57">
        <v>31</v>
      </c>
      <c r="D1118" s="56" t="s">
        <v>4953</v>
      </c>
      <c r="E1118" s="56" t="s">
        <v>4954</v>
      </c>
      <c r="F1118" s="57">
        <v>1</v>
      </c>
    </row>
    <row r="1119" spans="1:6">
      <c r="A1119" s="55">
        <v>46263</v>
      </c>
      <c r="B1119" s="56" t="s">
        <v>466</v>
      </c>
      <c r="C1119" s="57">
        <v>9</v>
      </c>
      <c r="D1119" s="56" t="s">
        <v>4944</v>
      </c>
      <c r="E1119" s="56" t="s">
        <v>4945</v>
      </c>
      <c r="F1119" s="57">
        <v>1</v>
      </c>
    </row>
    <row r="1120" spans="1:6">
      <c r="A1120" s="55">
        <v>46263</v>
      </c>
      <c r="B1120" s="56" t="s">
        <v>470</v>
      </c>
      <c r="C1120" s="57">
        <v>52</v>
      </c>
      <c r="D1120" s="56" t="s">
        <v>4953</v>
      </c>
      <c r="E1120" s="56" t="s">
        <v>4954</v>
      </c>
      <c r="F1120" s="57">
        <v>1</v>
      </c>
    </row>
    <row r="1121" spans="1:6">
      <c r="A1121" s="55">
        <v>46263</v>
      </c>
      <c r="B1121" s="56" t="s">
        <v>474</v>
      </c>
      <c r="C1121" s="57">
        <v>2</v>
      </c>
      <c r="D1121" s="56" t="s">
        <v>4950</v>
      </c>
      <c r="E1121" s="56" t="s">
        <v>4951</v>
      </c>
      <c r="F1121" s="57">
        <v>1</v>
      </c>
    </row>
    <row r="1122" spans="1:6">
      <c r="A1122" s="55">
        <v>46262</v>
      </c>
      <c r="B1122" s="56" t="s">
        <v>46</v>
      </c>
      <c r="C1122" s="57">
        <v>65</v>
      </c>
      <c r="D1122" s="56" t="s">
        <v>4942</v>
      </c>
      <c r="E1122" s="56" t="s">
        <v>4943</v>
      </c>
      <c r="F1122" s="57">
        <v>2</v>
      </c>
    </row>
    <row r="1123" spans="1:6">
      <c r="A1123" s="55">
        <v>46262</v>
      </c>
      <c r="B1123" s="56" t="s">
        <v>4051</v>
      </c>
      <c r="C1123" s="57">
        <v>100</v>
      </c>
      <c r="D1123" s="56" t="s">
        <v>4942</v>
      </c>
      <c r="E1123" s="56" t="s">
        <v>4943</v>
      </c>
      <c r="F1123" s="57">
        <v>2</v>
      </c>
    </row>
    <row r="1124" spans="1:6">
      <c r="A1124" s="55">
        <v>46262</v>
      </c>
      <c r="B1124" s="56" t="s">
        <v>49</v>
      </c>
      <c r="C1124" s="57">
        <v>69</v>
      </c>
      <c r="D1124" s="56" t="s">
        <v>4946</v>
      </c>
      <c r="E1124" s="56" t="s">
        <v>4947</v>
      </c>
      <c r="F1124" s="57">
        <v>1</v>
      </c>
    </row>
    <row r="1125" spans="1:6">
      <c r="A1125" s="55">
        <v>46262</v>
      </c>
      <c r="B1125" s="56" t="s">
        <v>56</v>
      </c>
      <c r="C1125" s="57">
        <v>121</v>
      </c>
      <c r="D1125" s="56" t="s">
        <v>4946</v>
      </c>
      <c r="E1125" s="56" t="s">
        <v>4947</v>
      </c>
      <c r="F1125" s="57">
        <v>1</v>
      </c>
    </row>
    <row r="1126" spans="1:6">
      <c r="A1126" s="55">
        <v>46262</v>
      </c>
      <c r="B1126" s="56" t="s">
        <v>58</v>
      </c>
      <c r="C1126" s="57">
        <v>27</v>
      </c>
      <c r="D1126" s="56" t="s">
        <v>4953</v>
      </c>
      <c r="E1126" s="56" t="s">
        <v>4954</v>
      </c>
      <c r="F1126" s="57">
        <v>1</v>
      </c>
    </row>
    <row r="1127" spans="1:6">
      <c r="A1127" s="55">
        <v>46262</v>
      </c>
      <c r="B1127" s="56" t="s">
        <v>60</v>
      </c>
      <c r="C1127" s="57">
        <v>43</v>
      </c>
      <c r="D1127" s="56" t="s">
        <v>4942</v>
      </c>
      <c r="E1127" s="56" t="s">
        <v>4943</v>
      </c>
      <c r="F1127" s="57">
        <v>2</v>
      </c>
    </row>
    <row r="1128" spans="1:6">
      <c r="A1128" s="55">
        <v>46262</v>
      </c>
      <c r="B1128" s="56" t="s">
        <v>62</v>
      </c>
      <c r="C1128" s="57">
        <v>112</v>
      </c>
      <c r="D1128" s="56" t="s">
        <v>4944</v>
      </c>
      <c r="E1128" s="56" t="s">
        <v>4945</v>
      </c>
      <c r="F1128" s="57">
        <v>1</v>
      </c>
    </row>
    <row r="1129" spans="1:6">
      <c r="A1129" s="55">
        <v>46262</v>
      </c>
      <c r="B1129" s="56" t="s">
        <v>70</v>
      </c>
      <c r="C1129" s="57">
        <v>94</v>
      </c>
      <c r="D1129" s="56" t="s">
        <v>4944</v>
      </c>
      <c r="E1129" s="56" t="s">
        <v>4945</v>
      </c>
      <c r="F1129" s="57">
        <v>1</v>
      </c>
    </row>
    <row r="1130" spans="1:6">
      <c r="A1130" s="55">
        <v>46262</v>
      </c>
      <c r="B1130" s="56" t="s">
        <v>4053</v>
      </c>
      <c r="C1130" s="57">
        <v>68</v>
      </c>
      <c r="D1130" s="56" t="s">
        <v>4944</v>
      </c>
      <c r="E1130" s="56" t="s">
        <v>4945</v>
      </c>
      <c r="F1130" s="57">
        <v>1</v>
      </c>
    </row>
    <row r="1131" spans="1:6">
      <c r="A1131" s="55">
        <v>46262</v>
      </c>
      <c r="B1131" s="56" t="s">
        <v>72</v>
      </c>
      <c r="C1131" s="57">
        <v>149</v>
      </c>
      <c r="D1131" s="56" t="s">
        <v>4944</v>
      </c>
      <c r="E1131" s="56" t="s">
        <v>4945</v>
      </c>
      <c r="F1131" s="57">
        <v>1</v>
      </c>
    </row>
    <row r="1132" spans="1:6">
      <c r="A1132" s="55">
        <v>46262</v>
      </c>
      <c r="B1132" s="56" t="s">
        <v>4055</v>
      </c>
      <c r="C1132" s="57">
        <v>43</v>
      </c>
      <c r="D1132" s="56" t="s">
        <v>4953</v>
      </c>
      <c r="E1132" s="56" t="s">
        <v>4954</v>
      </c>
      <c r="F1132" s="57">
        <v>1</v>
      </c>
    </row>
    <row r="1133" spans="1:6">
      <c r="A1133" s="55">
        <v>46262</v>
      </c>
      <c r="B1133" s="56" t="s">
        <v>4057</v>
      </c>
      <c r="C1133" s="57">
        <v>94</v>
      </c>
      <c r="D1133" s="56" t="s">
        <v>4948</v>
      </c>
      <c r="E1133" s="56" t="s">
        <v>4949</v>
      </c>
      <c r="F1133" s="57">
        <v>2</v>
      </c>
    </row>
    <row r="1134" spans="1:6">
      <c r="A1134" s="55">
        <v>46262</v>
      </c>
      <c r="B1134" s="56" t="s">
        <v>78</v>
      </c>
      <c r="C1134" s="57">
        <v>116</v>
      </c>
      <c r="D1134" s="56" t="s">
        <v>4948</v>
      </c>
      <c r="E1134" s="56" t="s">
        <v>4949</v>
      </c>
      <c r="F1134" s="57">
        <v>2</v>
      </c>
    </row>
    <row r="1135" spans="1:6">
      <c r="A1135" s="55">
        <v>46262</v>
      </c>
      <c r="B1135" s="56" t="s">
        <v>80</v>
      </c>
      <c r="C1135" s="57">
        <v>129</v>
      </c>
      <c r="D1135" s="56" t="s">
        <v>4946</v>
      </c>
      <c r="E1135" s="56" t="s">
        <v>4947</v>
      </c>
      <c r="F1135" s="57">
        <v>1</v>
      </c>
    </row>
    <row r="1136" spans="1:6">
      <c r="A1136" s="55">
        <v>46262</v>
      </c>
      <c r="B1136" s="56" t="s">
        <v>82</v>
      </c>
      <c r="C1136" s="57">
        <v>124</v>
      </c>
      <c r="D1136" s="56" t="s">
        <v>4953</v>
      </c>
      <c r="E1136" s="56" t="s">
        <v>4954</v>
      </c>
      <c r="F1136" s="57">
        <v>1</v>
      </c>
    </row>
    <row r="1137" spans="1:6">
      <c r="A1137" s="55">
        <v>46262</v>
      </c>
      <c r="B1137" s="56" t="s">
        <v>86</v>
      </c>
      <c r="C1137" s="57">
        <v>102</v>
      </c>
      <c r="D1137" s="56" t="s">
        <v>4944</v>
      </c>
      <c r="E1137" s="56" t="s">
        <v>4945</v>
      </c>
      <c r="F1137" s="57">
        <v>1</v>
      </c>
    </row>
    <row r="1138" spans="1:6">
      <c r="A1138" s="55">
        <v>46262</v>
      </c>
      <c r="B1138" s="56" t="s">
        <v>88</v>
      </c>
      <c r="C1138" s="57">
        <v>47</v>
      </c>
      <c r="D1138" s="56" t="s">
        <v>4946</v>
      </c>
      <c r="E1138" s="56" t="s">
        <v>4947</v>
      </c>
      <c r="F1138" s="57">
        <v>1</v>
      </c>
    </row>
    <row r="1139" spans="1:6">
      <c r="A1139" s="55">
        <v>46262</v>
      </c>
      <c r="B1139" s="56" t="s">
        <v>90</v>
      </c>
      <c r="C1139" s="57">
        <v>101</v>
      </c>
      <c r="D1139" s="56" t="s">
        <v>4944</v>
      </c>
      <c r="E1139" s="56" t="s">
        <v>4945</v>
      </c>
      <c r="F1139" s="57">
        <v>1</v>
      </c>
    </row>
    <row r="1140" spans="1:6">
      <c r="A1140" s="55">
        <v>46262</v>
      </c>
      <c r="B1140" s="56" t="s">
        <v>92</v>
      </c>
      <c r="C1140" s="57">
        <v>11</v>
      </c>
      <c r="D1140" s="56" t="s">
        <v>4946</v>
      </c>
      <c r="E1140" s="56" t="s">
        <v>4947</v>
      </c>
      <c r="F1140" s="57">
        <v>1</v>
      </c>
    </row>
    <row r="1141" spans="1:6">
      <c r="A1141" s="55">
        <v>46262</v>
      </c>
      <c r="B1141" s="56" t="s">
        <v>94</v>
      </c>
      <c r="C1141" s="57">
        <v>73</v>
      </c>
      <c r="D1141" s="56" t="s">
        <v>4944</v>
      </c>
      <c r="E1141" s="56" t="s">
        <v>4945</v>
      </c>
      <c r="F1141" s="57">
        <v>1</v>
      </c>
    </row>
    <row r="1142" spans="1:6">
      <c r="A1142" s="55">
        <v>46262</v>
      </c>
      <c r="B1142" s="56" t="s">
        <v>98</v>
      </c>
      <c r="C1142" s="57">
        <v>58</v>
      </c>
      <c r="D1142" s="56" t="s">
        <v>4963</v>
      </c>
      <c r="E1142" s="56" t="s">
        <v>4964</v>
      </c>
      <c r="F1142" s="57">
        <v>4</v>
      </c>
    </row>
    <row r="1143" spans="1:6">
      <c r="A1143" s="55">
        <v>46262</v>
      </c>
      <c r="B1143" s="56" t="s">
        <v>100</v>
      </c>
      <c r="C1143" s="57">
        <v>71</v>
      </c>
      <c r="D1143" s="56" t="s">
        <v>4953</v>
      </c>
      <c r="E1143" s="56" t="s">
        <v>4954</v>
      </c>
      <c r="F1143" s="57">
        <v>1</v>
      </c>
    </row>
    <row r="1144" spans="1:6">
      <c r="A1144" s="55">
        <v>46262</v>
      </c>
      <c r="B1144" s="56" t="s">
        <v>102</v>
      </c>
      <c r="C1144" s="57">
        <v>101</v>
      </c>
      <c r="D1144" s="56" t="s">
        <v>4944</v>
      </c>
      <c r="E1144" s="56" t="s">
        <v>4945</v>
      </c>
      <c r="F1144" s="57">
        <v>1</v>
      </c>
    </row>
    <row r="1145" spans="1:6">
      <c r="A1145" s="55">
        <v>46262</v>
      </c>
      <c r="B1145" s="56" t="s">
        <v>104</v>
      </c>
      <c r="C1145" s="57">
        <v>66</v>
      </c>
      <c r="D1145" s="56" t="s">
        <v>4942</v>
      </c>
      <c r="E1145" s="56" t="s">
        <v>4943</v>
      </c>
      <c r="F1145" s="57">
        <v>2</v>
      </c>
    </row>
    <row r="1146" spans="1:6">
      <c r="A1146" s="55">
        <v>46262</v>
      </c>
      <c r="B1146" s="56" t="s">
        <v>110</v>
      </c>
      <c r="C1146" s="57">
        <v>2</v>
      </c>
      <c r="D1146" s="56" t="s">
        <v>4950</v>
      </c>
      <c r="E1146" s="56" t="s">
        <v>4951</v>
      </c>
      <c r="F1146" s="57">
        <v>1</v>
      </c>
    </row>
    <row r="1147" spans="1:6">
      <c r="A1147" s="55">
        <v>46262</v>
      </c>
      <c r="B1147" s="56" t="s">
        <v>112</v>
      </c>
      <c r="C1147" s="57">
        <v>124</v>
      </c>
      <c r="D1147" s="56" t="s">
        <v>4948</v>
      </c>
      <c r="E1147" s="56" t="s">
        <v>4949</v>
      </c>
      <c r="F1147" s="57">
        <v>2</v>
      </c>
    </row>
    <row r="1148" spans="1:6">
      <c r="A1148" s="55">
        <v>46262</v>
      </c>
      <c r="B1148" s="56" t="s">
        <v>4063</v>
      </c>
      <c r="C1148" s="57">
        <v>32</v>
      </c>
      <c r="D1148" s="56" t="s">
        <v>4942</v>
      </c>
      <c r="E1148" s="56" t="s">
        <v>4943</v>
      </c>
      <c r="F1148" s="57">
        <v>2</v>
      </c>
    </row>
    <row r="1149" spans="1:6">
      <c r="A1149" s="55">
        <v>46262</v>
      </c>
      <c r="B1149" s="56" t="s">
        <v>116</v>
      </c>
      <c r="C1149" s="57">
        <v>16</v>
      </c>
      <c r="D1149" s="56" t="s">
        <v>4942</v>
      </c>
      <c r="E1149" s="56" t="s">
        <v>4943</v>
      </c>
      <c r="F1149" s="57">
        <v>2</v>
      </c>
    </row>
    <row r="1150" spans="1:6">
      <c r="A1150" s="55">
        <v>46262</v>
      </c>
      <c r="B1150" s="56" t="s">
        <v>118</v>
      </c>
      <c r="C1150" s="57">
        <v>82</v>
      </c>
      <c r="D1150" s="56" t="s">
        <v>4953</v>
      </c>
      <c r="E1150" s="56" t="s">
        <v>4954</v>
      </c>
      <c r="F1150" s="57">
        <v>1</v>
      </c>
    </row>
    <row r="1151" spans="1:6">
      <c r="A1151" s="55">
        <v>46262</v>
      </c>
      <c r="B1151" s="56" t="s">
        <v>120</v>
      </c>
      <c r="C1151" s="57">
        <v>33</v>
      </c>
      <c r="D1151" s="56" t="s">
        <v>4946</v>
      </c>
      <c r="E1151" s="56" t="s">
        <v>4947</v>
      </c>
      <c r="F1151" s="57">
        <v>1</v>
      </c>
    </row>
    <row r="1152" spans="1:6">
      <c r="A1152" s="55">
        <v>46262</v>
      </c>
      <c r="B1152" s="56" t="s">
        <v>122</v>
      </c>
      <c r="C1152" s="57">
        <v>25</v>
      </c>
      <c r="D1152" s="56" t="s">
        <v>4953</v>
      </c>
      <c r="E1152" s="56" t="s">
        <v>4954</v>
      </c>
      <c r="F1152" s="57">
        <v>1</v>
      </c>
    </row>
    <row r="1153" spans="1:6">
      <c r="A1153" s="55">
        <v>46262</v>
      </c>
      <c r="B1153" s="56" t="s">
        <v>124</v>
      </c>
      <c r="C1153" s="57">
        <v>95</v>
      </c>
      <c r="D1153" s="56" t="s">
        <v>4944</v>
      </c>
      <c r="E1153" s="56" t="s">
        <v>4945</v>
      </c>
      <c r="F1153" s="57">
        <v>1</v>
      </c>
    </row>
    <row r="1154" spans="1:6">
      <c r="A1154" s="55">
        <v>46262</v>
      </c>
      <c r="B1154" s="56" t="s">
        <v>126</v>
      </c>
      <c r="C1154" s="57">
        <v>58</v>
      </c>
      <c r="D1154" s="56" t="s">
        <v>4955</v>
      </c>
      <c r="E1154" s="56" t="s">
        <v>4956</v>
      </c>
      <c r="F1154" s="57">
        <v>3</v>
      </c>
    </row>
    <row r="1155" spans="1:6">
      <c r="A1155" s="55">
        <v>46262</v>
      </c>
      <c r="B1155" s="56" t="s">
        <v>132</v>
      </c>
      <c r="C1155" s="57">
        <v>27</v>
      </c>
      <c r="D1155" s="56" t="s">
        <v>4944</v>
      </c>
      <c r="E1155" s="56" t="s">
        <v>4945</v>
      </c>
      <c r="F1155" s="57">
        <v>1</v>
      </c>
    </row>
    <row r="1156" spans="1:6">
      <c r="A1156" s="55">
        <v>46262</v>
      </c>
      <c r="B1156" s="56" t="s">
        <v>142</v>
      </c>
      <c r="C1156" s="57">
        <v>16</v>
      </c>
      <c r="D1156" s="56" t="s">
        <v>4946</v>
      </c>
      <c r="E1156" s="56" t="s">
        <v>4947</v>
      </c>
      <c r="F1156" s="57">
        <v>1</v>
      </c>
    </row>
    <row r="1157" spans="1:6">
      <c r="A1157" s="55">
        <v>46262</v>
      </c>
      <c r="B1157" s="56" t="s">
        <v>144</v>
      </c>
      <c r="C1157" s="57">
        <v>6</v>
      </c>
      <c r="D1157" s="56" t="s">
        <v>4953</v>
      </c>
      <c r="E1157" s="56" t="s">
        <v>4954</v>
      </c>
      <c r="F1157" s="57">
        <v>1</v>
      </c>
    </row>
    <row r="1158" spans="1:6">
      <c r="A1158" s="55">
        <v>46262</v>
      </c>
      <c r="B1158" s="56" t="s">
        <v>146</v>
      </c>
      <c r="C1158" s="57">
        <v>160</v>
      </c>
      <c r="D1158" s="56" t="s">
        <v>4944</v>
      </c>
      <c r="E1158" s="56" t="s">
        <v>4945</v>
      </c>
      <c r="F1158" s="57">
        <v>1</v>
      </c>
    </row>
    <row r="1159" spans="1:6">
      <c r="A1159" s="55">
        <v>46262</v>
      </c>
      <c r="B1159" s="56" t="s">
        <v>148</v>
      </c>
      <c r="C1159" s="57">
        <v>92</v>
      </c>
      <c r="D1159" s="56" t="s">
        <v>4953</v>
      </c>
      <c r="E1159" s="56" t="s">
        <v>4954</v>
      </c>
      <c r="F1159" s="57">
        <v>1</v>
      </c>
    </row>
    <row r="1160" spans="1:6">
      <c r="A1160" s="55">
        <v>46262</v>
      </c>
      <c r="B1160" s="56" t="s">
        <v>152</v>
      </c>
      <c r="C1160" s="57">
        <v>87</v>
      </c>
      <c r="D1160" s="56" t="s">
        <v>4953</v>
      </c>
      <c r="E1160" s="56" t="s">
        <v>4954</v>
      </c>
      <c r="F1160" s="57">
        <v>1</v>
      </c>
    </row>
    <row r="1161" spans="1:6">
      <c r="A1161" s="55">
        <v>46262</v>
      </c>
      <c r="B1161" s="56" t="s">
        <v>154</v>
      </c>
      <c r="C1161" s="57">
        <v>49</v>
      </c>
      <c r="D1161" s="56" t="s">
        <v>4942</v>
      </c>
      <c r="E1161" s="56" t="s">
        <v>4943</v>
      </c>
      <c r="F1161" s="57">
        <v>2</v>
      </c>
    </row>
    <row r="1162" spans="1:6">
      <c r="A1162" s="55">
        <v>46262</v>
      </c>
      <c r="B1162" s="56" t="s">
        <v>156</v>
      </c>
      <c r="C1162" s="57">
        <v>38</v>
      </c>
      <c r="D1162" s="56" t="s">
        <v>4942</v>
      </c>
      <c r="E1162" s="56" t="s">
        <v>4943</v>
      </c>
      <c r="F1162" s="57">
        <v>2</v>
      </c>
    </row>
    <row r="1163" spans="1:6">
      <c r="A1163" s="55">
        <v>46262</v>
      </c>
      <c r="B1163" s="56" t="s">
        <v>160</v>
      </c>
      <c r="C1163" s="57">
        <v>105</v>
      </c>
      <c r="D1163" s="56" t="s">
        <v>4942</v>
      </c>
      <c r="E1163" s="56" t="s">
        <v>4943</v>
      </c>
      <c r="F1163" s="57">
        <v>2</v>
      </c>
    </row>
    <row r="1164" spans="1:6">
      <c r="A1164" s="55">
        <v>46262</v>
      </c>
      <c r="B1164" s="56" t="s">
        <v>164</v>
      </c>
      <c r="C1164" s="57">
        <v>22</v>
      </c>
      <c r="D1164" s="56" t="s">
        <v>4953</v>
      </c>
      <c r="E1164" s="56" t="s">
        <v>4954</v>
      </c>
      <c r="F1164" s="57">
        <v>1</v>
      </c>
    </row>
    <row r="1165" spans="1:6">
      <c r="A1165" s="55">
        <v>46262</v>
      </c>
      <c r="B1165" s="56" t="s">
        <v>166</v>
      </c>
      <c r="C1165" s="57">
        <v>125</v>
      </c>
      <c r="D1165" s="56" t="s">
        <v>4944</v>
      </c>
      <c r="E1165" s="56" t="s">
        <v>4945</v>
      </c>
      <c r="F1165" s="57">
        <v>1</v>
      </c>
    </row>
    <row r="1166" spans="1:6">
      <c r="A1166" s="55">
        <v>46262</v>
      </c>
      <c r="B1166" s="56" t="s">
        <v>168</v>
      </c>
      <c r="C1166" s="57">
        <v>42</v>
      </c>
      <c r="D1166" s="56" t="s">
        <v>4946</v>
      </c>
      <c r="E1166" s="56" t="s">
        <v>4947</v>
      </c>
      <c r="F1166" s="57">
        <v>1</v>
      </c>
    </row>
    <row r="1167" spans="1:6">
      <c r="A1167" s="55">
        <v>46262</v>
      </c>
      <c r="B1167" s="56" t="s">
        <v>172</v>
      </c>
      <c r="C1167" s="57">
        <v>69</v>
      </c>
      <c r="D1167" s="56" t="s">
        <v>4953</v>
      </c>
      <c r="E1167" s="56" t="s">
        <v>4954</v>
      </c>
      <c r="F1167" s="57">
        <v>1</v>
      </c>
    </row>
    <row r="1168" spans="1:6">
      <c r="A1168" s="55">
        <v>46262</v>
      </c>
      <c r="B1168" s="56" t="s">
        <v>180</v>
      </c>
      <c r="C1168" s="57">
        <v>25</v>
      </c>
      <c r="D1168" s="56" t="s">
        <v>4944</v>
      </c>
      <c r="E1168" s="56" t="s">
        <v>4945</v>
      </c>
      <c r="F1168" s="57">
        <v>1</v>
      </c>
    </row>
    <row r="1169" spans="1:6">
      <c r="A1169" s="55">
        <v>46262</v>
      </c>
      <c r="B1169" s="56" t="s">
        <v>182</v>
      </c>
      <c r="C1169" s="57">
        <v>47</v>
      </c>
      <c r="D1169" s="56" t="s">
        <v>4946</v>
      </c>
      <c r="E1169" s="56" t="s">
        <v>4947</v>
      </c>
      <c r="F1169" s="57">
        <v>1</v>
      </c>
    </row>
    <row r="1170" spans="1:6">
      <c r="A1170" s="55">
        <v>46262</v>
      </c>
      <c r="B1170" s="56" t="s">
        <v>184</v>
      </c>
      <c r="C1170" s="57">
        <v>88</v>
      </c>
      <c r="D1170" s="56" t="s">
        <v>4944</v>
      </c>
      <c r="E1170" s="56" t="s">
        <v>4945</v>
      </c>
      <c r="F1170" s="57">
        <v>1</v>
      </c>
    </row>
    <row r="1171" spans="1:6">
      <c r="A1171" s="55">
        <v>46262</v>
      </c>
      <c r="B1171" s="56" t="s">
        <v>188</v>
      </c>
      <c r="C1171" s="57">
        <v>12</v>
      </c>
      <c r="D1171" s="56" t="s">
        <v>4950</v>
      </c>
      <c r="E1171" s="56" t="s">
        <v>4951</v>
      </c>
      <c r="F1171" s="57">
        <v>1</v>
      </c>
    </row>
    <row r="1172" spans="1:6">
      <c r="A1172" s="55">
        <v>46262</v>
      </c>
      <c r="B1172" s="56" t="s">
        <v>190</v>
      </c>
      <c r="C1172" s="57">
        <v>12</v>
      </c>
      <c r="D1172" s="56" t="s">
        <v>4946</v>
      </c>
      <c r="E1172" s="56" t="s">
        <v>4947</v>
      </c>
      <c r="F1172" s="57">
        <v>1</v>
      </c>
    </row>
    <row r="1173" spans="1:6">
      <c r="A1173" s="55">
        <v>46262</v>
      </c>
      <c r="B1173" s="56" t="s">
        <v>194</v>
      </c>
      <c r="C1173" s="57">
        <v>69</v>
      </c>
      <c r="D1173" s="56" t="s">
        <v>4953</v>
      </c>
      <c r="E1173" s="56" t="s">
        <v>4954</v>
      </c>
      <c r="F1173" s="57">
        <v>1</v>
      </c>
    </row>
    <row r="1174" spans="1:6">
      <c r="A1174" s="55">
        <v>46262</v>
      </c>
      <c r="B1174" s="56" t="s">
        <v>196</v>
      </c>
      <c r="C1174" s="57">
        <v>4</v>
      </c>
      <c r="D1174" s="56" t="s">
        <v>4953</v>
      </c>
      <c r="E1174" s="56" t="s">
        <v>4954</v>
      </c>
      <c r="F1174" s="57">
        <v>1</v>
      </c>
    </row>
    <row r="1175" spans="1:6">
      <c r="A1175" s="55">
        <v>46262</v>
      </c>
      <c r="B1175" s="56" t="s">
        <v>198</v>
      </c>
      <c r="C1175" s="57">
        <v>5</v>
      </c>
      <c r="D1175" s="56" t="s">
        <v>4946</v>
      </c>
      <c r="E1175" s="56" t="s">
        <v>4947</v>
      </c>
      <c r="F1175" s="57">
        <v>1</v>
      </c>
    </row>
    <row r="1176" spans="1:6">
      <c r="A1176" s="55">
        <v>46262</v>
      </c>
      <c r="B1176" s="56" t="s">
        <v>206</v>
      </c>
      <c r="C1176" s="57">
        <v>11</v>
      </c>
      <c r="D1176" s="56" t="s">
        <v>4950</v>
      </c>
      <c r="E1176" s="56" t="s">
        <v>4951</v>
      </c>
      <c r="F1176" s="57">
        <v>1</v>
      </c>
    </row>
    <row r="1177" spans="1:6">
      <c r="A1177" s="55">
        <v>46262</v>
      </c>
      <c r="B1177" s="56" t="s">
        <v>214</v>
      </c>
      <c r="C1177" s="57">
        <v>13</v>
      </c>
      <c r="D1177" s="56" t="s">
        <v>4953</v>
      </c>
      <c r="E1177" s="56" t="s">
        <v>4954</v>
      </c>
      <c r="F1177" s="57">
        <v>1</v>
      </c>
    </row>
    <row r="1178" spans="1:6">
      <c r="A1178" s="55">
        <v>46262</v>
      </c>
      <c r="B1178" s="56" t="s">
        <v>216</v>
      </c>
      <c r="C1178" s="57">
        <v>19</v>
      </c>
      <c r="D1178" s="56" t="s">
        <v>4946</v>
      </c>
      <c r="E1178" s="56" t="s">
        <v>4947</v>
      </c>
      <c r="F1178" s="57">
        <v>1</v>
      </c>
    </row>
    <row r="1179" spans="1:6">
      <c r="A1179" s="55">
        <v>46262</v>
      </c>
      <c r="B1179" s="56" t="s">
        <v>218</v>
      </c>
      <c r="C1179" s="57">
        <v>45</v>
      </c>
      <c r="D1179" s="56" t="s">
        <v>4950</v>
      </c>
      <c r="E1179" s="56" t="s">
        <v>4951</v>
      </c>
      <c r="F1179" s="57">
        <v>1</v>
      </c>
    </row>
    <row r="1180" spans="1:6">
      <c r="A1180" s="55">
        <v>46262</v>
      </c>
      <c r="B1180" s="56" t="s">
        <v>220</v>
      </c>
      <c r="C1180" s="57">
        <v>80</v>
      </c>
      <c r="D1180" s="56" t="s">
        <v>4953</v>
      </c>
      <c r="E1180" s="56" t="s">
        <v>4954</v>
      </c>
      <c r="F1180" s="57">
        <v>1</v>
      </c>
    </row>
    <row r="1181" spans="1:6">
      <c r="A1181" s="55">
        <v>46262</v>
      </c>
      <c r="B1181" s="56" t="s">
        <v>226</v>
      </c>
      <c r="C1181" s="57">
        <v>87</v>
      </c>
      <c r="D1181" s="56" t="s">
        <v>4953</v>
      </c>
      <c r="E1181" s="56" t="s">
        <v>4954</v>
      </c>
      <c r="F1181" s="57">
        <v>1</v>
      </c>
    </row>
    <row r="1182" spans="1:6">
      <c r="A1182" s="55">
        <v>46262</v>
      </c>
      <c r="B1182" s="56" t="s">
        <v>228</v>
      </c>
      <c r="C1182" s="57">
        <v>55</v>
      </c>
      <c r="D1182" s="56" t="s">
        <v>4948</v>
      </c>
      <c r="E1182" s="56" t="s">
        <v>4949</v>
      </c>
      <c r="F1182" s="57">
        <v>2</v>
      </c>
    </row>
    <row r="1183" spans="1:6">
      <c r="A1183" s="55">
        <v>46262</v>
      </c>
      <c r="B1183" s="56" t="s">
        <v>234</v>
      </c>
      <c r="C1183" s="57">
        <v>7</v>
      </c>
      <c r="D1183" s="56" t="s">
        <v>4950</v>
      </c>
      <c r="E1183" s="56" t="s">
        <v>4951</v>
      </c>
      <c r="F1183" s="57">
        <v>1</v>
      </c>
    </row>
    <row r="1184" spans="1:6">
      <c r="A1184" s="55">
        <v>46262</v>
      </c>
      <c r="B1184" s="56" t="s">
        <v>238</v>
      </c>
      <c r="C1184" s="57">
        <v>26</v>
      </c>
      <c r="D1184" s="56" t="s">
        <v>4950</v>
      </c>
      <c r="E1184" s="56" t="s">
        <v>4951</v>
      </c>
      <c r="F1184" s="57">
        <v>1</v>
      </c>
    </row>
    <row r="1185" spans="1:6">
      <c r="A1185" s="55">
        <v>46262</v>
      </c>
      <c r="B1185" s="56" t="s">
        <v>240</v>
      </c>
      <c r="C1185" s="57">
        <v>63</v>
      </c>
      <c r="D1185" s="56" t="s">
        <v>4942</v>
      </c>
      <c r="E1185" s="56" t="s">
        <v>4943</v>
      </c>
      <c r="F1185" s="57">
        <v>2</v>
      </c>
    </row>
    <row r="1186" spans="1:6">
      <c r="A1186" s="55">
        <v>46262</v>
      </c>
      <c r="B1186" s="56" t="s">
        <v>250</v>
      </c>
      <c r="C1186" s="57">
        <v>49</v>
      </c>
      <c r="D1186" s="56" t="s">
        <v>4942</v>
      </c>
      <c r="E1186" s="56" t="s">
        <v>4943</v>
      </c>
      <c r="F1186" s="57">
        <v>2</v>
      </c>
    </row>
    <row r="1187" spans="1:6">
      <c r="A1187" s="55">
        <v>46262</v>
      </c>
      <c r="B1187" s="56" t="s">
        <v>254</v>
      </c>
      <c r="C1187" s="57">
        <v>34</v>
      </c>
      <c r="D1187" s="56" t="s">
        <v>4950</v>
      </c>
      <c r="E1187" s="56" t="s">
        <v>4951</v>
      </c>
      <c r="F1187" s="57">
        <v>1</v>
      </c>
    </row>
    <row r="1188" spans="1:6">
      <c r="A1188" s="55">
        <v>46262</v>
      </c>
      <c r="B1188" s="56" t="s">
        <v>256</v>
      </c>
      <c r="C1188" s="57">
        <v>135</v>
      </c>
      <c r="D1188" s="56" t="s">
        <v>4942</v>
      </c>
      <c r="E1188" s="56" t="s">
        <v>4943</v>
      </c>
      <c r="F1188" s="57">
        <v>2</v>
      </c>
    </row>
    <row r="1189" spans="1:6">
      <c r="A1189" s="55">
        <v>46262</v>
      </c>
      <c r="B1189" s="56" t="s">
        <v>258</v>
      </c>
      <c r="C1189" s="57">
        <v>1</v>
      </c>
      <c r="D1189" s="56" t="s">
        <v>4944</v>
      </c>
      <c r="E1189" s="56" t="s">
        <v>4945</v>
      </c>
      <c r="F1189" s="57">
        <v>1</v>
      </c>
    </row>
    <row r="1190" spans="1:6">
      <c r="A1190" s="55">
        <v>46262</v>
      </c>
      <c r="B1190" s="56" t="s">
        <v>270</v>
      </c>
      <c r="C1190" s="57">
        <v>62</v>
      </c>
      <c r="D1190" s="56" t="s">
        <v>4953</v>
      </c>
      <c r="E1190" s="56" t="s">
        <v>4954</v>
      </c>
      <c r="F1190" s="57">
        <v>1</v>
      </c>
    </row>
    <row r="1191" spans="1:6">
      <c r="A1191" s="55">
        <v>46262</v>
      </c>
      <c r="B1191" s="56" t="s">
        <v>272</v>
      </c>
      <c r="C1191" s="57">
        <v>76</v>
      </c>
      <c r="D1191" s="56" t="s">
        <v>4950</v>
      </c>
      <c r="E1191" s="56" t="s">
        <v>4951</v>
      </c>
      <c r="F1191" s="57">
        <v>1</v>
      </c>
    </row>
    <row r="1192" spans="1:6">
      <c r="A1192" s="55">
        <v>46262</v>
      </c>
      <c r="B1192" s="56" t="s">
        <v>276</v>
      </c>
      <c r="C1192" s="57">
        <v>35</v>
      </c>
      <c r="D1192" s="56" t="s">
        <v>4944</v>
      </c>
      <c r="E1192" s="56" t="s">
        <v>4945</v>
      </c>
      <c r="F1192" s="57">
        <v>1</v>
      </c>
    </row>
    <row r="1193" spans="1:6">
      <c r="A1193" s="55">
        <v>46262</v>
      </c>
      <c r="B1193" s="56" t="s">
        <v>278</v>
      </c>
      <c r="C1193" s="57">
        <v>81</v>
      </c>
      <c r="D1193" s="56" t="s">
        <v>4965</v>
      </c>
      <c r="E1193" s="56" t="s">
        <v>4966</v>
      </c>
      <c r="F1193" s="57">
        <v>2</v>
      </c>
    </row>
    <row r="1194" spans="1:6">
      <c r="A1194" s="55">
        <v>46262</v>
      </c>
      <c r="B1194" s="56" t="s">
        <v>280</v>
      </c>
      <c r="C1194" s="57">
        <v>106</v>
      </c>
      <c r="D1194" s="56" t="s">
        <v>4948</v>
      </c>
      <c r="E1194" s="56" t="s">
        <v>4949</v>
      </c>
      <c r="F1194" s="57">
        <v>2</v>
      </c>
    </row>
    <row r="1195" spans="1:6">
      <c r="A1195" s="55">
        <v>46262</v>
      </c>
      <c r="B1195" s="56" t="s">
        <v>282</v>
      </c>
      <c r="C1195" s="57">
        <v>45</v>
      </c>
      <c r="D1195" s="56" t="s">
        <v>4953</v>
      </c>
      <c r="E1195" s="56" t="s">
        <v>4954</v>
      </c>
      <c r="F1195" s="57">
        <v>1</v>
      </c>
    </row>
    <row r="1196" spans="1:6">
      <c r="A1196" s="55">
        <v>46262</v>
      </c>
      <c r="B1196" s="56" t="s">
        <v>328</v>
      </c>
      <c r="C1196" s="57">
        <v>140</v>
      </c>
      <c r="D1196" s="56" t="s">
        <v>4944</v>
      </c>
      <c r="E1196" s="56" t="s">
        <v>4945</v>
      </c>
      <c r="F1196" s="57">
        <v>1</v>
      </c>
    </row>
    <row r="1197" spans="1:6">
      <c r="A1197" s="55">
        <v>46262</v>
      </c>
      <c r="B1197" s="56" t="s">
        <v>338</v>
      </c>
      <c r="C1197" s="57">
        <v>83</v>
      </c>
      <c r="D1197" s="56" t="s">
        <v>4953</v>
      </c>
      <c r="E1197" s="56" t="s">
        <v>4954</v>
      </c>
      <c r="F1197" s="57">
        <v>1</v>
      </c>
    </row>
    <row r="1198" spans="1:6">
      <c r="A1198" s="55">
        <v>46262</v>
      </c>
      <c r="B1198" s="56" t="s">
        <v>378</v>
      </c>
      <c r="C1198" s="57">
        <v>34</v>
      </c>
      <c r="D1198" s="56" t="s">
        <v>4944</v>
      </c>
      <c r="E1198" s="56" t="s">
        <v>4945</v>
      </c>
      <c r="F1198" s="57">
        <v>1</v>
      </c>
    </row>
    <row r="1199" spans="1:6">
      <c r="A1199" s="55">
        <v>46262</v>
      </c>
      <c r="B1199" s="56" t="s">
        <v>386</v>
      </c>
      <c r="C1199" s="57">
        <v>75</v>
      </c>
      <c r="D1199" s="56" t="s">
        <v>4953</v>
      </c>
      <c r="E1199" s="56" t="s">
        <v>4954</v>
      </c>
      <c r="F1199" s="57">
        <v>1</v>
      </c>
    </row>
    <row r="1200" spans="1:6">
      <c r="A1200" s="55">
        <v>46262</v>
      </c>
      <c r="B1200" s="56" t="s">
        <v>424</v>
      </c>
      <c r="C1200" s="57">
        <v>50</v>
      </c>
      <c r="D1200" s="56" t="s">
        <v>4953</v>
      </c>
      <c r="E1200" s="56" t="s">
        <v>4954</v>
      </c>
      <c r="F1200" s="57">
        <v>1</v>
      </c>
    </row>
    <row r="1201" spans="1:6">
      <c r="A1201" s="55">
        <v>46262</v>
      </c>
      <c r="B1201" s="56" t="s">
        <v>430</v>
      </c>
      <c r="C1201" s="57">
        <v>52</v>
      </c>
      <c r="D1201" s="56" t="s">
        <v>4944</v>
      </c>
      <c r="E1201" s="56" t="s">
        <v>4945</v>
      </c>
      <c r="F1201" s="57">
        <v>1</v>
      </c>
    </row>
    <row r="1202" spans="1:6">
      <c r="A1202" s="55">
        <v>46262</v>
      </c>
      <c r="B1202" s="56" t="s">
        <v>456</v>
      </c>
      <c r="C1202" s="57">
        <v>51</v>
      </c>
      <c r="D1202" s="56" t="s">
        <v>4942</v>
      </c>
      <c r="E1202" s="56" t="s">
        <v>4943</v>
      </c>
      <c r="F1202" s="57">
        <v>2</v>
      </c>
    </row>
    <row r="1203" spans="1:6">
      <c r="A1203" s="55">
        <v>46262</v>
      </c>
      <c r="B1203" s="56" t="s">
        <v>458</v>
      </c>
      <c r="C1203" s="57">
        <v>81</v>
      </c>
      <c r="D1203" s="56" t="s">
        <v>4942</v>
      </c>
      <c r="E1203" s="56" t="s">
        <v>4943</v>
      </c>
      <c r="F1203" s="57">
        <v>2</v>
      </c>
    </row>
    <row r="1204" spans="1:6">
      <c r="A1204" s="55">
        <v>46262</v>
      </c>
      <c r="B1204" s="56" t="s">
        <v>460</v>
      </c>
      <c r="C1204" s="57">
        <v>25</v>
      </c>
      <c r="D1204" s="56" t="s">
        <v>4953</v>
      </c>
      <c r="E1204" s="56" t="s">
        <v>4954</v>
      </c>
      <c r="F1204" s="57">
        <v>1</v>
      </c>
    </row>
    <row r="1205" spans="1:6">
      <c r="A1205" s="55">
        <v>46262</v>
      </c>
      <c r="B1205" s="56" t="s">
        <v>462</v>
      </c>
      <c r="C1205" s="57">
        <v>38</v>
      </c>
      <c r="D1205" s="56" t="s">
        <v>4953</v>
      </c>
      <c r="E1205" s="56" t="s">
        <v>4954</v>
      </c>
      <c r="F1205" s="57">
        <v>1</v>
      </c>
    </row>
    <row r="1206" spans="1:6">
      <c r="A1206" s="55">
        <v>46262</v>
      </c>
      <c r="B1206" s="56" t="s">
        <v>464</v>
      </c>
      <c r="C1206" s="57">
        <v>23</v>
      </c>
      <c r="D1206" s="56" t="s">
        <v>4946</v>
      </c>
      <c r="E1206" s="56" t="s">
        <v>4947</v>
      </c>
      <c r="F1206" s="57">
        <v>1</v>
      </c>
    </row>
    <row r="1207" spans="1:6">
      <c r="A1207" s="55">
        <v>46262</v>
      </c>
      <c r="B1207" s="56" t="s">
        <v>466</v>
      </c>
      <c r="C1207" s="57">
        <v>4</v>
      </c>
      <c r="D1207" s="56" t="s">
        <v>4944</v>
      </c>
      <c r="E1207" s="56" t="s">
        <v>4945</v>
      </c>
      <c r="F1207" s="57">
        <v>1</v>
      </c>
    </row>
    <row r="1208" spans="1:6">
      <c r="A1208" s="55">
        <v>46262</v>
      </c>
      <c r="B1208" s="56" t="s">
        <v>470</v>
      </c>
      <c r="C1208" s="57">
        <v>72</v>
      </c>
      <c r="D1208" s="56" t="s">
        <v>4953</v>
      </c>
      <c r="E1208" s="56" t="s">
        <v>4954</v>
      </c>
      <c r="F1208" s="57">
        <v>1</v>
      </c>
    </row>
    <row r="1209" spans="1:6">
      <c r="A1209" s="55">
        <v>46261</v>
      </c>
      <c r="B1209" s="56" t="s">
        <v>46</v>
      </c>
      <c r="C1209" s="57">
        <v>83</v>
      </c>
      <c r="D1209" s="56" t="s">
        <v>4942</v>
      </c>
      <c r="E1209" s="56" t="s">
        <v>4943</v>
      </c>
      <c r="F1209" s="57">
        <v>2</v>
      </c>
    </row>
    <row r="1210" spans="1:6">
      <c r="A1210" s="55">
        <v>46261</v>
      </c>
      <c r="B1210" s="56" t="s">
        <v>4051</v>
      </c>
      <c r="C1210" s="57">
        <v>95</v>
      </c>
      <c r="D1210" s="56" t="s">
        <v>4944</v>
      </c>
      <c r="E1210" s="56" t="s">
        <v>4945</v>
      </c>
      <c r="F1210" s="57">
        <v>1</v>
      </c>
    </row>
    <row r="1211" spans="1:6">
      <c r="A1211" s="55">
        <v>46261</v>
      </c>
      <c r="B1211" s="56" t="s">
        <v>49</v>
      </c>
      <c r="C1211" s="57">
        <v>55</v>
      </c>
      <c r="D1211" s="56" t="s">
        <v>4946</v>
      </c>
      <c r="E1211" s="56" t="s">
        <v>4947</v>
      </c>
      <c r="F1211" s="57">
        <v>1</v>
      </c>
    </row>
    <row r="1212" spans="1:6">
      <c r="A1212" s="55">
        <v>46261</v>
      </c>
      <c r="B1212" s="56" t="s">
        <v>56</v>
      </c>
      <c r="C1212" s="57">
        <v>30</v>
      </c>
      <c r="D1212" s="56" t="s">
        <v>4946</v>
      </c>
      <c r="E1212" s="56" t="s">
        <v>4947</v>
      </c>
      <c r="F1212" s="57">
        <v>1</v>
      </c>
    </row>
    <row r="1213" spans="1:6">
      <c r="A1213" s="55">
        <v>46261</v>
      </c>
      <c r="B1213" s="56" t="s">
        <v>58</v>
      </c>
      <c r="C1213" s="57">
        <v>55</v>
      </c>
      <c r="D1213" s="56" t="s">
        <v>4953</v>
      </c>
      <c r="E1213" s="56" t="s">
        <v>4954</v>
      </c>
      <c r="F1213" s="57">
        <v>1</v>
      </c>
    </row>
    <row r="1214" spans="1:6">
      <c r="A1214" s="55">
        <v>46261</v>
      </c>
      <c r="B1214" s="56" t="s">
        <v>60</v>
      </c>
      <c r="C1214" s="57">
        <v>69</v>
      </c>
      <c r="D1214" s="56" t="s">
        <v>4942</v>
      </c>
      <c r="E1214" s="56" t="s">
        <v>4943</v>
      </c>
      <c r="F1214" s="57">
        <v>2</v>
      </c>
    </row>
    <row r="1215" spans="1:6">
      <c r="A1215" s="55">
        <v>46261</v>
      </c>
      <c r="B1215" s="56" t="s">
        <v>62</v>
      </c>
      <c r="C1215" s="57">
        <v>121</v>
      </c>
      <c r="D1215" s="56" t="s">
        <v>4944</v>
      </c>
      <c r="E1215" s="56" t="s">
        <v>4945</v>
      </c>
      <c r="F1215" s="57">
        <v>1</v>
      </c>
    </row>
    <row r="1216" spans="1:6">
      <c r="A1216" s="55">
        <v>46261</v>
      </c>
      <c r="B1216" s="56" t="s">
        <v>64</v>
      </c>
      <c r="C1216" s="57">
        <v>61</v>
      </c>
      <c r="D1216" s="56" t="s">
        <v>4944</v>
      </c>
      <c r="E1216" s="56" t="s">
        <v>4945</v>
      </c>
      <c r="F1216" s="57">
        <v>1</v>
      </c>
    </row>
    <row r="1217" spans="1:6">
      <c r="A1217" s="55">
        <v>46261</v>
      </c>
      <c r="B1217" s="56" t="s">
        <v>66</v>
      </c>
      <c r="C1217" s="57">
        <v>127</v>
      </c>
      <c r="D1217" s="56" t="s">
        <v>4944</v>
      </c>
      <c r="E1217" s="56" t="s">
        <v>4945</v>
      </c>
      <c r="F1217" s="57">
        <v>1</v>
      </c>
    </row>
    <row r="1218" spans="1:6">
      <c r="A1218" s="55">
        <v>46261</v>
      </c>
      <c r="B1218" s="56" t="s">
        <v>70</v>
      </c>
      <c r="C1218" s="57">
        <v>95</v>
      </c>
      <c r="D1218" s="56" t="s">
        <v>4944</v>
      </c>
      <c r="E1218" s="56" t="s">
        <v>4945</v>
      </c>
      <c r="F1218" s="57">
        <v>1</v>
      </c>
    </row>
    <row r="1219" spans="1:6">
      <c r="A1219" s="55">
        <v>46261</v>
      </c>
      <c r="B1219" s="56" t="s">
        <v>4053</v>
      </c>
      <c r="C1219" s="57">
        <v>60</v>
      </c>
      <c r="D1219" s="56" t="s">
        <v>4942</v>
      </c>
      <c r="E1219" s="56" t="s">
        <v>4943</v>
      </c>
      <c r="F1219" s="57">
        <v>2</v>
      </c>
    </row>
    <row r="1220" spans="1:6">
      <c r="A1220" s="55">
        <v>46261</v>
      </c>
      <c r="B1220" s="56" t="s">
        <v>72</v>
      </c>
      <c r="C1220" s="57">
        <v>83</v>
      </c>
      <c r="D1220" s="56" t="s">
        <v>4944</v>
      </c>
      <c r="E1220" s="56" t="s">
        <v>4945</v>
      </c>
      <c r="F1220" s="57">
        <v>1</v>
      </c>
    </row>
    <row r="1221" spans="1:6">
      <c r="A1221" s="55">
        <v>46261</v>
      </c>
      <c r="B1221" s="56" t="s">
        <v>4057</v>
      </c>
      <c r="C1221" s="57">
        <v>152</v>
      </c>
      <c r="D1221" s="56" t="s">
        <v>4948</v>
      </c>
      <c r="E1221" s="56" t="s">
        <v>4949</v>
      </c>
      <c r="F1221" s="57">
        <v>2</v>
      </c>
    </row>
    <row r="1222" spans="1:6">
      <c r="A1222" s="55">
        <v>46261</v>
      </c>
      <c r="B1222" s="56" t="s">
        <v>78</v>
      </c>
      <c r="C1222" s="57">
        <v>74</v>
      </c>
      <c r="D1222" s="56" t="s">
        <v>4946</v>
      </c>
      <c r="E1222" s="56" t="s">
        <v>4947</v>
      </c>
      <c r="F1222" s="57">
        <v>1</v>
      </c>
    </row>
    <row r="1223" spans="1:6">
      <c r="A1223" s="55">
        <v>46261</v>
      </c>
      <c r="B1223" s="56" t="s">
        <v>80</v>
      </c>
      <c r="C1223" s="57">
        <v>144</v>
      </c>
      <c r="D1223" s="56" t="s">
        <v>4948</v>
      </c>
      <c r="E1223" s="56" t="s">
        <v>4949</v>
      </c>
      <c r="F1223" s="57">
        <v>2</v>
      </c>
    </row>
    <row r="1224" spans="1:6">
      <c r="A1224" s="55">
        <v>46261</v>
      </c>
      <c r="B1224" s="56" t="s">
        <v>82</v>
      </c>
      <c r="C1224" s="57">
        <v>50</v>
      </c>
      <c r="D1224" s="56" t="s">
        <v>4953</v>
      </c>
      <c r="E1224" s="56" t="s">
        <v>4954</v>
      </c>
      <c r="F1224" s="57">
        <v>1</v>
      </c>
    </row>
    <row r="1225" spans="1:6">
      <c r="A1225" s="55">
        <v>46261</v>
      </c>
      <c r="B1225" s="56" t="s">
        <v>86</v>
      </c>
      <c r="C1225" s="57">
        <v>96</v>
      </c>
      <c r="D1225" s="56" t="s">
        <v>4944</v>
      </c>
      <c r="E1225" s="56" t="s">
        <v>4945</v>
      </c>
      <c r="F1225" s="57">
        <v>1</v>
      </c>
    </row>
    <row r="1226" spans="1:6">
      <c r="A1226" s="55">
        <v>46261</v>
      </c>
      <c r="B1226" s="56" t="s">
        <v>88</v>
      </c>
      <c r="C1226" s="57">
        <v>121</v>
      </c>
      <c r="D1226" s="56" t="s">
        <v>4948</v>
      </c>
      <c r="E1226" s="56" t="s">
        <v>4949</v>
      </c>
      <c r="F1226" s="57">
        <v>2</v>
      </c>
    </row>
    <row r="1227" spans="1:6">
      <c r="A1227" s="55">
        <v>46261</v>
      </c>
      <c r="B1227" s="56" t="s">
        <v>90</v>
      </c>
      <c r="C1227" s="57">
        <v>113</v>
      </c>
      <c r="D1227" s="56" t="s">
        <v>4944</v>
      </c>
      <c r="E1227" s="56" t="s">
        <v>4945</v>
      </c>
      <c r="F1227" s="57">
        <v>1</v>
      </c>
    </row>
    <row r="1228" spans="1:6">
      <c r="A1228" s="55">
        <v>46261</v>
      </c>
      <c r="B1228" s="56" t="s">
        <v>92</v>
      </c>
      <c r="C1228" s="57">
        <v>70</v>
      </c>
      <c r="D1228" s="56" t="s">
        <v>4963</v>
      </c>
      <c r="E1228" s="56" t="s">
        <v>4964</v>
      </c>
      <c r="F1228" s="57">
        <v>4</v>
      </c>
    </row>
    <row r="1229" spans="1:6">
      <c r="A1229" s="55">
        <v>46261</v>
      </c>
      <c r="B1229" s="56" t="s">
        <v>94</v>
      </c>
      <c r="C1229" s="57">
        <v>86</v>
      </c>
      <c r="D1229" s="56" t="s">
        <v>4944</v>
      </c>
      <c r="E1229" s="56" t="s">
        <v>4945</v>
      </c>
      <c r="F1229" s="57">
        <v>1</v>
      </c>
    </row>
    <row r="1230" spans="1:6">
      <c r="A1230" s="55">
        <v>46261</v>
      </c>
      <c r="B1230" s="56" t="s">
        <v>96</v>
      </c>
      <c r="C1230" s="57">
        <v>10</v>
      </c>
      <c r="D1230" s="56" t="s">
        <v>4946</v>
      </c>
      <c r="E1230" s="56" t="s">
        <v>4947</v>
      </c>
      <c r="F1230" s="57">
        <v>1</v>
      </c>
    </row>
    <row r="1231" spans="1:6">
      <c r="A1231" s="55">
        <v>46261</v>
      </c>
      <c r="B1231" s="56" t="s">
        <v>100</v>
      </c>
      <c r="C1231" s="57">
        <v>67</v>
      </c>
      <c r="D1231" s="56" t="s">
        <v>4953</v>
      </c>
      <c r="E1231" s="56" t="s">
        <v>4954</v>
      </c>
      <c r="F1231" s="57">
        <v>1</v>
      </c>
    </row>
    <row r="1232" spans="1:6">
      <c r="A1232" s="55">
        <v>46261</v>
      </c>
      <c r="B1232" s="56" t="s">
        <v>102</v>
      </c>
      <c r="C1232" s="57">
        <v>100</v>
      </c>
      <c r="D1232" s="56" t="s">
        <v>4944</v>
      </c>
      <c r="E1232" s="56" t="s">
        <v>4945</v>
      </c>
      <c r="F1232" s="57">
        <v>1</v>
      </c>
    </row>
    <row r="1233" spans="1:6">
      <c r="A1233" s="55">
        <v>46261</v>
      </c>
      <c r="B1233" s="56" t="s">
        <v>104</v>
      </c>
      <c r="C1233" s="57">
        <v>64</v>
      </c>
      <c r="D1233" s="56" t="s">
        <v>4942</v>
      </c>
      <c r="E1233" s="56" t="s">
        <v>4943</v>
      </c>
      <c r="F1233" s="57">
        <v>2</v>
      </c>
    </row>
    <row r="1234" spans="1:6">
      <c r="A1234" s="55">
        <v>46261</v>
      </c>
      <c r="B1234" s="56" t="s">
        <v>110</v>
      </c>
      <c r="C1234" s="57">
        <v>1</v>
      </c>
      <c r="D1234" s="56" t="s">
        <v>4950</v>
      </c>
      <c r="E1234" s="56" t="s">
        <v>4951</v>
      </c>
      <c r="F1234" s="57">
        <v>1</v>
      </c>
    </row>
    <row r="1235" spans="1:6">
      <c r="A1235" s="55">
        <v>46261</v>
      </c>
      <c r="B1235" s="56" t="s">
        <v>112</v>
      </c>
      <c r="C1235" s="57">
        <v>48</v>
      </c>
      <c r="D1235" s="56" t="s">
        <v>4946</v>
      </c>
      <c r="E1235" s="56" t="s">
        <v>4947</v>
      </c>
      <c r="F1235" s="57">
        <v>1</v>
      </c>
    </row>
    <row r="1236" spans="1:6">
      <c r="A1236" s="55">
        <v>46261</v>
      </c>
      <c r="B1236" s="56" t="s">
        <v>114</v>
      </c>
      <c r="C1236" s="57">
        <v>101</v>
      </c>
      <c r="D1236" s="56" t="s">
        <v>4942</v>
      </c>
      <c r="E1236" s="56" t="s">
        <v>4943</v>
      </c>
      <c r="F1236" s="57">
        <v>2</v>
      </c>
    </row>
    <row r="1237" spans="1:6">
      <c r="A1237" s="55">
        <v>46261</v>
      </c>
      <c r="B1237" s="56" t="s">
        <v>4063</v>
      </c>
      <c r="C1237" s="57">
        <v>60</v>
      </c>
      <c r="D1237" s="56" t="s">
        <v>4942</v>
      </c>
      <c r="E1237" s="56" t="s">
        <v>4943</v>
      </c>
      <c r="F1237" s="57">
        <v>2</v>
      </c>
    </row>
    <row r="1238" spans="1:6">
      <c r="A1238" s="55">
        <v>46261</v>
      </c>
      <c r="B1238" s="56" t="s">
        <v>116</v>
      </c>
      <c r="C1238" s="57">
        <v>4</v>
      </c>
      <c r="D1238" s="56" t="s">
        <v>4942</v>
      </c>
      <c r="E1238" s="56" t="s">
        <v>4943</v>
      </c>
      <c r="F1238" s="57">
        <v>2</v>
      </c>
    </row>
    <row r="1239" spans="1:6">
      <c r="A1239" s="55">
        <v>46261</v>
      </c>
      <c r="B1239" s="56" t="s">
        <v>118</v>
      </c>
      <c r="C1239" s="57">
        <v>60</v>
      </c>
      <c r="D1239" s="56" t="s">
        <v>4953</v>
      </c>
      <c r="E1239" s="56" t="s">
        <v>4954</v>
      </c>
      <c r="F1239" s="57">
        <v>1</v>
      </c>
    </row>
    <row r="1240" spans="1:6">
      <c r="A1240" s="55">
        <v>46261</v>
      </c>
      <c r="B1240" s="56" t="s">
        <v>120</v>
      </c>
      <c r="C1240" s="57">
        <v>32</v>
      </c>
      <c r="D1240" s="56" t="s">
        <v>4946</v>
      </c>
      <c r="E1240" s="56" t="s">
        <v>4947</v>
      </c>
      <c r="F1240" s="57">
        <v>1</v>
      </c>
    </row>
    <row r="1241" spans="1:6">
      <c r="A1241" s="55">
        <v>46261</v>
      </c>
      <c r="B1241" s="56" t="s">
        <v>124</v>
      </c>
      <c r="C1241" s="57">
        <v>67</v>
      </c>
      <c r="D1241" s="56" t="s">
        <v>4944</v>
      </c>
      <c r="E1241" s="56" t="s">
        <v>4945</v>
      </c>
      <c r="F1241" s="57">
        <v>1</v>
      </c>
    </row>
    <row r="1242" spans="1:6">
      <c r="A1242" s="55">
        <v>46261</v>
      </c>
      <c r="B1242" s="56" t="s">
        <v>132</v>
      </c>
      <c r="C1242" s="57">
        <v>50</v>
      </c>
      <c r="D1242" s="56" t="s">
        <v>4944</v>
      </c>
      <c r="E1242" s="56" t="s">
        <v>4945</v>
      </c>
      <c r="F1242" s="57">
        <v>1</v>
      </c>
    </row>
    <row r="1243" spans="1:6">
      <c r="A1243" s="55">
        <v>46261</v>
      </c>
      <c r="B1243" s="56" t="s">
        <v>142</v>
      </c>
      <c r="C1243" s="57">
        <v>12</v>
      </c>
      <c r="D1243" s="56" t="s">
        <v>4946</v>
      </c>
      <c r="E1243" s="56" t="s">
        <v>4947</v>
      </c>
      <c r="F1243" s="57">
        <v>1</v>
      </c>
    </row>
    <row r="1244" spans="1:6">
      <c r="A1244" s="55">
        <v>46261</v>
      </c>
      <c r="B1244" s="56" t="s">
        <v>4065</v>
      </c>
      <c r="C1244" s="57">
        <v>54</v>
      </c>
      <c r="D1244" s="56" t="s">
        <v>4953</v>
      </c>
      <c r="E1244" s="56" t="s">
        <v>4954</v>
      </c>
      <c r="F1244" s="57">
        <v>1</v>
      </c>
    </row>
    <row r="1245" spans="1:6">
      <c r="A1245" s="55">
        <v>46261</v>
      </c>
      <c r="B1245" s="56" t="s">
        <v>144</v>
      </c>
      <c r="C1245" s="57">
        <v>31</v>
      </c>
      <c r="D1245" s="56" t="s">
        <v>4953</v>
      </c>
      <c r="E1245" s="56" t="s">
        <v>4954</v>
      </c>
      <c r="F1245" s="57">
        <v>1</v>
      </c>
    </row>
    <row r="1246" spans="1:6">
      <c r="A1246" s="55">
        <v>46261</v>
      </c>
      <c r="B1246" s="56" t="s">
        <v>148</v>
      </c>
      <c r="C1246" s="57">
        <v>89</v>
      </c>
      <c r="D1246" s="56" t="s">
        <v>4953</v>
      </c>
      <c r="E1246" s="56" t="s">
        <v>4954</v>
      </c>
      <c r="F1246" s="57">
        <v>1</v>
      </c>
    </row>
    <row r="1247" spans="1:6">
      <c r="A1247" s="55">
        <v>46261</v>
      </c>
      <c r="B1247" s="56" t="s">
        <v>152</v>
      </c>
      <c r="C1247" s="57">
        <v>74</v>
      </c>
      <c r="D1247" s="56" t="s">
        <v>4953</v>
      </c>
      <c r="E1247" s="56" t="s">
        <v>4954</v>
      </c>
      <c r="F1247" s="57">
        <v>1</v>
      </c>
    </row>
    <row r="1248" spans="1:6">
      <c r="A1248" s="55">
        <v>46261</v>
      </c>
      <c r="B1248" s="56" t="s">
        <v>154</v>
      </c>
      <c r="C1248" s="57">
        <v>59</v>
      </c>
      <c r="D1248" s="56" t="s">
        <v>4944</v>
      </c>
      <c r="E1248" s="56" t="s">
        <v>4945</v>
      </c>
      <c r="F1248" s="57">
        <v>1</v>
      </c>
    </row>
    <row r="1249" spans="1:6">
      <c r="A1249" s="55">
        <v>46261</v>
      </c>
      <c r="B1249" s="56" t="s">
        <v>156</v>
      </c>
      <c r="C1249" s="57">
        <v>33</v>
      </c>
      <c r="D1249" s="56" t="s">
        <v>4942</v>
      </c>
      <c r="E1249" s="56" t="s">
        <v>4943</v>
      </c>
      <c r="F1249" s="57">
        <v>2</v>
      </c>
    </row>
    <row r="1250" spans="1:6">
      <c r="A1250" s="55">
        <v>46261</v>
      </c>
      <c r="B1250" s="56" t="s">
        <v>160</v>
      </c>
      <c r="C1250" s="57">
        <v>97</v>
      </c>
      <c r="D1250" s="56" t="s">
        <v>4944</v>
      </c>
      <c r="E1250" s="56" t="s">
        <v>4945</v>
      </c>
      <c r="F1250" s="57">
        <v>1</v>
      </c>
    </row>
    <row r="1251" spans="1:6">
      <c r="A1251" s="55">
        <v>46261</v>
      </c>
      <c r="B1251" s="56" t="s">
        <v>162</v>
      </c>
      <c r="C1251" s="57">
        <v>1</v>
      </c>
      <c r="D1251" s="56" t="s">
        <v>4950</v>
      </c>
      <c r="E1251" s="56" t="s">
        <v>4951</v>
      </c>
      <c r="F1251" s="57">
        <v>1</v>
      </c>
    </row>
    <row r="1252" spans="1:6">
      <c r="A1252" s="55">
        <v>46261</v>
      </c>
      <c r="B1252" s="56" t="s">
        <v>164</v>
      </c>
      <c r="C1252" s="57">
        <v>24</v>
      </c>
      <c r="D1252" s="56" t="s">
        <v>4953</v>
      </c>
      <c r="E1252" s="56" t="s">
        <v>4954</v>
      </c>
      <c r="F1252" s="57">
        <v>1</v>
      </c>
    </row>
    <row r="1253" spans="1:6">
      <c r="A1253" s="55">
        <v>46261</v>
      </c>
      <c r="B1253" s="56" t="s">
        <v>166</v>
      </c>
      <c r="C1253" s="57">
        <v>112</v>
      </c>
      <c r="D1253" s="56" t="s">
        <v>4944</v>
      </c>
      <c r="E1253" s="56" t="s">
        <v>4945</v>
      </c>
      <c r="F1253" s="57">
        <v>1</v>
      </c>
    </row>
    <row r="1254" spans="1:6">
      <c r="A1254" s="55">
        <v>46261</v>
      </c>
      <c r="B1254" s="56" t="s">
        <v>168</v>
      </c>
      <c r="C1254" s="57">
        <v>48</v>
      </c>
      <c r="D1254" s="56" t="s">
        <v>4946</v>
      </c>
      <c r="E1254" s="56" t="s">
        <v>4947</v>
      </c>
      <c r="F1254" s="57">
        <v>1</v>
      </c>
    </row>
    <row r="1255" spans="1:6">
      <c r="A1255" s="55">
        <v>46261</v>
      </c>
      <c r="B1255" s="56" t="s">
        <v>170</v>
      </c>
      <c r="C1255" s="57">
        <v>123</v>
      </c>
      <c r="D1255" s="56" t="s">
        <v>4944</v>
      </c>
      <c r="E1255" s="56" t="s">
        <v>4945</v>
      </c>
      <c r="F1255" s="57">
        <v>1</v>
      </c>
    </row>
    <row r="1256" spans="1:6">
      <c r="A1256" s="55">
        <v>46261</v>
      </c>
      <c r="B1256" s="56" t="s">
        <v>172</v>
      </c>
      <c r="C1256" s="57">
        <v>41</v>
      </c>
      <c r="D1256" s="56" t="s">
        <v>4953</v>
      </c>
      <c r="E1256" s="56" t="s">
        <v>4954</v>
      </c>
      <c r="F1256" s="57">
        <v>1</v>
      </c>
    </row>
    <row r="1257" spans="1:6">
      <c r="A1257" s="55">
        <v>46261</v>
      </c>
      <c r="B1257" s="56" t="s">
        <v>178</v>
      </c>
      <c r="C1257" s="57">
        <v>21</v>
      </c>
      <c r="D1257" s="56" t="s">
        <v>4955</v>
      </c>
      <c r="E1257" s="56" t="s">
        <v>4956</v>
      </c>
      <c r="F1257" s="57">
        <v>3</v>
      </c>
    </row>
    <row r="1258" spans="1:6">
      <c r="A1258" s="55">
        <v>46261</v>
      </c>
      <c r="B1258" s="56" t="s">
        <v>180</v>
      </c>
      <c r="C1258" s="57">
        <v>94</v>
      </c>
      <c r="D1258" s="56" t="s">
        <v>4944</v>
      </c>
      <c r="E1258" s="56" t="s">
        <v>4945</v>
      </c>
      <c r="F1258" s="57">
        <v>1</v>
      </c>
    </row>
    <row r="1259" spans="1:6">
      <c r="A1259" s="55">
        <v>46261</v>
      </c>
      <c r="B1259" s="56" t="s">
        <v>182</v>
      </c>
      <c r="C1259" s="57">
        <v>76</v>
      </c>
      <c r="D1259" s="56" t="s">
        <v>4946</v>
      </c>
      <c r="E1259" s="56" t="s">
        <v>4947</v>
      </c>
      <c r="F1259" s="57">
        <v>1</v>
      </c>
    </row>
    <row r="1260" spans="1:6">
      <c r="A1260" s="55">
        <v>46261</v>
      </c>
      <c r="B1260" s="56" t="s">
        <v>184</v>
      </c>
      <c r="C1260" s="57">
        <v>82</v>
      </c>
      <c r="D1260" s="56" t="s">
        <v>4944</v>
      </c>
      <c r="E1260" s="56" t="s">
        <v>4945</v>
      </c>
      <c r="F1260" s="57">
        <v>1</v>
      </c>
    </row>
    <row r="1261" spans="1:6">
      <c r="A1261" s="55">
        <v>46261</v>
      </c>
      <c r="B1261" s="56" t="s">
        <v>188</v>
      </c>
      <c r="C1261" s="57">
        <v>36</v>
      </c>
      <c r="D1261" s="56" t="s">
        <v>4950</v>
      </c>
      <c r="E1261" s="56" t="s">
        <v>4951</v>
      </c>
      <c r="F1261" s="57">
        <v>1</v>
      </c>
    </row>
    <row r="1262" spans="1:6">
      <c r="A1262" s="55">
        <v>46261</v>
      </c>
      <c r="B1262" s="56" t="s">
        <v>192</v>
      </c>
      <c r="C1262" s="57">
        <v>16</v>
      </c>
      <c r="D1262" s="56" t="s">
        <v>4950</v>
      </c>
      <c r="E1262" s="56" t="s">
        <v>4951</v>
      </c>
      <c r="F1262" s="57">
        <v>1</v>
      </c>
    </row>
    <row r="1263" spans="1:6">
      <c r="A1263" s="55">
        <v>46261</v>
      </c>
      <c r="B1263" s="56" t="s">
        <v>194</v>
      </c>
      <c r="C1263" s="57">
        <v>67</v>
      </c>
      <c r="D1263" s="56" t="s">
        <v>4953</v>
      </c>
      <c r="E1263" s="56" t="s">
        <v>4954</v>
      </c>
      <c r="F1263" s="57">
        <v>1</v>
      </c>
    </row>
    <row r="1264" spans="1:6">
      <c r="A1264" s="55">
        <v>46261</v>
      </c>
      <c r="B1264" s="56" t="s">
        <v>198</v>
      </c>
      <c r="C1264" s="57">
        <v>67</v>
      </c>
      <c r="D1264" s="56" t="s">
        <v>4946</v>
      </c>
      <c r="E1264" s="56" t="s">
        <v>4947</v>
      </c>
      <c r="F1264" s="57">
        <v>1</v>
      </c>
    </row>
    <row r="1265" spans="1:6">
      <c r="A1265" s="55">
        <v>46261</v>
      </c>
      <c r="B1265" s="56" t="s">
        <v>212</v>
      </c>
      <c r="C1265" s="57">
        <v>4</v>
      </c>
      <c r="D1265" s="56" t="s">
        <v>4942</v>
      </c>
      <c r="E1265" s="56" t="s">
        <v>4943</v>
      </c>
      <c r="F1265" s="57">
        <v>2</v>
      </c>
    </row>
    <row r="1266" spans="1:6">
      <c r="A1266" s="55">
        <v>46261</v>
      </c>
      <c r="B1266" s="56" t="s">
        <v>216</v>
      </c>
      <c r="C1266" s="57">
        <v>46</v>
      </c>
      <c r="D1266" s="56" t="s">
        <v>4946</v>
      </c>
      <c r="E1266" s="56" t="s">
        <v>4947</v>
      </c>
      <c r="F1266" s="57">
        <v>1</v>
      </c>
    </row>
    <row r="1267" spans="1:6">
      <c r="A1267" s="55">
        <v>46261</v>
      </c>
      <c r="B1267" s="56" t="s">
        <v>218</v>
      </c>
      <c r="C1267" s="57">
        <v>26</v>
      </c>
      <c r="D1267" s="56" t="s">
        <v>4950</v>
      </c>
      <c r="E1267" s="56" t="s">
        <v>4951</v>
      </c>
      <c r="F1267" s="57">
        <v>1</v>
      </c>
    </row>
    <row r="1268" spans="1:6">
      <c r="A1268" s="55">
        <v>46261</v>
      </c>
      <c r="B1268" s="56" t="s">
        <v>220</v>
      </c>
      <c r="C1268" s="57">
        <v>55</v>
      </c>
      <c r="D1268" s="56" t="s">
        <v>4953</v>
      </c>
      <c r="E1268" s="56" t="s">
        <v>4954</v>
      </c>
      <c r="F1268" s="57">
        <v>1</v>
      </c>
    </row>
    <row r="1269" spans="1:6">
      <c r="A1269" s="55">
        <v>46261</v>
      </c>
      <c r="B1269" s="56" t="s">
        <v>222</v>
      </c>
      <c r="C1269" s="57">
        <v>50</v>
      </c>
      <c r="D1269" s="56" t="s">
        <v>4950</v>
      </c>
      <c r="E1269" s="56" t="s">
        <v>4951</v>
      </c>
      <c r="F1269" s="57">
        <v>1</v>
      </c>
    </row>
    <row r="1270" spans="1:6">
      <c r="A1270" s="55">
        <v>46261</v>
      </c>
      <c r="B1270" s="56" t="s">
        <v>226</v>
      </c>
      <c r="C1270" s="57">
        <v>56</v>
      </c>
      <c r="D1270" s="56" t="s">
        <v>4953</v>
      </c>
      <c r="E1270" s="56" t="s">
        <v>4954</v>
      </c>
      <c r="F1270" s="57">
        <v>1</v>
      </c>
    </row>
    <row r="1271" spans="1:6">
      <c r="A1271" s="55">
        <v>46261</v>
      </c>
      <c r="B1271" s="56" t="s">
        <v>228</v>
      </c>
      <c r="C1271" s="57">
        <v>31</v>
      </c>
      <c r="D1271" s="56" t="s">
        <v>4946</v>
      </c>
      <c r="E1271" s="56" t="s">
        <v>4947</v>
      </c>
      <c r="F1271" s="57">
        <v>1</v>
      </c>
    </row>
    <row r="1272" spans="1:6">
      <c r="A1272" s="55">
        <v>46261</v>
      </c>
      <c r="B1272" s="56" t="s">
        <v>240</v>
      </c>
      <c r="C1272" s="57">
        <v>98</v>
      </c>
      <c r="D1272" s="56" t="s">
        <v>4950</v>
      </c>
      <c r="E1272" s="56" t="s">
        <v>4951</v>
      </c>
      <c r="F1272" s="57">
        <v>1</v>
      </c>
    </row>
    <row r="1273" spans="1:6">
      <c r="A1273" s="55">
        <v>46261</v>
      </c>
      <c r="B1273" s="56" t="s">
        <v>254</v>
      </c>
      <c r="C1273" s="57">
        <v>114</v>
      </c>
      <c r="D1273" s="56" t="s">
        <v>4950</v>
      </c>
      <c r="E1273" s="56" t="s">
        <v>4951</v>
      </c>
      <c r="F1273" s="57">
        <v>1</v>
      </c>
    </row>
    <row r="1274" spans="1:6">
      <c r="A1274" s="55">
        <v>46261</v>
      </c>
      <c r="B1274" s="56" t="s">
        <v>256</v>
      </c>
      <c r="C1274" s="57">
        <v>56</v>
      </c>
      <c r="D1274" s="56" t="s">
        <v>4942</v>
      </c>
      <c r="E1274" s="56" t="s">
        <v>4943</v>
      </c>
      <c r="F1274" s="57">
        <v>2</v>
      </c>
    </row>
    <row r="1275" spans="1:6">
      <c r="A1275" s="55">
        <v>46261</v>
      </c>
      <c r="B1275" s="56" t="s">
        <v>258</v>
      </c>
      <c r="C1275" s="57">
        <v>1</v>
      </c>
      <c r="D1275" s="56" t="s">
        <v>4944</v>
      </c>
      <c r="E1275" s="56" t="s">
        <v>4945</v>
      </c>
      <c r="F1275" s="57">
        <v>1</v>
      </c>
    </row>
    <row r="1276" spans="1:6">
      <c r="A1276" s="55">
        <v>46261</v>
      </c>
      <c r="B1276" s="56" t="s">
        <v>266</v>
      </c>
      <c r="C1276" s="57">
        <v>45</v>
      </c>
      <c r="D1276" s="56" t="s">
        <v>4953</v>
      </c>
      <c r="E1276" s="56" t="s">
        <v>4954</v>
      </c>
      <c r="F1276" s="57">
        <v>1</v>
      </c>
    </row>
    <row r="1277" spans="1:6">
      <c r="A1277" s="55">
        <v>46261</v>
      </c>
      <c r="B1277" s="56" t="s">
        <v>270</v>
      </c>
      <c r="C1277" s="57">
        <v>88</v>
      </c>
      <c r="D1277" s="56" t="s">
        <v>4953</v>
      </c>
      <c r="E1277" s="56" t="s">
        <v>4954</v>
      </c>
      <c r="F1277" s="57">
        <v>1</v>
      </c>
    </row>
    <row r="1278" spans="1:6">
      <c r="A1278" s="55">
        <v>46261</v>
      </c>
      <c r="B1278" s="56" t="s">
        <v>272</v>
      </c>
      <c r="C1278" s="57">
        <v>40</v>
      </c>
      <c r="D1278" s="56" t="s">
        <v>4950</v>
      </c>
      <c r="E1278" s="56" t="s">
        <v>4951</v>
      </c>
      <c r="F1278" s="57">
        <v>1</v>
      </c>
    </row>
    <row r="1279" spans="1:6">
      <c r="A1279" s="55">
        <v>46261</v>
      </c>
      <c r="B1279" s="56" t="s">
        <v>276</v>
      </c>
      <c r="C1279" s="57">
        <v>40</v>
      </c>
      <c r="D1279" s="56" t="s">
        <v>4942</v>
      </c>
      <c r="E1279" s="56" t="s">
        <v>4943</v>
      </c>
      <c r="F1279" s="57">
        <v>2</v>
      </c>
    </row>
    <row r="1280" spans="1:6">
      <c r="A1280" s="55">
        <v>46261</v>
      </c>
      <c r="B1280" s="56" t="s">
        <v>278</v>
      </c>
      <c r="C1280" s="57">
        <v>51</v>
      </c>
      <c r="D1280" s="56" t="s">
        <v>4953</v>
      </c>
      <c r="E1280" s="56" t="s">
        <v>4954</v>
      </c>
      <c r="F1280" s="57">
        <v>1</v>
      </c>
    </row>
    <row r="1281" spans="1:6">
      <c r="A1281" s="55">
        <v>46261</v>
      </c>
      <c r="B1281" s="56" t="s">
        <v>328</v>
      </c>
      <c r="C1281" s="57">
        <v>108</v>
      </c>
      <c r="D1281" s="56" t="s">
        <v>4944</v>
      </c>
      <c r="E1281" s="56" t="s">
        <v>4945</v>
      </c>
      <c r="F1281" s="57">
        <v>1</v>
      </c>
    </row>
    <row r="1282" spans="1:6">
      <c r="A1282" s="55">
        <v>46261</v>
      </c>
      <c r="B1282" s="56" t="s">
        <v>338</v>
      </c>
      <c r="C1282" s="57">
        <v>24</v>
      </c>
      <c r="D1282" s="56" t="s">
        <v>4953</v>
      </c>
      <c r="E1282" s="56" t="s">
        <v>4954</v>
      </c>
      <c r="F1282" s="57">
        <v>1</v>
      </c>
    </row>
    <row r="1283" spans="1:6">
      <c r="A1283" s="55">
        <v>46261</v>
      </c>
      <c r="B1283" s="56" t="s">
        <v>352</v>
      </c>
      <c r="C1283" s="57">
        <v>5</v>
      </c>
      <c r="D1283" s="56" t="s">
        <v>4950</v>
      </c>
      <c r="E1283" s="56" t="s">
        <v>4951</v>
      </c>
      <c r="F1283" s="57">
        <v>1</v>
      </c>
    </row>
    <row r="1284" spans="1:6">
      <c r="A1284" s="55">
        <v>46261</v>
      </c>
      <c r="B1284" s="56" t="s">
        <v>378</v>
      </c>
      <c r="C1284" s="57">
        <v>26</v>
      </c>
      <c r="D1284" s="56" t="s">
        <v>4942</v>
      </c>
      <c r="E1284" s="56" t="s">
        <v>4943</v>
      </c>
      <c r="F1284" s="57">
        <v>2</v>
      </c>
    </row>
    <row r="1285" spans="1:6">
      <c r="A1285" s="55">
        <v>46261</v>
      </c>
      <c r="B1285" s="56" t="s">
        <v>380</v>
      </c>
      <c r="C1285" s="57">
        <v>43</v>
      </c>
      <c r="D1285" s="56" t="s">
        <v>4953</v>
      </c>
      <c r="E1285" s="56" t="s">
        <v>4954</v>
      </c>
      <c r="F1285" s="57">
        <v>1</v>
      </c>
    </row>
    <row r="1286" spans="1:6">
      <c r="A1286" s="55">
        <v>46261</v>
      </c>
      <c r="B1286" s="56" t="s">
        <v>386</v>
      </c>
      <c r="C1286" s="57">
        <v>107</v>
      </c>
      <c r="D1286" s="56" t="s">
        <v>4953</v>
      </c>
      <c r="E1286" s="56" t="s">
        <v>4954</v>
      </c>
      <c r="F1286" s="57">
        <v>1</v>
      </c>
    </row>
    <row r="1287" spans="1:6">
      <c r="A1287" s="55">
        <v>46261</v>
      </c>
      <c r="B1287" s="56" t="s">
        <v>390</v>
      </c>
      <c r="C1287" s="57">
        <v>56</v>
      </c>
      <c r="D1287" s="56" t="s">
        <v>4953</v>
      </c>
      <c r="E1287" s="56" t="s">
        <v>4954</v>
      </c>
      <c r="F1287" s="57">
        <v>1</v>
      </c>
    </row>
    <row r="1288" spans="1:6">
      <c r="A1288" s="55">
        <v>46261</v>
      </c>
      <c r="B1288" s="56" t="s">
        <v>424</v>
      </c>
      <c r="C1288" s="57">
        <v>21</v>
      </c>
      <c r="D1288" s="56" t="s">
        <v>4953</v>
      </c>
      <c r="E1288" s="56" t="s">
        <v>4954</v>
      </c>
      <c r="F1288" s="57">
        <v>1</v>
      </c>
    </row>
    <row r="1289" spans="1:6">
      <c r="A1289" s="55">
        <v>46261</v>
      </c>
      <c r="B1289" s="56" t="s">
        <v>430</v>
      </c>
      <c r="C1289" s="57">
        <v>65</v>
      </c>
      <c r="D1289" s="56" t="s">
        <v>4944</v>
      </c>
      <c r="E1289" s="56" t="s">
        <v>4945</v>
      </c>
      <c r="F1289" s="57">
        <v>1</v>
      </c>
    </row>
    <row r="1290" spans="1:6">
      <c r="A1290" s="55">
        <v>46261</v>
      </c>
      <c r="B1290" s="56" t="s">
        <v>456</v>
      </c>
      <c r="C1290" s="57">
        <v>80</v>
      </c>
      <c r="D1290" s="56" t="s">
        <v>4942</v>
      </c>
      <c r="E1290" s="56" t="s">
        <v>4943</v>
      </c>
      <c r="F1290" s="57">
        <v>2</v>
      </c>
    </row>
    <row r="1291" spans="1:6">
      <c r="A1291" s="55">
        <v>46261</v>
      </c>
      <c r="B1291" s="56" t="s">
        <v>458</v>
      </c>
      <c r="C1291" s="57">
        <v>52</v>
      </c>
      <c r="D1291" s="56" t="s">
        <v>4944</v>
      </c>
      <c r="E1291" s="56" t="s">
        <v>4945</v>
      </c>
      <c r="F1291" s="57">
        <v>1</v>
      </c>
    </row>
    <row r="1292" spans="1:6">
      <c r="A1292" s="55">
        <v>46261</v>
      </c>
      <c r="B1292" s="56" t="s">
        <v>460</v>
      </c>
      <c r="C1292" s="57">
        <v>22</v>
      </c>
      <c r="D1292" s="56" t="s">
        <v>4953</v>
      </c>
      <c r="E1292" s="56" t="s">
        <v>4954</v>
      </c>
      <c r="F1292" s="57">
        <v>1</v>
      </c>
    </row>
    <row r="1293" spans="1:6">
      <c r="A1293" s="55">
        <v>46261</v>
      </c>
      <c r="B1293" s="56" t="s">
        <v>462</v>
      </c>
      <c r="C1293" s="57">
        <v>17</v>
      </c>
      <c r="D1293" s="56" t="s">
        <v>4953</v>
      </c>
      <c r="E1293" s="56" t="s">
        <v>4954</v>
      </c>
      <c r="F1293" s="57">
        <v>1</v>
      </c>
    </row>
    <row r="1294" spans="1:6">
      <c r="A1294" s="55">
        <v>46261</v>
      </c>
      <c r="B1294" s="56" t="s">
        <v>466</v>
      </c>
      <c r="C1294" s="57">
        <v>4</v>
      </c>
      <c r="D1294" s="56" t="s">
        <v>4942</v>
      </c>
      <c r="E1294" s="56" t="s">
        <v>4943</v>
      </c>
      <c r="F1294" s="57">
        <v>2</v>
      </c>
    </row>
    <row r="1295" spans="1:6">
      <c r="A1295" s="55">
        <v>46260</v>
      </c>
      <c r="B1295" s="56" t="s">
        <v>46</v>
      </c>
      <c r="C1295" s="57">
        <v>88</v>
      </c>
      <c r="D1295" s="56" t="s">
        <v>4942</v>
      </c>
      <c r="E1295" s="56" t="s">
        <v>4943</v>
      </c>
      <c r="F1295" s="57">
        <v>2</v>
      </c>
    </row>
    <row r="1296" spans="1:6">
      <c r="A1296" s="55">
        <v>46260</v>
      </c>
      <c r="B1296" s="56" t="s">
        <v>4051</v>
      </c>
      <c r="C1296" s="57">
        <v>81</v>
      </c>
      <c r="D1296" s="56" t="s">
        <v>4944</v>
      </c>
      <c r="E1296" s="56" t="s">
        <v>4945</v>
      </c>
      <c r="F1296" s="57">
        <v>1</v>
      </c>
    </row>
    <row r="1297" spans="1:6">
      <c r="A1297" s="55">
        <v>46260</v>
      </c>
      <c r="B1297" s="56" t="s">
        <v>49</v>
      </c>
      <c r="C1297" s="57">
        <v>66</v>
      </c>
      <c r="D1297" s="56" t="s">
        <v>4946</v>
      </c>
      <c r="E1297" s="56" t="s">
        <v>4947</v>
      </c>
      <c r="F1297" s="57">
        <v>1</v>
      </c>
    </row>
    <row r="1298" spans="1:6">
      <c r="A1298" s="55">
        <v>46260</v>
      </c>
      <c r="B1298" s="56" t="s">
        <v>54</v>
      </c>
      <c r="C1298" s="57">
        <v>1</v>
      </c>
      <c r="D1298" s="56" t="s">
        <v>4946</v>
      </c>
      <c r="E1298" s="56" t="s">
        <v>4947</v>
      </c>
      <c r="F1298" s="57">
        <v>1</v>
      </c>
    </row>
    <row r="1299" spans="1:6">
      <c r="A1299" s="55">
        <v>46260</v>
      </c>
      <c r="B1299" s="56" t="s">
        <v>56</v>
      </c>
      <c r="C1299" s="57">
        <v>99</v>
      </c>
      <c r="D1299" s="56" t="s">
        <v>4946</v>
      </c>
      <c r="E1299" s="56" t="s">
        <v>4947</v>
      </c>
      <c r="F1299" s="57">
        <v>1</v>
      </c>
    </row>
    <row r="1300" spans="1:6">
      <c r="A1300" s="55">
        <v>46260</v>
      </c>
      <c r="B1300" s="56" t="s">
        <v>60</v>
      </c>
      <c r="C1300" s="57">
        <v>5</v>
      </c>
      <c r="D1300" s="56" t="s">
        <v>4944</v>
      </c>
      <c r="E1300" s="56" t="s">
        <v>4945</v>
      </c>
      <c r="F1300" s="57">
        <v>1</v>
      </c>
    </row>
    <row r="1301" spans="1:6">
      <c r="A1301" s="55">
        <v>46260</v>
      </c>
      <c r="B1301" s="56" t="s">
        <v>64</v>
      </c>
      <c r="C1301" s="57">
        <v>68</v>
      </c>
      <c r="D1301" s="56" t="s">
        <v>4944</v>
      </c>
      <c r="E1301" s="56" t="s">
        <v>4945</v>
      </c>
      <c r="F1301" s="57">
        <v>1</v>
      </c>
    </row>
    <row r="1302" spans="1:6">
      <c r="A1302" s="55">
        <v>46260</v>
      </c>
      <c r="B1302" s="56" t="s">
        <v>66</v>
      </c>
      <c r="C1302" s="57">
        <v>130</v>
      </c>
      <c r="D1302" s="56" t="s">
        <v>4944</v>
      </c>
      <c r="E1302" s="56" t="s">
        <v>4945</v>
      </c>
      <c r="F1302" s="57">
        <v>1</v>
      </c>
    </row>
    <row r="1303" spans="1:6">
      <c r="A1303" s="55">
        <v>46260</v>
      </c>
      <c r="B1303" s="56" t="s">
        <v>70</v>
      </c>
      <c r="C1303" s="57">
        <v>84</v>
      </c>
      <c r="D1303" s="56" t="s">
        <v>4944</v>
      </c>
      <c r="E1303" s="56" t="s">
        <v>4945</v>
      </c>
      <c r="F1303" s="57">
        <v>1</v>
      </c>
    </row>
    <row r="1304" spans="1:6">
      <c r="A1304" s="55">
        <v>46260</v>
      </c>
      <c r="B1304" s="56" t="s">
        <v>4053</v>
      </c>
      <c r="C1304" s="57">
        <v>54</v>
      </c>
      <c r="D1304" s="56" t="s">
        <v>4944</v>
      </c>
      <c r="E1304" s="56" t="s">
        <v>4945</v>
      </c>
      <c r="F1304" s="57">
        <v>1</v>
      </c>
    </row>
    <row r="1305" spans="1:6">
      <c r="A1305" s="55">
        <v>46260</v>
      </c>
      <c r="B1305" s="56" t="s">
        <v>72</v>
      </c>
      <c r="C1305" s="57">
        <v>95</v>
      </c>
      <c r="D1305" s="56" t="s">
        <v>4944</v>
      </c>
      <c r="E1305" s="56" t="s">
        <v>4945</v>
      </c>
      <c r="F1305" s="57">
        <v>1</v>
      </c>
    </row>
    <row r="1306" spans="1:6">
      <c r="A1306" s="55">
        <v>46260</v>
      </c>
      <c r="B1306" s="56" t="s">
        <v>4055</v>
      </c>
      <c r="C1306" s="57">
        <v>10</v>
      </c>
      <c r="D1306" s="56" t="s">
        <v>4953</v>
      </c>
      <c r="E1306" s="56" t="s">
        <v>4954</v>
      </c>
      <c r="F1306" s="57">
        <v>1</v>
      </c>
    </row>
    <row r="1307" spans="1:6">
      <c r="A1307" s="55">
        <v>46260</v>
      </c>
      <c r="B1307" s="56" t="s">
        <v>4057</v>
      </c>
      <c r="C1307" s="57">
        <v>108</v>
      </c>
      <c r="D1307" s="56" t="s">
        <v>4948</v>
      </c>
      <c r="E1307" s="56" t="s">
        <v>4949</v>
      </c>
      <c r="F1307" s="57">
        <v>2</v>
      </c>
    </row>
    <row r="1308" spans="1:6">
      <c r="A1308" s="55">
        <v>46260</v>
      </c>
      <c r="B1308" s="56" t="s">
        <v>78</v>
      </c>
      <c r="C1308" s="57">
        <v>137</v>
      </c>
      <c r="D1308" s="56" t="s">
        <v>4948</v>
      </c>
      <c r="E1308" s="56" t="s">
        <v>4949</v>
      </c>
      <c r="F1308" s="57">
        <v>2</v>
      </c>
    </row>
    <row r="1309" spans="1:6">
      <c r="A1309" s="55">
        <v>46260</v>
      </c>
      <c r="B1309" s="56" t="s">
        <v>80</v>
      </c>
      <c r="C1309" s="57">
        <v>115</v>
      </c>
      <c r="D1309" s="56" t="s">
        <v>4946</v>
      </c>
      <c r="E1309" s="56" t="s">
        <v>4947</v>
      </c>
      <c r="F1309" s="57">
        <v>1</v>
      </c>
    </row>
    <row r="1310" spans="1:6">
      <c r="A1310" s="55">
        <v>46260</v>
      </c>
      <c r="B1310" s="56" t="s">
        <v>82</v>
      </c>
      <c r="C1310" s="57">
        <v>103</v>
      </c>
      <c r="D1310" s="56" t="s">
        <v>4953</v>
      </c>
      <c r="E1310" s="56" t="s">
        <v>4954</v>
      </c>
      <c r="F1310" s="57">
        <v>1</v>
      </c>
    </row>
    <row r="1311" spans="1:6">
      <c r="A1311" s="55">
        <v>46260</v>
      </c>
      <c r="B1311" s="56" t="s">
        <v>86</v>
      </c>
      <c r="C1311" s="57">
        <v>171</v>
      </c>
      <c r="D1311" s="56" t="s">
        <v>4944</v>
      </c>
      <c r="E1311" s="56" t="s">
        <v>4945</v>
      </c>
      <c r="F1311" s="57">
        <v>1</v>
      </c>
    </row>
    <row r="1312" spans="1:6">
      <c r="A1312" s="55">
        <v>46260</v>
      </c>
      <c r="B1312" s="56" t="s">
        <v>88</v>
      </c>
      <c r="C1312" s="57">
        <v>79</v>
      </c>
      <c r="D1312" s="56" t="s">
        <v>4946</v>
      </c>
      <c r="E1312" s="56" t="s">
        <v>4947</v>
      </c>
      <c r="F1312" s="57">
        <v>1</v>
      </c>
    </row>
    <row r="1313" spans="1:6">
      <c r="A1313" s="55">
        <v>46260</v>
      </c>
      <c r="B1313" s="56" t="s">
        <v>90</v>
      </c>
      <c r="C1313" s="57">
        <v>87</v>
      </c>
      <c r="D1313" s="56" t="s">
        <v>4944</v>
      </c>
      <c r="E1313" s="56" t="s">
        <v>4945</v>
      </c>
      <c r="F1313" s="57">
        <v>1</v>
      </c>
    </row>
    <row r="1314" spans="1:6">
      <c r="A1314" s="55">
        <v>46260</v>
      </c>
      <c r="B1314" s="56" t="s">
        <v>92</v>
      </c>
      <c r="C1314" s="57">
        <v>34</v>
      </c>
      <c r="D1314" s="56" t="s">
        <v>4946</v>
      </c>
      <c r="E1314" s="56" t="s">
        <v>4947</v>
      </c>
      <c r="F1314" s="57">
        <v>1</v>
      </c>
    </row>
    <row r="1315" spans="1:6">
      <c r="A1315" s="55">
        <v>46260</v>
      </c>
      <c r="B1315" s="56" t="s">
        <v>94</v>
      </c>
      <c r="C1315" s="57">
        <v>78</v>
      </c>
      <c r="D1315" s="56" t="s">
        <v>4944</v>
      </c>
      <c r="E1315" s="56" t="s">
        <v>4945</v>
      </c>
      <c r="F1315" s="57">
        <v>1</v>
      </c>
    </row>
    <row r="1316" spans="1:6">
      <c r="A1316" s="55">
        <v>46260</v>
      </c>
      <c r="B1316" s="56" t="s">
        <v>96</v>
      </c>
      <c r="C1316" s="57">
        <v>46</v>
      </c>
      <c r="D1316" s="56" t="s">
        <v>4946</v>
      </c>
      <c r="E1316" s="56" t="s">
        <v>4947</v>
      </c>
      <c r="F1316" s="57">
        <v>1</v>
      </c>
    </row>
    <row r="1317" spans="1:6">
      <c r="A1317" s="55">
        <v>46260</v>
      </c>
      <c r="B1317" s="56" t="s">
        <v>98</v>
      </c>
      <c r="C1317" s="57">
        <v>19</v>
      </c>
      <c r="D1317" s="56" t="s">
        <v>4953</v>
      </c>
      <c r="E1317" s="56" t="s">
        <v>4954</v>
      </c>
      <c r="F1317" s="57">
        <v>1</v>
      </c>
    </row>
    <row r="1318" spans="1:6">
      <c r="A1318" s="55">
        <v>46260</v>
      </c>
      <c r="B1318" s="56" t="s">
        <v>100</v>
      </c>
      <c r="C1318" s="57">
        <v>100</v>
      </c>
      <c r="D1318" s="56" t="s">
        <v>4953</v>
      </c>
      <c r="E1318" s="56" t="s">
        <v>4954</v>
      </c>
      <c r="F1318" s="57">
        <v>1</v>
      </c>
    </row>
    <row r="1319" spans="1:6">
      <c r="A1319" s="55">
        <v>46260</v>
      </c>
      <c r="B1319" s="56" t="s">
        <v>102</v>
      </c>
      <c r="C1319" s="57">
        <v>113</v>
      </c>
      <c r="D1319" s="56" t="s">
        <v>4944</v>
      </c>
      <c r="E1319" s="56" t="s">
        <v>4945</v>
      </c>
      <c r="F1319" s="57">
        <v>1</v>
      </c>
    </row>
    <row r="1320" spans="1:6">
      <c r="A1320" s="55">
        <v>46260</v>
      </c>
      <c r="B1320" s="56" t="s">
        <v>104</v>
      </c>
      <c r="C1320" s="57">
        <v>75</v>
      </c>
      <c r="D1320" s="56" t="s">
        <v>4942</v>
      </c>
      <c r="E1320" s="56" t="s">
        <v>4943</v>
      </c>
      <c r="F1320" s="57">
        <v>2</v>
      </c>
    </row>
    <row r="1321" spans="1:6">
      <c r="A1321" s="55">
        <v>46260</v>
      </c>
      <c r="B1321" s="56" t="s">
        <v>112</v>
      </c>
      <c r="C1321" s="57">
        <v>212</v>
      </c>
      <c r="D1321" s="56" t="s">
        <v>4948</v>
      </c>
      <c r="E1321" s="56" t="s">
        <v>4949</v>
      </c>
      <c r="F1321" s="57">
        <v>2</v>
      </c>
    </row>
    <row r="1322" spans="1:6">
      <c r="A1322" s="55">
        <v>46260</v>
      </c>
      <c r="B1322" s="56" t="s">
        <v>4063</v>
      </c>
      <c r="C1322" s="57">
        <v>35</v>
      </c>
      <c r="D1322" s="56" t="s">
        <v>4942</v>
      </c>
      <c r="E1322" s="56" t="s">
        <v>4943</v>
      </c>
      <c r="F1322" s="57">
        <v>2</v>
      </c>
    </row>
    <row r="1323" spans="1:6">
      <c r="A1323" s="55">
        <v>46260</v>
      </c>
      <c r="B1323" s="56" t="s">
        <v>116</v>
      </c>
      <c r="C1323" s="57">
        <v>67</v>
      </c>
      <c r="D1323" s="56" t="s">
        <v>4953</v>
      </c>
      <c r="E1323" s="56" t="s">
        <v>4954</v>
      </c>
      <c r="F1323" s="57">
        <v>1</v>
      </c>
    </row>
    <row r="1324" spans="1:6">
      <c r="A1324" s="55">
        <v>46260</v>
      </c>
      <c r="B1324" s="56" t="s">
        <v>118</v>
      </c>
      <c r="C1324" s="57">
        <v>90</v>
      </c>
      <c r="D1324" s="56" t="s">
        <v>4965</v>
      </c>
      <c r="E1324" s="56" t="s">
        <v>4966</v>
      </c>
      <c r="F1324" s="57">
        <v>2</v>
      </c>
    </row>
    <row r="1325" spans="1:6">
      <c r="A1325" s="55">
        <v>46260</v>
      </c>
      <c r="B1325" s="56" t="s">
        <v>120</v>
      </c>
      <c r="C1325" s="57">
        <v>179</v>
      </c>
      <c r="D1325" s="56" t="s">
        <v>4946</v>
      </c>
      <c r="E1325" s="56" t="s">
        <v>4947</v>
      </c>
      <c r="F1325" s="57">
        <v>1</v>
      </c>
    </row>
    <row r="1326" spans="1:6">
      <c r="A1326" s="55">
        <v>46260</v>
      </c>
      <c r="B1326" s="56" t="s">
        <v>124</v>
      </c>
      <c r="C1326" s="57">
        <v>96</v>
      </c>
      <c r="D1326" s="56" t="s">
        <v>4942</v>
      </c>
      <c r="E1326" s="56" t="s">
        <v>4943</v>
      </c>
      <c r="F1326" s="57">
        <v>2</v>
      </c>
    </row>
    <row r="1327" spans="1:6">
      <c r="A1327" s="55">
        <v>46260</v>
      </c>
      <c r="B1327" s="56" t="s">
        <v>126</v>
      </c>
      <c r="C1327" s="57">
        <v>5</v>
      </c>
      <c r="D1327" s="56" t="s">
        <v>4942</v>
      </c>
      <c r="E1327" s="56" t="s">
        <v>4943</v>
      </c>
      <c r="F1327" s="57">
        <v>2</v>
      </c>
    </row>
    <row r="1328" spans="1:6">
      <c r="A1328" s="55">
        <v>46260</v>
      </c>
      <c r="B1328" s="56" t="s">
        <v>132</v>
      </c>
      <c r="C1328" s="57">
        <v>41</v>
      </c>
      <c r="D1328" s="56" t="s">
        <v>4944</v>
      </c>
      <c r="E1328" s="56" t="s">
        <v>4945</v>
      </c>
      <c r="F1328" s="57">
        <v>1</v>
      </c>
    </row>
    <row r="1329" spans="1:6">
      <c r="A1329" s="55">
        <v>46260</v>
      </c>
      <c r="B1329" s="56" t="s">
        <v>142</v>
      </c>
      <c r="C1329" s="57">
        <v>22</v>
      </c>
      <c r="D1329" s="56" t="s">
        <v>4946</v>
      </c>
      <c r="E1329" s="56" t="s">
        <v>4947</v>
      </c>
      <c r="F1329" s="57">
        <v>1</v>
      </c>
    </row>
    <row r="1330" spans="1:6">
      <c r="A1330" s="55">
        <v>46260</v>
      </c>
      <c r="B1330" s="56" t="s">
        <v>146</v>
      </c>
      <c r="C1330" s="57">
        <v>148</v>
      </c>
      <c r="D1330" s="56" t="s">
        <v>4942</v>
      </c>
      <c r="E1330" s="56" t="s">
        <v>4943</v>
      </c>
      <c r="F1330" s="57">
        <v>2</v>
      </c>
    </row>
    <row r="1331" spans="1:6">
      <c r="A1331" s="55">
        <v>46260</v>
      </c>
      <c r="B1331" s="56" t="s">
        <v>148</v>
      </c>
      <c r="C1331" s="57">
        <v>69</v>
      </c>
      <c r="D1331" s="56" t="s">
        <v>4953</v>
      </c>
      <c r="E1331" s="56" t="s">
        <v>4954</v>
      </c>
      <c r="F1331" s="57">
        <v>1</v>
      </c>
    </row>
    <row r="1332" spans="1:6">
      <c r="A1332" s="55">
        <v>46260</v>
      </c>
      <c r="B1332" s="56" t="s">
        <v>152</v>
      </c>
      <c r="C1332" s="57">
        <v>93</v>
      </c>
      <c r="D1332" s="56" t="s">
        <v>4953</v>
      </c>
      <c r="E1332" s="56" t="s">
        <v>4954</v>
      </c>
      <c r="F1332" s="57">
        <v>1</v>
      </c>
    </row>
    <row r="1333" spans="1:6">
      <c r="A1333" s="55">
        <v>46260</v>
      </c>
      <c r="B1333" s="56" t="s">
        <v>154</v>
      </c>
      <c r="C1333" s="57">
        <v>63</v>
      </c>
      <c r="D1333" s="56" t="s">
        <v>4944</v>
      </c>
      <c r="E1333" s="56" t="s">
        <v>4945</v>
      </c>
      <c r="F1333" s="57">
        <v>1</v>
      </c>
    </row>
    <row r="1334" spans="1:6">
      <c r="A1334" s="55">
        <v>46260</v>
      </c>
      <c r="B1334" s="56" t="s">
        <v>156</v>
      </c>
      <c r="C1334" s="57">
        <v>61</v>
      </c>
      <c r="D1334" s="56" t="s">
        <v>4942</v>
      </c>
      <c r="E1334" s="56" t="s">
        <v>4943</v>
      </c>
      <c r="F1334" s="57">
        <v>2</v>
      </c>
    </row>
    <row r="1335" spans="1:6">
      <c r="A1335" s="55">
        <v>46260</v>
      </c>
      <c r="B1335" s="56" t="s">
        <v>160</v>
      </c>
      <c r="C1335" s="57">
        <v>117</v>
      </c>
      <c r="D1335" s="56" t="s">
        <v>4942</v>
      </c>
      <c r="E1335" s="56" t="s">
        <v>4943</v>
      </c>
      <c r="F1335" s="57">
        <v>2</v>
      </c>
    </row>
    <row r="1336" spans="1:6">
      <c r="A1336" s="55">
        <v>46260</v>
      </c>
      <c r="B1336" s="56" t="s">
        <v>166</v>
      </c>
      <c r="C1336" s="57">
        <v>109</v>
      </c>
      <c r="D1336" s="56" t="s">
        <v>4944</v>
      </c>
      <c r="E1336" s="56" t="s">
        <v>4945</v>
      </c>
      <c r="F1336" s="57">
        <v>1</v>
      </c>
    </row>
    <row r="1337" spans="1:6">
      <c r="A1337" s="55">
        <v>46260</v>
      </c>
      <c r="B1337" s="56" t="s">
        <v>170</v>
      </c>
      <c r="C1337" s="57">
        <v>115</v>
      </c>
      <c r="D1337" s="56" t="s">
        <v>4942</v>
      </c>
      <c r="E1337" s="56" t="s">
        <v>4943</v>
      </c>
      <c r="F1337" s="57">
        <v>2</v>
      </c>
    </row>
    <row r="1338" spans="1:6">
      <c r="A1338" s="55">
        <v>46260</v>
      </c>
      <c r="B1338" s="56" t="s">
        <v>178</v>
      </c>
      <c r="C1338" s="57">
        <v>51</v>
      </c>
      <c r="D1338" s="56" t="s">
        <v>4946</v>
      </c>
      <c r="E1338" s="56" t="s">
        <v>4947</v>
      </c>
      <c r="F1338" s="57">
        <v>1</v>
      </c>
    </row>
    <row r="1339" spans="1:6">
      <c r="A1339" s="55">
        <v>46260</v>
      </c>
      <c r="B1339" s="56" t="s">
        <v>180</v>
      </c>
      <c r="C1339" s="57">
        <v>101</v>
      </c>
      <c r="D1339" s="56" t="s">
        <v>4942</v>
      </c>
      <c r="E1339" s="56" t="s">
        <v>4943</v>
      </c>
      <c r="F1339" s="57">
        <v>2</v>
      </c>
    </row>
    <row r="1340" spans="1:6">
      <c r="A1340" s="55">
        <v>46260</v>
      </c>
      <c r="B1340" s="56" t="s">
        <v>182</v>
      </c>
      <c r="C1340" s="57">
        <v>30</v>
      </c>
      <c r="D1340" s="56" t="s">
        <v>4946</v>
      </c>
      <c r="E1340" s="56" t="s">
        <v>4947</v>
      </c>
      <c r="F1340" s="57">
        <v>1</v>
      </c>
    </row>
    <row r="1341" spans="1:6">
      <c r="A1341" s="55">
        <v>46260</v>
      </c>
      <c r="B1341" s="56" t="s">
        <v>184</v>
      </c>
      <c r="C1341" s="57">
        <v>81</v>
      </c>
      <c r="D1341" s="56" t="s">
        <v>4944</v>
      </c>
      <c r="E1341" s="56" t="s">
        <v>4945</v>
      </c>
      <c r="F1341" s="57">
        <v>1</v>
      </c>
    </row>
    <row r="1342" spans="1:6">
      <c r="A1342" s="55">
        <v>46260</v>
      </c>
      <c r="B1342" s="56" t="s">
        <v>186</v>
      </c>
      <c r="C1342" s="57">
        <v>50</v>
      </c>
      <c r="D1342" s="56" t="s">
        <v>4953</v>
      </c>
      <c r="E1342" s="56" t="s">
        <v>4954</v>
      </c>
      <c r="F1342" s="57">
        <v>1</v>
      </c>
    </row>
    <row r="1343" spans="1:6">
      <c r="A1343" s="55">
        <v>46260</v>
      </c>
      <c r="B1343" s="56" t="s">
        <v>188</v>
      </c>
      <c r="C1343" s="57">
        <v>54</v>
      </c>
      <c r="D1343" s="56" t="s">
        <v>4942</v>
      </c>
      <c r="E1343" s="56" t="s">
        <v>4943</v>
      </c>
      <c r="F1343" s="57">
        <v>2</v>
      </c>
    </row>
    <row r="1344" spans="1:6">
      <c r="A1344" s="55">
        <v>46260</v>
      </c>
      <c r="B1344" s="56" t="s">
        <v>190</v>
      </c>
      <c r="C1344" s="57">
        <v>43</v>
      </c>
      <c r="D1344" s="56" t="s">
        <v>4946</v>
      </c>
      <c r="E1344" s="56" t="s">
        <v>4947</v>
      </c>
      <c r="F1344" s="57">
        <v>1</v>
      </c>
    </row>
    <row r="1345" spans="1:6">
      <c r="A1345" s="55">
        <v>46260</v>
      </c>
      <c r="B1345" s="56" t="s">
        <v>192</v>
      </c>
      <c r="C1345" s="57">
        <v>67</v>
      </c>
      <c r="D1345" s="56" t="s">
        <v>4948</v>
      </c>
      <c r="E1345" s="56" t="s">
        <v>4949</v>
      </c>
      <c r="F1345" s="57">
        <v>2</v>
      </c>
    </row>
    <row r="1346" spans="1:6">
      <c r="A1346" s="55">
        <v>46260</v>
      </c>
      <c r="B1346" s="56" t="s">
        <v>194</v>
      </c>
      <c r="C1346" s="57">
        <v>61</v>
      </c>
      <c r="D1346" s="56" t="s">
        <v>4953</v>
      </c>
      <c r="E1346" s="56" t="s">
        <v>4954</v>
      </c>
      <c r="F1346" s="57">
        <v>1</v>
      </c>
    </row>
    <row r="1347" spans="1:6">
      <c r="A1347" s="55">
        <v>46260</v>
      </c>
      <c r="B1347" s="56" t="s">
        <v>196</v>
      </c>
      <c r="C1347" s="57">
        <v>14</v>
      </c>
      <c r="D1347" s="56" t="s">
        <v>4953</v>
      </c>
      <c r="E1347" s="56" t="s">
        <v>4954</v>
      </c>
      <c r="F1347" s="57">
        <v>1</v>
      </c>
    </row>
    <row r="1348" spans="1:6">
      <c r="A1348" s="55">
        <v>46260</v>
      </c>
      <c r="B1348" s="56" t="s">
        <v>198</v>
      </c>
      <c r="C1348" s="57">
        <v>20</v>
      </c>
      <c r="D1348" s="56" t="s">
        <v>4946</v>
      </c>
      <c r="E1348" s="56" t="s">
        <v>4947</v>
      </c>
      <c r="F1348" s="57">
        <v>1</v>
      </c>
    </row>
    <row r="1349" spans="1:6">
      <c r="A1349" s="55">
        <v>46260</v>
      </c>
      <c r="B1349" s="56" t="s">
        <v>206</v>
      </c>
      <c r="C1349" s="57">
        <v>2</v>
      </c>
      <c r="D1349" s="56" t="s">
        <v>4950</v>
      </c>
      <c r="E1349" s="56" t="s">
        <v>4951</v>
      </c>
      <c r="F1349" s="57">
        <v>1</v>
      </c>
    </row>
    <row r="1350" spans="1:6">
      <c r="A1350" s="55">
        <v>46260</v>
      </c>
      <c r="B1350" s="56" t="s">
        <v>210</v>
      </c>
      <c r="C1350" s="57">
        <v>1</v>
      </c>
      <c r="D1350" s="56" t="s">
        <v>4944</v>
      </c>
      <c r="E1350" s="56" t="s">
        <v>4945</v>
      </c>
      <c r="F1350" s="57">
        <v>1</v>
      </c>
    </row>
    <row r="1351" spans="1:6">
      <c r="A1351" s="55">
        <v>46260</v>
      </c>
      <c r="B1351" s="56" t="s">
        <v>218</v>
      </c>
      <c r="C1351" s="57">
        <v>76</v>
      </c>
      <c r="D1351" s="56" t="s">
        <v>4950</v>
      </c>
      <c r="E1351" s="56" t="s">
        <v>4951</v>
      </c>
      <c r="F1351" s="57">
        <v>1</v>
      </c>
    </row>
    <row r="1352" spans="1:6">
      <c r="A1352" s="55">
        <v>46260</v>
      </c>
      <c r="B1352" s="56" t="s">
        <v>222</v>
      </c>
      <c r="C1352" s="57">
        <v>12</v>
      </c>
      <c r="D1352" s="56" t="s">
        <v>4950</v>
      </c>
      <c r="E1352" s="56" t="s">
        <v>4951</v>
      </c>
      <c r="F1352" s="57">
        <v>1</v>
      </c>
    </row>
    <row r="1353" spans="1:6">
      <c r="A1353" s="55">
        <v>46260</v>
      </c>
      <c r="B1353" s="56" t="s">
        <v>226</v>
      </c>
      <c r="C1353" s="57">
        <v>108</v>
      </c>
      <c r="D1353" s="56" t="s">
        <v>4953</v>
      </c>
      <c r="E1353" s="56" t="s">
        <v>4954</v>
      </c>
      <c r="F1353" s="57">
        <v>1</v>
      </c>
    </row>
    <row r="1354" spans="1:6">
      <c r="A1354" s="55">
        <v>46260</v>
      </c>
      <c r="B1354" s="56" t="s">
        <v>228</v>
      </c>
      <c r="C1354" s="57">
        <v>81</v>
      </c>
      <c r="D1354" s="56" t="s">
        <v>4946</v>
      </c>
      <c r="E1354" s="56" t="s">
        <v>4947</v>
      </c>
      <c r="F1354" s="57">
        <v>1</v>
      </c>
    </row>
    <row r="1355" spans="1:6">
      <c r="A1355" s="55">
        <v>46260</v>
      </c>
      <c r="B1355" s="56" t="s">
        <v>238</v>
      </c>
      <c r="C1355" s="57">
        <v>55</v>
      </c>
      <c r="D1355" s="56" t="s">
        <v>4950</v>
      </c>
      <c r="E1355" s="56" t="s">
        <v>4951</v>
      </c>
      <c r="F1355" s="57">
        <v>1</v>
      </c>
    </row>
    <row r="1356" spans="1:6">
      <c r="A1356" s="55">
        <v>46260</v>
      </c>
      <c r="B1356" s="56" t="s">
        <v>240</v>
      </c>
      <c r="C1356" s="57">
        <v>114</v>
      </c>
      <c r="D1356" s="56" t="s">
        <v>4950</v>
      </c>
      <c r="E1356" s="56" t="s">
        <v>4951</v>
      </c>
      <c r="F1356" s="57">
        <v>1</v>
      </c>
    </row>
    <row r="1357" spans="1:6">
      <c r="A1357" s="55">
        <v>46260</v>
      </c>
      <c r="B1357" s="56" t="s">
        <v>250</v>
      </c>
      <c r="C1357" s="57">
        <v>16</v>
      </c>
      <c r="D1357" s="56" t="s">
        <v>4942</v>
      </c>
      <c r="E1357" s="56" t="s">
        <v>4943</v>
      </c>
      <c r="F1357" s="57">
        <v>2</v>
      </c>
    </row>
    <row r="1358" spans="1:6">
      <c r="A1358" s="55">
        <v>46260</v>
      </c>
      <c r="B1358" s="56" t="s">
        <v>254</v>
      </c>
      <c r="C1358" s="57">
        <v>60</v>
      </c>
      <c r="D1358" s="56" t="s">
        <v>4950</v>
      </c>
      <c r="E1358" s="56" t="s">
        <v>4951</v>
      </c>
      <c r="F1358" s="57">
        <v>1</v>
      </c>
    </row>
    <row r="1359" spans="1:6">
      <c r="A1359" s="55">
        <v>46260</v>
      </c>
      <c r="B1359" s="56" t="s">
        <v>256</v>
      </c>
      <c r="C1359" s="57">
        <v>130</v>
      </c>
      <c r="D1359" s="56" t="s">
        <v>4942</v>
      </c>
      <c r="E1359" s="56" t="s">
        <v>4943</v>
      </c>
      <c r="F1359" s="57">
        <v>2</v>
      </c>
    </row>
    <row r="1360" spans="1:6">
      <c r="A1360" s="55">
        <v>46260</v>
      </c>
      <c r="B1360" s="56" t="s">
        <v>258</v>
      </c>
      <c r="C1360" s="57">
        <v>1</v>
      </c>
      <c r="D1360" s="56" t="s">
        <v>4944</v>
      </c>
      <c r="E1360" s="56" t="s">
        <v>4945</v>
      </c>
      <c r="F1360" s="57">
        <v>1</v>
      </c>
    </row>
    <row r="1361" spans="1:6">
      <c r="A1361" s="55">
        <v>46260</v>
      </c>
      <c r="B1361" s="56" t="s">
        <v>266</v>
      </c>
      <c r="C1361" s="57">
        <v>32</v>
      </c>
      <c r="D1361" s="56" t="s">
        <v>4953</v>
      </c>
      <c r="E1361" s="56" t="s">
        <v>4954</v>
      </c>
      <c r="F1361" s="57">
        <v>1</v>
      </c>
    </row>
    <row r="1362" spans="1:6">
      <c r="A1362" s="55">
        <v>46260</v>
      </c>
      <c r="B1362" s="56" t="s">
        <v>270</v>
      </c>
      <c r="C1362" s="57">
        <v>112</v>
      </c>
      <c r="D1362" s="56" t="s">
        <v>4953</v>
      </c>
      <c r="E1362" s="56" t="s">
        <v>4954</v>
      </c>
      <c r="F1362" s="57">
        <v>1</v>
      </c>
    </row>
    <row r="1363" spans="1:6">
      <c r="A1363" s="55">
        <v>46260</v>
      </c>
      <c r="B1363" s="56" t="s">
        <v>272</v>
      </c>
      <c r="C1363" s="57">
        <v>96</v>
      </c>
      <c r="D1363" s="56" t="s">
        <v>4942</v>
      </c>
      <c r="E1363" s="56" t="s">
        <v>4943</v>
      </c>
      <c r="F1363" s="57">
        <v>2</v>
      </c>
    </row>
    <row r="1364" spans="1:6">
      <c r="A1364" s="55">
        <v>46260</v>
      </c>
      <c r="B1364" s="56" t="s">
        <v>276</v>
      </c>
      <c r="C1364" s="57">
        <v>56</v>
      </c>
      <c r="D1364" s="56" t="s">
        <v>4944</v>
      </c>
      <c r="E1364" s="56" t="s">
        <v>4945</v>
      </c>
      <c r="F1364" s="57">
        <v>1</v>
      </c>
    </row>
    <row r="1365" spans="1:6">
      <c r="A1365" s="55">
        <v>46260</v>
      </c>
      <c r="B1365" s="56" t="s">
        <v>278</v>
      </c>
      <c r="C1365" s="57">
        <v>71</v>
      </c>
      <c r="D1365" s="56" t="s">
        <v>4953</v>
      </c>
      <c r="E1365" s="56" t="s">
        <v>4954</v>
      </c>
      <c r="F1365" s="57">
        <v>1</v>
      </c>
    </row>
    <row r="1366" spans="1:6">
      <c r="A1366" s="55">
        <v>46260</v>
      </c>
      <c r="B1366" s="56" t="s">
        <v>280</v>
      </c>
      <c r="C1366" s="57">
        <v>87</v>
      </c>
      <c r="D1366" s="56" t="s">
        <v>4948</v>
      </c>
      <c r="E1366" s="56" t="s">
        <v>4949</v>
      </c>
      <c r="F1366" s="57">
        <v>2</v>
      </c>
    </row>
    <row r="1367" spans="1:6">
      <c r="A1367" s="55">
        <v>46260</v>
      </c>
      <c r="B1367" s="56" t="s">
        <v>304</v>
      </c>
      <c r="C1367" s="57">
        <v>11</v>
      </c>
      <c r="D1367" s="56" t="s">
        <v>4942</v>
      </c>
      <c r="E1367" s="56" t="s">
        <v>4943</v>
      </c>
      <c r="F1367" s="57">
        <v>2</v>
      </c>
    </row>
    <row r="1368" spans="1:6">
      <c r="A1368" s="55">
        <v>46260</v>
      </c>
      <c r="B1368" s="56" t="s">
        <v>328</v>
      </c>
      <c r="C1368" s="57">
        <v>132</v>
      </c>
      <c r="D1368" s="56" t="s">
        <v>4944</v>
      </c>
      <c r="E1368" s="56" t="s">
        <v>4945</v>
      </c>
      <c r="F1368" s="57">
        <v>1</v>
      </c>
    </row>
    <row r="1369" spans="1:6">
      <c r="A1369" s="55">
        <v>46260</v>
      </c>
      <c r="B1369" s="56" t="s">
        <v>350</v>
      </c>
      <c r="C1369" s="57">
        <v>3</v>
      </c>
      <c r="D1369" s="56" t="s">
        <v>4950</v>
      </c>
      <c r="E1369" s="56" t="s">
        <v>4951</v>
      </c>
      <c r="F1369" s="57">
        <v>1</v>
      </c>
    </row>
    <row r="1370" spans="1:6">
      <c r="A1370" s="55">
        <v>46260</v>
      </c>
      <c r="B1370" s="56" t="s">
        <v>358</v>
      </c>
      <c r="C1370" s="57">
        <v>17</v>
      </c>
      <c r="D1370" s="56" t="s">
        <v>4942</v>
      </c>
      <c r="E1370" s="56" t="s">
        <v>4943</v>
      </c>
      <c r="F1370" s="57">
        <v>2</v>
      </c>
    </row>
    <row r="1371" spans="1:6">
      <c r="A1371" s="55">
        <v>46260</v>
      </c>
      <c r="B1371" s="56" t="s">
        <v>364</v>
      </c>
      <c r="C1371" s="57">
        <v>10</v>
      </c>
      <c r="D1371" s="56" t="s">
        <v>4942</v>
      </c>
      <c r="E1371" s="56" t="s">
        <v>4943</v>
      </c>
      <c r="F1371" s="57">
        <v>2</v>
      </c>
    </row>
    <row r="1372" spans="1:6">
      <c r="A1372" s="55">
        <v>46260</v>
      </c>
      <c r="B1372" s="56" t="s">
        <v>386</v>
      </c>
      <c r="C1372" s="57">
        <v>44</v>
      </c>
      <c r="D1372" s="56" t="s">
        <v>4953</v>
      </c>
      <c r="E1372" s="56" t="s">
        <v>4954</v>
      </c>
      <c r="F1372" s="57">
        <v>1</v>
      </c>
    </row>
    <row r="1373" spans="1:6">
      <c r="A1373" s="55">
        <v>46260</v>
      </c>
      <c r="B1373" s="56" t="s">
        <v>390</v>
      </c>
      <c r="C1373" s="57">
        <v>37</v>
      </c>
      <c r="D1373" s="56" t="s">
        <v>4971</v>
      </c>
      <c r="E1373" s="56" t="s">
        <v>4972</v>
      </c>
      <c r="F1373" s="57">
        <v>2</v>
      </c>
    </row>
    <row r="1374" spans="1:6">
      <c r="A1374" s="55">
        <v>46260</v>
      </c>
      <c r="B1374" s="56" t="s">
        <v>394</v>
      </c>
      <c r="C1374" s="57">
        <v>13</v>
      </c>
      <c r="D1374" s="56" t="s">
        <v>4942</v>
      </c>
      <c r="E1374" s="56" t="s">
        <v>4943</v>
      </c>
      <c r="F1374" s="57">
        <v>2</v>
      </c>
    </row>
    <row r="1375" spans="1:6">
      <c r="A1375" s="55">
        <v>46260</v>
      </c>
      <c r="B1375" s="56" t="s">
        <v>424</v>
      </c>
      <c r="C1375" s="57">
        <v>20</v>
      </c>
      <c r="D1375" s="56" t="s">
        <v>4953</v>
      </c>
      <c r="E1375" s="56" t="s">
        <v>4954</v>
      </c>
      <c r="F1375" s="57">
        <v>1</v>
      </c>
    </row>
    <row r="1376" spans="1:6">
      <c r="A1376" s="55">
        <v>46260</v>
      </c>
      <c r="B1376" s="56" t="s">
        <v>428</v>
      </c>
      <c r="C1376" s="57">
        <v>75</v>
      </c>
      <c r="D1376" s="56" t="s">
        <v>4946</v>
      </c>
      <c r="E1376" s="56" t="s">
        <v>4947</v>
      </c>
      <c r="F1376" s="57">
        <v>1</v>
      </c>
    </row>
    <row r="1377" spans="1:6">
      <c r="A1377" s="55">
        <v>46260</v>
      </c>
      <c r="B1377" s="56" t="s">
        <v>430</v>
      </c>
      <c r="C1377" s="57">
        <v>85</v>
      </c>
      <c r="D1377" s="56" t="s">
        <v>4944</v>
      </c>
      <c r="E1377" s="56" t="s">
        <v>4945</v>
      </c>
      <c r="F1377" s="57">
        <v>1</v>
      </c>
    </row>
    <row r="1378" spans="1:6">
      <c r="A1378" s="55">
        <v>46260</v>
      </c>
      <c r="B1378" s="56" t="s">
        <v>432</v>
      </c>
      <c r="C1378" s="57">
        <v>2</v>
      </c>
      <c r="D1378" s="56" t="s">
        <v>4942</v>
      </c>
      <c r="E1378" s="56" t="s">
        <v>4943</v>
      </c>
      <c r="F1378" s="57">
        <v>2</v>
      </c>
    </row>
    <row r="1379" spans="1:6">
      <c r="A1379" s="55">
        <v>46260</v>
      </c>
      <c r="B1379" s="56" t="s">
        <v>4970</v>
      </c>
      <c r="C1379" s="57">
        <v>12</v>
      </c>
      <c r="D1379" s="56" t="s">
        <v>4942</v>
      </c>
      <c r="E1379" s="56" t="s">
        <v>4943</v>
      </c>
      <c r="F1379" s="57">
        <v>2</v>
      </c>
    </row>
    <row r="1380" spans="1:6">
      <c r="A1380" s="55">
        <v>46260</v>
      </c>
      <c r="B1380" s="56" t="s">
        <v>456</v>
      </c>
      <c r="C1380" s="57">
        <v>78</v>
      </c>
      <c r="D1380" s="56" t="s">
        <v>4942</v>
      </c>
      <c r="E1380" s="56" t="s">
        <v>4943</v>
      </c>
      <c r="F1380" s="57">
        <v>2</v>
      </c>
    </row>
    <row r="1381" spans="1:6">
      <c r="A1381" s="55">
        <v>46260</v>
      </c>
      <c r="B1381" s="56" t="s">
        <v>460</v>
      </c>
      <c r="C1381" s="57">
        <v>27</v>
      </c>
      <c r="D1381" s="56" t="s">
        <v>4953</v>
      </c>
      <c r="E1381" s="56" t="s">
        <v>4954</v>
      </c>
      <c r="F1381" s="57">
        <v>1</v>
      </c>
    </row>
    <row r="1382" spans="1:6">
      <c r="A1382" s="55">
        <v>46260</v>
      </c>
      <c r="B1382" s="56" t="s">
        <v>464</v>
      </c>
      <c r="C1382" s="57">
        <v>34</v>
      </c>
      <c r="D1382" s="56" t="s">
        <v>4946</v>
      </c>
      <c r="E1382" s="56" t="s">
        <v>4947</v>
      </c>
      <c r="F1382" s="57">
        <v>1</v>
      </c>
    </row>
    <row r="1383" spans="1:6">
      <c r="A1383" s="55">
        <v>46260</v>
      </c>
      <c r="B1383" s="56" t="s">
        <v>466</v>
      </c>
      <c r="C1383" s="57">
        <v>19</v>
      </c>
      <c r="D1383" s="56" t="s">
        <v>4944</v>
      </c>
      <c r="E1383" s="56" t="s">
        <v>4945</v>
      </c>
      <c r="F1383" s="57">
        <v>1</v>
      </c>
    </row>
    <row r="1384" spans="1:6">
      <c r="A1384" s="55">
        <v>46260</v>
      </c>
      <c r="B1384" s="56" t="s">
        <v>470</v>
      </c>
      <c r="C1384" s="57">
        <v>47</v>
      </c>
      <c r="D1384" s="56" t="s">
        <v>4953</v>
      </c>
      <c r="E1384" s="56" t="s">
        <v>4954</v>
      </c>
      <c r="F1384" s="57">
        <v>1</v>
      </c>
    </row>
    <row r="1385" spans="1:6">
      <c r="A1385" s="55">
        <v>46259</v>
      </c>
      <c r="B1385" s="56" t="s">
        <v>46</v>
      </c>
      <c r="C1385" s="57">
        <v>100</v>
      </c>
      <c r="D1385" s="56" t="s">
        <v>4942</v>
      </c>
      <c r="E1385" s="56" t="s">
        <v>4943</v>
      </c>
      <c r="F1385" s="57">
        <v>2</v>
      </c>
    </row>
    <row r="1386" spans="1:6">
      <c r="A1386" s="55">
        <v>46259</v>
      </c>
      <c r="B1386" s="56" t="s">
        <v>4051</v>
      </c>
      <c r="C1386" s="57">
        <v>82</v>
      </c>
      <c r="D1386" s="56" t="s">
        <v>4944</v>
      </c>
      <c r="E1386" s="56" t="s">
        <v>4945</v>
      </c>
      <c r="F1386" s="57">
        <v>1</v>
      </c>
    </row>
    <row r="1387" spans="1:6">
      <c r="A1387" s="55">
        <v>46259</v>
      </c>
      <c r="B1387" s="56" t="s">
        <v>49</v>
      </c>
      <c r="C1387" s="57">
        <v>45</v>
      </c>
      <c r="D1387" s="56" t="s">
        <v>4946</v>
      </c>
      <c r="E1387" s="56" t="s">
        <v>4947</v>
      </c>
      <c r="F1387" s="57">
        <v>1</v>
      </c>
    </row>
    <row r="1388" spans="1:6">
      <c r="A1388" s="55">
        <v>46259</v>
      </c>
      <c r="B1388" s="56" t="s">
        <v>56</v>
      </c>
      <c r="C1388" s="57">
        <v>42</v>
      </c>
      <c r="D1388" s="56" t="s">
        <v>4946</v>
      </c>
      <c r="E1388" s="56" t="s">
        <v>4947</v>
      </c>
      <c r="F1388" s="57">
        <v>1</v>
      </c>
    </row>
    <row r="1389" spans="1:6">
      <c r="A1389" s="55">
        <v>46259</v>
      </c>
      <c r="B1389" s="56" t="s">
        <v>60</v>
      </c>
      <c r="C1389" s="57">
        <v>46</v>
      </c>
      <c r="D1389" s="56" t="s">
        <v>4942</v>
      </c>
      <c r="E1389" s="56" t="s">
        <v>4943</v>
      </c>
      <c r="F1389" s="57">
        <v>2</v>
      </c>
    </row>
    <row r="1390" spans="1:6">
      <c r="A1390" s="55">
        <v>46259</v>
      </c>
      <c r="B1390" s="56" t="s">
        <v>62</v>
      </c>
      <c r="C1390" s="57">
        <v>103</v>
      </c>
      <c r="D1390" s="56" t="s">
        <v>4944</v>
      </c>
      <c r="E1390" s="56" t="s">
        <v>4945</v>
      </c>
      <c r="F1390" s="57">
        <v>1</v>
      </c>
    </row>
    <row r="1391" spans="1:6">
      <c r="A1391" s="55">
        <v>46259</v>
      </c>
      <c r="B1391" s="56" t="s">
        <v>64</v>
      </c>
      <c r="C1391" s="57">
        <v>83</v>
      </c>
      <c r="D1391" s="56" t="s">
        <v>4944</v>
      </c>
      <c r="E1391" s="56" t="s">
        <v>4945</v>
      </c>
      <c r="F1391" s="57">
        <v>1</v>
      </c>
    </row>
    <row r="1392" spans="1:6">
      <c r="A1392" s="55">
        <v>46259</v>
      </c>
      <c r="B1392" s="56" t="s">
        <v>66</v>
      </c>
      <c r="C1392" s="57">
        <v>140</v>
      </c>
      <c r="D1392" s="56" t="s">
        <v>4944</v>
      </c>
      <c r="E1392" s="56" t="s">
        <v>4945</v>
      </c>
      <c r="F1392" s="57">
        <v>1</v>
      </c>
    </row>
    <row r="1393" spans="1:6">
      <c r="A1393" s="55">
        <v>46259</v>
      </c>
      <c r="B1393" s="56" t="s">
        <v>70</v>
      </c>
      <c r="C1393" s="57">
        <v>99</v>
      </c>
      <c r="D1393" s="56" t="s">
        <v>4944</v>
      </c>
      <c r="E1393" s="56" t="s">
        <v>4945</v>
      </c>
      <c r="F1393" s="57">
        <v>1</v>
      </c>
    </row>
    <row r="1394" spans="1:6">
      <c r="A1394" s="55">
        <v>46259</v>
      </c>
      <c r="B1394" s="56" t="s">
        <v>4053</v>
      </c>
      <c r="C1394" s="57">
        <v>56</v>
      </c>
      <c r="D1394" s="56" t="s">
        <v>4944</v>
      </c>
      <c r="E1394" s="56" t="s">
        <v>4945</v>
      </c>
      <c r="F1394" s="57">
        <v>1</v>
      </c>
    </row>
    <row r="1395" spans="1:6">
      <c r="A1395" s="55">
        <v>46259</v>
      </c>
      <c r="B1395" s="56" t="s">
        <v>72</v>
      </c>
      <c r="C1395" s="57">
        <v>97</v>
      </c>
      <c r="D1395" s="56" t="s">
        <v>4944</v>
      </c>
      <c r="E1395" s="56" t="s">
        <v>4945</v>
      </c>
      <c r="F1395" s="57">
        <v>1</v>
      </c>
    </row>
    <row r="1396" spans="1:6">
      <c r="A1396" s="55">
        <v>46259</v>
      </c>
      <c r="B1396" s="56" t="s">
        <v>4055</v>
      </c>
      <c r="C1396" s="57">
        <v>21</v>
      </c>
      <c r="D1396" s="56" t="s">
        <v>4953</v>
      </c>
      <c r="E1396" s="56" t="s">
        <v>4954</v>
      </c>
      <c r="F1396" s="57">
        <v>1</v>
      </c>
    </row>
    <row r="1397" spans="1:6">
      <c r="A1397" s="55">
        <v>46259</v>
      </c>
      <c r="B1397" s="56" t="s">
        <v>4057</v>
      </c>
      <c r="C1397" s="57">
        <v>69</v>
      </c>
      <c r="D1397" s="56" t="s">
        <v>4948</v>
      </c>
      <c r="E1397" s="56" t="s">
        <v>4949</v>
      </c>
      <c r="F1397" s="57">
        <v>2</v>
      </c>
    </row>
    <row r="1398" spans="1:6">
      <c r="A1398" s="55">
        <v>46259</v>
      </c>
      <c r="B1398" s="56" t="s">
        <v>78</v>
      </c>
      <c r="C1398" s="57">
        <v>105</v>
      </c>
      <c r="D1398" s="56" t="s">
        <v>4948</v>
      </c>
      <c r="E1398" s="56" t="s">
        <v>4949</v>
      </c>
      <c r="F1398" s="57">
        <v>2</v>
      </c>
    </row>
    <row r="1399" spans="1:6">
      <c r="A1399" s="55">
        <v>46259</v>
      </c>
      <c r="B1399" s="56" t="s">
        <v>80</v>
      </c>
      <c r="C1399" s="57">
        <v>97</v>
      </c>
      <c r="D1399" s="56" t="s">
        <v>4946</v>
      </c>
      <c r="E1399" s="56" t="s">
        <v>4947</v>
      </c>
      <c r="F1399" s="57">
        <v>1</v>
      </c>
    </row>
    <row r="1400" spans="1:6">
      <c r="A1400" s="55">
        <v>46259</v>
      </c>
      <c r="B1400" s="56" t="s">
        <v>82</v>
      </c>
      <c r="C1400" s="57">
        <v>81</v>
      </c>
      <c r="D1400" s="56" t="s">
        <v>4953</v>
      </c>
      <c r="E1400" s="56" t="s">
        <v>4954</v>
      </c>
      <c r="F1400" s="57">
        <v>1</v>
      </c>
    </row>
    <row r="1401" spans="1:6">
      <c r="A1401" s="55">
        <v>46259</v>
      </c>
      <c r="B1401" s="56" t="s">
        <v>86</v>
      </c>
      <c r="C1401" s="57">
        <v>102</v>
      </c>
      <c r="D1401" s="56" t="s">
        <v>4942</v>
      </c>
      <c r="E1401" s="56" t="s">
        <v>4943</v>
      </c>
      <c r="F1401" s="57">
        <v>2</v>
      </c>
    </row>
    <row r="1402" spans="1:6">
      <c r="A1402" s="55">
        <v>46259</v>
      </c>
      <c r="B1402" s="56" t="s">
        <v>88</v>
      </c>
      <c r="C1402" s="57">
        <v>84</v>
      </c>
      <c r="D1402" s="56" t="s">
        <v>4946</v>
      </c>
      <c r="E1402" s="56" t="s">
        <v>4947</v>
      </c>
      <c r="F1402" s="57">
        <v>1</v>
      </c>
    </row>
    <row r="1403" spans="1:6">
      <c r="A1403" s="55">
        <v>46259</v>
      </c>
      <c r="B1403" s="56" t="s">
        <v>92</v>
      </c>
      <c r="C1403" s="57">
        <v>125</v>
      </c>
      <c r="D1403" s="56" t="s">
        <v>4963</v>
      </c>
      <c r="E1403" s="56" t="s">
        <v>4964</v>
      </c>
      <c r="F1403" s="57">
        <v>4</v>
      </c>
    </row>
    <row r="1404" spans="1:6">
      <c r="A1404" s="55">
        <v>46259</v>
      </c>
      <c r="B1404" s="56" t="s">
        <v>94</v>
      </c>
      <c r="C1404" s="57">
        <v>37</v>
      </c>
      <c r="D1404" s="56" t="s">
        <v>4944</v>
      </c>
      <c r="E1404" s="56" t="s">
        <v>4945</v>
      </c>
      <c r="F1404" s="57">
        <v>1</v>
      </c>
    </row>
    <row r="1405" spans="1:6">
      <c r="A1405" s="55">
        <v>46259</v>
      </c>
      <c r="B1405" s="56" t="s">
        <v>98</v>
      </c>
      <c r="C1405" s="57">
        <v>67</v>
      </c>
      <c r="D1405" s="56" t="s">
        <v>4963</v>
      </c>
      <c r="E1405" s="56" t="s">
        <v>4964</v>
      </c>
      <c r="F1405" s="57">
        <v>4</v>
      </c>
    </row>
    <row r="1406" spans="1:6">
      <c r="A1406" s="55">
        <v>46259</v>
      </c>
      <c r="B1406" s="56" t="s">
        <v>100</v>
      </c>
      <c r="C1406" s="57">
        <v>77</v>
      </c>
      <c r="D1406" s="56" t="s">
        <v>4953</v>
      </c>
      <c r="E1406" s="56" t="s">
        <v>4954</v>
      </c>
      <c r="F1406" s="57">
        <v>1</v>
      </c>
    </row>
    <row r="1407" spans="1:6">
      <c r="A1407" s="55">
        <v>46259</v>
      </c>
      <c r="B1407" s="56" t="s">
        <v>102</v>
      </c>
      <c r="C1407" s="57">
        <v>120</v>
      </c>
      <c r="D1407" s="56" t="s">
        <v>4944</v>
      </c>
      <c r="E1407" s="56" t="s">
        <v>4945</v>
      </c>
      <c r="F1407" s="57">
        <v>1</v>
      </c>
    </row>
    <row r="1408" spans="1:6">
      <c r="A1408" s="55">
        <v>46259</v>
      </c>
      <c r="B1408" s="56" t="s">
        <v>104</v>
      </c>
      <c r="C1408" s="57">
        <v>72</v>
      </c>
      <c r="D1408" s="56" t="s">
        <v>4942</v>
      </c>
      <c r="E1408" s="56" t="s">
        <v>4943</v>
      </c>
      <c r="F1408" s="57">
        <v>2</v>
      </c>
    </row>
    <row r="1409" spans="1:6">
      <c r="A1409" s="55">
        <v>46259</v>
      </c>
      <c r="B1409" s="56" t="s">
        <v>112</v>
      </c>
      <c r="C1409" s="57">
        <v>47</v>
      </c>
      <c r="D1409" s="56" t="s">
        <v>4946</v>
      </c>
      <c r="E1409" s="56" t="s">
        <v>4947</v>
      </c>
      <c r="F1409" s="57">
        <v>1</v>
      </c>
    </row>
    <row r="1410" spans="1:6">
      <c r="A1410" s="55">
        <v>46259</v>
      </c>
      <c r="B1410" s="56" t="s">
        <v>114</v>
      </c>
      <c r="C1410" s="57">
        <v>176</v>
      </c>
      <c r="D1410" s="56" t="s">
        <v>4944</v>
      </c>
      <c r="E1410" s="56" t="s">
        <v>4945</v>
      </c>
      <c r="F1410" s="57">
        <v>1</v>
      </c>
    </row>
    <row r="1411" spans="1:6">
      <c r="A1411" s="55">
        <v>46259</v>
      </c>
      <c r="B1411" s="56" t="s">
        <v>4063</v>
      </c>
      <c r="C1411" s="57">
        <v>83</v>
      </c>
      <c r="D1411" s="56" t="s">
        <v>4942</v>
      </c>
      <c r="E1411" s="56" t="s">
        <v>4943</v>
      </c>
      <c r="F1411" s="57">
        <v>2</v>
      </c>
    </row>
    <row r="1412" spans="1:6">
      <c r="A1412" s="55">
        <v>46259</v>
      </c>
      <c r="B1412" s="56" t="s">
        <v>116</v>
      </c>
      <c r="C1412" s="57">
        <v>34</v>
      </c>
      <c r="D1412" s="56" t="s">
        <v>4955</v>
      </c>
      <c r="E1412" s="56" t="s">
        <v>4956</v>
      </c>
      <c r="F1412" s="57">
        <v>3</v>
      </c>
    </row>
    <row r="1413" spans="1:6">
      <c r="A1413" s="55">
        <v>46259</v>
      </c>
      <c r="B1413" s="56" t="s">
        <v>118</v>
      </c>
      <c r="C1413" s="57">
        <v>54</v>
      </c>
      <c r="D1413" s="56" t="s">
        <v>4953</v>
      </c>
      <c r="E1413" s="56" t="s">
        <v>4954</v>
      </c>
      <c r="F1413" s="57">
        <v>1</v>
      </c>
    </row>
    <row r="1414" spans="1:6">
      <c r="A1414" s="55">
        <v>46259</v>
      </c>
      <c r="B1414" s="56" t="s">
        <v>120</v>
      </c>
      <c r="C1414" s="57">
        <v>88</v>
      </c>
      <c r="D1414" s="56" t="s">
        <v>4946</v>
      </c>
      <c r="E1414" s="56" t="s">
        <v>4947</v>
      </c>
      <c r="F1414" s="57">
        <v>1</v>
      </c>
    </row>
    <row r="1415" spans="1:6">
      <c r="A1415" s="55">
        <v>46259</v>
      </c>
      <c r="B1415" s="56" t="s">
        <v>122</v>
      </c>
      <c r="C1415" s="57">
        <v>11</v>
      </c>
      <c r="D1415" s="56" t="s">
        <v>4953</v>
      </c>
      <c r="E1415" s="56" t="s">
        <v>4954</v>
      </c>
      <c r="F1415" s="57">
        <v>1</v>
      </c>
    </row>
    <row r="1416" spans="1:6">
      <c r="A1416" s="55">
        <v>46259</v>
      </c>
      <c r="B1416" s="56" t="s">
        <v>124</v>
      </c>
      <c r="C1416" s="57">
        <v>90</v>
      </c>
      <c r="D1416" s="56" t="s">
        <v>4944</v>
      </c>
      <c r="E1416" s="56" t="s">
        <v>4945</v>
      </c>
      <c r="F1416" s="57">
        <v>1</v>
      </c>
    </row>
    <row r="1417" spans="1:6">
      <c r="A1417" s="55">
        <v>46259</v>
      </c>
      <c r="B1417" s="56" t="s">
        <v>126</v>
      </c>
      <c r="C1417" s="57">
        <v>39</v>
      </c>
      <c r="D1417" s="56" t="s">
        <v>4955</v>
      </c>
      <c r="E1417" s="56" t="s">
        <v>4956</v>
      </c>
      <c r="F1417" s="57">
        <v>3</v>
      </c>
    </row>
    <row r="1418" spans="1:6">
      <c r="A1418" s="55">
        <v>46259</v>
      </c>
      <c r="B1418" s="56" t="s">
        <v>132</v>
      </c>
      <c r="C1418" s="57">
        <v>42</v>
      </c>
      <c r="D1418" s="56" t="s">
        <v>4944</v>
      </c>
      <c r="E1418" s="56" t="s">
        <v>4945</v>
      </c>
      <c r="F1418" s="57">
        <v>1</v>
      </c>
    </row>
    <row r="1419" spans="1:6">
      <c r="A1419" s="55">
        <v>46259</v>
      </c>
      <c r="B1419" s="56" t="s">
        <v>142</v>
      </c>
      <c r="C1419" s="57">
        <v>17</v>
      </c>
      <c r="D1419" s="56" t="s">
        <v>4946</v>
      </c>
      <c r="E1419" s="56" t="s">
        <v>4947</v>
      </c>
      <c r="F1419" s="57">
        <v>1</v>
      </c>
    </row>
    <row r="1420" spans="1:6">
      <c r="A1420" s="55">
        <v>46259</v>
      </c>
      <c r="B1420" s="56" t="s">
        <v>4065</v>
      </c>
      <c r="C1420" s="57">
        <v>18</v>
      </c>
      <c r="D1420" s="56" t="s">
        <v>4953</v>
      </c>
      <c r="E1420" s="56" t="s">
        <v>4954</v>
      </c>
      <c r="F1420" s="57">
        <v>1</v>
      </c>
    </row>
    <row r="1421" spans="1:6">
      <c r="A1421" s="55">
        <v>46259</v>
      </c>
      <c r="B1421" s="56" t="s">
        <v>146</v>
      </c>
      <c r="C1421" s="57">
        <v>85</v>
      </c>
      <c r="D1421" s="56" t="s">
        <v>4942</v>
      </c>
      <c r="E1421" s="56" t="s">
        <v>4943</v>
      </c>
      <c r="F1421" s="57">
        <v>2</v>
      </c>
    </row>
    <row r="1422" spans="1:6">
      <c r="A1422" s="55">
        <v>46259</v>
      </c>
      <c r="B1422" s="56" t="s">
        <v>148</v>
      </c>
      <c r="C1422" s="57">
        <v>65</v>
      </c>
      <c r="D1422" s="56" t="s">
        <v>4953</v>
      </c>
      <c r="E1422" s="56" t="s">
        <v>4954</v>
      </c>
      <c r="F1422" s="57">
        <v>1</v>
      </c>
    </row>
    <row r="1423" spans="1:6">
      <c r="A1423" s="55">
        <v>46259</v>
      </c>
      <c r="B1423" s="56" t="s">
        <v>152</v>
      </c>
      <c r="C1423" s="57">
        <v>94</v>
      </c>
      <c r="D1423" s="56" t="s">
        <v>4953</v>
      </c>
      <c r="E1423" s="56" t="s">
        <v>4954</v>
      </c>
      <c r="F1423" s="57">
        <v>1</v>
      </c>
    </row>
    <row r="1424" spans="1:6">
      <c r="A1424" s="55">
        <v>46259</v>
      </c>
      <c r="B1424" s="56" t="s">
        <v>154</v>
      </c>
      <c r="C1424" s="57">
        <v>57</v>
      </c>
      <c r="D1424" s="56" t="s">
        <v>4944</v>
      </c>
      <c r="E1424" s="56" t="s">
        <v>4945</v>
      </c>
      <c r="F1424" s="57">
        <v>1</v>
      </c>
    </row>
    <row r="1425" spans="1:6">
      <c r="A1425" s="55">
        <v>46259</v>
      </c>
      <c r="B1425" s="56" t="s">
        <v>156</v>
      </c>
      <c r="C1425" s="57">
        <v>66</v>
      </c>
      <c r="D1425" s="56" t="s">
        <v>4942</v>
      </c>
      <c r="E1425" s="56" t="s">
        <v>4943</v>
      </c>
      <c r="F1425" s="57">
        <v>2</v>
      </c>
    </row>
    <row r="1426" spans="1:6">
      <c r="A1426" s="55">
        <v>46259</v>
      </c>
      <c r="B1426" s="56" t="s">
        <v>160</v>
      </c>
      <c r="C1426" s="57">
        <v>116</v>
      </c>
      <c r="D1426" s="56" t="s">
        <v>4942</v>
      </c>
      <c r="E1426" s="56" t="s">
        <v>4943</v>
      </c>
      <c r="F1426" s="57">
        <v>2</v>
      </c>
    </row>
    <row r="1427" spans="1:6">
      <c r="A1427" s="55">
        <v>46259</v>
      </c>
      <c r="B1427" s="56" t="s">
        <v>164</v>
      </c>
      <c r="C1427" s="57">
        <v>22</v>
      </c>
      <c r="D1427" s="56" t="s">
        <v>4953</v>
      </c>
      <c r="E1427" s="56" t="s">
        <v>4954</v>
      </c>
      <c r="F1427" s="57">
        <v>1</v>
      </c>
    </row>
    <row r="1428" spans="1:6">
      <c r="A1428" s="55">
        <v>46259</v>
      </c>
      <c r="B1428" s="56" t="s">
        <v>166</v>
      </c>
      <c r="C1428" s="57">
        <v>95</v>
      </c>
      <c r="D1428" s="56" t="s">
        <v>4944</v>
      </c>
      <c r="E1428" s="56" t="s">
        <v>4945</v>
      </c>
      <c r="F1428" s="57">
        <v>1</v>
      </c>
    </row>
    <row r="1429" spans="1:6">
      <c r="A1429" s="55">
        <v>46259</v>
      </c>
      <c r="B1429" s="56" t="s">
        <v>168</v>
      </c>
      <c r="C1429" s="57">
        <v>153</v>
      </c>
      <c r="D1429" s="56" t="s">
        <v>4946</v>
      </c>
      <c r="E1429" s="56" t="s">
        <v>4947</v>
      </c>
      <c r="F1429" s="57">
        <v>1</v>
      </c>
    </row>
    <row r="1430" spans="1:6">
      <c r="A1430" s="55">
        <v>46259</v>
      </c>
      <c r="B1430" s="56" t="s">
        <v>170</v>
      </c>
      <c r="C1430" s="57">
        <v>90</v>
      </c>
      <c r="D1430" s="56" t="s">
        <v>4942</v>
      </c>
      <c r="E1430" s="56" t="s">
        <v>4943</v>
      </c>
      <c r="F1430" s="57">
        <v>2</v>
      </c>
    </row>
    <row r="1431" spans="1:6">
      <c r="A1431" s="55">
        <v>46259</v>
      </c>
      <c r="B1431" s="56" t="s">
        <v>172</v>
      </c>
      <c r="C1431" s="57">
        <v>49</v>
      </c>
      <c r="D1431" s="56" t="s">
        <v>4953</v>
      </c>
      <c r="E1431" s="56" t="s">
        <v>4954</v>
      </c>
      <c r="F1431" s="57">
        <v>1</v>
      </c>
    </row>
    <row r="1432" spans="1:6">
      <c r="A1432" s="55">
        <v>46259</v>
      </c>
      <c r="B1432" s="56" t="s">
        <v>178</v>
      </c>
      <c r="C1432" s="57">
        <v>27</v>
      </c>
      <c r="D1432" s="56" t="s">
        <v>4946</v>
      </c>
      <c r="E1432" s="56" t="s">
        <v>4947</v>
      </c>
      <c r="F1432" s="57">
        <v>1</v>
      </c>
    </row>
    <row r="1433" spans="1:6">
      <c r="A1433" s="55">
        <v>46259</v>
      </c>
      <c r="B1433" s="56" t="s">
        <v>180</v>
      </c>
      <c r="C1433" s="57">
        <v>87</v>
      </c>
      <c r="D1433" s="56" t="s">
        <v>4944</v>
      </c>
      <c r="E1433" s="56" t="s">
        <v>4945</v>
      </c>
      <c r="F1433" s="57">
        <v>1</v>
      </c>
    </row>
    <row r="1434" spans="1:6">
      <c r="A1434" s="55">
        <v>46259</v>
      </c>
      <c r="B1434" s="56" t="s">
        <v>182</v>
      </c>
      <c r="C1434" s="57">
        <v>58</v>
      </c>
      <c r="D1434" s="56" t="s">
        <v>4948</v>
      </c>
      <c r="E1434" s="56" t="s">
        <v>4949</v>
      </c>
      <c r="F1434" s="57">
        <v>2</v>
      </c>
    </row>
    <row r="1435" spans="1:6">
      <c r="A1435" s="55">
        <v>46259</v>
      </c>
      <c r="B1435" s="56" t="s">
        <v>184</v>
      </c>
      <c r="C1435" s="57">
        <v>83</v>
      </c>
      <c r="D1435" s="56" t="s">
        <v>4944</v>
      </c>
      <c r="E1435" s="56" t="s">
        <v>4945</v>
      </c>
      <c r="F1435" s="57">
        <v>1</v>
      </c>
    </row>
    <row r="1436" spans="1:6">
      <c r="A1436" s="55">
        <v>46259</v>
      </c>
      <c r="B1436" s="56" t="s">
        <v>188</v>
      </c>
      <c r="C1436" s="57">
        <v>68</v>
      </c>
      <c r="D1436" s="56" t="s">
        <v>4950</v>
      </c>
      <c r="E1436" s="56" t="s">
        <v>4951</v>
      </c>
      <c r="F1436" s="57">
        <v>1</v>
      </c>
    </row>
    <row r="1437" spans="1:6">
      <c r="A1437" s="55">
        <v>46259</v>
      </c>
      <c r="B1437" s="56" t="s">
        <v>192</v>
      </c>
      <c r="C1437" s="57">
        <v>3</v>
      </c>
      <c r="D1437" s="56" t="s">
        <v>4950</v>
      </c>
      <c r="E1437" s="56" t="s">
        <v>4951</v>
      </c>
      <c r="F1437" s="57">
        <v>1</v>
      </c>
    </row>
    <row r="1438" spans="1:6">
      <c r="A1438" s="55">
        <v>46259</v>
      </c>
      <c r="B1438" s="56" t="s">
        <v>194</v>
      </c>
      <c r="C1438" s="57">
        <v>93</v>
      </c>
      <c r="D1438" s="56" t="s">
        <v>4953</v>
      </c>
      <c r="E1438" s="56" t="s">
        <v>4954</v>
      </c>
      <c r="F1438" s="57">
        <v>1</v>
      </c>
    </row>
    <row r="1439" spans="1:6">
      <c r="A1439" s="55">
        <v>46259</v>
      </c>
      <c r="B1439" s="56" t="s">
        <v>198</v>
      </c>
      <c r="C1439" s="57">
        <v>28</v>
      </c>
      <c r="D1439" s="56" t="s">
        <v>4946</v>
      </c>
      <c r="E1439" s="56" t="s">
        <v>4947</v>
      </c>
      <c r="F1439" s="57">
        <v>1</v>
      </c>
    </row>
    <row r="1440" spans="1:6">
      <c r="A1440" s="55">
        <v>46259</v>
      </c>
      <c r="B1440" s="56" t="s">
        <v>206</v>
      </c>
      <c r="C1440" s="57">
        <v>5</v>
      </c>
      <c r="D1440" s="56" t="s">
        <v>4950</v>
      </c>
      <c r="E1440" s="56" t="s">
        <v>4951</v>
      </c>
      <c r="F1440" s="57">
        <v>1</v>
      </c>
    </row>
    <row r="1441" spans="1:6">
      <c r="A1441" s="55">
        <v>46259</v>
      </c>
      <c r="B1441" s="56" t="s">
        <v>208</v>
      </c>
      <c r="C1441" s="57">
        <v>5</v>
      </c>
      <c r="D1441" s="56" t="s">
        <v>4950</v>
      </c>
      <c r="E1441" s="56" t="s">
        <v>4951</v>
      </c>
      <c r="F1441" s="57">
        <v>1</v>
      </c>
    </row>
    <row r="1442" spans="1:6">
      <c r="A1442" s="55">
        <v>46259</v>
      </c>
      <c r="B1442" s="56" t="s">
        <v>210</v>
      </c>
      <c r="C1442" s="57">
        <v>2</v>
      </c>
      <c r="D1442" s="56" t="s">
        <v>4944</v>
      </c>
      <c r="E1442" s="56" t="s">
        <v>4945</v>
      </c>
      <c r="F1442" s="57">
        <v>1</v>
      </c>
    </row>
    <row r="1443" spans="1:6">
      <c r="A1443" s="55">
        <v>46259</v>
      </c>
      <c r="B1443" s="56" t="s">
        <v>216</v>
      </c>
      <c r="C1443" s="57">
        <v>24</v>
      </c>
      <c r="D1443" s="56" t="s">
        <v>4946</v>
      </c>
      <c r="E1443" s="56" t="s">
        <v>4947</v>
      </c>
      <c r="F1443" s="57">
        <v>1</v>
      </c>
    </row>
    <row r="1444" spans="1:6">
      <c r="A1444" s="55">
        <v>46259</v>
      </c>
      <c r="B1444" s="56" t="s">
        <v>218</v>
      </c>
      <c r="C1444" s="57">
        <v>74</v>
      </c>
      <c r="D1444" s="56" t="s">
        <v>4942</v>
      </c>
      <c r="E1444" s="56" t="s">
        <v>4943</v>
      </c>
      <c r="F1444" s="57">
        <v>2</v>
      </c>
    </row>
    <row r="1445" spans="1:6">
      <c r="A1445" s="55">
        <v>46259</v>
      </c>
      <c r="B1445" s="56" t="s">
        <v>220</v>
      </c>
      <c r="C1445" s="57">
        <v>45</v>
      </c>
      <c r="D1445" s="56" t="s">
        <v>4953</v>
      </c>
      <c r="E1445" s="56" t="s">
        <v>4954</v>
      </c>
      <c r="F1445" s="57">
        <v>1</v>
      </c>
    </row>
    <row r="1446" spans="1:6">
      <c r="A1446" s="55">
        <v>46259</v>
      </c>
      <c r="B1446" s="56" t="s">
        <v>222</v>
      </c>
      <c r="C1446" s="57">
        <v>19</v>
      </c>
      <c r="D1446" s="56" t="s">
        <v>4950</v>
      </c>
      <c r="E1446" s="56" t="s">
        <v>4951</v>
      </c>
      <c r="F1446" s="57">
        <v>1</v>
      </c>
    </row>
    <row r="1447" spans="1:6">
      <c r="A1447" s="55">
        <v>46259</v>
      </c>
      <c r="B1447" s="56" t="s">
        <v>226</v>
      </c>
      <c r="C1447" s="57">
        <v>76</v>
      </c>
      <c r="D1447" s="56" t="s">
        <v>4953</v>
      </c>
      <c r="E1447" s="56" t="s">
        <v>4954</v>
      </c>
      <c r="F1447" s="57">
        <v>1</v>
      </c>
    </row>
    <row r="1448" spans="1:6">
      <c r="A1448" s="55">
        <v>46259</v>
      </c>
      <c r="B1448" s="56" t="s">
        <v>228</v>
      </c>
      <c r="C1448" s="57">
        <v>39</v>
      </c>
      <c r="D1448" s="56" t="s">
        <v>4946</v>
      </c>
      <c r="E1448" s="56" t="s">
        <v>4947</v>
      </c>
      <c r="F1448" s="57">
        <v>1</v>
      </c>
    </row>
    <row r="1449" spans="1:6">
      <c r="A1449" s="55">
        <v>46259</v>
      </c>
      <c r="B1449" s="56" t="s">
        <v>232</v>
      </c>
      <c r="C1449" s="57">
        <v>1</v>
      </c>
      <c r="D1449" s="56" t="s">
        <v>4950</v>
      </c>
      <c r="E1449" s="56" t="s">
        <v>4951</v>
      </c>
      <c r="F1449" s="57">
        <v>1</v>
      </c>
    </row>
    <row r="1450" spans="1:6">
      <c r="A1450" s="55">
        <v>46259</v>
      </c>
      <c r="B1450" s="56" t="s">
        <v>238</v>
      </c>
      <c r="C1450" s="57">
        <v>10</v>
      </c>
      <c r="D1450" s="56" t="s">
        <v>4950</v>
      </c>
      <c r="E1450" s="56" t="s">
        <v>4951</v>
      </c>
      <c r="F1450" s="57">
        <v>1</v>
      </c>
    </row>
    <row r="1451" spans="1:6">
      <c r="A1451" s="55">
        <v>46259</v>
      </c>
      <c r="B1451" s="56" t="s">
        <v>250</v>
      </c>
      <c r="C1451" s="57">
        <v>21</v>
      </c>
      <c r="D1451" s="56" t="s">
        <v>4942</v>
      </c>
      <c r="E1451" s="56" t="s">
        <v>4943</v>
      </c>
      <c r="F1451" s="57">
        <v>2</v>
      </c>
    </row>
    <row r="1452" spans="1:6">
      <c r="A1452" s="55">
        <v>46259</v>
      </c>
      <c r="B1452" s="56" t="s">
        <v>252</v>
      </c>
      <c r="C1452" s="57">
        <v>11</v>
      </c>
      <c r="D1452" s="56" t="s">
        <v>4942</v>
      </c>
      <c r="E1452" s="56" t="s">
        <v>4943</v>
      </c>
      <c r="F1452" s="57">
        <v>2</v>
      </c>
    </row>
    <row r="1453" spans="1:6">
      <c r="A1453" s="55">
        <v>46259</v>
      </c>
      <c r="B1453" s="56" t="s">
        <v>254</v>
      </c>
      <c r="C1453" s="57">
        <v>120</v>
      </c>
      <c r="D1453" s="56" t="s">
        <v>4942</v>
      </c>
      <c r="E1453" s="56" t="s">
        <v>4943</v>
      </c>
      <c r="F1453" s="57">
        <v>2</v>
      </c>
    </row>
    <row r="1454" spans="1:6">
      <c r="A1454" s="55">
        <v>46259</v>
      </c>
      <c r="B1454" s="56" t="s">
        <v>256</v>
      </c>
      <c r="C1454" s="57">
        <v>40</v>
      </c>
      <c r="D1454" s="56" t="s">
        <v>4950</v>
      </c>
      <c r="E1454" s="56" t="s">
        <v>4951</v>
      </c>
      <c r="F1454" s="57">
        <v>1</v>
      </c>
    </row>
    <row r="1455" spans="1:6">
      <c r="A1455" s="55">
        <v>46259</v>
      </c>
      <c r="B1455" s="56" t="s">
        <v>258</v>
      </c>
      <c r="C1455" s="57">
        <v>1</v>
      </c>
      <c r="D1455" s="56" t="s">
        <v>4944</v>
      </c>
      <c r="E1455" s="56" t="s">
        <v>4945</v>
      </c>
      <c r="F1455" s="57">
        <v>1</v>
      </c>
    </row>
    <row r="1456" spans="1:6">
      <c r="A1456" s="55">
        <v>46259</v>
      </c>
      <c r="B1456" s="56" t="s">
        <v>266</v>
      </c>
      <c r="C1456" s="57">
        <v>47</v>
      </c>
      <c r="D1456" s="56" t="s">
        <v>4953</v>
      </c>
      <c r="E1456" s="56" t="s">
        <v>4954</v>
      </c>
      <c r="F1456" s="57">
        <v>1</v>
      </c>
    </row>
    <row r="1457" spans="1:6">
      <c r="A1457" s="55">
        <v>46259</v>
      </c>
      <c r="B1457" s="56" t="s">
        <v>270</v>
      </c>
      <c r="C1457" s="57">
        <v>112</v>
      </c>
      <c r="D1457" s="56" t="s">
        <v>4953</v>
      </c>
      <c r="E1457" s="56" t="s">
        <v>4954</v>
      </c>
      <c r="F1457" s="57">
        <v>1</v>
      </c>
    </row>
    <row r="1458" spans="1:6">
      <c r="A1458" s="55">
        <v>46259</v>
      </c>
      <c r="B1458" s="56" t="s">
        <v>272</v>
      </c>
      <c r="C1458" s="57">
        <v>125</v>
      </c>
      <c r="D1458" s="56" t="s">
        <v>4950</v>
      </c>
      <c r="E1458" s="56" t="s">
        <v>4951</v>
      </c>
      <c r="F1458" s="57">
        <v>1</v>
      </c>
    </row>
    <row r="1459" spans="1:6">
      <c r="A1459" s="55">
        <v>46259</v>
      </c>
      <c r="B1459" s="56" t="s">
        <v>276</v>
      </c>
      <c r="C1459" s="57">
        <v>72</v>
      </c>
      <c r="D1459" s="56" t="s">
        <v>4942</v>
      </c>
      <c r="E1459" s="56" t="s">
        <v>4943</v>
      </c>
      <c r="F1459" s="57">
        <v>2</v>
      </c>
    </row>
    <row r="1460" spans="1:6">
      <c r="A1460" s="55">
        <v>46259</v>
      </c>
      <c r="B1460" s="56" t="s">
        <v>278</v>
      </c>
      <c r="C1460" s="57">
        <v>51</v>
      </c>
      <c r="D1460" s="56" t="s">
        <v>4953</v>
      </c>
      <c r="E1460" s="56" t="s">
        <v>4954</v>
      </c>
      <c r="F1460" s="57">
        <v>1</v>
      </c>
    </row>
    <row r="1461" spans="1:6">
      <c r="A1461" s="55">
        <v>46259</v>
      </c>
      <c r="B1461" s="56" t="s">
        <v>280</v>
      </c>
      <c r="C1461" s="57">
        <v>71</v>
      </c>
      <c r="D1461" s="56" t="s">
        <v>4948</v>
      </c>
      <c r="E1461" s="56" t="s">
        <v>4949</v>
      </c>
      <c r="F1461" s="57">
        <v>2</v>
      </c>
    </row>
    <row r="1462" spans="1:6">
      <c r="A1462" s="55">
        <v>46259</v>
      </c>
      <c r="B1462" s="56" t="s">
        <v>284</v>
      </c>
      <c r="C1462" s="57">
        <v>16</v>
      </c>
      <c r="D1462" s="56" t="s">
        <v>4942</v>
      </c>
      <c r="E1462" s="56" t="s">
        <v>4943</v>
      </c>
      <c r="F1462" s="57">
        <v>2</v>
      </c>
    </row>
    <row r="1463" spans="1:6">
      <c r="A1463" s="55">
        <v>46259</v>
      </c>
      <c r="B1463" s="56" t="s">
        <v>312</v>
      </c>
      <c r="C1463" s="57">
        <v>4</v>
      </c>
      <c r="D1463" s="56" t="s">
        <v>4942</v>
      </c>
      <c r="E1463" s="56" t="s">
        <v>4943</v>
      </c>
      <c r="F1463" s="57">
        <v>2</v>
      </c>
    </row>
    <row r="1464" spans="1:6">
      <c r="A1464" s="55">
        <v>46259</v>
      </c>
      <c r="B1464" s="56" t="s">
        <v>328</v>
      </c>
      <c r="C1464" s="57">
        <v>139</v>
      </c>
      <c r="D1464" s="56" t="s">
        <v>4944</v>
      </c>
      <c r="E1464" s="56" t="s">
        <v>4945</v>
      </c>
      <c r="F1464" s="57">
        <v>1</v>
      </c>
    </row>
    <row r="1465" spans="1:6">
      <c r="A1465" s="55">
        <v>46259</v>
      </c>
      <c r="B1465" s="56" t="s">
        <v>358</v>
      </c>
      <c r="C1465" s="57">
        <v>30</v>
      </c>
      <c r="D1465" s="56" t="s">
        <v>4942</v>
      </c>
      <c r="E1465" s="56" t="s">
        <v>4943</v>
      </c>
      <c r="F1465" s="57">
        <v>2</v>
      </c>
    </row>
    <row r="1466" spans="1:6">
      <c r="A1466" s="55">
        <v>46259</v>
      </c>
      <c r="B1466" s="56" t="s">
        <v>380</v>
      </c>
      <c r="C1466" s="57">
        <v>15</v>
      </c>
      <c r="D1466" s="56" t="s">
        <v>4953</v>
      </c>
      <c r="E1466" s="56" t="s">
        <v>4954</v>
      </c>
      <c r="F1466" s="57">
        <v>1</v>
      </c>
    </row>
    <row r="1467" spans="1:6">
      <c r="A1467" s="55">
        <v>46259</v>
      </c>
      <c r="B1467" s="56" t="s">
        <v>386</v>
      </c>
      <c r="C1467" s="57">
        <v>19</v>
      </c>
      <c r="D1467" s="56" t="s">
        <v>4953</v>
      </c>
      <c r="E1467" s="56" t="s">
        <v>4954</v>
      </c>
      <c r="F1467" s="57">
        <v>1</v>
      </c>
    </row>
    <row r="1468" spans="1:6">
      <c r="A1468" s="55">
        <v>46259</v>
      </c>
      <c r="B1468" s="56" t="s">
        <v>424</v>
      </c>
      <c r="C1468" s="57">
        <v>19</v>
      </c>
      <c r="D1468" s="56" t="s">
        <v>4953</v>
      </c>
      <c r="E1468" s="56" t="s">
        <v>4954</v>
      </c>
      <c r="F1468" s="57">
        <v>1</v>
      </c>
    </row>
    <row r="1469" spans="1:6">
      <c r="A1469" s="55">
        <v>46259</v>
      </c>
      <c r="B1469" s="56" t="s">
        <v>428</v>
      </c>
      <c r="C1469" s="57">
        <v>51</v>
      </c>
      <c r="D1469" s="56" t="s">
        <v>4946</v>
      </c>
      <c r="E1469" s="56" t="s">
        <v>4947</v>
      </c>
      <c r="F1469" s="57">
        <v>1</v>
      </c>
    </row>
    <row r="1470" spans="1:6">
      <c r="A1470" s="55">
        <v>46259</v>
      </c>
      <c r="B1470" s="56" t="s">
        <v>430</v>
      </c>
      <c r="C1470" s="57">
        <v>60</v>
      </c>
      <c r="D1470" s="56" t="s">
        <v>4944</v>
      </c>
      <c r="E1470" s="56" t="s">
        <v>4945</v>
      </c>
      <c r="F1470" s="57">
        <v>1</v>
      </c>
    </row>
    <row r="1471" spans="1:6">
      <c r="A1471" s="55">
        <v>46259</v>
      </c>
      <c r="B1471" s="56" t="s">
        <v>456</v>
      </c>
      <c r="C1471" s="57">
        <v>98</v>
      </c>
      <c r="D1471" s="56" t="s">
        <v>4942</v>
      </c>
      <c r="E1471" s="56" t="s">
        <v>4943</v>
      </c>
      <c r="F1471" s="57">
        <v>2</v>
      </c>
    </row>
    <row r="1472" spans="1:6">
      <c r="A1472" s="55">
        <v>46259</v>
      </c>
      <c r="B1472" s="56" t="s">
        <v>460</v>
      </c>
      <c r="C1472" s="57">
        <v>16</v>
      </c>
      <c r="D1472" s="56" t="s">
        <v>4953</v>
      </c>
      <c r="E1472" s="56" t="s">
        <v>4954</v>
      </c>
      <c r="F1472" s="57">
        <v>1</v>
      </c>
    </row>
    <row r="1473" spans="1:6">
      <c r="A1473" s="55">
        <v>46259</v>
      </c>
      <c r="B1473" s="56" t="s">
        <v>464</v>
      </c>
      <c r="C1473" s="57">
        <v>27</v>
      </c>
      <c r="D1473" s="56" t="s">
        <v>4946</v>
      </c>
      <c r="E1473" s="56" t="s">
        <v>4947</v>
      </c>
      <c r="F1473" s="57">
        <v>1</v>
      </c>
    </row>
    <row r="1474" spans="1:6">
      <c r="A1474" s="55">
        <v>46259</v>
      </c>
      <c r="B1474" s="56" t="s">
        <v>466</v>
      </c>
      <c r="C1474" s="57">
        <v>10</v>
      </c>
      <c r="D1474" s="56" t="s">
        <v>4944</v>
      </c>
      <c r="E1474" s="56" t="s">
        <v>4945</v>
      </c>
      <c r="F1474" s="57">
        <v>1</v>
      </c>
    </row>
    <row r="1475" spans="1:6">
      <c r="A1475" s="55">
        <v>46259</v>
      </c>
      <c r="B1475" s="56" t="s">
        <v>470</v>
      </c>
      <c r="C1475" s="57">
        <v>10</v>
      </c>
      <c r="D1475" s="56" t="s">
        <v>4953</v>
      </c>
      <c r="E1475" s="56" t="s">
        <v>4954</v>
      </c>
      <c r="F1475" s="57">
        <v>1</v>
      </c>
    </row>
    <row r="1476" spans="1:6">
      <c r="A1476" s="55">
        <v>46259</v>
      </c>
      <c r="B1476" s="56" t="s">
        <v>474</v>
      </c>
      <c r="C1476" s="57">
        <v>18</v>
      </c>
      <c r="D1476" s="56" t="s">
        <v>4948</v>
      </c>
      <c r="E1476" s="56" t="s">
        <v>4949</v>
      </c>
      <c r="F1476" s="57">
        <v>2</v>
      </c>
    </row>
    <row r="1477" spans="1:6">
      <c r="A1477" s="55">
        <v>46258</v>
      </c>
      <c r="B1477" s="56" t="s">
        <v>46</v>
      </c>
      <c r="C1477" s="57">
        <v>116</v>
      </c>
      <c r="D1477" s="56" t="s">
        <v>4942</v>
      </c>
      <c r="E1477" s="56" t="s">
        <v>4943</v>
      </c>
      <c r="F1477" s="57">
        <v>2</v>
      </c>
    </row>
    <row r="1478" spans="1:6">
      <c r="A1478" s="55">
        <v>46258</v>
      </c>
      <c r="B1478" s="56" t="s">
        <v>49</v>
      </c>
      <c r="C1478" s="57">
        <v>56</v>
      </c>
      <c r="D1478" s="56" t="s">
        <v>4946</v>
      </c>
      <c r="E1478" s="56" t="s">
        <v>4947</v>
      </c>
      <c r="F1478" s="57">
        <v>1</v>
      </c>
    </row>
    <row r="1479" spans="1:6">
      <c r="A1479" s="55">
        <v>46258</v>
      </c>
      <c r="B1479" s="56" t="s">
        <v>56</v>
      </c>
      <c r="C1479" s="57">
        <v>262</v>
      </c>
      <c r="D1479" s="56" t="s">
        <v>4946</v>
      </c>
      <c r="E1479" s="56" t="s">
        <v>4947</v>
      </c>
      <c r="F1479" s="57">
        <v>1</v>
      </c>
    </row>
    <row r="1480" spans="1:6">
      <c r="A1480" s="55">
        <v>46258</v>
      </c>
      <c r="B1480" s="56" t="s">
        <v>58</v>
      </c>
      <c r="C1480" s="57">
        <v>24</v>
      </c>
      <c r="D1480" s="56" t="s">
        <v>4953</v>
      </c>
      <c r="E1480" s="56" t="s">
        <v>4954</v>
      </c>
      <c r="F1480" s="57">
        <v>1</v>
      </c>
    </row>
    <row r="1481" spans="1:6">
      <c r="A1481" s="55">
        <v>46258</v>
      </c>
      <c r="B1481" s="56" t="s">
        <v>60</v>
      </c>
      <c r="C1481" s="57">
        <v>102</v>
      </c>
      <c r="D1481" s="56" t="s">
        <v>4942</v>
      </c>
      <c r="E1481" s="56" t="s">
        <v>4943</v>
      </c>
      <c r="F1481" s="57">
        <v>2</v>
      </c>
    </row>
    <row r="1482" spans="1:6">
      <c r="A1482" s="55">
        <v>46258</v>
      </c>
      <c r="B1482" s="56" t="s">
        <v>62</v>
      </c>
      <c r="C1482" s="57">
        <v>135</v>
      </c>
      <c r="D1482" s="56" t="s">
        <v>4942</v>
      </c>
      <c r="E1482" s="56" t="s">
        <v>4943</v>
      </c>
      <c r="F1482" s="57">
        <v>2</v>
      </c>
    </row>
    <row r="1483" spans="1:6">
      <c r="A1483" s="55">
        <v>46258</v>
      </c>
      <c r="B1483" s="56" t="s">
        <v>64</v>
      </c>
      <c r="C1483" s="57">
        <v>67</v>
      </c>
      <c r="D1483" s="56" t="s">
        <v>4944</v>
      </c>
      <c r="E1483" s="56" t="s">
        <v>4945</v>
      </c>
      <c r="F1483" s="57">
        <v>1</v>
      </c>
    </row>
    <row r="1484" spans="1:6">
      <c r="A1484" s="55">
        <v>46258</v>
      </c>
      <c r="B1484" s="56" t="s">
        <v>66</v>
      </c>
      <c r="C1484" s="57">
        <v>129</v>
      </c>
      <c r="D1484" s="56" t="s">
        <v>4944</v>
      </c>
      <c r="E1484" s="56" t="s">
        <v>4945</v>
      </c>
      <c r="F1484" s="57">
        <v>1</v>
      </c>
    </row>
    <row r="1485" spans="1:6">
      <c r="A1485" s="55">
        <v>46258</v>
      </c>
      <c r="B1485" s="56" t="s">
        <v>70</v>
      </c>
      <c r="C1485" s="57">
        <v>113</v>
      </c>
      <c r="D1485" s="56" t="s">
        <v>4944</v>
      </c>
      <c r="E1485" s="56" t="s">
        <v>4945</v>
      </c>
      <c r="F1485" s="57">
        <v>1</v>
      </c>
    </row>
    <row r="1486" spans="1:6">
      <c r="A1486" s="55">
        <v>46258</v>
      </c>
      <c r="B1486" s="56" t="s">
        <v>4053</v>
      </c>
      <c r="C1486" s="57">
        <v>12</v>
      </c>
      <c r="D1486" s="56" t="s">
        <v>4944</v>
      </c>
      <c r="E1486" s="56" t="s">
        <v>4945</v>
      </c>
      <c r="F1486" s="57">
        <v>1</v>
      </c>
    </row>
    <row r="1487" spans="1:6">
      <c r="A1487" s="55">
        <v>46258</v>
      </c>
      <c r="B1487" s="56" t="s">
        <v>72</v>
      </c>
      <c r="C1487" s="57">
        <v>104</v>
      </c>
      <c r="D1487" s="56" t="s">
        <v>4944</v>
      </c>
      <c r="E1487" s="56" t="s">
        <v>4945</v>
      </c>
      <c r="F1487" s="57">
        <v>1</v>
      </c>
    </row>
    <row r="1488" spans="1:6">
      <c r="A1488" s="55">
        <v>46258</v>
      </c>
      <c r="B1488" s="56" t="s">
        <v>4055</v>
      </c>
      <c r="C1488" s="57">
        <v>12</v>
      </c>
      <c r="D1488" s="56" t="s">
        <v>4953</v>
      </c>
      <c r="E1488" s="56" t="s">
        <v>4954</v>
      </c>
      <c r="F1488" s="57">
        <v>1</v>
      </c>
    </row>
    <row r="1489" spans="1:6">
      <c r="A1489" s="55">
        <v>46258</v>
      </c>
      <c r="B1489" s="56" t="s">
        <v>4057</v>
      </c>
      <c r="C1489" s="57">
        <v>197</v>
      </c>
      <c r="D1489" s="56" t="s">
        <v>4946</v>
      </c>
      <c r="E1489" s="56" t="s">
        <v>4947</v>
      </c>
      <c r="F1489" s="57">
        <v>1</v>
      </c>
    </row>
    <row r="1490" spans="1:6">
      <c r="A1490" s="55">
        <v>46258</v>
      </c>
      <c r="B1490" s="56" t="s">
        <v>80</v>
      </c>
      <c r="C1490" s="57">
        <v>125</v>
      </c>
      <c r="D1490" s="56" t="s">
        <v>4946</v>
      </c>
      <c r="E1490" s="56" t="s">
        <v>4947</v>
      </c>
      <c r="F1490" s="57">
        <v>1</v>
      </c>
    </row>
    <row r="1491" spans="1:6">
      <c r="A1491" s="55">
        <v>46258</v>
      </c>
      <c r="B1491" s="56" t="s">
        <v>82</v>
      </c>
      <c r="C1491" s="57">
        <v>128</v>
      </c>
      <c r="D1491" s="56" t="s">
        <v>4953</v>
      </c>
      <c r="E1491" s="56" t="s">
        <v>4954</v>
      </c>
      <c r="F1491" s="57">
        <v>1</v>
      </c>
    </row>
    <row r="1492" spans="1:6">
      <c r="A1492" s="55">
        <v>46258</v>
      </c>
      <c r="B1492" s="56" t="s">
        <v>86</v>
      </c>
      <c r="C1492" s="57">
        <v>97</v>
      </c>
      <c r="D1492" s="56" t="s">
        <v>4944</v>
      </c>
      <c r="E1492" s="56" t="s">
        <v>4945</v>
      </c>
      <c r="F1492" s="57">
        <v>1</v>
      </c>
    </row>
    <row r="1493" spans="1:6">
      <c r="A1493" s="55">
        <v>46258</v>
      </c>
      <c r="B1493" s="56" t="s">
        <v>88</v>
      </c>
      <c r="C1493" s="57">
        <v>266</v>
      </c>
      <c r="D1493" s="56" t="s">
        <v>4946</v>
      </c>
      <c r="E1493" s="56" t="s">
        <v>4947</v>
      </c>
      <c r="F1493" s="57">
        <v>1</v>
      </c>
    </row>
    <row r="1494" spans="1:6">
      <c r="A1494" s="55">
        <v>46258</v>
      </c>
      <c r="B1494" s="56" t="s">
        <v>90</v>
      </c>
      <c r="C1494" s="57">
        <v>34</v>
      </c>
      <c r="D1494" s="56" t="s">
        <v>4944</v>
      </c>
      <c r="E1494" s="56" t="s">
        <v>4945</v>
      </c>
      <c r="F1494" s="57">
        <v>1</v>
      </c>
    </row>
    <row r="1495" spans="1:6">
      <c r="A1495" s="55">
        <v>46258</v>
      </c>
      <c r="B1495" s="56" t="s">
        <v>92</v>
      </c>
      <c r="C1495" s="57">
        <v>57</v>
      </c>
      <c r="D1495" s="56" t="s">
        <v>4955</v>
      </c>
      <c r="E1495" s="56" t="s">
        <v>4956</v>
      </c>
      <c r="F1495" s="57">
        <v>3</v>
      </c>
    </row>
    <row r="1496" spans="1:6">
      <c r="A1496" s="55">
        <v>46258</v>
      </c>
      <c r="B1496" s="56" t="s">
        <v>94</v>
      </c>
      <c r="C1496" s="57">
        <v>30</v>
      </c>
      <c r="D1496" s="56" t="s">
        <v>4944</v>
      </c>
      <c r="E1496" s="56" t="s">
        <v>4945</v>
      </c>
      <c r="F1496" s="57">
        <v>1</v>
      </c>
    </row>
    <row r="1497" spans="1:6">
      <c r="A1497" s="55">
        <v>46258</v>
      </c>
      <c r="B1497" s="56" t="s">
        <v>96</v>
      </c>
      <c r="C1497" s="57">
        <v>41</v>
      </c>
      <c r="D1497" s="56" t="s">
        <v>4946</v>
      </c>
      <c r="E1497" s="56" t="s">
        <v>4947</v>
      </c>
      <c r="F1497" s="57">
        <v>1</v>
      </c>
    </row>
    <row r="1498" spans="1:6">
      <c r="A1498" s="55">
        <v>46258</v>
      </c>
      <c r="B1498" s="56" t="s">
        <v>98</v>
      </c>
      <c r="C1498" s="57">
        <v>56</v>
      </c>
      <c r="D1498" s="56" t="s">
        <v>4955</v>
      </c>
      <c r="E1498" s="56" t="s">
        <v>4956</v>
      </c>
      <c r="F1498" s="57">
        <v>3</v>
      </c>
    </row>
    <row r="1499" spans="1:6">
      <c r="A1499" s="55">
        <v>46258</v>
      </c>
      <c r="B1499" s="56" t="s">
        <v>100</v>
      </c>
      <c r="C1499" s="57">
        <v>44</v>
      </c>
      <c r="D1499" s="56" t="s">
        <v>4953</v>
      </c>
      <c r="E1499" s="56" t="s">
        <v>4954</v>
      </c>
      <c r="F1499" s="57">
        <v>1</v>
      </c>
    </row>
    <row r="1500" spans="1:6">
      <c r="A1500" s="55">
        <v>46258</v>
      </c>
      <c r="B1500" s="56" t="s">
        <v>102</v>
      </c>
      <c r="C1500" s="57">
        <v>133</v>
      </c>
      <c r="D1500" s="56" t="s">
        <v>4944</v>
      </c>
      <c r="E1500" s="56" t="s">
        <v>4945</v>
      </c>
      <c r="F1500" s="57">
        <v>1</v>
      </c>
    </row>
    <row r="1501" spans="1:6">
      <c r="A1501" s="55">
        <v>46258</v>
      </c>
      <c r="B1501" s="56" t="s">
        <v>104</v>
      </c>
      <c r="C1501" s="57">
        <v>100</v>
      </c>
      <c r="D1501" s="56" t="s">
        <v>4942</v>
      </c>
      <c r="E1501" s="56" t="s">
        <v>4943</v>
      </c>
      <c r="F1501" s="57">
        <v>2</v>
      </c>
    </row>
    <row r="1502" spans="1:6">
      <c r="A1502" s="55">
        <v>46258</v>
      </c>
      <c r="B1502" s="56" t="s">
        <v>4063</v>
      </c>
      <c r="C1502" s="57">
        <v>14</v>
      </c>
      <c r="D1502" s="56" t="s">
        <v>4942</v>
      </c>
      <c r="E1502" s="56" t="s">
        <v>4943</v>
      </c>
      <c r="F1502" s="57">
        <v>2</v>
      </c>
    </row>
    <row r="1503" spans="1:6">
      <c r="A1503" s="55">
        <v>46258</v>
      </c>
      <c r="B1503" s="56" t="s">
        <v>116</v>
      </c>
      <c r="C1503" s="57">
        <v>79</v>
      </c>
      <c r="D1503" s="56" t="s">
        <v>4955</v>
      </c>
      <c r="E1503" s="56" t="s">
        <v>4956</v>
      </c>
      <c r="F1503" s="57">
        <v>3</v>
      </c>
    </row>
    <row r="1504" spans="1:6">
      <c r="A1504" s="55">
        <v>46258</v>
      </c>
      <c r="B1504" s="56" t="s">
        <v>118</v>
      </c>
      <c r="C1504" s="57">
        <v>61</v>
      </c>
      <c r="D1504" s="56" t="s">
        <v>4953</v>
      </c>
      <c r="E1504" s="56" t="s">
        <v>4954</v>
      </c>
      <c r="F1504" s="57">
        <v>1</v>
      </c>
    </row>
    <row r="1505" spans="1:6">
      <c r="A1505" s="55">
        <v>46258</v>
      </c>
      <c r="B1505" s="56" t="s">
        <v>120</v>
      </c>
      <c r="C1505" s="57">
        <v>30</v>
      </c>
      <c r="D1505" s="56" t="s">
        <v>4946</v>
      </c>
      <c r="E1505" s="56" t="s">
        <v>4947</v>
      </c>
      <c r="F1505" s="57">
        <v>1</v>
      </c>
    </row>
    <row r="1506" spans="1:6">
      <c r="A1506" s="55">
        <v>46258</v>
      </c>
      <c r="B1506" s="56" t="s">
        <v>124</v>
      </c>
      <c r="C1506" s="57">
        <v>112</v>
      </c>
      <c r="D1506" s="56" t="s">
        <v>4944</v>
      </c>
      <c r="E1506" s="56" t="s">
        <v>4945</v>
      </c>
      <c r="F1506" s="57">
        <v>1</v>
      </c>
    </row>
    <row r="1507" spans="1:6">
      <c r="A1507" s="55">
        <v>46258</v>
      </c>
      <c r="B1507" s="56" t="s">
        <v>126</v>
      </c>
      <c r="C1507" s="57">
        <v>53</v>
      </c>
      <c r="D1507" s="56" t="s">
        <v>4955</v>
      </c>
      <c r="E1507" s="56" t="s">
        <v>4956</v>
      </c>
      <c r="F1507" s="57">
        <v>3</v>
      </c>
    </row>
    <row r="1508" spans="1:6">
      <c r="A1508" s="55">
        <v>46258</v>
      </c>
      <c r="B1508" s="56" t="s">
        <v>132</v>
      </c>
      <c r="C1508" s="57">
        <v>31</v>
      </c>
      <c r="D1508" s="56" t="s">
        <v>4957</v>
      </c>
      <c r="E1508" s="56" t="s">
        <v>4958</v>
      </c>
      <c r="F1508" s="57">
        <v>2</v>
      </c>
    </row>
    <row r="1509" spans="1:6">
      <c r="A1509" s="55">
        <v>46258</v>
      </c>
      <c r="B1509" s="56" t="s">
        <v>142</v>
      </c>
      <c r="C1509" s="57">
        <v>36</v>
      </c>
      <c r="D1509" s="56" t="s">
        <v>4946</v>
      </c>
      <c r="E1509" s="56" t="s">
        <v>4947</v>
      </c>
      <c r="F1509" s="57">
        <v>1</v>
      </c>
    </row>
    <row r="1510" spans="1:6">
      <c r="A1510" s="55">
        <v>46258</v>
      </c>
      <c r="B1510" s="56" t="s">
        <v>4065</v>
      </c>
      <c r="C1510" s="57">
        <v>18</v>
      </c>
      <c r="D1510" s="56" t="s">
        <v>4953</v>
      </c>
      <c r="E1510" s="56" t="s">
        <v>4954</v>
      </c>
      <c r="F1510" s="57">
        <v>1</v>
      </c>
    </row>
    <row r="1511" spans="1:6">
      <c r="A1511" s="55">
        <v>46258</v>
      </c>
      <c r="B1511" s="56" t="s">
        <v>146</v>
      </c>
      <c r="C1511" s="57">
        <v>104</v>
      </c>
      <c r="D1511" s="56" t="s">
        <v>4942</v>
      </c>
      <c r="E1511" s="56" t="s">
        <v>4943</v>
      </c>
      <c r="F1511" s="57">
        <v>2</v>
      </c>
    </row>
    <row r="1512" spans="1:6">
      <c r="A1512" s="55">
        <v>46258</v>
      </c>
      <c r="B1512" s="56" t="s">
        <v>148</v>
      </c>
      <c r="C1512" s="57">
        <v>82</v>
      </c>
      <c r="D1512" s="56" t="s">
        <v>4953</v>
      </c>
      <c r="E1512" s="56" t="s">
        <v>4954</v>
      </c>
      <c r="F1512" s="57">
        <v>1</v>
      </c>
    </row>
    <row r="1513" spans="1:6">
      <c r="A1513" s="55">
        <v>46258</v>
      </c>
      <c r="B1513" s="56" t="s">
        <v>152</v>
      </c>
      <c r="C1513" s="57">
        <v>148</v>
      </c>
      <c r="D1513" s="56" t="s">
        <v>4953</v>
      </c>
      <c r="E1513" s="56" t="s">
        <v>4954</v>
      </c>
      <c r="F1513" s="57">
        <v>1</v>
      </c>
    </row>
    <row r="1514" spans="1:6">
      <c r="A1514" s="55">
        <v>46258</v>
      </c>
      <c r="B1514" s="56" t="s">
        <v>154</v>
      </c>
      <c r="C1514" s="57">
        <v>19</v>
      </c>
      <c r="D1514" s="56" t="s">
        <v>4944</v>
      </c>
      <c r="E1514" s="56" t="s">
        <v>4945</v>
      </c>
      <c r="F1514" s="57">
        <v>1</v>
      </c>
    </row>
    <row r="1515" spans="1:6">
      <c r="A1515" s="55">
        <v>46258</v>
      </c>
      <c r="B1515" s="56" t="s">
        <v>156</v>
      </c>
      <c r="C1515" s="57">
        <v>49</v>
      </c>
      <c r="D1515" s="56" t="s">
        <v>4942</v>
      </c>
      <c r="E1515" s="56" t="s">
        <v>4943</v>
      </c>
      <c r="F1515" s="57">
        <v>2</v>
      </c>
    </row>
    <row r="1516" spans="1:6">
      <c r="A1516" s="55">
        <v>46258</v>
      </c>
      <c r="B1516" s="56" t="s">
        <v>160</v>
      </c>
      <c r="C1516" s="57">
        <v>48</v>
      </c>
      <c r="D1516" s="56" t="s">
        <v>4942</v>
      </c>
      <c r="E1516" s="56" t="s">
        <v>4943</v>
      </c>
      <c r="F1516" s="57">
        <v>2</v>
      </c>
    </row>
    <row r="1517" spans="1:6">
      <c r="A1517" s="55">
        <v>46258</v>
      </c>
      <c r="B1517" s="56" t="s">
        <v>164</v>
      </c>
      <c r="C1517" s="57">
        <v>22</v>
      </c>
      <c r="D1517" s="56" t="s">
        <v>4953</v>
      </c>
      <c r="E1517" s="56" t="s">
        <v>4954</v>
      </c>
      <c r="F1517" s="57">
        <v>1</v>
      </c>
    </row>
    <row r="1518" spans="1:6">
      <c r="A1518" s="55">
        <v>46258</v>
      </c>
      <c r="B1518" s="56" t="s">
        <v>166</v>
      </c>
      <c r="C1518" s="57">
        <v>140</v>
      </c>
      <c r="D1518" s="56" t="s">
        <v>4944</v>
      </c>
      <c r="E1518" s="56" t="s">
        <v>4945</v>
      </c>
      <c r="F1518" s="57">
        <v>1</v>
      </c>
    </row>
    <row r="1519" spans="1:6">
      <c r="A1519" s="55">
        <v>46258</v>
      </c>
      <c r="B1519" s="56" t="s">
        <v>168</v>
      </c>
      <c r="C1519" s="57">
        <v>71</v>
      </c>
      <c r="D1519" s="56" t="s">
        <v>4946</v>
      </c>
      <c r="E1519" s="56" t="s">
        <v>4947</v>
      </c>
      <c r="F1519" s="57">
        <v>1</v>
      </c>
    </row>
    <row r="1520" spans="1:6">
      <c r="A1520" s="55">
        <v>46258</v>
      </c>
      <c r="B1520" s="56" t="s">
        <v>170</v>
      </c>
      <c r="C1520" s="57">
        <v>102</v>
      </c>
      <c r="D1520" s="56" t="s">
        <v>4942</v>
      </c>
      <c r="E1520" s="56" t="s">
        <v>4943</v>
      </c>
      <c r="F1520" s="57">
        <v>2</v>
      </c>
    </row>
    <row r="1521" spans="1:6">
      <c r="A1521" s="55">
        <v>46258</v>
      </c>
      <c r="B1521" s="56" t="s">
        <v>172</v>
      </c>
      <c r="C1521" s="57">
        <v>27</v>
      </c>
      <c r="D1521" s="56" t="s">
        <v>4953</v>
      </c>
      <c r="E1521" s="56" t="s">
        <v>4954</v>
      </c>
      <c r="F1521" s="57">
        <v>1</v>
      </c>
    </row>
    <row r="1522" spans="1:6">
      <c r="A1522" s="55">
        <v>46258</v>
      </c>
      <c r="B1522" s="56" t="s">
        <v>178</v>
      </c>
      <c r="C1522" s="57">
        <v>37</v>
      </c>
      <c r="D1522" s="56" t="s">
        <v>4946</v>
      </c>
      <c r="E1522" s="56" t="s">
        <v>4947</v>
      </c>
      <c r="F1522" s="57">
        <v>1</v>
      </c>
    </row>
    <row r="1523" spans="1:6">
      <c r="A1523" s="55">
        <v>46258</v>
      </c>
      <c r="B1523" s="56" t="s">
        <v>180</v>
      </c>
      <c r="C1523" s="57">
        <v>41</v>
      </c>
      <c r="D1523" s="56" t="s">
        <v>4944</v>
      </c>
      <c r="E1523" s="56" t="s">
        <v>4945</v>
      </c>
      <c r="F1523" s="57">
        <v>1</v>
      </c>
    </row>
    <row r="1524" spans="1:6">
      <c r="A1524" s="55">
        <v>46258</v>
      </c>
      <c r="B1524" s="56" t="s">
        <v>182</v>
      </c>
      <c r="C1524" s="57">
        <v>99</v>
      </c>
      <c r="D1524" s="56" t="s">
        <v>4948</v>
      </c>
      <c r="E1524" s="56" t="s">
        <v>4949</v>
      </c>
      <c r="F1524" s="57">
        <v>2</v>
      </c>
    </row>
    <row r="1525" spans="1:6">
      <c r="A1525" s="55">
        <v>46258</v>
      </c>
      <c r="B1525" s="56" t="s">
        <v>184</v>
      </c>
      <c r="C1525" s="57">
        <v>52</v>
      </c>
      <c r="D1525" s="56" t="s">
        <v>4944</v>
      </c>
      <c r="E1525" s="56" t="s">
        <v>4945</v>
      </c>
      <c r="F1525" s="57">
        <v>1</v>
      </c>
    </row>
    <row r="1526" spans="1:6">
      <c r="A1526" s="55">
        <v>46258</v>
      </c>
      <c r="B1526" s="56" t="s">
        <v>188</v>
      </c>
      <c r="C1526" s="57">
        <v>77</v>
      </c>
      <c r="D1526" s="56" t="s">
        <v>4950</v>
      </c>
      <c r="E1526" s="56" t="s">
        <v>4951</v>
      </c>
      <c r="F1526" s="57">
        <v>1</v>
      </c>
    </row>
    <row r="1527" spans="1:6">
      <c r="A1527" s="55">
        <v>46258</v>
      </c>
      <c r="B1527" s="56" t="s">
        <v>190</v>
      </c>
      <c r="C1527" s="57">
        <v>19</v>
      </c>
      <c r="D1527" s="56" t="s">
        <v>4946</v>
      </c>
      <c r="E1527" s="56" t="s">
        <v>4947</v>
      </c>
      <c r="F1527" s="57">
        <v>1</v>
      </c>
    </row>
    <row r="1528" spans="1:6">
      <c r="A1528" s="55">
        <v>46258</v>
      </c>
      <c r="B1528" s="56" t="s">
        <v>192</v>
      </c>
      <c r="C1528" s="57">
        <v>20</v>
      </c>
      <c r="D1528" s="56" t="s">
        <v>4950</v>
      </c>
      <c r="E1528" s="56" t="s">
        <v>4951</v>
      </c>
      <c r="F1528" s="57">
        <v>1</v>
      </c>
    </row>
    <row r="1529" spans="1:6">
      <c r="A1529" s="55">
        <v>46258</v>
      </c>
      <c r="B1529" s="56" t="s">
        <v>194</v>
      </c>
      <c r="C1529" s="57">
        <v>42</v>
      </c>
      <c r="D1529" s="56" t="s">
        <v>4953</v>
      </c>
      <c r="E1529" s="56" t="s">
        <v>4954</v>
      </c>
      <c r="F1529" s="57">
        <v>1</v>
      </c>
    </row>
    <row r="1530" spans="1:6">
      <c r="A1530" s="55">
        <v>46258</v>
      </c>
      <c r="B1530" s="56" t="s">
        <v>198</v>
      </c>
      <c r="C1530" s="57">
        <v>35</v>
      </c>
      <c r="D1530" s="56" t="s">
        <v>4948</v>
      </c>
      <c r="E1530" s="56" t="s">
        <v>4949</v>
      </c>
      <c r="F1530" s="57">
        <v>2</v>
      </c>
    </row>
    <row r="1531" spans="1:6">
      <c r="A1531" s="55">
        <v>46258</v>
      </c>
      <c r="B1531" s="56" t="s">
        <v>210</v>
      </c>
      <c r="C1531" s="57">
        <v>1</v>
      </c>
      <c r="D1531" s="56" t="s">
        <v>4944</v>
      </c>
      <c r="E1531" s="56" t="s">
        <v>4945</v>
      </c>
      <c r="F1531" s="57">
        <v>1</v>
      </c>
    </row>
    <row r="1532" spans="1:6">
      <c r="A1532" s="55">
        <v>46258</v>
      </c>
      <c r="B1532" s="56" t="s">
        <v>216</v>
      </c>
      <c r="C1532" s="57">
        <v>52</v>
      </c>
      <c r="D1532" s="56" t="s">
        <v>4955</v>
      </c>
      <c r="E1532" s="56" t="s">
        <v>4956</v>
      </c>
      <c r="F1532" s="57">
        <v>3</v>
      </c>
    </row>
    <row r="1533" spans="1:6">
      <c r="A1533" s="55">
        <v>46258</v>
      </c>
      <c r="B1533" s="56" t="s">
        <v>218</v>
      </c>
      <c r="C1533" s="57">
        <v>91</v>
      </c>
      <c r="D1533" s="56" t="s">
        <v>4942</v>
      </c>
      <c r="E1533" s="56" t="s">
        <v>4943</v>
      </c>
      <c r="F1533" s="57">
        <v>2</v>
      </c>
    </row>
    <row r="1534" spans="1:6">
      <c r="A1534" s="55">
        <v>46258</v>
      </c>
      <c r="B1534" s="56" t="s">
        <v>220</v>
      </c>
      <c r="C1534" s="57">
        <v>22</v>
      </c>
      <c r="D1534" s="56" t="s">
        <v>4953</v>
      </c>
      <c r="E1534" s="56" t="s">
        <v>4954</v>
      </c>
      <c r="F1534" s="57">
        <v>1</v>
      </c>
    </row>
    <row r="1535" spans="1:6">
      <c r="A1535" s="55">
        <v>46258</v>
      </c>
      <c r="B1535" s="56" t="s">
        <v>222</v>
      </c>
      <c r="C1535" s="57">
        <v>27</v>
      </c>
      <c r="D1535" s="56" t="s">
        <v>4950</v>
      </c>
      <c r="E1535" s="56" t="s">
        <v>4951</v>
      </c>
      <c r="F1535" s="57">
        <v>1</v>
      </c>
    </row>
    <row r="1536" spans="1:6">
      <c r="A1536" s="55">
        <v>46258</v>
      </c>
      <c r="B1536" s="56" t="s">
        <v>226</v>
      </c>
      <c r="C1536" s="57">
        <v>57</v>
      </c>
      <c r="D1536" s="56" t="s">
        <v>4953</v>
      </c>
      <c r="E1536" s="56" t="s">
        <v>4954</v>
      </c>
      <c r="F1536" s="57">
        <v>1</v>
      </c>
    </row>
    <row r="1537" spans="1:6">
      <c r="A1537" s="55">
        <v>46258</v>
      </c>
      <c r="B1537" s="56" t="s">
        <v>228</v>
      </c>
      <c r="C1537" s="57">
        <v>14</v>
      </c>
      <c r="D1537" s="56" t="s">
        <v>4946</v>
      </c>
      <c r="E1537" s="56" t="s">
        <v>4947</v>
      </c>
      <c r="F1537" s="57">
        <v>1</v>
      </c>
    </row>
    <row r="1538" spans="1:6">
      <c r="A1538" s="55">
        <v>46258</v>
      </c>
      <c r="B1538" s="56" t="s">
        <v>230</v>
      </c>
      <c r="C1538" s="57">
        <v>2</v>
      </c>
      <c r="D1538" s="56" t="s">
        <v>4950</v>
      </c>
      <c r="E1538" s="56" t="s">
        <v>4951</v>
      </c>
      <c r="F1538" s="57">
        <v>1</v>
      </c>
    </row>
    <row r="1539" spans="1:6">
      <c r="A1539" s="55">
        <v>46258</v>
      </c>
      <c r="B1539" s="56" t="s">
        <v>232</v>
      </c>
      <c r="C1539" s="57">
        <v>1</v>
      </c>
      <c r="D1539" s="56" t="s">
        <v>4950</v>
      </c>
      <c r="E1539" s="56" t="s">
        <v>4951</v>
      </c>
      <c r="F1539" s="57">
        <v>1</v>
      </c>
    </row>
    <row r="1540" spans="1:6">
      <c r="A1540" s="55">
        <v>46258</v>
      </c>
      <c r="B1540" s="56" t="s">
        <v>240</v>
      </c>
      <c r="C1540" s="57">
        <v>15</v>
      </c>
      <c r="D1540" s="56" t="s">
        <v>4950</v>
      </c>
      <c r="E1540" s="56" t="s">
        <v>4951</v>
      </c>
      <c r="F1540" s="57">
        <v>1</v>
      </c>
    </row>
    <row r="1541" spans="1:6">
      <c r="A1541" s="55">
        <v>46258</v>
      </c>
      <c r="B1541" s="56" t="s">
        <v>252</v>
      </c>
      <c r="C1541" s="57">
        <v>9</v>
      </c>
      <c r="D1541" s="56" t="s">
        <v>4942</v>
      </c>
      <c r="E1541" s="56" t="s">
        <v>4943</v>
      </c>
      <c r="F1541" s="57">
        <v>2</v>
      </c>
    </row>
    <row r="1542" spans="1:6">
      <c r="A1542" s="55">
        <v>46258</v>
      </c>
      <c r="B1542" s="56" t="s">
        <v>254</v>
      </c>
      <c r="C1542" s="57">
        <v>138</v>
      </c>
      <c r="D1542" s="56" t="s">
        <v>4950</v>
      </c>
      <c r="E1542" s="56" t="s">
        <v>4951</v>
      </c>
      <c r="F1542" s="57">
        <v>1</v>
      </c>
    </row>
    <row r="1543" spans="1:6">
      <c r="A1543" s="55">
        <v>46258</v>
      </c>
      <c r="B1543" s="56" t="s">
        <v>256</v>
      </c>
      <c r="C1543" s="57">
        <v>51</v>
      </c>
      <c r="D1543" s="56" t="s">
        <v>4950</v>
      </c>
      <c r="E1543" s="56" t="s">
        <v>4951</v>
      </c>
      <c r="F1543" s="57">
        <v>1</v>
      </c>
    </row>
    <row r="1544" spans="1:6">
      <c r="A1544" s="55">
        <v>46258</v>
      </c>
      <c r="B1544" s="56" t="s">
        <v>266</v>
      </c>
      <c r="C1544" s="57">
        <v>60</v>
      </c>
      <c r="D1544" s="56" t="s">
        <v>4953</v>
      </c>
      <c r="E1544" s="56" t="s">
        <v>4954</v>
      </c>
      <c r="F1544" s="57">
        <v>1</v>
      </c>
    </row>
    <row r="1545" spans="1:6">
      <c r="A1545" s="55">
        <v>46258</v>
      </c>
      <c r="B1545" s="56" t="s">
        <v>270</v>
      </c>
      <c r="C1545" s="57">
        <v>51</v>
      </c>
      <c r="D1545" s="56" t="s">
        <v>4953</v>
      </c>
      <c r="E1545" s="56" t="s">
        <v>4954</v>
      </c>
      <c r="F1545" s="57">
        <v>1</v>
      </c>
    </row>
    <row r="1546" spans="1:6">
      <c r="A1546" s="55">
        <v>46258</v>
      </c>
      <c r="B1546" s="56" t="s">
        <v>272</v>
      </c>
      <c r="C1546" s="57">
        <v>188</v>
      </c>
      <c r="D1546" s="56" t="s">
        <v>4942</v>
      </c>
      <c r="E1546" s="56" t="s">
        <v>4943</v>
      </c>
      <c r="F1546" s="57">
        <v>2</v>
      </c>
    </row>
    <row r="1547" spans="1:6">
      <c r="A1547" s="55">
        <v>46258</v>
      </c>
      <c r="B1547" s="56" t="s">
        <v>276</v>
      </c>
      <c r="C1547" s="57">
        <v>76</v>
      </c>
      <c r="D1547" s="56" t="s">
        <v>4942</v>
      </c>
      <c r="E1547" s="56" t="s">
        <v>4943</v>
      </c>
      <c r="F1547" s="57">
        <v>2</v>
      </c>
    </row>
    <row r="1548" spans="1:6">
      <c r="A1548" s="55">
        <v>46258</v>
      </c>
      <c r="B1548" s="56" t="s">
        <v>278</v>
      </c>
      <c r="C1548" s="57">
        <v>62</v>
      </c>
      <c r="D1548" s="56" t="s">
        <v>4953</v>
      </c>
      <c r="E1548" s="56" t="s">
        <v>4954</v>
      </c>
      <c r="F1548" s="57">
        <v>1</v>
      </c>
    </row>
    <row r="1549" spans="1:6">
      <c r="A1549" s="55">
        <v>46258</v>
      </c>
      <c r="B1549" s="56" t="s">
        <v>280</v>
      </c>
      <c r="C1549" s="57">
        <v>26</v>
      </c>
      <c r="D1549" s="56" t="s">
        <v>4948</v>
      </c>
      <c r="E1549" s="56" t="s">
        <v>4949</v>
      </c>
      <c r="F1549" s="57">
        <v>2</v>
      </c>
    </row>
    <row r="1550" spans="1:6">
      <c r="A1550" s="55">
        <v>46258</v>
      </c>
      <c r="B1550" s="56" t="s">
        <v>284</v>
      </c>
      <c r="C1550" s="57">
        <v>3</v>
      </c>
      <c r="D1550" s="56" t="s">
        <v>4942</v>
      </c>
      <c r="E1550" s="56" t="s">
        <v>4943</v>
      </c>
      <c r="F1550" s="57">
        <v>2</v>
      </c>
    </row>
    <row r="1551" spans="1:6">
      <c r="A1551" s="55">
        <v>46258</v>
      </c>
      <c r="B1551" s="56" t="s">
        <v>328</v>
      </c>
      <c r="C1551" s="57">
        <v>103</v>
      </c>
      <c r="D1551" s="56" t="s">
        <v>4944</v>
      </c>
      <c r="E1551" s="56" t="s">
        <v>4945</v>
      </c>
      <c r="F1551" s="57">
        <v>1</v>
      </c>
    </row>
    <row r="1552" spans="1:6">
      <c r="A1552" s="55">
        <v>46258</v>
      </c>
      <c r="B1552" s="56" t="s">
        <v>338</v>
      </c>
      <c r="C1552" s="57">
        <v>37</v>
      </c>
      <c r="D1552" s="56" t="s">
        <v>4953</v>
      </c>
      <c r="E1552" s="56" t="s">
        <v>4954</v>
      </c>
      <c r="F1552" s="57">
        <v>1</v>
      </c>
    </row>
    <row r="1553" spans="1:6">
      <c r="A1553" s="55">
        <v>46258</v>
      </c>
      <c r="B1553" s="56" t="s">
        <v>348</v>
      </c>
      <c r="C1553" s="57">
        <v>2</v>
      </c>
      <c r="D1553" s="56" t="s">
        <v>4950</v>
      </c>
      <c r="E1553" s="56" t="s">
        <v>4951</v>
      </c>
      <c r="F1553" s="57">
        <v>1</v>
      </c>
    </row>
    <row r="1554" spans="1:6">
      <c r="A1554" s="55">
        <v>46258</v>
      </c>
      <c r="B1554" s="56" t="s">
        <v>358</v>
      </c>
      <c r="C1554" s="57">
        <v>18</v>
      </c>
      <c r="D1554" s="56" t="s">
        <v>4942</v>
      </c>
      <c r="E1554" s="56" t="s">
        <v>4943</v>
      </c>
      <c r="F1554" s="57">
        <v>2</v>
      </c>
    </row>
    <row r="1555" spans="1:6">
      <c r="A1555" s="55">
        <v>46258</v>
      </c>
      <c r="B1555" s="56" t="s">
        <v>394</v>
      </c>
      <c r="C1555" s="57">
        <v>2</v>
      </c>
      <c r="D1555" s="56" t="s">
        <v>4942</v>
      </c>
      <c r="E1555" s="56" t="s">
        <v>4943</v>
      </c>
      <c r="F1555" s="57">
        <v>2</v>
      </c>
    </row>
    <row r="1556" spans="1:6">
      <c r="A1556" s="55">
        <v>46258</v>
      </c>
      <c r="B1556" s="56" t="s">
        <v>430</v>
      </c>
      <c r="C1556" s="57">
        <v>66</v>
      </c>
      <c r="D1556" s="56" t="s">
        <v>4944</v>
      </c>
      <c r="E1556" s="56" t="s">
        <v>4945</v>
      </c>
      <c r="F1556" s="57">
        <v>1</v>
      </c>
    </row>
    <row r="1557" spans="1:6">
      <c r="A1557" s="55">
        <v>46258</v>
      </c>
      <c r="B1557" s="56" t="s">
        <v>4970</v>
      </c>
      <c r="C1557" s="57">
        <v>4</v>
      </c>
      <c r="D1557" s="56" t="s">
        <v>4942</v>
      </c>
      <c r="E1557" s="56" t="s">
        <v>4943</v>
      </c>
      <c r="F1557" s="57">
        <v>2</v>
      </c>
    </row>
    <row r="1558" spans="1:6">
      <c r="A1558" s="55">
        <v>46258</v>
      </c>
      <c r="B1558" s="56" t="s">
        <v>456</v>
      </c>
      <c r="C1558" s="57">
        <v>91</v>
      </c>
      <c r="D1558" s="56" t="s">
        <v>4942</v>
      </c>
      <c r="E1558" s="56" t="s">
        <v>4943</v>
      </c>
      <c r="F1558" s="57">
        <v>2</v>
      </c>
    </row>
    <row r="1559" spans="1:6">
      <c r="A1559" s="55">
        <v>46258</v>
      </c>
      <c r="B1559" s="56" t="s">
        <v>460</v>
      </c>
      <c r="C1559" s="57">
        <v>13</v>
      </c>
      <c r="D1559" s="56" t="s">
        <v>4953</v>
      </c>
      <c r="E1559" s="56" t="s">
        <v>4954</v>
      </c>
      <c r="F1559" s="57">
        <v>1</v>
      </c>
    </row>
    <row r="1560" spans="1:6">
      <c r="A1560" s="55">
        <v>46258</v>
      </c>
      <c r="B1560" s="56" t="s">
        <v>462</v>
      </c>
      <c r="C1560" s="57">
        <v>186</v>
      </c>
      <c r="D1560" s="56" t="s">
        <v>4953</v>
      </c>
      <c r="E1560" s="56" t="s">
        <v>4954</v>
      </c>
      <c r="F1560" s="57">
        <v>1</v>
      </c>
    </row>
    <row r="1561" spans="1:6">
      <c r="A1561" s="55">
        <v>46258</v>
      </c>
      <c r="B1561" s="56" t="s">
        <v>464</v>
      </c>
      <c r="C1561" s="57">
        <v>126</v>
      </c>
      <c r="D1561" s="56" t="s">
        <v>4946</v>
      </c>
      <c r="E1561" s="56" t="s">
        <v>4947</v>
      </c>
      <c r="F1561" s="57">
        <v>1</v>
      </c>
    </row>
    <row r="1562" spans="1:6">
      <c r="A1562" s="55">
        <v>46258</v>
      </c>
      <c r="B1562" s="56" t="s">
        <v>466</v>
      </c>
      <c r="C1562" s="57">
        <v>5</v>
      </c>
      <c r="D1562" s="56" t="s">
        <v>4944</v>
      </c>
      <c r="E1562" s="56" t="s">
        <v>4945</v>
      </c>
      <c r="F1562" s="57">
        <v>1</v>
      </c>
    </row>
    <row r="1563" spans="1:6">
      <c r="A1563" s="55">
        <v>46258</v>
      </c>
      <c r="B1563" s="56" t="s">
        <v>470</v>
      </c>
      <c r="C1563" s="57">
        <v>35</v>
      </c>
      <c r="D1563" s="56" t="s">
        <v>4953</v>
      </c>
      <c r="E1563" s="56" t="s">
        <v>4954</v>
      </c>
      <c r="F1563" s="57">
        <v>1</v>
      </c>
    </row>
    <row r="1564" spans="1:6">
      <c r="A1564" s="55">
        <v>46256</v>
      </c>
      <c r="B1564" s="56" t="s">
        <v>46</v>
      </c>
      <c r="C1564" s="57">
        <v>78</v>
      </c>
      <c r="D1564" s="56" t="s">
        <v>4942</v>
      </c>
      <c r="E1564" s="56" t="s">
        <v>4943</v>
      </c>
      <c r="F1564" s="57">
        <v>2</v>
      </c>
    </row>
    <row r="1565" spans="1:6">
      <c r="A1565" s="55">
        <v>46256</v>
      </c>
      <c r="B1565" s="56" t="s">
        <v>4051</v>
      </c>
      <c r="C1565" s="57">
        <v>46</v>
      </c>
      <c r="D1565" s="56" t="s">
        <v>4944</v>
      </c>
      <c r="E1565" s="56" t="s">
        <v>4945</v>
      </c>
      <c r="F1565" s="57">
        <v>1</v>
      </c>
    </row>
    <row r="1566" spans="1:6">
      <c r="A1566" s="55">
        <v>46256</v>
      </c>
      <c r="B1566" s="56" t="s">
        <v>64</v>
      </c>
      <c r="C1566" s="57">
        <v>37</v>
      </c>
      <c r="D1566" s="56" t="s">
        <v>4944</v>
      </c>
      <c r="E1566" s="56" t="s">
        <v>4945</v>
      </c>
      <c r="F1566" s="57">
        <v>1</v>
      </c>
    </row>
    <row r="1567" spans="1:6">
      <c r="A1567" s="55">
        <v>46256</v>
      </c>
      <c r="B1567" s="56" t="s">
        <v>66</v>
      </c>
      <c r="C1567" s="57">
        <v>45</v>
      </c>
      <c r="D1567" s="56" t="s">
        <v>4942</v>
      </c>
      <c r="E1567" s="56" t="s">
        <v>4943</v>
      </c>
      <c r="F1567" s="57">
        <v>2</v>
      </c>
    </row>
    <row r="1568" spans="1:6">
      <c r="A1568" s="55">
        <v>46256</v>
      </c>
      <c r="B1568" s="56" t="s">
        <v>4053</v>
      </c>
      <c r="C1568" s="57">
        <v>35</v>
      </c>
      <c r="D1568" s="56" t="s">
        <v>4944</v>
      </c>
      <c r="E1568" s="56" t="s">
        <v>4945</v>
      </c>
      <c r="F1568" s="57">
        <v>1</v>
      </c>
    </row>
    <row r="1569" spans="1:6">
      <c r="A1569" s="55">
        <v>46256</v>
      </c>
      <c r="B1569" s="56" t="s">
        <v>72</v>
      </c>
      <c r="C1569" s="57">
        <v>78</v>
      </c>
      <c r="D1569" s="56" t="s">
        <v>4944</v>
      </c>
      <c r="E1569" s="56" t="s">
        <v>4945</v>
      </c>
      <c r="F1569" s="57">
        <v>1</v>
      </c>
    </row>
    <row r="1570" spans="1:6">
      <c r="A1570" s="55">
        <v>46256</v>
      </c>
      <c r="B1570" s="56" t="s">
        <v>4055</v>
      </c>
      <c r="C1570" s="57">
        <v>10</v>
      </c>
      <c r="D1570" s="56" t="s">
        <v>4953</v>
      </c>
      <c r="E1570" s="56" t="s">
        <v>4954</v>
      </c>
      <c r="F1570" s="57">
        <v>1</v>
      </c>
    </row>
    <row r="1571" spans="1:6">
      <c r="A1571" s="55">
        <v>46256</v>
      </c>
      <c r="B1571" s="56" t="s">
        <v>86</v>
      </c>
      <c r="C1571" s="57">
        <v>102</v>
      </c>
      <c r="D1571" s="56" t="s">
        <v>4944</v>
      </c>
      <c r="E1571" s="56" t="s">
        <v>4945</v>
      </c>
      <c r="F1571" s="57">
        <v>1</v>
      </c>
    </row>
    <row r="1572" spans="1:6">
      <c r="A1572" s="55">
        <v>46256</v>
      </c>
      <c r="B1572" s="56" t="s">
        <v>94</v>
      </c>
      <c r="C1572" s="57">
        <v>61</v>
      </c>
      <c r="D1572" s="56" t="s">
        <v>4942</v>
      </c>
      <c r="E1572" s="56" t="s">
        <v>4943</v>
      </c>
      <c r="F1572" s="57">
        <v>2</v>
      </c>
    </row>
    <row r="1573" spans="1:6">
      <c r="A1573" s="55">
        <v>46256</v>
      </c>
      <c r="B1573" s="56" t="s">
        <v>98</v>
      </c>
      <c r="C1573" s="57">
        <v>41</v>
      </c>
      <c r="D1573" s="56" t="s">
        <v>4946</v>
      </c>
      <c r="E1573" s="56" t="s">
        <v>4947</v>
      </c>
      <c r="F1573" s="57">
        <v>1</v>
      </c>
    </row>
    <row r="1574" spans="1:6">
      <c r="A1574" s="55">
        <v>46256</v>
      </c>
      <c r="B1574" s="56" t="s">
        <v>100</v>
      </c>
      <c r="C1574" s="57">
        <v>56</v>
      </c>
      <c r="D1574" s="56" t="s">
        <v>4953</v>
      </c>
      <c r="E1574" s="56" t="s">
        <v>4954</v>
      </c>
      <c r="F1574" s="57">
        <v>1</v>
      </c>
    </row>
    <row r="1575" spans="1:6">
      <c r="A1575" s="55">
        <v>46256</v>
      </c>
      <c r="B1575" s="56" t="s">
        <v>102</v>
      </c>
      <c r="C1575" s="57">
        <v>43</v>
      </c>
      <c r="D1575" s="56" t="s">
        <v>4944</v>
      </c>
      <c r="E1575" s="56" t="s">
        <v>4945</v>
      </c>
      <c r="F1575" s="57">
        <v>1</v>
      </c>
    </row>
    <row r="1576" spans="1:6">
      <c r="A1576" s="55">
        <v>46256</v>
      </c>
      <c r="B1576" s="56" t="s">
        <v>104</v>
      </c>
      <c r="C1576" s="57">
        <v>72</v>
      </c>
      <c r="D1576" s="56" t="s">
        <v>4942</v>
      </c>
      <c r="E1576" s="56" t="s">
        <v>4943</v>
      </c>
      <c r="F1576" s="57">
        <v>2</v>
      </c>
    </row>
    <row r="1577" spans="1:6">
      <c r="A1577" s="55">
        <v>46256</v>
      </c>
      <c r="B1577" s="56" t="s">
        <v>4063</v>
      </c>
      <c r="C1577" s="57">
        <v>45</v>
      </c>
      <c r="D1577" s="56" t="s">
        <v>4942</v>
      </c>
      <c r="E1577" s="56" t="s">
        <v>4943</v>
      </c>
      <c r="F1577" s="57">
        <v>2</v>
      </c>
    </row>
    <row r="1578" spans="1:6">
      <c r="A1578" s="55">
        <v>46256</v>
      </c>
      <c r="B1578" s="56" t="s">
        <v>116</v>
      </c>
      <c r="C1578" s="57">
        <v>40</v>
      </c>
      <c r="D1578" s="56" t="s">
        <v>4946</v>
      </c>
      <c r="E1578" s="56" t="s">
        <v>4947</v>
      </c>
      <c r="F1578" s="57">
        <v>1</v>
      </c>
    </row>
    <row r="1579" spans="1:6">
      <c r="A1579" s="55">
        <v>46256</v>
      </c>
      <c r="B1579" s="56" t="s">
        <v>118</v>
      </c>
      <c r="C1579" s="57">
        <v>47</v>
      </c>
      <c r="D1579" s="56" t="s">
        <v>4953</v>
      </c>
      <c r="E1579" s="56" t="s">
        <v>4954</v>
      </c>
      <c r="F1579" s="57">
        <v>1</v>
      </c>
    </row>
    <row r="1580" spans="1:6">
      <c r="A1580" s="55">
        <v>46256</v>
      </c>
      <c r="B1580" s="56" t="s">
        <v>122</v>
      </c>
      <c r="C1580" s="57">
        <v>103</v>
      </c>
      <c r="D1580" s="56" t="s">
        <v>4953</v>
      </c>
      <c r="E1580" s="56" t="s">
        <v>4954</v>
      </c>
      <c r="F1580" s="57">
        <v>1</v>
      </c>
    </row>
    <row r="1581" spans="1:6">
      <c r="A1581" s="55">
        <v>46256</v>
      </c>
      <c r="B1581" s="56" t="s">
        <v>124</v>
      </c>
      <c r="C1581" s="57">
        <v>7</v>
      </c>
      <c r="D1581" s="56" t="s">
        <v>4944</v>
      </c>
      <c r="E1581" s="56" t="s">
        <v>4945</v>
      </c>
      <c r="F1581" s="57">
        <v>1</v>
      </c>
    </row>
    <row r="1582" spans="1:6">
      <c r="A1582" s="55">
        <v>46256</v>
      </c>
      <c r="B1582" s="56" t="s">
        <v>128</v>
      </c>
      <c r="C1582" s="57">
        <v>3</v>
      </c>
      <c r="D1582" s="56" t="s">
        <v>4944</v>
      </c>
      <c r="E1582" s="56" t="s">
        <v>4945</v>
      </c>
      <c r="F1582" s="57">
        <v>1</v>
      </c>
    </row>
    <row r="1583" spans="1:6">
      <c r="A1583" s="55">
        <v>46256</v>
      </c>
      <c r="B1583" s="56" t="s">
        <v>4065</v>
      </c>
      <c r="C1583" s="57">
        <v>48</v>
      </c>
      <c r="D1583" s="56" t="s">
        <v>4953</v>
      </c>
      <c r="E1583" s="56" t="s">
        <v>4954</v>
      </c>
      <c r="F1583" s="57">
        <v>1</v>
      </c>
    </row>
    <row r="1584" spans="1:6">
      <c r="A1584" s="55">
        <v>46256</v>
      </c>
      <c r="B1584" s="56" t="s">
        <v>160</v>
      </c>
      <c r="C1584" s="57">
        <v>97</v>
      </c>
      <c r="D1584" s="56" t="s">
        <v>4942</v>
      </c>
      <c r="E1584" s="56" t="s">
        <v>4943</v>
      </c>
      <c r="F1584" s="57">
        <v>2</v>
      </c>
    </row>
    <row r="1585" spans="1:6">
      <c r="A1585" s="55">
        <v>46256</v>
      </c>
      <c r="B1585" s="56" t="s">
        <v>164</v>
      </c>
      <c r="C1585" s="57">
        <v>55</v>
      </c>
      <c r="D1585" s="56" t="s">
        <v>4953</v>
      </c>
      <c r="E1585" s="56" t="s">
        <v>4954</v>
      </c>
      <c r="F1585" s="57">
        <v>1</v>
      </c>
    </row>
    <row r="1586" spans="1:6">
      <c r="A1586" s="55">
        <v>46256</v>
      </c>
      <c r="B1586" s="56" t="s">
        <v>166</v>
      </c>
      <c r="C1586" s="57">
        <v>57</v>
      </c>
      <c r="D1586" s="56" t="s">
        <v>4944</v>
      </c>
      <c r="E1586" s="56" t="s">
        <v>4945</v>
      </c>
      <c r="F1586" s="57">
        <v>1</v>
      </c>
    </row>
    <row r="1587" spans="1:6">
      <c r="A1587" s="55">
        <v>46256</v>
      </c>
      <c r="B1587" s="56" t="s">
        <v>176</v>
      </c>
      <c r="C1587" s="57">
        <v>27</v>
      </c>
      <c r="D1587" s="56" t="s">
        <v>4953</v>
      </c>
      <c r="E1587" s="56" t="s">
        <v>4954</v>
      </c>
      <c r="F1587" s="57">
        <v>1</v>
      </c>
    </row>
    <row r="1588" spans="1:6">
      <c r="A1588" s="55">
        <v>46256</v>
      </c>
      <c r="B1588" s="56" t="s">
        <v>180</v>
      </c>
      <c r="C1588" s="57">
        <v>64</v>
      </c>
      <c r="D1588" s="56" t="s">
        <v>4944</v>
      </c>
      <c r="E1588" s="56" t="s">
        <v>4945</v>
      </c>
      <c r="F1588" s="57">
        <v>1</v>
      </c>
    </row>
    <row r="1589" spans="1:6">
      <c r="A1589" s="55">
        <v>46256</v>
      </c>
      <c r="B1589" s="56" t="s">
        <v>182</v>
      </c>
      <c r="C1589" s="57">
        <v>128</v>
      </c>
      <c r="D1589" s="56" t="s">
        <v>4946</v>
      </c>
      <c r="E1589" s="56" t="s">
        <v>4947</v>
      </c>
      <c r="F1589" s="57">
        <v>1</v>
      </c>
    </row>
    <row r="1590" spans="1:6">
      <c r="A1590" s="55">
        <v>46256</v>
      </c>
      <c r="B1590" s="56" t="s">
        <v>184</v>
      </c>
      <c r="C1590" s="57">
        <v>54</v>
      </c>
      <c r="D1590" s="56" t="s">
        <v>4944</v>
      </c>
      <c r="E1590" s="56" t="s">
        <v>4945</v>
      </c>
      <c r="F1590" s="57">
        <v>1</v>
      </c>
    </row>
    <row r="1591" spans="1:6">
      <c r="A1591" s="55">
        <v>46256</v>
      </c>
      <c r="B1591" s="56" t="s">
        <v>194</v>
      </c>
      <c r="C1591" s="57">
        <v>80</v>
      </c>
      <c r="D1591" s="56" t="s">
        <v>4953</v>
      </c>
      <c r="E1591" s="56" t="s">
        <v>4954</v>
      </c>
      <c r="F1591" s="57">
        <v>1</v>
      </c>
    </row>
    <row r="1592" spans="1:6">
      <c r="A1592" s="55">
        <v>46256</v>
      </c>
      <c r="B1592" s="56" t="s">
        <v>198</v>
      </c>
      <c r="C1592" s="57">
        <v>39</v>
      </c>
      <c r="D1592" s="56" t="s">
        <v>4948</v>
      </c>
      <c r="E1592" s="56" t="s">
        <v>4949</v>
      </c>
      <c r="F1592" s="57">
        <v>2</v>
      </c>
    </row>
    <row r="1593" spans="1:6">
      <c r="A1593" s="55">
        <v>46256</v>
      </c>
      <c r="B1593" s="56" t="s">
        <v>206</v>
      </c>
      <c r="C1593" s="57">
        <v>1</v>
      </c>
      <c r="D1593" s="56" t="s">
        <v>4950</v>
      </c>
      <c r="E1593" s="56" t="s">
        <v>4951</v>
      </c>
      <c r="F1593" s="57">
        <v>1</v>
      </c>
    </row>
    <row r="1594" spans="1:6">
      <c r="A1594" s="55">
        <v>46256</v>
      </c>
      <c r="B1594" s="56" t="s">
        <v>210</v>
      </c>
      <c r="C1594" s="57">
        <v>2</v>
      </c>
      <c r="D1594" s="56" t="s">
        <v>4944</v>
      </c>
      <c r="E1594" s="56" t="s">
        <v>4945</v>
      </c>
      <c r="F1594" s="57">
        <v>1</v>
      </c>
    </row>
    <row r="1595" spans="1:6">
      <c r="A1595" s="55">
        <v>46256</v>
      </c>
      <c r="B1595" s="56" t="s">
        <v>226</v>
      </c>
      <c r="C1595" s="57">
        <v>81</v>
      </c>
      <c r="D1595" s="56" t="s">
        <v>4953</v>
      </c>
      <c r="E1595" s="56" t="s">
        <v>4954</v>
      </c>
      <c r="F1595" s="57">
        <v>1</v>
      </c>
    </row>
    <row r="1596" spans="1:6">
      <c r="A1596" s="55">
        <v>46256</v>
      </c>
      <c r="B1596" s="56" t="s">
        <v>228</v>
      </c>
      <c r="C1596" s="57">
        <v>51</v>
      </c>
      <c r="D1596" s="56" t="s">
        <v>4946</v>
      </c>
      <c r="E1596" s="56" t="s">
        <v>4947</v>
      </c>
      <c r="F1596" s="57">
        <v>1</v>
      </c>
    </row>
    <row r="1597" spans="1:6">
      <c r="A1597" s="55">
        <v>46256</v>
      </c>
      <c r="B1597" s="56" t="s">
        <v>236</v>
      </c>
      <c r="C1597" s="57">
        <v>18</v>
      </c>
      <c r="D1597" s="56" t="s">
        <v>4950</v>
      </c>
      <c r="E1597" s="56" t="s">
        <v>4951</v>
      </c>
      <c r="F1597" s="57">
        <v>1</v>
      </c>
    </row>
    <row r="1598" spans="1:6">
      <c r="A1598" s="55">
        <v>46256</v>
      </c>
      <c r="B1598" s="56" t="s">
        <v>258</v>
      </c>
      <c r="C1598" s="57">
        <v>3</v>
      </c>
      <c r="D1598" s="56" t="s">
        <v>4944</v>
      </c>
      <c r="E1598" s="56" t="s">
        <v>4945</v>
      </c>
      <c r="F1598" s="57">
        <v>1</v>
      </c>
    </row>
    <row r="1599" spans="1:6">
      <c r="A1599" s="55">
        <v>46256</v>
      </c>
      <c r="B1599" s="56" t="s">
        <v>266</v>
      </c>
      <c r="C1599" s="57">
        <v>29</v>
      </c>
      <c r="D1599" s="56" t="s">
        <v>4953</v>
      </c>
      <c r="E1599" s="56" t="s">
        <v>4954</v>
      </c>
      <c r="F1599" s="57">
        <v>1</v>
      </c>
    </row>
    <row r="1600" spans="1:6">
      <c r="A1600" s="55">
        <v>46256</v>
      </c>
      <c r="B1600" s="56" t="s">
        <v>270</v>
      </c>
      <c r="C1600" s="57">
        <v>58</v>
      </c>
      <c r="D1600" s="56" t="s">
        <v>4953</v>
      </c>
      <c r="E1600" s="56" t="s">
        <v>4954</v>
      </c>
      <c r="F1600" s="57">
        <v>1</v>
      </c>
    </row>
    <row r="1601" spans="1:6">
      <c r="A1601" s="55">
        <v>46256</v>
      </c>
      <c r="B1601" s="56" t="s">
        <v>276</v>
      </c>
      <c r="C1601" s="57">
        <v>27</v>
      </c>
      <c r="D1601" s="56" t="s">
        <v>4944</v>
      </c>
      <c r="E1601" s="56" t="s">
        <v>4945</v>
      </c>
      <c r="F1601" s="57">
        <v>1</v>
      </c>
    </row>
    <row r="1602" spans="1:6">
      <c r="A1602" s="55">
        <v>46256</v>
      </c>
      <c r="B1602" s="56" t="s">
        <v>278</v>
      </c>
      <c r="C1602" s="57">
        <v>59</v>
      </c>
      <c r="D1602" s="56" t="s">
        <v>4953</v>
      </c>
      <c r="E1602" s="56" t="s">
        <v>4954</v>
      </c>
      <c r="F1602" s="57">
        <v>1</v>
      </c>
    </row>
    <row r="1603" spans="1:6">
      <c r="A1603" s="55">
        <v>46256</v>
      </c>
      <c r="B1603" s="56" t="s">
        <v>282</v>
      </c>
      <c r="C1603" s="57">
        <v>86</v>
      </c>
      <c r="D1603" s="56" t="s">
        <v>4953</v>
      </c>
      <c r="E1603" s="56" t="s">
        <v>4954</v>
      </c>
      <c r="F1603" s="57">
        <v>1</v>
      </c>
    </row>
    <row r="1604" spans="1:6">
      <c r="A1604" s="55">
        <v>46256</v>
      </c>
      <c r="B1604" s="56" t="s">
        <v>312</v>
      </c>
      <c r="C1604" s="57">
        <v>20</v>
      </c>
      <c r="D1604" s="56" t="s">
        <v>4942</v>
      </c>
      <c r="E1604" s="56" t="s">
        <v>4943</v>
      </c>
      <c r="F1604" s="57">
        <v>2</v>
      </c>
    </row>
    <row r="1605" spans="1:6">
      <c r="A1605" s="55">
        <v>46256</v>
      </c>
      <c r="B1605" s="56" t="s">
        <v>328</v>
      </c>
      <c r="C1605" s="57">
        <v>89</v>
      </c>
      <c r="D1605" s="56" t="s">
        <v>4942</v>
      </c>
      <c r="E1605" s="56" t="s">
        <v>4943</v>
      </c>
      <c r="F1605" s="57">
        <v>2</v>
      </c>
    </row>
    <row r="1606" spans="1:6">
      <c r="A1606" s="55">
        <v>46256</v>
      </c>
      <c r="B1606" s="56" t="s">
        <v>352</v>
      </c>
      <c r="C1606" s="57">
        <v>10</v>
      </c>
      <c r="D1606" s="56" t="s">
        <v>4950</v>
      </c>
      <c r="E1606" s="56" t="s">
        <v>4951</v>
      </c>
      <c r="F1606" s="57">
        <v>1</v>
      </c>
    </row>
    <row r="1607" spans="1:6">
      <c r="A1607" s="55">
        <v>46256</v>
      </c>
      <c r="B1607" s="56" t="s">
        <v>378</v>
      </c>
      <c r="C1607" s="57">
        <v>3</v>
      </c>
      <c r="D1607" s="56" t="s">
        <v>4944</v>
      </c>
      <c r="E1607" s="56" t="s">
        <v>4945</v>
      </c>
      <c r="F1607" s="57">
        <v>1</v>
      </c>
    </row>
    <row r="1608" spans="1:6">
      <c r="A1608" s="55">
        <v>46256</v>
      </c>
      <c r="B1608" s="56" t="s">
        <v>390</v>
      </c>
      <c r="C1608" s="57">
        <v>26</v>
      </c>
      <c r="D1608" s="56" t="s">
        <v>4953</v>
      </c>
      <c r="E1608" s="56" t="s">
        <v>4954</v>
      </c>
      <c r="F1608" s="57">
        <v>1</v>
      </c>
    </row>
    <row r="1609" spans="1:6">
      <c r="A1609" s="55">
        <v>46256</v>
      </c>
      <c r="B1609" s="56" t="s">
        <v>424</v>
      </c>
      <c r="C1609" s="57">
        <v>35</v>
      </c>
      <c r="D1609" s="56" t="s">
        <v>4953</v>
      </c>
      <c r="E1609" s="56" t="s">
        <v>4954</v>
      </c>
      <c r="F1609" s="57">
        <v>1</v>
      </c>
    </row>
    <row r="1610" spans="1:6">
      <c r="A1610" s="55">
        <v>46256</v>
      </c>
      <c r="B1610" s="56" t="s">
        <v>430</v>
      </c>
      <c r="C1610" s="57">
        <v>22</v>
      </c>
      <c r="D1610" s="56" t="s">
        <v>4944</v>
      </c>
      <c r="E1610" s="56" t="s">
        <v>4945</v>
      </c>
      <c r="F1610" s="57">
        <v>1</v>
      </c>
    </row>
    <row r="1611" spans="1:6">
      <c r="A1611" s="55">
        <v>46256</v>
      </c>
      <c r="B1611" s="56" t="s">
        <v>458</v>
      </c>
      <c r="C1611" s="57">
        <v>79</v>
      </c>
      <c r="D1611" s="56" t="s">
        <v>4944</v>
      </c>
      <c r="E1611" s="56" t="s">
        <v>4945</v>
      </c>
      <c r="F1611" s="57">
        <v>1</v>
      </c>
    </row>
    <row r="1612" spans="1:6">
      <c r="A1612" s="55">
        <v>46256</v>
      </c>
      <c r="B1612" s="56" t="s">
        <v>462</v>
      </c>
      <c r="C1612" s="57">
        <v>44</v>
      </c>
      <c r="D1612" s="56" t="s">
        <v>4953</v>
      </c>
      <c r="E1612" s="56" t="s">
        <v>4954</v>
      </c>
      <c r="F1612" s="57">
        <v>1</v>
      </c>
    </row>
    <row r="1613" spans="1:6">
      <c r="A1613" s="55">
        <v>46256</v>
      </c>
      <c r="B1613" s="56" t="s">
        <v>466</v>
      </c>
      <c r="C1613" s="57">
        <v>3</v>
      </c>
      <c r="D1613" s="56" t="s">
        <v>4944</v>
      </c>
      <c r="E1613" s="56" t="s">
        <v>4945</v>
      </c>
      <c r="F1613" s="57">
        <v>1</v>
      </c>
    </row>
    <row r="1614" spans="1:6">
      <c r="A1614" s="55">
        <v>46256</v>
      </c>
      <c r="B1614" s="56" t="s">
        <v>470</v>
      </c>
      <c r="C1614" s="57">
        <v>27</v>
      </c>
      <c r="D1614" s="56" t="s">
        <v>4953</v>
      </c>
      <c r="E1614" s="56" t="s">
        <v>4954</v>
      </c>
      <c r="F1614" s="57">
        <v>1</v>
      </c>
    </row>
    <row r="1615" spans="1:6">
      <c r="A1615" s="55">
        <v>46255</v>
      </c>
      <c r="B1615" s="56" t="s">
        <v>46</v>
      </c>
      <c r="C1615" s="57">
        <v>63</v>
      </c>
      <c r="D1615" s="56" t="s">
        <v>4942</v>
      </c>
      <c r="E1615" s="56" t="s">
        <v>4943</v>
      </c>
      <c r="F1615" s="57">
        <v>2</v>
      </c>
    </row>
    <row r="1616" spans="1:6">
      <c r="A1616" s="55">
        <v>46255</v>
      </c>
      <c r="B1616" s="56" t="s">
        <v>4051</v>
      </c>
      <c r="C1616" s="57">
        <v>84</v>
      </c>
      <c r="D1616" s="56" t="s">
        <v>4944</v>
      </c>
      <c r="E1616" s="56" t="s">
        <v>4945</v>
      </c>
      <c r="F1616" s="57">
        <v>1</v>
      </c>
    </row>
    <row r="1617" spans="1:6">
      <c r="A1617" s="55">
        <v>46255</v>
      </c>
      <c r="B1617" s="56" t="s">
        <v>49</v>
      </c>
      <c r="C1617" s="57">
        <v>56</v>
      </c>
      <c r="D1617" s="56" t="s">
        <v>4946</v>
      </c>
      <c r="E1617" s="56" t="s">
        <v>4947</v>
      </c>
      <c r="F1617" s="57">
        <v>1</v>
      </c>
    </row>
    <row r="1618" spans="1:6">
      <c r="A1618" s="55">
        <v>46255</v>
      </c>
      <c r="B1618" s="56" t="s">
        <v>56</v>
      </c>
      <c r="C1618" s="57">
        <v>137</v>
      </c>
      <c r="D1618" s="56" t="s">
        <v>4946</v>
      </c>
      <c r="E1618" s="56" t="s">
        <v>4947</v>
      </c>
      <c r="F1618" s="57">
        <v>1</v>
      </c>
    </row>
    <row r="1619" spans="1:6">
      <c r="A1619" s="55">
        <v>46255</v>
      </c>
      <c r="B1619" s="56" t="s">
        <v>58</v>
      </c>
      <c r="C1619" s="57">
        <v>36</v>
      </c>
      <c r="D1619" s="56" t="s">
        <v>4953</v>
      </c>
      <c r="E1619" s="56" t="s">
        <v>4954</v>
      </c>
      <c r="F1619" s="57">
        <v>1</v>
      </c>
    </row>
    <row r="1620" spans="1:6">
      <c r="A1620" s="55">
        <v>46255</v>
      </c>
      <c r="B1620" s="56" t="s">
        <v>60</v>
      </c>
      <c r="C1620" s="57">
        <v>96</v>
      </c>
      <c r="D1620" s="56" t="s">
        <v>4942</v>
      </c>
      <c r="E1620" s="56" t="s">
        <v>4943</v>
      </c>
      <c r="F1620" s="57">
        <v>2</v>
      </c>
    </row>
    <row r="1621" spans="1:6">
      <c r="A1621" s="55">
        <v>46255</v>
      </c>
      <c r="B1621" s="56" t="s">
        <v>62</v>
      </c>
      <c r="C1621" s="57">
        <v>83</v>
      </c>
      <c r="D1621" s="56" t="s">
        <v>4944</v>
      </c>
      <c r="E1621" s="56" t="s">
        <v>4945</v>
      </c>
      <c r="F1621" s="57">
        <v>1</v>
      </c>
    </row>
    <row r="1622" spans="1:6">
      <c r="A1622" s="55">
        <v>46255</v>
      </c>
      <c r="B1622" s="56" t="s">
        <v>64</v>
      </c>
      <c r="C1622" s="57">
        <v>46</v>
      </c>
      <c r="D1622" s="56" t="s">
        <v>4944</v>
      </c>
      <c r="E1622" s="56" t="s">
        <v>4945</v>
      </c>
      <c r="F1622" s="57">
        <v>1</v>
      </c>
    </row>
    <row r="1623" spans="1:6">
      <c r="A1623" s="55">
        <v>46255</v>
      </c>
      <c r="B1623" s="56" t="s">
        <v>66</v>
      </c>
      <c r="C1623" s="57">
        <v>116</v>
      </c>
      <c r="D1623" s="56" t="s">
        <v>4944</v>
      </c>
      <c r="E1623" s="56" t="s">
        <v>4945</v>
      </c>
      <c r="F1623" s="57">
        <v>1</v>
      </c>
    </row>
    <row r="1624" spans="1:6">
      <c r="A1624" s="55">
        <v>46255</v>
      </c>
      <c r="B1624" s="56" t="s">
        <v>70</v>
      </c>
      <c r="C1624" s="57">
        <v>66</v>
      </c>
      <c r="D1624" s="56" t="s">
        <v>4944</v>
      </c>
      <c r="E1624" s="56" t="s">
        <v>4945</v>
      </c>
      <c r="F1624" s="57">
        <v>1</v>
      </c>
    </row>
    <row r="1625" spans="1:6">
      <c r="A1625" s="55">
        <v>46255</v>
      </c>
      <c r="B1625" s="56" t="s">
        <v>4053</v>
      </c>
      <c r="C1625" s="57">
        <v>51</v>
      </c>
      <c r="D1625" s="56" t="s">
        <v>4944</v>
      </c>
      <c r="E1625" s="56" t="s">
        <v>4945</v>
      </c>
      <c r="F1625" s="57">
        <v>1</v>
      </c>
    </row>
    <row r="1626" spans="1:6">
      <c r="A1626" s="55">
        <v>46255</v>
      </c>
      <c r="B1626" s="56" t="s">
        <v>72</v>
      </c>
      <c r="C1626" s="57">
        <v>109</v>
      </c>
      <c r="D1626" s="56" t="s">
        <v>4944</v>
      </c>
      <c r="E1626" s="56" t="s">
        <v>4945</v>
      </c>
      <c r="F1626" s="57">
        <v>1</v>
      </c>
    </row>
    <row r="1627" spans="1:6">
      <c r="A1627" s="55">
        <v>46255</v>
      </c>
      <c r="B1627" s="56" t="s">
        <v>4055</v>
      </c>
      <c r="C1627" s="57">
        <v>33</v>
      </c>
      <c r="D1627" s="56" t="s">
        <v>4953</v>
      </c>
      <c r="E1627" s="56" t="s">
        <v>4954</v>
      </c>
      <c r="F1627" s="57">
        <v>1</v>
      </c>
    </row>
    <row r="1628" spans="1:6">
      <c r="A1628" s="55">
        <v>46255</v>
      </c>
      <c r="B1628" s="56" t="s">
        <v>4057</v>
      </c>
      <c r="C1628" s="57">
        <v>39</v>
      </c>
      <c r="D1628" s="56" t="s">
        <v>4948</v>
      </c>
      <c r="E1628" s="56" t="s">
        <v>4949</v>
      </c>
      <c r="F1628" s="57">
        <v>2</v>
      </c>
    </row>
    <row r="1629" spans="1:6">
      <c r="A1629" s="55">
        <v>46255</v>
      </c>
      <c r="B1629" s="56" t="s">
        <v>78</v>
      </c>
      <c r="C1629" s="57">
        <v>56</v>
      </c>
      <c r="D1629" s="56" t="s">
        <v>4948</v>
      </c>
      <c r="E1629" s="56" t="s">
        <v>4949</v>
      </c>
      <c r="F1629" s="57">
        <v>2</v>
      </c>
    </row>
    <row r="1630" spans="1:6">
      <c r="A1630" s="55">
        <v>46255</v>
      </c>
      <c r="B1630" s="56" t="s">
        <v>80</v>
      </c>
      <c r="C1630" s="57">
        <v>72</v>
      </c>
      <c r="D1630" s="56" t="s">
        <v>4946</v>
      </c>
      <c r="E1630" s="56" t="s">
        <v>4947</v>
      </c>
      <c r="F1630" s="57">
        <v>1</v>
      </c>
    </row>
    <row r="1631" spans="1:6">
      <c r="A1631" s="55">
        <v>46255</v>
      </c>
      <c r="B1631" s="56" t="s">
        <v>82</v>
      </c>
      <c r="C1631" s="57">
        <v>133</v>
      </c>
      <c r="D1631" s="56" t="s">
        <v>4953</v>
      </c>
      <c r="E1631" s="56" t="s">
        <v>4954</v>
      </c>
      <c r="F1631" s="57">
        <v>1</v>
      </c>
    </row>
    <row r="1632" spans="1:6">
      <c r="A1632" s="55">
        <v>46255</v>
      </c>
      <c r="B1632" s="56" t="s">
        <v>86</v>
      </c>
      <c r="C1632" s="57">
        <v>108</v>
      </c>
      <c r="D1632" s="56" t="s">
        <v>4944</v>
      </c>
      <c r="E1632" s="56" t="s">
        <v>4945</v>
      </c>
      <c r="F1632" s="57">
        <v>1</v>
      </c>
    </row>
    <row r="1633" spans="1:6">
      <c r="A1633" s="55">
        <v>46255</v>
      </c>
      <c r="B1633" s="56" t="s">
        <v>88</v>
      </c>
      <c r="C1633" s="57">
        <v>169</v>
      </c>
      <c r="D1633" s="56" t="s">
        <v>4948</v>
      </c>
      <c r="E1633" s="56" t="s">
        <v>4949</v>
      </c>
      <c r="F1633" s="57">
        <v>2</v>
      </c>
    </row>
    <row r="1634" spans="1:6">
      <c r="A1634" s="55">
        <v>46255</v>
      </c>
      <c r="B1634" s="56" t="s">
        <v>92</v>
      </c>
      <c r="C1634" s="57">
        <v>63</v>
      </c>
      <c r="D1634" s="56" t="s">
        <v>4967</v>
      </c>
      <c r="E1634" s="56" t="s">
        <v>4968</v>
      </c>
      <c r="F1634" s="57">
        <v>2</v>
      </c>
    </row>
    <row r="1635" spans="1:6">
      <c r="A1635" s="55">
        <v>46255</v>
      </c>
      <c r="B1635" s="56" t="s">
        <v>94</v>
      </c>
      <c r="C1635" s="57">
        <v>57</v>
      </c>
      <c r="D1635" s="56" t="s">
        <v>4944</v>
      </c>
      <c r="E1635" s="56" t="s">
        <v>4945</v>
      </c>
      <c r="F1635" s="57">
        <v>1</v>
      </c>
    </row>
    <row r="1636" spans="1:6">
      <c r="A1636" s="55">
        <v>46255</v>
      </c>
      <c r="B1636" s="56" t="s">
        <v>96</v>
      </c>
      <c r="C1636" s="57">
        <v>11</v>
      </c>
      <c r="D1636" s="56" t="s">
        <v>4946</v>
      </c>
      <c r="E1636" s="56" t="s">
        <v>4947</v>
      </c>
      <c r="F1636" s="57">
        <v>1</v>
      </c>
    </row>
    <row r="1637" spans="1:6">
      <c r="A1637" s="55">
        <v>46255</v>
      </c>
      <c r="B1637" s="56" t="s">
        <v>98</v>
      </c>
      <c r="C1637" s="57">
        <v>62</v>
      </c>
      <c r="D1637" s="56" t="s">
        <v>4946</v>
      </c>
      <c r="E1637" s="56" t="s">
        <v>4947</v>
      </c>
      <c r="F1637" s="57">
        <v>1</v>
      </c>
    </row>
    <row r="1638" spans="1:6">
      <c r="A1638" s="55">
        <v>46255</v>
      </c>
      <c r="B1638" s="56" t="s">
        <v>100</v>
      </c>
      <c r="C1638" s="57">
        <v>61</v>
      </c>
      <c r="D1638" s="56" t="s">
        <v>4953</v>
      </c>
      <c r="E1638" s="56" t="s">
        <v>4954</v>
      </c>
      <c r="F1638" s="57">
        <v>1</v>
      </c>
    </row>
    <row r="1639" spans="1:6">
      <c r="A1639" s="55">
        <v>46255</v>
      </c>
      <c r="B1639" s="56" t="s">
        <v>102</v>
      </c>
      <c r="C1639" s="57">
        <v>64</v>
      </c>
      <c r="D1639" s="56" t="s">
        <v>4944</v>
      </c>
      <c r="E1639" s="56" t="s">
        <v>4945</v>
      </c>
      <c r="F1639" s="57">
        <v>1</v>
      </c>
    </row>
    <row r="1640" spans="1:6">
      <c r="A1640" s="55">
        <v>46255</v>
      </c>
      <c r="B1640" s="56" t="s">
        <v>104</v>
      </c>
      <c r="C1640" s="57">
        <v>55</v>
      </c>
      <c r="D1640" s="56" t="s">
        <v>4942</v>
      </c>
      <c r="E1640" s="56" t="s">
        <v>4943</v>
      </c>
      <c r="F1640" s="57">
        <v>2</v>
      </c>
    </row>
    <row r="1641" spans="1:6">
      <c r="A1641" s="55">
        <v>46255</v>
      </c>
      <c r="B1641" s="56" t="s">
        <v>112</v>
      </c>
      <c r="C1641" s="57">
        <v>46</v>
      </c>
      <c r="D1641" s="56" t="s">
        <v>4948</v>
      </c>
      <c r="E1641" s="56" t="s">
        <v>4949</v>
      </c>
      <c r="F1641" s="57">
        <v>2</v>
      </c>
    </row>
    <row r="1642" spans="1:6">
      <c r="A1642" s="55">
        <v>46255</v>
      </c>
      <c r="B1642" s="56" t="s">
        <v>114</v>
      </c>
      <c r="C1642" s="57">
        <v>166</v>
      </c>
      <c r="D1642" s="56" t="s">
        <v>4944</v>
      </c>
      <c r="E1642" s="56" t="s">
        <v>4945</v>
      </c>
      <c r="F1642" s="57">
        <v>1</v>
      </c>
    </row>
    <row r="1643" spans="1:6">
      <c r="A1643" s="55">
        <v>46255</v>
      </c>
      <c r="B1643" s="56" t="s">
        <v>4063</v>
      </c>
      <c r="C1643" s="57">
        <v>83</v>
      </c>
      <c r="D1643" s="56" t="s">
        <v>4942</v>
      </c>
      <c r="E1643" s="56" t="s">
        <v>4943</v>
      </c>
      <c r="F1643" s="57">
        <v>2</v>
      </c>
    </row>
    <row r="1644" spans="1:6">
      <c r="A1644" s="55">
        <v>46255</v>
      </c>
      <c r="B1644" s="56" t="s">
        <v>116</v>
      </c>
      <c r="C1644" s="57">
        <v>2</v>
      </c>
      <c r="D1644" s="56" t="s">
        <v>4942</v>
      </c>
      <c r="E1644" s="56" t="s">
        <v>4943</v>
      </c>
      <c r="F1644" s="57">
        <v>2</v>
      </c>
    </row>
    <row r="1645" spans="1:6">
      <c r="A1645" s="55">
        <v>46255</v>
      </c>
      <c r="B1645" s="56" t="s">
        <v>118</v>
      </c>
      <c r="C1645" s="57">
        <v>74</v>
      </c>
      <c r="D1645" s="56" t="s">
        <v>4965</v>
      </c>
      <c r="E1645" s="56" t="s">
        <v>4966</v>
      </c>
      <c r="F1645" s="57">
        <v>2</v>
      </c>
    </row>
    <row r="1646" spans="1:6">
      <c r="A1646" s="55">
        <v>46255</v>
      </c>
      <c r="B1646" s="56" t="s">
        <v>120</v>
      </c>
      <c r="C1646" s="57">
        <v>42</v>
      </c>
      <c r="D1646" s="56" t="s">
        <v>4946</v>
      </c>
      <c r="E1646" s="56" t="s">
        <v>4947</v>
      </c>
      <c r="F1646" s="57">
        <v>1</v>
      </c>
    </row>
    <row r="1647" spans="1:6">
      <c r="A1647" s="55">
        <v>46255</v>
      </c>
      <c r="B1647" s="56" t="s">
        <v>122</v>
      </c>
      <c r="C1647" s="57">
        <v>36</v>
      </c>
      <c r="D1647" s="56" t="s">
        <v>4953</v>
      </c>
      <c r="E1647" s="56" t="s">
        <v>4954</v>
      </c>
      <c r="F1647" s="57">
        <v>1</v>
      </c>
    </row>
    <row r="1648" spans="1:6">
      <c r="A1648" s="55">
        <v>46255</v>
      </c>
      <c r="B1648" s="56" t="s">
        <v>124</v>
      </c>
      <c r="C1648" s="57">
        <v>61</v>
      </c>
      <c r="D1648" s="56" t="s">
        <v>4944</v>
      </c>
      <c r="E1648" s="56" t="s">
        <v>4945</v>
      </c>
      <c r="F1648" s="57">
        <v>1</v>
      </c>
    </row>
    <row r="1649" spans="1:6">
      <c r="A1649" s="55">
        <v>46255</v>
      </c>
      <c r="B1649" s="56" t="s">
        <v>126</v>
      </c>
      <c r="C1649" s="57">
        <v>46</v>
      </c>
      <c r="D1649" s="56" t="s">
        <v>4942</v>
      </c>
      <c r="E1649" s="56" t="s">
        <v>4943</v>
      </c>
      <c r="F1649" s="57">
        <v>2</v>
      </c>
    </row>
    <row r="1650" spans="1:6">
      <c r="A1650" s="55">
        <v>46255</v>
      </c>
      <c r="B1650" s="56" t="s">
        <v>128</v>
      </c>
      <c r="C1650" s="57">
        <v>11</v>
      </c>
      <c r="D1650" s="56" t="s">
        <v>4948</v>
      </c>
      <c r="E1650" s="56" t="s">
        <v>4949</v>
      </c>
      <c r="F1650" s="57">
        <v>2</v>
      </c>
    </row>
    <row r="1651" spans="1:6">
      <c r="A1651" s="55">
        <v>46255</v>
      </c>
      <c r="B1651" s="56" t="s">
        <v>140</v>
      </c>
      <c r="C1651" s="57">
        <v>4</v>
      </c>
      <c r="D1651" s="56" t="s">
        <v>4946</v>
      </c>
      <c r="E1651" s="56" t="s">
        <v>4947</v>
      </c>
      <c r="F1651" s="57">
        <v>1</v>
      </c>
    </row>
    <row r="1652" spans="1:6">
      <c r="A1652" s="55">
        <v>46255</v>
      </c>
      <c r="B1652" s="56" t="s">
        <v>146</v>
      </c>
      <c r="C1652" s="57">
        <v>108</v>
      </c>
      <c r="D1652" s="56" t="s">
        <v>4942</v>
      </c>
      <c r="E1652" s="56" t="s">
        <v>4943</v>
      </c>
      <c r="F1652" s="57">
        <v>2</v>
      </c>
    </row>
    <row r="1653" spans="1:6">
      <c r="A1653" s="55">
        <v>46255</v>
      </c>
      <c r="B1653" s="56" t="s">
        <v>148</v>
      </c>
      <c r="C1653" s="57">
        <v>88</v>
      </c>
      <c r="D1653" s="56" t="s">
        <v>4953</v>
      </c>
      <c r="E1653" s="56" t="s">
        <v>4954</v>
      </c>
      <c r="F1653" s="57">
        <v>1</v>
      </c>
    </row>
    <row r="1654" spans="1:6">
      <c r="A1654" s="55">
        <v>46255</v>
      </c>
      <c r="B1654" s="56" t="s">
        <v>152</v>
      </c>
      <c r="C1654" s="57">
        <v>85</v>
      </c>
      <c r="D1654" s="56" t="s">
        <v>4953</v>
      </c>
      <c r="E1654" s="56" t="s">
        <v>4954</v>
      </c>
      <c r="F1654" s="57">
        <v>1</v>
      </c>
    </row>
    <row r="1655" spans="1:6">
      <c r="A1655" s="55">
        <v>46255</v>
      </c>
      <c r="B1655" s="56" t="s">
        <v>154</v>
      </c>
      <c r="C1655" s="57">
        <v>17</v>
      </c>
      <c r="D1655" s="56" t="s">
        <v>4944</v>
      </c>
      <c r="E1655" s="56" t="s">
        <v>4945</v>
      </c>
      <c r="F1655" s="57">
        <v>1</v>
      </c>
    </row>
    <row r="1656" spans="1:6">
      <c r="A1656" s="55">
        <v>46255</v>
      </c>
      <c r="B1656" s="56" t="s">
        <v>156</v>
      </c>
      <c r="C1656" s="57">
        <v>57</v>
      </c>
      <c r="D1656" s="56" t="s">
        <v>4942</v>
      </c>
      <c r="E1656" s="56" t="s">
        <v>4943</v>
      </c>
      <c r="F1656" s="57">
        <v>2</v>
      </c>
    </row>
    <row r="1657" spans="1:6">
      <c r="A1657" s="55">
        <v>46255</v>
      </c>
      <c r="B1657" s="56" t="s">
        <v>160</v>
      </c>
      <c r="C1657" s="57">
        <v>152</v>
      </c>
      <c r="D1657" s="56" t="s">
        <v>4942</v>
      </c>
      <c r="E1657" s="56" t="s">
        <v>4943</v>
      </c>
      <c r="F1657" s="57">
        <v>2</v>
      </c>
    </row>
    <row r="1658" spans="1:6">
      <c r="A1658" s="55">
        <v>46255</v>
      </c>
      <c r="B1658" s="56" t="s">
        <v>164</v>
      </c>
      <c r="C1658" s="57">
        <v>28</v>
      </c>
      <c r="D1658" s="56" t="s">
        <v>4953</v>
      </c>
      <c r="E1658" s="56" t="s">
        <v>4954</v>
      </c>
      <c r="F1658" s="57">
        <v>1</v>
      </c>
    </row>
    <row r="1659" spans="1:6">
      <c r="A1659" s="55">
        <v>46255</v>
      </c>
      <c r="B1659" s="56" t="s">
        <v>168</v>
      </c>
      <c r="C1659" s="57">
        <v>8</v>
      </c>
      <c r="D1659" s="56" t="s">
        <v>4942</v>
      </c>
      <c r="E1659" s="56" t="s">
        <v>4943</v>
      </c>
      <c r="F1659" s="57">
        <v>2</v>
      </c>
    </row>
    <row r="1660" spans="1:6">
      <c r="A1660" s="55">
        <v>46255</v>
      </c>
      <c r="B1660" s="56" t="s">
        <v>170</v>
      </c>
      <c r="C1660" s="57">
        <v>64</v>
      </c>
      <c r="D1660" s="56" t="s">
        <v>4942</v>
      </c>
      <c r="E1660" s="56" t="s">
        <v>4943</v>
      </c>
      <c r="F1660" s="57">
        <v>2</v>
      </c>
    </row>
    <row r="1661" spans="1:6">
      <c r="A1661" s="55">
        <v>46255</v>
      </c>
      <c r="B1661" s="56" t="s">
        <v>172</v>
      </c>
      <c r="C1661" s="57">
        <v>43</v>
      </c>
      <c r="D1661" s="56" t="s">
        <v>4953</v>
      </c>
      <c r="E1661" s="56" t="s">
        <v>4954</v>
      </c>
      <c r="F1661" s="57">
        <v>1</v>
      </c>
    </row>
    <row r="1662" spans="1:6">
      <c r="A1662" s="55">
        <v>46255</v>
      </c>
      <c r="B1662" s="56" t="s">
        <v>178</v>
      </c>
      <c r="C1662" s="57">
        <v>86</v>
      </c>
      <c r="D1662" s="56" t="s">
        <v>4946</v>
      </c>
      <c r="E1662" s="56" t="s">
        <v>4947</v>
      </c>
      <c r="F1662" s="57">
        <v>1</v>
      </c>
    </row>
    <row r="1663" spans="1:6">
      <c r="A1663" s="55">
        <v>46255</v>
      </c>
      <c r="B1663" s="56" t="s">
        <v>180</v>
      </c>
      <c r="C1663" s="57">
        <v>67</v>
      </c>
      <c r="D1663" s="56" t="s">
        <v>4944</v>
      </c>
      <c r="E1663" s="56" t="s">
        <v>4945</v>
      </c>
      <c r="F1663" s="57">
        <v>1</v>
      </c>
    </row>
    <row r="1664" spans="1:6">
      <c r="A1664" s="55">
        <v>46255</v>
      </c>
      <c r="B1664" s="56" t="s">
        <v>182</v>
      </c>
      <c r="C1664" s="57">
        <v>61</v>
      </c>
      <c r="D1664" s="56" t="s">
        <v>4948</v>
      </c>
      <c r="E1664" s="56" t="s">
        <v>4949</v>
      </c>
      <c r="F1664" s="57">
        <v>2</v>
      </c>
    </row>
    <row r="1665" spans="1:6">
      <c r="A1665" s="55">
        <v>46255</v>
      </c>
      <c r="B1665" s="56" t="s">
        <v>184</v>
      </c>
      <c r="C1665" s="57">
        <v>85</v>
      </c>
      <c r="D1665" s="56" t="s">
        <v>4944</v>
      </c>
      <c r="E1665" s="56" t="s">
        <v>4945</v>
      </c>
      <c r="F1665" s="57">
        <v>1</v>
      </c>
    </row>
    <row r="1666" spans="1:6">
      <c r="A1666" s="55">
        <v>46255</v>
      </c>
      <c r="B1666" s="56" t="s">
        <v>188</v>
      </c>
      <c r="C1666" s="57">
        <v>41</v>
      </c>
      <c r="D1666" s="56" t="s">
        <v>4950</v>
      </c>
      <c r="E1666" s="56" t="s">
        <v>4951</v>
      </c>
      <c r="F1666" s="57">
        <v>1</v>
      </c>
    </row>
    <row r="1667" spans="1:6">
      <c r="A1667" s="55">
        <v>46255</v>
      </c>
      <c r="B1667" s="56" t="s">
        <v>190</v>
      </c>
      <c r="C1667" s="57">
        <v>13</v>
      </c>
      <c r="D1667" s="56" t="s">
        <v>4946</v>
      </c>
      <c r="E1667" s="56" t="s">
        <v>4947</v>
      </c>
      <c r="F1667" s="57">
        <v>1</v>
      </c>
    </row>
    <row r="1668" spans="1:6">
      <c r="A1668" s="55">
        <v>46255</v>
      </c>
      <c r="B1668" s="56" t="s">
        <v>192</v>
      </c>
      <c r="C1668" s="57">
        <v>9</v>
      </c>
      <c r="D1668" s="56" t="s">
        <v>4950</v>
      </c>
      <c r="E1668" s="56" t="s">
        <v>4951</v>
      </c>
      <c r="F1668" s="57">
        <v>1</v>
      </c>
    </row>
    <row r="1669" spans="1:6">
      <c r="A1669" s="55">
        <v>46255</v>
      </c>
      <c r="B1669" s="56" t="s">
        <v>194</v>
      </c>
      <c r="C1669" s="57">
        <v>72</v>
      </c>
      <c r="D1669" s="56" t="s">
        <v>4953</v>
      </c>
      <c r="E1669" s="56" t="s">
        <v>4954</v>
      </c>
      <c r="F1669" s="57">
        <v>1</v>
      </c>
    </row>
    <row r="1670" spans="1:6">
      <c r="A1670" s="55">
        <v>46255</v>
      </c>
      <c r="B1670" s="56" t="s">
        <v>196</v>
      </c>
      <c r="C1670" s="57">
        <v>6</v>
      </c>
      <c r="D1670" s="56" t="s">
        <v>4942</v>
      </c>
      <c r="E1670" s="56" t="s">
        <v>4943</v>
      </c>
      <c r="F1670" s="57">
        <v>2</v>
      </c>
    </row>
    <row r="1671" spans="1:6">
      <c r="A1671" s="55">
        <v>46255</v>
      </c>
      <c r="B1671" s="56" t="s">
        <v>198</v>
      </c>
      <c r="C1671" s="57">
        <v>21</v>
      </c>
      <c r="D1671" s="56" t="s">
        <v>4946</v>
      </c>
      <c r="E1671" s="56" t="s">
        <v>4947</v>
      </c>
      <c r="F1671" s="57">
        <v>1</v>
      </c>
    </row>
    <row r="1672" spans="1:6">
      <c r="A1672" s="55">
        <v>46255</v>
      </c>
      <c r="B1672" s="56" t="s">
        <v>206</v>
      </c>
      <c r="C1672" s="57">
        <v>3</v>
      </c>
      <c r="D1672" s="56" t="s">
        <v>4950</v>
      </c>
      <c r="E1672" s="56" t="s">
        <v>4951</v>
      </c>
      <c r="F1672" s="57">
        <v>1</v>
      </c>
    </row>
    <row r="1673" spans="1:6">
      <c r="A1673" s="55">
        <v>46255</v>
      </c>
      <c r="B1673" s="56" t="s">
        <v>216</v>
      </c>
      <c r="C1673" s="57">
        <v>25</v>
      </c>
      <c r="D1673" s="56" t="s">
        <v>4946</v>
      </c>
      <c r="E1673" s="56" t="s">
        <v>4947</v>
      </c>
      <c r="F1673" s="57">
        <v>1</v>
      </c>
    </row>
    <row r="1674" spans="1:6">
      <c r="A1674" s="55">
        <v>46255</v>
      </c>
      <c r="B1674" s="56" t="s">
        <v>218</v>
      </c>
      <c r="C1674" s="57">
        <v>22</v>
      </c>
      <c r="D1674" s="56" t="s">
        <v>4950</v>
      </c>
      <c r="E1674" s="56" t="s">
        <v>4951</v>
      </c>
      <c r="F1674" s="57">
        <v>1</v>
      </c>
    </row>
    <row r="1675" spans="1:6">
      <c r="A1675" s="55">
        <v>46255</v>
      </c>
      <c r="B1675" s="56" t="s">
        <v>220</v>
      </c>
      <c r="C1675" s="57">
        <v>13</v>
      </c>
      <c r="D1675" s="56" t="s">
        <v>4953</v>
      </c>
      <c r="E1675" s="56" t="s">
        <v>4954</v>
      </c>
      <c r="F1675" s="57">
        <v>1</v>
      </c>
    </row>
    <row r="1676" spans="1:6">
      <c r="A1676" s="55">
        <v>46255</v>
      </c>
      <c r="B1676" s="56" t="s">
        <v>222</v>
      </c>
      <c r="C1676" s="57">
        <v>13</v>
      </c>
      <c r="D1676" s="56" t="s">
        <v>4950</v>
      </c>
      <c r="E1676" s="56" t="s">
        <v>4951</v>
      </c>
      <c r="F1676" s="57">
        <v>1</v>
      </c>
    </row>
    <row r="1677" spans="1:6">
      <c r="A1677" s="55">
        <v>46255</v>
      </c>
      <c r="B1677" s="56" t="s">
        <v>226</v>
      </c>
      <c r="C1677" s="57">
        <v>78</v>
      </c>
      <c r="D1677" s="56" t="s">
        <v>4953</v>
      </c>
      <c r="E1677" s="56" t="s">
        <v>4954</v>
      </c>
      <c r="F1677" s="57">
        <v>1</v>
      </c>
    </row>
    <row r="1678" spans="1:6">
      <c r="A1678" s="55">
        <v>46255</v>
      </c>
      <c r="B1678" s="56" t="s">
        <v>228</v>
      </c>
      <c r="C1678" s="57">
        <v>131</v>
      </c>
      <c r="D1678" s="56" t="s">
        <v>4948</v>
      </c>
      <c r="E1678" s="56" t="s">
        <v>4949</v>
      </c>
      <c r="F1678" s="57">
        <v>2</v>
      </c>
    </row>
    <row r="1679" spans="1:6">
      <c r="A1679" s="55">
        <v>46255</v>
      </c>
      <c r="B1679" s="56" t="s">
        <v>238</v>
      </c>
      <c r="C1679" s="57">
        <v>16</v>
      </c>
      <c r="D1679" s="56" t="s">
        <v>4950</v>
      </c>
      <c r="E1679" s="56" t="s">
        <v>4951</v>
      </c>
      <c r="F1679" s="57">
        <v>1</v>
      </c>
    </row>
    <row r="1680" spans="1:6">
      <c r="A1680" s="55">
        <v>46255</v>
      </c>
      <c r="B1680" s="56" t="s">
        <v>240</v>
      </c>
      <c r="C1680" s="57">
        <v>73</v>
      </c>
      <c r="D1680" s="56" t="s">
        <v>4942</v>
      </c>
      <c r="E1680" s="56" t="s">
        <v>4943</v>
      </c>
      <c r="F1680" s="57">
        <v>2</v>
      </c>
    </row>
    <row r="1681" spans="1:6">
      <c r="A1681" s="55">
        <v>46255</v>
      </c>
      <c r="B1681" s="56" t="s">
        <v>252</v>
      </c>
      <c r="C1681" s="57">
        <v>27</v>
      </c>
      <c r="D1681" s="56" t="s">
        <v>4942</v>
      </c>
      <c r="E1681" s="56" t="s">
        <v>4943</v>
      </c>
      <c r="F1681" s="57">
        <v>2</v>
      </c>
    </row>
    <row r="1682" spans="1:6">
      <c r="A1682" s="55">
        <v>46255</v>
      </c>
      <c r="B1682" s="56" t="s">
        <v>254</v>
      </c>
      <c r="C1682" s="57">
        <v>114</v>
      </c>
      <c r="D1682" s="56" t="s">
        <v>4942</v>
      </c>
      <c r="E1682" s="56" t="s">
        <v>4943</v>
      </c>
      <c r="F1682" s="57">
        <v>2</v>
      </c>
    </row>
    <row r="1683" spans="1:6">
      <c r="A1683" s="55">
        <v>46255</v>
      </c>
      <c r="B1683" s="56" t="s">
        <v>256</v>
      </c>
      <c r="C1683" s="57">
        <v>78</v>
      </c>
      <c r="D1683" s="56" t="s">
        <v>4942</v>
      </c>
      <c r="E1683" s="56" t="s">
        <v>4943</v>
      </c>
      <c r="F1683" s="57">
        <v>2</v>
      </c>
    </row>
    <row r="1684" spans="1:6">
      <c r="A1684" s="55">
        <v>46255</v>
      </c>
      <c r="B1684" s="56" t="s">
        <v>258</v>
      </c>
      <c r="C1684" s="57">
        <v>1</v>
      </c>
      <c r="D1684" s="56" t="s">
        <v>4944</v>
      </c>
      <c r="E1684" s="56" t="s">
        <v>4945</v>
      </c>
      <c r="F1684" s="57">
        <v>1</v>
      </c>
    </row>
    <row r="1685" spans="1:6">
      <c r="A1685" s="55">
        <v>46255</v>
      </c>
      <c r="B1685" s="56" t="s">
        <v>270</v>
      </c>
      <c r="C1685" s="57">
        <v>87</v>
      </c>
      <c r="D1685" s="56" t="s">
        <v>4953</v>
      </c>
      <c r="E1685" s="56" t="s">
        <v>4954</v>
      </c>
      <c r="F1685" s="57">
        <v>1</v>
      </c>
    </row>
    <row r="1686" spans="1:6">
      <c r="A1686" s="55">
        <v>46255</v>
      </c>
      <c r="B1686" s="56" t="s">
        <v>272</v>
      </c>
      <c r="C1686" s="57">
        <v>30</v>
      </c>
      <c r="D1686" s="56" t="s">
        <v>4950</v>
      </c>
      <c r="E1686" s="56" t="s">
        <v>4951</v>
      </c>
      <c r="F1686" s="57">
        <v>1</v>
      </c>
    </row>
    <row r="1687" spans="1:6">
      <c r="A1687" s="55">
        <v>46255</v>
      </c>
      <c r="B1687" s="56" t="s">
        <v>276</v>
      </c>
      <c r="C1687" s="57">
        <v>49</v>
      </c>
      <c r="D1687" s="56" t="s">
        <v>4944</v>
      </c>
      <c r="E1687" s="56" t="s">
        <v>4945</v>
      </c>
      <c r="F1687" s="57">
        <v>1</v>
      </c>
    </row>
    <row r="1688" spans="1:6">
      <c r="A1688" s="55">
        <v>46255</v>
      </c>
      <c r="B1688" s="56" t="s">
        <v>278</v>
      </c>
      <c r="C1688" s="57">
        <v>45</v>
      </c>
      <c r="D1688" s="56" t="s">
        <v>4953</v>
      </c>
      <c r="E1688" s="56" t="s">
        <v>4954</v>
      </c>
      <c r="F1688" s="57">
        <v>1</v>
      </c>
    </row>
    <row r="1689" spans="1:6">
      <c r="A1689" s="55">
        <v>46255</v>
      </c>
      <c r="B1689" s="56" t="s">
        <v>280</v>
      </c>
      <c r="C1689" s="57">
        <v>172</v>
      </c>
      <c r="D1689" s="56" t="s">
        <v>4948</v>
      </c>
      <c r="E1689" s="56" t="s">
        <v>4949</v>
      </c>
      <c r="F1689" s="57">
        <v>2</v>
      </c>
    </row>
    <row r="1690" spans="1:6">
      <c r="A1690" s="55">
        <v>46255</v>
      </c>
      <c r="B1690" s="56" t="s">
        <v>282</v>
      </c>
      <c r="C1690" s="57">
        <v>93</v>
      </c>
      <c r="D1690" s="56" t="s">
        <v>4953</v>
      </c>
      <c r="E1690" s="56" t="s">
        <v>4954</v>
      </c>
      <c r="F1690" s="57">
        <v>1</v>
      </c>
    </row>
    <row r="1691" spans="1:6">
      <c r="A1691" s="55">
        <v>46255</v>
      </c>
      <c r="B1691" s="56" t="s">
        <v>304</v>
      </c>
      <c r="C1691" s="57">
        <v>12</v>
      </c>
      <c r="D1691" s="56" t="s">
        <v>4942</v>
      </c>
      <c r="E1691" s="56" t="s">
        <v>4943</v>
      </c>
      <c r="F1691" s="57">
        <v>2</v>
      </c>
    </row>
    <row r="1692" spans="1:6">
      <c r="A1692" s="55">
        <v>46255</v>
      </c>
      <c r="B1692" s="56" t="s">
        <v>328</v>
      </c>
      <c r="C1692" s="57">
        <v>101</v>
      </c>
      <c r="D1692" s="56" t="s">
        <v>4944</v>
      </c>
      <c r="E1692" s="56" t="s">
        <v>4945</v>
      </c>
      <c r="F1692" s="57">
        <v>1</v>
      </c>
    </row>
    <row r="1693" spans="1:6">
      <c r="A1693" s="55">
        <v>46255</v>
      </c>
      <c r="B1693" s="56" t="s">
        <v>354</v>
      </c>
      <c r="C1693" s="57">
        <v>7</v>
      </c>
      <c r="D1693" s="56" t="s">
        <v>4942</v>
      </c>
      <c r="E1693" s="56" t="s">
        <v>4943</v>
      </c>
      <c r="F1693" s="57">
        <v>2</v>
      </c>
    </row>
    <row r="1694" spans="1:6">
      <c r="A1694" s="55">
        <v>46255</v>
      </c>
      <c r="B1694" s="56" t="s">
        <v>358</v>
      </c>
      <c r="C1694" s="57">
        <v>12</v>
      </c>
      <c r="D1694" s="56" t="s">
        <v>4942</v>
      </c>
      <c r="E1694" s="56" t="s">
        <v>4943</v>
      </c>
      <c r="F1694" s="57">
        <v>2</v>
      </c>
    </row>
    <row r="1695" spans="1:6">
      <c r="A1695" s="55">
        <v>46255</v>
      </c>
      <c r="B1695" s="56" t="s">
        <v>364</v>
      </c>
      <c r="C1695" s="57">
        <v>15</v>
      </c>
      <c r="D1695" s="56" t="s">
        <v>4942</v>
      </c>
      <c r="E1695" s="56" t="s">
        <v>4943</v>
      </c>
      <c r="F1695" s="57">
        <v>2</v>
      </c>
    </row>
    <row r="1696" spans="1:6">
      <c r="A1696" s="55">
        <v>46255</v>
      </c>
      <c r="B1696" s="56" t="s">
        <v>380</v>
      </c>
      <c r="C1696" s="57">
        <v>11</v>
      </c>
      <c r="D1696" s="56" t="s">
        <v>4953</v>
      </c>
      <c r="E1696" s="56" t="s">
        <v>4954</v>
      </c>
      <c r="F1696" s="57">
        <v>1</v>
      </c>
    </row>
    <row r="1697" spans="1:6">
      <c r="A1697" s="55">
        <v>46255</v>
      </c>
      <c r="B1697" s="56" t="s">
        <v>386</v>
      </c>
      <c r="C1697" s="57">
        <v>14</v>
      </c>
      <c r="D1697" s="56" t="s">
        <v>4953</v>
      </c>
      <c r="E1697" s="56" t="s">
        <v>4954</v>
      </c>
      <c r="F1697" s="57">
        <v>1</v>
      </c>
    </row>
    <row r="1698" spans="1:6">
      <c r="A1698" s="55">
        <v>46255</v>
      </c>
      <c r="B1698" s="56" t="s">
        <v>424</v>
      </c>
      <c r="C1698" s="57">
        <v>37</v>
      </c>
      <c r="D1698" s="56" t="s">
        <v>4953</v>
      </c>
      <c r="E1698" s="56" t="s">
        <v>4954</v>
      </c>
      <c r="F1698" s="57">
        <v>1</v>
      </c>
    </row>
    <row r="1699" spans="1:6">
      <c r="A1699" s="55">
        <v>46255</v>
      </c>
      <c r="B1699" s="56" t="s">
        <v>428</v>
      </c>
      <c r="C1699" s="57">
        <v>52</v>
      </c>
      <c r="D1699" s="56" t="s">
        <v>4946</v>
      </c>
      <c r="E1699" s="56" t="s">
        <v>4947</v>
      </c>
      <c r="F1699" s="57">
        <v>1</v>
      </c>
    </row>
    <row r="1700" spans="1:6">
      <c r="A1700" s="55">
        <v>46255</v>
      </c>
      <c r="B1700" s="56" t="s">
        <v>430</v>
      </c>
      <c r="C1700" s="57">
        <v>71</v>
      </c>
      <c r="D1700" s="56" t="s">
        <v>4942</v>
      </c>
      <c r="E1700" s="56" t="s">
        <v>4943</v>
      </c>
      <c r="F1700" s="57">
        <v>2</v>
      </c>
    </row>
    <row r="1701" spans="1:6">
      <c r="A1701" s="55">
        <v>46255</v>
      </c>
      <c r="B1701" s="56" t="s">
        <v>432</v>
      </c>
      <c r="C1701" s="57">
        <v>10</v>
      </c>
      <c r="D1701" s="56" t="s">
        <v>4942</v>
      </c>
      <c r="E1701" s="56" t="s">
        <v>4943</v>
      </c>
      <c r="F1701" s="57">
        <v>2</v>
      </c>
    </row>
    <row r="1702" spans="1:6">
      <c r="A1702" s="55">
        <v>46255</v>
      </c>
      <c r="B1702" s="56" t="s">
        <v>4970</v>
      </c>
      <c r="C1702" s="57">
        <v>10</v>
      </c>
      <c r="D1702" s="56" t="s">
        <v>4942</v>
      </c>
      <c r="E1702" s="56" t="s">
        <v>4943</v>
      </c>
      <c r="F1702" s="57">
        <v>2</v>
      </c>
    </row>
    <row r="1703" spans="1:6">
      <c r="A1703" s="55">
        <v>46255</v>
      </c>
      <c r="B1703" s="56" t="s">
        <v>456</v>
      </c>
      <c r="C1703" s="57">
        <v>62</v>
      </c>
      <c r="D1703" s="56" t="s">
        <v>4942</v>
      </c>
      <c r="E1703" s="56" t="s">
        <v>4943</v>
      </c>
      <c r="F1703" s="57">
        <v>2</v>
      </c>
    </row>
    <row r="1704" spans="1:6">
      <c r="A1704" s="55">
        <v>46255</v>
      </c>
      <c r="B1704" s="56" t="s">
        <v>458</v>
      </c>
      <c r="C1704" s="57">
        <v>72</v>
      </c>
      <c r="D1704" s="56" t="s">
        <v>4944</v>
      </c>
      <c r="E1704" s="56" t="s">
        <v>4945</v>
      </c>
      <c r="F1704" s="57">
        <v>1</v>
      </c>
    </row>
    <row r="1705" spans="1:6">
      <c r="A1705" s="55">
        <v>46255</v>
      </c>
      <c r="B1705" s="56" t="s">
        <v>460</v>
      </c>
      <c r="C1705" s="57">
        <v>16</v>
      </c>
      <c r="D1705" s="56" t="s">
        <v>4953</v>
      </c>
      <c r="E1705" s="56" t="s">
        <v>4954</v>
      </c>
      <c r="F1705" s="57">
        <v>1</v>
      </c>
    </row>
    <row r="1706" spans="1:6">
      <c r="A1706" s="55">
        <v>46255</v>
      </c>
      <c r="B1706" s="56" t="s">
        <v>470</v>
      </c>
      <c r="C1706" s="57">
        <v>23</v>
      </c>
      <c r="D1706" s="56" t="s">
        <v>4953</v>
      </c>
      <c r="E1706" s="56" t="s">
        <v>4954</v>
      </c>
      <c r="F1706" s="57">
        <v>1</v>
      </c>
    </row>
    <row r="1707" spans="1:6">
      <c r="A1707" s="55">
        <v>46255</v>
      </c>
      <c r="B1707" s="56" t="s">
        <v>472</v>
      </c>
      <c r="C1707" s="57">
        <v>33</v>
      </c>
      <c r="D1707" s="56" t="s">
        <v>4953</v>
      </c>
      <c r="E1707" s="56" t="s">
        <v>4954</v>
      </c>
      <c r="F1707" s="57">
        <v>1</v>
      </c>
    </row>
    <row r="1708" spans="1:6">
      <c r="A1708" s="55">
        <v>46255</v>
      </c>
      <c r="B1708" s="56" t="s">
        <v>474</v>
      </c>
      <c r="C1708" s="57">
        <v>10</v>
      </c>
      <c r="D1708" s="56" t="s">
        <v>4955</v>
      </c>
      <c r="E1708" s="56" t="s">
        <v>4956</v>
      </c>
      <c r="F1708" s="57">
        <v>3</v>
      </c>
    </row>
    <row r="1709" spans="1:6">
      <c r="A1709" s="55">
        <v>46254</v>
      </c>
      <c r="B1709" s="56" t="s">
        <v>46</v>
      </c>
      <c r="C1709" s="57">
        <v>70</v>
      </c>
      <c r="D1709" s="56" t="s">
        <v>4942</v>
      </c>
      <c r="E1709" s="56" t="s">
        <v>4943</v>
      </c>
      <c r="F1709" s="57">
        <v>2</v>
      </c>
    </row>
    <row r="1710" spans="1:6">
      <c r="A1710" s="55">
        <v>46254</v>
      </c>
      <c r="B1710" s="56" t="s">
        <v>4051</v>
      </c>
      <c r="C1710" s="57">
        <v>133</v>
      </c>
      <c r="D1710" s="56" t="s">
        <v>4944</v>
      </c>
      <c r="E1710" s="56" t="s">
        <v>4945</v>
      </c>
      <c r="F1710" s="57">
        <v>1</v>
      </c>
    </row>
    <row r="1711" spans="1:6">
      <c r="A1711" s="55">
        <v>46254</v>
      </c>
      <c r="B1711" s="56" t="s">
        <v>49</v>
      </c>
      <c r="C1711" s="57">
        <v>32</v>
      </c>
      <c r="D1711" s="56" t="s">
        <v>4946</v>
      </c>
      <c r="E1711" s="56" t="s">
        <v>4947</v>
      </c>
      <c r="F1711" s="57">
        <v>1</v>
      </c>
    </row>
    <row r="1712" spans="1:6">
      <c r="A1712" s="55">
        <v>46254</v>
      </c>
      <c r="B1712" s="56" t="s">
        <v>56</v>
      </c>
      <c r="C1712" s="57">
        <v>91</v>
      </c>
      <c r="D1712" s="56" t="s">
        <v>4946</v>
      </c>
      <c r="E1712" s="56" t="s">
        <v>4947</v>
      </c>
      <c r="F1712" s="57">
        <v>1</v>
      </c>
    </row>
    <row r="1713" spans="1:6">
      <c r="A1713" s="55">
        <v>46254</v>
      </c>
      <c r="B1713" s="56" t="s">
        <v>58</v>
      </c>
      <c r="C1713" s="57">
        <v>30</v>
      </c>
      <c r="D1713" s="56" t="s">
        <v>4953</v>
      </c>
      <c r="E1713" s="56" t="s">
        <v>4954</v>
      </c>
      <c r="F1713" s="57">
        <v>1</v>
      </c>
    </row>
    <row r="1714" spans="1:6">
      <c r="A1714" s="55">
        <v>46254</v>
      </c>
      <c r="B1714" s="56" t="s">
        <v>60</v>
      </c>
      <c r="C1714" s="57">
        <v>99</v>
      </c>
      <c r="D1714" s="56" t="s">
        <v>4942</v>
      </c>
      <c r="E1714" s="56" t="s">
        <v>4943</v>
      </c>
      <c r="F1714" s="57">
        <v>2</v>
      </c>
    </row>
    <row r="1715" spans="1:6">
      <c r="A1715" s="55">
        <v>46254</v>
      </c>
      <c r="B1715" s="56" t="s">
        <v>64</v>
      </c>
      <c r="C1715" s="57">
        <v>91</v>
      </c>
      <c r="D1715" s="56" t="s">
        <v>4944</v>
      </c>
      <c r="E1715" s="56" t="s">
        <v>4945</v>
      </c>
      <c r="F1715" s="57">
        <v>1</v>
      </c>
    </row>
    <row r="1716" spans="1:6">
      <c r="A1716" s="55">
        <v>46254</v>
      </c>
      <c r="B1716" s="56" t="s">
        <v>66</v>
      </c>
      <c r="C1716" s="57">
        <v>156</v>
      </c>
      <c r="D1716" s="56" t="s">
        <v>4944</v>
      </c>
      <c r="E1716" s="56" t="s">
        <v>4945</v>
      </c>
      <c r="F1716" s="57">
        <v>1</v>
      </c>
    </row>
    <row r="1717" spans="1:6">
      <c r="A1717" s="55">
        <v>46254</v>
      </c>
      <c r="B1717" s="56" t="s">
        <v>70</v>
      </c>
      <c r="C1717" s="57">
        <v>93</v>
      </c>
      <c r="D1717" s="56" t="s">
        <v>4944</v>
      </c>
      <c r="E1717" s="56" t="s">
        <v>4945</v>
      </c>
      <c r="F1717" s="57">
        <v>1</v>
      </c>
    </row>
    <row r="1718" spans="1:6">
      <c r="A1718" s="55">
        <v>46254</v>
      </c>
      <c r="B1718" s="56" t="s">
        <v>4053</v>
      </c>
      <c r="C1718" s="57">
        <v>62</v>
      </c>
      <c r="D1718" s="56" t="s">
        <v>4944</v>
      </c>
      <c r="E1718" s="56" t="s">
        <v>4945</v>
      </c>
      <c r="F1718" s="57">
        <v>1</v>
      </c>
    </row>
    <row r="1719" spans="1:6">
      <c r="A1719" s="55">
        <v>46254</v>
      </c>
      <c r="B1719" s="56" t="s">
        <v>72</v>
      </c>
      <c r="C1719" s="57">
        <v>126</v>
      </c>
      <c r="D1719" s="56" t="s">
        <v>4944</v>
      </c>
      <c r="E1719" s="56" t="s">
        <v>4945</v>
      </c>
      <c r="F1719" s="57">
        <v>1</v>
      </c>
    </row>
    <row r="1720" spans="1:6">
      <c r="A1720" s="55">
        <v>46254</v>
      </c>
      <c r="B1720" s="56" t="s">
        <v>4055</v>
      </c>
      <c r="C1720" s="57">
        <v>21</v>
      </c>
      <c r="D1720" s="56" t="s">
        <v>4953</v>
      </c>
      <c r="E1720" s="56" t="s">
        <v>4954</v>
      </c>
      <c r="F1720" s="57">
        <v>1</v>
      </c>
    </row>
    <row r="1721" spans="1:6">
      <c r="A1721" s="55">
        <v>46254</v>
      </c>
      <c r="B1721" s="56" t="s">
        <v>4057</v>
      </c>
      <c r="C1721" s="57">
        <v>169</v>
      </c>
      <c r="D1721" s="56" t="s">
        <v>4948</v>
      </c>
      <c r="E1721" s="56" t="s">
        <v>4949</v>
      </c>
      <c r="F1721" s="57">
        <v>2</v>
      </c>
    </row>
    <row r="1722" spans="1:6">
      <c r="A1722" s="55">
        <v>46254</v>
      </c>
      <c r="B1722" s="56" t="s">
        <v>78</v>
      </c>
      <c r="C1722" s="57">
        <v>98</v>
      </c>
      <c r="D1722" s="56" t="s">
        <v>4948</v>
      </c>
      <c r="E1722" s="56" t="s">
        <v>4949</v>
      </c>
      <c r="F1722" s="57">
        <v>2</v>
      </c>
    </row>
    <row r="1723" spans="1:6">
      <c r="A1723" s="55">
        <v>46254</v>
      </c>
      <c r="B1723" s="56" t="s">
        <v>80</v>
      </c>
      <c r="C1723" s="57">
        <v>117</v>
      </c>
      <c r="D1723" s="56" t="s">
        <v>4946</v>
      </c>
      <c r="E1723" s="56" t="s">
        <v>4947</v>
      </c>
      <c r="F1723" s="57">
        <v>1</v>
      </c>
    </row>
    <row r="1724" spans="1:6">
      <c r="A1724" s="55">
        <v>46254</v>
      </c>
      <c r="B1724" s="56" t="s">
        <v>82</v>
      </c>
      <c r="C1724" s="57">
        <v>100</v>
      </c>
      <c r="D1724" s="56" t="s">
        <v>4953</v>
      </c>
      <c r="E1724" s="56" t="s">
        <v>4954</v>
      </c>
      <c r="F1724" s="57">
        <v>1</v>
      </c>
    </row>
    <row r="1725" spans="1:6">
      <c r="A1725" s="55">
        <v>46254</v>
      </c>
      <c r="B1725" s="56" t="s">
        <v>86</v>
      </c>
      <c r="C1725" s="57">
        <v>122</v>
      </c>
      <c r="D1725" s="56" t="s">
        <v>4942</v>
      </c>
      <c r="E1725" s="56" t="s">
        <v>4943</v>
      </c>
      <c r="F1725" s="57">
        <v>2</v>
      </c>
    </row>
    <row r="1726" spans="1:6">
      <c r="A1726" s="55">
        <v>46254</v>
      </c>
      <c r="B1726" s="56" t="s">
        <v>88</v>
      </c>
      <c r="C1726" s="57">
        <v>120</v>
      </c>
      <c r="D1726" s="56" t="s">
        <v>4948</v>
      </c>
      <c r="E1726" s="56" t="s">
        <v>4949</v>
      </c>
      <c r="F1726" s="57">
        <v>2</v>
      </c>
    </row>
    <row r="1727" spans="1:6">
      <c r="A1727" s="55">
        <v>46254</v>
      </c>
      <c r="B1727" s="56" t="s">
        <v>92</v>
      </c>
      <c r="C1727" s="57">
        <v>52</v>
      </c>
      <c r="D1727" s="56" t="s">
        <v>4946</v>
      </c>
      <c r="E1727" s="56" t="s">
        <v>4947</v>
      </c>
      <c r="F1727" s="57">
        <v>1</v>
      </c>
    </row>
    <row r="1728" spans="1:6">
      <c r="A1728" s="55">
        <v>46254</v>
      </c>
      <c r="B1728" s="56" t="s">
        <v>96</v>
      </c>
      <c r="C1728" s="57">
        <v>17</v>
      </c>
      <c r="D1728" s="56" t="s">
        <v>4946</v>
      </c>
      <c r="E1728" s="56" t="s">
        <v>4947</v>
      </c>
      <c r="F1728" s="57">
        <v>1</v>
      </c>
    </row>
    <row r="1729" spans="1:6">
      <c r="A1729" s="55">
        <v>46254</v>
      </c>
      <c r="B1729" s="56" t="s">
        <v>98</v>
      </c>
      <c r="C1729" s="57">
        <v>46</v>
      </c>
      <c r="D1729" s="56" t="s">
        <v>4942</v>
      </c>
      <c r="E1729" s="56" t="s">
        <v>4943</v>
      </c>
      <c r="F1729" s="57">
        <v>2</v>
      </c>
    </row>
    <row r="1730" spans="1:6">
      <c r="A1730" s="55">
        <v>46254</v>
      </c>
      <c r="B1730" s="56" t="s">
        <v>100</v>
      </c>
      <c r="C1730" s="57">
        <v>89</v>
      </c>
      <c r="D1730" s="56" t="s">
        <v>4953</v>
      </c>
      <c r="E1730" s="56" t="s">
        <v>4954</v>
      </c>
      <c r="F1730" s="57">
        <v>1</v>
      </c>
    </row>
    <row r="1731" spans="1:6">
      <c r="A1731" s="55">
        <v>46254</v>
      </c>
      <c r="B1731" s="56" t="s">
        <v>104</v>
      </c>
      <c r="C1731" s="57">
        <v>48</v>
      </c>
      <c r="D1731" s="56" t="s">
        <v>4942</v>
      </c>
      <c r="E1731" s="56" t="s">
        <v>4943</v>
      </c>
      <c r="F1731" s="57">
        <v>2</v>
      </c>
    </row>
    <row r="1732" spans="1:6">
      <c r="A1732" s="55">
        <v>46254</v>
      </c>
      <c r="B1732" s="56" t="s">
        <v>110</v>
      </c>
      <c r="C1732" s="57">
        <v>1</v>
      </c>
      <c r="D1732" s="56" t="s">
        <v>4950</v>
      </c>
      <c r="E1732" s="56" t="s">
        <v>4951</v>
      </c>
      <c r="F1732" s="57">
        <v>1</v>
      </c>
    </row>
    <row r="1733" spans="1:6">
      <c r="A1733" s="55">
        <v>46254</v>
      </c>
      <c r="B1733" s="56" t="s">
        <v>112</v>
      </c>
      <c r="C1733" s="57">
        <v>197</v>
      </c>
      <c r="D1733" s="56" t="s">
        <v>4948</v>
      </c>
      <c r="E1733" s="56" t="s">
        <v>4949</v>
      </c>
      <c r="F1733" s="57">
        <v>2</v>
      </c>
    </row>
    <row r="1734" spans="1:6">
      <c r="A1734" s="55">
        <v>46254</v>
      </c>
      <c r="B1734" s="56" t="s">
        <v>114</v>
      </c>
      <c r="C1734" s="57">
        <v>99</v>
      </c>
      <c r="D1734" s="56" t="s">
        <v>4942</v>
      </c>
      <c r="E1734" s="56" t="s">
        <v>4943</v>
      </c>
      <c r="F1734" s="57">
        <v>2</v>
      </c>
    </row>
    <row r="1735" spans="1:6">
      <c r="A1735" s="55">
        <v>46254</v>
      </c>
      <c r="B1735" s="56" t="s">
        <v>4063</v>
      </c>
      <c r="C1735" s="57">
        <v>69</v>
      </c>
      <c r="D1735" s="56" t="s">
        <v>4942</v>
      </c>
      <c r="E1735" s="56" t="s">
        <v>4943</v>
      </c>
      <c r="F1735" s="57">
        <v>2</v>
      </c>
    </row>
    <row r="1736" spans="1:6">
      <c r="A1736" s="55">
        <v>46254</v>
      </c>
      <c r="B1736" s="56" t="s">
        <v>116</v>
      </c>
      <c r="C1736" s="57">
        <v>58</v>
      </c>
      <c r="D1736" s="56" t="s">
        <v>4942</v>
      </c>
      <c r="E1736" s="56" t="s">
        <v>4943</v>
      </c>
      <c r="F1736" s="57">
        <v>2</v>
      </c>
    </row>
    <row r="1737" spans="1:6">
      <c r="A1737" s="55">
        <v>46254</v>
      </c>
      <c r="B1737" s="56" t="s">
        <v>118</v>
      </c>
      <c r="C1737" s="57">
        <v>62</v>
      </c>
      <c r="D1737" s="56" t="s">
        <v>4965</v>
      </c>
      <c r="E1737" s="56" t="s">
        <v>4966</v>
      </c>
      <c r="F1737" s="57">
        <v>2</v>
      </c>
    </row>
    <row r="1738" spans="1:6">
      <c r="A1738" s="55">
        <v>46254</v>
      </c>
      <c r="B1738" s="56" t="s">
        <v>120</v>
      </c>
      <c r="C1738" s="57">
        <v>36</v>
      </c>
      <c r="D1738" s="56" t="s">
        <v>4946</v>
      </c>
      <c r="E1738" s="56" t="s">
        <v>4947</v>
      </c>
      <c r="F1738" s="57">
        <v>1</v>
      </c>
    </row>
    <row r="1739" spans="1:6">
      <c r="A1739" s="55">
        <v>46254</v>
      </c>
      <c r="B1739" s="56" t="s">
        <v>124</v>
      </c>
      <c r="C1739" s="57">
        <v>97</v>
      </c>
      <c r="D1739" s="56" t="s">
        <v>4944</v>
      </c>
      <c r="E1739" s="56" t="s">
        <v>4945</v>
      </c>
      <c r="F1739" s="57">
        <v>1</v>
      </c>
    </row>
    <row r="1740" spans="1:6">
      <c r="A1740" s="55">
        <v>46254</v>
      </c>
      <c r="B1740" s="56" t="s">
        <v>126</v>
      </c>
      <c r="C1740" s="57">
        <v>60</v>
      </c>
      <c r="D1740" s="56" t="s">
        <v>4942</v>
      </c>
      <c r="E1740" s="56" t="s">
        <v>4943</v>
      </c>
      <c r="F1740" s="57">
        <v>2</v>
      </c>
    </row>
    <row r="1741" spans="1:6">
      <c r="A1741" s="55">
        <v>46254</v>
      </c>
      <c r="B1741" s="56" t="s">
        <v>128</v>
      </c>
      <c r="C1741" s="57">
        <v>3</v>
      </c>
      <c r="D1741" s="56" t="s">
        <v>4944</v>
      </c>
      <c r="E1741" s="56" t="s">
        <v>4945</v>
      </c>
      <c r="F1741" s="57">
        <v>1</v>
      </c>
    </row>
    <row r="1742" spans="1:6">
      <c r="A1742" s="55">
        <v>46254</v>
      </c>
      <c r="B1742" s="56" t="s">
        <v>132</v>
      </c>
      <c r="C1742" s="57">
        <v>22</v>
      </c>
      <c r="D1742" s="56" t="s">
        <v>4944</v>
      </c>
      <c r="E1742" s="56" t="s">
        <v>4945</v>
      </c>
      <c r="F1742" s="57">
        <v>1</v>
      </c>
    </row>
    <row r="1743" spans="1:6">
      <c r="A1743" s="55">
        <v>46254</v>
      </c>
      <c r="B1743" s="56" t="s">
        <v>4065</v>
      </c>
      <c r="C1743" s="57">
        <v>23</v>
      </c>
      <c r="D1743" s="56" t="s">
        <v>4953</v>
      </c>
      <c r="E1743" s="56" t="s">
        <v>4954</v>
      </c>
      <c r="F1743" s="57">
        <v>1</v>
      </c>
    </row>
    <row r="1744" spans="1:6">
      <c r="A1744" s="55">
        <v>46254</v>
      </c>
      <c r="B1744" s="56" t="s">
        <v>144</v>
      </c>
      <c r="C1744" s="57">
        <v>24</v>
      </c>
      <c r="D1744" s="56" t="s">
        <v>4953</v>
      </c>
      <c r="E1744" s="56" t="s">
        <v>4954</v>
      </c>
      <c r="F1744" s="57">
        <v>1</v>
      </c>
    </row>
    <row r="1745" spans="1:6">
      <c r="A1745" s="55">
        <v>46254</v>
      </c>
      <c r="B1745" s="56" t="s">
        <v>146</v>
      </c>
      <c r="C1745" s="57">
        <v>123</v>
      </c>
      <c r="D1745" s="56" t="s">
        <v>4942</v>
      </c>
      <c r="E1745" s="56" t="s">
        <v>4943</v>
      </c>
      <c r="F1745" s="57">
        <v>2</v>
      </c>
    </row>
    <row r="1746" spans="1:6">
      <c r="A1746" s="55">
        <v>46254</v>
      </c>
      <c r="B1746" s="56" t="s">
        <v>148</v>
      </c>
      <c r="C1746" s="57">
        <v>86</v>
      </c>
      <c r="D1746" s="56" t="s">
        <v>4953</v>
      </c>
      <c r="E1746" s="56" t="s">
        <v>4954</v>
      </c>
      <c r="F1746" s="57">
        <v>1</v>
      </c>
    </row>
    <row r="1747" spans="1:6">
      <c r="A1747" s="55">
        <v>46254</v>
      </c>
      <c r="B1747" s="56" t="s">
        <v>152</v>
      </c>
      <c r="C1747" s="57">
        <v>77</v>
      </c>
      <c r="D1747" s="56" t="s">
        <v>4953</v>
      </c>
      <c r="E1747" s="56" t="s">
        <v>4954</v>
      </c>
      <c r="F1747" s="57">
        <v>1</v>
      </c>
    </row>
    <row r="1748" spans="1:6">
      <c r="A1748" s="55">
        <v>46254</v>
      </c>
      <c r="B1748" s="56" t="s">
        <v>156</v>
      </c>
      <c r="C1748" s="57">
        <v>69</v>
      </c>
      <c r="D1748" s="56" t="s">
        <v>4942</v>
      </c>
      <c r="E1748" s="56" t="s">
        <v>4943</v>
      </c>
      <c r="F1748" s="57">
        <v>2</v>
      </c>
    </row>
    <row r="1749" spans="1:6">
      <c r="A1749" s="55">
        <v>46254</v>
      </c>
      <c r="B1749" s="56" t="s">
        <v>160</v>
      </c>
      <c r="C1749" s="57">
        <v>99</v>
      </c>
      <c r="D1749" s="56" t="s">
        <v>4944</v>
      </c>
      <c r="E1749" s="56" t="s">
        <v>4945</v>
      </c>
      <c r="F1749" s="57">
        <v>1</v>
      </c>
    </row>
    <row r="1750" spans="1:6">
      <c r="A1750" s="55">
        <v>46254</v>
      </c>
      <c r="B1750" s="56" t="s">
        <v>164</v>
      </c>
      <c r="C1750" s="57">
        <v>111</v>
      </c>
      <c r="D1750" s="56" t="s">
        <v>4953</v>
      </c>
      <c r="E1750" s="56" t="s">
        <v>4954</v>
      </c>
      <c r="F1750" s="57">
        <v>1</v>
      </c>
    </row>
    <row r="1751" spans="1:6">
      <c r="A1751" s="55">
        <v>46254</v>
      </c>
      <c r="B1751" s="56" t="s">
        <v>166</v>
      </c>
      <c r="C1751" s="57">
        <v>119</v>
      </c>
      <c r="D1751" s="56" t="s">
        <v>4944</v>
      </c>
      <c r="E1751" s="56" t="s">
        <v>4945</v>
      </c>
      <c r="F1751" s="57">
        <v>1</v>
      </c>
    </row>
    <row r="1752" spans="1:6">
      <c r="A1752" s="55">
        <v>46254</v>
      </c>
      <c r="B1752" s="56" t="s">
        <v>168</v>
      </c>
      <c r="C1752" s="57">
        <v>71</v>
      </c>
      <c r="D1752" s="56" t="s">
        <v>4948</v>
      </c>
      <c r="E1752" s="56" t="s">
        <v>4949</v>
      </c>
      <c r="F1752" s="57">
        <v>2</v>
      </c>
    </row>
    <row r="1753" spans="1:6">
      <c r="A1753" s="55">
        <v>46254</v>
      </c>
      <c r="B1753" s="56" t="s">
        <v>170</v>
      </c>
      <c r="C1753" s="57">
        <v>99</v>
      </c>
      <c r="D1753" s="56" t="s">
        <v>4942</v>
      </c>
      <c r="E1753" s="56" t="s">
        <v>4943</v>
      </c>
      <c r="F1753" s="57">
        <v>2</v>
      </c>
    </row>
    <row r="1754" spans="1:6">
      <c r="A1754" s="55">
        <v>46254</v>
      </c>
      <c r="B1754" s="56" t="s">
        <v>172</v>
      </c>
      <c r="C1754" s="57">
        <v>55</v>
      </c>
      <c r="D1754" s="56" t="s">
        <v>4953</v>
      </c>
      <c r="E1754" s="56" t="s">
        <v>4954</v>
      </c>
      <c r="F1754" s="57">
        <v>1</v>
      </c>
    </row>
    <row r="1755" spans="1:6">
      <c r="A1755" s="55">
        <v>46254</v>
      </c>
      <c r="B1755" s="56" t="s">
        <v>178</v>
      </c>
      <c r="C1755" s="57">
        <v>96</v>
      </c>
      <c r="D1755" s="56" t="s">
        <v>4946</v>
      </c>
      <c r="E1755" s="56" t="s">
        <v>4947</v>
      </c>
      <c r="F1755" s="57">
        <v>1</v>
      </c>
    </row>
    <row r="1756" spans="1:6">
      <c r="A1756" s="55">
        <v>46254</v>
      </c>
      <c r="B1756" s="56" t="s">
        <v>180</v>
      </c>
      <c r="C1756" s="57">
        <v>76</v>
      </c>
      <c r="D1756" s="56" t="s">
        <v>4944</v>
      </c>
      <c r="E1756" s="56" t="s">
        <v>4945</v>
      </c>
      <c r="F1756" s="57">
        <v>1</v>
      </c>
    </row>
    <row r="1757" spans="1:6">
      <c r="A1757" s="55">
        <v>46254</v>
      </c>
      <c r="B1757" s="56" t="s">
        <v>182</v>
      </c>
      <c r="C1757" s="57">
        <v>31</v>
      </c>
      <c r="D1757" s="56" t="s">
        <v>4946</v>
      </c>
      <c r="E1757" s="56" t="s">
        <v>4947</v>
      </c>
      <c r="F1757" s="57">
        <v>1</v>
      </c>
    </row>
    <row r="1758" spans="1:6">
      <c r="A1758" s="55">
        <v>46254</v>
      </c>
      <c r="B1758" s="56" t="s">
        <v>184</v>
      </c>
      <c r="C1758" s="57">
        <v>74</v>
      </c>
      <c r="D1758" s="56" t="s">
        <v>4944</v>
      </c>
      <c r="E1758" s="56" t="s">
        <v>4945</v>
      </c>
      <c r="F1758" s="57">
        <v>1</v>
      </c>
    </row>
    <row r="1759" spans="1:6">
      <c r="A1759" s="55">
        <v>46254</v>
      </c>
      <c r="B1759" s="56" t="s">
        <v>186</v>
      </c>
      <c r="C1759" s="57">
        <v>13</v>
      </c>
      <c r="D1759" s="56" t="s">
        <v>4953</v>
      </c>
      <c r="E1759" s="56" t="s">
        <v>4954</v>
      </c>
      <c r="F1759" s="57">
        <v>1</v>
      </c>
    </row>
    <row r="1760" spans="1:6">
      <c r="A1760" s="55">
        <v>46254</v>
      </c>
      <c r="B1760" s="56" t="s">
        <v>188</v>
      </c>
      <c r="C1760" s="57">
        <v>81</v>
      </c>
      <c r="D1760" s="56" t="s">
        <v>4942</v>
      </c>
      <c r="E1760" s="56" t="s">
        <v>4943</v>
      </c>
      <c r="F1760" s="57">
        <v>2</v>
      </c>
    </row>
    <row r="1761" spans="1:6">
      <c r="A1761" s="55">
        <v>46254</v>
      </c>
      <c r="B1761" s="56" t="s">
        <v>192</v>
      </c>
      <c r="C1761" s="57">
        <v>15</v>
      </c>
      <c r="D1761" s="56" t="s">
        <v>4950</v>
      </c>
      <c r="E1761" s="56" t="s">
        <v>4951</v>
      </c>
      <c r="F1761" s="57">
        <v>1</v>
      </c>
    </row>
    <row r="1762" spans="1:6">
      <c r="A1762" s="55">
        <v>46254</v>
      </c>
      <c r="B1762" s="56" t="s">
        <v>194</v>
      </c>
      <c r="C1762" s="57">
        <v>83</v>
      </c>
      <c r="D1762" s="56" t="s">
        <v>4953</v>
      </c>
      <c r="E1762" s="56" t="s">
        <v>4954</v>
      </c>
      <c r="F1762" s="57">
        <v>1</v>
      </c>
    </row>
    <row r="1763" spans="1:6">
      <c r="A1763" s="55">
        <v>46254</v>
      </c>
      <c r="B1763" s="56" t="s">
        <v>196</v>
      </c>
      <c r="C1763" s="57">
        <v>51</v>
      </c>
      <c r="D1763" s="56" t="s">
        <v>4959</v>
      </c>
      <c r="E1763" s="56" t="s">
        <v>4960</v>
      </c>
      <c r="F1763" s="57">
        <v>3</v>
      </c>
    </row>
    <row r="1764" spans="1:6">
      <c r="A1764" s="55">
        <v>46254</v>
      </c>
      <c r="B1764" s="56" t="s">
        <v>198</v>
      </c>
      <c r="C1764" s="57">
        <v>33</v>
      </c>
      <c r="D1764" s="56" t="s">
        <v>4946</v>
      </c>
      <c r="E1764" s="56" t="s">
        <v>4947</v>
      </c>
      <c r="F1764" s="57">
        <v>1</v>
      </c>
    </row>
    <row r="1765" spans="1:6">
      <c r="A1765" s="55">
        <v>46254</v>
      </c>
      <c r="B1765" s="56" t="s">
        <v>202</v>
      </c>
      <c r="C1765" s="57">
        <v>19</v>
      </c>
      <c r="D1765" s="56" t="s">
        <v>4950</v>
      </c>
      <c r="E1765" s="56" t="s">
        <v>4951</v>
      </c>
      <c r="F1765" s="57">
        <v>1</v>
      </c>
    </row>
    <row r="1766" spans="1:6">
      <c r="A1766" s="55">
        <v>46254</v>
      </c>
      <c r="B1766" s="56" t="s">
        <v>206</v>
      </c>
      <c r="C1766" s="57">
        <v>7</v>
      </c>
      <c r="D1766" s="56" t="s">
        <v>4950</v>
      </c>
      <c r="E1766" s="56" t="s">
        <v>4951</v>
      </c>
      <c r="F1766" s="57">
        <v>1</v>
      </c>
    </row>
    <row r="1767" spans="1:6">
      <c r="A1767" s="55">
        <v>46254</v>
      </c>
      <c r="B1767" s="56" t="s">
        <v>210</v>
      </c>
      <c r="C1767" s="57">
        <v>1</v>
      </c>
      <c r="D1767" s="56" t="s">
        <v>4944</v>
      </c>
      <c r="E1767" s="56" t="s">
        <v>4945</v>
      </c>
      <c r="F1767" s="57">
        <v>1</v>
      </c>
    </row>
    <row r="1768" spans="1:6">
      <c r="A1768" s="55">
        <v>46254</v>
      </c>
      <c r="B1768" s="56" t="s">
        <v>212</v>
      </c>
      <c r="C1768" s="57">
        <v>30</v>
      </c>
      <c r="D1768" s="56" t="s">
        <v>4942</v>
      </c>
      <c r="E1768" s="56" t="s">
        <v>4943</v>
      </c>
      <c r="F1768" s="57">
        <v>2</v>
      </c>
    </row>
    <row r="1769" spans="1:6">
      <c r="A1769" s="55">
        <v>46254</v>
      </c>
      <c r="B1769" s="56" t="s">
        <v>216</v>
      </c>
      <c r="C1769" s="57">
        <v>152</v>
      </c>
      <c r="D1769" s="56" t="s">
        <v>4955</v>
      </c>
      <c r="E1769" s="56" t="s">
        <v>4956</v>
      </c>
      <c r="F1769" s="57">
        <v>3</v>
      </c>
    </row>
    <row r="1770" spans="1:6">
      <c r="A1770" s="55">
        <v>46254</v>
      </c>
      <c r="B1770" s="56" t="s">
        <v>218</v>
      </c>
      <c r="C1770" s="57">
        <v>122</v>
      </c>
      <c r="D1770" s="56" t="s">
        <v>4942</v>
      </c>
      <c r="E1770" s="56" t="s">
        <v>4943</v>
      </c>
      <c r="F1770" s="57">
        <v>2</v>
      </c>
    </row>
    <row r="1771" spans="1:6">
      <c r="A1771" s="55">
        <v>46254</v>
      </c>
      <c r="B1771" s="56" t="s">
        <v>226</v>
      </c>
      <c r="C1771" s="57">
        <v>78</v>
      </c>
      <c r="D1771" s="56" t="s">
        <v>4953</v>
      </c>
      <c r="E1771" s="56" t="s">
        <v>4954</v>
      </c>
      <c r="F1771" s="57">
        <v>1</v>
      </c>
    </row>
    <row r="1772" spans="1:6">
      <c r="A1772" s="55">
        <v>46254</v>
      </c>
      <c r="B1772" s="56" t="s">
        <v>228</v>
      </c>
      <c r="C1772" s="57">
        <v>24</v>
      </c>
      <c r="D1772" s="56" t="s">
        <v>4946</v>
      </c>
      <c r="E1772" s="56" t="s">
        <v>4947</v>
      </c>
      <c r="F1772" s="57">
        <v>1</v>
      </c>
    </row>
    <row r="1773" spans="1:6">
      <c r="A1773" s="55">
        <v>46254</v>
      </c>
      <c r="B1773" s="56" t="s">
        <v>238</v>
      </c>
      <c r="C1773" s="57">
        <v>20</v>
      </c>
      <c r="D1773" s="56" t="s">
        <v>4950</v>
      </c>
      <c r="E1773" s="56" t="s">
        <v>4951</v>
      </c>
      <c r="F1773" s="57">
        <v>1</v>
      </c>
    </row>
    <row r="1774" spans="1:6">
      <c r="A1774" s="55">
        <v>46254</v>
      </c>
      <c r="B1774" s="56" t="s">
        <v>240</v>
      </c>
      <c r="C1774" s="57">
        <v>110</v>
      </c>
      <c r="D1774" s="56" t="s">
        <v>4942</v>
      </c>
      <c r="E1774" s="56" t="s">
        <v>4943</v>
      </c>
      <c r="F1774" s="57">
        <v>2</v>
      </c>
    </row>
    <row r="1775" spans="1:6">
      <c r="A1775" s="55">
        <v>46254</v>
      </c>
      <c r="B1775" s="56" t="s">
        <v>250</v>
      </c>
      <c r="C1775" s="57">
        <v>7</v>
      </c>
      <c r="D1775" s="56" t="s">
        <v>4942</v>
      </c>
      <c r="E1775" s="56" t="s">
        <v>4943</v>
      </c>
      <c r="F1775" s="57">
        <v>2</v>
      </c>
    </row>
    <row r="1776" spans="1:6">
      <c r="A1776" s="55">
        <v>46254</v>
      </c>
      <c r="B1776" s="56" t="s">
        <v>254</v>
      </c>
      <c r="C1776" s="57">
        <v>109</v>
      </c>
      <c r="D1776" s="56" t="s">
        <v>4942</v>
      </c>
      <c r="E1776" s="56" t="s">
        <v>4943</v>
      </c>
      <c r="F1776" s="57">
        <v>2</v>
      </c>
    </row>
    <row r="1777" spans="1:6">
      <c r="A1777" s="55">
        <v>46254</v>
      </c>
      <c r="B1777" s="56" t="s">
        <v>256</v>
      </c>
      <c r="C1777" s="57">
        <v>112</v>
      </c>
      <c r="D1777" s="56" t="s">
        <v>4942</v>
      </c>
      <c r="E1777" s="56" t="s">
        <v>4943</v>
      </c>
      <c r="F1777" s="57">
        <v>2</v>
      </c>
    </row>
    <row r="1778" spans="1:6">
      <c r="A1778" s="55">
        <v>46254</v>
      </c>
      <c r="B1778" s="56" t="s">
        <v>258</v>
      </c>
      <c r="C1778" s="57">
        <v>2</v>
      </c>
      <c r="D1778" s="56" t="s">
        <v>4948</v>
      </c>
      <c r="E1778" s="56" t="s">
        <v>4949</v>
      </c>
      <c r="F1778" s="57">
        <v>2</v>
      </c>
    </row>
    <row r="1779" spans="1:6">
      <c r="A1779" s="55">
        <v>46254</v>
      </c>
      <c r="B1779" s="56" t="s">
        <v>272</v>
      </c>
      <c r="C1779" s="57">
        <v>132</v>
      </c>
      <c r="D1779" s="56" t="s">
        <v>4950</v>
      </c>
      <c r="E1779" s="56" t="s">
        <v>4951</v>
      </c>
      <c r="F1779" s="57">
        <v>1</v>
      </c>
    </row>
    <row r="1780" spans="1:6">
      <c r="A1780" s="55">
        <v>46254</v>
      </c>
      <c r="B1780" s="56" t="s">
        <v>276</v>
      </c>
      <c r="C1780" s="57">
        <v>61</v>
      </c>
      <c r="D1780" s="56" t="s">
        <v>4944</v>
      </c>
      <c r="E1780" s="56" t="s">
        <v>4945</v>
      </c>
      <c r="F1780" s="57">
        <v>1</v>
      </c>
    </row>
    <row r="1781" spans="1:6">
      <c r="A1781" s="55">
        <v>46254</v>
      </c>
      <c r="B1781" s="56" t="s">
        <v>278</v>
      </c>
      <c r="C1781" s="57">
        <v>87</v>
      </c>
      <c r="D1781" s="56" t="s">
        <v>4965</v>
      </c>
      <c r="E1781" s="56" t="s">
        <v>4966</v>
      </c>
      <c r="F1781" s="57">
        <v>2</v>
      </c>
    </row>
    <row r="1782" spans="1:6">
      <c r="A1782" s="55">
        <v>46254</v>
      </c>
      <c r="B1782" s="56" t="s">
        <v>280</v>
      </c>
      <c r="C1782" s="57">
        <v>172</v>
      </c>
      <c r="D1782" s="56" t="s">
        <v>4948</v>
      </c>
      <c r="E1782" s="56" t="s">
        <v>4949</v>
      </c>
      <c r="F1782" s="57">
        <v>2</v>
      </c>
    </row>
    <row r="1783" spans="1:6">
      <c r="A1783" s="55">
        <v>46254</v>
      </c>
      <c r="B1783" s="56" t="s">
        <v>282</v>
      </c>
      <c r="C1783" s="57">
        <v>97</v>
      </c>
      <c r="D1783" s="56" t="s">
        <v>4953</v>
      </c>
      <c r="E1783" s="56" t="s">
        <v>4954</v>
      </c>
      <c r="F1783" s="57">
        <v>1</v>
      </c>
    </row>
    <row r="1784" spans="1:6">
      <c r="A1784" s="55">
        <v>46254</v>
      </c>
      <c r="B1784" s="56" t="s">
        <v>284</v>
      </c>
      <c r="C1784" s="57">
        <v>50</v>
      </c>
      <c r="D1784" s="56" t="s">
        <v>4942</v>
      </c>
      <c r="E1784" s="56" t="s">
        <v>4943</v>
      </c>
      <c r="F1784" s="57">
        <v>2</v>
      </c>
    </row>
    <row r="1785" spans="1:6">
      <c r="A1785" s="55">
        <v>46254</v>
      </c>
      <c r="B1785" s="56" t="s">
        <v>328</v>
      </c>
      <c r="C1785" s="57">
        <v>88</v>
      </c>
      <c r="D1785" s="56" t="s">
        <v>4944</v>
      </c>
      <c r="E1785" s="56" t="s">
        <v>4945</v>
      </c>
      <c r="F1785" s="57">
        <v>1</v>
      </c>
    </row>
    <row r="1786" spans="1:6">
      <c r="A1786" s="55">
        <v>46254</v>
      </c>
      <c r="B1786" s="56" t="s">
        <v>350</v>
      </c>
      <c r="C1786" s="57">
        <v>13</v>
      </c>
      <c r="D1786" s="56" t="s">
        <v>4942</v>
      </c>
      <c r="E1786" s="56" t="s">
        <v>4943</v>
      </c>
      <c r="F1786" s="57">
        <v>2</v>
      </c>
    </row>
    <row r="1787" spans="1:6">
      <c r="A1787" s="55">
        <v>46254</v>
      </c>
      <c r="B1787" s="56" t="s">
        <v>354</v>
      </c>
      <c r="C1787" s="57">
        <v>18</v>
      </c>
      <c r="D1787" s="56" t="s">
        <v>4942</v>
      </c>
      <c r="E1787" s="56" t="s">
        <v>4943</v>
      </c>
      <c r="F1787" s="57">
        <v>2</v>
      </c>
    </row>
    <row r="1788" spans="1:6">
      <c r="A1788" s="55">
        <v>46254</v>
      </c>
      <c r="B1788" s="56" t="s">
        <v>358</v>
      </c>
      <c r="C1788" s="57">
        <v>22</v>
      </c>
      <c r="D1788" s="56" t="s">
        <v>4942</v>
      </c>
      <c r="E1788" s="56" t="s">
        <v>4943</v>
      </c>
      <c r="F1788" s="57">
        <v>2</v>
      </c>
    </row>
    <row r="1789" spans="1:6">
      <c r="A1789" s="55">
        <v>46254</v>
      </c>
      <c r="B1789" s="56" t="s">
        <v>374</v>
      </c>
      <c r="C1789" s="57">
        <v>3</v>
      </c>
      <c r="D1789" s="56" t="s">
        <v>4950</v>
      </c>
      <c r="E1789" s="56" t="s">
        <v>4951</v>
      </c>
      <c r="F1789" s="57">
        <v>1</v>
      </c>
    </row>
    <row r="1790" spans="1:6">
      <c r="A1790" s="55">
        <v>46254</v>
      </c>
      <c r="B1790" s="56" t="s">
        <v>380</v>
      </c>
      <c r="C1790" s="57">
        <v>20</v>
      </c>
      <c r="D1790" s="56" t="s">
        <v>4953</v>
      </c>
      <c r="E1790" s="56" t="s">
        <v>4954</v>
      </c>
      <c r="F1790" s="57">
        <v>1</v>
      </c>
    </row>
    <row r="1791" spans="1:6">
      <c r="A1791" s="55">
        <v>46254</v>
      </c>
      <c r="B1791" s="56" t="s">
        <v>386</v>
      </c>
      <c r="C1791" s="57">
        <v>28</v>
      </c>
      <c r="D1791" s="56" t="s">
        <v>4953</v>
      </c>
      <c r="E1791" s="56" t="s">
        <v>4954</v>
      </c>
      <c r="F1791" s="57">
        <v>1</v>
      </c>
    </row>
    <row r="1792" spans="1:6">
      <c r="A1792" s="55">
        <v>46254</v>
      </c>
      <c r="B1792" s="56" t="s">
        <v>390</v>
      </c>
      <c r="C1792" s="57">
        <v>62</v>
      </c>
      <c r="D1792" s="56" t="s">
        <v>4953</v>
      </c>
      <c r="E1792" s="56" t="s">
        <v>4954</v>
      </c>
      <c r="F1792" s="57">
        <v>1</v>
      </c>
    </row>
    <row r="1793" spans="1:6">
      <c r="A1793" s="55">
        <v>46254</v>
      </c>
      <c r="B1793" s="56" t="s">
        <v>394</v>
      </c>
      <c r="C1793" s="57">
        <v>9</v>
      </c>
      <c r="D1793" s="56" t="s">
        <v>4942</v>
      </c>
      <c r="E1793" s="56" t="s">
        <v>4943</v>
      </c>
      <c r="F1793" s="57">
        <v>2</v>
      </c>
    </row>
    <row r="1794" spans="1:6">
      <c r="A1794" s="55">
        <v>46254</v>
      </c>
      <c r="B1794" s="56" t="s">
        <v>424</v>
      </c>
      <c r="C1794" s="57">
        <v>19</v>
      </c>
      <c r="D1794" s="56" t="s">
        <v>4953</v>
      </c>
      <c r="E1794" s="56" t="s">
        <v>4954</v>
      </c>
      <c r="F1794" s="57">
        <v>1</v>
      </c>
    </row>
    <row r="1795" spans="1:6">
      <c r="A1795" s="55">
        <v>46254</v>
      </c>
      <c r="B1795" s="56" t="s">
        <v>430</v>
      </c>
      <c r="C1795" s="57">
        <v>75</v>
      </c>
      <c r="D1795" s="56" t="s">
        <v>4944</v>
      </c>
      <c r="E1795" s="56" t="s">
        <v>4945</v>
      </c>
      <c r="F1795" s="57">
        <v>1</v>
      </c>
    </row>
    <row r="1796" spans="1:6">
      <c r="A1796" s="55">
        <v>46254</v>
      </c>
      <c r="B1796" s="56" t="s">
        <v>432</v>
      </c>
      <c r="C1796" s="57">
        <v>25</v>
      </c>
      <c r="D1796" s="56" t="s">
        <v>4942</v>
      </c>
      <c r="E1796" s="56" t="s">
        <v>4943</v>
      </c>
      <c r="F1796" s="57">
        <v>2</v>
      </c>
    </row>
    <row r="1797" spans="1:6">
      <c r="A1797" s="55">
        <v>46254</v>
      </c>
      <c r="B1797" s="56" t="s">
        <v>456</v>
      </c>
      <c r="C1797" s="57">
        <v>80</v>
      </c>
      <c r="D1797" s="56" t="s">
        <v>4942</v>
      </c>
      <c r="E1797" s="56" t="s">
        <v>4943</v>
      </c>
      <c r="F1797" s="57">
        <v>2</v>
      </c>
    </row>
    <row r="1798" spans="1:6">
      <c r="A1798" s="55">
        <v>46254</v>
      </c>
      <c r="B1798" s="56" t="s">
        <v>458</v>
      </c>
      <c r="C1798" s="57">
        <v>87</v>
      </c>
      <c r="D1798" s="56" t="s">
        <v>4942</v>
      </c>
      <c r="E1798" s="56" t="s">
        <v>4943</v>
      </c>
      <c r="F1798" s="57">
        <v>2</v>
      </c>
    </row>
    <row r="1799" spans="1:6">
      <c r="A1799" s="55">
        <v>46254</v>
      </c>
      <c r="B1799" s="56" t="s">
        <v>460</v>
      </c>
      <c r="C1799" s="57">
        <v>13</v>
      </c>
      <c r="D1799" s="56" t="s">
        <v>4953</v>
      </c>
      <c r="E1799" s="56" t="s">
        <v>4954</v>
      </c>
      <c r="F1799" s="57">
        <v>1</v>
      </c>
    </row>
    <row r="1800" spans="1:6">
      <c r="A1800" s="55">
        <v>46254</v>
      </c>
      <c r="B1800" s="56" t="s">
        <v>462</v>
      </c>
      <c r="C1800" s="57">
        <v>25</v>
      </c>
      <c r="D1800" s="56" t="s">
        <v>4953</v>
      </c>
      <c r="E1800" s="56" t="s">
        <v>4954</v>
      </c>
      <c r="F1800" s="57">
        <v>1</v>
      </c>
    </row>
    <row r="1801" spans="1:6">
      <c r="A1801" s="55">
        <v>46254</v>
      </c>
      <c r="B1801" s="56" t="s">
        <v>464</v>
      </c>
      <c r="C1801" s="57">
        <v>32</v>
      </c>
      <c r="D1801" s="56" t="s">
        <v>4946</v>
      </c>
      <c r="E1801" s="56" t="s">
        <v>4947</v>
      </c>
      <c r="F1801" s="57">
        <v>1</v>
      </c>
    </row>
    <row r="1802" spans="1:6">
      <c r="A1802" s="55">
        <v>46254</v>
      </c>
      <c r="B1802" s="56" t="s">
        <v>470</v>
      </c>
      <c r="C1802" s="57">
        <v>33</v>
      </c>
      <c r="D1802" s="56" t="s">
        <v>4953</v>
      </c>
      <c r="E1802" s="56" t="s">
        <v>4954</v>
      </c>
      <c r="F1802" s="57">
        <v>1</v>
      </c>
    </row>
    <row r="1803" spans="1:6">
      <c r="A1803" s="55">
        <v>46254</v>
      </c>
      <c r="B1803" s="56" t="s">
        <v>472</v>
      </c>
      <c r="C1803" s="57">
        <v>77</v>
      </c>
      <c r="D1803" s="56" t="s">
        <v>4953</v>
      </c>
      <c r="E1803" s="56" t="s">
        <v>4954</v>
      </c>
      <c r="F1803" s="57">
        <v>1</v>
      </c>
    </row>
    <row r="1804" spans="1:6">
      <c r="A1804" s="55">
        <v>46254</v>
      </c>
      <c r="B1804" s="56" t="s">
        <v>474</v>
      </c>
      <c r="C1804" s="57">
        <v>21</v>
      </c>
      <c r="D1804" s="56" t="s">
        <v>4950</v>
      </c>
      <c r="E1804" s="56" t="s">
        <v>4951</v>
      </c>
      <c r="F1804" s="57">
        <v>1</v>
      </c>
    </row>
    <row r="1805" spans="1:6">
      <c r="A1805" s="55">
        <v>46253</v>
      </c>
      <c r="B1805" s="56" t="s">
        <v>46</v>
      </c>
      <c r="C1805" s="57">
        <v>88</v>
      </c>
      <c r="D1805" s="56" t="s">
        <v>4942</v>
      </c>
      <c r="E1805" s="56" t="s">
        <v>4943</v>
      </c>
      <c r="F1805" s="57">
        <v>2</v>
      </c>
    </row>
    <row r="1806" spans="1:6">
      <c r="A1806" s="55">
        <v>46253</v>
      </c>
      <c r="B1806" s="56" t="s">
        <v>4051</v>
      </c>
      <c r="C1806" s="57">
        <v>77</v>
      </c>
      <c r="D1806" s="56" t="s">
        <v>4944</v>
      </c>
      <c r="E1806" s="56" t="s">
        <v>4945</v>
      </c>
      <c r="F1806" s="57">
        <v>1</v>
      </c>
    </row>
    <row r="1807" spans="1:6">
      <c r="A1807" s="55">
        <v>46253</v>
      </c>
      <c r="B1807" s="56" t="s">
        <v>49</v>
      </c>
      <c r="C1807" s="57">
        <v>43</v>
      </c>
      <c r="D1807" s="56" t="s">
        <v>4946</v>
      </c>
      <c r="E1807" s="56" t="s">
        <v>4947</v>
      </c>
      <c r="F1807" s="57">
        <v>1</v>
      </c>
    </row>
    <row r="1808" spans="1:6">
      <c r="A1808" s="55">
        <v>46253</v>
      </c>
      <c r="B1808" s="56" t="s">
        <v>56</v>
      </c>
      <c r="C1808" s="57">
        <v>223</v>
      </c>
      <c r="D1808" s="56" t="s">
        <v>4946</v>
      </c>
      <c r="E1808" s="56" t="s">
        <v>4947</v>
      </c>
      <c r="F1808" s="57">
        <v>1</v>
      </c>
    </row>
    <row r="1809" spans="1:6">
      <c r="A1809" s="55">
        <v>46253</v>
      </c>
      <c r="B1809" s="56" t="s">
        <v>58</v>
      </c>
      <c r="C1809" s="57">
        <v>22</v>
      </c>
      <c r="D1809" s="56" t="s">
        <v>4953</v>
      </c>
      <c r="E1809" s="56" t="s">
        <v>4954</v>
      </c>
      <c r="F1809" s="57">
        <v>1</v>
      </c>
    </row>
    <row r="1810" spans="1:6">
      <c r="A1810" s="55">
        <v>46253</v>
      </c>
      <c r="B1810" s="56" t="s">
        <v>64</v>
      </c>
      <c r="C1810" s="57">
        <v>60</v>
      </c>
      <c r="D1810" s="56" t="s">
        <v>4944</v>
      </c>
      <c r="E1810" s="56" t="s">
        <v>4945</v>
      </c>
      <c r="F1810" s="57">
        <v>1</v>
      </c>
    </row>
    <row r="1811" spans="1:6">
      <c r="A1811" s="55">
        <v>46253</v>
      </c>
      <c r="B1811" s="56" t="s">
        <v>66</v>
      </c>
      <c r="C1811" s="57">
        <v>132</v>
      </c>
      <c r="D1811" s="56" t="s">
        <v>4944</v>
      </c>
      <c r="E1811" s="56" t="s">
        <v>4945</v>
      </c>
      <c r="F1811" s="57">
        <v>1</v>
      </c>
    </row>
    <row r="1812" spans="1:6">
      <c r="A1812" s="55">
        <v>46253</v>
      </c>
      <c r="B1812" s="56" t="s">
        <v>70</v>
      </c>
      <c r="C1812" s="57">
        <v>31</v>
      </c>
      <c r="D1812" s="56" t="s">
        <v>4944</v>
      </c>
      <c r="E1812" s="56" t="s">
        <v>4945</v>
      </c>
      <c r="F1812" s="57">
        <v>1</v>
      </c>
    </row>
    <row r="1813" spans="1:6">
      <c r="A1813" s="55">
        <v>46253</v>
      </c>
      <c r="B1813" s="56" t="s">
        <v>4053</v>
      </c>
      <c r="C1813" s="57">
        <v>60</v>
      </c>
      <c r="D1813" s="56" t="s">
        <v>4944</v>
      </c>
      <c r="E1813" s="56" t="s">
        <v>4945</v>
      </c>
      <c r="F1813" s="57">
        <v>1</v>
      </c>
    </row>
    <row r="1814" spans="1:6">
      <c r="A1814" s="55">
        <v>46253</v>
      </c>
      <c r="B1814" s="56" t="s">
        <v>72</v>
      </c>
      <c r="C1814" s="57">
        <v>109</v>
      </c>
      <c r="D1814" s="56" t="s">
        <v>4944</v>
      </c>
      <c r="E1814" s="56" t="s">
        <v>4945</v>
      </c>
      <c r="F1814" s="57">
        <v>1</v>
      </c>
    </row>
    <row r="1815" spans="1:6">
      <c r="A1815" s="55">
        <v>46253</v>
      </c>
      <c r="B1815" s="56" t="s">
        <v>4055</v>
      </c>
      <c r="C1815" s="57">
        <v>65</v>
      </c>
      <c r="D1815" s="56" t="s">
        <v>4953</v>
      </c>
      <c r="E1815" s="56" t="s">
        <v>4954</v>
      </c>
      <c r="F1815" s="57">
        <v>1</v>
      </c>
    </row>
    <row r="1816" spans="1:6">
      <c r="A1816" s="55">
        <v>46253</v>
      </c>
      <c r="B1816" s="56" t="s">
        <v>4057</v>
      </c>
      <c r="C1816" s="57">
        <v>69</v>
      </c>
      <c r="D1816" s="56" t="s">
        <v>4948</v>
      </c>
      <c r="E1816" s="56" t="s">
        <v>4949</v>
      </c>
      <c r="F1816" s="57">
        <v>2</v>
      </c>
    </row>
    <row r="1817" spans="1:6">
      <c r="A1817" s="55">
        <v>46253</v>
      </c>
      <c r="B1817" s="56" t="s">
        <v>78</v>
      </c>
      <c r="C1817" s="57">
        <v>59</v>
      </c>
      <c r="D1817" s="56" t="s">
        <v>4955</v>
      </c>
      <c r="E1817" s="56" t="s">
        <v>4956</v>
      </c>
      <c r="F1817" s="57">
        <v>3</v>
      </c>
    </row>
    <row r="1818" spans="1:6">
      <c r="A1818" s="55">
        <v>46253</v>
      </c>
      <c r="B1818" s="56" t="s">
        <v>80</v>
      </c>
      <c r="C1818" s="57">
        <v>41</v>
      </c>
      <c r="D1818" s="56" t="s">
        <v>4946</v>
      </c>
      <c r="E1818" s="56" t="s">
        <v>4947</v>
      </c>
      <c r="F1818" s="57">
        <v>1</v>
      </c>
    </row>
    <row r="1819" spans="1:6">
      <c r="A1819" s="55">
        <v>46253</v>
      </c>
      <c r="B1819" s="56" t="s">
        <v>82</v>
      </c>
      <c r="C1819" s="57">
        <v>86</v>
      </c>
      <c r="D1819" s="56" t="s">
        <v>4953</v>
      </c>
      <c r="E1819" s="56" t="s">
        <v>4954</v>
      </c>
      <c r="F1819" s="57">
        <v>1</v>
      </c>
    </row>
    <row r="1820" spans="1:6">
      <c r="A1820" s="55">
        <v>46253</v>
      </c>
      <c r="B1820" s="56" t="s">
        <v>86</v>
      </c>
      <c r="C1820" s="57">
        <v>126</v>
      </c>
      <c r="D1820" s="56" t="s">
        <v>4944</v>
      </c>
      <c r="E1820" s="56" t="s">
        <v>4945</v>
      </c>
      <c r="F1820" s="57">
        <v>1</v>
      </c>
    </row>
    <row r="1821" spans="1:6">
      <c r="A1821" s="55">
        <v>46253</v>
      </c>
      <c r="B1821" s="56" t="s">
        <v>88</v>
      </c>
      <c r="C1821" s="57">
        <v>163</v>
      </c>
      <c r="D1821" s="56" t="s">
        <v>4946</v>
      </c>
      <c r="E1821" s="56" t="s">
        <v>4947</v>
      </c>
      <c r="F1821" s="57">
        <v>1</v>
      </c>
    </row>
    <row r="1822" spans="1:6">
      <c r="A1822" s="55">
        <v>46253</v>
      </c>
      <c r="B1822" s="56" t="s">
        <v>90</v>
      </c>
      <c r="C1822" s="57">
        <v>85</v>
      </c>
      <c r="D1822" s="56" t="s">
        <v>4944</v>
      </c>
      <c r="E1822" s="56" t="s">
        <v>4945</v>
      </c>
      <c r="F1822" s="57">
        <v>1</v>
      </c>
    </row>
    <row r="1823" spans="1:6">
      <c r="A1823" s="55">
        <v>46253</v>
      </c>
      <c r="B1823" s="56" t="s">
        <v>92</v>
      </c>
      <c r="C1823" s="57">
        <v>76</v>
      </c>
      <c r="D1823" s="56" t="s">
        <v>4946</v>
      </c>
      <c r="E1823" s="56" t="s">
        <v>4947</v>
      </c>
      <c r="F1823" s="57">
        <v>1</v>
      </c>
    </row>
    <row r="1824" spans="1:6">
      <c r="A1824" s="55">
        <v>46253</v>
      </c>
      <c r="B1824" s="56" t="s">
        <v>94</v>
      </c>
      <c r="C1824" s="57">
        <v>72</v>
      </c>
      <c r="D1824" s="56" t="s">
        <v>4944</v>
      </c>
      <c r="E1824" s="56" t="s">
        <v>4945</v>
      </c>
      <c r="F1824" s="57">
        <v>1</v>
      </c>
    </row>
    <row r="1825" spans="1:6">
      <c r="A1825" s="55">
        <v>46253</v>
      </c>
      <c r="B1825" s="56" t="s">
        <v>96</v>
      </c>
      <c r="C1825" s="57">
        <v>38</v>
      </c>
      <c r="D1825" s="56" t="s">
        <v>4946</v>
      </c>
      <c r="E1825" s="56" t="s">
        <v>4947</v>
      </c>
      <c r="F1825" s="57">
        <v>1</v>
      </c>
    </row>
    <row r="1826" spans="1:6">
      <c r="A1826" s="55">
        <v>46253</v>
      </c>
      <c r="B1826" s="56" t="s">
        <v>100</v>
      </c>
      <c r="C1826" s="57">
        <v>55</v>
      </c>
      <c r="D1826" s="56" t="s">
        <v>4953</v>
      </c>
      <c r="E1826" s="56" t="s">
        <v>4954</v>
      </c>
      <c r="F1826" s="57">
        <v>1</v>
      </c>
    </row>
    <row r="1827" spans="1:6">
      <c r="A1827" s="55">
        <v>46253</v>
      </c>
      <c r="B1827" s="56" t="s">
        <v>102</v>
      </c>
      <c r="C1827" s="57">
        <v>86</v>
      </c>
      <c r="D1827" s="56" t="s">
        <v>4944</v>
      </c>
      <c r="E1827" s="56" t="s">
        <v>4945</v>
      </c>
      <c r="F1827" s="57">
        <v>1</v>
      </c>
    </row>
    <row r="1828" spans="1:6">
      <c r="A1828" s="55">
        <v>46253</v>
      </c>
      <c r="B1828" s="56" t="s">
        <v>104</v>
      </c>
      <c r="C1828" s="57">
        <v>72</v>
      </c>
      <c r="D1828" s="56" t="s">
        <v>4942</v>
      </c>
      <c r="E1828" s="56" t="s">
        <v>4943</v>
      </c>
      <c r="F1828" s="57">
        <v>2</v>
      </c>
    </row>
    <row r="1829" spans="1:6">
      <c r="A1829" s="55">
        <v>46253</v>
      </c>
      <c r="B1829" s="56" t="s">
        <v>112</v>
      </c>
      <c r="C1829" s="57">
        <v>96</v>
      </c>
      <c r="D1829" s="56" t="s">
        <v>4946</v>
      </c>
      <c r="E1829" s="56" t="s">
        <v>4947</v>
      </c>
      <c r="F1829" s="57">
        <v>1</v>
      </c>
    </row>
    <row r="1830" spans="1:6">
      <c r="A1830" s="55">
        <v>46253</v>
      </c>
      <c r="B1830" s="56" t="s">
        <v>4063</v>
      </c>
      <c r="C1830" s="57">
        <v>115</v>
      </c>
      <c r="D1830" s="56" t="s">
        <v>4942</v>
      </c>
      <c r="E1830" s="56" t="s">
        <v>4943</v>
      </c>
      <c r="F1830" s="57">
        <v>2</v>
      </c>
    </row>
    <row r="1831" spans="1:6">
      <c r="A1831" s="55">
        <v>46253</v>
      </c>
      <c r="B1831" s="56" t="s">
        <v>116</v>
      </c>
      <c r="C1831" s="57">
        <v>65</v>
      </c>
      <c r="D1831" s="56" t="s">
        <v>4959</v>
      </c>
      <c r="E1831" s="56" t="s">
        <v>4960</v>
      </c>
      <c r="F1831" s="57">
        <v>3</v>
      </c>
    </row>
    <row r="1832" spans="1:6">
      <c r="A1832" s="55">
        <v>46253</v>
      </c>
      <c r="B1832" s="56" t="s">
        <v>118</v>
      </c>
      <c r="C1832" s="57">
        <v>50</v>
      </c>
      <c r="D1832" s="56" t="s">
        <v>4953</v>
      </c>
      <c r="E1832" s="56" t="s">
        <v>4954</v>
      </c>
      <c r="F1832" s="57">
        <v>1</v>
      </c>
    </row>
    <row r="1833" spans="1:6">
      <c r="A1833" s="55">
        <v>46253</v>
      </c>
      <c r="B1833" s="56" t="s">
        <v>122</v>
      </c>
      <c r="C1833" s="57">
        <v>15</v>
      </c>
      <c r="D1833" s="56" t="s">
        <v>4953</v>
      </c>
      <c r="E1833" s="56" t="s">
        <v>4954</v>
      </c>
      <c r="F1833" s="57">
        <v>1</v>
      </c>
    </row>
    <row r="1834" spans="1:6">
      <c r="A1834" s="55">
        <v>46253</v>
      </c>
      <c r="B1834" s="56" t="s">
        <v>124</v>
      </c>
      <c r="C1834" s="57">
        <v>78</v>
      </c>
      <c r="D1834" s="56" t="s">
        <v>4944</v>
      </c>
      <c r="E1834" s="56" t="s">
        <v>4945</v>
      </c>
      <c r="F1834" s="57">
        <v>1</v>
      </c>
    </row>
    <row r="1835" spans="1:6">
      <c r="A1835" s="55">
        <v>46253</v>
      </c>
      <c r="B1835" s="56" t="s">
        <v>132</v>
      </c>
      <c r="C1835" s="57">
        <v>40</v>
      </c>
      <c r="D1835" s="56" t="s">
        <v>4944</v>
      </c>
      <c r="E1835" s="56" t="s">
        <v>4945</v>
      </c>
      <c r="F1835" s="57">
        <v>1</v>
      </c>
    </row>
    <row r="1836" spans="1:6">
      <c r="A1836" s="55">
        <v>46253</v>
      </c>
      <c r="B1836" s="56" t="s">
        <v>142</v>
      </c>
      <c r="C1836" s="57">
        <v>116</v>
      </c>
      <c r="D1836" s="56" t="s">
        <v>4946</v>
      </c>
      <c r="E1836" s="56" t="s">
        <v>4947</v>
      </c>
      <c r="F1836" s="57">
        <v>1</v>
      </c>
    </row>
    <row r="1837" spans="1:6">
      <c r="A1837" s="55">
        <v>46253</v>
      </c>
      <c r="B1837" s="56" t="s">
        <v>144</v>
      </c>
      <c r="C1837" s="57">
        <v>27</v>
      </c>
      <c r="D1837" s="56" t="s">
        <v>4953</v>
      </c>
      <c r="E1837" s="56" t="s">
        <v>4954</v>
      </c>
      <c r="F1837" s="57">
        <v>1</v>
      </c>
    </row>
    <row r="1838" spans="1:6">
      <c r="A1838" s="55">
        <v>46253</v>
      </c>
      <c r="B1838" s="56" t="s">
        <v>146</v>
      </c>
      <c r="C1838" s="57">
        <v>93</v>
      </c>
      <c r="D1838" s="56" t="s">
        <v>4944</v>
      </c>
      <c r="E1838" s="56" t="s">
        <v>4945</v>
      </c>
      <c r="F1838" s="57">
        <v>1</v>
      </c>
    </row>
    <row r="1839" spans="1:6">
      <c r="A1839" s="55">
        <v>46253</v>
      </c>
      <c r="B1839" s="56" t="s">
        <v>148</v>
      </c>
      <c r="C1839" s="57">
        <v>50</v>
      </c>
      <c r="D1839" s="56" t="s">
        <v>4953</v>
      </c>
      <c r="E1839" s="56" t="s">
        <v>4954</v>
      </c>
      <c r="F1839" s="57">
        <v>1</v>
      </c>
    </row>
    <row r="1840" spans="1:6">
      <c r="A1840" s="55">
        <v>46253</v>
      </c>
      <c r="B1840" s="56" t="s">
        <v>152</v>
      </c>
      <c r="C1840" s="57">
        <v>58</v>
      </c>
      <c r="D1840" s="56" t="s">
        <v>4953</v>
      </c>
      <c r="E1840" s="56" t="s">
        <v>4954</v>
      </c>
      <c r="F1840" s="57">
        <v>1</v>
      </c>
    </row>
    <row r="1841" spans="1:6">
      <c r="A1841" s="55">
        <v>46253</v>
      </c>
      <c r="B1841" s="56" t="s">
        <v>154</v>
      </c>
      <c r="C1841" s="57">
        <v>26</v>
      </c>
      <c r="D1841" s="56" t="s">
        <v>4942</v>
      </c>
      <c r="E1841" s="56" t="s">
        <v>4943</v>
      </c>
      <c r="F1841" s="57">
        <v>2</v>
      </c>
    </row>
    <row r="1842" spans="1:6">
      <c r="A1842" s="55">
        <v>46253</v>
      </c>
      <c r="B1842" s="56" t="s">
        <v>156</v>
      </c>
      <c r="C1842" s="57">
        <v>27</v>
      </c>
      <c r="D1842" s="56" t="s">
        <v>4942</v>
      </c>
      <c r="E1842" s="56" t="s">
        <v>4943</v>
      </c>
      <c r="F1842" s="57">
        <v>2</v>
      </c>
    </row>
    <row r="1843" spans="1:6">
      <c r="A1843" s="55">
        <v>46253</v>
      </c>
      <c r="B1843" s="56" t="s">
        <v>160</v>
      </c>
      <c r="C1843" s="57">
        <v>130</v>
      </c>
      <c r="D1843" s="56" t="s">
        <v>4942</v>
      </c>
      <c r="E1843" s="56" t="s">
        <v>4943</v>
      </c>
      <c r="F1843" s="57">
        <v>2</v>
      </c>
    </row>
    <row r="1844" spans="1:6">
      <c r="A1844" s="55">
        <v>46253</v>
      </c>
      <c r="B1844" s="56" t="s">
        <v>162</v>
      </c>
      <c r="C1844" s="57">
        <v>2</v>
      </c>
      <c r="D1844" s="56" t="s">
        <v>4950</v>
      </c>
      <c r="E1844" s="56" t="s">
        <v>4951</v>
      </c>
      <c r="F1844" s="57">
        <v>1</v>
      </c>
    </row>
    <row r="1845" spans="1:6">
      <c r="A1845" s="55">
        <v>46253</v>
      </c>
      <c r="B1845" s="56" t="s">
        <v>166</v>
      </c>
      <c r="C1845" s="57">
        <v>92</v>
      </c>
      <c r="D1845" s="56" t="s">
        <v>4944</v>
      </c>
      <c r="E1845" s="56" t="s">
        <v>4945</v>
      </c>
      <c r="F1845" s="57">
        <v>1</v>
      </c>
    </row>
    <row r="1846" spans="1:6">
      <c r="A1846" s="55">
        <v>46253</v>
      </c>
      <c r="B1846" s="56" t="s">
        <v>170</v>
      </c>
      <c r="C1846" s="57">
        <v>79</v>
      </c>
      <c r="D1846" s="56" t="s">
        <v>4944</v>
      </c>
      <c r="E1846" s="56" t="s">
        <v>4945</v>
      </c>
      <c r="F1846" s="57">
        <v>1</v>
      </c>
    </row>
    <row r="1847" spans="1:6">
      <c r="A1847" s="55">
        <v>46253</v>
      </c>
      <c r="B1847" s="56" t="s">
        <v>178</v>
      </c>
      <c r="C1847" s="57">
        <v>42</v>
      </c>
      <c r="D1847" s="56" t="s">
        <v>4946</v>
      </c>
      <c r="E1847" s="56" t="s">
        <v>4947</v>
      </c>
      <c r="F1847" s="57">
        <v>1</v>
      </c>
    </row>
    <row r="1848" spans="1:6">
      <c r="A1848" s="55">
        <v>46253</v>
      </c>
      <c r="B1848" s="56" t="s">
        <v>182</v>
      </c>
      <c r="C1848" s="57">
        <v>41</v>
      </c>
      <c r="D1848" s="56" t="s">
        <v>4948</v>
      </c>
      <c r="E1848" s="56" t="s">
        <v>4949</v>
      </c>
      <c r="F1848" s="57">
        <v>2</v>
      </c>
    </row>
    <row r="1849" spans="1:6">
      <c r="A1849" s="55">
        <v>46253</v>
      </c>
      <c r="B1849" s="56" t="s">
        <v>184</v>
      </c>
      <c r="C1849" s="57">
        <v>71</v>
      </c>
      <c r="D1849" s="56" t="s">
        <v>4944</v>
      </c>
      <c r="E1849" s="56" t="s">
        <v>4945</v>
      </c>
      <c r="F1849" s="57">
        <v>1</v>
      </c>
    </row>
    <row r="1850" spans="1:6">
      <c r="A1850" s="55">
        <v>46253</v>
      </c>
      <c r="B1850" s="56" t="s">
        <v>186</v>
      </c>
      <c r="C1850" s="57">
        <v>90</v>
      </c>
      <c r="D1850" s="56" t="s">
        <v>4953</v>
      </c>
      <c r="E1850" s="56" t="s">
        <v>4954</v>
      </c>
      <c r="F1850" s="57">
        <v>1</v>
      </c>
    </row>
    <row r="1851" spans="1:6">
      <c r="A1851" s="55">
        <v>46253</v>
      </c>
      <c r="B1851" s="56" t="s">
        <v>188</v>
      </c>
      <c r="C1851" s="57">
        <v>83</v>
      </c>
      <c r="D1851" s="56" t="s">
        <v>4942</v>
      </c>
      <c r="E1851" s="56" t="s">
        <v>4943</v>
      </c>
      <c r="F1851" s="57">
        <v>2</v>
      </c>
    </row>
    <row r="1852" spans="1:6">
      <c r="A1852" s="55">
        <v>46253</v>
      </c>
      <c r="B1852" s="56" t="s">
        <v>190</v>
      </c>
      <c r="C1852" s="57">
        <v>2</v>
      </c>
      <c r="D1852" s="56" t="s">
        <v>4946</v>
      </c>
      <c r="E1852" s="56" t="s">
        <v>4947</v>
      </c>
      <c r="F1852" s="57">
        <v>1</v>
      </c>
    </row>
    <row r="1853" spans="1:6">
      <c r="A1853" s="55">
        <v>46253</v>
      </c>
      <c r="B1853" s="56" t="s">
        <v>192</v>
      </c>
      <c r="C1853" s="57">
        <v>21</v>
      </c>
      <c r="D1853" s="56" t="s">
        <v>4950</v>
      </c>
      <c r="E1853" s="56" t="s">
        <v>4951</v>
      </c>
      <c r="F1853" s="57">
        <v>1</v>
      </c>
    </row>
    <row r="1854" spans="1:6">
      <c r="A1854" s="55">
        <v>46253</v>
      </c>
      <c r="B1854" s="56" t="s">
        <v>194</v>
      </c>
      <c r="C1854" s="57">
        <v>76</v>
      </c>
      <c r="D1854" s="56" t="s">
        <v>4953</v>
      </c>
      <c r="E1854" s="56" t="s">
        <v>4954</v>
      </c>
      <c r="F1854" s="57">
        <v>1</v>
      </c>
    </row>
    <row r="1855" spans="1:6">
      <c r="A1855" s="55">
        <v>46253</v>
      </c>
      <c r="B1855" s="56" t="s">
        <v>198</v>
      </c>
      <c r="C1855" s="57">
        <v>13</v>
      </c>
      <c r="D1855" s="56" t="s">
        <v>4946</v>
      </c>
      <c r="E1855" s="56" t="s">
        <v>4947</v>
      </c>
      <c r="F1855" s="57">
        <v>1</v>
      </c>
    </row>
    <row r="1856" spans="1:6">
      <c r="A1856" s="55">
        <v>46253</v>
      </c>
      <c r="B1856" s="56" t="s">
        <v>216</v>
      </c>
      <c r="C1856" s="57">
        <v>30</v>
      </c>
      <c r="D1856" s="56" t="s">
        <v>4946</v>
      </c>
      <c r="E1856" s="56" t="s">
        <v>4947</v>
      </c>
      <c r="F1856" s="57">
        <v>1</v>
      </c>
    </row>
    <row r="1857" spans="1:6">
      <c r="A1857" s="55">
        <v>46253</v>
      </c>
      <c r="B1857" s="56" t="s">
        <v>218</v>
      </c>
      <c r="C1857" s="57">
        <v>34</v>
      </c>
      <c r="D1857" s="56" t="s">
        <v>4950</v>
      </c>
      <c r="E1857" s="56" t="s">
        <v>4951</v>
      </c>
      <c r="F1857" s="57">
        <v>1</v>
      </c>
    </row>
    <row r="1858" spans="1:6">
      <c r="A1858" s="55">
        <v>46253</v>
      </c>
      <c r="B1858" s="56" t="s">
        <v>226</v>
      </c>
      <c r="C1858" s="57">
        <v>80</v>
      </c>
      <c r="D1858" s="56" t="s">
        <v>4953</v>
      </c>
      <c r="E1858" s="56" t="s">
        <v>4954</v>
      </c>
      <c r="F1858" s="57">
        <v>1</v>
      </c>
    </row>
    <row r="1859" spans="1:6">
      <c r="A1859" s="55">
        <v>46253</v>
      </c>
      <c r="B1859" s="56" t="s">
        <v>228</v>
      </c>
      <c r="C1859" s="57">
        <v>96</v>
      </c>
      <c r="D1859" s="56" t="s">
        <v>4948</v>
      </c>
      <c r="E1859" s="56" t="s">
        <v>4949</v>
      </c>
      <c r="F1859" s="57">
        <v>2</v>
      </c>
    </row>
    <row r="1860" spans="1:6">
      <c r="A1860" s="55">
        <v>46253</v>
      </c>
      <c r="B1860" s="56" t="s">
        <v>240</v>
      </c>
      <c r="C1860" s="57">
        <v>12</v>
      </c>
      <c r="D1860" s="56" t="s">
        <v>4950</v>
      </c>
      <c r="E1860" s="56" t="s">
        <v>4951</v>
      </c>
      <c r="F1860" s="57">
        <v>1</v>
      </c>
    </row>
    <row r="1861" spans="1:6">
      <c r="A1861" s="55">
        <v>46253</v>
      </c>
      <c r="B1861" s="56" t="s">
        <v>254</v>
      </c>
      <c r="C1861" s="57">
        <v>88</v>
      </c>
      <c r="D1861" s="56" t="s">
        <v>4950</v>
      </c>
      <c r="E1861" s="56" t="s">
        <v>4951</v>
      </c>
      <c r="F1861" s="57">
        <v>1</v>
      </c>
    </row>
    <row r="1862" spans="1:6">
      <c r="A1862" s="55">
        <v>46253</v>
      </c>
      <c r="B1862" s="56" t="s">
        <v>258</v>
      </c>
      <c r="C1862" s="57">
        <v>31</v>
      </c>
      <c r="D1862" s="56" t="s">
        <v>4942</v>
      </c>
      <c r="E1862" s="56" t="s">
        <v>4943</v>
      </c>
      <c r="F1862" s="57">
        <v>2</v>
      </c>
    </row>
    <row r="1863" spans="1:6">
      <c r="A1863" s="55">
        <v>46253</v>
      </c>
      <c r="B1863" s="56" t="s">
        <v>270</v>
      </c>
      <c r="C1863" s="57">
        <v>83</v>
      </c>
      <c r="D1863" s="56" t="s">
        <v>4953</v>
      </c>
      <c r="E1863" s="56" t="s">
        <v>4954</v>
      </c>
      <c r="F1863" s="57">
        <v>1</v>
      </c>
    </row>
    <row r="1864" spans="1:6">
      <c r="A1864" s="55">
        <v>46253</v>
      </c>
      <c r="B1864" s="56" t="s">
        <v>272</v>
      </c>
      <c r="C1864" s="57">
        <v>17</v>
      </c>
      <c r="D1864" s="56" t="s">
        <v>4950</v>
      </c>
      <c r="E1864" s="56" t="s">
        <v>4951</v>
      </c>
      <c r="F1864" s="57">
        <v>1</v>
      </c>
    </row>
    <row r="1865" spans="1:6">
      <c r="A1865" s="55">
        <v>46253</v>
      </c>
      <c r="B1865" s="56" t="s">
        <v>276</v>
      </c>
      <c r="C1865" s="57">
        <v>54</v>
      </c>
      <c r="D1865" s="56" t="s">
        <v>4944</v>
      </c>
      <c r="E1865" s="56" t="s">
        <v>4945</v>
      </c>
      <c r="F1865" s="57">
        <v>1</v>
      </c>
    </row>
    <row r="1866" spans="1:6">
      <c r="A1866" s="55">
        <v>46253</v>
      </c>
      <c r="B1866" s="56" t="s">
        <v>278</v>
      </c>
      <c r="C1866" s="57">
        <v>54</v>
      </c>
      <c r="D1866" s="56" t="s">
        <v>4953</v>
      </c>
      <c r="E1866" s="56" t="s">
        <v>4954</v>
      </c>
      <c r="F1866" s="57">
        <v>1</v>
      </c>
    </row>
    <row r="1867" spans="1:6">
      <c r="A1867" s="55">
        <v>46253</v>
      </c>
      <c r="B1867" s="56" t="s">
        <v>282</v>
      </c>
      <c r="C1867" s="57">
        <v>67</v>
      </c>
      <c r="D1867" s="56" t="s">
        <v>4953</v>
      </c>
      <c r="E1867" s="56" t="s">
        <v>4954</v>
      </c>
      <c r="F1867" s="57">
        <v>1</v>
      </c>
    </row>
    <row r="1868" spans="1:6">
      <c r="A1868" s="55">
        <v>46253</v>
      </c>
      <c r="B1868" s="56" t="s">
        <v>284</v>
      </c>
      <c r="C1868" s="57">
        <v>23</v>
      </c>
      <c r="D1868" s="56" t="s">
        <v>4942</v>
      </c>
      <c r="E1868" s="56" t="s">
        <v>4943</v>
      </c>
      <c r="F1868" s="57">
        <v>2</v>
      </c>
    </row>
    <row r="1869" spans="1:6">
      <c r="A1869" s="55">
        <v>46253</v>
      </c>
      <c r="B1869" s="56" t="s">
        <v>304</v>
      </c>
      <c r="C1869" s="57">
        <v>1</v>
      </c>
      <c r="D1869" s="56" t="s">
        <v>4950</v>
      </c>
      <c r="E1869" s="56" t="s">
        <v>4951</v>
      </c>
      <c r="F1869" s="57">
        <v>1</v>
      </c>
    </row>
    <row r="1870" spans="1:6">
      <c r="A1870" s="55">
        <v>46253</v>
      </c>
      <c r="B1870" s="56" t="s">
        <v>312</v>
      </c>
      <c r="C1870" s="57">
        <v>33</v>
      </c>
      <c r="D1870" s="56" t="s">
        <v>4942</v>
      </c>
      <c r="E1870" s="56" t="s">
        <v>4943</v>
      </c>
      <c r="F1870" s="57">
        <v>2</v>
      </c>
    </row>
    <row r="1871" spans="1:6">
      <c r="A1871" s="55">
        <v>46253</v>
      </c>
      <c r="B1871" s="56" t="s">
        <v>328</v>
      </c>
      <c r="C1871" s="57">
        <v>104</v>
      </c>
      <c r="D1871" s="56" t="s">
        <v>4944</v>
      </c>
      <c r="E1871" s="56" t="s">
        <v>4945</v>
      </c>
      <c r="F1871" s="57">
        <v>1</v>
      </c>
    </row>
    <row r="1872" spans="1:6">
      <c r="A1872" s="55">
        <v>46253</v>
      </c>
      <c r="B1872" s="56" t="s">
        <v>350</v>
      </c>
      <c r="C1872" s="57">
        <v>3</v>
      </c>
      <c r="D1872" s="56" t="s">
        <v>4950</v>
      </c>
      <c r="E1872" s="56" t="s">
        <v>4951</v>
      </c>
      <c r="F1872" s="57">
        <v>1</v>
      </c>
    </row>
    <row r="1873" spans="1:6">
      <c r="A1873" s="55">
        <v>46253</v>
      </c>
      <c r="B1873" s="56" t="s">
        <v>354</v>
      </c>
      <c r="C1873" s="57">
        <v>2</v>
      </c>
      <c r="D1873" s="56" t="s">
        <v>4942</v>
      </c>
      <c r="E1873" s="56" t="s">
        <v>4943</v>
      </c>
      <c r="F1873" s="57">
        <v>2</v>
      </c>
    </row>
    <row r="1874" spans="1:6">
      <c r="A1874" s="55">
        <v>46253</v>
      </c>
      <c r="B1874" s="56" t="s">
        <v>380</v>
      </c>
      <c r="C1874" s="57">
        <v>34</v>
      </c>
      <c r="D1874" s="56" t="s">
        <v>4953</v>
      </c>
      <c r="E1874" s="56" t="s">
        <v>4954</v>
      </c>
      <c r="F1874" s="57">
        <v>1</v>
      </c>
    </row>
    <row r="1875" spans="1:6">
      <c r="A1875" s="55">
        <v>46253</v>
      </c>
      <c r="B1875" s="56" t="s">
        <v>390</v>
      </c>
      <c r="C1875" s="57">
        <v>11</v>
      </c>
      <c r="D1875" s="56" t="s">
        <v>4953</v>
      </c>
      <c r="E1875" s="56" t="s">
        <v>4954</v>
      </c>
      <c r="F1875" s="57">
        <v>1</v>
      </c>
    </row>
    <row r="1876" spans="1:6">
      <c r="A1876" s="55">
        <v>46253</v>
      </c>
      <c r="B1876" s="56" t="s">
        <v>394</v>
      </c>
      <c r="C1876" s="57">
        <v>6</v>
      </c>
      <c r="D1876" s="56" t="s">
        <v>4942</v>
      </c>
      <c r="E1876" s="56" t="s">
        <v>4943</v>
      </c>
      <c r="F1876" s="57">
        <v>2</v>
      </c>
    </row>
    <row r="1877" spans="1:6">
      <c r="A1877" s="55">
        <v>46253</v>
      </c>
      <c r="B1877" s="56" t="s">
        <v>430</v>
      </c>
      <c r="C1877" s="57">
        <v>68</v>
      </c>
      <c r="D1877" s="56" t="s">
        <v>4942</v>
      </c>
      <c r="E1877" s="56" t="s">
        <v>4943</v>
      </c>
      <c r="F1877" s="57">
        <v>2</v>
      </c>
    </row>
    <row r="1878" spans="1:6">
      <c r="A1878" s="55">
        <v>46253</v>
      </c>
      <c r="B1878" s="56" t="s">
        <v>456</v>
      </c>
      <c r="C1878" s="57">
        <v>106</v>
      </c>
      <c r="D1878" s="56" t="s">
        <v>4942</v>
      </c>
      <c r="E1878" s="56" t="s">
        <v>4943</v>
      </c>
      <c r="F1878" s="57">
        <v>2</v>
      </c>
    </row>
    <row r="1879" spans="1:6">
      <c r="A1879" s="55">
        <v>46253</v>
      </c>
      <c r="B1879" s="56" t="s">
        <v>458</v>
      </c>
      <c r="C1879" s="57">
        <v>76</v>
      </c>
      <c r="D1879" s="56" t="s">
        <v>4944</v>
      </c>
      <c r="E1879" s="56" t="s">
        <v>4945</v>
      </c>
      <c r="F1879" s="57">
        <v>1</v>
      </c>
    </row>
    <row r="1880" spans="1:6">
      <c r="A1880" s="55">
        <v>46253</v>
      </c>
      <c r="B1880" s="56" t="s">
        <v>460</v>
      </c>
      <c r="C1880" s="57">
        <v>19</v>
      </c>
      <c r="D1880" s="56" t="s">
        <v>4953</v>
      </c>
      <c r="E1880" s="56" t="s">
        <v>4954</v>
      </c>
      <c r="F1880" s="57">
        <v>1</v>
      </c>
    </row>
    <row r="1881" spans="1:6">
      <c r="A1881" s="55">
        <v>46253</v>
      </c>
      <c r="B1881" s="56" t="s">
        <v>462</v>
      </c>
      <c r="C1881" s="57">
        <v>19</v>
      </c>
      <c r="D1881" s="56" t="s">
        <v>4953</v>
      </c>
      <c r="E1881" s="56" t="s">
        <v>4954</v>
      </c>
      <c r="F1881" s="57">
        <v>1</v>
      </c>
    </row>
    <row r="1882" spans="1:6">
      <c r="A1882" s="55">
        <v>46253</v>
      </c>
      <c r="B1882" s="56" t="s">
        <v>464</v>
      </c>
      <c r="C1882" s="57">
        <v>49</v>
      </c>
      <c r="D1882" s="56" t="s">
        <v>4946</v>
      </c>
      <c r="E1882" s="56" t="s">
        <v>4947</v>
      </c>
      <c r="F1882" s="57">
        <v>1</v>
      </c>
    </row>
    <row r="1883" spans="1:6">
      <c r="A1883" s="55">
        <v>46253</v>
      </c>
      <c r="B1883" s="56" t="s">
        <v>466</v>
      </c>
      <c r="C1883" s="57">
        <v>3</v>
      </c>
      <c r="D1883" s="56" t="s">
        <v>4944</v>
      </c>
      <c r="E1883" s="56" t="s">
        <v>4945</v>
      </c>
      <c r="F1883" s="57">
        <v>1</v>
      </c>
    </row>
    <row r="1884" spans="1:6">
      <c r="A1884" s="55">
        <v>46253</v>
      </c>
      <c r="B1884" s="56" t="s">
        <v>470</v>
      </c>
      <c r="C1884" s="57">
        <v>96</v>
      </c>
      <c r="D1884" s="56" t="s">
        <v>4953</v>
      </c>
      <c r="E1884" s="56" t="s">
        <v>4954</v>
      </c>
      <c r="F1884" s="57">
        <v>1</v>
      </c>
    </row>
    <row r="1885" spans="1:6">
      <c r="A1885" s="55">
        <v>46253</v>
      </c>
      <c r="B1885" s="56" t="s">
        <v>472</v>
      </c>
      <c r="C1885" s="57">
        <v>31</v>
      </c>
      <c r="D1885" s="56" t="s">
        <v>4953</v>
      </c>
      <c r="E1885" s="56" t="s">
        <v>4954</v>
      </c>
      <c r="F1885" s="57">
        <v>1</v>
      </c>
    </row>
    <row r="1886" spans="1:6">
      <c r="A1886" s="55">
        <v>46252</v>
      </c>
      <c r="B1886" s="56" t="s">
        <v>46</v>
      </c>
      <c r="C1886" s="57">
        <v>99</v>
      </c>
      <c r="D1886" s="56" t="s">
        <v>4942</v>
      </c>
      <c r="E1886" s="56" t="s">
        <v>4943</v>
      </c>
      <c r="F1886" s="57">
        <v>2</v>
      </c>
    </row>
    <row r="1887" spans="1:6">
      <c r="A1887" s="55">
        <v>46252</v>
      </c>
      <c r="B1887" s="56" t="s">
        <v>4051</v>
      </c>
      <c r="C1887" s="57">
        <v>85</v>
      </c>
      <c r="D1887" s="56" t="s">
        <v>4944</v>
      </c>
      <c r="E1887" s="56" t="s">
        <v>4945</v>
      </c>
      <c r="F1887" s="57">
        <v>1</v>
      </c>
    </row>
    <row r="1888" spans="1:6">
      <c r="A1888" s="55">
        <v>46252</v>
      </c>
      <c r="B1888" s="56" t="s">
        <v>49</v>
      </c>
      <c r="C1888" s="57">
        <v>57</v>
      </c>
      <c r="D1888" s="56" t="s">
        <v>4946</v>
      </c>
      <c r="E1888" s="56" t="s">
        <v>4947</v>
      </c>
      <c r="F1888" s="57">
        <v>1</v>
      </c>
    </row>
    <row r="1889" spans="1:6">
      <c r="A1889" s="55">
        <v>46252</v>
      </c>
      <c r="B1889" s="56" t="s">
        <v>56</v>
      </c>
      <c r="C1889" s="57">
        <v>217</v>
      </c>
      <c r="D1889" s="56" t="s">
        <v>4946</v>
      </c>
      <c r="E1889" s="56" t="s">
        <v>4947</v>
      </c>
      <c r="F1889" s="57">
        <v>1</v>
      </c>
    </row>
    <row r="1890" spans="1:6">
      <c r="A1890" s="55">
        <v>46252</v>
      </c>
      <c r="B1890" s="56" t="s">
        <v>58</v>
      </c>
      <c r="C1890" s="57">
        <v>67</v>
      </c>
      <c r="D1890" s="56" t="s">
        <v>4953</v>
      </c>
      <c r="E1890" s="56" t="s">
        <v>4954</v>
      </c>
      <c r="F1890" s="57">
        <v>1</v>
      </c>
    </row>
    <row r="1891" spans="1:6">
      <c r="A1891" s="55">
        <v>46252</v>
      </c>
      <c r="B1891" s="56" t="s">
        <v>60</v>
      </c>
      <c r="C1891" s="57">
        <v>75</v>
      </c>
      <c r="D1891" s="56" t="s">
        <v>4942</v>
      </c>
      <c r="E1891" s="56" t="s">
        <v>4943</v>
      </c>
      <c r="F1891" s="57">
        <v>2</v>
      </c>
    </row>
    <row r="1892" spans="1:6">
      <c r="A1892" s="55">
        <v>46252</v>
      </c>
      <c r="B1892" s="56" t="s">
        <v>64</v>
      </c>
      <c r="C1892" s="57">
        <v>56</v>
      </c>
      <c r="D1892" s="56" t="s">
        <v>4944</v>
      </c>
      <c r="E1892" s="56" t="s">
        <v>4945</v>
      </c>
      <c r="F1892" s="57">
        <v>1</v>
      </c>
    </row>
    <row r="1893" spans="1:6">
      <c r="A1893" s="55">
        <v>46252</v>
      </c>
      <c r="B1893" s="56" t="s">
        <v>66</v>
      </c>
      <c r="C1893" s="57">
        <v>124</v>
      </c>
      <c r="D1893" s="56" t="s">
        <v>4944</v>
      </c>
      <c r="E1893" s="56" t="s">
        <v>4945</v>
      </c>
      <c r="F1893" s="57">
        <v>1</v>
      </c>
    </row>
    <row r="1894" spans="1:6">
      <c r="A1894" s="55">
        <v>46252</v>
      </c>
      <c r="B1894" s="56" t="s">
        <v>70</v>
      </c>
      <c r="C1894" s="57">
        <v>59</v>
      </c>
      <c r="D1894" s="56" t="s">
        <v>4944</v>
      </c>
      <c r="E1894" s="56" t="s">
        <v>4945</v>
      </c>
      <c r="F1894" s="57">
        <v>1</v>
      </c>
    </row>
    <row r="1895" spans="1:6">
      <c r="A1895" s="55">
        <v>46252</v>
      </c>
      <c r="B1895" s="56" t="s">
        <v>4053</v>
      </c>
      <c r="C1895" s="57">
        <v>48</v>
      </c>
      <c r="D1895" s="56" t="s">
        <v>4944</v>
      </c>
      <c r="E1895" s="56" t="s">
        <v>4945</v>
      </c>
      <c r="F1895" s="57">
        <v>1</v>
      </c>
    </row>
    <row r="1896" spans="1:6">
      <c r="A1896" s="55">
        <v>46252</v>
      </c>
      <c r="B1896" s="56" t="s">
        <v>72</v>
      </c>
      <c r="C1896" s="57">
        <v>110</v>
      </c>
      <c r="D1896" s="56" t="s">
        <v>4944</v>
      </c>
      <c r="E1896" s="56" t="s">
        <v>4945</v>
      </c>
      <c r="F1896" s="57">
        <v>1</v>
      </c>
    </row>
    <row r="1897" spans="1:6">
      <c r="A1897" s="55">
        <v>46252</v>
      </c>
      <c r="B1897" s="56" t="s">
        <v>4055</v>
      </c>
      <c r="C1897" s="57">
        <v>51</v>
      </c>
      <c r="D1897" s="56" t="s">
        <v>4953</v>
      </c>
      <c r="E1897" s="56" t="s">
        <v>4954</v>
      </c>
      <c r="F1897" s="57">
        <v>1</v>
      </c>
    </row>
    <row r="1898" spans="1:6">
      <c r="A1898" s="55">
        <v>46252</v>
      </c>
      <c r="B1898" s="56" t="s">
        <v>4057</v>
      </c>
      <c r="C1898" s="57">
        <v>47</v>
      </c>
      <c r="D1898" s="56" t="s">
        <v>4946</v>
      </c>
      <c r="E1898" s="56" t="s">
        <v>4947</v>
      </c>
      <c r="F1898" s="57">
        <v>1</v>
      </c>
    </row>
    <row r="1899" spans="1:6">
      <c r="A1899" s="55">
        <v>46252</v>
      </c>
      <c r="B1899" s="56" t="s">
        <v>78</v>
      </c>
      <c r="C1899" s="57">
        <v>131</v>
      </c>
      <c r="D1899" s="56" t="s">
        <v>4948</v>
      </c>
      <c r="E1899" s="56" t="s">
        <v>4949</v>
      </c>
      <c r="F1899" s="57">
        <v>2</v>
      </c>
    </row>
    <row r="1900" spans="1:6">
      <c r="A1900" s="55">
        <v>46252</v>
      </c>
      <c r="B1900" s="56" t="s">
        <v>82</v>
      </c>
      <c r="C1900" s="57">
        <v>106</v>
      </c>
      <c r="D1900" s="56" t="s">
        <v>4953</v>
      </c>
      <c r="E1900" s="56" t="s">
        <v>4954</v>
      </c>
      <c r="F1900" s="57">
        <v>1</v>
      </c>
    </row>
    <row r="1901" spans="1:6">
      <c r="A1901" s="55">
        <v>46252</v>
      </c>
      <c r="B1901" s="56" t="s">
        <v>86</v>
      </c>
      <c r="C1901" s="57">
        <v>94</v>
      </c>
      <c r="D1901" s="56" t="s">
        <v>4944</v>
      </c>
      <c r="E1901" s="56" t="s">
        <v>4945</v>
      </c>
      <c r="F1901" s="57">
        <v>1</v>
      </c>
    </row>
    <row r="1902" spans="1:6">
      <c r="A1902" s="55">
        <v>46252</v>
      </c>
      <c r="B1902" s="56" t="s">
        <v>88</v>
      </c>
      <c r="C1902" s="57">
        <v>85</v>
      </c>
      <c r="D1902" s="56" t="s">
        <v>4948</v>
      </c>
      <c r="E1902" s="56" t="s">
        <v>4949</v>
      </c>
      <c r="F1902" s="57">
        <v>2</v>
      </c>
    </row>
    <row r="1903" spans="1:6">
      <c r="A1903" s="55">
        <v>46252</v>
      </c>
      <c r="B1903" s="56" t="s">
        <v>90</v>
      </c>
      <c r="C1903" s="57">
        <v>87</v>
      </c>
      <c r="D1903" s="56" t="s">
        <v>4944</v>
      </c>
      <c r="E1903" s="56" t="s">
        <v>4945</v>
      </c>
      <c r="F1903" s="57">
        <v>1</v>
      </c>
    </row>
    <row r="1904" spans="1:6">
      <c r="A1904" s="55">
        <v>46252</v>
      </c>
      <c r="B1904" s="56" t="s">
        <v>92</v>
      </c>
      <c r="C1904" s="57">
        <v>118</v>
      </c>
      <c r="D1904" s="56" t="s">
        <v>4955</v>
      </c>
      <c r="E1904" s="56" t="s">
        <v>4956</v>
      </c>
      <c r="F1904" s="57">
        <v>3</v>
      </c>
    </row>
    <row r="1905" spans="1:6">
      <c r="A1905" s="55">
        <v>46252</v>
      </c>
      <c r="B1905" s="56" t="s">
        <v>94</v>
      </c>
      <c r="C1905" s="57">
        <v>74</v>
      </c>
      <c r="D1905" s="56" t="s">
        <v>4942</v>
      </c>
      <c r="E1905" s="56" t="s">
        <v>4943</v>
      </c>
      <c r="F1905" s="57">
        <v>2</v>
      </c>
    </row>
    <row r="1906" spans="1:6">
      <c r="A1906" s="55">
        <v>46252</v>
      </c>
      <c r="B1906" s="56" t="s">
        <v>96</v>
      </c>
      <c r="C1906" s="57">
        <v>52</v>
      </c>
      <c r="D1906" s="56" t="s">
        <v>4946</v>
      </c>
      <c r="E1906" s="56" t="s">
        <v>4947</v>
      </c>
      <c r="F1906" s="57">
        <v>1</v>
      </c>
    </row>
    <row r="1907" spans="1:6">
      <c r="A1907" s="55">
        <v>46252</v>
      </c>
      <c r="B1907" s="56" t="s">
        <v>98</v>
      </c>
      <c r="C1907" s="57">
        <v>9</v>
      </c>
      <c r="D1907" s="56" t="s">
        <v>4946</v>
      </c>
      <c r="E1907" s="56" t="s">
        <v>4947</v>
      </c>
      <c r="F1907" s="57">
        <v>1</v>
      </c>
    </row>
    <row r="1908" spans="1:6">
      <c r="A1908" s="55">
        <v>46252</v>
      </c>
      <c r="B1908" s="56" t="s">
        <v>100</v>
      </c>
      <c r="C1908" s="57">
        <v>75</v>
      </c>
      <c r="D1908" s="56" t="s">
        <v>4953</v>
      </c>
      <c r="E1908" s="56" t="s">
        <v>4954</v>
      </c>
      <c r="F1908" s="57">
        <v>1</v>
      </c>
    </row>
    <row r="1909" spans="1:6">
      <c r="A1909" s="55">
        <v>46252</v>
      </c>
      <c r="B1909" s="56" t="s">
        <v>102</v>
      </c>
      <c r="C1909" s="57">
        <v>80</v>
      </c>
      <c r="D1909" s="56" t="s">
        <v>4944</v>
      </c>
      <c r="E1909" s="56" t="s">
        <v>4945</v>
      </c>
      <c r="F1909" s="57">
        <v>1</v>
      </c>
    </row>
    <row r="1910" spans="1:6">
      <c r="A1910" s="55">
        <v>46252</v>
      </c>
      <c r="B1910" s="56" t="s">
        <v>104</v>
      </c>
      <c r="C1910" s="57">
        <v>80</v>
      </c>
      <c r="D1910" s="56" t="s">
        <v>4942</v>
      </c>
      <c r="E1910" s="56" t="s">
        <v>4943</v>
      </c>
      <c r="F1910" s="57">
        <v>2</v>
      </c>
    </row>
    <row r="1911" spans="1:6">
      <c r="A1911" s="55">
        <v>46252</v>
      </c>
      <c r="B1911" s="56" t="s">
        <v>112</v>
      </c>
      <c r="C1911" s="57">
        <v>94</v>
      </c>
      <c r="D1911" s="56" t="s">
        <v>4948</v>
      </c>
      <c r="E1911" s="56" t="s">
        <v>4949</v>
      </c>
      <c r="F1911" s="57">
        <v>2</v>
      </c>
    </row>
    <row r="1912" spans="1:6">
      <c r="A1912" s="55">
        <v>46252</v>
      </c>
      <c r="B1912" s="56" t="s">
        <v>114</v>
      </c>
      <c r="C1912" s="57">
        <v>20</v>
      </c>
      <c r="D1912" s="56" t="s">
        <v>4944</v>
      </c>
      <c r="E1912" s="56" t="s">
        <v>4945</v>
      </c>
      <c r="F1912" s="57">
        <v>1</v>
      </c>
    </row>
    <row r="1913" spans="1:6">
      <c r="A1913" s="55">
        <v>46252</v>
      </c>
      <c r="B1913" s="56" t="s">
        <v>4063</v>
      </c>
      <c r="C1913" s="57">
        <v>96</v>
      </c>
      <c r="D1913" s="56" t="s">
        <v>4942</v>
      </c>
      <c r="E1913" s="56" t="s">
        <v>4943</v>
      </c>
      <c r="F1913" s="57">
        <v>2</v>
      </c>
    </row>
    <row r="1914" spans="1:6">
      <c r="A1914" s="55">
        <v>46252</v>
      </c>
      <c r="B1914" s="56" t="s">
        <v>116</v>
      </c>
      <c r="C1914" s="57">
        <v>55</v>
      </c>
      <c r="D1914" s="56" t="s">
        <v>4965</v>
      </c>
      <c r="E1914" s="56" t="s">
        <v>4966</v>
      </c>
      <c r="F1914" s="57">
        <v>2</v>
      </c>
    </row>
    <row r="1915" spans="1:6">
      <c r="A1915" s="55">
        <v>46252</v>
      </c>
      <c r="B1915" s="56" t="s">
        <v>118</v>
      </c>
      <c r="C1915" s="57">
        <v>58</v>
      </c>
      <c r="D1915" s="56" t="s">
        <v>4953</v>
      </c>
      <c r="E1915" s="56" t="s">
        <v>4954</v>
      </c>
      <c r="F1915" s="57">
        <v>1</v>
      </c>
    </row>
    <row r="1916" spans="1:6">
      <c r="A1916" s="55">
        <v>46252</v>
      </c>
      <c r="B1916" s="56" t="s">
        <v>120</v>
      </c>
      <c r="C1916" s="57">
        <v>112</v>
      </c>
      <c r="D1916" s="56" t="s">
        <v>4955</v>
      </c>
      <c r="E1916" s="56" t="s">
        <v>4956</v>
      </c>
      <c r="F1916" s="57">
        <v>3</v>
      </c>
    </row>
    <row r="1917" spans="1:6">
      <c r="A1917" s="55">
        <v>46252</v>
      </c>
      <c r="B1917" s="56" t="s">
        <v>122</v>
      </c>
      <c r="C1917" s="57">
        <v>50</v>
      </c>
      <c r="D1917" s="56" t="s">
        <v>4953</v>
      </c>
      <c r="E1917" s="56" t="s">
        <v>4954</v>
      </c>
      <c r="F1917" s="57">
        <v>1</v>
      </c>
    </row>
    <row r="1918" spans="1:6">
      <c r="A1918" s="55">
        <v>46252</v>
      </c>
      <c r="B1918" s="56" t="s">
        <v>124</v>
      </c>
      <c r="C1918" s="57">
        <v>28</v>
      </c>
      <c r="D1918" s="56" t="s">
        <v>4944</v>
      </c>
      <c r="E1918" s="56" t="s">
        <v>4945</v>
      </c>
      <c r="F1918" s="57">
        <v>1</v>
      </c>
    </row>
    <row r="1919" spans="1:6">
      <c r="A1919" s="55">
        <v>46252</v>
      </c>
      <c r="B1919" s="56" t="s">
        <v>126</v>
      </c>
      <c r="C1919" s="57">
        <v>27</v>
      </c>
      <c r="D1919" s="56" t="s">
        <v>4948</v>
      </c>
      <c r="E1919" s="56" t="s">
        <v>4949</v>
      </c>
      <c r="F1919" s="57">
        <v>2</v>
      </c>
    </row>
    <row r="1920" spans="1:6">
      <c r="A1920" s="55">
        <v>46252</v>
      </c>
      <c r="B1920" s="56" t="s">
        <v>132</v>
      </c>
      <c r="C1920" s="57">
        <v>70</v>
      </c>
      <c r="D1920" s="56" t="s">
        <v>4944</v>
      </c>
      <c r="E1920" s="56" t="s">
        <v>4945</v>
      </c>
      <c r="F1920" s="57">
        <v>1</v>
      </c>
    </row>
    <row r="1921" spans="1:6">
      <c r="A1921" s="55">
        <v>46252</v>
      </c>
      <c r="B1921" s="56" t="s">
        <v>142</v>
      </c>
      <c r="C1921" s="57">
        <v>32</v>
      </c>
      <c r="D1921" s="56" t="s">
        <v>4946</v>
      </c>
      <c r="E1921" s="56" t="s">
        <v>4947</v>
      </c>
      <c r="F1921" s="57">
        <v>1</v>
      </c>
    </row>
    <row r="1922" spans="1:6">
      <c r="A1922" s="55">
        <v>46252</v>
      </c>
      <c r="B1922" s="56" t="s">
        <v>146</v>
      </c>
      <c r="C1922" s="57">
        <v>176</v>
      </c>
      <c r="D1922" s="56" t="s">
        <v>4942</v>
      </c>
      <c r="E1922" s="56" t="s">
        <v>4943</v>
      </c>
      <c r="F1922" s="57">
        <v>2</v>
      </c>
    </row>
    <row r="1923" spans="1:6">
      <c r="A1923" s="55">
        <v>46252</v>
      </c>
      <c r="B1923" s="56" t="s">
        <v>148</v>
      </c>
      <c r="C1923" s="57">
        <v>62</v>
      </c>
      <c r="D1923" s="56" t="s">
        <v>4953</v>
      </c>
      <c r="E1923" s="56" t="s">
        <v>4954</v>
      </c>
      <c r="F1923" s="57">
        <v>1</v>
      </c>
    </row>
    <row r="1924" spans="1:6">
      <c r="A1924" s="55">
        <v>46252</v>
      </c>
      <c r="B1924" s="56" t="s">
        <v>152</v>
      </c>
      <c r="C1924" s="57">
        <v>109</v>
      </c>
      <c r="D1924" s="56" t="s">
        <v>4953</v>
      </c>
      <c r="E1924" s="56" t="s">
        <v>4954</v>
      </c>
      <c r="F1924" s="57">
        <v>1</v>
      </c>
    </row>
    <row r="1925" spans="1:6">
      <c r="A1925" s="55">
        <v>46252</v>
      </c>
      <c r="B1925" s="56" t="s">
        <v>154</v>
      </c>
      <c r="C1925" s="57">
        <v>3</v>
      </c>
      <c r="D1925" s="56" t="s">
        <v>4944</v>
      </c>
      <c r="E1925" s="56" t="s">
        <v>4945</v>
      </c>
      <c r="F1925" s="57">
        <v>1</v>
      </c>
    </row>
    <row r="1926" spans="1:6">
      <c r="A1926" s="55">
        <v>46252</v>
      </c>
      <c r="B1926" s="56" t="s">
        <v>160</v>
      </c>
      <c r="C1926" s="57">
        <v>158</v>
      </c>
      <c r="D1926" s="56" t="s">
        <v>4942</v>
      </c>
      <c r="E1926" s="56" t="s">
        <v>4943</v>
      </c>
      <c r="F1926" s="57">
        <v>2</v>
      </c>
    </row>
    <row r="1927" spans="1:6">
      <c r="A1927" s="55">
        <v>46252</v>
      </c>
      <c r="B1927" s="56" t="s">
        <v>166</v>
      </c>
      <c r="C1927" s="57">
        <v>65</v>
      </c>
      <c r="D1927" s="56" t="s">
        <v>4944</v>
      </c>
      <c r="E1927" s="56" t="s">
        <v>4945</v>
      </c>
      <c r="F1927" s="57">
        <v>1</v>
      </c>
    </row>
    <row r="1928" spans="1:6">
      <c r="A1928" s="55">
        <v>46252</v>
      </c>
      <c r="B1928" s="56" t="s">
        <v>168</v>
      </c>
      <c r="C1928" s="57">
        <v>98</v>
      </c>
      <c r="D1928" s="56" t="s">
        <v>4948</v>
      </c>
      <c r="E1928" s="56" t="s">
        <v>4949</v>
      </c>
      <c r="F1928" s="57">
        <v>2</v>
      </c>
    </row>
    <row r="1929" spans="1:6">
      <c r="A1929" s="55">
        <v>46252</v>
      </c>
      <c r="B1929" s="56" t="s">
        <v>170</v>
      </c>
      <c r="C1929" s="57">
        <v>130</v>
      </c>
      <c r="D1929" s="56" t="s">
        <v>4942</v>
      </c>
      <c r="E1929" s="56" t="s">
        <v>4943</v>
      </c>
      <c r="F1929" s="57">
        <v>2</v>
      </c>
    </row>
    <row r="1930" spans="1:6">
      <c r="A1930" s="55">
        <v>46252</v>
      </c>
      <c r="B1930" s="56" t="s">
        <v>172</v>
      </c>
      <c r="C1930" s="57">
        <v>39</v>
      </c>
      <c r="D1930" s="56" t="s">
        <v>4953</v>
      </c>
      <c r="E1930" s="56" t="s">
        <v>4954</v>
      </c>
      <c r="F1930" s="57">
        <v>1</v>
      </c>
    </row>
    <row r="1931" spans="1:6">
      <c r="A1931" s="55">
        <v>46252</v>
      </c>
      <c r="B1931" s="56" t="s">
        <v>178</v>
      </c>
      <c r="C1931" s="57">
        <v>17</v>
      </c>
      <c r="D1931" s="56" t="s">
        <v>4955</v>
      </c>
      <c r="E1931" s="56" t="s">
        <v>4956</v>
      </c>
      <c r="F1931" s="57">
        <v>3</v>
      </c>
    </row>
    <row r="1932" spans="1:6">
      <c r="A1932" s="55">
        <v>46252</v>
      </c>
      <c r="B1932" s="56" t="s">
        <v>180</v>
      </c>
      <c r="C1932" s="57">
        <v>99</v>
      </c>
      <c r="D1932" s="56" t="s">
        <v>4944</v>
      </c>
      <c r="E1932" s="56" t="s">
        <v>4945</v>
      </c>
      <c r="F1932" s="57">
        <v>1</v>
      </c>
    </row>
    <row r="1933" spans="1:6">
      <c r="A1933" s="55">
        <v>46252</v>
      </c>
      <c r="B1933" s="56" t="s">
        <v>182</v>
      </c>
      <c r="C1933" s="57">
        <v>28</v>
      </c>
      <c r="D1933" s="56" t="s">
        <v>4946</v>
      </c>
      <c r="E1933" s="56" t="s">
        <v>4947</v>
      </c>
      <c r="F1933" s="57">
        <v>1</v>
      </c>
    </row>
    <row r="1934" spans="1:6">
      <c r="A1934" s="55">
        <v>46252</v>
      </c>
      <c r="B1934" s="56" t="s">
        <v>184</v>
      </c>
      <c r="C1934" s="57">
        <v>114</v>
      </c>
      <c r="D1934" s="56" t="s">
        <v>4944</v>
      </c>
      <c r="E1934" s="56" t="s">
        <v>4945</v>
      </c>
      <c r="F1934" s="57">
        <v>1</v>
      </c>
    </row>
    <row r="1935" spans="1:6">
      <c r="A1935" s="55">
        <v>46252</v>
      </c>
      <c r="B1935" s="56" t="s">
        <v>186</v>
      </c>
      <c r="C1935" s="57">
        <v>43</v>
      </c>
      <c r="D1935" s="56" t="s">
        <v>4953</v>
      </c>
      <c r="E1935" s="56" t="s">
        <v>4954</v>
      </c>
      <c r="F1935" s="57">
        <v>1</v>
      </c>
    </row>
    <row r="1936" spans="1:6">
      <c r="A1936" s="55">
        <v>46252</v>
      </c>
      <c r="B1936" s="56" t="s">
        <v>188</v>
      </c>
      <c r="C1936" s="57">
        <v>90</v>
      </c>
      <c r="D1936" s="56" t="s">
        <v>4942</v>
      </c>
      <c r="E1936" s="56" t="s">
        <v>4943</v>
      </c>
      <c r="F1936" s="57">
        <v>2</v>
      </c>
    </row>
    <row r="1937" spans="1:6">
      <c r="A1937" s="55">
        <v>46252</v>
      </c>
      <c r="B1937" s="56" t="s">
        <v>192</v>
      </c>
      <c r="C1937" s="57">
        <v>31</v>
      </c>
      <c r="D1937" s="56" t="s">
        <v>4942</v>
      </c>
      <c r="E1937" s="56" t="s">
        <v>4943</v>
      </c>
      <c r="F1937" s="57">
        <v>2</v>
      </c>
    </row>
    <row r="1938" spans="1:6">
      <c r="A1938" s="55">
        <v>46252</v>
      </c>
      <c r="B1938" s="56" t="s">
        <v>194</v>
      </c>
      <c r="C1938" s="57">
        <v>73</v>
      </c>
      <c r="D1938" s="56" t="s">
        <v>4953</v>
      </c>
      <c r="E1938" s="56" t="s">
        <v>4954</v>
      </c>
      <c r="F1938" s="57">
        <v>1</v>
      </c>
    </row>
    <row r="1939" spans="1:6">
      <c r="A1939" s="55">
        <v>46252</v>
      </c>
      <c r="B1939" s="56" t="s">
        <v>196</v>
      </c>
      <c r="C1939" s="57">
        <v>34</v>
      </c>
      <c r="D1939" s="56" t="s">
        <v>4953</v>
      </c>
      <c r="E1939" s="56" t="s">
        <v>4954</v>
      </c>
      <c r="F1939" s="57">
        <v>1</v>
      </c>
    </row>
    <row r="1940" spans="1:6">
      <c r="A1940" s="55">
        <v>46252</v>
      </c>
      <c r="B1940" s="56" t="s">
        <v>198</v>
      </c>
      <c r="C1940" s="57">
        <v>33</v>
      </c>
      <c r="D1940" s="56" t="s">
        <v>4946</v>
      </c>
      <c r="E1940" s="56" t="s">
        <v>4947</v>
      </c>
      <c r="F1940" s="57">
        <v>1</v>
      </c>
    </row>
    <row r="1941" spans="1:6">
      <c r="A1941" s="55">
        <v>46252</v>
      </c>
      <c r="B1941" s="56" t="s">
        <v>202</v>
      </c>
      <c r="C1941" s="57">
        <v>35</v>
      </c>
      <c r="D1941" s="56" t="s">
        <v>4950</v>
      </c>
      <c r="E1941" s="56" t="s">
        <v>4951</v>
      </c>
      <c r="F1941" s="57">
        <v>1</v>
      </c>
    </row>
    <row r="1942" spans="1:6">
      <c r="A1942" s="55">
        <v>46252</v>
      </c>
      <c r="B1942" s="56" t="s">
        <v>210</v>
      </c>
      <c r="C1942" s="57">
        <v>1</v>
      </c>
      <c r="D1942" s="56" t="s">
        <v>4944</v>
      </c>
      <c r="E1942" s="56" t="s">
        <v>4945</v>
      </c>
      <c r="F1942" s="57">
        <v>1</v>
      </c>
    </row>
    <row r="1943" spans="1:6">
      <c r="A1943" s="55">
        <v>46252</v>
      </c>
      <c r="B1943" s="56" t="s">
        <v>212</v>
      </c>
      <c r="C1943" s="57">
        <v>39</v>
      </c>
      <c r="D1943" s="56" t="s">
        <v>4942</v>
      </c>
      <c r="E1943" s="56" t="s">
        <v>4943</v>
      </c>
      <c r="F1943" s="57">
        <v>2</v>
      </c>
    </row>
    <row r="1944" spans="1:6">
      <c r="A1944" s="55">
        <v>46252</v>
      </c>
      <c r="B1944" s="56" t="s">
        <v>216</v>
      </c>
      <c r="C1944" s="57">
        <v>113</v>
      </c>
      <c r="D1944" s="56" t="s">
        <v>4946</v>
      </c>
      <c r="E1944" s="56" t="s">
        <v>4947</v>
      </c>
      <c r="F1944" s="57">
        <v>1</v>
      </c>
    </row>
    <row r="1945" spans="1:6">
      <c r="A1945" s="55">
        <v>46252</v>
      </c>
      <c r="B1945" s="56" t="s">
        <v>218</v>
      </c>
      <c r="C1945" s="57">
        <v>47</v>
      </c>
      <c r="D1945" s="56" t="s">
        <v>4942</v>
      </c>
      <c r="E1945" s="56" t="s">
        <v>4943</v>
      </c>
      <c r="F1945" s="57">
        <v>2</v>
      </c>
    </row>
    <row r="1946" spans="1:6">
      <c r="A1946" s="55">
        <v>46252</v>
      </c>
      <c r="B1946" s="56" t="s">
        <v>220</v>
      </c>
      <c r="C1946" s="57">
        <v>112</v>
      </c>
      <c r="D1946" s="56" t="s">
        <v>4953</v>
      </c>
      <c r="E1946" s="56" t="s">
        <v>4954</v>
      </c>
      <c r="F1946" s="57">
        <v>1</v>
      </c>
    </row>
    <row r="1947" spans="1:6">
      <c r="A1947" s="55">
        <v>46252</v>
      </c>
      <c r="B1947" s="56" t="s">
        <v>222</v>
      </c>
      <c r="C1947" s="57">
        <v>34</v>
      </c>
      <c r="D1947" s="56" t="s">
        <v>4950</v>
      </c>
      <c r="E1947" s="56" t="s">
        <v>4951</v>
      </c>
      <c r="F1947" s="57">
        <v>1</v>
      </c>
    </row>
    <row r="1948" spans="1:6">
      <c r="A1948" s="55">
        <v>46252</v>
      </c>
      <c r="B1948" s="56" t="s">
        <v>226</v>
      </c>
      <c r="C1948" s="57">
        <v>95</v>
      </c>
      <c r="D1948" s="56" t="s">
        <v>4953</v>
      </c>
      <c r="E1948" s="56" t="s">
        <v>4954</v>
      </c>
      <c r="F1948" s="57">
        <v>1</v>
      </c>
    </row>
    <row r="1949" spans="1:6">
      <c r="A1949" s="55">
        <v>46252</v>
      </c>
      <c r="B1949" s="56" t="s">
        <v>228</v>
      </c>
      <c r="C1949" s="57">
        <v>23</v>
      </c>
      <c r="D1949" s="56" t="s">
        <v>4946</v>
      </c>
      <c r="E1949" s="56" t="s">
        <v>4947</v>
      </c>
      <c r="F1949" s="57">
        <v>1</v>
      </c>
    </row>
    <row r="1950" spans="1:6">
      <c r="A1950" s="55">
        <v>46252</v>
      </c>
      <c r="B1950" s="56" t="s">
        <v>238</v>
      </c>
      <c r="C1950" s="57">
        <v>42</v>
      </c>
      <c r="D1950" s="56" t="s">
        <v>4950</v>
      </c>
      <c r="E1950" s="56" t="s">
        <v>4951</v>
      </c>
      <c r="F1950" s="57">
        <v>1</v>
      </c>
    </row>
    <row r="1951" spans="1:6">
      <c r="A1951" s="55">
        <v>46252</v>
      </c>
      <c r="B1951" s="56" t="s">
        <v>240</v>
      </c>
      <c r="C1951" s="57">
        <v>145</v>
      </c>
      <c r="D1951" s="56" t="s">
        <v>4942</v>
      </c>
      <c r="E1951" s="56" t="s">
        <v>4943</v>
      </c>
      <c r="F1951" s="57">
        <v>2</v>
      </c>
    </row>
    <row r="1952" spans="1:6">
      <c r="A1952" s="55">
        <v>46252</v>
      </c>
      <c r="B1952" s="56" t="s">
        <v>252</v>
      </c>
      <c r="C1952" s="57">
        <v>10</v>
      </c>
      <c r="D1952" s="56" t="s">
        <v>4942</v>
      </c>
      <c r="E1952" s="56" t="s">
        <v>4943</v>
      </c>
      <c r="F1952" s="57">
        <v>2</v>
      </c>
    </row>
    <row r="1953" spans="1:6">
      <c r="A1953" s="55">
        <v>46252</v>
      </c>
      <c r="B1953" s="56" t="s">
        <v>254</v>
      </c>
      <c r="C1953" s="57">
        <v>110</v>
      </c>
      <c r="D1953" s="56" t="s">
        <v>4942</v>
      </c>
      <c r="E1953" s="56" t="s">
        <v>4943</v>
      </c>
      <c r="F1953" s="57">
        <v>2</v>
      </c>
    </row>
    <row r="1954" spans="1:6">
      <c r="A1954" s="55">
        <v>46252</v>
      </c>
      <c r="B1954" s="56" t="s">
        <v>256</v>
      </c>
      <c r="C1954" s="57">
        <v>166</v>
      </c>
      <c r="D1954" s="56" t="s">
        <v>4942</v>
      </c>
      <c r="E1954" s="56" t="s">
        <v>4943</v>
      </c>
      <c r="F1954" s="57">
        <v>2</v>
      </c>
    </row>
    <row r="1955" spans="1:6">
      <c r="A1955" s="55">
        <v>46252</v>
      </c>
      <c r="B1955" s="56" t="s">
        <v>258</v>
      </c>
      <c r="C1955" s="57">
        <v>8</v>
      </c>
      <c r="D1955" s="56" t="s">
        <v>4944</v>
      </c>
      <c r="E1955" s="56" t="s">
        <v>4945</v>
      </c>
      <c r="F1955" s="57">
        <v>1</v>
      </c>
    </row>
    <row r="1956" spans="1:6">
      <c r="A1956" s="55">
        <v>46252</v>
      </c>
      <c r="B1956" s="56" t="s">
        <v>270</v>
      </c>
      <c r="C1956" s="57">
        <v>95</v>
      </c>
      <c r="D1956" s="56" t="s">
        <v>4953</v>
      </c>
      <c r="E1956" s="56" t="s">
        <v>4954</v>
      </c>
      <c r="F1956" s="57">
        <v>1</v>
      </c>
    </row>
    <row r="1957" spans="1:6">
      <c r="A1957" s="55">
        <v>46252</v>
      </c>
      <c r="B1957" s="56" t="s">
        <v>272</v>
      </c>
      <c r="C1957" s="57">
        <v>58</v>
      </c>
      <c r="D1957" s="56" t="s">
        <v>4942</v>
      </c>
      <c r="E1957" s="56" t="s">
        <v>4943</v>
      </c>
      <c r="F1957" s="57">
        <v>2</v>
      </c>
    </row>
    <row r="1958" spans="1:6">
      <c r="A1958" s="55">
        <v>46252</v>
      </c>
      <c r="B1958" s="56" t="s">
        <v>276</v>
      </c>
      <c r="C1958" s="57">
        <v>63</v>
      </c>
      <c r="D1958" s="56" t="s">
        <v>4942</v>
      </c>
      <c r="E1958" s="56" t="s">
        <v>4943</v>
      </c>
      <c r="F1958" s="57">
        <v>2</v>
      </c>
    </row>
    <row r="1959" spans="1:6">
      <c r="A1959" s="55">
        <v>46252</v>
      </c>
      <c r="B1959" s="56" t="s">
        <v>278</v>
      </c>
      <c r="C1959" s="57">
        <v>69</v>
      </c>
      <c r="D1959" s="56" t="s">
        <v>4953</v>
      </c>
      <c r="E1959" s="56" t="s">
        <v>4954</v>
      </c>
      <c r="F1959" s="57">
        <v>1</v>
      </c>
    </row>
    <row r="1960" spans="1:6">
      <c r="A1960" s="55">
        <v>46252</v>
      </c>
      <c r="B1960" s="56" t="s">
        <v>280</v>
      </c>
      <c r="C1960" s="57">
        <v>22</v>
      </c>
      <c r="D1960" s="56" t="s">
        <v>4950</v>
      </c>
      <c r="E1960" s="56" t="s">
        <v>4951</v>
      </c>
      <c r="F1960" s="57">
        <v>1</v>
      </c>
    </row>
    <row r="1961" spans="1:6">
      <c r="A1961" s="55">
        <v>46252</v>
      </c>
      <c r="B1961" s="56" t="s">
        <v>282</v>
      </c>
      <c r="C1961" s="57">
        <v>90</v>
      </c>
      <c r="D1961" s="56" t="s">
        <v>4953</v>
      </c>
      <c r="E1961" s="56" t="s">
        <v>4954</v>
      </c>
      <c r="F1961" s="57">
        <v>1</v>
      </c>
    </row>
    <row r="1962" spans="1:6">
      <c r="A1962" s="55">
        <v>46252</v>
      </c>
      <c r="B1962" s="56" t="s">
        <v>284</v>
      </c>
      <c r="C1962" s="57">
        <v>19</v>
      </c>
      <c r="D1962" s="56" t="s">
        <v>4942</v>
      </c>
      <c r="E1962" s="56" t="s">
        <v>4943</v>
      </c>
      <c r="F1962" s="57">
        <v>2</v>
      </c>
    </row>
    <row r="1963" spans="1:6">
      <c r="A1963" s="55">
        <v>46252</v>
      </c>
      <c r="B1963" s="56" t="s">
        <v>328</v>
      </c>
      <c r="C1963" s="57">
        <v>127</v>
      </c>
      <c r="D1963" s="56" t="s">
        <v>4944</v>
      </c>
      <c r="E1963" s="56" t="s">
        <v>4945</v>
      </c>
      <c r="F1963" s="57">
        <v>1</v>
      </c>
    </row>
    <row r="1964" spans="1:6">
      <c r="A1964" s="55">
        <v>46252</v>
      </c>
      <c r="B1964" s="56" t="s">
        <v>338</v>
      </c>
      <c r="C1964" s="57">
        <v>73</v>
      </c>
      <c r="D1964" s="56" t="s">
        <v>4953</v>
      </c>
      <c r="E1964" s="56" t="s">
        <v>4954</v>
      </c>
      <c r="F1964" s="57">
        <v>1</v>
      </c>
    </row>
    <row r="1965" spans="1:6">
      <c r="A1965" s="55">
        <v>46252</v>
      </c>
      <c r="B1965" s="56" t="s">
        <v>380</v>
      </c>
      <c r="C1965" s="57">
        <v>18</v>
      </c>
      <c r="D1965" s="56" t="s">
        <v>4953</v>
      </c>
      <c r="E1965" s="56" t="s">
        <v>4954</v>
      </c>
      <c r="F1965" s="57">
        <v>1</v>
      </c>
    </row>
    <row r="1966" spans="1:6">
      <c r="A1966" s="55">
        <v>46252</v>
      </c>
      <c r="B1966" s="56" t="s">
        <v>386</v>
      </c>
      <c r="C1966" s="57">
        <v>10</v>
      </c>
      <c r="D1966" s="56" t="s">
        <v>4953</v>
      </c>
      <c r="E1966" s="56" t="s">
        <v>4954</v>
      </c>
      <c r="F1966" s="57">
        <v>1</v>
      </c>
    </row>
    <row r="1967" spans="1:6">
      <c r="A1967" s="55">
        <v>46252</v>
      </c>
      <c r="B1967" s="56" t="s">
        <v>412</v>
      </c>
      <c r="C1967" s="57">
        <v>31</v>
      </c>
      <c r="D1967" s="56" t="s">
        <v>4946</v>
      </c>
      <c r="E1967" s="56" t="s">
        <v>4947</v>
      </c>
      <c r="F1967" s="57">
        <v>1</v>
      </c>
    </row>
    <row r="1968" spans="1:6">
      <c r="A1968" s="55">
        <v>46252</v>
      </c>
      <c r="B1968" s="56" t="s">
        <v>420</v>
      </c>
      <c r="C1968" s="57">
        <v>28</v>
      </c>
      <c r="D1968" s="56" t="s">
        <v>4946</v>
      </c>
      <c r="E1968" s="56" t="s">
        <v>4947</v>
      </c>
      <c r="F1968" s="57">
        <v>1</v>
      </c>
    </row>
    <row r="1969" spans="1:6">
      <c r="A1969" s="55">
        <v>46252</v>
      </c>
      <c r="B1969" s="56" t="s">
        <v>424</v>
      </c>
      <c r="C1969" s="57">
        <v>35</v>
      </c>
      <c r="D1969" s="56" t="s">
        <v>4953</v>
      </c>
      <c r="E1969" s="56" t="s">
        <v>4954</v>
      </c>
      <c r="F1969" s="57">
        <v>1</v>
      </c>
    </row>
    <row r="1970" spans="1:6">
      <c r="A1970" s="55">
        <v>46252</v>
      </c>
      <c r="B1970" s="56" t="s">
        <v>430</v>
      </c>
      <c r="C1970" s="57">
        <v>95</v>
      </c>
      <c r="D1970" s="56" t="s">
        <v>4944</v>
      </c>
      <c r="E1970" s="56" t="s">
        <v>4945</v>
      </c>
      <c r="F1970" s="57">
        <v>1</v>
      </c>
    </row>
    <row r="1971" spans="1:6">
      <c r="A1971" s="55">
        <v>46252</v>
      </c>
      <c r="B1971" s="56" t="s">
        <v>456</v>
      </c>
      <c r="C1971" s="57">
        <v>97</v>
      </c>
      <c r="D1971" s="56" t="s">
        <v>4942</v>
      </c>
      <c r="E1971" s="56" t="s">
        <v>4943</v>
      </c>
      <c r="F1971" s="57">
        <v>2</v>
      </c>
    </row>
    <row r="1972" spans="1:6">
      <c r="A1972" s="55">
        <v>46252</v>
      </c>
      <c r="B1972" s="56" t="s">
        <v>458</v>
      </c>
      <c r="C1972" s="57">
        <v>81</v>
      </c>
      <c r="D1972" s="56" t="s">
        <v>4944</v>
      </c>
      <c r="E1972" s="56" t="s">
        <v>4945</v>
      </c>
      <c r="F1972" s="57">
        <v>1</v>
      </c>
    </row>
    <row r="1973" spans="1:6">
      <c r="A1973" s="55">
        <v>46252</v>
      </c>
      <c r="B1973" s="56" t="s">
        <v>460</v>
      </c>
      <c r="C1973" s="57">
        <v>28</v>
      </c>
      <c r="D1973" s="56" t="s">
        <v>4953</v>
      </c>
      <c r="E1973" s="56" t="s">
        <v>4954</v>
      </c>
      <c r="F1973" s="57">
        <v>1</v>
      </c>
    </row>
    <row r="1974" spans="1:6">
      <c r="A1974" s="55">
        <v>46252</v>
      </c>
      <c r="B1974" s="56" t="s">
        <v>464</v>
      </c>
      <c r="C1974" s="57">
        <v>25</v>
      </c>
      <c r="D1974" s="56" t="s">
        <v>4946</v>
      </c>
      <c r="E1974" s="56" t="s">
        <v>4947</v>
      </c>
      <c r="F1974" s="57">
        <v>1</v>
      </c>
    </row>
    <row r="1975" spans="1:6">
      <c r="A1975" s="55">
        <v>46252</v>
      </c>
      <c r="B1975" s="56" t="s">
        <v>466</v>
      </c>
      <c r="C1975" s="57">
        <v>7</v>
      </c>
      <c r="D1975" s="56" t="s">
        <v>4955</v>
      </c>
      <c r="E1975" s="56" t="s">
        <v>4956</v>
      </c>
      <c r="F1975" s="57">
        <v>3</v>
      </c>
    </row>
    <row r="1976" spans="1:6">
      <c r="A1976" s="55">
        <v>46252</v>
      </c>
      <c r="B1976" s="56" t="s">
        <v>470</v>
      </c>
      <c r="C1976" s="57">
        <v>20</v>
      </c>
      <c r="D1976" s="56" t="s">
        <v>4953</v>
      </c>
      <c r="E1976" s="56" t="s">
        <v>4954</v>
      </c>
      <c r="F1976" s="57">
        <v>1</v>
      </c>
    </row>
    <row r="1977" spans="1:6">
      <c r="A1977" s="55">
        <v>46252</v>
      </c>
      <c r="B1977" s="56" t="s">
        <v>472</v>
      </c>
      <c r="C1977" s="57">
        <v>52</v>
      </c>
      <c r="D1977" s="56" t="s">
        <v>4953</v>
      </c>
      <c r="E1977" s="56" t="s">
        <v>4954</v>
      </c>
      <c r="F1977" s="57">
        <v>1</v>
      </c>
    </row>
    <row r="1978" spans="1:6">
      <c r="A1978" s="55">
        <v>46251</v>
      </c>
      <c r="B1978" s="56" t="s">
        <v>46</v>
      </c>
      <c r="C1978" s="57">
        <v>128</v>
      </c>
      <c r="D1978" s="56" t="s">
        <v>4942</v>
      </c>
      <c r="E1978" s="56" t="s">
        <v>4943</v>
      </c>
      <c r="F1978" s="57">
        <v>2</v>
      </c>
    </row>
    <row r="1979" spans="1:6">
      <c r="A1979" s="55">
        <v>46251</v>
      </c>
      <c r="B1979" s="56" t="s">
        <v>4051</v>
      </c>
      <c r="C1979" s="57">
        <v>70</v>
      </c>
      <c r="D1979" s="56" t="s">
        <v>4944</v>
      </c>
      <c r="E1979" s="56" t="s">
        <v>4945</v>
      </c>
      <c r="F1979" s="57">
        <v>1</v>
      </c>
    </row>
    <row r="1980" spans="1:6">
      <c r="A1980" s="55">
        <v>46251</v>
      </c>
      <c r="B1980" s="56" t="s">
        <v>49</v>
      </c>
      <c r="C1980" s="57">
        <v>42</v>
      </c>
      <c r="D1980" s="56" t="s">
        <v>4946</v>
      </c>
      <c r="E1980" s="56" t="s">
        <v>4947</v>
      </c>
      <c r="F1980" s="57">
        <v>1</v>
      </c>
    </row>
    <row r="1981" spans="1:6">
      <c r="A1981" s="55">
        <v>46251</v>
      </c>
      <c r="B1981" s="56" t="s">
        <v>58</v>
      </c>
      <c r="C1981" s="57">
        <v>13</v>
      </c>
      <c r="D1981" s="56" t="s">
        <v>4953</v>
      </c>
      <c r="E1981" s="56" t="s">
        <v>4954</v>
      </c>
      <c r="F1981" s="57">
        <v>1</v>
      </c>
    </row>
    <row r="1982" spans="1:6">
      <c r="A1982" s="55">
        <v>46251</v>
      </c>
      <c r="B1982" s="56" t="s">
        <v>60</v>
      </c>
      <c r="C1982" s="57">
        <v>121</v>
      </c>
      <c r="D1982" s="56" t="s">
        <v>4942</v>
      </c>
      <c r="E1982" s="56" t="s">
        <v>4943</v>
      </c>
      <c r="F1982" s="57">
        <v>2</v>
      </c>
    </row>
    <row r="1983" spans="1:6">
      <c r="A1983" s="55">
        <v>46251</v>
      </c>
      <c r="B1983" s="56" t="s">
        <v>64</v>
      </c>
      <c r="C1983" s="57">
        <v>76</v>
      </c>
      <c r="D1983" s="56" t="s">
        <v>4944</v>
      </c>
      <c r="E1983" s="56" t="s">
        <v>4945</v>
      </c>
      <c r="F1983" s="57">
        <v>1</v>
      </c>
    </row>
    <row r="1984" spans="1:6">
      <c r="A1984" s="55">
        <v>46251</v>
      </c>
      <c r="B1984" s="56" t="s">
        <v>66</v>
      </c>
      <c r="C1984" s="57">
        <v>142</v>
      </c>
      <c r="D1984" s="56" t="s">
        <v>4942</v>
      </c>
      <c r="E1984" s="56" t="s">
        <v>4943</v>
      </c>
      <c r="F1984" s="57">
        <v>2</v>
      </c>
    </row>
    <row r="1985" spans="1:6">
      <c r="A1985" s="55">
        <v>46251</v>
      </c>
      <c r="B1985" s="56" t="s">
        <v>4053</v>
      </c>
      <c r="C1985" s="57">
        <v>67</v>
      </c>
      <c r="D1985" s="56" t="s">
        <v>4944</v>
      </c>
      <c r="E1985" s="56" t="s">
        <v>4945</v>
      </c>
      <c r="F1985" s="57">
        <v>1</v>
      </c>
    </row>
    <row r="1986" spans="1:6">
      <c r="A1986" s="55">
        <v>46251</v>
      </c>
      <c r="B1986" s="56" t="s">
        <v>4055</v>
      </c>
      <c r="C1986" s="57">
        <v>21</v>
      </c>
      <c r="D1986" s="56" t="s">
        <v>4953</v>
      </c>
      <c r="E1986" s="56" t="s">
        <v>4954</v>
      </c>
      <c r="F1986" s="57">
        <v>1</v>
      </c>
    </row>
    <row r="1987" spans="1:6">
      <c r="A1987" s="55">
        <v>46251</v>
      </c>
      <c r="B1987" s="56" t="s">
        <v>4057</v>
      </c>
      <c r="C1987" s="57">
        <v>228</v>
      </c>
      <c r="D1987" s="56" t="s">
        <v>4948</v>
      </c>
      <c r="E1987" s="56" t="s">
        <v>4949</v>
      </c>
      <c r="F1987" s="57">
        <v>2</v>
      </c>
    </row>
    <row r="1988" spans="1:6">
      <c r="A1988" s="55">
        <v>46251</v>
      </c>
      <c r="B1988" s="56" t="s">
        <v>78</v>
      </c>
      <c r="C1988" s="57">
        <v>152</v>
      </c>
      <c r="D1988" s="56" t="s">
        <v>4948</v>
      </c>
      <c r="E1988" s="56" t="s">
        <v>4949</v>
      </c>
      <c r="F1988" s="57">
        <v>2</v>
      </c>
    </row>
    <row r="1989" spans="1:6">
      <c r="A1989" s="55">
        <v>46251</v>
      </c>
      <c r="B1989" s="56" t="s">
        <v>80</v>
      </c>
      <c r="C1989" s="57">
        <v>161</v>
      </c>
      <c r="D1989" s="56" t="s">
        <v>4946</v>
      </c>
      <c r="E1989" s="56" t="s">
        <v>4947</v>
      </c>
      <c r="F1989" s="57">
        <v>1</v>
      </c>
    </row>
    <row r="1990" spans="1:6">
      <c r="A1990" s="55">
        <v>46251</v>
      </c>
      <c r="B1990" s="56" t="s">
        <v>82</v>
      </c>
      <c r="C1990" s="57">
        <v>50</v>
      </c>
      <c r="D1990" s="56" t="s">
        <v>4953</v>
      </c>
      <c r="E1990" s="56" t="s">
        <v>4954</v>
      </c>
      <c r="F1990" s="57">
        <v>1</v>
      </c>
    </row>
    <row r="1991" spans="1:6">
      <c r="A1991" s="55">
        <v>46251</v>
      </c>
      <c r="B1991" s="56" t="s">
        <v>86</v>
      </c>
      <c r="C1991" s="57">
        <v>138</v>
      </c>
      <c r="D1991" s="56" t="s">
        <v>4944</v>
      </c>
      <c r="E1991" s="56" t="s">
        <v>4945</v>
      </c>
      <c r="F1991" s="57">
        <v>1</v>
      </c>
    </row>
    <row r="1992" spans="1:6">
      <c r="A1992" s="55">
        <v>46251</v>
      </c>
      <c r="B1992" s="56" t="s">
        <v>88</v>
      </c>
      <c r="C1992" s="57">
        <v>164</v>
      </c>
      <c r="D1992" s="56" t="s">
        <v>4946</v>
      </c>
      <c r="E1992" s="56" t="s">
        <v>4947</v>
      </c>
      <c r="F1992" s="57">
        <v>1</v>
      </c>
    </row>
    <row r="1993" spans="1:6">
      <c r="A1993" s="55">
        <v>46251</v>
      </c>
      <c r="B1993" s="56" t="s">
        <v>90</v>
      </c>
      <c r="C1993" s="57">
        <v>66</v>
      </c>
      <c r="D1993" s="56" t="s">
        <v>4944</v>
      </c>
      <c r="E1993" s="56" t="s">
        <v>4945</v>
      </c>
      <c r="F1993" s="57">
        <v>1</v>
      </c>
    </row>
    <row r="1994" spans="1:6">
      <c r="A1994" s="55">
        <v>46251</v>
      </c>
      <c r="B1994" s="56" t="s">
        <v>92</v>
      </c>
      <c r="C1994" s="57">
        <v>69</v>
      </c>
      <c r="D1994" s="56" t="s">
        <v>4955</v>
      </c>
      <c r="E1994" s="56" t="s">
        <v>4956</v>
      </c>
      <c r="F1994" s="57">
        <v>3</v>
      </c>
    </row>
    <row r="1995" spans="1:6">
      <c r="A1995" s="55">
        <v>46251</v>
      </c>
      <c r="B1995" s="56" t="s">
        <v>94</v>
      </c>
      <c r="C1995" s="57">
        <v>53</v>
      </c>
      <c r="D1995" s="56" t="s">
        <v>4944</v>
      </c>
      <c r="E1995" s="56" t="s">
        <v>4945</v>
      </c>
      <c r="F1995" s="57">
        <v>1</v>
      </c>
    </row>
    <row r="1996" spans="1:6">
      <c r="A1996" s="55">
        <v>46251</v>
      </c>
      <c r="B1996" s="56" t="s">
        <v>96</v>
      </c>
      <c r="C1996" s="57">
        <v>59</v>
      </c>
      <c r="D1996" s="56" t="s">
        <v>4946</v>
      </c>
      <c r="E1996" s="56" t="s">
        <v>4947</v>
      </c>
      <c r="F1996" s="57">
        <v>1</v>
      </c>
    </row>
    <row r="1997" spans="1:6">
      <c r="A1997" s="55">
        <v>46251</v>
      </c>
      <c r="B1997" s="56" t="s">
        <v>98</v>
      </c>
      <c r="C1997" s="57">
        <v>41</v>
      </c>
      <c r="D1997" s="56" t="s">
        <v>4942</v>
      </c>
      <c r="E1997" s="56" t="s">
        <v>4943</v>
      </c>
      <c r="F1997" s="57">
        <v>2</v>
      </c>
    </row>
    <row r="1998" spans="1:6">
      <c r="A1998" s="55">
        <v>46251</v>
      </c>
      <c r="B1998" s="56" t="s">
        <v>100</v>
      </c>
      <c r="C1998" s="57">
        <v>33</v>
      </c>
      <c r="D1998" s="56" t="s">
        <v>4953</v>
      </c>
      <c r="E1998" s="56" t="s">
        <v>4954</v>
      </c>
      <c r="F1998" s="57">
        <v>1</v>
      </c>
    </row>
    <row r="1999" spans="1:6">
      <c r="A1999" s="55">
        <v>46251</v>
      </c>
      <c r="B1999" s="56" t="s">
        <v>102</v>
      </c>
      <c r="C1999" s="57">
        <v>82</v>
      </c>
      <c r="D1999" s="56" t="s">
        <v>4944</v>
      </c>
      <c r="E1999" s="56" t="s">
        <v>4945</v>
      </c>
      <c r="F1999" s="57">
        <v>1</v>
      </c>
    </row>
    <row r="2000" spans="1:6">
      <c r="A2000" s="55">
        <v>46251</v>
      </c>
      <c r="B2000" s="56" t="s">
        <v>104</v>
      </c>
      <c r="C2000" s="57">
        <v>117</v>
      </c>
      <c r="D2000" s="56" t="s">
        <v>4942</v>
      </c>
      <c r="E2000" s="56" t="s">
        <v>4943</v>
      </c>
      <c r="F2000" s="57">
        <v>2</v>
      </c>
    </row>
    <row r="2001" spans="1:6">
      <c r="A2001" s="55">
        <v>46251</v>
      </c>
      <c r="B2001" s="56" t="s">
        <v>110</v>
      </c>
      <c r="C2001" s="57">
        <v>1</v>
      </c>
      <c r="D2001" s="56" t="s">
        <v>4950</v>
      </c>
      <c r="E2001" s="56" t="s">
        <v>4951</v>
      </c>
      <c r="F2001" s="57">
        <v>1</v>
      </c>
    </row>
    <row r="2002" spans="1:6">
      <c r="A2002" s="55">
        <v>46251</v>
      </c>
      <c r="B2002" s="56" t="s">
        <v>112</v>
      </c>
      <c r="C2002" s="57">
        <v>82</v>
      </c>
      <c r="D2002" s="56" t="s">
        <v>4946</v>
      </c>
      <c r="E2002" s="56" t="s">
        <v>4947</v>
      </c>
      <c r="F2002" s="57">
        <v>1</v>
      </c>
    </row>
    <row r="2003" spans="1:6">
      <c r="A2003" s="55">
        <v>46251</v>
      </c>
      <c r="B2003" s="56" t="s">
        <v>114</v>
      </c>
      <c r="C2003" s="57">
        <v>60</v>
      </c>
      <c r="D2003" s="56" t="s">
        <v>4942</v>
      </c>
      <c r="E2003" s="56" t="s">
        <v>4943</v>
      </c>
      <c r="F2003" s="57">
        <v>2</v>
      </c>
    </row>
    <row r="2004" spans="1:6">
      <c r="A2004" s="55">
        <v>46251</v>
      </c>
      <c r="B2004" s="56" t="s">
        <v>4063</v>
      </c>
      <c r="C2004" s="57">
        <v>107</v>
      </c>
      <c r="D2004" s="56" t="s">
        <v>4942</v>
      </c>
      <c r="E2004" s="56" t="s">
        <v>4943</v>
      </c>
      <c r="F2004" s="57">
        <v>2</v>
      </c>
    </row>
    <row r="2005" spans="1:6">
      <c r="A2005" s="55">
        <v>46251</v>
      </c>
      <c r="B2005" s="56" t="s">
        <v>116</v>
      </c>
      <c r="C2005" s="57">
        <v>53</v>
      </c>
      <c r="D2005" s="56" t="s">
        <v>4955</v>
      </c>
      <c r="E2005" s="56" t="s">
        <v>4956</v>
      </c>
      <c r="F2005" s="57">
        <v>3</v>
      </c>
    </row>
    <row r="2006" spans="1:6">
      <c r="A2006" s="55">
        <v>46251</v>
      </c>
      <c r="B2006" s="56" t="s">
        <v>118</v>
      </c>
      <c r="C2006" s="57">
        <v>54</v>
      </c>
      <c r="D2006" s="56" t="s">
        <v>4953</v>
      </c>
      <c r="E2006" s="56" t="s">
        <v>4954</v>
      </c>
      <c r="F2006" s="57">
        <v>1</v>
      </c>
    </row>
    <row r="2007" spans="1:6">
      <c r="A2007" s="55">
        <v>46251</v>
      </c>
      <c r="B2007" s="56" t="s">
        <v>122</v>
      </c>
      <c r="C2007" s="57">
        <v>50</v>
      </c>
      <c r="D2007" s="56" t="s">
        <v>4953</v>
      </c>
      <c r="E2007" s="56" t="s">
        <v>4954</v>
      </c>
      <c r="F2007" s="57">
        <v>1</v>
      </c>
    </row>
    <row r="2008" spans="1:6">
      <c r="A2008" s="55">
        <v>46251</v>
      </c>
      <c r="B2008" s="56" t="s">
        <v>124</v>
      </c>
      <c r="C2008" s="57">
        <v>51</v>
      </c>
      <c r="D2008" s="56" t="s">
        <v>4944</v>
      </c>
      <c r="E2008" s="56" t="s">
        <v>4945</v>
      </c>
      <c r="F2008" s="57">
        <v>1</v>
      </c>
    </row>
    <row r="2009" spans="1:6">
      <c r="A2009" s="55">
        <v>46251</v>
      </c>
      <c r="B2009" s="56" t="s">
        <v>126</v>
      </c>
      <c r="C2009" s="57">
        <v>32</v>
      </c>
      <c r="D2009" s="56" t="s">
        <v>4942</v>
      </c>
      <c r="E2009" s="56" t="s">
        <v>4943</v>
      </c>
      <c r="F2009" s="57">
        <v>2</v>
      </c>
    </row>
    <row r="2010" spans="1:6">
      <c r="A2010" s="55">
        <v>46251</v>
      </c>
      <c r="B2010" s="56" t="s">
        <v>128</v>
      </c>
      <c r="C2010" s="57">
        <v>136</v>
      </c>
      <c r="D2010" s="56" t="s">
        <v>4944</v>
      </c>
      <c r="E2010" s="56" t="s">
        <v>4945</v>
      </c>
      <c r="F2010" s="57">
        <v>1</v>
      </c>
    </row>
    <row r="2011" spans="1:6">
      <c r="A2011" s="55">
        <v>46251</v>
      </c>
      <c r="B2011" s="56" t="s">
        <v>132</v>
      </c>
      <c r="C2011" s="57">
        <v>52</v>
      </c>
      <c r="D2011" s="56" t="s">
        <v>4944</v>
      </c>
      <c r="E2011" s="56" t="s">
        <v>4945</v>
      </c>
      <c r="F2011" s="57">
        <v>1</v>
      </c>
    </row>
    <row r="2012" spans="1:6">
      <c r="A2012" s="55">
        <v>46251</v>
      </c>
      <c r="B2012" s="56" t="s">
        <v>140</v>
      </c>
      <c r="C2012" s="57">
        <v>1</v>
      </c>
      <c r="D2012" s="56" t="s">
        <v>4946</v>
      </c>
      <c r="E2012" s="56" t="s">
        <v>4947</v>
      </c>
      <c r="F2012" s="57">
        <v>1</v>
      </c>
    </row>
    <row r="2013" spans="1:6">
      <c r="A2013" s="55">
        <v>46251</v>
      </c>
      <c r="B2013" s="56" t="s">
        <v>142</v>
      </c>
      <c r="C2013" s="57">
        <v>69</v>
      </c>
      <c r="D2013" s="56" t="s">
        <v>4946</v>
      </c>
      <c r="E2013" s="56" t="s">
        <v>4947</v>
      </c>
      <c r="F2013" s="57">
        <v>1</v>
      </c>
    </row>
    <row r="2014" spans="1:6">
      <c r="A2014" s="55">
        <v>46251</v>
      </c>
      <c r="B2014" s="56" t="s">
        <v>4065</v>
      </c>
      <c r="C2014" s="57">
        <v>49</v>
      </c>
      <c r="D2014" s="56" t="s">
        <v>4953</v>
      </c>
      <c r="E2014" s="56" t="s">
        <v>4954</v>
      </c>
      <c r="F2014" s="57">
        <v>1</v>
      </c>
    </row>
    <row r="2015" spans="1:6">
      <c r="A2015" s="55">
        <v>46251</v>
      </c>
      <c r="B2015" s="56" t="s">
        <v>146</v>
      </c>
      <c r="C2015" s="57">
        <v>196</v>
      </c>
      <c r="D2015" s="56" t="s">
        <v>4942</v>
      </c>
      <c r="E2015" s="56" t="s">
        <v>4943</v>
      </c>
      <c r="F2015" s="57">
        <v>2</v>
      </c>
    </row>
    <row r="2016" spans="1:6">
      <c r="A2016" s="55">
        <v>46251</v>
      </c>
      <c r="B2016" s="56" t="s">
        <v>148</v>
      </c>
      <c r="C2016" s="57">
        <v>89</v>
      </c>
      <c r="D2016" s="56" t="s">
        <v>4953</v>
      </c>
      <c r="E2016" s="56" t="s">
        <v>4954</v>
      </c>
      <c r="F2016" s="57">
        <v>1</v>
      </c>
    </row>
    <row r="2017" spans="1:6">
      <c r="A2017" s="55">
        <v>46251</v>
      </c>
      <c r="B2017" s="56" t="s">
        <v>152</v>
      </c>
      <c r="C2017" s="57">
        <v>91</v>
      </c>
      <c r="D2017" s="56" t="s">
        <v>4953</v>
      </c>
      <c r="E2017" s="56" t="s">
        <v>4954</v>
      </c>
      <c r="F2017" s="57">
        <v>1</v>
      </c>
    </row>
    <row r="2018" spans="1:6">
      <c r="A2018" s="55">
        <v>46251</v>
      </c>
      <c r="B2018" s="56" t="s">
        <v>154</v>
      </c>
      <c r="C2018" s="57">
        <v>31</v>
      </c>
      <c r="D2018" s="56" t="s">
        <v>4942</v>
      </c>
      <c r="E2018" s="56" t="s">
        <v>4943</v>
      </c>
      <c r="F2018" s="57">
        <v>2</v>
      </c>
    </row>
    <row r="2019" spans="1:6">
      <c r="A2019" s="55">
        <v>46251</v>
      </c>
      <c r="B2019" s="56" t="s">
        <v>156</v>
      </c>
      <c r="C2019" s="57">
        <v>61</v>
      </c>
      <c r="D2019" s="56" t="s">
        <v>4942</v>
      </c>
      <c r="E2019" s="56" t="s">
        <v>4943</v>
      </c>
      <c r="F2019" s="57">
        <v>2</v>
      </c>
    </row>
    <row r="2020" spans="1:6">
      <c r="A2020" s="55">
        <v>46251</v>
      </c>
      <c r="B2020" s="56" t="s">
        <v>160</v>
      </c>
      <c r="C2020" s="57">
        <v>86</v>
      </c>
      <c r="D2020" s="56" t="s">
        <v>4942</v>
      </c>
      <c r="E2020" s="56" t="s">
        <v>4943</v>
      </c>
      <c r="F2020" s="57">
        <v>2</v>
      </c>
    </row>
    <row r="2021" spans="1:6">
      <c r="A2021" s="55">
        <v>46251</v>
      </c>
      <c r="B2021" s="56" t="s">
        <v>164</v>
      </c>
      <c r="C2021" s="57">
        <v>19</v>
      </c>
      <c r="D2021" s="56" t="s">
        <v>4953</v>
      </c>
      <c r="E2021" s="56" t="s">
        <v>4954</v>
      </c>
      <c r="F2021" s="57">
        <v>1</v>
      </c>
    </row>
    <row r="2022" spans="1:6">
      <c r="A2022" s="55">
        <v>46251</v>
      </c>
      <c r="B2022" s="56" t="s">
        <v>166</v>
      </c>
      <c r="C2022" s="57">
        <v>84</v>
      </c>
      <c r="D2022" s="56" t="s">
        <v>4944</v>
      </c>
      <c r="E2022" s="56" t="s">
        <v>4945</v>
      </c>
      <c r="F2022" s="57">
        <v>1</v>
      </c>
    </row>
    <row r="2023" spans="1:6">
      <c r="A2023" s="55">
        <v>46251</v>
      </c>
      <c r="B2023" s="56" t="s">
        <v>168</v>
      </c>
      <c r="C2023" s="57">
        <v>57</v>
      </c>
      <c r="D2023" s="56" t="s">
        <v>4946</v>
      </c>
      <c r="E2023" s="56" t="s">
        <v>4947</v>
      </c>
      <c r="F2023" s="57">
        <v>1</v>
      </c>
    </row>
    <row r="2024" spans="1:6">
      <c r="A2024" s="55">
        <v>46251</v>
      </c>
      <c r="B2024" s="56" t="s">
        <v>170</v>
      </c>
      <c r="C2024" s="57">
        <v>126</v>
      </c>
      <c r="D2024" s="56" t="s">
        <v>4942</v>
      </c>
      <c r="E2024" s="56" t="s">
        <v>4943</v>
      </c>
      <c r="F2024" s="57">
        <v>2</v>
      </c>
    </row>
    <row r="2025" spans="1:6">
      <c r="A2025" s="55">
        <v>46251</v>
      </c>
      <c r="B2025" s="56" t="s">
        <v>178</v>
      </c>
      <c r="C2025" s="57">
        <v>85</v>
      </c>
      <c r="D2025" s="56" t="s">
        <v>4946</v>
      </c>
      <c r="E2025" s="56" t="s">
        <v>4947</v>
      </c>
      <c r="F2025" s="57">
        <v>1</v>
      </c>
    </row>
    <row r="2026" spans="1:6">
      <c r="A2026" s="55">
        <v>46251</v>
      </c>
      <c r="B2026" s="56" t="s">
        <v>180</v>
      </c>
      <c r="C2026" s="57">
        <v>40</v>
      </c>
      <c r="D2026" s="56" t="s">
        <v>4944</v>
      </c>
      <c r="E2026" s="56" t="s">
        <v>4945</v>
      </c>
      <c r="F2026" s="57">
        <v>1</v>
      </c>
    </row>
    <row r="2027" spans="1:6">
      <c r="A2027" s="55">
        <v>46251</v>
      </c>
      <c r="B2027" s="56" t="s">
        <v>182</v>
      </c>
      <c r="C2027" s="57">
        <v>106</v>
      </c>
      <c r="D2027" s="56" t="s">
        <v>4946</v>
      </c>
      <c r="E2027" s="56" t="s">
        <v>4947</v>
      </c>
      <c r="F2027" s="57">
        <v>1</v>
      </c>
    </row>
    <row r="2028" spans="1:6">
      <c r="A2028" s="55">
        <v>46251</v>
      </c>
      <c r="B2028" s="56" t="s">
        <v>184</v>
      </c>
      <c r="C2028" s="57">
        <v>50</v>
      </c>
      <c r="D2028" s="56" t="s">
        <v>4944</v>
      </c>
      <c r="E2028" s="56" t="s">
        <v>4945</v>
      </c>
      <c r="F2028" s="57">
        <v>1</v>
      </c>
    </row>
    <row r="2029" spans="1:6">
      <c r="A2029" s="55">
        <v>46251</v>
      </c>
      <c r="B2029" s="56" t="s">
        <v>188</v>
      </c>
      <c r="C2029" s="57">
        <v>44</v>
      </c>
      <c r="D2029" s="56" t="s">
        <v>4942</v>
      </c>
      <c r="E2029" s="56" t="s">
        <v>4943</v>
      </c>
      <c r="F2029" s="57">
        <v>2</v>
      </c>
    </row>
    <row r="2030" spans="1:6">
      <c r="A2030" s="55">
        <v>46251</v>
      </c>
      <c r="B2030" s="56" t="s">
        <v>192</v>
      </c>
      <c r="C2030" s="57">
        <v>16</v>
      </c>
      <c r="D2030" s="56" t="s">
        <v>4950</v>
      </c>
      <c r="E2030" s="56" t="s">
        <v>4951</v>
      </c>
      <c r="F2030" s="57">
        <v>1</v>
      </c>
    </row>
    <row r="2031" spans="1:6">
      <c r="A2031" s="55">
        <v>46251</v>
      </c>
      <c r="B2031" s="56" t="s">
        <v>194</v>
      </c>
      <c r="C2031" s="57">
        <v>39</v>
      </c>
      <c r="D2031" s="56" t="s">
        <v>4953</v>
      </c>
      <c r="E2031" s="56" t="s">
        <v>4954</v>
      </c>
      <c r="F2031" s="57">
        <v>1</v>
      </c>
    </row>
    <row r="2032" spans="1:6">
      <c r="A2032" s="55">
        <v>46251</v>
      </c>
      <c r="B2032" s="56" t="s">
        <v>198</v>
      </c>
      <c r="C2032" s="57">
        <v>102</v>
      </c>
      <c r="D2032" s="56" t="s">
        <v>4946</v>
      </c>
      <c r="E2032" s="56" t="s">
        <v>4947</v>
      </c>
      <c r="F2032" s="57">
        <v>1</v>
      </c>
    </row>
    <row r="2033" spans="1:6">
      <c r="A2033" s="55">
        <v>46251</v>
      </c>
      <c r="B2033" s="56" t="s">
        <v>206</v>
      </c>
      <c r="C2033" s="57">
        <v>15</v>
      </c>
      <c r="D2033" s="56" t="s">
        <v>4950</v>
      </c>
      <c r="E2033" s="56" t="s">
        <v>4951</v>
      </c>
      <c r="F2033" s="57">
        <v>1</v>
      </c>
    </row>
    <row r="2034" spans="1:6">
      <c r="A2034" s="55">
        <v>46251</v>
      </c>
      <c r="B2034" s="56" t="s">
        <v>216</v>
      </c>
      <c r="C2034" s="57">
        <v>52</v>
      </c>
      <c r="D2034" s="56" t="s">
        <v>4955</v>
      </c>
      <c r="E2034" s="56" t="s">
        <v>4956</v>
      </c>
      <c r="F2034" s="57">
        <v>3</v>
      </c>
    </row>
    <row r="2035" spans="1:6">
      <c r="A2035" s="55">
        <v>46251</v>
      </c>
      <c r="B2035" s="56" t="s">
        <v>218</v>
      </c>
      <c r="C2035" s="57">
        <v>24</v>
      </c>
      <c r="D2035" s="56" t="s">
        <v>4950</v>
      </c>
      <c r="E2035" s="56" t="s">
        <v>4951</v>
      </c>
      <c r="F2035" s="57">
        <v>1</v>
      </c>
    </row>
    <row r="2036" spans="1:6">
      <c r="A2036" s="55">
        <v>46251</v>
      </c>
      <c r="B2036" s="56" t="s">
        <v>220</v>
      </c>
      <c r="C2036" s="57">
        <v>31</v>
      </c>
      <c r="D2036" s="56" t="s">
        <v>4953</v>
      </c>
      <c r="E2036" s="56" t="s">
        <v>4954</v>
      </c>
      <c r="F2036" s="57">
        <v>1</v>
      </c>
    </row>
    <row r="2037" spans="1:6">
      <c r="A2037" s="55">
        <v>46251</v>
      </c>
      <c r="B2037" s="56" t="s">
        <v>226</v>
      </c>
      <c r="C2037" s="57">
        <v>39</v>
      </c>
      <c r="D2037" s="56" t="s">
        <v>4953</v>
      </c>
      <c r="E2037" s="56" t="s">
        <v>4954</v>
      </c>
      <c r="F2037" s="57">
        <v>1</v>
      </c>
    </row>
    <row r="2038" spans="1:6">
      <c r="A2038" s="55">
        <v>46251</v>
      </c>
      <c r="B2038" s="56" t="s">
        <v>240</v>
      </c>
      <c r="C2038" s="57">
        <v>82</v>
      </c>
      <c r="D2038" s="56" t="s">
        <v>4942</v>
      </c>
      <c r="E2038" s="56" t="s">
        <v>4943</v>
      </c>
      <c r="F2038" s="57">
        <v>2</v>
      </c>
    </row>
    <row r="2039" spans="1:6">
      <c r="A2039" s="55">
        <v>46251</v>
      </c>
      <c r="B2039" s="56" t="s">
        <v>254</v>
      </c>
      <c r="C2039" s="57">
        <v>70</v>
      </c>
      <c r="D2039" s="56" t="s">
        <v>4950</v>
      </c>
      <c r="E2039" s="56" t="s">
        <v>4951</v>
      </c>
      <c r="F2039" s="57">
        <v>1</v>
      </c>
    </row>
    <row r="2040" spans="1:6">
      <c r="A2040" s="55">
        <v>46251</v>
      </c>
      <c r="B2040" s="56" t="s">
        <v>256</v>
      </c>
      <c r="C2040" s="57">
        <v>77</v>
      </c>
      <c r="D2040" s="56" t="s">
        <v>4942</v>
      </c>
      <c r="E2040" s="56" t="s">
        <v>4943</v>
      </c>
      <c r="F2040" s="57">
        <v>2</v>
      </c>
    </row>
    <row r="2041" spans="1:6">
      <c r="A2041" s="55">
        <v>46251</v>
      </c>
      <c r="B2041" s="56" t="s">
        <v>258</v>
      </c>
      <c r="C2041" s="57">
        <v>42</v>
      </c>
      <c r="D2041" s="56" t="s">
        <v>4944</v>
      </c>
      <c r="E2041" s="56" t="s">
        <v>4945</v>
      </c>
      <c r="F2041" s="57">
        <v>1</v>
      </c>
    </row>
    <row r="2042" spans="1:6">
      <c r="A2042" s="55">
        <v>46251</v>
      </c>
      <c r="B2042" s="56" t="s">
        <v>270</v>
      </c>
      <c r="C2042" s="57">
        <v>46</v>
      </c>
      <c r="D2042" s="56" t="s">
        <v>4953</v>
      </c>
      <c r="E2042" s="56" t="s">
        <v>4954</v>
      </c>
      <c r="F2042" s="57">
        <v>1</v>
      </c>
    </row>
    <row r="2043" spans="1:6">
      <c r="A2043" s="55">
        <v>46251</v>
      </c>
      <c r="B2043" s="56" t="s">
        <v>272</v>
      </c>
      <c r="C2043" s="57">
        <v>24</v>
      </c>
      <c r="D2043" s="56" t="s">
        <v>4950</v>
      </c>
      <c r="E2043" s="56" t="s">
        <v>4951</v>
      </c>
      <c r="F2043" s="57">
        <v>1</v>
      </c>
    </row>
    <row r="2044" spans="1:6">
      <c r="A2044" s="55">
        <v>46251</v>
      </c>
      <c r="B2044" s="56" t="s">
        <v>276</v>
      </c>
      <c r="C2044" s="57">
        <v>66</v>
      </c>
      <c r="D2044" s="56" t="s">
        <v>4942</v>
      </c>
      <c r="E2044" s="56" t="s">
        <v>4943</v>
      </c>
      <c r="F2044" s="57">
        <v>2</v>
      </c>
    </row>
    <row r="2045" spans="1:6">
      <c r="A2045" s="55">
        <v>46251</v>
      </c>
      <c r="B2045" s="56" t="s">
        <v>278</v>
      </c>
      <c r="C2045" s="57">
        <v>53</v>
      </c>
      <c r="D2045" s="56" t="s">
        <v>4953</v>
      </c>
      <c r="E2045" s="56" t="s">
        <v>4954</v>
      </c>
      <c r="F2045" s="57">
        <v>1</v>
      </c>
    </row>
    <row r="2046" spans="1:6">
      <c r="A2046" s="55">
        <v>46251</v>
      </c>
      <c r="B2046" s="56" t="s">
        <v>282</v>
      </c>
      <c r="C2046" s="57">
        <v>70</v>
      </c>
      <c r="D2046" s="56" t="s">
        <v>4953</v>
      </c>
      <c r="E2046" s="56" t="s">
        <v>4954</v>
      </c>
      <c r="F2046" s="57">
        <v>1</v>
      </c>
    </row>
    <row r="2047" spans="1:6">
      <c r="A2047" s="55">
        <v>46251</v>
      </c>
      <c r="B2047" s="56" t="s">
        <v>284</v>
      </c>
      <c r="C2047" s="57">
        <v>16</v>
      </c>
      <c r="D2047" s="56" t="s">
        <v>4942</v>
      </c>
      <c r="E2047" s="56" t="s">
        <v>4943</v>
      </c>
      <c r="F2047" s="57">
        <v>2</v>
      </c>
    </row>
    <row r="2048" spans="1:6">
      <c r="A2048" s="55">
        <v>46251</v>
      </c>
      <c r="B2048" s="56" t="s">
        <v>286</v>
      </c>
      <c r="C2048" s="57">
        <v>1</v>
      </c>
      <c r="D2048" s="56" t="s">
        <v>4950</v>
      </c>
      <c r="E2048" s="56" t="s">
        <v>4951</v>
      </c>
      <c r="F2048" s="57">
        <v>1</v>
      </c>
    </row>
    <row r="2049" spans="1:6">
      <c r="A2049" s="55">
        <v>46251</v>
      </c>
      <c r="B2049" s="56" t="s">
        <v>328</v>
      </c>
      <c r="C2049" s="57">
        <v>87</v>
      </c>
      <c r="D2049" s="56" t="s">
        <v>4944</v>
      </c>
      <c r="E2049" s="56" t="s">
        <v>4945</v>
      </c>
      <c r="F2049" s="57">
        <v>1</v>
      </c>
    </row>
    <row r="2050" spans="1:6">
      <c r="A2050" s="55">
        <v>46251</v>
      </c>
      <c r="B2050" s="56" t="s">
        <v>358</v>
      </c>
      <c r="C2050" s="57">
        <v>39</v>
      </c>
      <c r="D2050" s="56" t="s">
        <v>4942</v>
      </c>
      <c r="E2050" s="56" t="s">
        <v>4943</v>
      </c>
      <c r="F2050" s="57">
        <v>2</v>
      </c>
    </row>
    <row r="2051" spans="1:6">
      <c r="A2051" s="55">
        <v>46251</v>
      </c>
      <c r="B2051" s="56" t="s">
        <v>412</v>
      </c>
      <c r="C2051" s="57">
        <v>16</v>
      </c>
      <c r="D2051" s="56" t="s">
        <v>4946</v>
      </c>
      <c r="E2051" s="56" t="s">
        <v>4947</v>
      </c>
      <c r="F2051" s="57">
        <v>1</v>
      </c>
    </row>
    <row r="2052" spans="1:6">
      <c r="A2052" s="55">
        <v>46251</v>
      </c>
      <c r="B2052" s="56" t="s">
        <v>418</v>
      </c>
      <c r="C2052" s="57">
        <v>22</v>
      </c>
      <c r="D2052" s="56" t="s">
        <v>4946</v>
      </c>
      <c r="E2052" s="56" t="s">
        <v>4947</v>
      </c>
      <c r="F2052" s="57">
        <v>1</v>
      </c>
    </row>
    <row r="2053" spans="1:6">
      <c r="A2053" s="55">
        <v>46251</v>
      </c>
      <c r="B2053" s="56" t="s">
        <v>428</v>
      </c>
      <c r="C2053" s="57">
        <v>57</v>
      </c>
      <c r="D2053" s="56" t="s">
        <v>4946</v>
      </c>
      <c r="E2053" s="56" t="s">
        <v>4947</v>
      </c>
      <c r="F2053" s="57">
        <v>1</v>
      </c>
    </row>
    <row r="2054" spans="1:6">
      <c r="A2054" s="55">
        <v>46251</v>
      </c>
      <c r="B2054" s="56" t="s">
        <v>430</v>
      </c>
      <c r="C2054" s="57">
        <v>85</v>
      </c>
      <c r="D2054" s="56" t="s">
        <v>4944</v>
      </c>
      <c r="E2054" s="56" t="s">
        <v>4945</v>
      </c>
      <c r="F2054" s="57">
        <v>1</v>
      </c>
    </row>
    <row r="2055" spans="1:6">
      <c r="A2055" s="55">
        <v>46251</v>
      </c>
      <c r="B2055" s="56" t="s">
        <v>4970</v>
      </c>
      <c r="C2055" s="57">
        <v>8</v>
      </c>
      <c r="D2055" s="56" t="s">
        <v>4950</v>
      </c>
      <c r="E2055" s="56" t="s">
        <v>4951</v>
      </c>
      <c r="F2055" s="57">
        <v>1</v>
      </c>
    </row>
    <row r="2056" spans="1:6">
      <c r="A2056" s="55">
        <v>46251</v>
      </c>
      <c r="B2056" s="56" t="s">
        <v>456</v>
      </c>
      <c r="C2056" s="57">
        <v>104</v>
      </c>
      <c r="D2056" s="56" t="s">
        <v>4942</v>
      </c>
      <c r="E2056" s="56" t="s">
        <v>4943</v>
      </c>
      <c r="F2056" s="57">
        <v>2</v>
      </c>
    </row>
    <row r="2057" spans="1:6">
      <c r="A2057" s="55">
        <v>46251</v>
      </c>
      <c r="B2057" s="56" t="s">
        <v>458</v>
      </c>
      <c r="C2057" s="57">
        <v>90</v>
      </c>
      <c r="D2057" s="56" t="s">
        <v>4944</v>
      </c>
      <c r="E2057" s="56" t="s">
        <v>4945</v>
      </c>
      <c r="F2057" s="57">
        <v>1</v>
      </c>
    </row>
    <row r="2058" spans="1:6">
      <c r="A2058" s="55">
        <v>46251</v>
      </c>
      <c r="B2058" s="56" t="s">
        <v>464</v>
      </c>
      <c r="C2058" s="57">
        <v>55</v>
      </c>
      <c r="D2058" s="56" t="s">
        <v>4946</v>
      </c>
      <c r="E2058" s="56" t="s">
        <v>4947</v>
      </c>
      <c r="F2058" s="57">
        <v>1</v>
      </c>
    </row>
    <row r="2059" spans="1:6">
      <c r="A2059" s="55">
        <v>46251</v>
      </c>
      <c r="B2059" s="56" t="s">
        <v>470</v>
      </c>
      <c r="C2059" s="57">
        <v>69</v>
      </c>
      <c r="D2059" s="56" t="s">
        <v>4953</v>
      </c>
      <c r="E2059" s="56" t="s">
        <v>4954</v>
      </c>
      <c r="F2059" s="57">
        <v>1</v>
      </c>
    </row>
    <row r="2060" spans="1:6">
      <c r="A2060" s="55">
        <v>46251</v>
      </c>
      <c r="B2060" s="56" t="s">
        <v>472</v>
      </c>
      <c r="C2060" s="57">
        <v>38</v>
      </c>
      <c r="D2060" s="56" t="s">
        <v>4953</v>
      </c>
      <c r="E2060" s="56" t="s">
        <v>4954</v>
      </c>
      <c r="F2060" s="57">
        <v>1</v>
      </c>
    </row>
    <row r="2061" spans="1:6">
      <c r="A2061" s="55">
        <v>46249</v>
      </c>
      <c r="B2061" s="56" t="s">
        <v>4051</v>
      </c>
      <c r="C2061" s="57">
        <v>39</v>
      </c>
      <c r="D2061" s="56" t="s">
        <v>4944</v>
      </c>
      <c r="E2061" s="56" t="s">
        <v>4945</v>
      </c>
      <c r="F2061" s="57">
        <v>1</v>
      </c>
    </row>
    <row r="2062" spans="1:6">
      <c r="A2062" s="55">
        <v>46249</v>
      </c>
      <c r="B2062" s="56" t="s">
        <v>49</v>
      </c>
      <c r="C2062" s="57">
        <v>46</v>
      </c>
      <c r="D2062" s="56" t="s">
        <v>4946</v>
      </c>
      <c r="E2062" s="56" t="s">
        <v>4947</v>
      </c>
      <c r="F2062" s="57">
        <v>1</v>
      </c>
    </row>
    <row r="2063" spans="1:6">
      <c r="A2063" s="55">
        <v>46249</v>
      </c>
      <c r="B2063" s="56" t="s">
        <v>54</v>
      </c>
      <c r="C2063" s="57">
        <v>1</v>
      </c>
      <c r="D2063" s="56" t="s">
        <v>4944</v>
      </c>
      <c r="E2063" s="56" t="s">
        <v>4945</v>
      </c>
      <c r="F2063" s="57">
        <v>1</v>
      </c>
    </row>
    <row r="2064" spans="1:6">
      <c r="A2064" s="55">
        <v>46249</v>
      </c>
      <c r="B2064" s="56" t="s">
        <v>58</v>
      </c>
      <c r="C2064" s="57">
        <v>26</v>
      </c>
      <c r="D2064" s="56" t="s">
        <v>4953</v>
      </c>
      <c r="E2064" s="56" t="s">
        <v>4954</v>
      </c>
      <c r="F2064" s="57">
        <v>1</v>
      </c>
    </row>
    <row r="2065" spans="1:6">
      <c r="A2065" s="55">
        <v>46249</v>
      </c>
      <c r="B2065" s="56" t="s">
        <v>60</v>
      </c>
      <c r="C2065" s="57">
        <v>25</v>
      </c>
      <c r="D2065" s="56" t="s">
        <v>4942</v>
      </c>
      <c r="E2065" s="56" t="s">
        <v>4943</v>
      </c>
      <c r="F2065" s="57">
        <v>2</v>
      </c>
    </row>
    <row r="2066" spans="1:6">
      <c r="A2066" s="55">
        <v>46249</v>
      </c>
      <c r="B2066" s="56" t="s">
        <v>64</v>
      </c>
      <c r="C2066" s="57">
        <v>72</v>
      </c>
      <c r="D2066" s="56" t="s">
        <v>4944</v>
      </c>
      <c r="E2066" s="56" t="s">
        <v>4945</v>
      </c>
      <c r="F2066" s="57">
        <v>1</v>
      </c>
    </row>
    <row r="2067" spans="1:6">
      <c r="A2067" s="55">
        <v>46249</v>
      </c>
      <c r="B2067" s="56" t="s">
        <v>66</v>
      </c>
      <c r="C2067" s="57">
        <v>78</v>
      </c>
      <c r="D2067" s="56" t="s">
        <v>4944</v>
      </c>
      <c r="E2067" s="56" t="s">
        <v>4945</v>
      </c>
      <c r="F2067" s="57">
        <v>1</v>
      </c>
    </row>
    <row r="2068" spans="1:6">
      <c r="A2068" s="55">
        <v>46249</v>
      </c>
      <c r="B2068" s="56" t="s">
        <v>70</v>
      </c>
      <c r="C2068" s="57">
        <v>75</v>
      </c>
      <c r="D2068" s="56" t="s">
        <v>4944</v>
      </c>
      <c r="E2068" s="56" t="s">
        <v>4945</v>
      </c>
      <c r="F2068" s="57">
        <v>1</v>
      </c>
    </row>
    <row r="2069" spans="1:6">
      <c r="A2069" s="55">
        <v>46249</v>
      </c>
      <c r="B2069" s="56" t="s">
        <v>4053</v>
      </c>
      <c r="C2069" s="57">
        <v>49</v>
      </c>
      <c r="D2069" s="56" t="s">
        <v>4944</v>
      </c>
      <c r="E2069" s="56" t="s">
        <v>4945</v>
      </c>
      <c r="F2069" s="57">
        <v>1</v>
      </c>
    </row>
    <row r="2070" spans="1:6">
      <c r="A2070" s="55">
        <v>46249</v>
      </c>
      <c r="B2070" s="56" t="s">
        <v>72</v>
      </c>
      <c r="C2070" s="57">
        <v>62</v>
      </c>
      <c r="D2070" s="56" t="s">
        <v>4944</v>
      </c>
      <c r="E2070" s="56" t="s">
        <v>4945</v>
      </c>
      <c r="F2070" s="57">
        <v>1</v>
      </c>
    </row>
    <row r="2071" spans="1:6">
      <c r="A2071" s="55">
        <v>46249</v>
      </c>
      <c r="B2071" s="56" t="s">
        <v>4055</v>
      </c>
      <c r="C2071" s="57">
        <v>17</v>
      </c>
      <c r="D2071" s="56" t="s">
        <v>4953</v>
      </c>
      <c r="E2071" s="56" t="s">
        <v>4954</v>
      </c>
      <c r="F2071" s="57">
        <v>1</v>
      </c>
    </row>
    <row r="2072" spans="1:6">
      <c r="A2072" s="55">
        <v>46249</v>
      </c>
      <c r="B2072" s="56" t="s">
        <v>82</v>
      </c>
      <c r="C2072" s="57">
        <v>21</v>
      </c>
      <c r="D2072" s="56" t="s">
        <v>4953</v>
      </c>
      <c r="E2072" s="56" t="s">
        <v>4954</v>
      </c>
      <c r="F2072" s="57">
        <v>1</v>
      </c>
    </row>
    <row r="2073" spans="1:6">
      <c r="A2073" s="55">
        <v>46249</v>
      </c>
      <c r="B2073" s="56" t="s">
        <v>86</v>
      </c>
      <c r="C2073" s="57">
        <v>86</v>
      </c>
      <c r="D2073" s="56" t="s">
        <v>4944</v>
      </c>
      <c r="E2073" s="56" t="s">
        <v>4945</v>
      </c>
      <c r="F2073" s="57">
        <v>1</v>
      </c>
    </row>
    <row r="2074" spans="1:6">
      <c r="A2074" s="55">
        <v>46249</v>
      </c>
      <c r="B2074" s="56" t="s">
        <v>90</v>
      </c>
      <c r="C2074" s="57">
        <v>93</v>
      </c>
      <c r="D2074" s="56" t="s">
        <v>4944</v>
      </c>
      <c r="E2074" s="56" t="s">
        <v>4945</v>
      </c>
      <c r="F2074" s="57">
        <v>1</v>
      </c>
    </row>
    <row r="2075" spans="1:6">
      <c r="A2075" s="55">
        <v>46249</v>
      </c>
      <c r="B2075" s="56" t="s">
        <v>94</v>
      </c>
      <c r="C2075" s="57">
        <v>60</v>
      </c>
      <c r="D2075" s="56" t="s">
        <v>4944</v>
      </c>
      <c r="E2075" s="56" t="s">
        <v>4945</v>
      </c>
      <c r="F2075" s="57">
        <v>1</v>
      </c>
    </row>
    <row r="2076" spans="1:6">
      <c r="A2076" s="55">
        <v>46249</v>
      </c>
      <c r="B2076" s="56" t="s">
        <v>96</v>
      </c>
      <c r="C2076" s="57">
        <v>114</v>
      </c>
      <c r="D2076" s="56" t="s">
        <v>4946</v>
      </c>
      <c r="E2076" s="56" t="s">
        <v>4947</v>
      </c>
      <c r="F2076" s="57">
        <v>1</v>
      </c>
    </row>
    <row r="2077" spans="1:6">
      <c r="A2077" s="55">
        <v>46249</v>
      </c>
      <c r="B2077" s="56" t="s">
        <v>98</v>
      </c>
      <c r="C2077" s="57">
        <v>10</v>
      </c>
      <c r="D2077" s="56" t="s">
        <v>4942</v>
      </c>
      <c r="E2077" s="56" t="s">
        <v>4943</v>
      </c>
      <c r="F2077" s="57">
        <v>2</v>
      </c>
    </row>
    <row r="2078" spans="1:6">
      <c r="A2078" s="55">
        <v>46249</v>
      </c>
      <c r="B2078" s="56" t="s">
        <v>100</v>
      </c>
      <c r="C2078" s="57">
        <v>63</v>
      </c>
      <c r="D2078" s="56" t="s">
        <v>4953</v>
      </c>
      <c r="E2078" s="56" t="s">
        <v>4954</v>
      </c>
      <c r="F2078" s="57">
        <v>1</v>
      </c>
    </row>
    <row r="2079" spans="1:6">
      <c r="A2079" s="55">
        <v>46249</v>
      </c>
      <c r="B2079" s="56" t="s">
        <v>104</v>
      </c>
      <c r="C2079" s="57">
        <v>102</v>
      </c>
      <c r="D2079" s="56" t="s">
        <v>4942</v>
      </c>
      <c r="E2079" s="56" t="s">
        <v>4943</v>
      </c>
      <c r="F2079" s="57">
        <v>2</v>
      </c>
    </row>
    <row r="2080" spans="1:6">
      <c r="A2080" s="55">
        <v>46249</v>
      </c>
      <c r="B2080" s="56" t="s">
        <v>118</v>
      </c>
      <c r="C2080" s="57">
        <v>96</v>
      </c>
      <c r="D2080" s="56" t="s">
        <v>4953</v>
      </c>
      <c r="E2080" s="56" t="s">
        <v>4954</v>
      </c>
      <c r="F2080" s="57">
        <v>1</v>
      </c>
    </row>
    <row r="2081" spans="1:6">
      <c r="A2081" s="55">
        <v>46249</v>
      </c>
      <c r="B2081" s="56" t="s">
        <v>122</v>
      </c>
      <c r="C2081" s="57">
        <v>40</v>
      </c>
      <c r="D2081" s="56" t="s">
        <v>4953</v>
      </c>
      <c r="E2081" s="56" t="s">
        <v>4954</v>
      </c>
      <c r="F2081" s="57">
        <v>1</v>
      </c>
    </row>
    <row r="2082" spans="1:6">
      <c r="A2082" s="55">
        <v>46249</v>
      </c>
      <c r="B2082" s="56" t="s">
        <v>124</v>
      </c>
      <c r="C2082" s="57">
        <v>65</v>
      </c>
      <c r="D2082" s="56" t="s">
        <v>4944</v>
      </c>
      <c r="E2082" s="56" t="s">
        <v>4945</v>
      </c>
      <c r="F2082" s="57">
        <v>1</v>
      </c>
    </row>
    <row r="2083" spans="1:6">
      <c r="A2083" s="55">
        <v>46249</v>
      </c>
      <c r="B2083" s="56" t="s">
        <v>126</v>
      </c>
      <c r="C2083" s="57">
        <v>38</v>
      </c>
      <c r="D2083" s="56" t="s">
        <v>4942</v>
      </c>
      <c r="E2083" s="56" t="s">
        <v>4943</v>
      </c>
      <c r="F2083" s="57">
        <v>2</v>
      </c>
    </row>
    <row r="2084" spans="1:6">
      <c r="A2084" s="55">
        <v>46249</v>
      </c>
      <c r="B2084" s="56" t="s">
        <v>128</v>
      </c>
      <c r="C2084" s="57">
        <v>58</v>
      </c>
      <c r="D2084" s="56" t="s">
        <v>4944</v>
      </c>
      <c r="E2084" s="56" t="s">
        <v>4945</v>
      </c>
      <c r="F2084" s="57">
        <v>1</v>
      </c>
    </row>
    <row r="2085" spans="1:6">
      <c r="A2085" s="55">
        <v>46249</v>
      </c>
      <c r="B2085" s="56" t="s">
        <v>132</v>
      </c>
      <c r="C2085" s="57">
        <v>22</v>
      </c>
      <c r="D2085" s="56" t="s">
        <v>4944</v>
      </c>
      <c r="E2085" s="56" t="s">
        <v>4945</v>
      </c>
      <c r="F2085" s="57">
        <v>1</v>
      </c>
    </row>
    <row r="2086" spans="1:6">
      <c r="A2086" s="55">
        <v>46249</v>
      </c>
      <c r="B2086" s="56" t="s">
        <v>142</v>
      </c>
      <c r="C2086" s="57">
        <v>71</v>
      </c>
      <c r="D2086" s="56" t="s">
        <v>4946</v>
      </c>
      <c r="E2086" s="56" t="s">
        <v>4947</v>
      </c>
      <c r="F2086" s="57">
        <v>1</v>
      </c>
    </row>
    <row r="2087" spans="1:6">
      <c r="A2087" s="55">
        <v>46249</v>
      </c>
      <c r="B2087" s="56" t="s">
        <v>4065</v>
      </c>
      <c r="C2087" s="57">
        <v>12</v>
      </c>
      <c r="D2087" s="56" t="s">
        <v>4953</v>
      </c>
      <c r="E2087" s="56" t="s">
        <v>4954</v>
      </c>
      <c r="F2087" s="57">
        <v>1</v>
      </c>
    </row>
    <row r="2088" spans="1:6">
      <c r="A2088" s="55">
        <v>46249</v>
      </c>
      <c r="B2088" s="56" t="s">
        <v>144</v>
      </c>
      <c r="C2088" s="57">
        <v>32</v>
      </c>
      <c r="D2088" s="56" t="s">
        <v>4953</v>
      </c>
      <c r="E2088" s="56" t="s">
        <v>4954</v>
      </c>
      <c r="F2088" s="57">
        <v>1</v>
      </c>
    </row>
    <row r="2089" spans="1:6">
      <c r="A2089" s="55">
        <v>46249</v>
      </c>
      <c r="B2089" s="56" t="s">
        <v>154</v>
      </c>
      <c r="C2089" s="57">
        <v>51</v>
      </c>
      <c r="D2089" s="56" t="s">
        <v>4944</v>
      </c>
      <c r="E2089" s="56" t="s">
        <v>4945</v>
      </c>
      <c r="F2089" s="57">
        <v>1</v>
      </c>
    </row>
    <row r="2090" spans="1:6">
      <c r="A2090" s="55">
        <v>46249</v>
      </c>
      <c r="B2090" s="56" t="s">
        <v>160</v>
      </c>
      <c r="C2090" s="57">
        <v>117</v>
      </c>
      <c r="D2090" s="56" t="s">
        <v>4942</v>
      </c>
      <c r="E2090" s="56" t="s">
        <v>4943</v>
      </c>
      <c r="F2090" s="57">
        <v>2</v>
      </c>
    </row>
    <row r="2091" spans="1:6">
      <c r="A2091" s="55">
        <v>46249</v>
      </c>
      <c r="B2091" s="56" t="s">
        <v>162</v>
      </c>
      <c r="C2091" s="57">
        <v>4</v>
      </c>
      <c r="D2091" s="56" t="s">
        <v>4944</v>
      </c>
      <c r="E2091" s="56" t="s">
        <v>4945</v>
      </c>
      <c r="F2091" s="57">
        <v>1</v>
      </c>
    </row>
    <row r="2092" spans="1:6">
      <c r="A2092" s="55">
        <v>46249</v>
      </c>
      <c r="B2092" s="56" t="s">
        <v>164</v>
      </c>
      <c r="C2092" s="57">
        <v>50</v>
      </c>
      <c r="D2092" s="56" t="s">
        <v>4953</v>
      </c>
      <c r="E2092" s="56" t="s">
        <v>4954</v>
      </c>
      <c r="F2092" s="57">
        <v>1</v>
      </c>
    </row>
    <row r="2093" spans="1:6">
      <c r="A2093" s="55">
        <v>46249</v>
      </c>
      <c r="B2093" s="56" t="s">
        <v>166</v>
      </c>
      <c r="C2093" s="57">
        <v>96</v>
      </c>
      <c r="D2093" s="56" t="s">
        <v>4944</v>
      </c>
      <c r="E2093" s="56" t="s">
        <v>4945</v>
      </c>
      <c r="F2093" s="57">
        <v>1</v>
      </c>
    </row>
    <row r="2094" spans="1:6">
      <c r="A2094" s="55">
        <v>46249</v>
      </c>
      <c r="B2094" s="56" t="s">
        <v>172</v>
      </c>
      <c r="C2094" s="57">
        <v>14</v>
      </c>
      <c r="D2094" s="56" t="s">
        <v>4953</v>
      </c>
      <c r="E2094" s="56" t="s">
        <v>4954</v>
      </c>
      <c r="F2094" s="57">
        <v>1</v>
      </c>
    </row>
    <row r="2095" spans="1:6">
      <c r="A2095" s="55">
        <v>46249</v>
      </c>
      <c r="B2095" s="56" t="s">
        <v>176</v>
      </c>
      <c r="C2095" s="57">
        <v>33</v>
      </c>
      <c r="D2095" s="56" t="s">
        <v>4953</v>
      </c>
      <c r="E2095" s="56" t="s">
        <v>4954</v>
      </c>
      <c r="F2095" s="57">
        <v>1</v>
      </c>
    </row>
    <row r="2096" spans="1:6">
      <c r="A2096" s="55">
        <v>46249</v>
      </c>
      <c r="B2096" s="56" t="s">
        <v>180</v>
      </c>
      <c r="C2096" s="57">
        <v>76</v>
      </c>
      <c r="D2096" s="56" t="s">
        <v>4944</v>
      </c>
      <c r="E2096" s="56" t="s">
        <v>4945</v>
      </c>
      <c r="F2096" s="57">
        <v>1</v>
      </c>
    </row>
    <row r="2097" spans="1:6">
      <c r="A2097" s="55">
        <v>46249</v>
      </c>
      <c r="B2097" s="56" t="s">
        <v>192</v>
      </c>
      <c r="C2097" s="57">
        <v>1</v>
      </c>
      <c r="D2097" s="56" t="s">
        <v>4950</v>
      </c>
      <c r="E2097" s="56" t="s">
        <v>4951</v>
      </c>
      <c r="F2097" s="57">
        <v>1</v>
      </c>
    </row>
    <row r="2098" spans="1:6">
      <c r="A2098" s="55">
        <v>46249</v>
      </c>
      <c r="B2098" s="56" t="s">
        <v>194</v>
      </c>
      <c r="C2098" s="57">
        <v>84</v>
      </c>
      <c r="D2098" s="56" t="s">
        <v>4953</v>
      </c>
      <c r="E2098" s="56" t="s">
        <v>4954</v>
      </c>
      <c r="F2098" s="57">
        <v>1</v>
      </c>
    </row>
    <row r="2099" spans="1:6">
      <c r="A2099" s="55">
        <v>46249</v>
      </c>
      <c r="B2099" s="56" t="s">
        <v>204</v>
      </c>
      <c r="C2099" s="57">
        <v>22</v>
      </c>
      <c r="D2099" s="56" t="s">
        <v>4942</v>
      </c>
      <c r="E2099" s="56" t="s">
        <v>4943</v>
      </c>
      <c r="F2099" s="57">
        <v>2</v>
      </c>
    </row>
    <row r="2100" spans="1:6">
      <c r="A2100" s="55">
        <v>46249</v>
      </c>
      <c r="B2100" s="56" t="s">
        <v>210</v>
      </c>
      <c r="C2100" s="57">
        <v>4</v>
      </c>
      <c r="D2100" s="56" t="s">
        <v>4944</v>
      </c>
      <c r="E2100" s="56" t="s">
        <v>4945</v>
      </c>
      <c r="F2100" s="57">
        <v>1</v>
      </c>
    </row>
    <row r="2101" spans="1:6">
      <c r="A2101" s="55">
        <v>46249</v>
      </c>
      <c r="B2101" s="56" t="s">
        <v>226</v>
      </c>
      <c r="C2101" s="57">
        <v>80</v>
      </c>
      <c r="D2101" s="56" t="s">
        <v>4953</v>
      </c>
      <c r="E2101" s="56" t="s">
        <v>4954</v>
      </c>
      <c r="F2101" s="57">
        <v>1</v>
      </c>
    </row>
    <row r="2102" spans="1:6">
      <c r="A2102" s="55">
        <v>46249</v>
      </c>
      <c r="B2102" s="56" t="s">
        <v>228</v>
      </c>
      <c r="C2102" s="57">
        <v>29</v>
      </c>
      <c r="D2102" s="56" t="s">
        <v>4948</v>
      </c>
      <c r="E2102" s="56" t="s">
        <v>4949</v>
      </c>
      <c r="F2102" s="57">
        <v>2</v>
      </c>
    </row>
    <row r="2103" spans="1:6">
      <c r="A2103" s="55">
        <v>46249</v>
      </c>
      <c r="B2103" s="56" t="s">
        <v>230</v>
      </c>
      <c r="C2103" s="57">
        <v>1</v>
      </c>
      <c r="D2103" s="56" t="s">
        <v>4950</v>
      </c>
      <c r="E2103" s="56" t="s">
        <v>4951</v>
      </c>
      <c r="F2103" s="57">
        <v>1</v>
      </c>
    </row>
    <row r="2104" spans="1:6">
      <c r="A2104" s="55">
        <v>46249</v>
      </c>
      <c r="B2104" s="56" t="s">
        <v>232</v>
      </c>
      <c r="C2104" s="57">
        <v>11</v>
      </c>
      <c r="D2104" s="56" t="s">
        <v>4950</v>
      </c>
      <c r="E2104" s="56" t="s">
        <v>4951</v>
      </c>
      <c r="F2104" s="57">
        <v>1</v>
      </c>
    </row>
    <row r="2105" spans="1:6">
      <c r="A2105" s="55">
        <v>46249</v>
      </c>
      <c r="B2105" s="56" t="s">
        <v>238</v>
      </c>
      <c r="C2105" s="57">
        <v>97</v>
      </c>
      <c r="D2105" s="56" t="s">
        <v>4948</v>
      </c>
      <c r="E2105" s="56" t="s">
        <v>4949</v>
      </c>
      <c r="F2105" s="57">
        <v>2</v>
      </c>
    </row>
    <row r="2106" spans="1:6">
      <c r="A2106" s="55">
        <v>46249</v>
      </c>
      <c r="B2106" s="56" t="s">
        <v>244</v>
      </c>
      <c r="C2106" s="57">
        <v>10</v>
      </c>
      <c r="D2106" s="56" t="s">
        <v>4950</v>
      </c>
      <c r="E2106" s="56" t="s">
        <v>4951</v>
      </c>
      <c r="F2106" s="57">
        <v>1</v>
      </c>
    </row>
    <row r="2107" spans="1:6">
      <c r="A2107" s="55">
        <v>46249</v>
      </c>
      <c r="B2107" s="56" t="s">
        <v>246</v>
      </c>
      <c r="C2107" s="57">
        <v>12</v>
      </c>
      <c r="D2107" s="56" t="s">
        <v>4950</v>
      </c>
      <c r="E2107" s="56" t="s">
        <v>4951</v>
      </c>
      <c r="F2107" s="57">
        <v>1</v>
      </c>
    </row>
    <row r="2108" spans="1:6">
      <c r="A2108" s="55">
        <v>46249</v>
      </c>
      <c r="B2108" s="56" t="s">
        <v>258</v>
      </c>
      <c r="C2108" s="57">
        <v>32</v>
      </c>
      <c r="D2108" s="56" t="s">
        <v>4944</v>
      </c>
      <c r="E2108" s="56" t="s">
        <v>4945</v>
      </c>
      <c r="F2108" s="57">
        <v>1</v>
      </c>
    </row>
    <row r="2109" spans="1:6">
      <c r="A2109" s="55">
        <v>46249</v>
      </c>
      <c r="B2109" s="56" t="s">
        <v>276</v>
      </c>
      <c r="C2109" s="57">
        <v>21</v>
      </c>
      <c r="D2109" s="56" t="s">
        <v>4944</v>
      </c>
      <c r="E2109" s="56" t="s">
        <v>4945</v>
      </c>
      <c r="F2109" s="57">
        <v>1</v>
      </c>
    </row>
    <row r="2110" spans="1:6">
      <c r="A2110" s="55">
        <v>46249</v>
      </c>
      <c r="B2110" s="56" t="s">
        <v>278</v>
      </c>
      <c r="C2110" s="57">
        <v>55</v>
      </c>
      <c r="D2110" s="56" t="s">
        <v>4953</v>
      </c>
      <c r="E2110" s="56" t="s">
        <v>4954</v>
      </c>
      <c r="F2110" s="57">
        <v>1</v>
      </c>
    </row>
    <row r="2111" spans="1:6">
      <c r="A2111" s="55">
        <v>46249</v>
      </c>
      <c r="B2111" s="56" t="s">
        <v>282</v>
      </c>
      <c r="C2111" s="57">
        <v>69</v>
      </c>
      <c r="D2111" s="56" t="s">
        <v>4953</v>
      </c>
      <c r="E2111" s="56" t="s">
        <v>4954</v>
      </c>
      <c r="F2111" s="57">
        <v>1</v>
      </c>
    </row>
    <row r="2112" spans="1:6">
      <c r="A2112" s="55">
        <v>46249</v>
      </c>
      <c r="B2112" s="56" t="s">
        <v>312</v>
      </c>
      <c r="C2112" s="57">
        <v>26</v>
      </c>
      <c r="D2112" s="56" t="s">
        <v>4942</v>
      </c>
      <c r="E2112" s="56" t="s">
        <v>4943</v>
      </c>
      <c r="F2112" s="57">
        <v>2</v>
      </c>
    </row>
    <row r="2113" spans="1:6">
      <c r="A2113" s="55">
        <v>46249</v>
      </c>
      <c r="B2113" s="56" t="s">
        <v>4073</v>
      </c>
      <c r="C2113" s="57">
        <v>10</v>
      </c>
      <c r="D2113" s="56" t="s">
        <v>4950</v>
      </c>
      <c r="E2113" s="56" t="s">
        <v>4951</v>
      </c>
      <c r="F2113" s="57">
        <v>1</v>
      </c>
    </row>
    <row r="2114" spans="1:6">
      <c r="A2114" s="55">
        <v>46249</v>
      </c>
      <c r="B2114" s="56" t="s">
        <v>352</v>
      </c>
      <c r="C2114" s="57">
        <v>3</v>
      </c>
      <c r="D2114" s="56" t="s">
        <v>4950</v>
      </c>
      <c r="E2114" s="56" t="s">
        <v>4951</v>
      </c>
      <c r="F2114" s="57">
        <v>1</v>
      </c>
    </row>
    <row r="2115" spans="1:6">
      <c r="A2115" s="55">
        <v>46249</v>
      </c>
      <c r="B2115" s="56" t="s">
        <v>378</v>
      </c>
      <c r="C2115" s="57">
        <v>1</v>
      </c>
      <c r="D2115" s="56" t="s">
        <v>4944</v>
      </c>
      <c r="E2115" s="56" t="s">
        <v>4945</v>
      </c>
      <c r="F2115" s="57">
        <v>1</v>
      </c>
    </row>
    <row r="2116" spans="1:6">
      <c r="A2116" s="55">
        <v>46249</v>
      </c>
      <c r="B2116" s="56" t="s">
        <v>386</v>
      </c>
      <c r="C2116" s="57">
        <v>32</v>
      </c>
      <c r="D2116" s="56" t="s">
        <v>4953</v>
      </c>
      <c r="E2116" s="56" t="s">
        <v>4954</v>
      </c>
      <c r="F2116" s="57">
        <v>1</v>
      </c>
    </row>
    <row r="2117" spans="1:6">
      <c r="A2117" s="55">
        <v>46249</v>
      </c>
      <c r="B2117" s="56" t="s">
        <v>430</v>
      </c>
      <c r="C2117" s="57">
        <v>29</v>
      </c>
      <c r="D2117" s="56" t="s">
        <v>4944</v>
      </c>
      <c r="E2117" s="56" t="s">
        <v>4945</v>
      </c>
      <c r="F2117" s="57">
        <v>1</v>
      </c>
    </row>
    <row r="2118" spans="1:6">
      <c r="A2118" s="55">
        <v>46249</v>
      </c>
      <c r="B2118" s="56" t="s">
        <v>456</v>
      </c>
      <c r="C2118" s="57">
        <v>115</v>
      </c>
      <c r="D2118" s="56" t="s">
        <v>4942</v>
      </c>
      <c r="E2118" s="56" t="s">
        <v>4943</v>
      </c>
      <c r="F2118" s="57">
        <v>2</v>
      </c>
    </row>
    <row r="2119" spans="1:6">
      <c r="A2119" s="55">
        <v>46249</v>
      </c>
      <c r="B2119" s="56" t="s">
        <v>458</v>
      </c>
      <c r="C2119" s="57">
        <v>72</v>
      </c>
      <c r="D2119" s="56" t="s">
        <v>4942</v>
      </c>
      <c r="E2119" s="56" t="s">
        <v>4943</v>
      </c>
      <c r="F2119" s="57">
        <v>2</v>
      </c>
    </row>
    <row r="2120" spans="1:6">
      <c r="A2120" s="55">
        <v>46249</v>
      </c>
      <c r="B2120" s="56" t="s">
        <v>460</v>
      </c>
      <c r="C2120" s="57">
        <v>13</v>
      </c>
      <c r="D2120" s="56" t="s">
        <v>4953</v>
      </c>
      <c r="E2120" s="56" t="s">
        <v>4954</v>
      </c>
      <c r="F2120" s="57">
        <v>1</v>
      </c>
    </row>
    <row r="2121" spans="1:6">
      <c r="A2121" s="55">
        <v>46249</v>
      </c>
      <c r="B2121" s="56" t="s">
        <v>462</v>
      </c>
      <c r="C2121" s="57">
        <v>16</v>
      </c>
      <c r="D2121" s="56" t="s">
        <v>4953</v>
      </c>
      <c r="E2121" s="56" t="s">
        <v>4954</v>
      </c>
      <c r="F2121" s="57">
        <v>1</v>
      </c>
    </row>
    <row r="2122" spans="1:6">
      <c r="A2122" s="55">
        <v>46249</v>
      </c>
      <c r="B2122" s="56" t="s">
        <v>470</v>
      </c>
      <c r="C2122" s="57">
        <v>31</v>
      </c>
      <c r="D2122" s="56" t="s">
        <v>4953</v>
      </c>
      <c r="E2122" s="56" t="s">
        <v>4954</v>
      </c>
      <c r="F2122" s="57">
        <v>1</v>
      </c>
    </row>
    <row r="2123" spans="1:6">
      <c r="A2123" s="55">
        <v>46249</v>
      </c>
      <c r="B2123" s="56" t="s">
        <v>472</v>
      </c>
      <c r="C2123" s="57">
        <v>88</v>
      </c>
      <c r="D2123" s="56" t="s">
        <v>4953</v>
      </c>
      <c r="E2123" s="56" t="s">
        <v>4954</v>
      </c>
      <c r="F2123" s="57">
        <v>1</v>
      </c>
    </row>
    <row r="2124" spans="1:6">
      <c r="A2124" s="55">
        <v>46249</v>
      </c>
      <c r="B2124" s="56" t="s">
        <v>474</v>
      </c>
      <c r="C2124" s="57">
        <v>16</v>
      </c>
      <c r="D2124" s="56" t="s">
        <v>4950</v>
      </c>
      <c r="E2124" s="56" t="s">
        <v>4951</v>
      </c>
      <c r="F2124" s="57">
        <v>1</v>
      </c>
    </row>
    <row r="2125" spans="1:6">
      <c r="A2125" s="55">
        <v>46248</v>
      </c>
      <c r="B2125" s="56" t="s">
        <v>46</v>
      </c>
      <c r="C2125" s="57">
        <v>129</v>
      </c>
      <c r="D2125" s="56" t="s">
        <v>4955</v>
      </c>
      <c r="E2125" s="56" t="s">
        <v>4956</v>
      </c>
      <c r="F2125" s="57">
        <v>3</v>
      </c>
    </row>
    <row r="2126" spans="1:6">
      <c r="A2126" s="55">
        <v>46248</v>
      </c>
      <c r="B2126" s="56" t="s">
        <v>4051</v>
      </c>
      <c r="C2126" s="57">
        <v>96</v>
      </c>
      <c r="D2126" s="56" t="s">
        <v>4944</v>
      </c>
      <c r="E2126" s="56" t="s">
        <v>4945</v>
      </c>
      <c r="F2126" s="57">
        <v>1</v>
      </c>
    </row>
    <row r="2127" spans="1:6">
      <c r="A2127" s="55">
        <v>46248</v>
      </c>
      <c r="B2127" s="56" t="s">
        <v>49</v>
      </c>
      <c r="C2127" s="57">
        <v>84</v>
      </c>
      <c r="D2127" s="56" t="s">
        <v>4946</v>
      </c>
      <c r="E2127" s="56" t="s">
        <v>4947</v>
      </c>
      <c r="F2127" s="57">
        <v>1</v>
      </c>
    </row>
    <row r="2128" spans="1:6">
      <c r="A2128" s="55">
        <v>46248</v>
      </c>
      <c r="B2128" s="56" t="s">
        <v>54</v>
      </c>
      <c r="C2128" s="57">
        <v>1</v>
      </c>
      <c r="D2128" s="56" t="s">
        <v>4944</v>
      </c>
      <c r="E2128" s="56" t="s">
        <v>4945</v>
      </c>
      <c r="F2128" s="57">
        <v>1</v>
      </c>
    </row>
    <row r="2129" spans="1:6">
      <c r="A2129" s="55">
        <v>46248</v>
      </c>
      <c r="B2129" s="56" t="s">
        <v>56</v>
      </c>
      <c r="C2129" s="57">
        <v>130</v>
      </c>
      <c r="D2129" s="56" t="s">
        <v>4948</v>
      </c>
      <c r="E2129" s="56" t="s">
        <v>4949</v>
      </c>
      <c r="F2129" s="57">
        <v>2</v>
      </c>
    </row>
    <row r="2130" spans="1:6">
      <c r="A2130" s="55">
        <v>46248</v>
      </c>
      <c r="B2130" s="56" t="s">
        <v>4973</v>
      </c>
      <c r="C2130" s="57">
        <v>2</v>
      </c>
      <c r="D2130" s="56" t="s">
        <v>4944</v>
      </c>
      <c r="E2130" s="56" t="s">
        <v>4945</v>
      </c>
      <c r="F2130" s="57">
        <v>1</v>
      </c>
    </row>
    <row r="2131" spans="1:6">
      <c r="A2131" s="55">
        <v>46248</v>
      </c>
      <c r="B2131" s="56" t="s">
        <v>60</v>
      </c>
      <c r="C2131" s="57">
        <v>73</v>
      </c>
      <c r="D2131" s="56" t="s">
        <v>4942</v>
      </c>
      <c r="E2131" s="56" t="s">
        <v>4943</v>
      </c>
      <c r="F2131" s="57">
        <v>2</v>
      </c>
    </row>
    <row r="2132" spans="1:6">
      <c r="A2132" s="55">
        <v>46248</v>
      </c>
      <c r="B2132" s="56" t="s">
        <v>64</v>
      </c>
      <c r="C2132" s="57">
        <v>69</v>
      </c>
      <c r="D2132" s="56" t="s">
        <v>4944</v>
      </c>
      <c r="E2132" s="56" t="s">
        <v>4945</v>
      </c>
      <c r="F2132" s="57">
        <v>1</v>
      </c>
    </row>
    <row r="2133" spans="1:6">
      <c r="A2133" s="55">
        <v>46248</v>
      </c>
      <c r="B2133" s="56" t="s">
        <v>66</v>
      </c>
      <c r="C2133" s="57">
        <v>141</v>
      </c>
      <c r="D2133" s="56" t="s">
        <v>4944</v>
      </c>
      <c r="E2133" s="56" t="s">
        <v>4945</v>
      </c>
      <c r="F2133" s="57">
        <v>1</v>
      </c>
    </row>
    <row r="2134" spans="1:6">
      <c r="A2134" s="55">
        <v>46248</v>
      </c>
      <c r="B2134" s="56" t="s">
        <v>70</v>
      </c>
      <c r="C2134" s="57">
        <v>62</v>
      </c>
      <c r="D2134" s="56" t="s">
        <v>4944</v>
      </c>
      <c r="E2134" s="56" t="s">
        <v>4945</v>
      </c>
      <c r="F2134" s="57">
        <v>1</v>
      </c>
    </row>
    <row r="2135" spans="1:6">
      <c r="A2135" s="55">
        <v>46248</v>
      </c>
      <c r="B2135" s="56" t="s">
        <v>4053</v>
      </c>
      <c r="C2135" s="57">
        <v>49</v>
      </c>
      <c r="D2135" s="56" t="s">
        <v>4944</v>
      </c>
      <c r="E2135" s="56" t="s">
        <v>4945</v>
      </c>
      <c r="F2135" s="57">
        <v>1</v>
      </c>
    </row>
    <row r="2136" spans="1:6">
      <c r="A2136" s="55">
        <v>46248</v>
      </c>
      <c r="B2136" s="56" t="s">
        <v>72</v>
      </c>
      <c r="C2136" s="57">
        <v>127</v>
      </c>
      <c r="D2136" s="56" t="s">
        <v>4944</v>
      </c>
      <c r="E2136" s="56" t="s">
        <v>4945</v>
      </c>
      <c r="F2136" s="57">
        <v>1</v>
      </c>
    </row>
    <row r="2137" spans="1:6">
      <c r="A2137" s="55">
        <v>46248</v>
      </c>
      <c r="B2137" s="56" t="s">
        <v>4055</v>
      </c>
      <c r="C2137" s="57">
        <v>33</v>
      </c>
      <c r="D2137" s="56" t="s">
        <v>4953</v>
      </c>
      <c r="E2137" s="56" t="s">
        <v>4954</v>
      </c>
      <c r="F2137" s="57">
        <v>1</v>
      </c>
    </row>
    <row r="2138" spans="1:6">
      <c r="A2138" s="55">
        <v>46248</v>
      </c>
      <c r="B2138" s="56" t="s">
        <v>4057</v>
      </c>
      <c r="C2138" s="57">
        <v>113</v>
      </c>
      <c r="D2138" s="56" t="s">
        <v>4948</v>
      </c>
      <c r="E2138" s="56" t="s">
        <v>4949</v>
      </c>
      <c r="F2138" s="57">
        <v>2</v>
      </c>
    </row>
    <row r="2139" spans="1:6">
      <c r="A2139" s="55">
        <v>46248</v>
      </c>
      <c r="B2139" s="56" t="s">
        <v>78</v>
      </c>
      <c r="C2139" s="57">
        <v>70</v>
      </c>
      <c r="D2139" s="56" t="s">
        <v>4955</v>
      </c>
      <c r="E2139" s="56" t="s">
        <v>4956</v>
      </c>
      <c r="F2139" s="57">
        <v>3</v>
      </c>
    </row>
    <row r="2140" spans="1:6">
      <c r="A2140" s="55">
        <v>46248</v>
      </c>
      <c r="B2140" s="56" t="s">
        <v>80</v>
      </c>
      <c r="C2140" s="57">
        <v>71</v>
      </c>
      <c r="D2140" s="56" t="s">
        <v>4946</v>
      </c>
      <c r="E2140" s="56" t="s">
        <v>4947</v>
      </c>
      <c r="F2140" s="57">
        <v>1</v>
      </c>
    </row>
    <row r="2141" spans="1:6">
      <c r="A2141" s="55">
        <v>46248</v>
      </c>
      <c r="B2141" s="56" t="s">
        <v>82</v>
      </c>
      <c r="C2141" s="57">
        <v>114</v>
      </c>
      <c r="D2141" s="56" t="s">
        <v>4953</v>
      </c>
      <c r="E2141" s="56" t="s">
        <v>4954</v>
      </c>
      <c r="F2141" s="57">
        <v>1</v>
      </c>
    </row>
    <row r="2142" spans="1:6">
      <c r="A2142" s="55">
        <v>46248</v>
      </c>
      <c r="B2142" s="56" t="s">
        <v>86</v>
      </c>
      <c r="C2142" s="57">
        <v>90</v>
      </c>
      <c r="D2142" s="56" t="s">
        <v>4944</v>
      </c>
      <c r="E2142" s="56" t="s">
        <v>4945</v>
      </c>
      <c r="F2142" s="57">
        <v>1</v>
      </c>
    </row>
    <row r="2143" spans="1:6">
      <c r="A2143" s="55">
        <v>46248</v>
      </c>
      <c r="B2143" s="56" t="s">
        <v>88</v>
      </c>
      <c r="C2143" s="57">
        <v>127</v>
      </c>
      <c r="D2143" s="56" t="s">
        <v>4946</v>
      </c>
      <c r="E2143" s="56" t="s">
        <v>4947</v>
      </c>
      <c r="F2143" s="57">
        <v>1</v>
      </c>
    </row>
    <row r="2144" spans="1:6">
      <c r="A2144" s="55">
        <v>46248</v>
      </c>
      <c r="B2144" s="56" t="s">
        <v>90</v>
      </c>
      <c r="C2144" s="57">
        <v>72</v>
      </c>
      <c r="D2144" s="56" t="s">
        <v>4944</v>
      </c>
      <c r="E2144" s="56" t="s">
        <v>4945</v>
      </c>
      <c r="F2144" s="57">
        <v>1</v>
      </c>
    </row>
    <row r="2145" spans="1:6">
      <c r="A2145" s="55">
        <v>46248</v>
      </c>
      <c r="B2145" s="56" t="s">
        <v>92</v>
      </c>
      <c r="C2145" s="57">
        <v>46</v>
      </c>
      <c r="D2145" s="56" t="s">
        <v>4948</v>
      </c>
      <c r="E2145" s="56" t="s">
        <v>4949</v>
      </c>
      <c r="F2145" s="57">
        <v>2</v>
      </c>
    </row>
    <row r="2146" spans="1:6">
      <c r="A2146" s="55">
        <v>46248</v>
      </c>
      <c r="B2146" s="56" t="s">
        <v>94</v>
      </c>
      <c r="C2146" s="57">
        <v>54</v>
      </c>
      <c r="D2146" s="56" t="s">
        <v>4944</v>
      </c>
      <c r="E2146" s="56" t="s">
        <v>4945</v>
      </c>
      <c r="F2146" s="57">
        <v>1</v>
      </c>
    </row>
    <row r="2147" spans="1:6">
      <c r="A2147" s="55">
        <v>46248</v>
      </c>
      <c r="B2147" s="56" t="s">
        <v>96</v>
      </c>
      <c r="C2147" s="57">
        <v>42</v>
      </c>
      <c r="D2147" s="56" t="s">
        <v>4946</v>
      </c>
      <c r="E2147" s="56" t="s">
        <v>4947</v>
      </c>
      <c r="F2147" s="57">
        <v>1</v>
      </c>
    </row>
    <row r="2148" spans="1:6">
      <c r="A2148" s="55">
        <v>46248</v>
      </c>
      <c r="B2148" s="56" t="s">
        <v>98</v>
      </c>
      <c r="C2148" s="57">
        <v>14</v>
      </c>
      <c r="D2148" s="56" t="s">
        <v>4942</v>
      </c>
      <c r="E2148" s="56" t="s">
        <v>4943</v>
      </c>
      <c r="F2148" s="57">
        <v>2</v>
      </c>
    </row>
    <row r="2149" spans="1:6">
      <c r="A2149" s="55">
        <v>46248</v>
      </c>
      <c r="B2149" s="56" t="s">
        <v>100</v>
      </c>
      <c r="C2149" s="57">
        <v>58</v>
      </c>
      <c r="D2149" s="56" t="s">
        <v>4953</v>
      </c>
      <c r="E2149" s="56" t="s">
        <v>4954</v>
      </c>
      <c r="F2149" s="57">
        <v>1</v>
      </c>
    </row>
    <row r="2150" spans="1:6">
      <c r="A2150" s="55">
        <v>46248</v>
      </c>
      <c r="B2150" s="56" t="s">
        <v>102</v>
      </c>
      <c r="C2150" s="57">
        <v>66</v>
      </c>
      <c r="D2150" s="56" t="s">
        <v>4944</v>
      </c>
      <c r="E2150" s="56" t="s">
        <v>4945</v>
      </c>
      <c r="F2150" s="57">
        <v>1</v>
      </c>
    </row>
    <row r="2151" spans="1:6">
      <c r="A2151" s="55">
        <v>46248</v>
      </c>
      <c r="B2151" s="56" t="s">
        <v>104</v>
      </c>
      <c r="C2151" s="57">
        <v>91</v>
      </c>
      <c r="D2151" s="56" t="s">
        <v>4942</v>
      </c>
      <c r="E2151" s="56" t="s">
        <v>4943</v>
      </c>
      <c r="F2151" s="57">
        <v>2</v>
      </c>
    </row>
    <row r="2152" spans="1:6">
      <c r="A2152" s="55">
        <v>46248</v>
      </c>
      <c r="B2152" s="56" t="s">
        <v>110</v>
      </c>
      <c r="C2152" s="57">
        <v>1</v>
      </c>
      <c r="D2152" s="56" t="s">
        <v>4950</v>
      </c>
      <c r="E2152" s="56" t="s">
        <v>4951</v>
      </c>
      <c r="F2152" s="57">
        <v>1</v>
      </c>
    </row>
    <row r="2153" spans="1:6">
      <c r="A2153" s="55">
        <v>46248</v>
      </c>
      <c r="B2153" s="56" t="s">
        <v>112</v>
      </c>
      <c r="C2153" s="57">
        <v>18</v>
      </c>
      <c r="D2153" s="56" t="s">
        <v>4950</v>
      </c>
      <c r="E2153" s="56" t="s">
        <v>4951</v>
      </c>
      <c r="F2153" s="57">
        <v>1</v>
      </c>
    </row>
    <row r="2154" spans="1:6">
      <c r="A2154" s="55">
        <v>46248</v>
      </c>
      <c r="B2154" s="56" t="s">
        <v>4063</v>
      </c>
      <c r="C2154" s="57">
        <v>78</v>
      </c>
      <c r="D2154" s="56" t="s">
        <v>4942</v>
      </c>
      <c r="E2154" s="56" t="s">
        <v>4943</v>
      </c>
      <c r="F2154" s="57">
        <v>2</v>
      </c>
    </row>
    <row r="2155" spans="1:6">
      <c r="A2155" s="55">
        <v>46248</v>
      </c>
      <c r="B2155" s="56" t="s">
        <v>116</v>
      </c>
      <c r="C2155" s="57">
        <v>12</v>
      </c>
      <c r="D2155" s="56" t="s">
        <v>4942</v>
      </c>
      <c r="E2155" s="56" t="s">
        <v>4943</v>
      </c>
      <c r="F2155" s="57">
        <v>2</v>
      </c>
    </row>
    <row r="2156" spans="1:6">
      <c r="A2156" s="55">
        <v>46248</v>
      </c>
      <c r="B2156" s="56" t="s">
        <v>118</v>
      </c>
      <c r="C2156" s="57">
        <v>61</v>
      </c>
      <c r="D2156" s="56" t="s">
        <v>4965</v>
      </c>
      <c r="E2156" s="56" t="s">
        <v>4966</v>
      </c>
      <c r="F2156" s="57">
        <v>2</v>
      </c>
    </row>
    <row r="2157" spans="1:6">
      <c r="A2157" s="55">
        <v>46248</v>
      </c>
      <c r="B2157" s="56" t="s">
        <v>120</v>
      </c>
      <c r="C2157" s="57">
        <v>53</v>
      </c>
      <c r="D2157" s="56" t="s">
        <v>4946</v>
      </c>
      <c r="E2157" s="56" t="s">
        <v>4947</v>
      </c>
      <c r="F2157" s="57">
        <v>1</v>
      </c>
    </row>
    <row r="2158" spans="1:6">
      <c r="A2158" s="55">
        <v>46248</v>
      </c>
      <c r="B2158" s="56" t="s">
        <v>122</v>
      </c>
      <c r="C2158" s="57">
        <v>99</v>
      </c>
      <c r="D2158" s="56" t="s">
        <v>4953</v>
      </c>
      <c r="E2158" s="56" t="s">
        <v>4954</v>
      </c>
      <c r="F2158" s="57">
        <v>1</v>
      </c>
    </row>
    <row r="2159" spans="1:6">
      <c r="A2159" s="55">
        <v>46248</v>
      </c>
      <c r="B2159" s="56" t="s">
        <v>124</v>
      </c>
      <c r="C2159" s="57">
        <v>31</v>
      </c>
      <c r="D2159" s="56" t="s">
        <v>4944</v>
      </c>
      <c r="E2159" s="56" t="s">
        <v>4945</v>
      </c>
      <c r="F2159" s="57">
        <v>1</v>
      </c>
    </row>
    <row r="2160" spans="1:6">
      <c r="A2160" s="55">
        <v>46248</v>
      </c>
      <c r="B2160" s="56" t="s">
        <v>128</v>
      </c>
      <c r="C2160" s="57">
        <v>2</v>
      </c>
      <c r="D2160" s="56" t="s">
        <v>4942</v>
      </c>
      <c r="E2160" s="56" t="s">
        <v>4943</v>
      </c>
      <c r="F2160" s="57">
        <v>2</v>
      </c>
    </row>
    <row r="2161" spans="1:6">
      <c r="A2161" s="55">
        <v>46248</v>
      </c>
      <c r="B2161" s="56" t="s">
        <v>132</v>
      </c>
      <c r="C2161" s="57">
        <v>53</v>
      </c>
      <c r="D2161" s="56" t="s">
        <v>4942</v>
      </c>
      <c r="E2161" s="56" t="s">
        <v>4943</v>
      </c>
      <c r="F2161" s="57">
        <v>2</v>
      </c>
    </row>
    <row r="2162" spans="1:6">
      <c r="A2162" s="55">
        <v>46248</v>
      </c>
      <c r="B2162" s="56" t="s">
        <v>140</v>
      </c>
      <c r="C2162" s="57">
        <v>10</v>
      </c>
      <c r="D2162" s="56" t="s">
        <v>4946</v>
      </c>
      <c r="E2162" s="56" t="s">
        <v>4947</v>
      </c>
      <c r="F2162" s="57">
        <v>1</v>
      </c>
    </row>
    <row r="2163" spans="1:6">
      <c r="A2163" s="55">
        <v>46248</v>
      </c>
      <c r="B2163" s="56" t="s">
        <v>142</v>
      </c>
      <c r="C2163" s="57">
        <v>71</v>
      </c>
      <c r="D2163" s="56" t="s">
        <v>4946</v>
      </c>
      <c r="E2163" s="56" t="s">
        <v>4947</v>
      </c>
      <c r="F2163" s="57">
        <v>1</v>
      </c>
    </row>
    <row r="2164" spans="1:6">
      <c r="A2164" s="55">
        <v>46248</v>
      </c>
      <c r="B2164" s="56" t="s">
        <v>144</v>
      </c>
      <c r="C2164" s="57">
        <v>19</v>
      </c>
      <c r="D2164" s="56" t="s">
        <v>4953</v>
      </c>
      <c r="E2164" s="56" t="s">
        <v>4954</v>
      </c>
      <c r="F2164" s="57">
        <v>1</v>
      </c>
    </row>
    <row r="2165" spans="1:6">
      <c r="A2165" s="55">
        <v>46248</v>
      </c>
      <c r="B2165" s="56" t="s">
        <v>146</v>
      </c>
      <c r="C2165" s="57">
        <v>114</v>
      </c>
      <c r="D2165" s="56" t="s">
        <v>4942</v>
      </c>
      <c r="E2165" s="56" t="s">
        <v>4943</v>
      </c>
      <c r="F2165" s="57">
        <v>2</v>
      </c>
    </row>
    <row r="2166" spans="1:6">
      <c r="A2166" s="55">
        <v>46248</v>
      </c>
      <c r="B2166" s="56" t="s">
        <v>148</v>
      </c>
      <c r="C2166" s="57">
        <v>76</v>
      </c>
      <c r="D2166" s="56" t="s">
        <v>4953</v>
      </c>
      <c r="E2166" s="56" t="s">
        <v>4954</v>
      </c>
      <c r="F2166" s="57">
        <v>1</v>
      </c>
    </row>
    <row r="2167" spans="1:6">
      <c r="A2167" s="55">
        <v>46248</v>
      </c>
      <c r="B2167" s="56" t="s">
        <v>152</v>
      </c>
      <c r="C2167" s="57">
        <v>91</v>
      </c>
      <c r="D2167" s="56" t="s">
        <v>4953</v>
      </c>
      <c r="E2167" s="56" t="s">
        <v>4954</v>
      </c>
      <c r="F2167" s="57">
        <v>1</v>
      </c>
    </row>
    <row r="2168" spans="1:6">
      <c r="A2168" s="55">
        <v>46248</v>
      </c>
      <c r="B2168" s="56" t="s">
        <v>154</v>
      </c>
      <c r="C2168" s="57">
        <v>41</v>
      </c>
      <c r="D2168" s="56" t="s">
        <v>4944</v>
      </c>
      <c r="E2168" s="56" t="s">
        <v>4945</v>
      </c>
      <c r="F2168" s="57">
        <v>1</v>
      </c>
    </row>
    <row r="2169" spans="1:6">
      <c r="A2169" s="55">
        <v>46248</v>
      </c>
      <c r="B2169" s="56" t="s">
        <v>156</v>
      </c>
      <c r="C2169" s="57">
        <v>67</v>
      </c>
      <c r="D2169" s="56" t="s">
        <v>4942</v>
      </c>
      <c r="E2169" s="56" t="s">
        <v>4943</v>
      </c>
      <c r="F2169" s="57">
        <v>2</v>
      </c>
    </row>
    <row r="2170" spans="1:6">
      <c r="A2170" s="55">
        <v>46248</v>
      </c>
      <c r="B2170" s="56" t="s">
        <v>160</v>
      </c>
      <c r="C2170" s="57">
        <v>133</v>
      </c>
      <c r="D2170" s="56" t="s">
        <v>4942</v>
      </c>
      <c r="E2170" s="56" t="s">
        <v>4943</v>
      </c>
      <c r="F2170" s="57">
        <v>2</v>
      </c>
    </row>
    <row r="2171" spans="1:6">
      <c r="A2171" s="55">
        <v>46248</v>
      </c>
      <c r="B2171" s="56" t="s">
        <v>162</v>
      </c>
      <c r="C2171" s="57">
        <v>7</v>
      </c>
      <c r="D2171" s="56" t="s">
        <v>4944</v>
      </c>
      <c r="E2171" s="56" t="s">
        <v>4945</v>
      </c>
      <c r="F2171" s="57">
        <v>1</v>
      </c>
    </row>
    <row r="2172" spans="1:6">
      <c r="A2172" s="55">
        <v>46248</v>
      </c>
      <c r="B2172" s="56" t="s">
        <v>166</v>
      </c>
      <c r="C2172" s="57">
        <v>82</v>
      </c>
      <c r="D2172" s="56" t="s">
        <v>4944</v>
      </c>
      <c r="E2172" s="56" t="s">
        <v>4945</v>
      </c>
      <c r="F2172" s="57">
        <v>1</v>
      </c>
    </row>
    <row r="2173" spans="1:6">
      <c r="A2173" s="55">
        <v>46248</v>
      </c>
      <c r="B2173" s="56" t="s">
        <v>168</v>
      </c>
      <c r="C2173" s="57">
        <v>104</v>
      </c>
      <c r="D2173" s="56" t="s">
        <v>4955</v>
      </c>
      <c r="E2173" s="56" t="s">
        <v>4956</v>
      </c>
      <c r="F2173" s="57">
        <v>3</v>
      </c>
    </row>
    <row r="2174" spans="1:6">
      <c r="A2174" s="55">
        <v>46248</v>
      </c>
      <c r="B2174" s="56" t="s">
        <v>170</v>
      </c>
      <c r="C2174" s="57">
        <v>86</v>
      </c>
      <c r="D2174" s="56" t="s">
        <v>4944</v>
      </c>
      <c r="E2174" s="56" t="s">
        <v>4945</v>
      </c>
      <c r="F2174" s="57">
        <v>1</v>
      </c>
    </row>
    <row r="2175" spans="1:6">
      <c r="A2175" s="55">
        <v>46248</v>
      </c>
      <c r="B2175" s="56" t="s">
        <v>178</v>
      </c>
      <c r="C2175" s="57">
        <v>40</v>
      </c>
      <c r="D2175" s="56" t="s">
        <v>4946</v>
      </c>
      <c r="E2175" s="56" t="s">
        <v>4947</v>
      </c>
      <c r="F2175" s="57">
        <v>1</v>
      </c>
    </row>
    <row r="2176" spans="1:6">
      <c r="A2176" s="55">
        <v>46248</v>
      </c>
      <c r="B2176" s="56" t="s">
        <v>180</v>
      </c>
      <c r="C2176" s="57">
        <v>39</v>
      </c>
      <c r="D2176" s="56" t="s">
        <v>4944</v>
      </c>
      <c r="E2176" s="56" t="s">
        <v>4945</v>
      </c>
      <c r="F2176" s="57">
        <v>1</v>
      </c>
    </row>
    <row r="2177" spans="1:6">
      <c r="A2177" s="55">
        <v>46248</v>
      </c>
      <c r="B2177" s="56" t="s">
        <v>184</v>
      </c>
      <c r="C2177" s="57">
        <v>67</v>
      </c>
      <c r="D2177" s="56" t="s">
        <v>4944</v>
      </c>
      <c r="E2177" s="56" t="s">
        <v>4945</v>
      </c>
      <c r="F2177" s="57">
        <v>1</v>
      </c>
    </row>
    <row r="2178" spans="1:6">
      <c r="A2178" s="55">
        <v>46248</v>
      </c>
      <c r="B2178" s="56" t="s">
        <v>186</v>
      </c>
      <c r="C2178" s="57">
        <v>35</v>
      </c>
      <c r="D2178" s="56" t="s">
        <v>4953</v>
      </c>
      <c r="E2178" s="56" t="s">
        <v>4954</v>
      </c>
      <c r="F2178" s="57">
        <v>1</v>
      </c>
    </row>
    <row r="2179" spans="1:6">
      <c r="A2179" s="55">
        <v>46248</v>
      </c>
      <c r="B2179" s="56" t="s">
        <v>188</v>
      </c>
      <c r="C2179" s="57">
        <v>74</v>
      </c>
      <c r="D2179" s="56" t="s">
        <v>4942</v>
      </c>
      <c r="E2179" s="56" t="s">
        <v>4943</v>
      </c>
      <c r="F2179" s="57">
        <v>2</v>
      </c>
    </row>
    <row r="2180" spans="1:6">
      <c r="A2180" s="55">
        <v>46248</v>
      </c>
      <c r="B2180" s="56" t="s">
        <v>192</v>
      </c>
      <c r="C2180" s="57">
        <v>45</v>
      </c>
      <c r="D2180" s="56" t="s">
        <v>4950</v>
      </c>
      <c r="E2180" s="56" t="s">
        <v>4951</v>
      </c>
      <c r="F2180" s="57">
        <v>1</v>
      </c>
    </row>
    <row r="2181" spans="1:6">
      <c r="A2181" s="55">
        <v>46248</v>
      </c>
      <c r="B2181" s="56" t="s">
        <v>194</v>
      </c>
      <c r="C2181" s="57">
        <v>90</v>
      </c>
      <c r="D2181" s="56" t="s">
        <v>4953</v>
      </c>
      <c r="E2181" s="56" t="s">
        <v>4954</v>
      </c>
      <c r="F2181" s="57">
        <v>1</v>
      </c>
    </row>
    <row r="2182" spans="1:6">
      <c r="A2182" s="55">
        <v>46248</v>
      </c>
      <c r="B2182" s="56" t="s">
        <v>196</v>
      </c>
      <c r="C2182" s="57">
        <v>3</v>
      </c>
      <c r="D2182" s="56" t="s">
        <v>4950</v>
      </c>
      <c r="E2182" s="56" t="s">
        <v>4951</v>
      </c>
      <c r="F2182" s="57">
        <v>1</v>
      </c>
    </row>
    <row r="2183" spans="1:6">
      <c r="A2183" s="55">
        <v>46248</v>
      </c>
      <c r="B2183" s="56" t="s">
        <v>198</v>
      </c>
      <c r="C2183" s="57">
        <v>53</v>
      </c>
      <c r="D2183" s="56" t="s">
        <v>4946</v>
      </c>
      <c r="E2183" s="56" t="s">
        <v>4947</v>
      </c>
      <c r="F2183" s="57">
        <v>1</v>
      </c>
    </row>
    <row r="2184" spans="1:6">
      <c r="A2184" s="55">
        <v>46248</v>
      </c>
      <c r="B2184" s="56" t="s">
        <v>202</v>
      </c>
      <c r="C2184" s="57">
        <v>4</v>
      </c>
      <c r="D2184" s="56" t="s">
        <v>4950</v>
      </c>
      <c r="E2184" s="56" t="s">
        <v>4951</v>
      </c>
      <c r="F2184" s="57">
        <v>1</v>
      </c>
    </row>
    <row r="2185" spans="1:6">
      <c r="A2185" s="55">
        <v>46248</v>
      </c>
      <c r="B2185" s="56" t="s">
        <v>204</v>
      </c>
      <c r="C2185" s="57">
        <v>13</v>
      </c>
      <c r="D2185" s="56" t="s">
        <v>4950</v>
      </c>
      <c r="E2185" s="56" t="s">
        <v>4951</v>
      </c>
      <c r="F2185" s="57">
        <v>1</v>
      </c>
    </row>
    <row r="2186" spans="1:6">
      <c r="A2186" s="55">
        <v>46248</v>
      </c>
      <c r="B2186" s="56" t="s">
        <v>216</v>
      </c>
      <c r="C2186" s="57">
        <v>49</v>
      </c>
      <c r="D2186" s="56" t="s">
        <v>4946</v>
      </c>
      <c r="E2186" s="56" t="s">
        <v>4947</v>
      </c>
      <c r="F2186" s="57">
        <v>1</v>
      </c>
    </row>
    <row r="2187" spans="1:6">
      <c r="A2187" s="55">
        <v>46248</v>
      </c>
      <c r="B2187" s="56" t="s">
        <v>218</v>
      </c>
      <c r="C2187" s="57">
        <v>17</v>
      </c>
      <c r="D2187" s="56" t="s">
        <v>4942</v>
      </c>
      <c r="E2187" s="56" t="s">
        <v>4943</v>
      </c>
      <c r="F2187" s="57">
        <v>2</v>
      </c>
    </row>
    <row r="2188" spans="1:6">
      <c r="A2188" s="55">
        <v>46248</v>
      </c>
      <c r="B2188" s="56" t="s">
        <v>220</v>
      </c>
      <c r="C2188" s="57">
        <v>39</v>
      </c>
      <c r="D2188" s="56" t="s">
        <v>4953</v>
      </c>
      <c r="E2188" s="56" t="s">
        <v>4954</v>
      </c>
      <c r="F2188" s="57">
        <v>1</v>
      </c>
    </row>
    <row r="2189" spans="1:6">
      <c r="A2189" s="55">
        <v>46248</v>
      </c>
      <c r="B2189" s="56" t="s">
        <v>226</v>
      </c>
      <c r="C2189" s="57">
        <v>63</v>
      </c>
      <c r="D2189" s="56" t="s">
        <v>4953</v>
      </c>
      <c r="E2189" s="56" t="s">
        <v>4954</v>
      </c>
      <c r="F2189" s="57">
        <v>1</v>
      </c>
    </row>
    <row r="2190" spans="1:6">
      <c r="A2190" s="55">
        <v>46248</v>
      </c>
      <c r="B2190" s="56" t="s">
        <v>228</v>
      </c>
      <c r="C2190" s="57">
        <v>158</v>
      </c>
      <c r="D2190" s="56" t="s">
        <v>4948</v>
      </c>
      <c r="E2190" s="56" t="s">
        <v>4949</v>
      </c>
      <c r="F2190" s="57">
        <v>2</v>
      </c>
    </row>
    <row r="2191" spans="1:6">
      <c r="A2191" s="55">
        <v>46248</v>
      </c>
      <c r="B2191" s="56" t="s">
        <v>238</v>
      </c>
      <c r="C2191" s="57">
        <v>16</v>
      </c>
      <c r="D2191" s="56" t="s">
        <v>4950</v>
      </c>
      <c r="E2191" s="56" t="s">
        <v>4951</v>
      </c>
      <c r="F2191" s="57">
        <v>1</v>
      </c>
    </row>
    <row r="2192" spans="1:6">
      <c r="A2192" s="55">
        <v>46248</v>
      </c>
      <c r="B2192" s="56" t="s">
        <v>240</v>
      </c>
      <c r="C2192" s="57">
        <v>31</v>
      </c>
      <c r="D2192" s="56" t="s">
        <v>4942</v>
      </c>
      <c r="E2192" s="56" t="s">
        <v>4943</v>
      </c>
      <c r="F2192" s="57">
        <v>2</v>
      </c>
    </row>
    <row r="2193" spans="1:6">
      <c r="A2193" s="55">
        <v>46248</v>
      </c>
      <c r="B2193" s="56" t="s">
        <v>244</v>
      </c>
      <c r="C2193" s="57">
        <v>14</v>
      </c>
      <c r="D2193" s="56" t="s">
        <v>4950</v>
      </c>
      <c r="E2193" s="56" t="s">
        <v>4951</v>
      </c>
      <c r="F2193" s="57">
        <v>1</v>
      </c>
    </row>
    <row r="2194" spans="1:6">
      <c r="A2194" s="55">
        <v>46248</v>
      </c>
      <c r="B2194" s="56" t="s">
        <v>250</v>
      </c>
      <c r="C2194" s="57">
        <v>40</v>
      </c>
      <c r="D2194" s="56" t="s">
        <v>4942</v>
      </c>
      <c r="E2194" s="56" t="s">
        <v>4943</v>
      </c>
      <c r="F2194" s="57">
        <v>2</v>
      </c>
    </row>
    <row r="2195" spans="1:6">
      <c r="A2195" s="55">
        <v>46248</v>
      </c>
      <c r="B2195" s="56" t="s">
        <v>252</v>
      </c>
      <c r="C2195" s="57">
        <v>6</v>
      </c>
      <c r="D2195" s="56" t="s">
        <v>4942</v>
      </c>
      <c r="E2195" s="56" t="s">
        <v>4943</v>
      </c>
      <c r="F2195" s="57">
        <v>2</v>
      </c>
    </row>
    <row r="2196" spans="1:6">
      <c r="A2196" s="55">
        <v>46248</v>
      </c>
      <c r="B2196" s="56" t="s">
        <v>254</v>
      </c>
      <c r="C2196" s="57">
        <v>122</v>
      </c>
      <c r="D2196" s="56" t="s">
        <v>4950</v>
      </c>
      <c r="E2196" s="56" t="s">
        <v>4951</v>
      </c>
      <c r="F2196" s="57">
        <v>1</v>
      </c>
    </row>
    <row r="2197" spans="1:6">
      <c r="A2197" s="55">
        <v>46248</v>
      </c>
      <c r="B2197" s="56" t="s">
        <v>256</v>
      </c>
      <c r="C2197" s="57">
        <v>82</v>
      </c>
      <c r="D2197" s="56" t="s">
        <v>4942</v>
      </c>
      <c r="E2197" s="56" t="s">
        <v>4943</v>
      </c>
      <c r="F2197" s="57">
        <v>2</v>
      </c>
    </row>
    <row r="2198" spans="1:6">
      <c r="A2198" s="55">
        <v>46248</v>
      </c>
      <c r="B2198" s="56" t="s">
        <v>258</v>
      </c>
      <c r="C2198" s="57">
        <v>54</v>
      </c>
      <c r="D2198" s="56" t="s">
        <v>4942</v>
      </c>
      <c r="E2198" s="56" t="s">
        <v>4943</v>
      </c>
      <c r="F2198" s="57">
        <v>2</v>
      </c>
    </row>
    <row r="2199" spans="1:6">
      <c r="A2199" s="55">
        <v>46248</v>
      </c>
      <c r="B2199" s="56" t="s">
        <v>270</v>
      </c>
      <c r="C2199" s="57">
        <v>71</v>
      </c>
      <c r="D2199" s="56" t="s">
        <v>4953</v>
      </c>
      <c r="E2199" s="56" t="s">
        <v>4954</v>
      </c>
      <c r="F2199" s="57">
        <v>1</v>
      </c>
    </row>
    <row r="2200" spans="1:6">
      <c r="A2200" s="55">
        <v>46248</v>
      </c>
      <c r="B2200" s="56" t="s">
        <v>272</v>
      </c>
      <c r="C2200" s="57">
        <v>27</v>
      </c>
      <c r="D2200" s="56" t="s">
        <v>4950</v>
      </c>
      <c r="E2200" s="56" t="s">
        <v>4951</v>
      </c>
      <c r="F2200" s="57">
        <v>1</v>
      </c>
    </row>
    <row r="2201" spans="1:6">
      <c r="A2201" s="55">
        <v>46248</v>
      </c>
      <c r="B2201" s="56" t="s">
        <v>276</v>
      </c>
      <c r="C2201" s="57">
        <v>83</v>
      </c>
      <c r="D2201" s="56" t="s">
        <v>4942</v>
      </c>
      <c r="E2201" s="56" t="s">
        <v>4943</v>
      </c>
      <c r="F2201" s="57">
        <v>2</v>
      </c>
    </row>
    <row r="2202" spans="1:6">
      <c r="A2202" s="55">
        <v>46248</v>
      </c>
      <c r="B2202" s="56" t="s">
        <v>278</v>
      </c>
      <c r="C2202" s="57">
        <v>83</v>
      </c>
      <c r="D2202" s="56" t="s">
        <v>4953</v>
      </c>
      <c r="E2202" s="56" t="s">
        <v>4954</v>
      </c>
      <c r="F2202" s="57">
        <v>1</v>
      </c>
    </row>
    <row r="2203" spans="1:6">
      <c r="A2203" s="55">
        <v>46248</v>
      </c>
      <c r="B2203" s="56" t="s">
        <v>280</v>
      </c>
      <c r="C2203" s="57">
        <v>145</v>
      </c>
      <c r="D2203" s="56" t="s">
        <v>4948</v>
      </c>
      <c r="E2203" s="56" t="s">
        <v>4949</v>
      </c>
      <c r="F2203" s="57">
        <v>2</v>
      </c>
    </row>
    <row r="2204" spans="1:6">
      <c r="A2204" s="55">
        <v>46248</v>
      </c>
      <c r="B2204" s="56" t="s">
        <v>282</v>
      </c>
      <c r="C2204" s="57">
        <v>86</v>
      </c>
      <c r="D2204" s="56" t="s">
        <v>4953</v>
      </c>
      <c r="E2204" s="56" t="s">
        <v>4954</v>
      </c>
      <c r="F2204" s="57">
        <v>1</v>
      </c>
    </row>
    <row r="2205" spans="1:6">
      <c r="A2205" s="55">
        <v>46248</v>
      </c>
      <c r="B2205" s="56" t="s">
        <v>312</v>
      </c>
      <c r="C2205" s="57">
        <v>4</v>
      </c>
      <c r="D2205" s="56" t="s">
        <v>4942</v>
      </c>
      <c r="E2205" s="56" t="s">
        <v>4943</v>
      </c>
      <c r="F2205" s="57">
        <v>2</v>
      </c>
    </row>
    <row r="2206" spans="1:6">
      <c r="A2206" s="55">
        <v>46248</v>
      </c>
      <c r="B2206" s="56" t="s">
        <v>4073</v>
      </c>
      <c r="C2206" s="57">
        <v>7</v>
      </c>
      <c r="D2206" s="56" t="s">
        <v>4942</v>
      </c>
      <c r="E2206" s="56" t="s">
        <v>4943</v>
      </c>
      <c r="F2206" s="57">
        <v>2</v>
      </c>
    </row>
    <row r="2207" spans="1:6">
      <c r="A2207" s="55">
        <v>46248</v>
      </c>
      <c r="B2207" s="56" t="s">
        <v>328</v>
      </c>
      <c r="C2207" s="57">
        <v>96</v>
      </c>
      <c r="D2207" s="56" t="s">
        <v>4944</v>
      </c>
      <c r="E2207" s="56" t="s">
        <v>4945</v>
      </c>
      <c r="F2207" s="57">
        <v>1</v>
      </c>
    </row>
    <row r="2208" spans="1:6">
      <c r="A2208" s="55">
        <v>46248</v>
      </c>
      <c r="B2208" s="56" t="s">
        <v>338</v>
      </c>
      <c r="C2208" s="57">
        <v>43</v>
      </c>
      <c r="D2208" s="56" t="s">
        <v>4953</v>
      </c>
      <c r="E2208" s="56" t="s">
        <v>4954</v>
      </c>
      <c r="F2208" s="57">
        <v>1</v>
      </c>
    </row>
    <row r="2209" spans="1:6">
      <c r="A2209" s="55">
        <v>46248</v>
      </c>
      <c r="B2209" s="56" t="s">
        <v>350</v>
      </c>
      <c r="C2209" s="57">
        <v>2</v>
      </c>
      <c r="D2209" s="56" t="s">
        <v>4942</v>
      </c>
      <c r="E2209" s="56" t="s">
        <v>4943</v>
      </c>
      <c r="F2209" s="57">
        <v>2</v>
      </c>
    </row>
    <row r="2210" spans="1:6">
      <c r="A2210" s="55">
        <v>46248</v>
      </c>
      <c r="B2210" s="56" t="s">
        <v>358</v>
      </c>
      <c r="C2210" s="57">
        <v>23</v>
      </c>
      <c r="D2210" s="56" t="s">
        <v>4942</v>
      </c>
      <c r="E2210" s="56" t="s">
        <v>4943</v>
      </c>
      <c r="F2210" s="57">
        <v>2</v>
      </c>
    </row>
    <row r="2211" spans="1:6">
      <c r="A2211" s="55">
        <v>46248</v>
      </c>
      <c r="B2211" s="56" t="s">
        <v>380</v>
      </c>
      <c r="C2211" s="57">
        <v>24</v>
      </c>
      <c r="D2211" s="56" t="s">
        <v>4953</v>
      </c>
      <c r="E2211" s="56" t="s">
        <v>4954</v>
      </c>
      <c r="F2211" s="57">
        <v>1</v>
      </c>
    </row>
    <row r="2212" spans="1:6">
      <c r="A2212" s="55">
        <v>46248</v>
      </c>
      <c r="B2212" s="56" t="s">
        <v>386</v>
      </c>
      <c r="C2212" s="57">
        <v>111</v>
      </c>
      <c r="D2212" s="56" t="s">
        <v>4953</v>
      </c>
      <c r="E2212" s="56" t="s">
        <v>4954</v>
      </c>
      <c r="F2212" s="57">
        <v>1</v>
      </c>
    </row>
    <row r="2213" spans="1:6">
      <c r="A2213" s="55">
        <v>46248</v>
      </c>
      <c r="B2213" s="56" t="s">
        <v>394</v>
      </c>
      <c r="C2213" s="57">
        <v>8</v>
      </c>
      <c r="D2213" s="56" t="s">
        <v>4942</v>
      </c>
      <c r="E2213" s="56" t="s">
        <v>4943</v>
      </c>
      <c r="F2213" s="57">
        <v>2</v>
      </c>
    </row>
    <row r="2214" spans="1:6">
      <c r="A2214" s="55">
        <v>46248</v>
      </c>
      <c r="B2214" s="56" t="s">
        <v>420</v>
      </c>
      <c r="C2214" s="57">
        <v>28</v>
      </c>
      <c r="D2214" s="56" t="s">
        <v>4946</v>
      </c>
      <c r="E2214" s="56" t="s">
        <v>4947</v>
      </c>
      <c r="F2214" s="57">
        <v>1</v>
      </c>
    </row>
    <row r="2215" spans="1:6">
      <c r="A2215" s="55">
        <v>46248</v>
      </c>
      <c r="B2215" s="56" t="s">
        <v>424</v>
      </c>
      <c r="C2215" s="57">
        <v>22</v>
      </c>
      <c r="D2215" s="56" t="s">
        <v>4953</v>
      </c>
      <c r="E2215" s="56" t="s">
        <v>4954</v>
      </c>
      <c r="F2215" s="57">
        <v>1</v>
      </c>
    </row>
    <row r="2216" spans="1:6">
      <c r="A2216" s="55">
        <v>46248</v>
      </c>
      <c r="B2216" s="56" t="s">
        <v>430</v>
      </c>
      <c r="C2216" s="57">
        <v>122</v>
      </c>
      <c r="D2216" s="56" t="s">
        <v>4942</v>
      </c>
      <c r="E2216" s="56" t="s">
        <v>4943</v>
      </c>
      <c r="F2216" s="57">
        <v>2</v>
      </c>
    </row>
    <row r="2217" spans="1:6">
      <c r="A2217" s="55">
        <v>46248</v>
      </c>
      <c r="B2217" s="56" t="s">
        <v>432</v>
      </c>
      <c r="C2217" s="57">
        <v>5</v>
      </c>
      <c r="D2217" s="56" t="s">
        <v>4942</v>
      </c>
      <c r="E2217" s="56" t="s">
        <v>4943</v>
      </c>
      <c r="F2217" s="57">
        <v>2</v>
      </c>
    </row>
    <row r="2218" spans="1:6">
      <c r="A2218" s="55">
        <v>46248</v>
      </c>
      <c r="B2218" s="56" t="s">
        <v>4970</v>
      </c>
      <c r="C2218" s="57">
        <v>6</v>
      </c>
      <c r="D2218" s="56" t="s">
        <v>4942</v>
      </c>
      <c r="E2218" s="56" t="s">
        <v>4943</v>
      </c>
      <c r="F2218" s="57">
        <v>2</v>
      </c>
    </row>
    <row r="2219" spans="1:6">
      <c r="A2219" s="55">
        <v>46248</v>
      </c>
      <c r="B2219" s="56" t="s">
        <v>456</v>
      </c>
      <c r="C2219" s="57">
        <v>115</v>
      </c>
      <c r="D2219" s="56" t="s">
        <v>4942</v>
      </c>
      <c r="E2219" s="56" t="s">
        <v>4943</v>
      </c>
      <c r="F2219" s="57">
        <v>2</v>
      </c>
    </row>
    <row r="2220" spans="1:6">
      <c r="A2220" s="55">
        <v>46248</v>
      </c>
      <c r="B2220" s="56" t="s">
        <v>458</v>
      </c>
      <c r="C2220" s="57">
        <v>69</v>
      </c>
      <c r="D2220" s="56" t="s">
        <v>4944</v>
      </c>
      <c r="E2220" s="56" t="s">
        <v>4945</v>
      </c>
      <c r="F2220" s="57">
        <v>1</v>
      </c>
    </row>
    <row r="2221" spans="1:6">
      <c r="A2221" s="55">
        <v>46248</v>
      </c>
      <c r="B2221" s="56" t="s">
        <v>460</v>
      </c>
      <c r="C2221" s="57">
        <v>24</v>
      </c>
      <c r="D2221" s="56" t="s">
        <v>4953</v>
      </c>
      <c r="E2221" s="56" t="s">
        <v>4954</v>
      </c>
      <c r="F2221" s="57">
        <v>1</v>
      </c>
    </row>
    <row r="2222" spans="1:6">
      <c r="A2222" s="55">
        <v>46248</v>
      </c>
      <c r="B2222" s="56" t="s">
        <v>462</v>
      </c>
      <c r="C2222" s="57">
        <v>43</v>
      </c>
      <c r="D2222" s="56" t="s">
        <v>4953</v>
      </c>
      <c r="E2222" s="56" t="s">
        <v>4954</v>
      </c>
      <c r="F2222" s="57">
        <v>1</v>
      </c>
    </row>
    <row r="2223" spans="1:6">
      <c r="A2223" s="55">
        <v>46248</v>
      </c>
      <c r="B2223" s="56" t="s">
        <v>464</v>
      </c>
      <c r="C2223" s="57">
        <v>95</v>
      </c>
      <c r="D2223" s="56" t="s">
        <v>4946</v>
      </c>
      <c r="E2223" s="56" t="s">
        <v>4947</v>
      </c>
      <c r="F2223" s="57">
        <v>1</v>
      </c>
    </row>
    <row r="2224" spans="1:6">
      <c r="A2224" s="55">
        <v>46248</v>
      </c>
      <c r="B2224" s="56" t="s">
        <v>472</v>
      </c>
      <c r="C2224" s="57">
        <v>73</v>
      </c>
      <c r="D2224" s="56" t="s">
        <v>4953</v>
      </c>
      <c r="E2224" s="56" t="s">
        <v>4954</v>
      </c>
      <c r="F2224" s="57">
        <v>1</v>
      </c>
    </row>
    <row r="2225" spans="1:6">
      <c r="A2225" s="55">
        <v>46248</v>
      </c>
      <c r="B2225" s="56" t="s">
        <v>474</v>
      </c>
      <c r="C2225" s="57">
        <v>31</v>
      </c>
      <c r="D2225" s="56" t="s">
        <v>4950</v>
      </c>
      <c r="E2225" s="56" t="s">
        <v>4951</v>
      </c>
      <c r="F2225" s="57">
        <v>1</v>
      </c>
    </row>
    <row r="2226" spans="1:6">
      <c r="A2226" s="55">
        <v>46247</v>
      </c>
      <c r="B2226" s="56" t="s">
        <v>46</v>
      </c>
      <c r="C2226" s="57">
        <v>132</v>
      </c>
      <c r="D2226" s="56" t="s">
        <v>4942</v>
      </c>
      <c r="E2226" s="56" t="s">
        <v>4943</v>
      </c>
      <c r="F2226" s="57">
        <v>2</v>
      </c>
    </row>
    <row r="2227" spans="1:6">
      <c r="A2227" s="55">
        <v>46247</v>
      </c>
      <c r="B2227" s="56" t="s">
        <v>4051</v>
      </c>
      <c r="C2227" s="57">
        <v>122</v>
      </c>
      <c r="D2227" s="56" t="s">
        <v>4944</v>
      </c>
      <c r="E2227" s="56" t="s">
        <v>4945</v>
      </c>
      <c r="F2227" s="57">
        <v>1</v>
      </c>
    </row>
    <row r="2228" spans="1:6">
      <c r="A2228" s="55">
        <v>46247</v>
      </c>
      <c r="B2228" s="56" t="s">
        <v>49</v>
      </c>
      <c r="C2228" s="57">
        <v>34</v>
      </c>
      <c r="D2228" s="56" t="s">
        <v>4946</v>
      </c>
      <c r="E2228" s="56" t="s">
        <v>4947</v>
      </c>
      <c r="F2228" s="57">
        <v>1</v>
      </c>
    </row>
    <row r="2229" spans="1:6">
      <c r="A2229" s="55">
        <v>46247</v>
      </c>
      <c r="B2229" s="56" t="s">
        <v>56</v>
      </c>
      <c r="C2229" s="57">
        <v>199</v>
      </c>
      <c r="D2229" s="56" t="s">
        <v>4948</v>
      </c>
      <c r="E2229" s="56" t="s">
        <v>4949</v>
      </c>
      <c r="F2229" s="57">
        <v>2</v>
      </c>
    </row>
    <row r="2230" spans="1:6">
      <c r="A2230" s="55">
        <v>46247</v>
      </c>
      <c r="B2230" s="56" t="s">
        <v>58</v>
      </c>
      <c r="C2230" s="57">
        <v>24</v>
      </c>
      <c r="D2230" s="56" t="s">
        <v>4953</v>
      </c>
      <c r="E2230" s="56" t="s">
        <v>4954</v>
      </c>
      <c r="F2230" s="57">
        <v>1</v>
      </c>
    </row>
    <row r="2231" spans="1:6">
      <c r="A2231" s="55">
        <v>46247</v>
      </c>
      <c r="B2231" s="56" t="s">
        <v>60</v>
      </c>
      <c r="C2231" s="57">
        <v>141</v>
      </c>
      <c r="D2231" s="56" t="s">
        <v>4942</v>
      </c>
      <c r="E2231" s="56" t="s">
        <v>4943</v>
      </c>
      <c r="F2231" s="57">
        <v>2</v>
      </c>
    </row>
    <row r="2232" spans="1:6">
      <c r="A2232" s="55">
        <v>46247</v>
      </c>
      <c r="B2232" s="56" t="s">
        <v>64</v>
      </c>
      <c r="C2232" s="57">
        <v>72</v>
      </c>
      <c r="D2232" s="56" t="s">
        <v>4944</v>
      </c>
      <c r="E2232" s="56" t="s">
        <v>4945</v>
      </c>
      <c r="F2232" s="57">
        <v>1</v>
      </c>
    </row>
    <row r="2233" spans="1:6">
      <c r="A2233" s="55">
        <v>46247</v>
      </c>
      <c r="B2233" s="56" t="s">
        <v>66</v>
      </c>
      <c r="C2233" s="57">
        <v>125</v>
      </c>
      <c r="D2233" s="56" t="s">
        <v>4944</v>
      </c>
      <c r="E2233" s="56" t="s">
        <v>4945</v>
      </c>
      <c r="F2233" s="57">
        <v>1</v>
      </c>
    </row>
    <row r="2234" spans="1:6">
      <c r="A2234" s="55">
        <v>46247</v>
      </c>
      <c r="B2234" s="56" t="s">
        <v>70</v>
      </c>
      <c r="C2234" s="57">
        <v>63</v>
      </c>
      <c r="D2234" s="56" t="s">
        <v>4944</v>
      </c>
      <c r="E2234" s="56" t="s">
        <v>4945</v>
      </c>
      <c r="F2234" s="57">
        <v>1</v>
      </c>
    </row>
    <row r="2235" spans="1:6">
      <c r="A2235" s="55">
        <v>46247</v>
      </c>
      <c r="B2235" s="56" t="s">
        <v>4053</v>
      </c>
      <c r="C2235" s="57">
        <v>56</v>
      </c>
      <c r="D2235" s="56" t="s">
        <v>4944</v>
      </c>
      <c r="E2235" s="56" t="s">
        <v>4945</v>
      </c>
      <c r="F2235" s="57">
        <v>1</v>
      </c>
    </row>
    <row r="2236" spans="1:6">
      <c r="A2236" s="55">
        <v>46247</v>
      </c>
      <c r="B2236" s="56" t="s">
        <v>72</v>
      </c>
      <c r="C2236" s="57">
        <v>100</v>
      </c>
      <c r="D2236" s="56" t="s">
        <v>4944</v>
      </c>
      <c r="E2236" s="56" t="s">
        <v>4945</v>
      </c>
      <c r="F2236" s="57">
        <v>1</v>
      </c>
    </row>
    <row r="2237" spans="1:6">
      <c r="A2237" s="55">
        <v>46247</v>
      </c>
      <c r="B2237" s="56" t="s">
        <v>4055</v>
      </c>
      <c r="C2237" s="57">
        <v>28</v>
      </c>
      <c r="D2237" s="56" t="s">
        <v>4953</v>
      </c>
      <c r="E2237" s="56" t="s">
        <v>4954</v>
      </c>
      <c r="F2237" s="57">
        <v>1</v>
      </c>
    </row>
    <row r="2238" spans="1:6">
      <c r="A2238" s="55">
        <v>46247</v>
      </c>
      <c r="B2238" s="56" t="s">
        <v>4057</v>
      </c>
      <c r="C2238" s="57">
        <v>136</v>
      </c>
      <c r="D2238" s="56" t="s">
        <v>4948</v>
      </c>
      <c r="E2238" s="56" t="s">
        <v>4949</v>
      </c>
      <c r="F2238" s="57">
        <v>2</v>
      </c>
    </row>
    <row r="2239" spans="1:6">
      <c r="A2239" s="55">
        <v>46247</v>
      </c>
      <c r="B2239" s="56" t="s">
        <v>78</v>
      </c>
      <c r="C2239" s="57">
        <v>131</v>
      </c>
      <c r="D2239" s="56" t="s">
        <v>4948</v>
      </c>
      <c r="E2239" s="56" t="s">
        <v>4949</v>
      </c>
      <c r="F2239" s="57">
        <v>2</v>
      </c>
    </row>
    <row r="2240" spans="1:6">
      <c r="A2240" s="55">
        <v>46247</v>
      </c>
      <c r="B2240" s="56" t="s">
        <v>80</v>
      </c>
      <c r="C2240" s="57">
        <v>113</v>
      </c>
      <c r="D2240" s="56" t="s">
        <v>4948</v>
      </c>
      <c r="E2240" s="56" t="s">
        <v>4949</v>
      </c>
      <c r="F2240" s="57">
        <v>2</v>
      </c>
    </row>
    <row r="2241" spans="1:6">
      <c r="A2241" s="55">
        <v>46247</v>
      </c>
      <c r="B2241" s="56" t="s">
        <v>82</v>
      </c>
      <c r="C2241" s="57">
        <v>42</v>
      </c>
      <c r="D2241" s="56" t="s">
        <v>4953</v>
      </c>
      <c r="E2241" s="56" t="s">
        <v>4954</v>
      </c>
      <c r="F2241" s="57">
        <v>1</v>
      </c>
    </row>
    <row r="2242" spans="1:6">
      <c r="A2242" s="55">
        <v>46247</v>
      </c>
      <c r="B2242" s="56" t="s">
        <v>86</v>
      </c>
      <c r="C2242" s="57">
        <v>101</v>
      </c>
      <c r="D2242" s="56" t="s">
        <v>4944</v>
      </c>
      <c r="E2242" s="56" t="s">
        <v>4945</v>
      </c>
      <c r="F2242" s="57">
        <v>1</v>
      </c>
    </row>
    <row r="2243" spans="1:6">
      <c r="A2243" s="55">
        <v>46247</v>
      </c>
      <c r="B2243" s="56" t="s">
        <v>88</v>
      </c>
      <c r="C2243" s="57">
        <v>197</v>
      </c>
      <c r="D2243" s="56" t="s">
        <v>4946</v>
      </c>
      <c r="E2243" s="56" t="s">
        <v>4947</v>
      </c>
      <c r="F2243" s="57">
        <v>1</v>
      </c>
    </row>
    <row r="2244" spans="1:6">
      <c r="A2244" s="55">
        <v>46247</v>
      </c>
      <c r="B2244" s="56" t="s">
        <v>90</v>
      </c>
      <c r="C2244" s="57">
        <v>100</v>
      </c>
      <c r="D2244" s="56" t="s">
        <v>4944</v>
      </c>
      <c r="E2244" s="56" t="s">
        <v>4945</v>
      </c>
      <c r="F2244" s="57">
        <v>1</v>
      </c>
    </row>
    <row r="2245" spans="1:6">
      <c r="A2245" s="55">
        <v>46247</v>
      </c>
      <c r="B2245" s="56" t="s">
        <v>92</v>
      </c>
      <c r="C2245" s="57">
        <v>65</v>
      </c>
      <c r="D2245" s="56" t="s">
        <v>4946</v>
      </c>
      <c r="E2245" s="56" t="s">
        <v>4947</v>
      </c>
      <c r="F2245" s="57">
        <v>1</v>
      </c>
    </row>
    <row r="2246" spans="1:6">
      <c r="A2246" s="55">
        <v>46247</v>
      </c>
      <c r="B2246" s="56" t="s">
        <v>94</v>
      </c>
      <c r="C2246" s="57">
        <v>56</v>
      </c>
      <c r="D2246" s="56" t="s">
        <v>4944</v>
      </c>
      <c r="E2246" s="56" t="s">
        <v>4945</v>
      </c>
      <c r="F2246" s="57">
        <v>1</v>
      </c>
    </row>
    <row r="2247" spans="1:6">
      <c r="A2247" s="55">
        <v>46247</v>
      </c>
      <c r="B2247" s="56" t="s">
        <v>96</v>
      </c>
      <c r="C2247" s="57">
        <v>58</v>
      </c>
      <c r="D2247" s="56" t="s">
        <v>4946</v>
      </c>
      <c r="E2247" s="56" t="s">
        <v>4947</v>
      </c>
      <c r="F2247" s="57">
        <v>1</v>
      </c>
    </row>
    <row r="2248" spans="1:6">
      <c r="A2248" s="55">
        <v>46247</v>
      </c>
      <c r="B2248" s="56" t="s">
        <v>98</v>
      </c>
      <c r="C2248" s="57">
        <v>18</v>
      </c>
      <c r="D2248" s="56" t="s">
        <v>4942</v>
      </c>
      <c r="E2248" s="56" t="s">
        <v>4943</v>
      </c>
      <c r="F2248" s="57">
        <v>2</v>
      </c>
    </row>
    <row r="2249" spans="1:6">
      <c r="A2249" s="55">
        <v>46247</v>
      </c>
      <c r="B2249" s="56" t="s">
        <v>100</v>
      </c>
      <c r="C2249" s="57">
        <v>59</v>
      </c>
      <c r="D2249" s="56" t="s">
        <v>4953</v>
      </c>
      <c r="E2249" s="56" t="s">
        <v>4954</v>
      </c>
      <c r="F2249" s="57">
        <v>1</v>
      </c>
    </row>
    <row r="2250" spans="1:6">
      <c r="A2250" s="55">
        <v>46247</v>
      </c>
      <c r="B2250" s="56" t="s">
        <v>102</v>
      </c>
      <c r="C2250" s="57">
        <v>93</v>
      </c>
      <c r="D2250" s="56" t="s">
        <v>4944</v>
      </c>
      <c r="E2250" s="56" t="s">
        <v>4945</v>
      </c>
      <c r="F2250" s="57">
        <v>1</v>
      </c>
    </row>
    <row r="2251" spans="1:6">
      <c r="A2251" s="55">
        <v>46247</v>
      </c>
      <c r="B2251" s="56" t="s">
        <v>104</v>
      </c>
      <c r="C2251" s="57">
        <v>33</v>
      </c>
      <c r="D2251" s="56" t="s">
        <v>4942</v>
      </c>
      <c r="E2251" s="56" t="s">
        <v>4943</v>
      </c>
      <c r="F2251" s="57">
        <v>2</v>
      </c>
    </row>
    <row r="2252" spans="1:6">
      <c r="A2252" s="55">
        <v>46247</v>
      </c>
      <c r="B2252" s="56" t="s">
        <v>114</v>
      </c>
      <c r="C2252" s="57">
        <v>60</v>
      </c>
      <c r="D2252" s="56" t="s">
        <v>4944</v>
      </c>
      <c r="E2252" s="56" t="s">
        <v>4945</v>
      </c>
      <c r="F2252" s="57">
        <v>1</v>
      </c>
    </row>
    <row r="2253" spans="1:6">
      <c r="A2253" s="55">
        <v>46247</v>
      </c>
      <c r="B2253" s="56" t="s">
        <v>4063</v>
      </c>
      <c r="C2253" s="57">
        <v>91</v>
      </c>
      <c r="D2253" s="56" t="s">
        <v>4942</v>
      </c>
      <c r="E2253" s="56" t="s">
        <v>4943</v>
      </c>
      <c r="F2253" s="57">
        <v>2</v>
      </c>
    </row>
    <row r="2254" spans="1:6">
      <c r="A2254" s="55">
        <v>46247</v>
      </c>
      <c r="B2254" s="56" t="s">
        <v>116</v>
      </c>
      <c r="C2254" s="57">
        <v>49</v>
      </c>
      <c r="D2254" s="56" t="s">
        <v>4955</v>
      </c>
      <c r="E2254" s="56" t="s">
        <v>4956</v>
      </c>
      <c r="F2254" s="57">
        <v>3</v>
      </c>
    </row>
    <row r="2255" spans="1:6">
      <c r="A2255" s="55">
        <v>46247</v>
      </c>
      <c r="B2255" s="56" t="s">
        <v>118</v>
      </c>
      <c r="C2255" s="57">
        <v>68</v>
      </c>
      <c r="D2255" s="56" t="s">
        <v>4953</v>
      </c>
      <c r="E2255" s="56" t="s">
        <v>4954</v>
      </c>
      <c r="F2255" s="57">
        <v>1</v>
      </c>
    </row>
    <row r="2256" spans="1:6">
      <c r="A2256" s="55">
        <v>46247</v>
      </c>
      <c r="B2256" s="56" t="s">
        <v>120</v>
      </c>
      <c r="C2256" s="57">
        <v>24</v>
      </c>
      <c r="D2256" s="56" t="s">
        <v>4950</v>
      </c>
      <c r="E2256" s="56" t="s">
        <v>4951</v>
      </c>
      <c r="F2256" s="57">
        <v>1</v>
      </c>
    </row>
    <row r="2257" spans="1:6">
      <c r="A2257" s="55">
        <v>46247</v>
      </c>
      <c r="B2257" s="56" t="s">
        <v>124</v>
      </c>
      <c r="C2257" s="57">
        <v>77</v>
      </c>
      <c r="D2257" s="56" t="s">
        <v>4944</v>
      </c>
      <c r="E2257" s="56" t="s">
        <v>4945</v>
      </c>
      <c r="F2257" s="57">
        <v>1</v>
      </c>
    </row>
    <row r="2258" spans="1:6">
      <c r="A2258" s="55">
        <v>46247</v>
      </c>
      <c r="B2258" s="56" t="s">
        <v>126</v>
      </c>
      <c r="C2258" s="57">
        <v>32</v>
      </c>
      <c r="D2258" s="56" t="s">
        <v>4942</v>
      </c>
      <c r="E2258" s="56" t="s">
        <v>4943</v>
      </c>
      <c r="F2258" s="57">
        <v>2</v>
      </c>
    </row>
    <row r="2259" spans="1:6">
      <c r="A2259" s="55">
        <v>46247</v>
      </c>
      <c r="B2259" s="56" t="s">
        <v>128</v>
      </c>
      <c r="C2259" s="57">
        <v>1</v>
      </c>
      <c r="D2259" s="56" t="s">
        <v>4946</v>
      </c>
      <c r="E2259" s="56" t="s">
        <v>4947</v>
      </c>
      <c r="F2259" s="57">
        <v>1</v>
      </c>
    </row>
    <row r="2260" spans="1:6">
      <c r="A2260" s="55">
        <v>46247</v>
      </c>
      <c r="B2260" s="56" t="s">
        <v>132</v>
      </c>
      <c r="C2260" s="57">
        <v>65</v>
      </c>
      <c r="D2260" s="56" t="s">
        <v>4944</v>
      </c>
      <c r="E2260" s="56" t="s">
        <v>4945</v>
      </c>
      <c r="F2260" s="57">
        <v>1</v>
      </c>
    </row>
    <row r="2261" spans="1:6">
      <c r="A2261" s="55">
        <v>46247</v>
      </c>
      <c r="B2261" s="56" t="s">
        <v>142</v>
      </c>
      <c r="C2261" s="57">
        <v>90</v>
      </c>
      <c r="D2261" s="56" t="s">
        <v>4946</v>
      </c>
      <c r="E2261" s="56" t="s">
        <v>4947</v>
      </c>
      <c r="F2261" s="57">
        <v>1</v>
      </c>
    </row>
    <row r="2262" spans="1:6">
      <c r="A2262" s="55">
        <v>46247</v>
      </c>
      <c r="B2262" s="56" t="s">
        <v>4065</v>
      </c>
      <c r="C2262" s="57">
        <v>57</v>
      </c>
      <c r="D2262" s="56" t="s">
        <v>4953</v>
      </c>
      <c r="E2262" s="56" t="s">
        <v>4954</v>
      </c>
      <c r="F2262" s="57">
        <v>1</v>
      </c>
    </row>
    <row r="2263" spans="1:6">
      <c r="A2263" s="55">
        <v>46247</v>
      </c>
      <c r="B2263" s="56" t="s">
        <v>146</v>
      </c>
      <c r="C2263" s="57">
        <v>143</v>
      </c>
      <c r="D2263" s="56" t="s">
        <v>4942</v>
      </c>
      <c r="E2263" s="56" t="s">
        <v>4943</v>
      </c>
      <c r="F2263" s="57">
        <v>2</v>
      </c>
    </row>
    <row r="2264" spans="1:6">
      <c r="A2264" s="55">
        <v>46247</v>
      </c>
      <c r="B2264" s="56" t="s">
        <v>148</v>
      </c>
      <c r="C2264" s="57">
        <v>61</v>
      </c>
      <c r="D2264" s="56" t="s">
        <v>4953</v>
      </c>
      <c r="E2264" s="56" t="s">
        <v>4954</v>
      </c>
      <c r="F2264" s="57">
        <v>1</v>
      </c>
    </row>
    <row r="2265" spans="1:6">
      <c r="A2265" s="55">
        <v>46247</v>
      </c>
      <c r="B2265" s="56" t="s">
        <v>152</v>
      </c>
      <c r="C2265" s="57">
        <v>101</v>
      </c>
      <c r="D2265" s="56" t="s">
        <v>4953</v>
      </c>
      <c r="E2265" s="56" t="s">
        <v>4954</v>
      </c>
      <c r="F2265" s="57">
        <v>1</v>
      </c>
    </row>
    <row r="2266" spans="1:6">
      <c r="A2266" s="55">
        <v>46247</v>
      </c>
      <c r="B2266" s="56" t="s">
        <v>154</v>
      </c>
      <c r="C2266" s="57">
        <v>43</v>
      </c>
      <c r="D2266" s="56" t="s">
        <v>4942</v>
      </c>
      <c r="E2266" s="56" t="s">
        <v>4943</v>
      </c>
      <c r="F2266" s="57">
        <v>2</v>
      </c>
    </row>
    <row r="2267" spans="1:6">
      <c r="A2267" s="55">
        <v>46247</v>
      </c>
      <c r="B2267" s="56" t="s">
        <v>156</v>
      </c>
      <c r="C2267" s="57">
        <v>33</v>
      </c>
      <c r="D2267" s="56" t="s">
        <v>4942</v>
      </c>
      <c r="E2267" s="56" t="s">
        <v>4943</v>
      </c>
      <c r="F2267" s="57">
        <v>2</v>
      </c>
    </row>
    <row r="2268" spans="1:6">
      <c r="A2268" s="55">
        <v>46247</v>
      </c>
      <c r="B2268" s="56" t="s">
        <v>160</v>
      </c>
      <c r="C2268" s="57">
        <v>172</v>
      </c>
      <c r="D2268" s="56" t="s">
        <v>4942</v>
      </c>
      <c r="E2268" s="56" t="s">
        <v>4943</v>
      </c>
      <c r="F2268" s="57">
        <v>2</v>
      </c>
    </row>
    <row r="2269" spans="1:6">
      <c r="A2269" s="55">
        <v>46247</v>
      </c>
      <c r="B2269" s="56" t="s">
        <v>162</v>
      </c>
      <c r="C2269" s="57">
        <v>7</v>
      </c>
      <c r="D2269" s="56" t="s">
        <v>4944</v>
      </c>
      <c r="E2269" s="56" t="s">
        <v>4945</v>
      </c>
      <c r="F2269" s="57">
        <v>1</v>
      </c>
    </row>
    <row r="2270" spans="1:6">
      <c r="A2270" s="55">
        <v>46247</v>
      </c>
      <c r="B2270" s="56" t="s">
        <v>166</v>
      </c>
      <c r="C2270" s="57">
        <v>80</v>
      </c>
      <c r="D2270" s="56" t="s">
        <v>4944</v>
      </c>
      <c r="E2270" s="56" t="s">
        <v>4945</v>
      </c>
      <c r="F2270" s="57">
        <v>1</v>
      </c>
    </row>
    <row r="2271" spans="1:6">
      <c r="A2271" s="55">
        <v>46247</v>
      </c>
      <c r="B2271" s="56" t="s">
        <v>168</v>
      </c>
      <c r="C2271" s="57">
        <v>70</v>
      </c>
      <c r="D2271" s="56" t="s">
        <v>4955</v>
      </c>
      <c r="E2271" s="56" t="s">
        <v>4956</v>
      </c>
      <c r="F2271" s="57">
        <v>3</v>
      </c>
    </row>
    <row r="2272" spans="1:6">
      <c r="A2272" s="55">
        <v>46247</v>
      </c>
      <c r="B2272" s="56" t="s">
        <v>170</v>
      </c>
      <c r="C2272" s="57">
        <v>79</v>
      </c>
      <c r="D2272" s="56" t="s">
        <v>4944</v>
      </c>
      <c r="E2272" s="56" t="s">
        <v>4945</v>
      </c>
      <c r="F2272" s="57">
        <v>1</v>
      </c>
    </row>
    <row r="2273" spans="1:6">
      <c r="A2273" s="55">
        <v>46247</v>
      </c>
      <c r="B2273" s="56" t="s">
        <v>172</v>
      </c>
      <c r="C2273" s="57">
        <v>39</v>
      </c>
      <c r="D2273" s="56" t="s">
        <v>4953</v>
      </c>
      <c r="E2273" s="56" t="s">
        <v>4954</v>
      </c>
      <c r="F2273" s="57">
        <v>1</v>
      </c>
    </row>
    <row r="2274" spans="1:6">
      <c r="A2274" s="55">
        <v>46247</v>
      </c>
      <c r="B2274" s="56" t="s">
        <v>178</v>
      </c>
      <c r="C2274" s="57">
        <v>66</v>
      </c>
      <c r="D2274" s="56" t="s">
        <v>4946</v>
      </c>
      <c r="E2274" s="56" t="s">
        <v>4947</v>
      </c>
      <c r="F2274" s="57">
        <v>1</v>
      </c>
    </row>
    <row r="2275" spans="1:6">
      <c r="A2275" s="55">
        <v>46247</v>
      </c>
      <c r="B2275" s="56" t="s">
        <v>180</v>
      </c>
      <c r="C2275" s="57">
        <v>97</v>
      </c>
      <c r="D2275" s="56" t="s">
        <v>4944</v>
      </c>
      <c r="E2275" s="56" t="s">
        <v>4945</v>
      </c>
      <c r="F2275" s="57">
        <v>1</v>
      </c>
    </row>
    <row r="2276" spans="1:6">
      <c r="A2276" s="55">
        <v>46247</v>
      </c>
      <c r="B2276" s="56" t="s">
        <v>182</v>
      </c>
      <c r="C2276" s="57">
        <v>42</v>
      </c>
      <c r="D2276" s="56" t="s">
        <v>4948</v>
      </c>
      <c r="E2276" s="56" t="s">
        <v>4949</v>
      </c>
      <c r="F2276" s="57">
        <v>2</v>
      </c>
    </row>
    <row r="2277" spans="1:6">
      <c r="A2277" s="55">
        <v>46247</v>
      </c>
      <c r="B2277" s="56" t="s">
        <v>184</v>
      </c>
      <c r="C2277" s="57">
        <v>83</v>
      </c>
      <c r="D2277" s="56" t="s">
        <v>4944</v>
      </c>
      <c r="E2277" s="56" t="s">
        <v>4945</v>
      </c>
      <c r="F2277" s="57">
        <v>1</v>
      </c>
    </row>
    <row r="2278" spans="1:6">
      <c r="A2278" s="55">
        <v>46247</v>
      </c>
      <c r="B2278" s="56" t="s">
        <v>190</v>
      </c>
      <c r="C2278" s="57">
        <v>1</v>
      </c>
      <c r="D2278" s="56" t="s">
        <v>4950</v>
      </c>
      <c r="E2278" s="56" t="s">
        <v>4951</v>
      </c>
      <c r="F2278" s="57">
        <v>1</v>
      </c>
    </row>
    <row r="2279" spans="1:6">
      <c r="A2279" s="55">
        <v>46247</v>
      </c>
      <c r="B2279" s="56" t="s">
        <v>192</v>
      </c>
      <c r="C2279" s="57">
        <v>21</v>
      </c>
      <c r="D2279" s="56" t="s">
        <v>4950</v>
      </c>
      <c r="E2279" s="56" t="s">
        <v>4951</v>
      </c>
      <c r="F2279" s="57">
        <v>1</v>
      </c>
    </row>
    <row r="2280" spans="1:6">
      <c r="A2280" s="55">
        <v>46247</v>
      </c>
      <c r="B2280" s="56" t="s">
        <v>194</v>
      </c>
      <c r="C2280" s="57">
        <v>54</v>
      </c>
      <c r="D2280" s="56" t="s">
        <v>4953</v>
      </c>
      <c r="E2280" s="56" t="s">
        <v>4954</v>
      </c>
      <c r="F2280" s="57">
        <v>1</v>
      </c>
    </row>
    <row r="2281" spans="1:6">
      <c r="A2281" s="55">
        <v>46247</v>
      </c>
      <c r="B2281" s="56" t="s">
        <v>196</v>
      </c>
      <c r="C2281" s="57">
        <v>13</v>
      </c>
      <c r="D2281" s="56" t="s">
        <v>4953</v>
      </c>
      <c r="E2281" s="56" t="s">
        <v>4954</v>
      </c>
      <c r="F2281" s="57">
        <v>1</v>
      </c>
    </row>
    <row r="2282" spans="1:6">
      <c r="A2282" s="55">
        <v>46247</v>
      </c>
      <c r="B2282" s="56" t="s">
        <v>198</v>
      </c>
      <c r="C2282" s="57">
        <v>8</v>
      </c>
      <c r="D2282" s="56" t="s">
        <v>4946</v>
      </c>
      <c r="E2282" s="56" t="s">
        <v>4947</v>
      </c>
      <c r="F2282" s="57">
        <v>1</v>
      </c>
    </row>
    <row r="2283" spans="1:6">
      <c r="A2283" s="55">
        <v>46247</v>
      </c>
      <c r="B2283" s="56" t="s">
        <v>212</v>
      </c>
      <c r="C2283" s="57">
        <v>20</v>
      </c>
      <c r="D2283" s="56" t="s">
        <v>4942</v>
      </c>
      <c r="E2283" s="56" t="s">
        <v>4943</v>
      </c>
      <c r="F2283" s="57">
        <v>2</v>
      </c>
    </row>
    <row r="2284" spans="1:6">
      <c r="A2284" s="55">
        <v>46247</v>
      </c>
      <c r="B2284" s="56" t="s">
        <v>216</v>
      </c>
      <c r="C2284" s="57">
        <v>30</v>
      </c>
      <c r="D2284" s="56" t="s">
        <v>4946</v>
      </c>
      <c r="E2284" s="56" t="s">
        <v>4947</v>
      </c>
      <c r="F2284" s="57">
        <v>1</v>
      </c>
    </row>
    <row r="2285" spans="1:6">
      <c r="A2285" s="55">
        <v>46247</v>
      </c>
      <c r="B2285" s="56" t="s">
        <v>220</v>
      </c>
      <c r="C2285" s="57">
        <v>22</v>
      </c>
      <c r="D2285" s="56" t="s">
        <v>4953</v>
      </c>
      <c r="E2285" s="56" t="s">
        <v>4954</v>
      </c>
      <c r="F2285" s="57">
        <v>1</v>
      </c>
    </row>
    <row r="2286" spans="1:6">
      <c r="A2286" s="55">
        <v>46247</v>
      </c>
      <c r="B2286" s="56" t="s">
        <v>226</v>
      </c>
      <c r="C2286" s="57">
        <v>61</v>
      </c>
      <c r="D2286" s="56" t="s">
        <v>4953</v>
      </c>
      <c r="E2286" s="56" t="s">
        <v>4954</v>
      </c>
      <c r="F2286" s="57">
        <v>1</v>
      </c>
    </row>
    <row r="2287" spans="1:6">
      <c r="A2287" s="55">
        <v>46247</v>
      </c>
      <c r="B2287" s="56" t="s">
        <v>228</v>
      </c>
      <c r="C2287" s="57">
        <v>69</v>
      </c>
      <c r="D2287" s="56" t="s">
        <v>4946</v>
      </c>
      <c r="E2287" s="56" t="s">
        <v>4947</v>
      </c>
      <c r="F2287" s="57">
        <v>1</v>
      </c>
    </row>
    <row r="2288" spans="1:6">
      <c r="A2288" s="55">
        <v>46247</v>
      </c>
      <c r="B2288" s="56" t="s">
        <v>236</v>
      </c>
      <c r="C2288" s="57">
        <v>2</v>
      </c>
      <c r="D2288" s="56" t="s">
        <v>4950</v>
      </c>
      <c r="E2288" s="56" t="s">
        <v>4951</v>
      </c>
      <c r="F2288" s="57">
        <v>1</v>
      </c>
    </row>
    <row r="2289" spans="1:6">
      <c r="A2289" s="55">
        <v>46247</v>
      </c>
      <c r="B2289" s="56" t="s">
        <v>240</v>
      </c>
      <c r="C2289" s="57">
        <v>161</v>
      </c>
      <c r="D2289" s="56" t="s">
        <v>4942</v>
      </c>
      <c r="E2289" s="56" t="s">
        <v>4943</v>
      </c>
      <c r="F2289" s="57">
        <v>2</v>
      </c>
    </row>
    <row r="2290" spans="1:6">
      <c r="A2290" s="55">
        <v>46247</v>
      </c>
      <c r="B2290" s="56" t="s">
        <v>250</v>
      </c>
      <c r="C2290" s="57">
        <v>15</v>
      </c>
      <c r="D2290" s="56" t="s">
        <v>4942</v>
      </c>
      <c r="E2290" s="56" t="s">
        <v>4943</v>
      </c>
      <c r="F2290" s="57">
        <v>2</v>
      </c>
    </row>
    <row r="2291" spans="1:6">
      <c r="A2291" s="55">
        <v>46247</v>
      </c>
      <c r="B2291" s="56" t="s">
        <v>254</v>
      </c>
      <c r="C2291" s="57">
        <v>5</v>
      </c>
      <c r="D2291" s="56" t="s">
        <v>4950</v>
      </c>
      <c r="E2291" s="56" t="s">
        <v>4951</v>
      </c>
      <c r="F2291" s="57">
        <v>1</v>
      </c>
    </row>
    <row r="2292" spans="1:6">
      <c r="A2292" s="55">
        <v>46247</v>
      </c>
      <c r="B2292" s="56" t="s">
        <v>256</v>
      </c>
      <c r="C2292" s="57">
        <v>154</v>
      </c>
      <c r="D2292" s="56" t="s">
        <v>4950</v>
      </c>
      <c r="E2292" s="56" t="s">
        <v>4951</v>
      </c>
      <c r="F2292" s="57">
        <v>1</v>
      </c>
    </row>
    <row r="2293" spans="1:6">
      <c r="A2293" s="55">
        <v>46247</v>
      </c>
      <c r="B2293" s="56" t="s">
        <v>258</v>
      </c>
      <c r="C2293" s="57">
        <v>38</v>
      </c>
      <c r="D2293" s="56" t="s">
        <v>4942</v>
      </c>
      <c r="E2293" s="56" t="s">
        <v>4943</v>
      </c>
      <c r="F2293" s="57">
        <v>2</v>
      </c>
    </row>
    <row r="2294" spans="1:6">
      <c r="A2294" s="55">
        <v>46247</v>
      </c>
      <c r="B2294" s="56" t="s">
        <v>270</v>
      </c>
      <c r="C2294" s="57">
        <v>57</v>
      </c>
      <c r="D2294" s="56" t="s">
        <v>4953</v>
      </c>
      <c r="E2294" s="56" t="s">
        <v>4954</v>
      </c>
      <c r="F2294" s="57">
        <v>1</v>
      </c>
    </row>
    <row r="2295" spans="1:6">
      <c r="A2295" s="55">
        <v>46247</v>
      </c>
      <c r="B2295" s="56" t="s">
        <v>276</v>
      </c>
      <c r="C2295" s="57">
        <v>78</v>
      </c>
      <c r="D2295" s="56" t="s">
        <v>4942</v>
      </c>
      <c r="E2295" s="56" t="s">
        <v>4943</v>
      </c>
      <c r="F2295" s="57">
        <v>2</v>
      </c>
    </row>
    <row r="2296" spans="1:6">
      <c r="A2296" s="55">
        <v>46247</v>
      </c>
      <c r="B2296" s="56" t="s">
        <v>278</v>
      </c>
      <c r="C2296" s="57">
        <v>66</v>
      </c>
      <c r="D2296" s="56" t="s">
        <v>4953</v>
      </c>
      <c r="E2296" s="56" t="s">
        <v>4954</v>
      </c>
      <c r="F2296" s="57">
        <v>1</v>
      </c>
    </row>
    <row r="2297" spans="1:6">
      <c r="A2297" s="55">
        <v>46247</v>
      </c>
      <c r="B2297" s="56" t="s">
        <v>280</v>
      </c>
      <c r="C2297" s="57">
        <v>86</v>
      </c>
      <c r="D2297" s="56" t="s">
        <v>4948</v>
      </c>
      <c r="E2297" s="56" t="s">
        <v>4949</v>
      </c>
      <c r="F2297" s="57">
        <v>2</v>
      </c>
    </row>
    <row r="2298" spans="1:6">
      <c r="A2298" s="55">
        <v>46247</v>
      </c>
      <c r="B2298" s="56" t="s">
        <v>282</v>
      </c>
      <c r="C2298" s="57">
        <v>78</v>
      </c>
      <c r="D2298" s="56" t="s">
        <v>4953</v>
      </c>
      <c r="E2298" s="56" t="s">
        <v>4954</v>
      </c>
      <c r="F2298" s="57">
        <v>1</v>
      </c>
    </row>
    <row r="2299" spans="1:6">
      <c r="A2299" s="55">
        <v>46247</v>
      </c>
      <c r="B2299" s="56" t="s">
        <v>284</v>
      </c>
      <c r="C2299" s="57">
        <v>9</v>
      </c>
      <c r="D2299" s="56" t="s">
        <v>4942</v>
      </c>
      <c r="E2299" s="56" t="s">
        <v>4943</v>
      </c>
      <c r="F2299" s="57">
        <v>2</v>
      </c>
    </row>
    <row r="2300" spans="1:6">
      <c r="A2300" s="55">
        <v>46247</v>
      </c>
      <c r="B2300" s="56" t="s">
        <v>304</v>
      </c>
      <c r="C2300" s="57">
        <v>14</v>
      </c>
      <c r="D2300" s="56" t="s">
        <v>4942</v>
      </c>
      <c r="E2300" s="56" t="s">
        <v>4943</v>
      </c>
      <c r="F2300" s="57">
        <v>2</v>
      </c>
    </row>
    <row r="2301" spans="1:6">
      <c r="A2301" s="55">
        <v>46247</v>
      </c>
      <c r="B2301" s="56" t="s">
        <v>312</v>
      </c>
      <c r="C2301" s="57">
        <v>11</v>
      </c>
      <c r="D2301" s="56" t="s">
        <v>4942</v>
      </c>
      <c r="E2301" s="56" t="s">
        <v>4943</v>
      </c>
      <c r="F2301" s="57">
        <v>2</v>
      </c>
    </row>
    <row r="2302" spans="1:6">
      <c r="A2302" s="55">
        <v>46247</v>
      </c>
      <c r="B2302" s="56" t="s">
        <v>328</v>
      </c>
      <c r="C2302" s="57">
        <v>95</v>
      </c>
      <c r="D2302" s="56" t="s">
        <v>4944</v>
      </c>
      <c r="E2302" s="56" t="s">
        <v>4945</v>
      </c>
      <c r="F2302" s="57">
        <v>1</v>
      </c>
    </row>
    <row r="2303" spans="1:6">
      <c r="A2303" s="55">
        <v>46247</v>
      </c>
      <c r="B2303" s="56" t="s">
        <v>350</v>
      </c>
      <c r="C2303" s="57">
        <v>5</v>
      </c>
      <c r="D2303" s="56" t="s">
        <v>4942</v>
      </c>
      <c r="E2303" s="56" t="s">
        <v>4943</v>
      </c>
      <c r="F2303" s="57">
        <v>2</v>
      </c>
    </row>
    <row r="2304" spans="1:6">
      <c r="A2304" s="55">
        <v>46247</v>
      </c>
      <c r="B2304" s="56" t="s">
        <v>354</v>
      </c>
      <c r="C2304" s="57">
        <v>2</v>
      </c>
      <c r="D2304" s="56" t="s">
        <v>4942</v>
      </c>
      <c r="E2304" s="56" t="s">
        <v>4943</v>
      </c>
      <c r="F2304" s="57">
        <v>2</v>
      </c>
    </row>
    <row r="2305" spans="1:6">
      <c r="A2305" s="55">
        <v>46247</v>
      </c>
      <c r="B2305" s="56" t="s">
        <v>378</v>
      </c>
      <c r="C2305" s="57">
        <v>2</v>
      </c>
      <c r="D2305" s="56" t="s">
        <v>4944</v>
      </c>
      <c r="E2305" s="56" t="s">
        <v>4945</v>
      </c>
      <c r="F2305" s="57">
        <v>1</v>
      </c>
    </row>
    <row r="2306" spans="1:6">
      <c r="A2306" s="55">
        <v>46247</v>
      </c>
      <c r="B2306" s="56" t="s">
        <v>418</v>
      </c>
      <c r="C2306" s="57">
        <v>21</v>
      </c>
      <c r="D2306" s="56" t="s">
        <v>4946</v>
      </c>
      <c r="E2306" s="56" t="s">
        <v>4947</v>
      </c>
      <c r="F2306" s="57">
        <v>1</v>
      </c>
    </row>
    <row r="2307" spans="1:6">
      <c r="A2307" s="55">
        <v>46247</v>
      </c>
      <c r="B2307" s="56" t="s">
        <v>420</v>
      </c>
      <c r="C2307" s="57">
        <v>128</v>
      </c>
      <c r="D2307" s="56" t="s">
        <v>4946</v>
      </c>
      <c r="E2307" s="56" t="s">
        <v>4947</v>
      </c>
      <c r="F2307" s="57">
        <v>1</v>
      </c>
    </row>
    <row r="2308" spans="1:6">
      <c r="A2308" s="55">
        <v>46247</v>
      </c>
      <c r="B2308" s="56" t="s">
        <v>424</v>
      </c>
      <c r="C2308" s="57">
        <v>17</v>
      </c>
      <c r="D2308" s="56" t="s">
        <v>4953</v>
      </c>
      <c r="E2308" s="56" t="s">
        <v>4954</v>
      </c>
      <c r="F2308" s="57">
        <v>1</v>
      </c>
    </row>
    <row r="2309" spans="1:6">
      <c r="A2309" s="55">
        <v>46247</v>
      </c>
      <c r="B2309" s="56" t="s">
        <v>430</v>
      </c>
      <c r="C2309" s="57">
        <v>118</v>
      </c>
      <c r="D2309" s="56" t="s">
        <v>4942</v>
      </c>
      <c r="E2309" s="56" t="s">
        <v>4943</v>
      </c>
      <c r="F2309" s="57">
        <v>2</v>
      </c>
    </row>
    <row r="2310" spans="1:6">
      <c r="A2310" s="55">
        <v>46247</v>
      </c>
      <c r="B2310" s="56" t="s">
        <v>432</v>
      </c>
      <c r="C2310" s="57">
        <v>15</v>
      </c>
      <c r="D2310" s="56" t="s">
        <v>4942</v>
      </c>
      <c r="E2310" s="56" t="s">
        <v>4943</v>
      </c>
      <c r="F2310" s="57">
        <v>2</v>
      </c>
    </row>
    <row r="2311" spans="1:6">
      <c r="A2311" s="55">
        <v>46247</v>
      </c>
      <c r="B2311" s="56" t="s">
        <v>4970</v>
      </c>
      <c r="C2311" s="57">
        <v>5</v>
      </c>
      <c r="D2311" s="56" t="s">
        <v>4942</v>
      </c>
      <c r="E2311" s="56" t="s">
        <v>4943</v>
      </c>
      <c r="F2311" s="57">
        <v>2</v>
      </c>
    </row>
    <row r="2312" spans="1:6">
      <c r="A2312" s="55">
        <v>46247</v>
      </c>
      <c r="B2312" s="56" t="s">
        <v>456</v>
      </c>
      <c r="C2312" s="57">
        <v>101</v>
      </c>
      <c r="D2312" s="56" t="s">
        <v>4942</v>
      </c>
      <c r="E2312" s="56" t="s">
        <v>4943</v>
      </c>
      <c r="F2312" s="57">
        <v>2</v>
      </c>
    </row>
    <row r="2313" spans="1:6">
      <c r="A2313" s="55">
        <v>46247</v>
      </c>
      <c r="B2313" s="56" t="s">
        <v>460</v>
      </c>
      <c r="C2313" s="57">
        <v>14</v>
      </c>
      <c r="D2313" s="56" t="s">
        <v>4953</v>
      </c>
      <c r="E2313" s="56" t="s">
        <v>4954</v>
      </c>
      <c r="F2313" s="57">
        <v>1</v>
      </c>
    </row>
    <row r="2314" spans="1:6">
      <c r="A2314" s="55">
        <v>46247</v>
      </c>
      <c r="B2314" s="56" t="s">
        <v>462</v>
      </c>
      <c r="C2314" s="57">
        <v>45</v>
      </c>
      <c r="D2314" s="56" t="s">
        <v>4953</v>
      </c>
      <c r="E2314" s="56" t="s">
        <v>4954</v>
      </c>
      <c r="F2314" s="57">
        <v>1</v>
      </c>
    </row>
    <row r="2315" spans="1:6">
      <c r="A2315" s="55">
        <v>46247</v>
      </c>
      <c r="B2315" s="56" t="s">
        <v>464</v>
      </c>
      <c r="C2315" s="57">
        <v>70</v>
      </c>
      <c r="D2315" s="56" t="s">
        <v>4946</v>
      </c>
      <c r="E2315" s="56" t="s">
        <v>4947</v>
      </c>
      <c r="F2315" s="57">
        <v>1</v>
      </c>
    </row>
    <row r="2316" spans="1:6">
      <c r="A2316" s="55">
        <v>46247</v>
      </c>
      <c r="B2316" s="56" t="s">
        <v>466</v>
      </c>
      <c r="C2316" s="57">
        <v>3</v>
      </c>
      <c r="D2316" s="56" t="s">
        <v>4944</v>
      </c>
      <c r="E2316" s="56" t="s">
        <v>4945</v>
      </c>
      <c r="F2316" s="57">
        <v>1</v>
      </c>
    </row>
    <row r="2317" spans="1:6">
      <c r="A2317" s="55">
        <v>46247</v>
      </c>
      <c r="B2317" s="56" t="s">
        <v>472</v>
      </c>
      <c r="C2317" s="57">
        <v>59</v>
      </c>
      <c r="D2317" s="56" t="s">
        <v>4953</v>
      </c>
      <c r="E2317" s="56" t="s">
        <v>4954</v>
      </c>
      <c r="F2317" s="57">
        <v>1</v>
      </c>
    </row>
    <row r="2318" spans="1:6">
      <c r="A2318" s="55">
        <v>46246</v>
      </c>
      <c r="B2318" s="56" t="s">
        <v>46</v>
      </c>
      <c r="C2318" s="57">
        <v>100</v>
      </c>
      <c r="D2318" s="56" t="s">
        <v>4942</v>
      </c>
      <c r="E2318" s="56" t="s">
        <v>4943</v>
      </c>
      <c r="F2318" s="57">
        <v>2</v>
      </c>
    </row>
    <row r="2319" spans="1:6">
      <c r="A2319" s="55">
        <v>46246</v>
      </c>
      <c r="B2319" s="56" t="s">
        <v>4051</v>
      </c>
      <c r="C2319" s="57">
        <v>83</v>
      </c>
      <c r="D2319" s="56" t="s">
        <v>4944</v>
      </c>
      <c r="E2319" s="56" t="s">
        <v>4945</v>
      </c>
      <c r="F2319" s="57">
        <v>1</v>
      </c>
    </row>
    <row r="2320" spans="1:6">
      <c r="A2320" s="55">
        <v>46246</v>
      </c>
      <c r="B2320" s="56" t="s">
        <v>49</v>
      </c>
      <c r="C2320" s="57">
        <v>86</v>
      </c>
      <c r="D2320" s="56" t="s">
        <v>4946</v>
      </c>
      <c r="E2320" s="56" t="s">
        <v>4947</v>
      </c>
      <c r="F2320" s="57">
        <v>1</v>
      </c>
    </row>
    <row r="2321" spans="1:6">
      <c r="A2321" s="55">
        <v>46246</v>
      </c>
      <c r="B2321" s="56" t="s">
        <v>56</v>
      </c>
      <c r="C2321" s="57">
        <v>99</v>
      </c>
      <c r="D2321" s="56" t="s">
        <v>4946</v>
      </c>
      <c r="E2321" s="56" t="s">
        <v>4947</v>
      </c>
      <c r="F2321" s="57">
        <v>1</v>
      </c>
    </row>
    <row r="2322" spans="1:6">
      <c r="A2322" s="55">
        <v>46246</v>
      </c>
      <c r="B2322" s="56" t="s">
        <v>58</v>
      </c>
      <c r="C2322" s="57">
        <v>26</v>
      </c>
      <c r="D2322" s="56" t="s">
        <v>4953</v>
      </c>
      <c r="E2322" s="56" t="s">
        <v>4954</v>
      </c>
      <c r="F2322" s="57">
        <v>1</v>
      </c>
    </row>
    <row r="2323" spans="1:6">
      <c r="A2323" s="55">
        <v>46246</v>
      </c>
      <c r="B2323" s="56" t="s">
        <v>60</v>
      </c>
      <c r="C2323" s="57">
        <v>45</v>
      </c>
      <c r="D2323" s="56" t="s">
        <v>4942</v>
      </c>
      <c r="E2323" s="56" t="s">
        <v>4943</v>
      </c>
      <c r="F2323" s="57">
        <v>2</v>
      </c>
    </row>
    <row r="2324" spans="1:6">
      <c r="A2324" s="55">
        <v>46246</v>
      </c>
      <c r="B2324" s="56" t="s">
        <v>64</v>
      </c>
      <c r="C2324" s="57">
        <v>86</v>
      </c>
      <c r="D2324" s="56" t="s">
        <v>4944</v>
      </c>
      <c r="E2324" s="56" t="s">
        <v>4945</v>
      </c>
      <c r="F2324" s="57">
        <v>1</v>
      </c>
    </row>
    <row r="2325" spans="1:6">
      <c r="A2325" s="55">
        <v>46246</v>
      </c>
      <c r="B2325" s="56" t="s">
        <v>66</v>
      </c>
      <c r="C2325" s="57">
        <v>113</v>
      </c>
      <c r="D2325" s="56" t="s">
        <v>4944</v>
      </c>
      <c r="E2325" s="56" t="s">
        <v>4945</v>
      </c>
      <c r="F2325" s="57">
        <v>1</v>
      </c>
    </row>
    <row r="2326" spans="1:6">
      <c r="A2326" s="55">
        <v>46246</v>
      </c>
      <c r="B2326" s="56" t="s">
        <v>70</v>
      </c>
      <c r="C2326" s="57">
        <v>102</v>
      </c>
      <c r="D2326" s="56" t="s">
        <v>4944</v>
      </c>
      <c r="E2326" s="56" t="s">
        <v>4945</v>
      </c>
      <c r="F2326" s="57">
        <v>1</v>
      </c>
    </row>
    <row r="2327" spans="1:6">
      <c r="A2327" s="55">
        <v>46246</v>
      </c>
      <c r="B2327" s="56" t="s">
        <v>4053</v>
      </c>
      <c r="C2327" s="57">
        <v>61</v>
      </c>
      <c r="D2327" s="56" t="s">
        <v>4944</v>
      </c>
      <c r="E2327" s="56" t="s">
        <v>4945</v>
      </c>
      <c r="F2327" s="57">
        <v>1</v>
      </c>
    </row>
    <row r="2328" spans="1:6">
      <c r="A2328" s="55">
        <v>46246</v>
      </c>
      <c r="B2328" s="56" t="s">
        <v>72</v>
      </c>
      <c r="C2328" s="57">
        <v>97</v>
      </c>
      <c r="D2328" s="56" t="s">
        <v>4944</v>
      </c>
      <c r="E2328" s="56" t="s">
        <v>4945</v>
      </c>
      <c r="F2328" s="57">
        <v>1</v>
      </c>
    </row>
    <row r="2329" spans="1:6">
      <c r="A2329" s="55">
        <v>46246</v>
      </c>
      <c r="B2329" s="56" t="s">
        <v>4055</v>
      </c>
      <c r="C2329" s="57">
        <v>20</v>
      </c>
      <c r="D2329" s="56" t="s">
        <v>4953</v>
      </c>
      <c r="E2329" s="56" t="s">
        <v>4954</v>
      </c>
      <c r="F2329" s="57">
        <v>1</v>
      </c>
    </row>
    <row r="2330" spans="1:6">
      <c r="A2330" s="55">
        <v>46246</v>
      </c>
      <c r="B2330" s="56" t="s">
        <v>4057</v>
      </c>
      <c r="C2330" s="57">
        <v>220</v>
      </c>
      <c r="D2330" s="56" t="s">
        <v>4946</v>
      </c>
      <c r="E2330" s="56" t="s">
        <v>4947</v>
      </c>
      <c r="F2330" s="57">
        <v>1</v>
      </c>
    </row>
    <row r="2331" spans="1:6">
      <c r="A2331" s="55">
        <v>46246</v>
      </c>
      <c r="B2331" s="56" t="s">
        <v>78</v>
      </c>
      <c r="C2331" s="57">
        <v>168</v>
      </c>
      <c r="D2331" s="56" t="s">
        <v>4946</v>
      </c>
      <c r="E2331" s="56" t="s">
        <v>4947</v>
      </c>
      <c r="F2331" s="57">
        <v>1</v>
      </c>
    </row>
    <row r="2332" spans="1:6">
      <c r="A2332" s="55">
        <v>46246</v>
      </c>
      <c r="B2332" s="56" t="s">
        <v>80</v>
      </c>
      <c r="C2332" s="57">
        <v>171</v>
      </c>
      <c r="D2332" s="56" t="s">
        <v>4948</v>
      </c>
      <c r="E2332" s="56" t="s">
        <v>4949</v>
      </c>
      <c r="F2332" s="57">
        <v>2</v>
      </c>
    </row>
    <row r="2333" spans="1:6">
      <c r="A2333" s="55">
        <v>46246</v>
      </c>
      <c r="B2333" s="56" t="s">
        <v>82</v>
      </c>
      <c r="C2333" s="57">
        <v>131</v>
      </c>
      <c r="D2333" s="56" t="s">
        <v>4953</v>
      </c>
      <c r="E2333" s="56" t="s">
        <v>4954</v>
      </c>
      <c r="F2333" s="57">
        <v>1</v>
      </c>
    </row>
    <row r="2334" spans="1:6">
      <c r="A2334" s="55">
        <v>46246</v>
      </c>
      <c r="B2334" s="56" t="s">
        <v>86</v>
      </c>
      <c r="C2334" s="57">
        <v>144</v>
      </c>
      <c r="D2334" s="56" t="s">
        <v>4944</v>
      </c>
      <c r="E2334" s="56" t="s">
        <v>4945</v>
      </c>
      <c r="F2334" s="57">
        <v>1</v>
      </c>
    </row>
    <row r="2335" spans="1:6">
      <c r="A2335" s="55">
        <v>46246</v>
      </c>
      <c r="B2335" s="56" t="s">
        <v>88</v>
      </c>
      <c r="C2335" s="57">
        <v>75</v>
      </c>
      <c r="D2335" s="56" t="s">
        <v>4946</v>
      </c>
      <c r="E2335" s="56" t="s">
        <v>4947</v>
      </c>
      <c r="F2335" s="57">
        <v>1</v>
      </c>
    </row>
    <row r="2336" spans="1:6">
      <c r="A2336" s="55">
        <v>46246</v>
      </c>
      <c r="B2336" s="56" t="s">
        <v>90</v>
      </c>
      <c r="C2336" s="57">
        <v>93</v>
      </c>
      <c r="D2336" s="56" t="s">
        <v>4944</v>
      </c>
      <c r="E2336" s="56" t="s">
        <v>4945</v>
      </c>
      <c r="F2336" s="57">
        <v>1</v>
      </c>
    </row>
    <row r="2337" spans="1:6">
      <c r="A2337" s="55">
        <v>46246</v>
      </c>
      <c r="B2337" s="56" t="s">
        <v>94</v>
      </c>
      <c r="C2337" s="57">
        <v>88</v>
      </c>
      <c r="D2337" s="56" t="s">
        <v>4942</v>
      </c>
      <c r="E2337" s="56" t="s">
        <v>4943</v>
      </c>
      <c r="F2337" s="57">
        <v>2</v>
      </c>
    </row>
    <row r="2338" spans="1:6">
      <c r="A2338" s="55">
        <v>46246</v>
      </c>
      <c r="B2338" s="56" t="s">
        <v>98</v>
      </c>
      <c r="C2338" s="57">
        <v>38</v>
      </c>
      <c r="D2338" s="56" t="s">
        <v>4946</v>
      </c>
      <c r="E2338" s="56" t="s">
        <v>4947</v>
      </c>
      <c r="F2338" s="57">
        <v>1</v>
      </c>
    </row>
    <row r="2339" spans="1:6">
      <c r="A2339" s="55">
        <v>46246</v>
      </c>
      <c r="B2339" s="56" t="s">
        <v>100</v>
      </c>
      <c r="C2339" s="57">
        <v>71</v>
      </c>
      <c r="D2339" s="56" t="s">
        <v>4953</v>
      </c>
      <c r="E2339" s="56" t="s">
        <v>4954</v>
      </c>
      <c r="F2339" s="57">
        <v>1</v>
      </c>
    </row>
    <row r="2340" spans="1:6">
      <c r="A2340" s="55">
        <v>46246</v>
      </c>
      <c r="B2340" s="56" t="s">
        <v>102</v>
      </c>
      <c r="C2340" s="57">
        <v>102</v>
      </c>
      <c r="D2340" s="56" t="s">
        <v>4944</v>
      </c>
      <c r="E2340" s="56" t="s">
        <v>4945</v>
      </c>
      <c r="F2340" s="57">
        <v>1</v>
      </c>
    </row>
    <row r="2341" spans="1:6">
      <c r="A2341" s="55">
        <v>46246</v>
      </c>
      <c r="B2341" s="56" t="s">
        <v>104</v>
      </c>
      <c r="C2341" s="57">
        <v>84</v>
      </c>
      <c r="D2341" s="56" t="s">
        <v>4942</v>
      </c>
      <c r="E2341" s="56" t="s">
        <v>4943</v>
      </c>
      <c r="F2341" s="57">
        <v>2</v>
      </c>
    </row>
    <row r="2342" spans="1:6">
      <c r="A2342" s="55">
        <v>46246</v>
      </c>
      <c r="B2342" s="56" t="s">
        <v>112</v>
      </c>
      <c r="C2342" s="57">
        <v>144</v>
      </c>
      <c r="D2342" s="56" t="s">
        <v>4948</v>
      </c>
      <c r="E2342" s="56" t="s">
        <v>4949</v>
      </c>
      <c r="F2342" s="57">
        <v>2</v>
      </c>
    </row>
    <row r="2343" spans="1:6">
      <c r="A2343" s="55">
        <v>46246</v>
      </c>
      <c r="B2343" s="56" t="s">
        <v>114</v>
      </c>
      <c r="C2343" s="57">
        <v>123</v>
      </c>
      <c r="D2343" s="56" t="s">
        <v>4944</v>
      </c>
      <c r="E2343" s="56" t="s">
        <v>4945</v>
      </c>
      <c r="F2343" s="57">
        <v>1</v>
      </c>
    </row>
    <row r="2344" spans="1:6">
      <c r="A2344" s="55">
        <v>46246</v>
      </c>
      <c r="B2344" s="56" t="s">
        <v>4063</v>
      </c>
      <c r="C2344" s="57">
        <v>56</v>
      </c>
      <c r="D2344" s="56" t="s">
        <v>4942</v>
      </c>
      <c r="E2344" s="56" t="s">
        <v>4943</v>
      </c>
      <c r="F2344" s="57">
        <v>2</v>
      </c>
    </row>
    <row r="2345" spans="1:6">
      <c r="A2345" s="55">
        <v>46246</v>
      </c>
      <c r="B2345" s="56" t="s">
        <v>116</v>
      </c>
      <c r="C2345" s="57">
        <v>74</v>
      </c>
      <c r="D2345" s="56" t="s">
        <v>4955</v>
      </c>
      <c r="E2345" s="56" t="s">
        <v>4956</v>
      </c>
      <c r="F2345" s="57">
        <v>3</v>
      </c>
    </row>
    <row r="2346" spans="1:6">
      <c r="A2346" s="55">
        <v>46246</v>
      </c>
      <c r="B2346" s="56" t="s">
        <v>118</v>
      </c>
      <c r="C2346" s="57">
        <v>65</v>
      </c>
      <c r="D2346" s="56" t="s">
        <v>4953</v>
      </c>
      <c r="E2346" s="56" t="s">
        <v>4954</v>
      </c>
      <c r="F2346" s="57">
        <v>1</v>
      </c>
    </row>
    <row r="2347" spans="1:6">
      <c r="A2347" s="55">
        <v>46246</v>
      </c>
      <c r="B2347" s="56" t="s">
        <v>120</v>
      </c>
      <c r="C2347" s="57">
        <v>88</v>
      </c>
      <c r="D2347" s="56" t="s">
        <v>4946</v>
      </c>
      <c r="E2347" s="56" t="s">
        <v>4947</v>
      </c>
      <c r="F2347" s="57">
        <v>1</v>
      </c>
    </row>
    <row r="2348" spans="1:6">
      <c r="A2348" s="55">
        <v>46246</v>
      </c>
      <c r="B2348" s="56" t="s">
        <v>124</v>
      </c>
      <c r="C2348" s="57">
        <v>69</v>
      </c>
      <c r="D2348" s="56" t="s">
        <v>4944</v>
      </c>
      <c r="E2348" s="56" t="s">
        <v>4945</v>
      </c>
      <c r="F2348" s="57">
        <v>1</v>
      </c>
    </row>
    <row r="2349" spans="1:6">
      <c r="A2349" s="55">
        <v>46246</v>
      </c>
      <c r="B2349" s="56" t="s">
        <v>126</v>
      </c>
      <c r="C2349" s="57">
        <v>72</v>
      </c>
      <c r="D2349" s="56" t="s">
        <v>4953</v>
      </c>
      <c r="E2349" s="56" t="s">
        <v>4954</v>
      </c>
      <c r="F2349" s="57">
        <v>1</v>
      </c>
    </row>
    <row r="2350" spans="1:6">
      <c r="A2350" s="55">
        <v>46246</v>
      </c>
      <c r="B2350" s="56" t="s">
        <v>132</v>
      </c>
      <c r="C2350" s="57">
        <v>38</v>
      </c>
      <c r="D2350" s="56" t="s">
        <v>4944</v>
      </c>
      <c r="E2350" s="56" t="s">
        <v>4945</v>
      </c>
      <c r="F2350" s="57">
        <v>1</v>
      </c>
    </row>
    <row r="2351" spans="1:6">
      <c r="A2351" s="55">
        <v>46246</v>
      </c>
      <c r="B2351" s="56" t="s">
        <v>140</v>
      </c>
      <c r="C2351" s="57">
        <v>2</v>
      </c>
      <c r="D2351" s="56" t="s">
        <v>4946</v>
      </c>
      <c r="E2351" s="56" t="s">
        <v>4947</v>
      </c>
      <c r="F2351" s="57">
        <v>1</v>
      </c>
    </row>
    <row r="2352" spans="1:6">
      <c r="A2352" s="55">
        <v>46246</v>
      </c>
      <c r="B2352" s="56" t="s">
        <v>142</v>
      </c>
      <c r="C2352" s="57">
        <v>22</v>
      </c>
      <c r="D2352" s="56" t="s">
        <v>4946</v>
      </c>
      <c r="E2352" s="56" t="s">
        <v>4947</v>
      </c>
      <c r="F2352" s="57">
        <v>1</v>
      </c>
    </row>
    <row r="2353" spans="1:6">
      <c r="A2353" s="55">
        <v>46246</v>
      </c>
      <c r="B2353" s="56" t="s">
        <v>144</v>
      </c>
      <c r="C2353" s="57">
        <v>38</v>
      </c>
      <c r="D2353" s="56" t="s">
        <v>4953</v>
      </c>
      <c r="E2353" s="56" t="s">
        <v>4954</v>
      </c>
      <c r="F2353" s="57">
        <v>1</v>
      </c>
    </row>
    <row r="2354" spans="1:6">
      <c r="A2354" s="55">
        <v>46246</v>
      </c>
      <c r="B2354" s="56" t="s">
        <v>146</v>
      </c>
      <c r="C2354" s="57">
        <v>118</v>
      </c>
      <c r="D2354" s="56" t="s">
        <v>4942</v>
      </c>
      <c r="E2354" s="56" t="s">
        <v>4943</v>
      </c>
      <c r="F2354" s="57">
        <v>2</v>
      </c>
    </row>
    <row r="2355" spans="1:6">
      <c r="A2355" s="55">
        <v>46246</v>
      </c>
      <c r="B2355" s="56" t="s">
        <v>148</v>
      </c>
      <c r="C2355" s="57">
        <v>59</v>
      </c>
      <c r="D2355" s="56" t="s">
        <v>4953</v>
      </c>
      <c r="E2355" s="56" t="s">
        <v>4954</v>
      </c>
      <c r="F2355" s="57">
        <v>1</v>
      </c>
    </row>
    <row r="2356" spans="1:6">
      <c r="A2356" s="55">
        <v>46246</v>
      </c>
      <c r="B2356" s="56" t="s">
        <v>152</v>
      </c>
      <c r="C2356" s="57">
        <v>75</v>
      </c>
      <c r="D2356" s="56" t="s">
        <v>4953</v>
      </c>
      <c r="E2356" s="56" t="s">
        <v>4954</v>
      </c>
      <c r="F2356" s="57">
        <v>1</v>
      </c>
    </row>
    <row r="2357" spans="1:6">
      <c r="A2357" s="55">
        <v>46246</v>
      </c>
      <c r="B2357" s="56" t="s">
        <v>156</v>
      </c>
      <c r="C2357" s="57">
        <v>55</v>
      </c>
      <c r="D2357" s="56" t="s">
        <v>4942</v>
      </c>
      <c r="E2357" s="56" t="s">
        <v>4943</v>
      </c>
      <c r="F2357" s="57">
        <v>2</v>
      </c>
    </row>
    <row r="2358" spans="1:6">
      <c r="A2358" s="55">
        <v>46246</v>
      </c>
      <c r="B2358" s="56" t="s">
        <v>160</v>
      </c>
      <c r="C2358" s="57">
        <v>83</v>
      </c>
      <c r="D2358" s="56" t="s">
        <v>4942</v>
      </c>
      <c r="E2358" s="56" t="s">
        <v>4943</v>
      </c>
      <c r="F2358" s="57">
        <v>2</v>
      </c>
    </row>
    <row r="2359" spans="1:6">
      <c r="A2359" s="55">
        <v>46246</v>
      </c>
      <c r="B2359" s="56" t="s">
        <v>166</v>
      </c>
      <c r="C2359" s="57">
        <v>87</v>
      </c>
      <c r="D2359" s="56" t="s">
        <v>4944</v>
      </c>
      <c r="E2359" s="56" t="s">
        <v>4945</v>
      </c>
      <c r="F2359" s="57">
        <v>1</v>
      </c>
    </row>
    <row r="2360" spans="1:6">
      <c r="A2360" s="55">
        <v>46246</v>
      </c>
      <c r="B2360" s="56" t="s">
        <v>170</v>
      </c>
      <c r="C2360" s="57">
        <v>188</v>
      </c>
      <c r="D2360" s="56" t="s">
        <v>4942</v>
      </c>
      <c r="E2360" s="56" t="s">
        <v>4943</v>
      </c>
      <c r="F2360" s="57">
        <v>2</v>
      </c>
    </row>
    <row r="2361" spans="1:6">
      <c r="A2361" s="55">
        <v>46246</v>
      </c>
      <c r="B2361" s="56" t="s">
        <v>178</v>
      </c>
      <c r="C2361" s="57">
        <v>87</v>
      </c>
      <c r="D2361" s="56" t="s">
        <v>4963</v>
      </c>
      <c r="E2361" s="56" t="s">
        <v>4964</v>
      </c>
      <c r="F2361" s="57">
        <v>4</v>
      </c>
    </row>
    <row r="2362" spans="1:6">
      <c r="A2362" s="55">
        <v>46246</v>
      </c>
      <c r="B2362" s="56" t="s">
        <v>180</v>
      </c>
      <c r="C2362" s="57">
        <v>102</v>
      </c>
      <c r="D2362" s="56" t="s">
        <v>4944</v>
      </c>
      <c r="E2362" s="56" t="s">
        <v>4945</v>
      </c>
      <c r="F2362" s="57">
        <v>1</v>
      </c>
    </row>
    <row r="2363" spans="1:6">
      <c r="A2363" s="55">
        <v>46246</v>
      </c>
      <c r="B2363" s="56" t="s">
        <v>182</v>
      </c>
      <c r="C2363" s="57">
        <v>54</v>
      </c>
      <c r="D2363" s="56" t="s">
        <v>4946</v>
      </c>
      <c r="E2363" s="56" t="s">
        <v>4947</v>
      </c>
      <c r="F2363" s="57">
        <v>1</v>
      </c>
    </row>
    <row r="2364" spans="1:6">
      <c r="A2364" s="55">
        <v>46246</v>
      </c>
      <c r="B2364" s="56" t="s">
        <v>184</v>
      </c>
      <c r="C2364" s="57">
        <v>75</v>
      </c>
      <c r="D2364" s="56" t="s">
        <v>4944</v>
      </c>
      <c r="E2364" s="56" t="s">
        <v>4945</v>
      </c>
      <c r="F2364" s="57">
        <v>1</v>
      </c>
    </row>
    <row r="2365" spans="1:6">
      <c r="A2365" s="55">
        <v>46246</v>
      </c>
      <c r="B2365" s="56" t="s">
        <v>186</v>
      </c>
      <c r="C2365" s="57">
        <v>34</v>
      </c>
      <c r="D2365" s="56" t="s">
        <v>4953</v>
      </c>
      <c r="E2365" s="56" t="s">
        <v>4954</v>
      </c>
      <c r="F2365" s="57">
        <v>1</v>
      </c>
    </row>
    <row r="2366" spans="1:6">
      <c r="A2366" s="55">
        <v>46246</v>
      </c>
      <c r="B2366" s="56" t="s">
        <v>188</v>
      </c>
      <c r="C2366" s="57">
        <v>87</v>
      </c>
      <c r="D2366" s="56" t="s">
        <v>4950</v>
      </c>
      <c r="E2366" s="56" t="s">
        <v>4951</v>
      </c>
      <c r="F2366" s="57">
        <v>1</v>
      </c>
    </row>
    <row r="2367" spans="1:6">
      <c r="A2367" s="55">
        <v>46246</v>
      </c>
      <c r="B2367" s="56" t="s">
        <v>190</v>
      </c>
      <c r="C2367" s="57">
        <v>2</v>
      </c>
      <c r="D2367" s="56" t="s">
        <v>4946</v>
      </c>
      <c r="E2367" s="56" t="s">
        <v>4947</v>
      </c>
      <c r="F2367" s="57">
        <v>1</v>
      </c>
    </row>
    <row r="2368" spans="1:6">
      <c r="A2368" s="55">
        <v>46246</v>
      </c>
      <c r="B2368" s="56" t="s">
        <v>192</v>
      </c>
      <c r="C2368" s="57">
        <v>10</v>
      </c>
      <c r="D2368" s="56" t="s">
        <v>4950</v>
      </c>
      <c r="E2368" s="56" t="s">
        <v>4951</v>
      </c>
      <c r="F2368" s="57">
        <v>1</v>
      </c>
    </row>
    <row r="2369" spans="1:6">
      <c r="A2369" s="55">
        <v>46246</v>
      </c>
      <c r="B2369" s="56" t="s">
        <v>194</v>
      </c>
      <c r="C2369" s="57">
        <v>45</v>
      </c>
      <c r="D2369" s="56" t="s">
        <v>4953</v>
      </c>
      <c r="E2369" s="56" t="s">
        <v>4954</v>
      </c>
      <c r="F2369" s="57">
        <v>1</v>
      </c>
    </row>
    <row r="2370" spans="1:6">
      <c r="A2370" s="55">
        <v>46246</v>
      </c>
      <c r="B2370" s="56" t="s">
        <v>196</v>
      </c>
      <c r="C2370" s="57">
        <v>15</v>
      </c>
      <c r="D2370" s="56" t="s">
        <v>4953</v>
      </c>
      <c r="E2370" s="56" t="s">
        <v>4954</v>
      </c>
      <c r="F2370" s="57">
        <v>1</v>
      </c>
    </row>
    <row r="2371" spans="1:6">
      <c r="A2371" s="55">
        <v>46246</v>
      </c>
      <c r="B2371" s="56" t="s">
        <v>198</v>
      </c>
      <c r="C2371" s="57">
        <v>57</v>
      </c>
      <c r="D2371" s="56" t="s">
        <v>4946</v>
      </c>
      <c r="E2371" s="56" t="s">
        <v>4947</v>
      </c>
      <c r="F2371" s="57">
        <v>1</v>
      </c>
    </row>
    <row r="2372" spans="1:6">
      <c r="A2372" s="55">
        <v>46246</v>
      </c>
      <c r="B2372" s="56" t="s">
        <v>214</v>
      </c>
      <c r="C2372" s="57">
        <v>26</v>
      </c>
      <c r="D2372" s="56" t="s">
        <v>4942</v>
      </c>
      <c r="E2372" s="56" t="s">
        <v>4943</v>
      </c>
      <c r="F2372" s="57">
        <v>2</v>
      </c>
    </row>
    <row r="2373" spans="1:6">
      <c r="A2373" s="55">
        <v>46246</v>
      </c>
      <c r="B2373" s="56" t="s">
        <v>216</v>
      </c>
      <c r="C2373" s="57">
        <v>113</v>
      </c>
      <c r="D2373" s="56" t="s">
        <v>4955</v>
      </c>
      <c r="E2373" s="56" t="s">
        <v>4956</v>
      </c>
      <c r="F2373" s="57">
        <v>3</v>
      </c>
    </row>
    <row r="2374" spans="1:6">
      <c r="A2374" s="55">
        <v>46246</v>
      </c>
      <c r="B2374" s="56" t="s">
        <v>218</v>
      </c>
      <c r="C2374" s="57">
        <v>22</v>
      </c>
      <c r="D2374" s="56" t="s">
        <v>4942</v>
      </c>
      <c r="E2374" s="56" t="s">
        <v>4943</v>
      </c>
      <c r="F2374" s="57">
        <v>2</v>
      </c>
    </row>
    <row r="2375" spans="1:6">
      <c r="A2375" s="55">
        <v>46246</v>
      </c>
      <c r="B2375" s="56" t="s">
        <v>226</v>
      </c>
      <c r="C2375" s="57">
        <v>81</v>
      </c>
      <c r="D2375" s="56" t="s">
        <v>4953</v>
      </c>
      <c r="E2375" s="56" t="s">
        <v>4954</v>
      </c>
      <c r="F2375" s="57">
        <v>1</v>
      </c>
    </row>
    <row r="2376" spans="1:6">
      <c r="A2376" s="55">
        <v>46246</v>
      </c>
      <c r="B2376" s="56" t="s">
        <v>228</v>
      </c>
      <c r="C2376" s="57">
        <v>146</v>
      </c>
      <c r="D2376" s="56" t="s">
        <v>4948</v>
      </c>
      <c r="E2376" s="56" t="s">
        <v>4949</v>
      </c>
      <c r="F2376" s="57">
        <v>2</v>
      </c>
    </row>
    <row r="2377" spans="1:6">
      <c r="A2377" s="55">
        <v>46246</v>
      </c>
      <c r="B2377" s="56" t="s">
        <v>238</v>
      </c>
      <c r="C2377" s="57">
        <v>19</v>
      </c>
      <c r="D2377" s="56" t="s">
        <v>4950</v>
      </c>
      <c r="E2377" s="56" t="s">
        <v>4951</v>
      </c>
      <c r="F2377" s="57">
        <v>1</v>
      </c>
    </row>
    <row r="2378" spans="1:6">
      <c r="A2378" s="55">
        <v>46246</v>
      </c>
      <c r="B2378" s="56" t="s">
        <v>250</v>
      </c>
      <c r="C2378" s="57">
        <v>9</v>
      </c>
      <c r="D2378" s="56" t="s">
        <v>4950</v>
      </c>
      <c r="E2378" s="56" t="s">
        <v>4951</v>
      </c>
      <c r="F2378" s="57">
        <v>1</v>
      </c>
    </row>
    <row r="2379" spans="1:6">
      <c r="A2379" s="55">
        <v>46246</v>
      </c>
      <c r="B2379" s="56" t="s">
        <v>254</v>
      </c>
      <c r="C2379" s="57">
        <v>132</v>
      </c>
      <c r="D2379" s="56" t="s">
        <v>4950</v>
      </c>
      <c r="E2379" s="56" t="s">
        <v>4951</v>
      </c>
      <c r="F2379" s="57">
        <v>1</v>
      </c>
    </row>
    <row r="2380" spans="1:6">
      <c r="A2380" s="55">
        <v>46246</v>
      </c>
      <c r="B2380" s="56" t="s">
        <v>258</v>
      </c>
      <c r="C2380" s="57">
        <v>28</v>
      </c>
      <c r="D2380" s="56" t="s">
        <v>4942</v>
      </c>
      <c r="E2380" s="56" t="s">
        <v>4943</v>
      </c>
      <c r="F2380" s="57">
        <v>2</v>
      </c>
    </row>
    <row r="2381" spans="1:6">
      <c r="A2381" s="55">
        <v>46246</v>
      </c>
      <c r="B2381" s="56" t="s">
        <v>266</v>
      </c>
      <c r="C2381" s="57">
        <v>18</v>
      </c>
      <c r="D2381" s="56" t="s">
        <v>4953</v>
      </c>
      <c r="E2381" s="56" t="s">
        <v>4954</v>
      </c>
      <c r="F2381" s="57">
        <v>1</v>
      </c>
    </row>
    <row r="2382" spans="1:6">
      <c r="A2382" s="55">
        <v>46246</v>
      </c>
      <c r="B2382" s="56" t="s">
        <v>270</v>
      </c>
      <c r="C2382" s="57">
        <v>68</v>
      </c>
      <c r="D2382" s="56" t="s">
        <v>4953</v>
      </c>
      <c r="E2382" s="56" t="s">
        <v>4954</v>
      </c>
      <c r="F2382" s="57">
        <v>1</v>
      </c>
    </row>
    <row r="2383" spans="1:6">
      <c r="A2383" s="55">
        <v>46246</v>
      </c>
      <c r="B2383" s="56" t="s">
        <v>272</v>
      </c>
      <c r="C2383" s="57">
        <v>31</v>
      </c>
      <c r="D2383" s="56" t="s">
        <v>4950</v>
      </c>
      <c r="E2383" s="56" t="s">
        <v>4951</v>
      </c>
      <c r="F2383" s="57">
        <v>1</v>
      </c>
    </row>
    <row r="2384" spans="1:6">
      <c r="A2384" s="55">
        <v>46246</v>
      </c>
      <c r="B2384" s="56" t="s">
        <v>276</v>
      </c>
      <c r="C2384" s="57">
        <v>33</v>
      </c>
      <c r="D2384" s="56" t="s">
        <v>4942</v>
      </c>
      <c r="E2384" s="56" t="s">
        <v>4943</v>
      </c>
      <c r="F2384" s="57">
        <v>2</v>
      </c>
    </row>
    <row r="2385" spans="1:6">
      <c r="A2385" s="55">
        <v>46246</v>
      </c>
      <c r="B2385" s="56" t="s">
        <v>278</v>
      </c>
      <c r="C2385" s="57">
        <v>39</v>
      </c>
      <c r="D2385" s="56" t="s">
        <v>4953</v>
      </c>
      <c r="E2385" s="56" t="s">
        <v>4954</v>
      </c>
      <c r="F2385" s="57">
        <v>1</v>
      </c>
    </row>
    <row r="2386" spans="1:6">
      <c r="A2386" s="55">
        <v>46246</v>
      </c>
      <c r="B2386" s="56" t="s">
        <v>280</v>
      </c>
      <c r="C2386" s="57">
        <v>43</v>
      </c>
      <c r="D2386" s="56" t="s">
        <v>4948</v>
      </c>
      <c r="E2386" s="56" t="s">
        <v>4949</v>
      </c>
      <c r="F2386" s="57">
        <v>2</v>
      </c>
    </row>
    <row r="2387" spans="1:6">
      <c r="A2387" s="55">
        <v>46246</v>
      </c>
      <c r="B2387" s="56" t="s">
        <v>282</v>
      </c>
      <c r="C2387" s="57">
        <v>82</v>
      </c>
      <c r="D2387" s="56" t="s">
        <v>4953</v>
      </c>
      <c r="E2387" s="56" t="s">
        <v>4954</v>
      </c>
      <c r="F2387" s="57">
        <v>1</v>
      </c>
    </row>
    <row r="2388" spans="1:6">
      <c r="A2388" s="55">
        <v>46246</v>
      </c>
      <c r="B2388" s="56" t="s">
        <v>4073</v>
      </c>
      <c r="C2388" s="57">
        <v>7</v>
      </c>
      <c r="D2388" s="56" t="s">
        <v>4942</v>
      </c>
      <c r="E2388" s="56" t="s">
        <v>4943</v>
      </c>
      <c r="F2388" s="57">
        <v>2</v>
      </c>
    </row>
    <row r="2389" spans="1:6">
      <c r="A2389" s="55">
        <v>46246</v>
      </c>
      <c r="B2389" s="56" t="s">
        <v>328</v>
      </c>
      <c r="C2389" s="57">
        <v>122</v>
      </c>
      <c r="D2389" s="56" t="s">
        <v>4944</v>
      </c>
      <c r="E2389" s="56" t="s">
        <v>4945</v>
      </c>
      <c r="F2389" s="57">
        <v>1</v>
      </c>
    </row>
    <row r="2390" spans="1:6">
      <c r="A2390" s="55">
        <v>46246</v>
      </c>
      <c r="B2390" s="56" t="s">
        <v>338</v>
      </c>
      <c r="C2390" s="57">
        <v>71</v>
      </c>
      <c r="D2390" s="56" t="s">
        <v>4953</v>
      </c>
      <c r="E2390" s="56" t="s">
        <v>4954</v>
      </c>
      <c r="F2390" s="57">
        <v>1</v>
      </c>
    </row>
    <row r="2391" spans="1:6">
      <c r="A2391" s="55">
        <v>46246</v>
      </c>
      <c r="B2391" s="56" t="s">
        <v>378</v>
      </c>
      <c r="C2391" s="57">
        <v>2</v>
      </c>
      <c r="D2391" s="56" t="s">
        <v>4944</v>
      </c>
      <c r="E2391" s="56" t="s">
        <v>4945</v>
      </c>
      <c r="F2391" s="57">
        <v>1</v>
      </c>
    </row>
    <row r="2392" spans="1:6">
      <c r="A2392" s="55">
        <v>46246</v>
      </c>
      <c r="B2392" s="56" t="s">
        <v>380</v>
      </c>
      <c r="C2392" s="57">
        <v>22</v>
      </c>
      <c r="D2392" s="56" t="s">
        <v>4953</v>
      </c>
      <c r="E2392" s="56" t="s">
        <v>4954</v>
      </c>
      <c r="F2392" s="57">
        <v>1</v>
      </c>
    </row>
    <row r="2393" spans="1:6">
      <c r="A2393" s="55">
        <v>46246</v>
      </c>
      <c r="B2393" s="56" t="s">
        <v>386</v>
      </c>
      <c r="C2393" s="57">
        <v>22</v>
      </c>
      <c r="D2393" s="56" t="s">
        <v>4953</v>
      </c>
      <c r="E2393" s="56" t="s">
        <v>4954</v>
      </c>
      <c r="F2393" s="57">
        <v>1</v>
      </c>
    </row>
    <row r="2394" spans="1:6">
      <c r="A2394" s="55">
        <v>46246</v>
      </c>
      <c r="B2394" s="56" t="s">
        <v>412</v>
      </c>
      <c r="C2394" s="57">
        <v>29</v>
      </c>
      <c r="D2394" s="56" t="s">
        <v>4946</v>
      </c>
      <c r="E2394" s="56" t="s">
        <v>4947</v>
      </c>
      <c r="F2394" s="57">
        <v>1</v>
      </c>
    </row>
    <row r="2395" spans="1:6">
      <c r="A2395" s="55">
        <v>46246</v>
      </c>
      <c r="B2395" s="56" t="s">
        <v>424</v>
      </c>
      <c r="C2395" s="57">
        <v>22</v>
      </c>
      <c r="D2395" s="56" t="s">
        <v>4953</v>
      </c>
      <c r="E2395" s="56" t="s">
        <v>4954</v>
      </c>
      <c r="F2395" s="57">
        <v>1</v>
      </c>
    </row>
    <row r="2396" spans="1:6">
      <c r="A2396" s="55">
        <v>46246</v>
      </c>
      <c r="B2396" s="56" t="s">
        <v>430</v>
      </c>
      <c r="C2396" s="57">
        <v>57</v>
      </c>
      <c r="D2396" s="56" t="s">
        <v>4944</v>
      </c>
      <c r="E2396" s="56" t="s">
        <v>4945</v>
      </c>
      <c r="F2396" s="57">
        <v>1</v>
      </c>
    </row>
    <row r="2397" spans="1:6">
      <c r="A2397" s="55">
        <v>46246</v>
      </c>
      <c r="B2397" s="56" t="s">
        <v>432</v>
      </c>
      <c r="C2397" s="57">
        <v>7</v>
      </c>
      <c r="D2397" s="56" t="s">
        <v>4942</v>
      </c>
      <c r="E2397" s="56" t="s">
        <v>4943</v>
      </c>
      <c r="F2397" s="57">
        <v>2</v>
      </c>
    </row>
    <row r="2398" spans="1:6">
      <c r="A2398" s="55">
        <v>46246</v>
      </c>
      <c r="B2398" s="56" t="s">
        <v>456</v>
      </c>
      <c r="C2398" s="57">
        <v>94</v>
      </c>
      <c r="D2398" s="56" t="s">
        <v>4942</v>
      </c>
      <c r="E2398" s="56" t="s">
        <v>4943</v>
      </c>
      <c r="F2398" s="57">
        <v>2</v>
      </c>
    </row>
    <row r="2399" spans="1:6">
      <c r="A2399" s="55">
        <v>46246</v>
      </c>
      <c r="B2399" s="56" t="s">
        <v>458</v>
      </c>
      <c r="C2399" s="57">
        <v>97</v>
      </c>
      <c r="D2399" s="56" t="s">
        <v>4942</v>
      </c>
      <c r="E2399" s="56" t="s">
        <v>4943</v>
      </c>
      <c r="F2399" s="57">
        <v>2</v>
      </c>
    </row>
    <row r="2400" spans="1:6">
      <c r="A2400" s="55">
        <v>46246</v>
      </c>
      <c r="B2400" s="56" t="s">
        <v>460</v>
      </c>
      <c r="C2400" s="57">
        <v>24</v>
      </c>
      <c r="D2400" s="56" t="s">
        <v>4953</v>
      </c>
      <c r="E2400" s="56" t="s">
        <v>4954</v>
      </c>
      <c r="F2400" s="57">
        <v>1</v>
      </c>
    </row>
    <row r="2401" spans="1:6">
      <c r="A2401" s="55">
        <v>46246</v>
      </c>
      <c r="B2401" s="56" t="s">
        <v>464</v>
      </c>
      <c r="C2401" s="57">
        <v>55</v>
      </c>
      <c r="D2401" s="56" t="s">
        <v>4946</v>
      </c>
      <c r="E2401" s="56" t="s">
        <v>4947</v>
      </c>
      <c r="F2401" s="57">
        <v>1</v>
      </c>
    </row>
    <row r="2402" spans="1:6">
      <c r="A2402" s="55">
        <v>46246</v>
      </c>
      <c r="B2402" s="56" t="s">
        <v>466</v>
      </c>
      <c r="C2402" s="57">
        <v>3</v>
      </c>
      <c r="D2402" s="56" t="s">
        <v>4944</v>
      </c>
      <c r="E2402" s="56" t="s">
        <v>4945</v>
      </c>
      <c r="F2402" s="57">
        <v>1</v>
      </c>
    </row>
    <row r="2403" spans="1:6">
      <c r="A2403" s="55">
        <v>46246</v>
      </c>
      <c r="B2403" s="56" t="s">
        <v>470</v>
      </c>
      <c r="C2403" s="57">
        <v>53</v>
      </c>
      <c r="D2403" s="56" t="s">
        <v>4953</v>
      </c>
      <c r="E2403" s="56" t="s">
        <v>4954</v>
      </c>
      <c r="F2403" s="57">
        <v>1</v>
      </c>
    </row>
    <row r="2404" spans="1:6">
      <c r="A2404" s="55">
        <v>46246</v>
      </c>
      <c r="B2404" s="56" t="s">
        <v>472</v>
      </c>
      <c r="C2404" s="57">
        <v>57</v>
      </c>
      <c r="D2404" s="56" t="s">
        <v>4953</v>
      </c>
      <c r="E2404" s="56" t="s">
        <v>4954</v>
      </c>
      <c r="F2404" s="57">
        <v>1</v>
      </c>
    </row>
    <row r="2405" spans="1:6">
      <c r="A2405" s="55">
        <v>46245</v>
      </c>
      <c r="B2405" s="56" t="s">
        <v>46</v>
      </c>
      <c r="C2405" s="57">
        <v>94</v>
      </c>
      <c r="D2405" s="56" t="s">
        <v>4942</v>
      </c>
      <c r="E2405" s="56" t="s">
        <v>4943</v>
      </c>
      <c r="F2405" s="57">
        <v>2</v>
      </c>
    </row>
    <row r="2406" spans="1:6">
      <c r="A2406" s="55">
        <v>46245</v>
      </c>
      <c r="B2406" s="56" t="s">
        <v>4051</v>
      </c>
      <c r="C2406" s="57">
        <v>59</v>
      </c>
      <c r="D2406" s="56" t="s">
        <v>4944</v>
      </c>
      <c r="E2406" s="56" t="s">
        <v>4945</v>
      </c>
      <c r="F2406" s="57">
        <v>1</v>
      </c>
    </row>
    <row r="2407" spans="1:6">
      <c r="A2407" s="55">
        <v>46245</v>
      </c>
      <c r="B2407" s="56" t="s">
        <v>49</v>
      </c>
      <c r="C2407" s="57">
        <v>75</v>
      </c>
      <c r="D2407" s="56" t="s">
        <v>4946</v>
      </c>
      <c r="E2407" s="56" t="s">
        <v>4947</v>
      </c>
      <c r="F2407" s="57">
        <v>1</v>
      </c>
    </row>
    <row r="2408" spans="1:6">
      <c r="A2408" s="55">
        <v>46245</v>
      </c>
      <c r="B2408" s="56" t="s">
        <v>56</v>
      </c>
      <c r="C2408" s="57">
        <v>17</v>
      </c>
      <c r="D2408" s="56" t="s">
        <v>4946</v>
      </c>
      <c r="E2408" s="56" t="s">
        <v>4947</v>
      </c>
      <c r="F2408" s="57">
        <v>1</v>
      </c>
    </row>
    <row r="2409" spans="1:6">
      <c r="A2409" s="55">
        <v>46245</v>
      </c>
      <c r="B2409" s="56" t="s">
        <v>58</v>
      </c>
      <c r="C2409" s="57">
        <v>21</v>
      </c>
      <c r="D2409" s="56" t="s">
        <v>4953</v>
      </c>
      <c r="E2409" s="56" t="s">
        <v>4954</v>
      </c>
      <c r="F2409" s="57">
        <v>1</v>
      </c>
    </row>
    <row r="2410" spans="1:6">
      <c r="A2410" s="55">
        <v>46245</v>
      </c>
      <c r="B2410" s="56" t="s">
        <v>60</v>
      </c>
      <c r="C2410" s="57">
        <v>78</v>
      </c>
      <c r="D2410" s="56" t="s">
        <v>4942</v>
      </c>
      <c r="E2410" s="56" t="s">
        <v>4943</v>
      </c>
      <c r="F2410" s="57">
        <v>2</v>
      </c>
    </row>
    <row r="2411" spans="1:6">
      <c r="A2411" s="55">
        <v>46245</v>
      </c>
      <c r="B2411" s="56" t="s">
        <v>64</v>
      </c>
      <c r="C2411" s="57">
        <v>84</v>
      </c>
      <c r="D2411" s="56" t="s">
        <v>4944</v>
      </c>
      <c r="E2411" s="56" t="s">
        <v>4945</v>
      </c>
      <c r="F2411" s="57">
        <v>1</v>
      </c>
    </row>
    <row r="2412" spans="1:6">
      <c r="A2412" s="55">
        <v>46245</v>
      </c>
      <c r="B2412" s="56" t="s">
        <v>66</v>
      </c>
      <c r="C2412" s="57">
        <v>121</v>
      </c>
      <c r="D2412" s="56" t="s">
        <v>4944</v>
      </c>
      <c r="E2412" s="56" t="s">
        <v>4945</v>
      </c>
      <c r="F2412" s="57">
        <v>1</v>
      </c>
    </row>
    <row r="2413" spans="1:6">
      <c r="A2413" s="55">
        <v>46245</v>
      </c>
      <c r="B2413" s="56" t="s">
        <v>70</v>
      </c>
      <c r="C2413" s="57">
        <v>100</v>
      </c>
      <c r="D2413" s="56" t="s">
        <v>4944</v>
      </c>
      <c r="E2413" s="56" t="s">
        <v>4945</v>
      </c>
      <c r="F2413" s="57">
        <v>1</v>
      </c>
    </row>
    <row r="2414" spans="1:6">
      <c r="A2414" s="55">
        <v>46245</v>
      </c>
      <c r="B2414" s="56" t="s">
        <v>4053</v>
      </c>
      <c r="C2414" s="57">
        <v>55</v>
      </c>
      <c r="D2414" s="56" t="s">
        <v>4944</v>
      </c>
      <c r="E2414" s="56" t="s">
        <v>4945</v>
      </c>
      <c r="F2414" s="57">
        <v>1</v>
      </c>
    </row>
    <row r="2415" spans="1:6">
      <c r="A2415" s="55">
        <v>46245</v>
      </c>
      <c r="B2415" s="56" t="s">
        <v>72</v>
      </c>
      <c r="C2415" s="57">
        <v>87</v>
      </c>
      <c r="D2415" s="56" t="s">
        <v>4944</v>
      </c>
      <c r="E2415" s="56" t="s">
        <v>4945</v>
      </c>
      <c r="F2415" s="57">
        <v>1</v>
      </c>
    </row>
    <row r="2416" spans="1:6">
      <c r="A2416" s="55">
        <v>46245</v>
      </c>
      <c r="B2416" s="56" t="s">
        <v>4055</v>
      </c>
      <c r="C2416" s="57">
        <v>92</v>
      </c>
      <c r="D2416" s="56" t="s">
        <v>4953</v>
      </c>
      <c r="E2416" s="56" t="s">
        <v>4954</v>
      </c>
      <c r="F2416" s="57">
        <v>1</v>
      </c>
    </row>
    <row r="2417" spans="1:6">
      <c r="A2417" s="55">
        <v>46245</v>
      </c>
      <c r="B2417" s="56" t="s">
        <v>4057</v>
      </c>
      <c r="C2417" s="57">
        <v>175</v>
      </c>
      <c r="D2417" s="56" t="s">
        <v>4948</v>
      </c>
      <c r="E2417" s="56" t="s">
        <v>4949</v>
      </c>
      <c r="F2417" s="57">
        <v>2</v>
      </c>
    </row>
    <row r="2418" spans="1:6">
      <c r="A2418" s="55">
        <v>46245</v>
      </c>
      <c r="B2418" s="56" t="s">
        <v>78</v>
      </c>
      <c r="C2418" s="57">
        <v>79</v>
      </c>
      <c r="D2418" s="56" t="s">
        <v>4948</v>
      </c>
      <c r="E2418" s="56" t="s">
        <v>4949</v>
      </c>
      <c r="F2418" s="57">
        <v>2</v>
      </c>
    </row>
    <row r="2419" spans="1:6">
      <c r="A2419" s="55">
        <v>46245</v>
      </c>
      <c r="B2419" s="56" t="s">
        <v>80</v>
      </c>
      <c r="C2419" s="57">
        <v>134</v>
      </c>
      <c r="D2419" s="56" t="s">
        <v>4946</v>
      </c>
      <c r="E2419" s="56" t="s">
        <v>4947</v>
      </c>
      <c r="F2419" s="57">
        <v>1</v>
      </c>
    </row>
    <row r="2420" spans="1:6">
      <c r="A2420" s="55">
        <v>46245</v>
      </c>
      <c r="B2420" s="56" t="s">
        <v>82</v>
      </c>
      <c r="C2420" s="57">
        <v>107</v>
      </c>
      <c r="D2420" s="56" t="s">
        <v>4953</v>
      </c>
      <c r="E2420" s="56" t="s">
        <v>4954</v>
      </c>
      <c r="F2420" s="57">
        <v>1</v>
      </c>
    </row>
    <row r="2421" spans="1:6">
      <c r="A2421" s="55">
        <v>46245</v>
      </c>
      <c r="B2421" s="56" t="s">
        <v>86</v>
      </c>
      <c r="C2421" s="57">
        <v>90</v>
      </c>
      <c r="D2421" s="56" t="s">
        <v>4944</v>
      </c>
      <c r="E2421" s="56" t="s">
        <v>4945</v>
      </c>
      <c r="F2421" s="57">
        <v>1</v>
      </c>
    </row>
    <row r="2422" spans="1:6">
      <c r="A2422" s="55">
        <v>46245</v>
      </c>
      <c r="B2422" s="56" t="s">
        <v>92</v>
      </c>
      <c r="C2422" s="57">
        <v>95</v>
      </c>
      <c r="D2422" s="56" t="s">
        <v>4955</v>
      </c>
      <c r="E2422" s="56" t="s">
        <v>4956</v>
      </c>
      <c r="F2422" s="57">
        <v>3</v>
      </c>
    </row>
    <row r="2423" spans="1:6">
      <c r="A2423" s="55">
        <v>46245</v>
      </c>
      <c r="B2423" s="56" t="s">
        <v>94</v>
      </c>
      <c r="C2423" s="57">
        <v>61</v>
      </c>
      <c r="D2423" s="56" t="s">
        <v>4944</v>
      </c>
      <c r="E2423" s="56" t="s">
        <v>4945</v>
      </c>
      <c r="F2423" s="57">
        <v>1</v>
      </c>
    </row>
    <row r="2424" spans="1:6">
      <c r="A2424" s="55">
        <v>46245</v>
      </c>
      <c r="B2424" s="56" t="s">
        <v>98</v>
      </c>
      <c r="C2424" s="57">
        <v>11</v>
      </c>
      <c r="D2424" s="56" t="s">
        <v>4942</v>
      </c>
      <c r="E2424" s="56" t="s">
        <v>4943</v>
      </c>
      <c r="F2424" s="57">
        <v>2</v>
      </c>
    </row>
    <row r="2425" spans="1:6">
      <c r="A2425" s="55">
        <v>46245</v>
      </c>
      <c r="B2425" s="56" t="s">
        <v>100</v>
      </c>
      <c r="C2425" s="57">
        <v>99</v>
      </c>
      <c r="D2425" s="56" t="s">
        <v>4953</v>
      </c>
      <c r="E2425" s="56" t="s">
        <v>4954</v>
      </c>
      <c r="F2425" s="57">
        <v>1</v>
      </c>
    </row>
    <row r="2426" spans="1:6">
      <c r="A2426" s="55">
        <v>46245</v>
      </c>
      <c r="B2426" s="56" t="s">
        <v>102</v>
      </c>
      <c r="C2426" s="57">
        <v>89</v>
      </c>
      <c r="D2426" s="56" t="s">
        <v>4944</v>
      </c>
      <c r="E2426" s="56" t="s">
        <v>4945</v>
      </c>
      <c r="F2426" s="57">
        <v>1</v>
      </c>
    </row>
    <row r="2427" spans="1:6">
      <c r="A2427" s="55">
        <v>46245</v>
      </c>
      <c r="B2427" s="56" t="s">
        <v>104</v>
      </c>
      <c r="C2427" s="57">
        <v>69</v>
      </c>
      <c r="D2427" s="56" t="s">
        <v>4942</v>
      </c>
      <c r="E2427" s="56" t="s">
        <v>4943</v>
      </c>
      <c r="F2427" s="57">
        <v>2</v>
      </c>
    </row>
    <row r="2428" spans="1:6">
      <c r="A2428" s="55">
        <v>46245</v>
      </c>
      <c r="B2428" s="56" t="s">
        <v>110</v>
      </c>
      <c r="C2428" s="57">
        <v>1</v>
      </c>
      <c r="D2428" s="56" t="s">
        <v>4950</v>
      </c>
      <c r="E2428" s="56" t="s">
        <v>4951</v>
      </c>
      <c r="F2428" s="57">
        <v>1</v>
      </c>
    </row>
    <row r="2429" spans="1:6">
      <c r="A2429" s="55">
        <v>46245</v>
      </c>
      <c r="B2429" s="56" t="s">
        <v>112</v>
      </c>
      <c r="C2429" s="57">
        <v>113</v>
      </c>
      <c r="D2429" s="56" t="s">
        <v>4955</v>
      </c>
      <c r="E2429" s="56" t="s">
        <v>4956</v>
      </c>
      <c r="F2429" s="57">
        <v>3</v>
      </c>
    </row>
    <row r="2430" spans="1:6">
      <c r="A2430" s="55">
        <v>46245</v>
      </c>
      <c r="B2430" s="56" t="s">
        <v>114</v>
      </c>
      <c r="C2430" s="57">
        <v>109</v>
      </c>
      <c r="D2430" s="56" t="s">
        <v>4944</v>
      </c>
      <c r="E2430" s="56" t="s">
        <v>4945</v>
      </c>
      <c r="F2430" s="57">
        <v>1</v>
      </c>
    </row>
    <row r="2431" spans="1:6">
      <c r="A2431" s="55">
        <v>46245</v>
      </c>
      <c r="B2431" s="56" t="s">
        <v>4063</v>
      </c>
      <c r="C2431" s="57">
        <v>74</v>
      </c>
      <c r="D2431" s="56" t="s">
        <v>4942</v>
      </c>
      <c r="E2431" s="56" t="s">
        <v>4943</v>
      </c>
      <c r="F2431" s="57">
        <v>2</v>
      </c>
    </row>
    <row r="2432" spans="1:6">
      <c r="A2432" s="55">
        <v>46245</v>
      </c>
      <c r="B2432" s="56" t="s">
        <v>118</v>
      </c>
      <c r="C2432" s="57">
        <v>77</v>
      </c>
      <c r="D2432" s="56" t="s">
        <v>4965</v>
      </c>
      <c r="E2432" s="56" t="s">
        <v>4966</v>
      </c>
      <c r="F2432" s="57">
        <v>2</v>
      </c>
    </row>
    <row r="2433" spans="1:6">
      <c r="A2433" s="55">
        <v>46245</v>
      </c>
      <c r="B2433" s="56" t="s">
        <v>120</v>
      </c>
      <c r="C2433" s="57">
        <v>45</v>
      </c>
      <c r="D2433" s="56" t="s">
        <v>4946</v>
      </c>
      <c r="E2433" s="56" t="s">
        <v>4947</v>
      </c>
      <c r="F2433" s="57">
        <v>1</v>
      </c>
    </row>
    <row r="2434" spans="1:6">
      <c r="A2434" s="55">
        <v>46245</v>
      </c>
      <c r="B2434" s="56" t="s">
        <v>122</v>
      </c>
      <c r="C2434" s="57">
        <v>94</v>
      </c>
      <c r="D2434" s="56" t="s">
        <v>4953</v>
      </c>
      <c r="E2434" s="56" t="s">
        <v>4954</v>
      </c>
      <c r="F2434" s="57">
        <v>1</v>
      </c>
    </row>
    <row r="2435" spans="1:6">
      <c r="A2435" s="55">
        <v>46245</v>
      </c>
      <c r="B2435" s="56" t="s">
        <v>124</v>
      </c>
      <c r="C2435" s="57">
        <v>104</v>
      </c>
      <c r="D2435" s="56" t="s">
        <v>4944</v>
      </c>
      <c r="E2435" s="56" t="s">
        <v>4945</v>
      </c>
      <c r="F2435" s="57">
        <v>1</v>
      </c>
    </row>
    <row r="2436" spans="1:6">
      <c r="A2436" s="55">
        <v>46245</v>
      </c>
      <c r="B2436" s="56" t="s">
        <v>126</v>
      </c>
      <c r="C2436" s="57">
        <v>38</v>
      </c>
      <c r="D2436" s="56" t="s">
        <v>4959</v>
      </c>
      <c r="E2436" s="56" t="s">
        <v>4960</v>
      </c>
      <c r="F2436" s="57">
        <v>3</v>
      </c>
    </row>
    <row r="2437" spans="1:6">
      <c r="A2437" s="55">
        <v>46245</v>
      </c>
      <c r="B2437" s="56" t="s">
        <v>132</v>
      </c>
      <c r="C2437" s="57">
        <v>29</v>
      </c>
      <c r="D2437" s="56" t="s">
        <v>4944</v>
      </c>
      <c r="E2437" s="56" t="s">
        <v>4945</v>
      </c>
      <c r="F2437" s="57">
        <v>1</v>
      </c>
    </row>
    <row r="2438" spans="1:6">
      <c r="A2438" s="55">
        <v>46245</v>
      </c>
      <c r="B2438" s="56" t="s">
        <v>142</v>
      </c>
      <c r="C2438" s="57">
        <v>29</v>
      </c>
      <c r="D2438" s="56" t="s">
        <v>4946</v>
      </c>
      <c r="E2438" s="56" t="s">
        <v>4947</v>
      </c>
      <c r="F2438" s="57">
        <v>1</v>
      </c>
    </row>
    <row r="2439" spans="1:6">
      <c r="A2439" s="55">
        <v>46245</v>
      </c>
      <c r="B2439" s="56" t="s">
        <v>4065</v>
      </c>
      <c r="C2439" s="57">
        <v>21</v>
      </c>
      <c r="D2439" s="56" t="s">
        <v>4953</v>
      </c>
      <c r="E2439" s="56" t="s">
        <v>4954</v>
      </c>
      <c r="F2439" s="57">
        <v>1</v>
      </c>
    </row>
    <row r="2440" spans="1:6">
      <c r="A2440" s="55">
        <v>46245</v>
      </c>
      <c r="B2440" s="56" t="s">
        <v>146</v>
      </c>
      <c r="C2440" s="57">
        <v>187</v>
      </c>
      <c r="D2440" s="56" t="s">
        <v>4944</v>
      </c>
      <c r="E2440" s="56" t="s">
        <v>4945</v>
      </c>
      <c r="F2440" s="57">
        <v>1</v>
      </c>
    </row>
    <row r="2441" spans="1:6">
      <c r="A2441" s="55">
        <v>46245</v>
      </c>
      <c r="B2441" s="56" t="s">
        <v>148</v>
      </c>
      <c r="C2441" s="57">
        <v>93</v>
      </c>
      <c r="D2441" s="56" t="s">
        <v>4953</v>
      </c>
      <c r="E2441" s="56" t="s">
        <v>4954</v>
      </c>
      <c r="F2441" s="57">
        <v>1</v>
      </c>
    </row>
    <row r="2442" spans="1:6">
      <c r="A2442" s="55">
        <v>46245</v>
      </c>
      <c r="B2442" s="56" t="s">
        <v>152</v>
      </c>
      <c r="C2442" s="57">
        <v>31</v>
      </c>
      <c r="D2442" s="56" t="s">
        <v>4953</v>
      </c>
      <c r="E2442" s="56" t="s">
        <v>4954</v>
      </c>
      <c r="F2442" s="57">
        <v>1</v>
      </c>
    </row>
    <row r="2443" spans="1:6">
      <c r="A2443" s="55">
        <v>46245</v>
      </c>
      <c r="B2443" s="56" t="s">
        <v>156</v>
      </c>
      <c r="C2443" s="57">
        <v>32</v>
      </c>
      <c r="D2443" s="56" t="s">
        <v>4942</v>
      </c>
      <c r="E2443" s="56" t="s">
        <v>4943</v>
      </c>
      <c r="F2443" s="57">
        <v>2</v>
      </c>
    </row>
    <row r="2444" spans="1:6">
      <c r="A2444" s="55">
        <v>46245</v>
      </c>
      <c r="B2444" s="56" t="s">
        <v>160</v>
      </c>
      <c r="C2444" s="57">
        <v>123</v>
      </c>
      <c r="D2444" s="56" t="s">
        <v>4942</v>
      </c>
      <c r="E2444" s="56" t="s">
        <v>4943</v>
      </c>
      <c r="F2444" s="57">
        <v>2</v>
      </c>
    </row>
    <row r="2445" spans="1:6">
      <c r="A2445" s="55">
        <v>46245</v>
      </c>
      <c r="B2445" s="56" t="s">
        <v>168</v>
      </c>
      <c r="C2445" s="57">
        <v>129</v>
      </c>
      <c r="D2445" s="56" t="s">
        <v>4946</v>
      </c>
      <c r="E2445" s="56" t="s">
        <v>4947</v>
      </c>
      <c r="F2445" s="57">
        <v>1</v>
      </c>
    </row>
    <row r="2446" spans="1:6">
      <c r="A2446" s="55">
        <v>46245</v>
      </c>
      <c r="B2446" s="56" t="s">
        <v>170</v>
      </c>
      <c r="C2446" s="57">
        <v>113</v>
      </c>
      <c r="D2446" s="56" t="s">
        <v>4942</v>
      </c>
      <c r="E2446" s="56" t="s">
        <v>4943</v>
      </c>
      <c r="F2446" s="57">
        <v>2</v>
      </c>
    </row>
    <row r="2447" spans="1:6">
      <c r="A2447" s="55">
        <v>46245</v>
      </c>
      <c r="B2447" s="56" t="s">
        <v>178</v>
      </c>
      <c r="C2447" s="57">
        <v>35</v>
      </c>
      <c r="D2447" s="56" t="s">
        <v>4965</v>
      </c>
      <c r="E2447" s="56" t="s">
        <v>4966</v>
      </c>
      <c r="F2447" s="57">
        <v>2</v>
      </c>
    </row>
    <row r="2448" spans="1:6">
      <c r="A2448" s="55">
        <v>46245</v>
      </c>
      <c r="B2448" s="56" t="s">
        <v>180</v>
      </c>
      <c r="C2448" s="57">
        <v>67</v>
      </c>
      <c r="D2448" s="56" t="s">
        <v>4944</v>
      </c>
      <c r="E2448" s="56" t="s">
        <v>4945</v>
      </c>
      <c r="F2448" s="57">
        <v>1</v>
      </c>
    </row>
    <row r="2449" spans="1:6">
      <c r="A2449" s="55">
        <v>46245</v>
      </c>
      <c r="B2449" s="56" t="s">
        <v>182</v>
      </c>
      <c r="C2449" s="57">
        <v>69</v>
      </c>
      <c r="D2449" s="56" t="s">
        <v>4948</v>
      </c>
      <c r="E2449" s="56" t="s">
        <v>4949</v>
      </c>
      <c r="F2449" s="57">
        <v>2</v>
      </c>
    </row>
    <row r="2450" spans="1:6">
      <c r="A2450" s="55">
        <v>46245</v>
      </c>
      <c r="B2450" s="56" t="s">
        <v>184</v>
      </c>
      <c r="C2450" s="57">
        <v>87</v>
      </c>
      <c r="D2450" s="56" t="s">
        <v>4944</v>
      </c>
      <c r="E2450" s="56" t="s">
        <v>4945</v>
      </c>
      <c r="F2450" s="57">
        <v>1</v>
      </c>
    </row>
    <row r="2451" spans="1:6">
      <c r="A2451" s="55">
        <v>46245</v>
      </c>
      <c r="B2451" s="56" t="s">
        <v>192</v>
      </c>
      <c r="C2451" s="57">
        <v>16</v>
      </c>
      <c r="D2451" s="56" t="s">
        <v>4950</v>
      </c>
      <c r="E2451" s="56" t="s">
        <v>4951</v>
      </c>
      <c r="F2451" s="57">
        <v>1</v>
      </c>
    </row>
    <row r="2452" spans="1:6">
      <c r="A2452" s="55">
        <v>46245</v>
      </c>
      <c r="B2452" s="56" t="s">
        <v>194</v>
      </c>
      <c r="C2452" s="57">
        <v>77</v>
      </c>
      <c r="D2452" s="56" t="s">
        <v>4953</v>
      </c>
      <c r="E2452" s="56" t="s">
        <v>4954</v>
      </c>
      <c r="F2452" s="57">
        <v>1</v>
      </c>
    </row>
    <row r="2453" spans="1:6">
      <c r="A2453" s="55">
        <v>46245</v>
      </c>
      <c r="B2453" s="56" t="s">
        <v>196</v>
      </c>
      <c r="C2453" s="57">
        <v>48</v>
      </c>
      <c r="D2453" s="56" t="s">
        <v>4953</v>
      </c>
      <c r="E2453" s="56" t="s">
        <v>4954</v>
      </c>
      <c r="F2453" s="57">
        <v>1</v>
      </c>
    </row>
    <row r="2454" spans="1:6">
      <c r="A2454" s="55">
        <v>46245</v>
      </c>
      <c r="B2454" s="56" t="s">
        <v>198</v>
      </c>
      <c r="C2454" s="57">
        <v>7</v>
      </c>
      <c r="D2454" s="56" t="s">
        <v>4946</v>
      </c>
      <c r="E2454" s="56" t="s">
        <v>4947</v>
      </c>
      <c r="F2454" s="57">
        <v>1</v>
      </c>
    </row>
    <row r="2455" spans="1:6">
      <c r="A2455" s="55">
        <v>46245</v>
      </c>
      <c r="B2455" s="56" t="s">
        <v>206</v>
      </c>
      <c r="C2455" s="57">
        <v>6</v>
      </c>
      <c r="D2455" s="56" t="s">
        <v>4950</v>
      </c>
      <c r="E2455" s="56" t="s">
        <v>4951</v>
      </c>
      <c r="F2455" s="57">
        <v>1</v>
      </c>
    </row>
    <row r="2456" spans="1:6">
      <c r="A2456" s="55">
        <v>46245</v>
      </c>
      <c r="B2456" s="56" t="s">
        <v>212</v>
      </c>
      <c r="C2456" s="57">
        <v>19</v>
      </c>
      <c r="D2456" s="56" t="s">
        <v>4942</v>
      </c>
      <c r="E2456" s="56" t="s">
        <v>4943</v>
      </c>
      <c r="F2456" s="57">
        <v>2</v>
      </c>
    </row>
    <row r="2457" spans="1:6">
      <c r="A2457" s="55">
        <v>46245</v>
      </c>
      <c r="B2457" s="56" t="s">
        <v>214</v>
      </c>
      <c r="C2457" s="57">
        <v>4</v>
      </c>
      <c r="D2457" s="56" t="s">
        <v>4942</v>
      </c>
      <c r="E2457" s="56" t="s">
        <v>4943</v>
      </c>
      <c r="F2457" s="57">
        <v>2</v>
      </c>
    </row>
    <row r="2458" spans="1:6">
      <c r="A2458" s="55">
        <v>46245</v>
      </c>
      <c r="B2458" s="56" t="s">
        <v>216</v>
      </c>
      <c r="C2458" s="57">
        <v>81</v>
      </c>
      <c r="D2458" s="56" t="s">
        <v>4946</v>
      </c>
      <c r="E2458" s="56" t="s">
        <v>4947</v>
      </c>
      <c r="F2458" s="57">
        <v>1</v>
      </c>
    </row>
    <row r="2459" spans="1:6">
      <c r="A2459" s="55">
        <v>46245</v>
      </c>
      <c r="B2459" s="56" t="s">
        <v>218</v>
      </c>
      <c r="C2459" s="57">
        <v>16</v>
      </c>
      <c r="D2459" s="56" t="s">
        <v>4950</v>
      </c>
      <c r="E2459" s="56" t="s">
        <v>4951</v>
      </c>
      <c r="F2459" s="57">
        <v>1</v>
      </c>
    </row>
    <row r="2460" spans="1:6">
      <c r="A2460" s="55">
        <v>46245</v>
      </c>
      <c r="B2460" s="56" t="s">
        <v>220</v>
      </c>
      <c r="C2460" s="57">
        <v>37</v>
      </c>
      <c r="D2460" s="56" t="s">
        <v>4953</v>
      </c>
      <c r="E2460" s="56" t="s">
        <v>4954</v>
      </c>
      <c r="F2460" s="57">
        <v>1</v>
      </c>
    </row>
    <row r="2461" spans="1:6">
      <c r="A2461" s="55">
        <v>46245</v>
      </c>
      <c r="B2461" s="56" t="s">
        <v>226</v>
      </c>
      <c r="C2461" s="57">
        <v>65</v>
      </c>
      <c r="D2461" s="56" t="s">
        <v>4953</v>
      </c>
      <c r="E2461" s="56" t="s">
        <v>4954</v>
      </c>
      <c r="F2461" s="57">
        <v>1</v>
      </c>
    </row>
    <row r="2462" spans="1:6">
      <c r="A2462" s="55">
        <v>46245</v>
      </c>
      <c r="B2462" s="56" t="s">
        <v>228</v>
      </c>
      <c r="C2462" s="57">
        <v>5</v>
      </c>
      <c r="D2462" s="56" t="s">
        <v>4946</v>
      </c>
      <c r="E2462" s="56" t="s">
        <v>4947</v>
      </c>
      <c r="F2462" s="57">
        <v>1</v>
      </c>
    </row>
    <row r="2463" spans="1:6">
      <c r="A2463" s="55">
        <v>46245</v>
      </c>
      <c r="B2463" s="56" t="s">
        <v>230</v>
      </c>
      <c r="C2463" s="57">
        <v>6</v>
      </c>
      <c r="D2463" s="56" t="s">
        <v>4950</v>
      </c>
      <c r="E2463" s="56" t="s">
        <v>4951</v>
      </c>
      <c r="F2463" s="57">
        <v>1</v>
      </c>
    </row>
    <row r="2464" spans="1:6">
      <c r="A2464" s="55">
        <v>46245</v>
      </c>
      <c r="B2464" s="56" t="s">
        <v>238</v>
      </c>
      <c r="C2464" s="57">
        <v>9</v>
      </c>
      <c r="D2464" s="56" t="s">
        <v>4950</v>
      </c>
      <c r="E2464" s="56" t="s">
        <v>4951</v>
      </c>
      <c r="F2464" s="57">
        <v>1</v>
      </c>
    </row>
    <row r="2465" spans="1:6">
      <c r="A2465" s="55">
        <v>46245</v>
      </c>
      <c r="B2465" s="56" t="s">
        <v>250</v>
      </c>
      <c r="C2465" s="57">
        <v>54</v>
      </c>
      <c r="D2465" s="56" t="s">
        <v>4942</v>
      </c>
      <c r="E2465" s="56" t="s">
        <v>4943</v>
      </c>
      <c r="F2465" s="57">
        <v>2</v>
      </c>
    </row>
    <row r="2466" spans="1:6">
      <c r="A2466" s="55">
        <v>46245</v>
      </c>
      <c r="B2466" s="56" t="s">
        <v>254</v>
      </c>
      <c r="C2466" s="57">
        <v>101</v>
      </c>
      <c r="D2466" s="56" t="s">
        <v>4942</v>
      </c>
      <c r="E2466" s="56" t="s">
        <v>4943</v>
      </c>
      <c r="F2466" s="57">
        <v>2</v>
      </c>
    </row>
    <row r="2467" spans="1:6">
      <c r="A2467" s="55">
        <v>46245</v>
      </c>
      <c r="B2467" s="56" t="s">
        <v>258</v>
      </c>
      <c r="C2467" s="57">
        <v>6</v>
      </c>
      <c r="D2467" s="56" t="s">
        <v>4944</v>
      </c>
      <c r="E2467" s="56" t="s">
        <v>4945</v>
      </c>
      <c r="F2467" s="57">
        <v>1</v>
      </c>
    </row>
    <row r="2468" spans="1:6">
      <c r="A2468" s="55">
        <v>46245</v>
      </c>
      <c r="B2468" s="56" t="s">
        <v>266</v>
      </c>
      <c r="C2468" s="57">
        <v>15</v>
      </c>
      <c r="D2468" s="56" t="s">
        <v>4953</v>
      </c>
      <c r="E2468" s="56" t="s">
        <v>4954</v>
      </c>
      <c r="F2468" s="57">
        <v>1</v>
      </c>
    </row>
    <row r="2469" spans="1:6">
      <c r="A2469" s="55">
        <v>46245</v>
      </c>
      <c r="B2469" s="56" t="s">
        <v>270</v>
      </c>
      <c r="C2469" s="57">
        <v>119</v>
      </c>
      <c r="D2469" s="56" t="s">
        <v>4953</v>
      </c>
      <c r="E2469" s="56" t="s">
        <v>4954</v>
      </c>
      <c r="F2469" s="57">
        <v>1</v>
      </c>
    </row>
    <row r="2470" spans="1:6">
      <c r="A2470" s="55">
        <v>46245</v>
      </c>
      <c r="B2470" s="56" t="s">
        <v>272</v>
      </c>
      <c r="C2470" s="57">
        <v>63</v>
      </c>
      <c r="D2470" s="56" t="s">
        <v>4950</v>
      </c>
      <c r="E2470" s="56" t="s">
        <v>4951</v>
      </c>
      <c r="F2470" s="57">
        <v>1</v>
      </c>
    </row>
    <row r="2471" spans="1:6">
      <c r="A2471" s="55">
        <v>46245</v>
      </c>
      <c r="B2471" s="56" t="s">
        <v>276</v>
      </c>
      <c r="C2471" s="57">
        <v>55</v>
      </c>
      <c r="D2471" s="56" t="s">
        <v>4944</v>
      </c>
      <c r="E2471" s="56" t="s">
        <v>4945</v>
      </c>
      <c r="F2471" s="57">
        <v>1</v>
      </c>
    </row>
    <row r="2472" spans="1:6">
      <c r="A2472" s="55">
        <v>46245</v>
      </c>
      <c r="B2472" s="56" t="s">
        <v>278</v>
      </c>
      <c r="C2472" s="57">
        <v>66</v>
      </c>
      <c r="D2472" s="56" t="s">
        <v>4965</v>
      </c>
      <c r="E2472" s="56" t="s">
        <v>4966</v>
      </c>
      <c r="F2472" s="57">
        <v>2</v>
      </c>
    </row>
    <row r="2473" spans="1:6">
      <c r="A2473" s="55">
        <v>46245</v>
      </c>
      <c r="B2473" s="56" t="s">
        <v>280</v>
      </c>
      <c r="C2473" s="57">
        <v>173</v>
      </c>
      <c r="D2473" s="56" t="s">
        <v>4948</v>
      </c>
      <c r="E2473" s="56" t="s">
        <v>4949</v>
      </c>
      <c r="F2473" s="57">
        <v>2</v>
      </c>
    </row>
    <row r="2474" spans="1:6">
      <c r="A2474" s="55">
        <v>46245</v>
      </c>
      <c r="B2474" s="56" t="s">
        <v>328</v>
      </c>
      <c r="C2474" s="57">
        <v>140</v>
      </c>
      <c r="D2474" s="56" t="s">
        <v>4944</v>
      </c>
      <c r="E2474" s="56" t="s">
        <v>4945</v>
      </c>
      <c r="F2474" s="57">
        <v>1</v>
      </c>
    </row>
    <row r="2475" spans="1:6">
      <c r="A2475" s="55">
        <v>46245</v>
      </c>
      <c r="B2475" s="56" t="s">
        <v>338</v>
      </c>
      <c r="C2475" s="57">
        <v>67</v>
      </c>
      <c r="D2475" s="56" t="s">
        <v>4953</v>
      </c>
      <c r="E2475" s="56" t="s">
        <v>4954</v>
      </c>
      <c r="F2475" s="57">
        <v>1</v>
      </c>
    </row>
    <row r="2476" spans="1:6">
      <c r="A2476" s="55">
        <v>46245</v>
      </c>
      <c r="B2476" s="56" t="s">
        <v>348</v>
      </c>
      <c r="C2476" s="57">
        <v>9</v>
      </c>
      <c r="D2476" s="56" t="s">
        <v>4950</v>
      </c>
      <c r="E2476" s="56" t="s">
        <v>4951</v>
      </c>
      <c r="F2476" s="57">
        <v>1</v>
      </c>
    </row>
    <row r="2477" spans="1:6">
      <c r="A2477" s="55">
        <v>46245</v>
      </c>
      <c r="B2477" s="56" t="s">
        <v>380</v>
      </c>
      <c r="C2477" s="57">
        <v>18</v>
      </c>
      <c r="D2477" s="56" t="s">
        <v>4953</v>
      </c>
      <c r="E2477" s="56" t="s">
        <v>4954</v>
      </c>
      <c r="F2477" s="57">
        <v>1</v>
      </c>
    </row>
    <row r="2478" spans="1:6">
      <c r="A2478" s="55">
        <v>46245</v>
      </c>
      <c r="B2478" s="56" t="s">
        <v>386</v>
      </c>
      <c r="C2478" s="57">
        <v>63</v>
      </c>
      <c r="D2478" s="56" t="s">
        <v>4953</v>
      </c>
      <c r="E2478" s="56" t="s">
        <v>4954</v>
      </c>
      <c r="F2478" s="57">
        <v>1</v>
      </c>
    </row>
    <row r="2479" spans="1:6">
      <c r="A2479" s="55">
        <v>46245</v>
      </c>
      <c r="B2479" s="56" t="s">
        <v>390</v>
      </c>
      <c r="C2479" s="57">
        <v>18</v>
      </c>
      <c r="D2479" s="56" t="s">
        <v>4953</v>
      </c>
      <c r="E2479" s="56" t="s">
        <v>4954</v>
      </c>
      <c r="F2479" s="57">
        <v>1</v>
      </c>
    </row>
    <row r="2480" spans="1:6">
      <c r="A2480" s="55">
        <v>46245</v>
      </c>
      <c r="B2480" s="56" t="s">
        <v>424</v>
      </c>
      <c r="C2480" s="57">
        <v>39</v>
      </c>
      <c r="D2480" s="56" t="s">
        <v>4953</v>
      </c>
      <c r="E2480" s="56" t="s">
        <v>4954</v>
      </c>
      <c r="F2480" s="57">
        <v>1</v>
      </c>
    </row>
    <row r="2481" spans="1:6">
      <c r="A2481" s="55">
        <v>46245</v>
      </c>
      <c r="B2481" s="56" t="s">
        <v>428</v>
      </c>
      <c r="C2481" s="57">
        <v>22</v>
      </c>
      <c r="D2481" s="56" t="s">
        <v>4946</v>
      </c>
      <c r="E2481" s="56" t="s">
        <v>4947</v>
      </c>
      <c r="F2481" s="57">
        <v>1</v>
      </c>
    </row>
    <row r="2482" spans="1:6">
      <c r="A2482" s="55">
        <v>46245</v>
      </c>
      <c r="B2482" s="56" t="s">
        <v>430</v>
      </c>
      <c r="C2482" s="57">
        <v>66</v>
      </c>
      <c r="D2482" s="56" t="s">
        <v>4944</v>
      </c>
      <c r="E2482" s="56" t="s">
        <v>4945</v>
      </c>
      <c r="F2482" s="57">
        <v>1</v>
      </c>
    </row>
    <row r="2483" spans="1:6">
      <c r="A2483" s="55">
        <v>46245</v>
      </c>
      <c r="B2483" s="56" t="s">
        <v>456</v>
      </c>
      <c r="C2483" s="57">
        <v>92</v>
      </c>
      <c r="D2483" s="56" t="s">
        <v>4942</v>
      </c>
      <c r="E2483" s="56" t="s">
        <v>4943</v>
      </c>
      <c r="F2483" s="57">
        <v>2</v>
      </c>
    </row>
    <row r="2484" spans="1:6">
      <c r="A2484" s="55">
        <v>46245</v>
      </c>
      <c r="B2484" s="56" t="s">
        <v>458</v>
      </c>
      <c r="C2484" s="57">
        <v>79</v>
      </c>
      <c r="D2484" s="56" t="s">
        <v>4944</v>
      </c>
      <c r="E2484" s="56" t="s">
        <v>4945</v>
      </c>
      <c r="F2484" s="57">
        <v>1</v>
      </c>
    </row>
    <row r="2485" spans="1:6">
      <c r="A2485" s="55">
        <v>46245</v>
      </c>
      <c r="B2485" s="56" t="s">
        <v>460</v>
      </c>
      <c r="C2485" s="57">
        <v>17</v>
      </c>
      <c r="D2485" s="56" t="s">
        <v>4953</v>
      </c>
      <c r="E2485" s="56" t="s">
        <v>4954</v>
      </c>
      <c r="F2485" s="57">
        <v>1</v>
      </c>
    </row>
    <row r="2486" spans="1:6">
      <c r="A2486" s="55">
        <v>46245</v>
      </c>
      <c r="B2486" s="56" t="s">
        <v>464</v>
      </c>
      <c r="C2486" s="57">
        <v>35</v>
      </c>
      <c r="D2486" s="56" t="s">
        <v>4946</v>
      </c>
      <c r="E2486" s="56" t="s">
        <v>4947</v>
      </c>
      <c r="F2486" s="57">
        <v>1</v>
      </c>
    </row>
    <row r="2487" spans="1:6">
      <c r="A2487" s="55">
        <v>46245</v>
      </c>
      <c r="B2487" s="56" t="s">
        <v>470</v>
      </c>
      <c r="C2487" s="57">
        <v>30</v>
      </c>
      <c r="D2487" s="56" t="s">
        <v>4953</v>
      </c>
      <c r="E2487" s="56" t="s">
        <v>4954</v>
      </c>
      <c r="F2487" s="57">
        <v>1</v>
      </c>
    </row>
    <row r="2488" spans="1:6">
      <c r="A2488" s="55">
        <v>46245</v>
      </c>
      <c r="B2488" s="56" t="s">
        <v>472</v>
      </c>
      <c r="C2488" s="57">
        <v>94</v>
      </c>
      <c r="D2488" s="56" t="s">
        <v>4953</v>
      </c>
      <c r="E2488" s="56" t="s">
        <v>4954</v>
      </c>
      <c r="F2488" s="57">
        <v>1</v>
      </c>
    </row>
    <row r="2489" spans="1:6">
      <c r="A2489" s="55">
        <v>46244</v>
      </c>
      <c r="B2489" s="56" t="s">
        <v>46</v>
      </c>
      <c r="C2489" s="57">
        <v>153</v>
      </c>
      <c r="D2489" s="56" t="s">
        <v>4942</v>
      </c>
      <c r="E2489" s="56" t="s">
        <v>4943</v>
      </c>
      <c r="F2489" s="57">
        <v>2</v>
      </c>
    </row>
    <row r="2490" spans="1:6">
      <c r="A2490" s="55">
        <v>46244</v>
      </c>
      <c r="B2490" s="56" t="s">
        <v>4051</v>
      </c>
      <c r="C2490" s="57">
        <v>86</v>
      </c>
      <c r="D2490" s="56" t="s">
        <v>4944</v>
      </c>
      <c r="E2490" s="56" t="s">
        <v>4945</v>
      </c>
      <c r="F2490" s="57">
        <v>1</v>
      </c>
    </row>
    <row r="2491" spans="1:6">
      <c r="A2491" s="55">
        <v>46244</v>
      </c>
      <c r="B2491" s="56" t="s">
        <v>49</v>
      </c>
      <c r="C2491" s="57">
        <v>52</v>
      </c>
      <c r="D2491" s="56" t="s">
        <v>4946</v>
      </c>
      <c r="E2491" s="56" t="s">
        <v>4947</v>
      </c>
      <c r="F2491" s="57">
        <v>1</v>
      </c>
    </row>
    <row r="2492" spans="1:6">
      <c r="A2492" s="55">
        <v>46244</v>
      </c>
      <c r="B2492" s="56" t="s">
        <v>56</v>
      </c>
      <c r="C2492" s="57">
        <v>151</v>
      </c>
      <c r="D2492" s="56" t="s">
        <v>4946</v>
      </c>
      <c r="E2492" s="56" t="s">
        <v>4947</v>
      </c>
      <c r="F2492" s="57">
        <v>1</v>
      </c>
    </row>
    <row r="2493" spans="1:6">
      <c r="A2493" s="55">
        <v>46244</v>
      </c>
      <c r="B2493" s="56" t="s">
        <v>58</v>
      </c>
      <c r="C2493" s="57">
        <v>81</v>
      </c>
      <c r="D2493" s="56" t="s">
        <v>4953</v>
      </c>
      <c r="E2493" s="56" t="s">
        <v>4954</v>
      </c>
      <c r="F2493" s="57">
        <v>1</v>
      </c>
    </row>
    <row r="2494" spans="1:6">
      <c r="A2494" s="55">
        <v>46244</v>
      </c>
      <c r="B2494" s="56" t="s">
        <v>60</v>
      </c>
      <c r="C2494" s="57">
        <v>42</v>
      </c>
      <c r="D2494" s="56" t="s">
        <v>4942</v>
      </c>
      <c r="E2494" s="56" t="s">
        <v>4943</v>
      </c>
      <c r="F2494" s="57">
        <v>2</v>
      </c>
    </row>
    <row r="2495" spans="1:6">
      <c r="A2495" s="55">
        <v>46244</v>
      </c>
      <c r="B2495" s="56" t="s">
        <v>64</v>
      </c>
      <c r="C2495" s="57">
        <v>55</v>
      </c>
      <c r="D2495" s="56" t="s">
        <v>4944</v>
      </c>
      <c r="E2495" s="56" t="s">
        <v>4945</v>
      </c>
      <c r="F2495" s="57">
        <v>1</v>
      </c>
    </row>
    <row r="2496" spans="1:6">
      <c r="A2496" s="55">
        <v>46244</v>
      </c>
      <c r="B2496" s="56" t="s">
        <v>66</v>
      </c>
      <c r="C2496" s="57">
        <v>133</v>
      </c>
      <c r="D2496" s="56" t="s">
        <v>4944</v>
      </c>
      <c r="E2496" s="56" t="s">
        <v>4945</v>
      </c>
      <c r="F2496" s="57">
        <v>1</v>
      </c>
    </row>
    <row r="2497" spans="1:6">
      <c r="A2497" s="55">
        <v>46244</v>
      </c>
      <c r="B2497" s="56" t="s">
        <v>70</v>
      </c>
      <c r="C2497" s="57">
        <v>66</v>
      </c>
      <c r="D2497" s="56" t="s">
        <v>4942</v>
      </c>
      <c r="E2497" s="56" t="s">
        <v>4943</v>
      </c>
      <c r="F2497" s="57">
        <v>2</v>
      </c>
    </row>
    <row r="2498" spans="1:6">
      <c r="A2498" s="55">
        <v>46244</v>
      </c>
      <c r="B2498" s="56" t="s">
        <v>4053</v>
      </c>
      <c r="C2498" s="57">
        <v>53</v>
      </c>
      <c r="D2498" s="56" t="s">
        <v>4944</v>
      </c>
      <c r="E2498" s="56" t="s">
        <v>4945</v>
      </c>
      <c r="F2498" s="57">
        <v>1</v>
      </c>
    </row>
    <row r="2499" spans="1:6">
      <c r="A2499" s="55">
        <v>46244</v>
      </c>
      <c r="B2499" s="56" t="s">
        <v>72</v>
      </c>
      <c r="C2499" s="57">
        <v>106</v>
      </c>
      <c r="D2499" s="56" t="s">
        <v>4944</v>
      </c>
      <c r="E2499" s="56" t="s">
        <v>4945</v>
      </c>
      <c r="F2499" s="57">
        <v>1</v>
      </c>
    </row>
    <row r="2500" spans="1:6">
      <c r="A2500" s="55">
        <v>46244</v>
      </c>
      <c r="B2500" s="56" t="s">
        <v>4055</v>
      </c>
      <c r="C2500" s="57">
        <v>42</v>
      </c>
      <c r="D2500" s="56" t="s">
        <v>4953</v>
      </c>
      <c r="E2500" s="56" t="s">
        <v>4954</v>
      </c>
      <c r="F2500" s="57">
        <v>1</v>
      </c>
    </row>
    <row r="2501" spans="1:6">
      <c r="A2501" s="55">
        <v>46244</v>
      </c>
      <c r="B2501" s="56" t="s">
        <v>4057</v>
      </c>
      <c r="C2501" s="57">
        <v>180</v>
      </c>
      <c r="D2501" s="56" t="s">
        <v>4955</v>
      </c>
      <c r="E2501" s="56" t="s">
        <v>4956</v>
      </c>
      <c r="F2501" s="57">
        <v>3</v>
      </c>
    </row>
    <row r="2502" spans="1:6">
      <c r="A2502" s="55">
        <v>46244</v>
      </c>
      <c r="B2502" s="56" t="s">
        <v>78</v>
      </c>
      <c r="C2502" s="57">
        <v>98</v>
      </c>
      <c r="D2502" s="56" t="s">
        <v>4948</v>
      </c>
      <c r="E2502" s="56" t="s">
        <v>4949</v>
      </c>
      <c r="F2502" s="57">
        <v>2</v>
      </c>
    </row>
    <row r="2503" spans="1:6">
      <c r="A2503" s="55">
        <v>46244</v>
      </c>
      <c r="B2503" s="56" t="s">
        <v>80</v>
      </c>
      <c r="C2503" s="57">
        <v>240</v>
      </c>
      <c r="D2503" s="56" t="s">
        <v>4955</v>
      </c>
      <c r="E2503" s="56" t="s">
        <v>4956</v>
      </c>
      <c r="F2503" s="57">
        <v>3</v>
      </c>
    </row>
    <row r="2504" spans="1:6">
      <c r="A2504" s="55">
        <v>46244</v>
      </c>
      <c r="B2504" s="56" t="s">
        <v>82</v>
      </c>
      <c r="C2504" s="57">
        <v>68</v>
      </c>
      <c r="D2504" s="56" t="s">
        <v>4953</v>
      </c>
      <c r="E2504" s="56" t="s">
        <v>4954</v>
      </c>
      <c r="F2504" s="57">
        <v>1</v>
      </c>
    </row>
    <row r="2505" spans="1:6">
      <c r="A2505" s="55">
        <v>46244</v>
      </c>
      <c r="B2505" s="56" t="s">
        <v>88</v>
      </c>
      <c r="C2505" s="57">
        <v>144</v>
      </c>
      <c r="D2505" s="56" t="s">
        <v>4946</v>
      </c>
      <c r="E2505" s="56" t="s">
        <v>4947</v>
      </c>
      <c r="F2505" s="57">
        <v>1</v>
      </c>
    </row>
    <row r="2506" spans="1:6">
      <c r="A2506" s="55">
        <v>46244</v>
      </c>
      <c r="B2506" s="56" t="s">
        <v>92</v>
      </c>
      <c r="C2506" s="57">
        <v>41</v>
      </c>
      <c r="D2506" s="56" t="s">
        <v>4948</v>
      </c>
      <c r="E2506" s="56" t="s">
        <v>4949</v>
      </c>
      <c r="F2506" s="57">
        <v>2</v>
      </c>
    </row>
    <row r="2507" spans="1:6">
      <c r="A2507" s="55">
        <v>46244</v>
      </c>
      <c r="B2507" s="56" t="s">
        <v>96</v>
      </c>
      <c r="C2507" s="57">
        <v>81</v>
      </c>
      <c r="D2507" s="56" t="s">
        <v>4946</v>
      </c>
      <c r="E2507" s="56" t="s">
        <v>4947</v>
      </c>
      <c r="F2507" s="57">
        <v>1</v>
      </c>
    </row>
    <row r="2508" spans="1:6">
      <c r="A2508" s="55">
        <v>46244</v>
      </c>
      <c r="B2508" s="56" t="s">
        <v>100</v>
      </c>
      <c r="C2508" s="57">
        <v>58</v>
      </c>
      <c r="D2508" s="56" t="s">
        <v>4953</v>
      </c>
      <c r="E2508" s="56" t="s">
        <v>4954</v>
      </c>
      <c r="F2508" s="57">
        <v>1</v>
      </c>
    </row>
    <row r="2509" spans="1:6">
      <c r="A2509" s="55">
        <v>46244</v>
      </c>
      <c r="B2509" s="56" t="s">
        <v>102</v>
      </c>
      <c r="C2509" s="57">
        <v>88</v>
      </c>
      <c r="D2509" s="56" t="s">
        <v>4944</v>
      </c>
      <c r="E2509" s="56" t="s">
        <v>4945</v>
      </c>
      <c r="F2509" s="57">
        <v>1</v>
      </c>
    </row>
    <row r="2510" spans="1:6">
      <c r="A2510" s="55">
        <v>46244</v>
      </c>
      <c r="B2510" s="56" t="s">
        <v>104</v>
      </c>
      <c r="C2510" s="57">
        <v>83</v>
      </c>
      <c r="D2510" s="56" t="s">
        <v>4942</v>
      </c>
      <c r="E2510" s="56" t="s">
        <v>4943</v>
      </c>
      <c r="F2510" s="57">
        <v>2</v>
      </c>
    </row>
    <row r="2511" spans="1:6">
      <c r="A2511" s="55">
        <v>46244</v>
      </c>
      <c r="B2511" s="56" t="s">
        <v>112</v>
      </c>
      <c r="C2511" s="57">
        <v>55</v>
      </c>
      <c r="D2511" s="56" t="s">
        <v>4948</v>
      </c>
      <c r="E2511" s="56" t="s">
        <v>4949</v>
      </c>
      <c r="F2511" s="57">
        <v>2</v>
      </c>
    </row>
    <row r="2512" spans="1:6">
      <c r="A2512" s="55">
        <v>46244</v>
      </c>
      <c r="B2512" s="56" t="s">
        <v>4063</v>
      </c>
      <c r="C2512" s="57">
        <v>67</v>
      </c>
      <c r="D2512" s="56" t="s">
        <v>4942</v>
      </c>
      <c r="E2512" s="56" t="s">
        <v>4943</v>
      </c>
      <c r="F2512" s="57">
        <v>2</v>
      </c>
    </row>
    <row r="2513" spans="1:6">
      <c r="A2513" s="55">
        <v>46244</v>
      </c>
      <c r="B2513" s="56" t="s">
        <v>116</v>
      </c>
      <c r="C2513" s="57">
        <v>61</v>
      </c>
      <c r="D2513" s="56" t="s">
        <v>4955</v>
      </c>
      <c r="E2513" s="56" t="s">
        <v>4956</v>
      </c>
      <c r="F2513" s="57">
        <v>3</v>
      </c>
    </row>
    <row r="2514" spans="1:6">
      <c r="A2514" s="55">
        <v>46244</v>
      </c>
      <c r="B2514" s="56" t="s">
        <v>118</v>
      </c>
      <c r="C2514" s="57">
        <v>36</v>
      </c>
      <c r="D2514" s="56" t="s">
        <v>4953</v>
      </c>
      <c r="E2514" s="56" t="s">
        <v>4954</v>
      </c>
      <c r="F2514" s="57">
        <v>1</v>
      </c>
    </row>
    <row r="2515" spans="1:6">
      <c r="A2515" s="55">
        <v>46244</v>
      </c>
      <c r="B2515" s="56" t="s">
        <v>122</v>
      </c>
      <c r="C2515" s="57">
        <v>14</v>
      </c>
      <c r="D2515" s="56" t="s">
        <v>4953</v>
      </c>
      <c r="E2515" s="56" t="s">
        <v>4954</v>
      </c>
      <c r="F2515" s="57">
        <v>1</v>
      </c>
    </row>
    <row r="2516" spans="1:6">
      <c r="A2516" s="55">
        <v>46244</v>
      </c>
      <c r="B2516" s="56" t="s">
        <v>124</v>
      </c>
      <c r="C2516" s="57">
        <v>65</v>
      </c>
      <c r="D2516" s="56" t="s">
        <v>4944</v>
      </c>
      <c r="E2516" s="56" t="s">
        <v>4945</v>
      </c>
      <c r="F2516" s="57">
        <v>1</v>
      </c>
    </row>
    <row r="2517" spans="1:6">
      <c r="A2517" s="55">
        <v>46244</v>
      </c>
      <c r="B2517" s="56" t="s">
        <v>126</v>
      </c>
      <c r="C2517" s="57">
        <v>37</v>
      </c>
      <c r="D2517" s="56" t="s">
        <v>4942</v>
      </c>
      <c r="E2517" s="56" t="s">
        <v>4943</v>
      </c>
      <c r="F2517" s="57">
        <v>2</v>
      </c>
    </row>
    <row r="2518" spans="1:6">
      <c r="A2518" s="55">
        <v>46244</v>
      </c>
      <c r="B2518" s="56" t="s">
        <v>128</v>
      </c>
      <c r="C2518" s="57">
        <v>77</v>
      </c>
      <c r="D2518" s="56" t="s">
        <v>4944</v>
      </c>
      <c r="E2518" s="56" t="s">
        <v>4945</v>
      </c>
      <c r="F2518" s="57">
        <v>1</v>
      </c>
    </row>
    <row r="2519" spans="1:6">
      <c r="A2519" s="55">
        <v>46244</v>
      </c>
      <c r="B2519" s="56" t="s">
        <v>132</v>
      </c>
      <c r="C2519" s="57">
        <v>32</v>
      </c>
      <c r="D2519" s="56" t="s">
        <v>4944</v>
      </c>
      <c r="E2519" s="56" t="s">
        <v>4945</v>
      </c>
      <c r="F2519" s="57">
        <v>1</v>
      </c>
    </row>
    <row r="2520" spans="1:6">
      <c r="A2520" s="55">
        <v>46244</v>
      </c>
      <c r="B2520" s="56" t="s">
        <v>142</v>
      </c>
      <c r="C2520" s="57">
        <v>38</v>
      </c>
      <c r="D2520" s="56" t="s">
        <v>4946</v>
      </c>
      <c r="E2520" s="56" t="s">
        <v>4947</v>
      </c>
      <c r="F2520" s="57">
        <v>1</v>
      </c>
    </row>
    <row r="2521" spans="1:6">
      <c r="A2521" s="55">
        <v>46244</v>
      </c>
      <c r="B2521" s="56" t="s">
        <v>146</v>
      </c>
      <c r="C2521" s="57">
        <v>190</v>
      </c>
      <c r="D2521" s="56" t="s">
        <v>4944</v>
      </c>
      <c r="E2521" s="56" t="s">
        <v>4945</v>
      </c>
      <c r="F2521" s="57">
        <v>1</v>
      </c>
    </row>
    <row r="2522" spans="1:6">
      <c r="A2522" s="55">
        <v>46244</v>
      </c>
      <c r="B2522" s="56" t="s">
        <v>148</v>
      </c>
      <c r="C2522" s="57">
        <v>53</v>
      </c>
      <c r="D2522" s="56" t="s">
        <v>4953</v>
      </c>
      <c r="E2522" s="56" t="s">
        <v>4954</v>
      </c>
      <c r="F2522" s="57">
        <v>1</v>
      </c>
    </row>
    <row r="2523" spans="1:6">
      <c r="A2523" s="55">
        <v>46244</v>
      </c>
      <c r="B2523" s="56" t="s">
        <v>152</v>
      </c>
      <c r="C2523" s="57">
        <v>103</v>
      </c>
      <c r="D2523" s="56" t="s">
        <v>4953</v>
      </c>
      <c r="E2523" s="56" t="s">
        <v>4954</v>
      </c>
      <c r="F2523" s="57">
        <v>1</v>
      </c>
    </row>
    <row r="2524" spans="1:6">
      <c r="A2524" s="55">
        <v>46244</v>
      </c>
      <c r="B2524" s="56" t="s">
        <v>154</v>
      </c>
      <c r="C2524" s="57">
        <v>66</v>
      </c>
      <c r="D2524" s="56" t="s">
        <v>4942</v>
      </c>
      <c r="E2524" s="56" t="s">
        <v>4943</v>
      </c>
      <c r="F2524" s="57">
        <v>2</v>
      </c>
    </row>
    <row r="2525" spans="1:6">
      <c r="A2525" s="55">
        <v>46244</v>
      </c>
      <c r="B2525" s="56" t="s">
        <v>156</v>
      </c>
      <c r="C2525" s="57">
        <v>57</v>
      </c>
      <c r="D2525" s="56" t="s">
        <v>4942</v>
      </c>
      <c r="E2525" s="56" t="s">
        <v>4943</v>
      </c>
      <c r="F2525" s="57">
        <v>2</v>
      </c>
    </row>
    <row r="2526" spans="1:6">
      <c r="A2526" s="55">
        <v>46244</v>
      </c>
      <c r="B2526" s="56" t="s">
        <v>160</v>
      </c>
      <c r="C2526" s="57">
        <v>119</v>
      </c>
      <c r="D2526" s="56" t="s">
        <v>4942</v>
      </c>
      <c r="E2526" s="56" t="s">
        <v>4943</v>
      </c>
      <c r="F2526" s="57">
        <v>2</v>
      </c>
    </row>
    <row r="2527" spans="1:6">
      <c r="A2527" s="55">
        <v>46244</v>
      </c>
      <c r="B2527" s="56" t="s">
        <v>162</v>
      </c>
      <c r="C2527" s="57">
        <v>1</v>
      </c>
      <c r="D2527" s="56" t="s">
        <v>4944</v>
      </c>
      <c r="E2527" s="56" t="s">
        <v>4945</v>
      </c>
      <c r="F2527" s="57">
        <v>1</v>
      </c>
    </row>
    <row r="2528" spans="1:6">
      <c r="A2528" s="55">
        <v>46244</v>
      </c>
      <c r="B2528" s="56" t="s">
        <v>166</v>
      </c>
      <c r="C2528" s="57">
        <v>89</v>
      </c>
      <c r="D2528" s="56" t="s">
        <v>4944</v>
      </c>
      <c r="E2528" s="56" t="s">
        <v>4945</v>
      </c>
      <c r="F2528" s="57">
        <v>1</v>
      </c>
    </row>
    <row r="2529" spans="1:6">
      <c r="A2529" s="55">
        <v>46244</v>
      </c>
      <c r="B2529" s="56" t="s">
        <v>168</v>
      </c>
      <c r="C2529" s="57">
        <v>52</v>
      </c>
      <c r="D2529" s="56" t="s">
        <v>4946</v>
      </c>
      <c r="E2529" s="56" t="s">
        <v>4947</v>
      </c>
      <c r="F2529" s="57">
        <v>1</v>
      </c>
    </row>
    <row r="2530" spans="1:6">
      <c r="A2530" s="55">
        <v>46244</v>
      </c>
      <c r="B2530" s="56" t="s">
        <v>170</v>
      </c>
      <c r="C2530" s="57">
        <v>113</v>
      </c>
      <c r="D2530" s="56" t="s">
        <v>4944</v>
      </c>
      <c r="E2530" s="56" t="s">
        <v>4945</v>
      </c>
      <c r="F2530" s="57">
        <v>1</v>
      </c>
    </row>
    <row r="2531" spans="1:6">
      <c r="A2531" s="55">
        <v>46244</v>
      </c>
      <c r="B2531" s="56" t="s">
        <v>172</v>
      </c>
      <c r="C2531" s="57">
        <v>28</v>
      </c>
      <c r="D2531" s="56" t="s">
        <v>4953</v>
      </c>
      <c r="E2531" s="56" t="s">
        <v>4954</v>
      </c>
      <c r="F2531" s="57">
        <v>1</v>
      </c>
    </row>
    <row r="2532" spans="1:6">
      <c r="A2532" s="55">
        <v>46244</v>
      </c>
      <c r="B2532" s="56" t="s">
        <v>178</v>
      </c>
      <c r="C2532" s="57">
        <v>63</v>
      </c>
      <c r="D2532" s="56" t="s">
        <v>4948</v>
      </c>
      <c r="E2532" s="56" t="s">
        <v>4949</v>
      </c>
      <c r="F2532" s="57">
        <v>2</v>
      </c>
    </row>
    <row r="2533" spans="1:6">
      <c r="A2533" s="55">
        <v>46244</v>
      </c>
      <c r="B2533" s="56" t="s">
        <v>180</v>
      </c>
      <c r="C2533" s="57">
        <v>60</v>
      </c>
      <c r="D2533" s="56" t="s">
        <v>4944</v>
      </c>
      <c r="E2533" s="56" t="s">
        <v>4945</v>
      </c>
      <c r="F2533" s="57">
        <v>1</v>
      </c>
    </row>
    <row r="2534" spans="1:6">
      <c r="A2534" s="55">
        <v>46244</v>
      </c>
      <c r="B2534" s="56" t="s">
        <v>182</v>
      </c>
      <c r="C2534" s="57">
        <v>91</v>
      </c>
      <c r="D2534" s="56" t="s">
        <v>4946</v>
      </c>
      <c r="E2534" s="56" t="s">
        <v>4947</v>
      </c>
      <c r="F2534" s="57">
        <v>1</v>
      </c>
    </row>
    <row r="2535" spans="1:6">
      <c r="A2535" s="55">
        <v>46244</v>
      </c>
      <c r="B2535" s="56" t="s">
        <v>184</v>
      </c>
      <c r="C2535" s="57">
        <v>58</v>
      </c>
      <c r="D2535" s="56" t="s">
        <v>4944</v>
      </c>
      <c r="E2535" s="56" t="s">
        <v>4945</v>
      </c>
      <c r="F2535" s="57">
        <v>1</v>
      </c>
    </row>
    <row r="2536" spans="1:6">
      <c r="A2536" s="55">
        <v>46244</v>
      </c>
      <c r="B2536" s="56" t="s">
        <v>188</v>
      </c>
      <c r="C2536" s="57">
        <v>85</v>
      </c>
      <c r="D2536" s="56" t="s">
        <v>4942</v>
      </c>
      <c r="E2536" s="56" t="s">
        <v>4943</v>
      </c>
      <c r="F2536" s="57">
        <v>2</v>
      </c>
    </row>
    <row r="2537" spans="1:6">
      <c r="A2537" s="55">
        <v>46244</v>
      </c>
      <c r="B2537" s="56" t="s">
        <v>192</v>
      </c>
      <c r="C2537" s="57">
        <v>37</v>
      </c>
      <c r="D2537" s="56" t="s">
        <v>4950</v>
      </c>
      <c r="E2537" s="56" t="s">
        <v>4951</v>
      </c>
      <c r="F2537" s="57">
        <v>1</v>
      </c>
    </row>
    <row r="2538" spans="1:6">
      <c r="A2538" s="55">
        <v>46244</v>
      </c>
      <c r="B2538" s="56" t="s">
        <v>194</v>
      </c>
      <c r="C2538" s="57">
        <v>82</v>
      </c>
      <c r="D2538" s="56" t="s">
        <v>4953</v>
      </c>
      <c r="E2538" s="56" t="s">
        <v>4954</v>
      </c>
      <c r="F2538" s="57">
        <v>1</v>
      </c>
    </row>
    <row r="2539" spans="1:6">
      <c r="A2539" s="55">
        <v>46244</v>
      </c>
      <c r="B2539" s="56" t="s">
        <v>198</v>
      </c>
      <c r="C2539" s="57">
        <v>49</v>
      </c>
      <c r="D2539" s="56" t="s">
        <v>4946</v>
      </c>
      <c r="E2539" s="56" t="s">
        <v>4947</v>
      </c>
      <c r="F2539" s="57">
        <v>1</v>
      </c>
    </row>
    <row r="2540" spans="1:6">
      <c r="A2540" s="55">
        <v>46244</v>
      </c>
      <c r="B2540" s="56" t="s">
        <v>202</v>
      </c>
      <c r="C2540" s="57">
        <v>17</v>
      </c>
      <c r="D2540" s="56" t="s">
        <v>4950</v>
      </c>
      <c r="E2540" s="56" t="s">
        <v>4951</v>
      </c>
      <c r="F2540" s="57">
        <v>1</v>
      </c>
    </row>
    <row r="2541" spans="1:6">
      <c r="A2541" s="55">
        <v>46244</v>
      </c>
      <c r="B2541" s="56" t="s">
        <v>212</v>
      </c>
      <c r="C2541" s="57">
        <v>10</v>
      </c>
      <c r="D2541" s="56" t="s">
        <v>4950</v>
      </c>
      <c r="E2541" s="56" t="s">
        <v>4951</v>
      </c>
      <c r="F2541" s="57">
        <v>1</v>
      </c>
    </row>
    <row r="2542" spans="1:6">
      <c r="A2542" s="55">
        <v>46244</v>
      </c>
      <c r="B2542" s="56" t="s">
        <v>216</v>
      </c>
      <c r="C2542" s="57">
        <v>29</v>
      </c>
      <c r="D2542" s="56" t="s">
        <v>4948</v>
      </c>
      <c r="E2542" s="56" t="s">
        <v>4949</v>
      </c>
      <c r="F2542" s="57">
        <v>2</v>
      </c>
    </row>
    <row r="2543" spans="1:6">
      <c r="A2543" s="55">
        <v>46244</v>
      </c>
      <c r="B2543" s="56" t="s">
        <v>218</v>
      </c>
      <c r="C2543" s="57">
        <v>27</v>
      </c>
      <c r="D2543" s="56" t="s">
        <v>4950</v>
      </c>
      <c r="E2543" s="56" t="s">
        <v>4951</v>
      </c>
      <c r="F2543" s="57">
        <v>1</v>
      </c>
    </row>
    <row r="2544" spans="1:6">
      <c r="A2544" s="55">
        <v>46244</v>
      </c>
      <c r="B2544" s="56" t="s">
        <v>220</v>
      </c>
      <c r="C2544" s="57">
        <v>46</v>
      </c>
      <c r="D2544" s="56" t="s">
        <v>4953</v>
      </c>
      <c r="E2544" s="56" t="s">
        <v>4954</v>
      </c>
      <c r="F2544" s="57">
        <v>1</v>
      </c>
    </row>
    <row r="2545" spans="1:6">
      <c r="A2545" s="55">
        <v>46244</v>
      </c>
      <c r="B2545" s="56" t="s">
        <v>222</v>
      </c>
      <c r="C2545" s="57">
        <v>42</v>
      </c>
      <c r="D2545" s="56" t="s">
        <v>4950</v>
      </c>
      <c r="E2545" s="56" t="s">
        <v>4951</v>
      </c>
      <c r="F2545" s="57">
        <v>1</v>
      </c>
    </row>
    <row r="2546" spans="1:6">
      <c r="A2546" s="55">
        <v>46244</v>
      </c>
      <c r="B2546" s="56" t="s">
        <v>226</v>
      </c>
      <c r="C2546" s="57">
        <v>74</v>
      </c>
      <c r="D2546" s="56" t="s">
        <v>4953</v>
      </c>
      <c r="E2546" s="56" t="s">
        <v>4954</v>
      </c>
      <c r="F2546" s="57">
        <v>1</v>
      </c>
    </row>
    <row r="2547" spans="1:6">
      <c r="A2547" s="55">
        <v>46244</v>
      </c>
      <c r="B2547" s="56" t="s">
        <v>228</v>
      </c>
      <c r="C2547" s="57">
        <v>157</v>
      </c>
      <c r="D2547" s="56" t="s">
        <v>4946</v>
      </c>
      <c r="E2547" s="56" t="s">
        <v>4947</v>
      </c>
      <c r="F2547" s="57">
        <v>1</v>
      </c>
    </row>
    <row r="2548" spans="1:6">
      <c r="A2548" s="55">
        <v>46244</v>
      </c>
      <c r="B2548" s="56" t="s">
        <v>238</v>
      </c>
      <c r="C2548" s="57">
        <v>42</v>
      </c>
      <c r="D2548" s="56" t="s">
        <v>4950</v>
      </c>
      <c r="E2548" s="56" t="s">
        <v>4951</v>
      </c>
      <c r="F2548" s="57">
        <v>1</v>
      </c>
    </row>
    <row r="2549" spans="1:6">
      <c r="A2549" s="55">
        <v>46244</v>
      </c>
      <c r="B2549" s="56" t="s">
        <v>240</v>
      </c>
      <c r="C2549" s="57">
        <v>98</v>
      </c>
      <c r="D2549" s="56" t="s">
        <v>4942</v>
      </c>
      <c r="E2549" s="56" t="s">
        <v>4943</v>
      </c>
      <c r="F2549" s="57">
        <v>2</v>
      </c>
    </row>
    <row r="2550" spans="1:6">
      <c r="A2550" s="55">
        <v>46244</v>
      </c>
      <c r="B2550" s="56" t="s">
        <v>250</v>
      </c>
      <c r="C2550" s="57">
        <v>4</v>
      </c>
      <c r="D2550" s="56" t="s">
        <v>4950</v>
      </c>
      <c r="E2550" s="56" t="s">
        <v>4951</v>
      </c>
      <c r="F2550" s="57">
        <v>1</v>
      </c>
    </row>
    <row r="2551" spans="1:6">
      <c r="A2551" s="55">
        <v>46244</v>
      </c>
      <c r="B2551" s="56" t="s">
        <v>254</v>
      </c>
      <c r="C2551" s="57">
        <v>122</v>
      </c>
      <c r="D2551" s="56" t="s">
        <v>4942</v>
      </c>
      <c r="E2551" s="56" t="s">
        <v>4943</v>
      </c>
      <c r="F2551" s="57">
        <v>2</v>
      </c>
    </row>
    <row r="2552" spans="1:6">
      <c r="A2552" s="55">
        <v>46244</v>
      </c>
      <c r="B2552" s="56" t="s">
        <v>256</v>
      </c>
      <c r="C2552" s="57">
        <v>93</v>
      </c>
      <c r="D2552" s="56" t="s">
        <v>4942</v>
      </c>
      <c r="E2552" s="56" t="s">
        <v>4943</v>
      </c>
      <c r="F2552" s="57">
        <v>2</v>
      </c>
    </row>
    <row r="2553" spans="1:6">
      <c r="A2553" s="55">
        <v>46244</v>
      </c>
      <c r="B2553" s="56" t="s">
        <v>258</v>
      </c>
      <c r="C2553" s="57">
        <v>3</v>
      </c>
      <c r="D2553" s="56" t="s">
        <v>4944</v>
      </c>
      <c r="E2553" s="56" t="s">
        <v>4945</v>
      </c>
      <c r="F2553" s="57">
        <v>1</v>
      </c>
    </row>
    <row r="2554" spans="1:6">
      <c r="A2554" s="55">
        <v>46244</v>
      </c>
      <c r="B2554" s="56" t="s">
        <v>266</v>
      </c>
      <c r="C2554" s="57">
        <v>19</v>
      </c>
      <c r="D2554" s="56" t="s">
        <v>4953</v>
      </c>
      <c r="E2554" s="56" t="s">
        <v>4954</v>
      </c>
      <c r="F2554" s="57">
        <v>1</v>
      </c>
    </row>
    <row r="2555" spans="1:6">
      <c r="A2555" s="55">
        <v>46244</v>
      </c>
      <c r="B2555" s="56" t="s">
        <v>270</v>
      </c>
      <c r="C2555" s="57">
        <v>71</v>
      </c>
      <c r="D2555" s="56" t="s">
        <v>4953</v>
      </c>
      <c r="E2555" s="56" t="s">
        <v>4954</v>
      </c>
      <c r="F2555" s="57">
        <v>1</v>
      </c>
    </row>
    <row r="2556" spans="1:6">
      <c r="A2556" s="55">
        <v>46244</v>
      </c>
      <c r="B2556" s="56" t="s">
        <v>272</v>
      </c>
      <c r="C2556" s="57">
        <v>34</v>
      </c>
      <c r="D2556" s="56" t="s">
        <v>4950</v>
      </c>
      <c r="E2556" s="56" t="s">
        <v>4951</v>
      </c>
      <c r="F2556" s="57">
        <v>1</v>
      </c>
    </row>
    <row r="2557" spans="1:6">
      <c r="A2557" s="55">
        <v>46244</v>
      </c>
      <c r="B2557" s="56" t="s">
        <v>276</v>
      </c>
      <c r="C2557" s="57">
        <v>66</v>
      </c>
      <c r="D2557" s="56" t="s">
        <v>4942</v>
      </c>
      <c r="E2557" s="56" t="s">
        <v>4943</v>
      </c>
      <c r="F2557" s="57">
        <v>2</v>
      </c>
    </row>
    <row r="2558" spans="1:6">
      <c r="A2558" s="55">
        <v>46244</v>
      </c>
      <c r="B2558" s="56" t="s">
        <v>278</v>
      </c>
      <c r="C2558" s="57">
        <v>50</v>
      </c>
      <c r="D2558" s="56" t="s">
        <v>4953</v>
      </c>
      <c r="E2558" s="56" t="s">
        <v>4954</v>
      </c>
      <c r="F2558" s="57">
        <v>1</v>
      </c>
    </row>
    <row r="2559" spans="1:6">
      <c r="A2559" s="55">
        <v>46244</v>
      </c>
      <c r="B2559" s="56" t="s">
        <v>280</v>
      </c>
      <c r="C2559" s="57">
        <v>75</v>
      </c>
      <c r="D2559" s="56" t="s">
        <v>4948</v>
      </c>
      <c r="E2559" s="56" t="s">
        <v>4949</v>
      </c>
      <c r="F2559" s="57">
        <v>2</v>
      </c>
    </row>
    <row r="2560" spans="1:6">
      <c r="A2560" s="55">
        <v>46244</v>
      </c>
      <c r="B2560" s="56" t="s">
        <v>282</v>
      </c>
      <c r="C2560" s="57">
        <v>84</v>
      </c>
      <c r="D2560" s="56" t="s">
        <v>4953</v>
      </c>
      <c r="E2560" s="56" t="s">
        <v>4954</v>
      </c>
      <c r="F2560" s="57">
        <v>1</v>
      </c>
    </row>
    <row r="2561" spans="1:6">
      <c r="A2561" s="55">
        <v>46244</v>
      </c>
      <c r="B2561" s="56" t="s">
        <v>284</v>
      </c>
      <c r="C2561" s="57">
        <v>16</v>
      </c>
      <c r="D2561" s="56" t="s">
        <v>4942</v>
      </c>
      <c r="E2561" s="56" t="s">
        <v>4943</v>
      </c>
      <c r="F2561" s="57">
        <v>2</v>
      </c>
    </row>
    <row r="2562" spans="1:6">
      <c r="A2562" s="55">
        <v>46244</v>
      </c>
      <c r="B2562" s="56" t="s">
        <v>328</v>
      </c>
      <c r="C2562" s="57">
        <v>118</v>
      </c>
      <c r="D2562" s="56" t="s">
        <v>4944</v>
      </c>
      <c r="E2562" s="56" t="s">
        <v>4945</v>
      </c>
      <c r="F2562" s="57">
        <v>1</v>
      </c>
    </row>
    <row r="2563" spans="1:6">
      <c r="A2563" s="55">
        <v>46244</v>
      </c>
      <c r="B2563" s="56" t="s">
        <v>338</v>
      </c>
      <c r="C2563" s="57">
        <v>110</v>
      </c>
      <c r="D2563" s="56" t="s">
        <v>4953</v>
      </c>
      <c r="E2563" s="56" t="s">
        <v>4954</v>
      </c>
      <c r="F2563" s="57">
        <v>1</v>
      </c>
    </row>
    <row r="2564" spans="1:6">
      <c r="A2564" s="55">
        <v>46244</v>
      </c>
      <c r="B2564" s="56" t="s">
        <v>358</v>
      </c>
      <c r="C2564" s="57">
        <v>24</v>
      </c>
      <c r="D2564" s="56" t="s">
        <v>4942</v>
      </c>
      <c r="E2564" s="56" t="s">
        <v>4943</v>
      </c>
      <c r="F2564" s="57">
        <v>2</v>
      </c>
    </row>
    <row r="2565" spans="1:6">
      <c r="A2565" s="55">
        <v>46244</v>
      </c>
      <c r="B2565" s="56" t="s">
        <v>380</v>
      </c>
      <c r="C2565" s="57">
        <v>16</v>
      </c>
      <c r="D2565" s="56" t="s">
        <v>4953</v>
      </c>
      <c r="E2565" s="56" t="s">
        <v>4954</v>
      </c>
      <c r="F2565" s="57">
        <v>1</v>
      </c>
    </row>
    <row r="2566" spans="1:6">
      <c r="A2566" s="55">
        <v>46244</v>
      </c>
      <c r="B2566" s="56" t="s">
        <v>394</v>
      </c>
      <c r="C2566" s="57">
        <v>2</v>
      </c>
      <c r="D2566" s="56" t="s">
        <v>4942</v>
      </c>
      <c r="E2566" s="56" t="s">
        <v>4943</v>
      </c>
      <c r="F2566" s="57">
        <v>2</v>
      </c>
    </row>
    <row r="2567" spans="1:6">
      <c r="A2567" s="55">
        <v>46244</v>
      </c>
      <c r="B2567" s="56" t="s">
        <v>412</v>
      </c>
      <c r="C2567" s="57">
        <v>28</v>
      </c>
      <c r="D2567" s="56" t="s">
        <v>4946</v>
      </c>
      <c r="E2567" s="56" t="s">
        <v>4947</v>
      </c>
      <c r="F2567" s="57">
        <v>1</v>
      </c>
    </row>
    <row r="2568" spans="1:6">
      <c r="A2568" s="55">
        <v>46244</v>
      </c>
      <c r="B2568" s="56" t="s">
        <v>428</v>
      </c>
      <c r="C2568" s="57">
        <v>22</v>
      </c>
      <c r="D2568" s="56" t="s">
        <v>4946</v>
      </c>
      <c r="E2568" s="56" t="s">
        <v>4947</v>
      </c>
      <c r="F2568" s="57">
        <v>1</v>
      </c>
    </row>
    <row r="2569" spans="1:6">
      <c r="A2569" s="55">
        <v>46244</v>
      </c>
      <c r="B2569" s="56" t="s">
        <v>430</v>
      </c>
      <c r="C2569" s="57">
        <v>80</v>
      </c>
      <c r="D2569" s="56" t="s">
        <v>4942</v>
      </c>
      <c r="E2569" s="56" t="s">
        <v>4943</v>
      </c>
      <c r="F2569" s="57">
        <v>2</v>
      </c>
    </row>
    <row r="2570" spans="1:6">
      <c r="A2570" s="55">
        <v>46244</v>
      </c>
      <c r="B2570" s="56" t="s">
        <v>456</v>
      </c>
      <c r="C2570" s="57">
        <v>122</v>
      </c>
      <c r="D2570" s="56" t="s">
        <v>4942</v>
      </c>
      <c r="E2570" s="56" t="s">
        <v>4943</v>
      </c>
      <c r="F2570" s="57">
        <v>2</v>
      </c>
    </row>
    <row r="2571" spans="1:6">
      <c r="A2571" s="55">
        <v>46244</v>
      </c>
      <c r="B2571" s="56" t="s">
        <v>458</v>
      </c>
      <c r="C2571" s="57">
        <v>93</v>
      </c>
      <c r="D2571" s="56" t="s">
        <v>4944</v>
      </c>
      <c r="E2571" s="56" t="s">
        <v>4945</v>
      </c>
      <c r="F2571" s="57">
        <v>1</v>
      </c>
    </row>
    <row r="2572" spans="1:6">
      <c r="A2572" s="55">
        <v>46244</v>
      </c>
      <c r="B2572" s="56" t="s">
        <v>464</v>
      </c>
      <c r="C2572" s="57">
        <v>52</v>
      </c>
      <c r="D2572" s="56" t="s">
        <v>4946</v>
      </c>
      <c r="E2572" s="56" t="s">
        <v>4947</v>
      </c>
      <c r="F2572" s="57">
        <v>1</v>
      </c>
    </row>
    <row r="2573" spans="1:6">
      <c r="A2573" s="55">
        <v>46244</v>
      </c>
      <c r="B2573" s="56" t="s">
        <v>466</v>
      </c>
      <c r="C2573" s="57">
        <v>1</v>
      </c>
      <c r="D2573" s="56" t="s">
        <v>4944</v>
      </c>
      <c r="E2573" s="56" t="s">
        <v>4945</v>
      </c>
      <c r="F2573" s="57">
        <v>1</v>
      </c>
    </row>
    <row r="2574" spans="1:6">
      <c r="A2574" s="55">
        <v>46244</v>
      </c>
      <c r="B2574" s="56" t="s">
        <v>470</v>
      </c>
      <c r="C2574" s="57">
        <v>31</v>
      </c>
      <c r="D2574" s="56" t="s">
        <v>4953</v>
      </c>
      <c r="E2574" s="56" t="s">
        <v>4954</v>
      </c>
      <c r="F2574" s="57">
        <v>1</v>
      </c>
    </row>
    <row r="2575" spans="1:6">
      <c r="A2575" s="55">
        <v>46242</v>
      </c>
      <c r="B2575" s="56" t="s">
        <v>46</v>
      </c>
      <c r="C2575" s="57">
        <v>171</v>
      </c>
      <c r="D2575" s="56" t="s">
        <v>4942</v>
      </c>
      <c r="E2575" s="56" t="s">
        <v>4943</v>
      </c>
      <c r="F2575" s="57">
        <v>2</v>
      </c>
    </row>
    <row r="2576" spans="1:6">
      <c r="A2576" s="55">
        <v>46242</v>
      </c>
      <c r="B2576" s="56" t="s">
        <v>4051</v>
      </c>
      <c r="C2576" s="57">
        <v>42</v>
      </c>
      <c r="D2576" s="56" t="s">
        <v>4944</v>
      </c>
      <c r="E2576" s="56" t="s">
        <v>4945</v>
      </c>
      <c r="F2576" s="57">
        <v>1</v>
      </c>
    </row>
    <row r="2577" spans="1:6">
      <c r="A2577" s="55">
        <v>46242</v>
      </c>
      <c r="B2577" s="56" t="s">
        <v>54</v>
      </c>
      <c r="C2577" s="57">
        <v>1</v>
      </c>
      <c r="D2577" s="56" t="s">
        <v>4950</v>
      </c>
      <c r="E2577" s="56" t="s">
        <v>4951</v>
      </c>
      <c r="F2577" s="57">
        <v>1</v>
      </c>
    </row>
    <row r="2578" spans="1:6">
      <c r="A2578" s="55">
        <v>46242</v>
      </c>
      <c r="B2578" s="56" t="s">
        <v>56</v>
      </c>
      <c r="C2578" s="57">
        <v>123</v>
      </c>
      <c r="D2578" s="56" t="s">
        <v>4946</v>
      </c>
      <c r="E2578" s="56" t="s">
        <v>4947</v>
      </c>
      <c r="F2578" s="57">
        <v>1</v>
      </c>
    </row>
    <row r="2579" spans="1:6">
      <c r="A2579" s="55">
        <v>46242</v>
      </c>
      <c r="B2579" s="56" t="s">
        <v>58</v>
      </c>
      <c r="C2579" s="57">
        <v>32</v>
      </c>
      <c r="D2579" s="56" t="s">
        <v>4953</v>
      </c>
      <c r="E2579" s="56" t="s">
        <v>4954</v>
      </c>
      <c r="F2579" s="57">
        <v>1</v>
      </c>
    </row>
    <row r="2580" spans="1:6">
      <c r="A2580" s="55">
        <v>46242</v>
      </c>
      <c r="B2580" s="56" t="s">
        <v>60</v>
      </c>
      <c r="C2580" s="57">
        <v>29</v>
      </c>
      <c r="D2580" s="56" t="s">
        <v>4942</v>
      </c>
      <c r="E2580" s="56" t="s">
        <v>4943</v>
      </c>
      <c r="F2580" s="57">
        <v>2</v>
      </c>
    </row>
    <row r="2581" spans="1:6">
      <c r="A2581" s="55">
        <v>46242</v>
      </c>
      <c r="B2581" s="56" t="s">
        <v>64</v>
      </c>
      <c r="C2581" s="57">
        <v>62</v>
      </c>
      <c r="D2581" s="56" t="s">
        <v>4944</v>
      </c>
      <c r="E2581" s="56" t="s">
        <v>4945</v>
      </c>
      <c r="F2581" s="57">
        <v>1</v>
      </c>
    </row>
    <row r="2582" spans="1:6">
      <c r="A2582" s="55">
        <v>46242</v>
      </c>
      <c r="B2582" s="56" t="s">
        <v>4053</v>
      </c>
      <c r="C2582" s="57">
        <v>67</v>
      </c>
      <c r="D2582" s="56" t="s">
        <v>4944</v>
      </c>
      <c r="E2582" s="56" t="s">
        <v>4945</v>
      </c>
      <c r="F2582" s="57">
        <v>1</v>
      </c>
    </row>
    <row r="2583" spans="1:6">
      <c r="A2583" s="55">
        <v>46242</v>
      </c>
      <c r="B2583" s="56" t="s">
        <v>72</v>
      </c>
      <c r="C2583" s="57">
        <v>84</v>
      </c>
      <c r="D2583" s="56" t="s">
        <v>4944</v>
      </c>
      <c r="E2583" s="56" t="s">
        <v>4945</v>
      </c>
      <c r="F2583" s="57">
        <v>1</v>
      </c>
    </row>
    <row r="2584" spans="1:6">
      <c r="A2584" s="55">
        <v>46242</v>
      </c>
      <c r="B2584" s="56" t="s">
        <v>4055</v>
      </c>
      <c r="C2584" s="57">
        <v>45</v>
      </c>
      <c r="D2584" s="56" t="s">
        <v>4953</v>
      </c>
      <c r="E2584" s="56" t="s">
        <v>4954</v>
      </c>
      <c r="F2584" s="57">
        <v>1</v>
      </c>
    </row>
    <row r="2585" spans="1:6">
      <c r="A2585" s="55">
        <v>46242</v>
      </c>
      <c r="B2585" s="56" t="s">
        <v>4057</v>
      </c>
      <c r="C2585" s="57">
        <v>115</v>
      </c>
      <c r="D2585" s="56" t="s">
        <v>4948</v>
      </c>
      <c r="E2585" s="56" t="s">
        <v>4949</v>
      </c>
      <c r="F2585" s="57">
        <v>2</v>
      </c>
    </row>
    <row r="2586" spans="1:6">
      <c r="A2586" s="55">
        <v>46242</v>
      </c>
      <c r="B2586" s="56" t="s">
        <v>80</v>
      </c>
      <c r="C2586" s="57">
        <v>84</v>
      </c>
      <c r="D2586" s="56" t="s">
        <v>4946</v>
      </c>
      <c r="E2586" s="56" t="s">
        <v>4947</v>
      </c>
      <c r="F2586" s="57">
        <v>1</v>
      </c>
    </row>
    <row r="2587" spans="1:6">
      <c r="A2587" s="55">
        <v>46242</v>
      </c>
      <c r="B2587" s="56" t="s">
        <v>82</v>
      </c>
      <c r="C2587" s="57">
        <v>69</v>
      </c>
      <c r="D2587" s="56" t="s">
        <v>4953</v>
      </c>
      <c r="E2587" s="56" t="s">
        <v>4954</v>
      </c>
      <c r="F2587" s="57">
        <v>1</v>
      </c>
    </row>
    <row r="2588" spans="1:6">
      <c r="A2588" s="55">
        <v>46242</v>
      </c>
      <c r="B2588" s="56" t="s">
        <v>86</v>
      </c>
      <c r="C2588" s="57">
        <v>127</v>
      </c>
      <c r="D2588" s="56" t="s">
        <v>4944</v>
      </c>
      <c r="E2588" s="56" t="s">
        <v>4945</v>
      </c>
      <c r="F2588" s="57">
        <v>1</v>
      </c>
    </row>
    <row r="2589" spans="1:6">
      <c r="A2589" s="55">
        <v>46242</v>
      </c>
      <c r="B2589" s="56" t="s">
        <v>90</v>
      </c>
      <c r="C2589" s="57">
        <v>87</v>
      </c>
      <c r="D2589" s="56" t="s">
        <v>4944</v>
      </c>
      <c r="E2589" s="56" t="s">
        <v>4945</v>
      </c>
      <c r="F2589" s="57">
        <v>1</v>
      </c>
    </row>
    <row r="2590" spans="1:6">
      <c r="A2590" s="55">
        <v>46242</v>
      </c>
      <c r="B2590" s="56" t="s">
        <v>94</v>
      </c>
      <c r="C2590" s="57">
        <v>86</v>
      </c>
      <c r="D2590" s="56" t="s">
        <v>4944</v>
      </c>
      <c r="E2590" s="56" t="s">
        <v>4945</v>
      </c>
      <c r="F2590" s="57">
        <v>1</v>
      </c>
    </row>
    <row r="2591" spans="1:6">
      <c r="A2591" s="55">
        <v>46242</v>
      </c>
      <c r="B2591" s="56" t="s">
        <v>102</v>
      </c>
      <c r="C2591" s="57">
        <v>95</v>
      </c>
      <c r="D2591" s="56" t="s">
        <v>4944</v>
      </c>
      <c r="E2591" s="56" t="s">
        <v>4945</v>
      </c>
      <c r="F2591" s="57">
        <v>1</v>
      </c>
    </row>
    <row r="2592" spans="1:6">
      <c r="A2592" s="55">
        <v>46242</v>
      </c>
      <c r="B2592" s="56" t="s">
        <v>106</v>
      </c>
      <c r="C2592" s="57">
        <v>2</v>
      </c>
      <c r="D2592" s="56" t="s">
        <v>4950</v>
      </c>
      <c r="E2592" s="56" t="s">
        <v>4951</v>
      </c>
      <c r="F2592" s="57">
        <v>1</v>
      </c>
    </row>
    <row r="2593" spans="1:6">
      <c r="A2593" s="55">
        <v>46242</v>
      </c>
      <c r="B2593" s="56" t="s">
        <v>112</v>
      </c>
      <c r="C2593" s="57">
        <v>87</v>
      </c>
      <c r="D2593" s="56" t="s">
        <v>4950</v>
      </c>
      <c r="E2593" s="56" t="s">
        <v>4951</v>
      </c>
      <c r="F2593" s="57">
        <v>1</v>
      </c>
    </row>
    <row r="2594" spans="1:6">
      <c r="A2594" s="55">
        <v>46242</v>
      </c>
      <c r="B2594" s="56" t="s">
        <v>4063</v>
      </c>
      <c r="C2594" s="57">
        <v>38</v>
      </c>
      <c r="D2594" s="56" t="s">
        <v>4942</v>
      </c>
      <c r="E2594" s="56" t="s">
        <v>4943</v>
      </c>
      <c r="F2594" s="57">
        <v>2</v>
      </c>
    </row>
    <row r="2595" spans="1:6">
      <c r="A2595" s="55">
        <v>46242</v>
      </c>
      <c r="B2595" s="56" t="s">
        <v>116</v>
      </c>
      <c r="C2595" s="57">
        <v>23</v>
      </c>
      <c r="D2595" s="56" t="s">
        <v>4953</v>
      </c>
      <c r="E2595" s="56" t="s">
        <v>4954</v>
      </c>
      <c r="F2595" s="57">
        <v>1</v>
      </c>
    </row>
    <row r="2596" spans="1:6">
      <c r="A2596" s="55">
        <v>46242</v>
      </c>
      <c r="B2596" s="56" t="s">
        <v>118</v>
      </c>
      <c r="C2596" s="57">
        <v>83</v>
      </c>
      <c r="D2596" s="56" t="s">
        <v>4953</v>
      </c>
      <c r="E2596" s="56" t="s">
        <v>4954</v>
      </c>
      <c r="F2596" s="57">
        <v>1</v>
      </c>
    </row>
    <row r="2597" spans="1:6">
      <c r="A2597" s="55">
        <v>46242</v>
      </c>
      <c r="B2597" s="56" t="s">
        <v>120</v>
      </c>
      <c r="C2597" s="57">
        <v>50</v>
      </c>
      <c r="D2597" s="56" t="s">
        <v>4942</v>
      </c>
      <c r="E2597" s="56" t="s">
        <v>4943</v>
      </c>
      <c r="F2597" s="57">
        <v>2</v>
      </c>
    </row>
    <row r="2598" spans="1:6">
      <c r="A2598" s="55">
        <v>46242</v>
      </c>
      <c r="B2598" s="56" t="s">
        <v>122</v>
      </c>
      <c r="C2598" s="57">
        <v>18</v>
      </c>
      <c r="D2598" s="56" t="s">
        <v>4953</v>
      </c>
      <c r="E2598" s="56" t="s">
        <v>4954</v>
      </c>
      <c r="F2598" s="57">
        <v>1</v>
      </c>
    </row>
    <row r="2599" spans="1:6">
      <c r="A2599" s="55">
        <v>46242</v>
      </c>
      <c r="B2599" s="56" t="s">
        <v>126</v>
      </c>
      <c r="C2599" s="57">
        <v>18</v>
      </c>
      <c r="D2599" s="56" t="s">
        <v>4953</v>
      </c>
      <c r="E2599" s="56" t="s">
        <v>4954</v>
      </c>
      <c r="F2599" s="57">
        <v>1</v>
      </c>
    </row>
    <row r="2600" spans="1:6">
      <c r="A2600" s="55">
        <v>46242</v>
      </c>
      <c r="B2600" s="56" t="s">
        <v>128</v>
      </c>
      <c r="C2600" s="57">
        <v>14</v>
      </c>
      <c r="D2600" s="56" t="s">
        <v>4942</v>
      </c>
      <c r="E2600" s="56" t="s">
        <v>4943</v>
      </c>
      <c r="F2600" s="57">
        <v>2</v>
      </c>
    </row>
    <row r="2601" spans="1:6">
      <c r="A2601" s="55">
        <v>46242</v>
      </c>
      <c r="B2601" s="56" t="s">
        <v>132</v>
      </c>
      <c r="C2601" s="57">
        <v>63</v>
      </c>
      <c r="D2601" s="56" t="s">
        <v>4942</v>
      </c>
      <c r="E2601" s="56" t="s">
        <v>4943</v>
      </c>
      <c r="F2601" s="57">
        <v>2</v>
      </c>
    </row>
    <row r="2602" spans="1:6">
      <c r="A2602" s="55">
        <v>46242</v>
      </c>
      <c r="B2602" s="56" t="s">
        <v>140</v>
      </c>
      <c r="C2602" s="57">
        <v>14</v>
      </c>
      <c r="D2602" s="56" t="s">
        <v>4950</v>
      </c>
      <c r="E2602" s="56" t="s">
        <v>4951</v>
      </c>
      <c r="F2602" s="57">
        <v>1</v>
      </c>
    </row>
    <row r="2603" spans="1:6">
      <c r="A2603" s="55">
        <v>46242</v>
      </c>
      <c r="B2603" s="56" t="s">
        <v>4065</v>
      </c>
      <c r="C2603" s="57">
        <v>19</v>
      </c>
      <c r="D2603" s="56" t="s">
        <v>4953</v>
      </c>
      <c r="E2603" s="56" t="s">
        <v>4954</v>
      </c>
      <c r="F2603" s="57">
        <v>1</v>
      </c>
    </row>
    <row r="2604" spans="1:6">
      <c r="A2604" s="55">
        <v>46242</v>
      </c>
      <c r="B2604" s="56" t="s">
        <v>144</v>
      </c>
      <c r="C2604" s="57">
        <v>36</v>
      </c>
      <c r="D2604" s="56" t="s">
        <v>4953</v>
      </c>
      <c r="E2604" s="56" t="s">
        <v>4954</v>
      </c>
      <c r="F2604" s="57">
        <v>1</v>
      </c>
    </row>
    <row r="2605" spans="1:6">
      <c r="A2605" s="55">
        <v>46242</v>
      </c>
      <c r="B2605" s="56" t="s">
        <v>146</v>
      </c>
      <c r="C2605" s="57">
        <v>1</v>
      </c>
      <c r="D2605" s="56" t="s">
        <v>4944</v>
      </c>
      <c r="E2605" s="56" t="s">
        <v>4945</v>
      </c>
      <c r="F2605" s="57">
        <v>1</v>
      </c>
    </row>
    <row r="2606" spans="1:6">
      <c r="A2606" s="55">
        <v>46242</v>
      </c>
      <c r="B2606" s="56" t="s">
        <v>154</v>
      </c>
      <c r="C2606" s="57">
        <v>79</v>
      </c>
      <c r="D2606" s="56" t="s">
        <v>4942</v>
      </c>
      <c r="E2606" s="56" t="s">
        <v>4943</v>
      </c>
      <c r="F2606" s="57">
        <v>2</v>
      </c>
    </row>
    <row r="2607" spans="1:6">
      <c r="A2607" s="55">
        <v>46242</v>
      </c>
      <c r="B2607" s="56" t="s">
        <v>162</v>
      </c>
      <c r="C2607" s="57">
        <v>2</v>
      </c>
      <c r="D2607" s="56" t="s">
        <v>4944</v>
      </c>
      <c r="E2607" s="56" t="s">
        <v>4945</v>
      </c>
      <c r="F2607" s="57">
        <v>1</v>
      </c>
    </row>
    <row r="2608" spans="1:6">
      <c r="A2608" s="55">
        <v>46242</v>
      </c>
      <c r="B2608" s="56" t="s">
        <v>164</v>
      </c>
      <c r="C2608" s="57">
        <v>25</v>
      </c>
      <c r="D2608" s="56" t="s">
        <v>4953</v>
      </c>
      <c r="E2608" s="56" t="s">
        <v>4954</v>
      </c>
      <c r="F2608" s="57">
        <v>1</v>
      </c>
    </row>
    <row r="2609" spans="1:6">
      <c r="A2609" s="55">
        <v>46242</v>
      </c>
      <c r="B2609" s="56" t="s">
        <v>166</v>
      </c>
      <c r="C2609" s="57">
        <v>106</v>
      </c>
      <c r="D2609" s="56" t="s">
        <v>4944</v>
      </c>
      <c r="E2609" s="56" t="s">
        <v>4945</v>
      </c>
      <c r="F2609" s="57">
        <v>1</v>
      </c>
    </row>
    <row r="2610" spans="1:6">
      <c r="A2610" s="55">
        <v>46242</v>
      </c>
      <c r="B2610" s="56" t="s">
        <v>168</v>
      </c>
      <c r="C2610" s="57">
        <v>29</v>
      </c>
      <c r="D2610" s="56" t="s">
        <v>4942</v>
      </c>
      <c r="E2610" s="56" t="s">
        <v>4943</v>
      </c>
      <c r="F2610" s="57">
        <v>2</v>
      </c>
    </row>
    <row r="2611" spans="1:6">
      <c r="A2611" s="55">
        <v>46242</v>
      </c>
      <c r="B2611" s="56" t="s">
        <v>172</v>
      </c>
      <c r="C2611" s="57">
        <v>40</v>
      </c>
      <c r="D2611" s="56" t="s">
        <v>4953</v>
      </c>
      <c r="E2611" s="56" t="s">
        <v>4954</v>
      </c>
      <c r="F2611" s="57">
        <v>1</v>
      </c>
    </row>
    <row r="2612" spans="1:6">
      <c r="A2612" s="55">
        <v>46242</v>
      </c>
      <c r="B2612" s="56" t="s">
        <v>180</v>
      </c>
      <c r="C2612" s="57">
        <v>71</v>
      </c>
      <c r="D2612" s="56" t="s">
        <v>4944</v>
      </c>
      <c r="E2612" s="56" t="s">
        <v>4945</v>
      </c>
      <c r="F2612" s="57">
        <v>1</v>
      </c>
    </row>
    <row r="2613" spans="1:6">
      <c r="A2613" s="55">
        <v>46242</v>
      </c>
      <c r="B2613" s="56" t="s">
        <v>182</v>
      </c>
      <c r="C2613" s="57">
        <v>81</v>
      </c>
      <c r="D2613" s="56" t="s">
        <v>4946</v>
      </c>
      <c r="E2613" s="56" t="s">
        <v>4947</v>
      </c>
      <c r="F2613" s="57">
        <v>1</v>
      </c>
    </row>
    <row r="2614" spans="1:6">
      <c r="A2614" s="55">
        <v>46242</v>
      </c>
      <c r="B2614" s="56" t="s">
        <v>184</v>
      </c>
      <c r="C2614" s="57">
        <v>68</v>
      </c>
      <c r="D2614" s="56" t="s">
        <v>4944</v>
      </c>
      <c r="E2614" s="56" t="s">
        <v>4945</v>
      </c>
      <c r="F2614" s="57">
        <v>1</v>
      </c>
    </row>
    <row r="2615" spans="1:6">
      <c r="A2615" s="55">
        <v>46242</v>
      </c>
      <c r="B2615" s="56" t="s">
        <v>192</v>
      </c>
      <c r="C2615" s="57">
        <v>6</v>
      </c>
      <c r="D2615" s="56" t="s">
        <v>4950</v>
      </c>
      <c r="E2615" s="56" t="s">
        <v>4951</v>
      </c>
      <c r="F2615" s="57">
        <v>1</v>
      </c>
    </row>
    <row r="2616" spans="1:6">
      <c r="A2616" s="55">
        <v>46242</v>
      </c>
      <c r="B2616" s="56" t="s">
        <v>194</v>
      </c>
      <c r="C2616" s="57">
        <v>58</v>
      </c>
      <c r="D2616" s="56" t="s">
        <v>4953</v>
      </c>
      <c r="E2616" s="56" t="s">
        <v>4954</v>
      </c>
      <c r="F2616" s="57">
        <v>1</v>
      </c>
    </row>
    <row r="2617" spans="1:6">
      <c r="A2617" s="55">
        <v>46242</v>
      </c>
      <c r="B2617" s="56" t="s">
        <v>198</v>
      </c>
      <c r="C2617" s="57">
        <v>57</v>
      </c>
      <c r="D2617" s="56" t="s">
        <v>4946</v>
      </c>
      <c r="E2617" s="56" t="s">
        <v>4947</v>
      </c>
      <c r="F2617" s="57">
        <v>1</v>
      </c>
    </row>
    <row r="2618" spans="1:6">
      <c r="A2618" s="55">
        <v>46242</v>
      </c>
      <c r="B2618" s="56" t="s">
        <v>206</v>
      </c>
      <c r="C2618" s="57">
        <v>48</v>
      </c>
      <c r="D2618" s="56" t="s">
        <v>4950</v>
      </c>
      <c r="E2618" s="56" t="s">
        <v>4951</v>
      </c>
      <c r="F2618" s="57">
        <v>1</v>
      </c>
    </row>
    <row r="2619" spans="1:6">
      <c r="A2619" s="55">
        <v>46242</v>
      </c>
      <c r="B2619" s="56" t="s">
        <v>222</v>
      </c>
      <c r="C2619" s="57">
        <v>56</v>
      </c>
      <c r="D2619" s="56" t="s">
        <v>4950</v>
      </c>
      <c r="E2619" s="56" t="s">
        <v>4951</v>
      </c>
      <c r="F2619" s="57">
        <v>1</v>
      </c>
    </row>
    <row r="2620" spans="1:6">
      <c r="A2620" s="55">
        <v>46242</v>
      </c>
      <c r="B2620" s="56" t="s">
        <v>226</v>
      </c>
      <c r="C2620" s="57">
        <v>36</v>
      </c>
      <c r="D2620" s="56" t="s">
        <v>4953</v>
      </c>
      <c r="E2620" s="56" t="s">
        <v>4954</v>
      </c>
      <c r="F2620" s="57">
        <v>1</v>
      </c>
    </row>
    <row r="2621" spans="1:6">
      <c r="A2621" s="55">
        <v>46242</v>
      </c>
      <c r="B2621" s="56" t="s">
        <v>228</v>
      </c>
      <c r="C2621" s="57">
        <v>94</v>
      </c>
      <c r="D2621" s="56" t="s">
        <v>4946</v>
      </c>
      <c r="E2621" s="56" t="s">
        <v>4947</v>
      </c>
      <c r="F2621" s="57">
        <v>1</v>
      </c>
    </row>
    <row r="2622" spans="1:6">
      <c r="A2622" s="55">
        <v>46242</v>
      </c>
      <c r="B2622" s="56" t="s">
        <v>238</v>
      </c>
      <c r="C2622" s="57">
        <v>6</v>
      </c>
      <c r="D2622" s="56" t="s">
        <v>4950</v>
      </c>
      <c r="E2622" s="56" t="s">
        <v>4951</v>
      </c>
      <c r="F2622" s="57">
        <v>1</v>
      </c>
    </row>
    <row r="2623" spans="1:6">
      <c r="A2623" s="55">
        <v>46242</v>
      </c>
      <c r="B2623" s="56" t="s">
        <v>270</v>
      </c>
      <c r="C2623" s="57">
        <v>91</v>
      </c>
      <c r="D2623" s="56" t="s">
        <v>4953</v>
      </c>
      <c r="E2623" s="56" t="s">
        <v>4954</v>
      </c>
      <c r="F2623" s="57">
        <v>1</v>
      </c>
    </row>
    <row r="2624" spans="1:6">
      <c r="A2624" s="55">
        <v>46242</v>
      </c>
      <c r="B2624" s="56" t="s">
        <v>276</v>
      </c>
      <c r="C2624" s="57">
        <v>55</v>
      </c>
      <c r="D2624" s="56" t="s">
        <v>4942</v>
      </c>
      <c r="E2624" s="56" t="s">
        <v>4943</v>
      </c>
      <c r="F2624" s="57">
        <v>2</v>
      </c>
    </row>
    <row r="2625" spans="1:6">
      <c r="A2625" s="55">
        <v>46242</v>
      </c>
      <c r="B2625" s="56" t="s">
        <v>278</v>
      </c>
      <c r="C2625" s="57">
        <v>58</v>
      </c>
      <c r="D2625" s="56" t="s">
        <v>4953</v>
      </c>
      <c r="E2625" s="56" t="s">
        <v>4954</v>
      </c>
      <c r="F2625" s="57">
        <v>1</v>
      </c>
    </row>
    <row r="2626" spans="1:6">
      <c r="A2626" s="55">
        <v>46242</v>
      </c>
      <c r="B2626" s="56" t="s">
        <v>280</v>
      </c>
      <c r="C2626" s="57">
        <v>89</v>
      </c>
      <c r="D2626" s="56" t="s">
        <v>4948</v>
      </c>
      <c r="E2626" s="56" t="s">
        <v>4949</v>
      </c>
      <c r="F2626" s="57">
        <v>2</v>
      </c>
    </row>
    <row r="2627" spans="1:6">
      <c r="A2627" s="55">
        <v>46242</v>
      </c>
      <c r="B2627" s="56" t="s">
        <v>282</v>
      </c>
      <c r="C2627" s="57">
        <v>191</v>
      </c>
      <c r="D2627" s="56" t="s">
        <v>4953</v>
      </c>
      <c r="E2627" s="56" t="s">
        <v>4954</v>
      </c>
      <c r="F2627" s="57">
        <v>1</v>
      </c>
    </row>
    <row r="2628" spans="1:6">
      <c r="A2628" s="55">
        <v>46242</v>
      </c>
      <c r="B2628" s="56" t="s">
        <v>328</v>
      </c>
      <c r="C2628" s="57">
        <v>104</v>
      </c>
      <c r="D2628" s="56" t="s">
        <v>4944</v>
      </c>
      <c r="E2628" s="56" t="s">
        <v>4945</v>
      </c>
      <c r="F2628" s="57">
        <v>1</v>
      </c>
    </row>
    <row r="2629" spans="1:6">
      <c r="A2629" s="55">
        <v>46242</v>
      </c>
      <c r="B2629" s="56" t="s">
        <v>338</v>
      </c>
      <c r="C2629" s="57">
        <v>70</v>
      </c>
      <c r="D2629" s="56" t="s">
        <v>4953</v>
      </c>
      <c r="E2629" s="56" t="s">
        <v>4954</v>
      </c>
      <c r="F2629" s="57">
        <v>1</v>
      </c>
    </row>
    <row r="2630" spans="1:6">
      <c r="A2630" s="55">
        <v>46242</v>
      </c>
      <c r="B2630" s="56" t="s">
        <v>386</v>
      </c>
      <c r="C2630" s="57">
        <v>31</v>
      </c>
      <c r="D2630" s="56" t="s">
        <v>4953</v>
      </c>
      <c r="E2630" s="56" t="s">
        <v>4954</v>
      </c>
      <c r="F2630" s="57">
        <v>1</v>
      </c>
    </row>
    <row r="2631" spans="1:6">
      <c r="A2631" s="55">
        <v>46242</v>
      </c>
      <c r="B2631" s="56" t="s">
        <v>390</v>
      </c>
      <c r="C2631" s="57">
        <v>19</v>
      </c>
      <c r="D2631" s="56" t="s">
        <v>4953</v>
      </c>
      <c r="E2631" s="56" t="s">
        <v>4954</v>
      </c>
      <c r="F2631" s="57">
        <v>1</v>
      </c>
    </row>
    <row r="2632" spans="1:6">
      <c r="A2632" s="55">
        <v>46242</v>
      </c>
      <c r="B2632" s="56" t="s">
        <v>430</v>
      </c>
      <c r="C2632" s="57">
        <v>64</v>
      </c>
      <c r="D2632" s="56" t="s">
        <v>4942</v>
      </c>
      <c r="E2632" s="56" t="s">
        <v>4943</v>
      </c>
      <c r="F2632" s="57">
        <v>2</v>
      </c>
    </row>
    <row r="2633" spans="1:6">
      <c r="A2633" s="55">
        <v>46242</v>
      </c>
      <c r="B2633" s="56" t="s">
        <v>456</v>
      </c>
      <c r="C2633" s="57">
        <v>158</v>
      </c>
      <c r="D2633" s="56" t="s">
        <v>4942</v>
      </c>
      <c r="E2633" s="56" t="s">
        <v>4943</v>
      </c>
      <c r="F2633" s="57">
        <v>2</v>
      </c>
    </row>
    <row r="2634" spans="1:6">
      <c r="A2634" s="55">
        <v>46242</v>
      </c>
      <c r="B2634" s="56" t="s">
        <v>460</v>
      </c>
      <c r="C2634" s="57">
        <v>40</v>
      </c>
      <c r="D2634" s="56" t="s">
        <v>4953</v>
      </c>
      <c r="E2634" s="56" t="s">
        <v>4954</v>
      </c>
      <c r="F2634" s="57">
        <v>1</v>
      </c>
    </row>
    <row r="2635" spans="1:6">
      <c r="A2635" s="55">
        <v>46242</v>
      </c>
      <c r="B2635" s="56" t="s">
        <v>462</v>
      </c>
      <c r="C2635" s="57">
        <v>10</v>
      </c>
      <c r="D2635" s="56" t="s">
        <v>4953</v>
      </c>
      <c r="E2635" s="56" t="s">
        <v>4954</v>
      </c>
      <c r="F2635" s="57">
        <v>1</v>
      </c>
    </row>
    <row r="2636" spans="1:6">
      <c r="A2636" s="55">
        <v>46242</v>
      </c>
      <c r="B2636" s="56" t="s">
        <v>466</v>
      </c>
      <c r="C2636" s="57">
        <v>1</v>
      </c>
      <c r="D2636" s="56" t="s">
        <v>4944</v>
      </c>
      <c r="E2636" s="56" t="s">
        <v>4945</v>
      </c>
      <c r="F2636" s="57">
        <v>1</v>
      </c>
    </row>
    <row r="2637" spans="1:6">
      <c r="A2637" s="55">
        <v>46242</v>
      </c>
      <c r="B2637" s="56" t="s">
        <v>474</v>
      </c>
      <c r="C2637" s="57">
        <v>20</v>
      </c>
      <c r="D2637" s="56" t="s">
        <v>4950</v>
      </c>
      <c r="E2637" s="56" t="s">
        <v>4951</v>
      </c>
      <c r="F2637" s="57">
        <v>1</v>
      </c>
    </row>
    <row r="2638" spans="1:6">
      <c r="A2638" s="55">
        <v>46241</v>
      </c>
      <c r="B2638" s="56" t="s">
        <v>46</v>
      </c>
      <c r="C2638" s="57">
        <v>46</v>
      </c>
      <c r="D2638" s="56" t="s">
        <v>4942</v>
      </c>
      <c r="E2638" s="56" t="s">
        <v>4943</v>
      </c>
      <c r="F2638" s="57">
        <v>2</v>
      </c>
    </row>
    <row r="2639" spans="1:6">
      <c r="A2639" s="55">
        <v>46241</v>
      </c>
      <c r="B2639" s="56" t="s">
        <v>4051</v>
      </c>
      <c r="C2639" s="57">
        <v>80</v>
      </c>
      <c r="D2639" s="56" t="s">
        <v>4944</v>
      </c>
      <c r="E2639" s="56" t="s">
        <v>4945</v>
      </c>
      <c r="F2639" s="57">
        <v>1</v>
      </c>
    </row>
    <row r="2640" spans="1:6">
      <c r="A2640" s="55">
        <v>46241</v>
      </c>
      <c r="B2640" s="56" t="s">
        <v>49</v>
      </c>
      <c r="C2640" s="57">
        <v>12</v>
      </c>
      <c r="D2640" s="56" t="s">
        <v>4946</v>
      </c>
      <c r="E2640" s="56" t="s">
        <v>4947</v>
      </c>
      <c r="F2640" s="57">
        <v>1</v>
      </c>
    </row>
    <row r="2641" spans="1:6">
      <c r="A2641" s="55">
        <v>46241</v>
      </c>
      <c r="B2641" s="56" t="s">
        <v>54</v>
      </c>
      <c r="C2641" s="57">
        <v>128</v>
      </c>
      <c r="D2641" s="56" t="s">
        <v>4942</v>
      </c>
      <c r="E2641" s="56" t="s">
        <v>4943</v>
      </c>
      <c r="F2641" s="57">
        <v>2</v>
      </c>
    </row>
    <row r="2642" spans="1:6">
      <c r="A2642" s="55">
        <v>46241</v>
      </c>
      <c r="B2642" s="56" t="s">
        <v>56</v>
      </c>
      <c r="C2642" s="57">
        <v>105</v>
      </c>
      <c r="D2642" s="56" t="s">
        <v>4946</v>
      </c>
      <c r="E2642" s="56" t="s">
        <v>4947</v>
      </c>
      <c r="F2642" s="57">
        <v>1</v>
      </c>
    </row>
    <row r="2643" spans="1:6">
      <c r="A2643" s="55">
        <v>46241</v>
      </c>
      <c r="B2643" s="56" t="s">
        <v>58</v>
      </c>
      <c r="C2643" s="57">
        <v>22</v>
      </c>
      <c r="D2643" s="56" t="s">
        <v>4953</v>
      </c>
      <c r="E2643" s="56" t="s">
        <v>4954</v>
      </c>
      <c r="F2643" s="57">
        <v>1</v>
      </c>
    </row>
    <row r="2644" spans="1:6">
      <c r="A2644" s="55">
        <v>46241</v>
      </c>
      <c r="B2644" s="56" t="s">
        <v>60</v>
      </c>
      <c r="C2644" s="57">
        <v>46</v>
      </c>
      <c r="D2644" s="56" t="s">
        <v>4942</v>
      </c>
      <c r="E2644" s="56" t="s">
        <v>4943</v>
      </c>
      <c r="F2644" s="57">
        <v>2</v>
      </c>
    </row>
    <row r="2645" spans="1:6">
      <c r="A2645" s="55">
        <v>46241</v>
      </c>
      <c r="B2645" s="56" t="s">
        <v>64</v>
      </c>
      <c r="C2645" s="57">
        <v>62</v>
      </c>
      <c r="D2645" s="56" t="s">
        <v>4944</v>
      </c>
      <c r="E2645" s="56" t="s">
        <v>4945</v>
      </c>
      <c r="F2645" s="57">
        <v>1</v>
      </c>
    </row>
    <row r="2646" spans="1:6">
      <c r="A2646" s="55">
        <v>46241</v>
      </c>
      <c r="B2646" s="56" t="s">
        <v>66</v>
      </c>
      <c r="C2646" s="57">
        <v>135</v>
      </c>
      <c r="D2646" s="56" t="s">
        <v>4944</v>
      </c>
      <c r="E2646" s="56" t="s">
        <v>4945</v>
      </c>
      <c r="F2646" s="57">
        <v>1</v>
      </c>
    </row>
    <row r="2647" spans="1:6">
      <c r="A2647" s="55">
        <v>46241</v>
      </c>
      <c r="B2647" s="56" t="s">
        <v>70</v>
      </c>
      <c r="C2647" s="57">
        <v>75</v>
      </c>
      <c r="D2647" s="56" t="s">
        <v>4944</v>
      </c>
      <c r="E2647" s="56" t="s">
        <v>4945</v>
      </c>
      <c r="F2647" s="57">
        <v>1</v>
      </c>
    </row>
    <row r="2648" spans="1:6">
      <c r="A2648" s="55">
        <v>46241</v>
      </c>
      <c r="B2648" s="56" t="s">
        <v>4053</v>
      </c>
      <c r="C2648" s="57">
        <v>83</v>
      </c>
      <c r="D2648" s="56" t="s">
        <v>4944</v>
      </c>
      <c r="E2648" s="56" t="s">
        <v>4945</v>
      </c>
      <c r="F2648" s="57">
        <v>1</v>
      </c>
    </row>
    <row r="2649" spans="1:6">
      <c r="A2649" s="55">
        <v>46241</v>
      </c>
      <c r="B2649" s="56" t="s">
        <v>72</v>
      </c>
      <c r="C2649" s="57">
        <v>112</v>
      </c>
      <c r="D2649" s="56" t="s">
        <v>4944</v>
      </c>
      <c r="E2649" s="56" t="s">
        <v>4945</v>
      </c>
      <c r="F2649" s="57">
        <v>1</v>
      </c>
    </row>
    <row r="2650" spans="1:6">
      <c r="A2650" s="55">
        <v>46241</v>
      </c>
      <c r="B2650" s="56" t="s">
        <v>4055</v>
      </c>
      <c r="C2650" s="57">
        <v>39</v>
      </c>
      <c r="D2650" s="56" t="s">
        <v>4953</v>
      </c>
      <c r="E2650" s="56" t="s">
        <v>4954</v>
      </c>
      <c r="F2650" s="57">
        <v>1</v>
      </c>
    </row>
    <row r="2651" spans="1:6">
      <c r="A2651" s="55">
        <v>46241</v>
      </c>
      <c r="B2651" s="56" t="s">
        <v>4057</v>
      </c>
      <c r="C2651" s="57">
        <v>84</v>
      </c>
      <c r="D2651" s="56" t="s">
        <v>4948</v>
      </c>
      <c r="E2651" s="56" t="s">
        <v>4949</v>
      </c>
      <c r="F2651" s="57">
        <v>2</v>
      </c>
    </row>
    <row r="2652" spans="1:6">
      <c r="A2652" s="55">
        <v>46241</v>
      </c>
      <c r="B2652" s="56" t="s">
        <v>78</v>
      </c>
      <c r="C2652" s="57">
        <v>66</v>
      </c>
      <c r="D2652" s="56" t="s">
        <v>4948</v>
      </c>
      <c r="E2652" s="56" t="s">
        <v>4949</v>
      </c>
      <c r="F2652" s="57">
        <v>2</v>
      </c>
    </row>
    <row r="2653" spans="1:6">
      <c r="A2653" s="55">
        <v>46241</v>
      </c>
      <c r="B2653" s="56" t="s">
        <v>80</v>
      </c>
      <c r="C2653" s="57">
        <v>147</v>
      </c>
      <c r="D2653" s="56" t="s">
        <v>4946</v>
      </c>
      <c r="E2653" s="56" t="s">
        <v>4947</v>
      </c>
      <c r="F2653" s="57">
        <v>1</v>
      </c>
    </row>
    <row r="2654" spans="1:6">
      <c r="A2654" s="55">
        <v>46241</v>
      </c>
      <c r="B2654" s="56" t="s">
        <v>82</v>
      </c>
      <c r="C2654" s="57">
        <v>66</v>
      </c>
      <c r="D2654" s="56" t="s">
        <v>4953</v>
      </c>
      <c r="E2654" s="56" t="s">
        <v>4954</v>
      </c>
      <c r="F2654" s="57">
        <v>1</v>
      </c>
    </row>
    <row r="2655" spans="1:6">
      <c r="A2655" s="55">
        <v>46241</v>
      </c>
      <c r="B2655" s="56" t="s">
        <v>86</v>
      </c>
      <c r="C2655" s="57">
        <v>97</v>
      </c>
      <c r="D2655" s="56" t="s">
        <v>4944</v>
      </c>
      <c r="E2655" s="56" t="s">
        <v>4945</v>
      </c>
      <c r="F2655" s="57">
        <v>1</v>
      </c>
    </row>
    <row r="2656" spans="1:6">
      <c r="A2656" s="55">
        <v>46241</v>
      </c>
      <c r="B2656" s="56" t="s">
        <v>88</v>
      </c>
      <c r="C2656" s="57">
        <v>106</v>
      </c>
      <c r="D2656" s="56" t="s">
        <v>4946</v>
      </c>
      <c r="E2656" s="56" t="s">
        <v>4947</v>
      </c>
      <c r="F2656" s="57">
        <v>1</v>
      </c>
    </row>
    <row r="2657" spans="1:6">
      <c r="A2657" s="55">
        <v>46241</v>
      </c>
      <c r="B2657" s="56" t="s">
        <v>90</v>
      </c>
      <c r="C2657" s="57">
        <v>111</v>
      </c>
      <c r="D2657" s="56" t="s">
        <v>4944</v>
      </c>
      <c r="E2657" s="56" t="s">
        <v>4945</v>
      </c>
      <c r="F2657" s="57">
        <v>1</v>
      </c>
    </row>
    <row r="2658" spans="1:6">
      <c r="A2658" s="55">
        <v>46241</v>
      </c>
      <c r="B2658" s="56" t="s">
        <v>92</v>
      </c>
      <c r="C2658" s="57">
        <v>20</v>
      </c>
      <c r="D2658" s="56" t="s">
        <v>4967</v>
      </c>
      <c r="E2658" s="56" t="s">
        <v>4968</v>
      </c>
      <c r="F2658" s="57">
        <v>2</v>
      </c>
    </row>
    <row r="2659" spans="1:6">
      <c r="A2659" s="55">
        <v>46241</v>
      </c>
      <c r="B2659" s="56" t="s">
        <v>94</v>
      </c>
      <c r="C2659" s="57">
        <v>100</v>
      </c>
      <c r="D2659" s="56" t="s">
        <v>4944</v>
      </c>
      <c r="E2659" s="56" t="s">
        <v>4945</v>
      </c>
      <c r="F2659" s="57">
        <v>1</v>
      </c>
    </row>
    <row r="2660" spans="1:6">
      <c r="A2660" s="55">
        <v>46241</v>
      </c>
      <c r="B2660" s="56" t="s">
        <v>96</v>
      </c>
      <c r="C2660" s="57">
        <v>100</v>
      </c>
      <c r="D2660" s="56" t="s">
        <v>4946</v>
      </c>
      <c r="E2660" s="56" t="s">
        <v>4947</v>
      </c>
      <c r="F2660" s="57">
        <v>1</v>
      </c>
    </row>
    <row r="2661" spans="1:6">
      <c r="A2661" s="55">
        <v>46241</v>
      </c>
      <c r="B2661" s="56" t="s">
        <v>100</v>
      </c>
      <c r="C2661" s="57">
        <v>74</v>
      </c>
      <c r="D2661" s="56" t="s">
        <v>4953</v>
      </c>
      <c r="E2661" s="56" t="s">
        <v>4954</v>
      </c>
      <c r="F2661" s="57">
        <v>1</v>
      </c>
    </row>
    <row r="2662" spans="1:6">
      <c r="A2662" s="55">
        <v>46241</v>
      </c>
      <c r="B2662" s="56" t="s">
        <v>102</v>
      </c>
      <c r="C2662" s="57">
        <v>91</v>
      </c>
      <c r="D2662" s="56" t="s">
        <v>4944</v>
      </c>
      <c r="E2662" s="56" t="s">
        <v>4945</v>
      </c>
      <c r="F2662" s="57">
        <v>1</v>
      </c>
    </row>
    <row r="2663" spans="1:6">
      <c r="A2663" s="55">
        <v>46241</v>
      </c>
      <c r="B2663" s="56" t="s">
        <v>104</v>
      </c>
      <c r="C2663" s="57">
        <v>42</v>
      </c>
      <c r="D2663" s="56" t="s">
        <v>4942</v>
      </c>
      <c r="E2663" s="56" t="s">
        <v>4943</v>
      </c>
      <c r="F2663" s="57">
        <v>2</v>
      </c>
    </row>
    <row r="2664" spans="1:6">
      <c r="A2664" s="55">
        <v>46241</v>
      </c>
      <c r="B2664" s="56" t="s">
        <v>106</v>
      </c>
      <c r="C2664" s="57">
        <v>62</v>
      </c>
      <c r="D2664" s="56" t="s">
        <v>4942</v>
      </c>
      <c r="E2664" s="56" t="s">
        <v>4943</v>
      </c>
      <c r="F2664" s="57">
        <v>2</v>
      </c>
    </row>
    <row r="2665" spans="1:6">
      <c r="A2665" s="55">
        <v>46241</v>
      </c>
      <c r="B2665" s="56" t="s">
        <v>110</v>
      </c>
      <c r="C2665" s="57">
        <v>1</v>
      </c>
      <c r="D2665" s="56" t="s">
        <v>4950</v>
      </c>
      <c r="E2665" s="56" t="s">
        <v>4951</v>
      </c>
      <c r="F2665" s="57">
        <v>1</v>
      </c>
    </row>
    <row r="2666" spans="1:6">
      <c r="A2666" s="55">
        <v>46241</v>
      </c>
      <c r="B2666" s="56" t="s">
        <v>112</v>
      </c>
      <c r="C2666" s="57">
        <v>99</v>
      </c>
      <c r="D2666" s="56" t="s">
        <v>4946</v>
      </c>
      <c r="E2666" s="56" t="s">
        <v>4947</v>
      </c>
      <c r="F2666" s="57">
        <v>1</v>
      </c>
    </row>
    <row r="2667" spans="1:6">
      <c r="A2667" s="55">
        <v>46241</v>
      </c>
      <c r="B2667" s="56" t="s">
        <v>114</v>
      </c>
      <c r="C2667" s="57">
        <v>168</v>
      </c>
      <c r="D2667" s="56" t="s">
        <v>4944</v>
      </c>
      <c r="E2667" s="56" t="s">
        <v>4945</v>
      </c>
      <c r="F2667" s="57">
        <v>1</v>
      </c>
    </row>
    <row r="2668" spans="1:6">
      <c r="A2668" s="55">
        <v>46241</v>
      </c>
      <c r="B2668" s="56" t="s">
        <v>4063</v>
      </c>
      <c r="C2668" s="57">
        <v>67</v>
      </c>
      <c r="D2668" s="56" t="s">
        <v>4942</v>
      </c>
      <c r="E2668" s="56" t="s">
        <v>4943</v>
      </c>
      <c r="F2668" s="57">
        <v>2</v>
      </c>
    </row>
    <row r="2669" spans="1:6">
      <c r="A2669" s="55">
        <v>46241</v>
      </c>
      <c r="B2669" s="56" t="s">
        <v>116</v>
      </c>
      <c r="C2669" s="57">
        <v>10</v>
      </c>
      <c r="D2669" s="56" t="s">
        <v>4946</v>
      </c>
      <c r="E2669" s="56" t="s">
        <v>4947</v>
      </c>
      <c r="F2669" s="57">
        <v>1</v>
      </c>
    </row>
    <row r="2670" spans="1:6">
      <c r="A2670" s="55">
        <v>46241</v>
      </c>
      <c r="B2670" s="56" t="s">
        <v>118</v>
      </c>
      <c r="C2670" s="57">
        <v>87</v>
      </c>
      <c r="D2670" s="56" t="s">
        <v>4953</v>
      </c>
      <c r="E2670" s="56" t="s">
        <v>4954</v>
      </c>
      <c r="F2670" s="57">
        <v>1</v>
      </c>
    </row>
    <row r="2671" spans="1:6">
      <c r="A2671" s="55">
        <v>46241</v>
      </c>
      <c r="B2671" s="56" t="s">
        <v>120</v>
      </c>
      <c r="C2671" s="57">
        <v>34</v>
      </c>
      <c r="D2671" s="56" t="s">
        <v>4948</v>
      </c>
      <c r="E2671" s="56" t="s">
        <v>4949</v>
      </c>
      <c r="F2671" s="57">
        <v>2</v>
      </c>
    </row>
    <row r="2672" spans="1:6">
      <c r="A2672" s="55">
        <v>46241</v>
      </c>
      <c r="B2672" s="56" t="s">
        <v>122</v>
      </c>
      <c r="C2672" s="57">
        <v>51</v>
      </c>
      <c r="D2672" s="56" t="s">
        <v>4953</v>
      </c>
      <c r="E2672" s="56" t="s">
        <v>4954</v>
      </c>
      <c r="F2672" s="57">
        <v>1</v>
      </c>
    </row>
    <row r="2673" spans="1:6">
      <c r="A2673" s="55">
        <v>46241</v>
      </c>
      <c r="B2673" s="56" t="s">
        <v>124</v>
      </c>
      <c r="C2673" s="57">
        <v>94</v>
      </c>
      <c r="D2673" s="56" t="s">
        <v>4944</v>
      </c>
      <c r="E2673" s="56" t="s">
        <v>4945</v>
      </c>
      <c r="F2673" s="57">
        <v>1</v>
      </c>
    </row>
    <row r="2674" spans="1:6">
      <c r="A2674" s="55">
        <v>46241</v>
      </c>
      <c r="B2674" s="56" t="s">
        <v>126</v>
      </c>
      <c r="C2674" s="57">
        <v>81</v>
      </c>
      <c r="D2674" s="56" t="s">
        <v>4955</v>
      </c>
      <c r="E2674" s="56" t="s">
        <v>4956</v>
      </c>
      <c r="F2674" s="57">
        <v>3</v>
      </c>
    </row>
    <row r="2675" spans="1:6">
      <c r="A2675" s="55">
        <v>46241</v>
      </c>
      <c r="B2675" s="56" t="s">
        <v>128</v>
      </c>
      <c r="C2675" s="57">
        <v>36</v>
      </c>
      <c r="D2675" s="56" t="s">
        <v>4944</v>
      </c>
      <c r="E2675" s="56" t="s">
        <v>4945</v>
      </c>
      <c r="F2675" s="57">
        <v>1</v>
      </c>
    </row>
    <row r="2676" spans="1:6">
      <c r="A2676" s="55">
        <v>46241</v>
      </c>
      <c r="B2676" s="56" t="s">
        <v>130</v>
      </c>
      <c r="C2676" s="57">
        <v>42</v>
      </c>
      <c r="D2676" s="56" t="s">
        <v>4942</v>
      </c>
      <c r="E2676" s="56" t="s">
        <v>4943</v>
      </c>
      <c r="F2676" s="57">
        <v>2</v>
      </c>
    </row>
    <row r="2677" spans="1:6">
      <c r="A2677" s="55">
        <v>46241</v>
      </c>
      <c r="B2677" s="56" t="s">
        <v>132</v>
      </c>
      <c r="C2677" s="57">
        <v>71</v>
      </c>
      <c r="D2677" s="56" t="s">
        <v>4955</v>
      </c>
      <c r="E2677" s="56" t="s">
        <v>4956</v>
      </c>
      <c r="F2677" s="57">
        <v>3</v>
      </c>
    </row>
    <row r="2678" spans="1:6">
      <c r="A2678" s="55">
        <v>46241</v>
      </c>
      <c r="B2678" s="56" t="s">
        <v>142</v>
      </c>
      <c r="C2678" s="57">
        <v>14</v>
      </c>
      <c r="D2678" s="56" t="s">
        <v>4946</v>
      </c>
      <c r="E2678" s="56" t="s">
        <v>4947</v>
      </c>
      <c r="F2678" s="57">
        <v>1</v>
      </c>
    </row>
    <row r="2679" spans="1:6">
      <c r="A2679" s="55">
        <v>46241</v>
      </c>
      <c r="B2679" s="56" t="s">
        <v>4065</v>
      </c>
      <c r="C2679" s="57">
        <v>15</v>
      </c>
      <c r="D2679" s="56" t="s">
        <v>4953</v>
      </c>
      <c r="E2679" s="56" t="s">
        <v>4954</v>
      </c>
      <c r="F2679" s="57">
        <v>1</v>
      </c>
    </row>
    <row r="2680" spans="1:6">
      <c r="A2680" s="55">
        <v>46241</v>
      </c>
      <c r="B2680" s="56" t="s">
        <v>144</v>
      </c>
      <c r="C2680" s="57">
        <v>42</v>
      </c>
      <c r="D2680" s="56" t="s">
        <v>4953</v>
      </c>
      <c r="E2680" s="56" t="s">
        <v>4954</v>
      </c>
      <c r="F2680" s="57">
        <v>1</v>
      </c>
    </row>
    <row r="2681" spans="1:6">
      <c r="A2681" s="55">
        <v>46241</v>
      </c>
      <c r="B2681" s="56" t="s">
        <v>146</v>
      </c>
      <c r="C2681" s="57">
        <v>181</v>
      </c>
      <c r="D2681" s="56" t="s">
        <v>4942</v>
      </c>
      <c r="E2681" s="56" t="s">
        <v>4943</v>
      </c>
      <c r="F2681" s="57">
        <v>2</v>
      </c>
    </row>
    <row r="2682" spans="1:6">
      <c r="A2682" s="55">
        <v>46241</v>
      </c>
      <c r="B2682" s="56" t="s">
        <v>148</v>
      </c>
      <c r="C2682" s="57">
        <v>62</v>
      </c>
      <c r="D2682" s="56" t="s">
        <v>4953</v>
      </c>
      <c r="E2682" s="56" t="s">
        <v>4954</v>
      </c>
      <c r="F2682" s="57">
        <v>1</v>
      </c>
    </row>
    <row r="2683" spans="1:6">
      <c r="A2683" s="55">
        <v>46241</v>
      </c>
      <c r="B2683" s="56" t="s">
        <v>152</v>
      </c>
      <c r="C2683" s="57">
        <v>73</v>
      </c>
      <c r="D2683" s="56" t="s">
        <v>4953</v>
      </c>
      <c r="E2683" s="56" t="s">
        <v>4954</v>
      </c>
      <c r="F2683" s="57">
        <v>1</v>
      </c>
    </row>
    <row r="2684" spans="1:6">
      <c r="A2684" s="55">
        <v>46241</v>
      </c>
      <c r="B2684" s="56" t="s">
        <v>154</v>
      </c>
      <c r="C2684" s="57">
        <v>28</v>
      </c>
      <c r="D2684" s="56" t="s">
        <v>4944</v>
      </c>
      <c r="E2684" s="56" t="s">
        <v>4945</v>
      </c>
      <c r="F2684" s="57">
        <v>1</v>
      </c>
    </row>
    <row r="2685" spans="1:6">
      <c r="A2685" s="55">
        <v>46241</v>
      </c>
      <c r="B2685" s="56" t="s">
        <v>156</v>
      </c>
      <c r="C2685" s="57">
        <v>48</v>
      </c>
      <c r="D2685" s="56" t="s">
        <v>4942</v>
      </c>
      <c r="E2685" s="56" t="s">
        <v>4943</v>
      </c>
      <c r="F2685" s="57">
        <v>2</v>
      </c>
    </row>
    <row r="2686" spans="1:6">
      <c r="A2686" s="55">
        <v>46241</v>
      </c>
      <c r="B2686" s="56" t="s">
        <v>160</v>
      </c>
      <c r="C2686" s="57">
        <v>70</v>
      </c>
      <c r="D2686" s="56" t="s">
        <v>4942</v>
      </c>
      <c r="E2686" s="56" t="s">
        <v>4943</v>
      </c>
      <c r="F2686" s="57">
        <v>2</v>
      </c>
    </row>
    <row r="2687" spans="1:6">
      <c r="A2687" s="55">
        <v>46241</v>
      </c>
      <c r="B2687" s="56" t="s">
        <v>164</v>
      </c>
      <c r="C2687" s="57">
        <v>39</v>
      </c>
      <c r="D2687" s="56" t="s">
        <v>4953</v>
      </c>
      <c r="E2687" s="56" t="s">
        <v>4954</v>
      </c>
      <c r="F2687" s="57">
        <v>1</v>
      </c>
    </row>
    <row r="2688" spans="1:6">
      <c r="A2688" s="55">
        <v>46241</v>
      </c>
      <c r="B2688" s="56" t="s">
        <v>166</v>
      </c>
      <c r="C2688" s="57">
        <v>78</v>
      </c>
      <c r="D2688" s="56" t="s">
        <v>4942</v>
      </c>
      <c r="E2688" s="56" t="s">
        <v>4943</v>
      </c>
      <c r="F2688" s="57">
        <v>2</v>
      </c>
    </row>
    <row r="2689" spans="1:6">
      <c r="A2689" s="55">
        <v>46241</v>
      </c>
      <c r="B2689" s="56" t="s">
        <v>168</v>
      </c>
      <c r="C2689" s="57">
        <v>119</v>
      </c>
      <c r="D2689" s="56" t="s">
        <v>4955</v>
      </c>
      <c r="E2689" s="56" t="s">
        <v>4956</v>
      </c>
      <c r="F2689" s="57">
        <v>3</v>
      </c>
    </row>
    <row r="2690" spans="1:6">
      <c r="A2690" s="55">
        <v>46241</v>
      </c>
      <c r="B2690" s="56" t="s">
        <v>170</v>
      </c>
      <c r="C2690" s="57">
        <v>123</v>
      </c>
      <c r="D2690" s="56" t="s">
        <v>4944</v>
      </c>
      <c r="E2690" s="56" t="s">
        <v>4945</v>
      </c>
      <c r="F2690" s="57">
        <v>1</v>
      </c>
    </row>
    <row r="2691" spans="1:6">
      <c r="A2691" s="55">
        <v>46241</v>
      </c>
      <c r="B2691" s="56" t="s">
        <v>172</v>
      </c>
      <c r="C2691" s="57">
        <v>27</v>
      </c>
      <c r="D2691" s="56" t="s">
        <v>4953</v>
      </c>
      <c r="E2691" s="56" t="s">
        <v>4954</v>
      </c>
      <c r="F2691" s="57">
        <v>1</v>
      </c>
    </row>
    <row r="2692" spans="1:6">
      <c r="A2692" s="55">
        <v>46241</v>
      </c>
      <c r="B2692" s="56" t="s">
        <v>178</v>
      </c>
      <c r="C2692" s="57">
        <v>61</v>
      </c>
      <c r="D2692" s="56" t="s">
        <v>4967</v>
      </c>
      <c r="E2692" s="56" t="s">
        <v>4968</v>
      </c>
      <c r="F2692" s="57">
        <v>2</v>
      </c>
    </row>
    <row r="2693" spans="1:6">
      <c r="A2693" s="55">
        <v>46241</v>
      </c>
      <c r="B2693" s="56" t="s">
        <v>180</v>
      </c>
      <c r="C2693" s="57">
        <v>114</v>
      </c>
      <c r="D2693" s="56" t="s">
        <v>4944</v>
      </c>
      <c r="E2693" s="56" t="s">
        <v>4945</v>
      </c>
      <c r="F2693" s="57">
        <v>1</v>
      </c>
    </row>
    <row r="2694" spans="1:6">
      <c r="A2694" s="55">
        <v>46241</v>
      </c>
      <c r="B2694" s="56" t="s">
        <v>182</v>
      </c>
      <c r="C2694" s="57">
        <v>68</v>
      </c>
      <c r="D2694" s="56" t="s">
        <v>4946</v>
      </c>
      <c r="E2694" s="56" t="s">
        <v>4947</v>
      </c>
      <c r="F2694" s="57">
        <v>1</v>
      </c>
    </row>
    <row r="2695" spans="1:6">
      <c r="A2695" s="55">
        <v>46241</v>
      </c>
      <c r="B2695" s="56" t="s">
        <v>184</v>
      </c>
      <c r="C2695" s="57">
        <v>101</v>
      </c>
      <c r="D2695" s="56" t="s">
        <v>4944</v>
      </c>
      <c r="E2695" s="56" t="s">
        <v>4945</v>
      </c>
      <c r="F2695" s="57">
        <v>1</v>
      </c>
    </row>
    <row r="2696" spans="1:6">
      <c r="A2696" s="55">
        <v>46241</v>
      </c>
      <c r="B2696" s="56" t="s">
        <v>186</v>
      </c>
      <c r="C2696" s="57">
        <v>18</v>
      </c>
      <c r="D2696" s="56" t="s">
        <v>4953</v>
      </c>
      <c r="E2696" s="56" t="s">
        <v>4954</v>
      </c>
      <c r="F2696" s="57">
        <v>1</v>
      </c>
    </row>
    <row r="2697" spans="1:6">
      <c r="A2697" s="55">
        <v>46241</v>
      </c>
      <c r="B2697" s="56" t="s">
        <v>194</v>
      </c>
      <c r="C2697" s="57">
        <v>70</v>
      </c>
      <c r="D2697" s="56" t="s">
        <v>4953</v>
      </c>
      <c r="E2697" s="56" t="s">
        <v>4954</v>
      </c>
      <c r="F2697" s="57">
        <v>1</v>
      </c>
    </row>
    <row r="2698" spans="1:6">
      <c r="A2698" s="55">
        <v>46241</v>
      </c>
      <c r="B2698" s="56" t="s">
        <v>196</v>
      </c>
      <c r="C2698" s="57">
        <v>17</v>
      </c>
      <c r="D2698" s="56" t="s">
        <v>4953</v>
      </c>
      <c r="E2698" s="56" t="s">
        <v>4954</v>
      </c>
      <c r="F2698" s="57">
        <v>1</v>
      </c>
    </row>
    <row r="2699" spans="1:6">
      <c r="A2699" s="55">
        <v>46241</v>
      </c>
      <c r="B2699" s="56" t="s">
        <v>198</v>
      </c>
      <c r="C2699" s="57">
        <v>7</v>
      </c>
      <c r="D2699" s="56" t="s">
        <v>4946</v>
      </c>
      <c r="E2699" s="56" t="s">
        <v>4947</v>
      </c>
      <c r="F2699" s="57">
        <v>1</v>
      </c>
    </row>
    <row r="2700" spans="1:6">
      <c r="A2700" s="55">
        <v>46241</v>
      </c>
      <c r="B2700" s="56" t="s">
        <v>212</v>
      </c>
      <c r="C2700" s="57">
        <v>32</v>
      </c>
      <c r="D2700" s="56" t="s">
        <v>4950</v>
      </c>
      <c r="E2700" s="56" t="s">
        <v>4951</v>
      </c>
      <c r="F2700" s="57">
        <v>1</v>
      </c>
    </row>
    <row r="2701" spans="1:6">
      <c r="A2701" s="55">
        <v>46241</v>
      </c>
      <c r="B2701" s="56" t="s">
        <v>216</v>
      </c>
      <c r="C2701" s="57">
        <v>10</v>
      </c>
      <c r="D2701" s="56" t="s">
        <v>4946</v>
      </c>
      <c r="E2701" s="56" t="s">
        <v>4947</v>
      </c>
      <c r="F2701" s="57">
        <v>1</v>
      </c>
    </row>
    <row r="2702" spans="1:6">
      <c r="A2702" s="55">
        <v>46241</v>
      </c>
      <c r="B2702" s="56" t="s">
        <v>218</v>
      </c>
      <c r="C2702" s="57">
        <v>46</v>
      </c>
      <c r="D2702" s="56" t="s">
        <v>4950</v>
      </c>
      <c r="E2702" s="56" t="s">
        <v>4951</v>
      </c>
      <c r="F2702" s="57">
        <v>1</v>
      </c>
    </row>
    <row r="2703" spans="1:6">
      <c r="A2703" s="55">
        <v>46241</v>
      </c>
      <c r="B2703" s="56" t="s">
        <v>220</v>
      </c>
      <c r="C2703" s="57">
        <v>42</v>
      </c>
      <c r="D2703" s="56" t="s">
        <v>4953</v>
      </c>
      <c r="E2703" s="56" t="s">
        <v>4954</v>
      </c>
      <c r="F2703" s="57">
        <v>1</v>
      </c>
    </row>
    <row r="2704" spans="1:6">
      <c r="A2704" s="55">
        <v>46241</v>
      </c>
      <c r="B2704" s="56" t="s">
        <v>222</v>
      </c>
      <c r="C2704" s="57">
        <v>10</v>
      </c>
      <c r="D2704" s="56" t="s">
        <v>4950</v>
      </c>
      <c r="E2704" s="56" t="s">
        <v>4951</v>
      </c>
      <c r="F2704" s="57">
        <v>1</v>
      </c>
    </row>
    <row r="2705" spans="1:6">
      <c r="A2705" s="55">
        <v>46241</v>
      </c>
      <c r="B2705" s="56" t="s">
        <v>226</v>
      </c>
      <c r="C2705" s="57">
        <v>85</v>
      </c>
      <c r="D2705" s="56" t="s">
        <v>4953</v>
      </c>
      <c r="E2705" s="56" t="s">
        <v>4954</v>
      </c>
      <c r="F2705" s="57">
        <v>1</v>
      </c>
    </row>
    <row r="2706" spans="1:6">
      <c r="A2706" s="55">
        <v>46241</v>
      </c>
      <c r="B2706" s="56" t="s">
        <v>228</v>
      </c>
      <c r="C2706" s="57">
        <v>147</v>
      </c>
      <c r="D2706" s="56" t="s">
        <v>4948</v>
      </c>
      <c r="E2706" s="56" t="s">
        <v>4949</v>
      </c>
      <c r="F2706" s="57">
        <v>2</v>
      </c>
    </row>
    <row r="2707" spans="1:6">
      <c r="A2707" s="55">
        <v>46241</v>
      </c>
      <c r="B2707" s="56" t="s">
        <v>236</v>
      </c>
      <c r="C2707" s="57">
        <v>13</v>
      </c>
      <c r="D2707" s="56" t="s">
        <v>4950</v>
      </c>
      <c r="E2707" s="56" t="s">
        <v>4951</v>
      </c>
      <c r="F2707" s="57">
        <v>1</v>
      </c>
    </row>
    <row r="2708" spans="1:6">
      <c r="A2708" s="55">
        <v>46241</v>
      </c>
      <c r="B2708" s="56" t="s">
        <v>240</v>
      </c>
      <c r="C2708" s="57">
        <v>65</v>
      </c>
      <c r="D2708" s="56" t="s">
        <v>4942</v>
      </c>
      <c r="E2708" s="56" t="s">
        <v>4943</v>
      </c>
      <c r="F2708" s="57">
        <v>2</v>
      </c>
    </row>
    <row r="2709" spans="1:6">
      <c r="A2709" s="55">
        <v>46241</v>
      </c>
      <c r="B2709" s="56" t="s">
        <v>246</v>
      </c>
      <c r="C2709" s="57">
        <v>4</v>
      </c>
      <c r="D2709" s="56" t="s">
        <v>4950</v>
      </c>
      <c r="E2709" s="56" t="s">
        <v>4951</v>
      </c>
      <c r="F2709" s="57">
        <v>1</v>
      </c>
    </row>
    <row r="2710" spans="1:6">
      <c r="A2710" s="55">
        <v>46241</v>
      </c>
      <c r="B2710" s="56" t="s">
        <v>250</v>
      </c>
      <c r="C2710" s="57">
        <v>6</v>
      </c>
      <c r="D2710" s="56" t="s">
        <v>4942</v>
      </c>
      <c r="E2710" s="56" t="s">
        <v>4943</v>
      </c>
      <c r="F2710" s="57">
        <v>2</v>
      </c>
    </row>
    <row r="2711" spans="1:6">
      <c r="A2711" s="55">
        <v>46241</v>
      </c>
      <c r="B2711" s="56" t="s">
        <v>254</v>
      </c>
      <c r="C2711" s="57">
        <v>146</v>
      </c>
      <c r="D2711" s="56" t="s">
        <v>4942</v>
      </c>
      <c r="E2711" s="56" t="s">
        <v>4943</v>
      </c>
      <c r="F2711" s="57">
        <v>2</v>
      </c>
    </row>
    <row r="2712" spans="1:6">
      <c r="A2712" s="55">
        <v>46241</v>
      </c>
      <c r="B2712" s="56" t="s">
        <v>256</v>
      </c>
      <c r="C2712" s="57">
        <v>66</v>
      </c>
      <c r="D2712" s="56" t="s">
        <v>4950</v>
      </c>
      <c r="E2712" s="56" t="s">
        <v>4951</v>
      </c>
      <c r="F2712" s="57">
        <v>1</v>
      </c>
    </row>
    <row r="2713" spans="1:6">
      <c r="A2713" s="55">
        <v>46241</v>
      </c>
      <c r="B2713" s="56" t="s">
        <v>270</v>
      </c>
      <c r="C2713" s="57">
        <v>88</v>
      </c>
      <c r="D2713" s="56" t="s">
        <v>4953</v>
      </c>
      <c r="E2713" s="56" t="s">
        <v>4954</v>
      </c>
      <c r="F2713" s="57">
        <v>1</v>
      </c>
    </row>
    <row r="2714" spans="1:6">
      <c r="A2714" s="55">
        <v>46241</v>
      </c>
      <c r="B2714" s="56" t="s">
        <v>272</v>
      </c>
      <c r="C2714" s="57">
        <v>37</v>
      </c>
      <c r="D2714" s="56" t="s">
        <v>4950</v>
      </c>
      <c r="E2714" s="56" t="s">
        <v>4951</v>
      </c>
      <c r="F2714" s="57">
        <v>1</v>
      </c>
    </row>
    <row r="2715" spans="1:6">
      <c r="A2715" s="55">
        <v>46241</v>
      </c>
      <c r="B2715" s="56" t="s">
        <v>276</v>
      </c>
      <c r="C2715" s="57">
        <v>30</v>
      </c>
      <c r="D2715" s="56" t="s">
        <v>4944</v>
      </c>
      <c r="E2715" s="56" t="s">
        <v>4945</v>
      </c>
      <c r="F2715" s="57">
        <v>1</v>
      </c>
    </row>
    <row r="2716" spans="1:6">
      <c r="A2716" s="55">
        <v>46241</v>
      </c>
      <c r="B2716" s="56" t="s">
        <v>278</v>
      </c>
      <c r="C2716" s="57">
        <v>57</v>
      </c>
      <c r="D2716" s="56" t="s">
        <v>4953</v>
      </c>
      <c r="E2716" s="56" t="s">
        <v>4954</v>
      </c>
      <c r="F2716" s="57">
        <v>1</v>
      </c>
    </row>
    <row r="2717" spans="1:6">
      <c r="A2717" s="55">
        <v>46241</v>
      </c>
      <c r="B2717" s="56" t="s">
        <v>280</v>
      </c>
      <c r="C2717" s="57">
        <v>80</v>
      </c>
      <c r="D2717" s="56" t="s">
        <v>4948</v>
      </c>
      <c r="E2717" s="56" t="s">
        <v>4949</v>
      </c>
      <c r="F2717" s="57">
        <v>2</v>
      </c>
    </row>
    <row r="2718" spans="1:6">
      <c r="A2718" s="55">
        <v>46241</v>
      </c>
      <c r="B2718" s="56" t="s">
        <v>282</v>
      </c>
      <c r="C2718" s="57">
        <v>102</v>
      </c>
      <c r="D2718" s="56" t="s">
        <v>4953</v>
      </c>
      <c r="E2718" s="56" t="s">
        <v>4954</v>
      </c>
      <c r="F2718" s="57">
        <v>1</v>
      </c>
    </row>
    <row r="2719" spans="1:6">
      <c r="A2719" s="55">
        <v>46241</v>
      </c>
      <c r="B2719" s="56" t="s">
        <v>284</v>
      </c>
      <c r="C2719" s="57">
        <v>16</v>
      </c>
      <c r="D2719" s="56" t="s">
        <v>4942</v>
      </c>
      <c r="E2719" s="56" t="s">
        <v>4943</v>
      </c>
      <c r="F2719" s="57">
        <v>2</v>
      </c>
    </row>
    <row r="2720" spans="1:6">
      <c r="A2720" s="55">
        <v>46241</v>
      </c>
      <c r="B2720" s="56" t="s">
        <v>328</v>
      </c>
      <c r="C2720" s="57">
        <v>104</v>
      </c>
      <c r="D2720" s="56" t="s">
        <v>4944</v>
      </c>
      <c r="E2720" s="56" t="s">
        <v>4945</v>
      </c>
      <c r="F2720" s="57">
        <v>1</v>
      </c>
    </row>
    <row r="2721" spans="1:6">
      <c r="A2721" s="55">
        <v>46241</v>
      </c>
      <c r="B2721" s="56" t="s">
        <v>338</v>
      </c>
      <c r="C2721" s="57">
        <v>85</v>
      </c>
      <c r="D2721" s="56" t="s">
        <v>4953</v>
      </c>
      <c r="E2721" s="56" t="s">
        <v>4954</v>
      </c>
      <c r="F2721" s="57">
        <v>1</v>
      </c>
    </row>
    <row r="2722" spans="1:6">
      <c r="A2722" s="55">
        <v>46241</v>
      </c>
      <c r="B2722" s="56" t="s">
        <v>350</v>
      </c>
      <c r="C2722" s="57">
        <v>17</v>
      </c>
      <c r="D2722" s="56" t="s">
        <v>4942</v>
      </c>
      <c r="E2722" s="56" t="s">
        <v>4943</v>
      </c>
      <c r="F2722" s="57">
        <v>2</v>
      </c>
    </row>
    <row r="2723" spans="1:6">
      <c r="A2723" s="55">
        <v>46241</v>
      </c>
      <c r="B2723" s="56" t="s">
        <v>354</v>
      </c>
      <c r="C2723" s="57">
        <v>11</v>
      </c>
      <c r="D2723" s="56" t="s">
        <v>4942</v>
      </c>
      <c r="E2723" s="56" t="s">
        <v>4943</v>
      </c>
      <c r="F2723" s="57">
        <v>2</v>
      </c>
    </row>
    <row r="2724" spans="1:6">
      <c r="A2724" s="55">
        <v>46241</v>
      </c>
      <c r="B2724" s="56" t="s">
        <v>358</v>
      </c>
      <c r="C2724" s="57">
        <v>34</v>
      </c>
      <c r="D2724" s="56" t="s">
        <v>4942</v>
      </c>
      <c r="E2724" s="56" t="s">
        <v>4943</v>
      </c>
      <c r="F2724" s="57">
        <v>2</v>
      </c>
    </row>
    <row r="2725" spans="1:6">
      <c r="A2725" s="55">
        <v>46241</v>
      </c>
      <c r="B2725" s="56" t="s">
        <v>380</v>
      </c>
      <c r="C2725" s="57">
        <v>20</v>
      </c>
      <c r="D2725" s="56" t="s">
        <v>4953</v>
      </c>
      <c r="E2725" s="56" t="s">
        <v>4954</v>
      </c>
      <c r="F2725" s="57">
        <v>1</v>
      </c>
    </row>
    <row r="2726" spans="1:6">
      <c r="A2726" s="55">
        <v>46241</v>
      </c>
      <c r="B2726" s="56" t="s">
        <v>386</v>
      </c>
      <c r="C2726" s="57">
        <v>38</v>
      </c>
      <c r="D2726" s="56" t="s">
        <v>4953</v>
      </c>
      <c r="E2726" s="56" t="s">
        <v>4954</v>
      </c>
      <c r="F2726" s="57">
        <v>1</v>
      </c>
    </row>
    <row r="2727" spans="1:6">
      <c r="A2727" s="55">
        <v>46241</v>
      </c>
      <c r="B2727" s="56" t="s">
        <v>424</v>
      </c>
      <c r="C2727" s="57">
        <v>19</v>
      </c>
      <c r="D2727" s="56" t="s">
        <v>4953</v>
      </c>
      <c r="E2727" s="56" t="s">
        <v>4954</v>
      </c>
      <c r="F2727" s="57">
        <v>1</v>
      </c>
    </row>
    <row r="2728" spans="1:6">
      <c r="A2728" s="55">
        <v>46241</v>
      </c>
      <c r="B2728" s="56" t="s">
        <v>428</v>
      </c>
      <c r="C2728" s="57">
        <v>11</v>
      </c>
      <c r="D2728" s="56" t="s">
        <v>4946</v>
      </c>
      <c r="E2728" s="56" t="s">
        <v>4947</v>
      </c>
      <c r="F2728" s="57">
        <v>1</v>
      </c>
    </row>
    <row r="2729" spans="1:6">
      <c r="A2729" s="55">
        <v>46241</v>
      </c>
      <c r="B2729" s="56" t="s">
        <v>430</v>
      </c>
      <c r="C2729" s="57">
        <v>64</v>
      </c>
      <c r="D2729" s="56" t="s">
        <v>4944</v>
      </c>
      <c r="E2729" s="56" t="s">
        <v>4945</v>
      </c>
      <c r="F2729" s="57">
        <v>1</v>
      </c>
    </row>
    <row r="2730" spans="1:6">
      <c r="A2730" s="55">
        <v>46241</v>
      </c>
      <c r="B2730" s="56" t="s">
        <v>456</v>
      </c>
      <c r="C2730" s="57">
        <v>48</v>
      </c>
      <c r="D2730" s="56" t="s">
        <v>4942</v>
      </c>
      <c r="E2730" s="56" t="s">
        <v>4943</v>
      </c>
      <c r="F2730" s="57">
        <v>2</v>
      </c>
    </row>
    <row r="2731" spans="1:6">
      <c r="A2731" s="55">
        <v>46241</v>
      </c>
      <c r="B2731" s="56" t="s">
        <v>458</v>
      </c>
      <c r="C2731" s="57">
        <v>106</v>
      </c>
      <c r="D2731" s="56" t="s">
        <v>4944</v>
      </c>
      <c r="E2731" s="56" t="s">
        <v>4945</v>
      </c>
      <c r="F2731" s="57">
        <v>1</v>
      </c>
    </row>
    <row r="2732" spans="1:6">
      <c r="A2732" s="55">
        <v>46241</v>
      </c>
      <c r="B2732" s="56" t="s">
        <v>460</v>
      </c>
      <c r="C2732" s="57">
        <v>22</v>
      </c>
      <c r="D2732" s="56" t="s">
        <v>4953</v>
      </c>
      <c r="E2732" s="56" t="s">
        <v>4954</v>
      </c>
      <c r="F2732" s="57">
        <v>1</v>
      </c>
    </row>
    <row r="2733" spans="1:6">
      <c r="A2733" s="55">
        <v>46241</v>
      </c>
      <c r="B2733" s="56" t="s">
        <v>462</v>
      </c>
      <c r="C2733" s="57">
        <v>17</v>
      </c>
      <c r="D2733" s="56" t="s">
        <v>4953</v>
      </c>
      <c r="E2733" s="56" t="s">
        <v>4954</v>
      </c>
      <c r="F2733" s="57">
        <v>1</v>
      </c>
    </row>
    <row r="2734" spans="1:6">
      <c r="A2734" s="55">
        <v>46241</v>
      </c>
      <c r="B2734" s="56" t="s">
        <v>464</v>
      </c>
      <c r="C2734" s="57">
        <v>21</v>
      </c>
      <c r="D2734" s="56" t="s">
        <v>4946</v>
      </c>
      <c r="E2734" s="56" t="s">
        <v>4947</v>
      </c>
      <c r="F2734" s="57">
        <v>1</v>
      </c>
    </row>
    <row r="2735" spans="1:6">
      <c r="A2735" s="55">
        <v>46241</v>
      </c>
      <c r="B2735" s="56" t="s">
        <v>466</v>
      </c>
      <c r="C2735" s="57">
        <v>2</v>
      </c>
      <c r="D2735" s="56" t="s">
        <v>4944</v>
      </c>
      <c r="E2735" s="56" t="s">
        <v>4945</v>
      </c>
      <c r="F2735" s="57">
        <v>1</v>
      </c>
    </row>
    <row r="2736" spans="1:6">
      <c r="A2736" s="55">
        <v>46241</v>
      </c>
      <c r="B2736" s="56" t="s">
        <v>474</v>
      </c>
      <c r="C2736" s="57">
        <v>17</v>
      </c>
      <c r="D2736" s="56" t="s">
        <v>4950</v>
      </c>
      <c r="E2736" s="56" t="s">
        <v>4951</v>
      </c>
      <c r="F2736" s="57">
        <v>1</v>
      </c>
    </row>
    <row r="2737" spans="1:6">
      <c r="A2737" s="55">
        <v>46240</v>
      </c>
      <c r="B2737" s="56" t="s">
        <v>46</v>
      </c>
      <c r="C2737" s="57">
        <v>63</v>
      </c>
      <c r="D2737" s="56" t="s">
        <v>4942</v>
      </c>
      <c r="E2737" s="56" t="s">
        <v>4943</v>
      </c>
      <c r="F2737" s="57">
        <v>2</v>
      </c>
    </row>
    <row r="2738" spans="1:6">
      <c r="A2738" s="55">
        <v>46240</v>
      </c>
      <c r="B2738" s="56" t="s">
        <v>4051</v>
      </c>
      <c r="C2738" s="57">
        <v>80</v>
      </c>
      <c r="D2738" s="56" t="s">
        <v>4944</v>
      </c>
      <c r="E2738" s="56" t="s">
        <v>4945</v>
      </c>
      <c r="F2738" s="57">
        <v>1</v>
      </c>
    </row>
    <row r="2739" spans="1:6">
      <c r="A2739" s="55">
        <v>46240</v>
      </c>
      <c r="B2739" s="56" t="s">
        <v>49</v>
      </c>
      <c r="C2739" s="57">
        <v>50</v>
      </c>
      <c r="D2739" s="56" t="s">
        <v>4946</v>
      </c>
      <c r="E2739" s="56" t="s">
        <v>4947</v>
      </c>
      <c r="F2739" s="57">
        <v>1</v>
      </c>
    </row>
    <row r="2740" spans="1:6">
      <c r="A2740" s="55">
        <v>46240</v>
      </c>
      <c r="B2740" s="56" t="s">
        <v>54</v>
      </c>
      <c r="C2740" s="57">
        <v>26</v>
      </c>
      <c r="D2740" s="56" t="s">
        <v>4942</v>
      </c>
      <c r="E2740" s="56" t="s">
        <v>4943</v>
      </c>
      <c r="F2740" s="57">
        <v>2</v>
      </c>
    </row>
    <row r="2741" spans="1:6">
      <c r="A2741" s="55">
        <v>46240</v>
      </c>
      <c r="B2741" s="56" t="s">
        <v>56</v>
      </c>
      <c r="C2741" s="57">
        <v>62</v>
      </c>
      <c r="D2741" s="56" t="s">
        <v>4946</v>
      </c>
      <c r="E2741" s="56" t="s">
        <v>4947</v>
      </c>
      <c r="F2741" s="57">
        <v>1</v>
      </c>
    </row>
    <row r="2742" spans="1:6">
      <c r="A2742" s="55">
        <v>46240</v>
      </c>
      <c r="B2742" s="56" t="s">
        <v>58</v>
      </c>
      <c r="C2742" s="57">
        <v>24</v>
      </c>
      <c r="D2742" s="56" t="s">
        <v>4953</v>
      </c>
      <c r="E2742" s="56" t="s">
        <v>4954</v>
      </c>
      <c r="F2742" s="57">
        <v>1</v>
      </c>
    </row>
    <row r="2743" spans="1:6">
      <c r="A2743" s="55">
        <v>46240</v>
      </c>
      <c r="B2743" s="56" t="s">
        <v>60</v>
      </c>
      <c r="C2743" s="57">
        <v>30</v>
      </c>
      <c r="D2743" s="56" t="s">
        <v>4942</v>
      </c>
      <c r="E2743" s="56" t="s">
        <v>4943</v>
      </c>
      <c r="F2743" s="57">
        <v>2</v>
      </c>
    </row>
    <row r="2744" spans="1:6">
      <c r="A2744" s="55">
        <v>46240</v>
      </c>
      <c r="B2744" s="56" t="s">
        <v>64</v>
      </c>
      <c r="C2744" s="57">
        <v>71</v>
      </c>
      <c r="D2744" s="56" t="s">
        <v>4944</v>
      </c>
      <c r="E2744" s="56" t="s">
        <v>4945</v>
      </c>
      <c r="F2744" s="57">
        <v>1</v>
      </c>
    </row>
    <row r="2745" spans="1:6">
      <c r="A2745" s="55">
        <v>46240</v>
      </c>
      <c r="B2745" s="56" t="s">
        <v>66</v>
      </c>
      <c r="C2745" s="57">
        <v>131</v>
      </c>
      <c r="D2745" s="56" t="s">
        <v>4944</v>
      </c>
      <c r="E2745" s="56" t="s">
        <v>4945</v>
      </c>
      <c r="F2745" s="57">
        <v>1</v>
      </c>
    </row>
    <row r="2746" spans="1:6">
      <c r="A2746" s="55">
        <v>46240</v>
      </c>
      <c r="B2746" s="56" t="s">
        <v>70</v>
      </c>
      <c r="C2746" s="57">
        <v>84</v>
      </c>
      <c r="D2746" s="56" t="s">
        <v>4942</v>
      </c>
      <c r="E2746" s="56" t="s">
        <v>4943</v>
      </c>
      <c r="F2746" s="57">
        <v>2</v>
      </c>
    </row>
    <row r="2747" spans="1:6">
      <c r="A2747" s="55">
        <v>46240</v>
      </c>
      <c r="B2747" s="56" t="s">
        <v>4053</v>
      </c>
      <c r="C2747" s="57">
        <v>77</v>
      </c>
      <c r="D2747" s="56" t="s">
        <v>4942</v>
      </c>
      <c r="E2747" s="56" t="s">
        <v>4943</v>
      </c>
      <c r="F2747" s="57">
        <v>2</v>
      </c>
    </row>
    <row r="2748" spans="1:6">
      <c r="A2748" s="55">
        <v>46240</v>
      </c>
      <c r="B2748" s="56" t="s">
        <v>72</v>
      </c>
      <c r="C2748" s="57">
        <v>121</v>
      </c>
      <c r="D2748" s="56" t="s">
        <v>4944</v>
      </c>
      <c r="E2748" s="56" t="s">
        <v>4945</v>
      </c>
      <c r="F2748" s="57">
        <v>1</v>
      </c>
    </row>
    <row r="2749" spans="1:6">
      <c r="A2749" s="55">
        <v>46240</v>
      </c>
      <c r="B2749" s="56" t="s">
        <v>4055</v>
      </c>
      <c r="C2749" s="57">
        <v>28</v>
      </c>
      <c r="D2749" s="56" t="s">
        <v>4953</v>
      </c>
      <c r="E2749" s="56" t="s">
        <v>4954</v>
      </c>
      <c r="F2749" s="57">
        <v>1</v>
      </c>
    </row>
    <row r="2750" spans="1:6">
      <c r="A2750" s="55">
        <v>46240</v>
      </c>
      <c r="B2750" s="56" t="s">
        <v>4057</v>
      </c>
      <c r="C2750" s="57">
        <v>140</v>
      </c>
      <c r="D2750" s="56" t="s">
        <v>4948</v>
      </c>
      <c r="E2750" s="56" t="s">
        <v>4949</v>
      </c>
      <c r="F2750" s="57">
        <v>2</v>
      </c>
    </row>
    <row r="2751" spans="1:6">
      <c r="A2751" s="55">
        <v>46240</v>
      </c>
      <c r="B2751" s="56" t="s">
        <v>78</v>
      </c>
      <c r="C2751" s="57">
        <v>85</v>
      </c>
      <c r="D2751" s="56" t="s">
        <v>4948</v>
      </c>
      <c r="E2751" s="56" t="s">
        <v>4949</v>
      </c>
      <c r="F2751" s="57">
        <v>2</v>
      </c>
    </row>
    <row r="2752" spans="1:6">
      <c r="A2752" s="55">
        <v>46240</v>
      </c>
      <c r="B2752" s="56" t="s">
        <v>80</v>
      </c>
      <c r="C2752" s="57">
        <v>157</v>
      </c>
      <c r="D2752" s="56" t="s">
        <v>4946</v>
      </c>
      <c r="E2752" s="56" t="s">
        <v>4947</v>
      </c>
      <c r="F2752" s="57">
        <v>1</v>
      </c>
    </row>
    <row r="2753" spans="1:6">
      <c r="A2753" s="55">
        <v>46240</v>
      </c>
      <c r="B2753" s="56" t="s">
        <v>82</v>
      </c>
      <c r="C2753" s="57">
        <v>54</v>
      </c>
      <c r="D2753" s="56" t="s">
        <v>4953</v>
      </c>
      <c r="E2753" s="56" t="s">
        <v>4954</v>
      </c>
      <c r="F2753" s="57">
        <v>1</v>
      </c>
    </row>
    <row r="2754" spans="1:6">
      <c r="A2754" s="55">
        <v>46240</v>
      </c>
      <c r="B2754" s="56" t="s">
        <v>86</v>
      </c>
      <c r="C2754" s="57">
        <v>130</v>
      </c>
      <c r="D2754" s="56" t="s">
        <v>4942</v>
      </c>
      <c r="E2754" s="56" t="s">
        <v>4943</v>
      </c>
      <c r="F2754" s="57">
        <v>2</v>
      </c>
    </row>
    <row r="2755" spans="1:6">
      <c r="A2755" s="55">
        <v>46240</v>
      </c>
      <c r="B2755" s="56" t="s">
        <v>88</v>
      </c>
      <c r="C2755" s="57">
        <v>100</v>
      </c>
      <c r="D2755" s="56" t="s">
        <v>4946</v>
      </c>
      <c r="E2755" s="56" t="s">
        <v>4947</v>
      </c>
      <c r="F2755" s="57">
        <v>1</v>
      </c>
    </row>
    <row r="2756" spans="1:6">
      <c r="A2756" s="55">
        <v>46240</v>
      </c>
      <c r="B2756" s="56" t="s">
        <v>90</v>
      </c>
      <c r="C2756" s="57">
        <v>101</v>
      </c>
      <c r="D2756" s="56" t="s">
        <v>4944</v>
      </c>
      <c r="E2756" s="56" t="s">
        <v>4945</v>
      </c>
      <c r="F2756" s="57">
        <v>1</v>
      </c>
    </row>
    <row r="2757" spans="1:6">
      <c r="A2757" s="55">
        <v>46240</v>
      </c>
      <c r="B2757" s="56" t="s">
        <v>92</v>
      </c>
      <c r="C2757" s="57">
        <v>72</v>
      </c>
      <c r="D2757" s="56" t="s">
        <v>4955</v>
      </c>
      <c r="E2757" s="56" t="s">
        <v>4956</v>
      </c>
      <c r="F2757" s="57">
        <v>3</v>
      </c>
    </row>
    <row r="2758" spans="1:6">
      <c r="A2758" s="55">
        <v>46240</v>
      </c>
      <c r="B2758" s="56" t="s">
        <v>94</v>
      </c>
      <c r="C2758" s="57">
        <v>91</v>
      </c>
      <c r="D2758" s="56" t="s">
        <v>4942</v>
      </c>
      <c r="E2758" s="56" t="s">
        <v>4943</v>
      </c>
      <c r="F2758" s="57">
        <v>2</v>
      </c>
    </row>
    <row r="2759" spans="1:6">
      <c r="A2759" s="55">
        <v>46240</v>
      </c>
      <c r="B2759" s="56" t="s">
        <v>96</v>
      </c>
      <c r="C2759" s="57">
        <v>61</v>
      </c>
      <c r="D2759" s="56" t="s">
        <v>4946</v>
      </c>
      <c r="E2759" s="56" t="s">
        <v>4947</v>
      </c>
      <c r="F2759" s="57">
        <v>1</v>
      </c>
    </row>
    <row r="2760" spans="1:6">
      <c r="A2760" s="55">
        <v>46240</v>
      </c>
      <c r="B2760" s="56" t="s">
        <v>98</v>
      </c>
      <c r="C2760" s="57">
        <v>17</v>
      </c>
      <c r="D2760" s="56" t="s">
        <v>4955</v>
      </c>
      <c r="E2760" s="56" t="s">
        <v>4956</v>
      </c>
      <c r="F2760" s="57">
        <v>3</v>
      </c>
    </row>
    <row r="2761" spans="1:6">
      <c r="A2761" s="55">
        <v>46240</v>
      </c>
      <c r="B2761" s="56" t="s">
        <v>100</v>
      </c>
      <c r="C2761" s="57">
        <v>68</v>
      </c>
      <c r="D2761" s="56" t="s">
        <v>4953</v>
      </c>
      <c r="E2761" s="56" t="s">
        <v>4954</v>
      </c>
      <c r="F2761" s="57">
        <v>1</v>
      </c>
    </row>
    <row r="2762" spans="1:6">
      <c r="A2762" s="55">
        <v>46240</v>
      </c>
      <c r="B2762" s="56" t="s">
        <v>102</v>
      </c>
      <c r="C2762" s="57">
        <v>109</v>
      </c>
      <c r="D2762" s="56" t="s">
        <v>4944</v>
      </c>
      <c r="E2762" s="56" t="s">
        <v>4945</v>
      </c>
      <c r="F2762" s="57">
        <v>1</v>
      </c>
    </row>
    <row r="2763" spans="1:6">
      <c r="A2763" s="55">
        <v>46240</v>
      </c>
      <c r="B2763" s="56" t="s">
        <v>104</v>
      </c>
      <c r="C2763" s="57">
        <v>44</v>
      </c>
      <c r="D2763" s="56" t="s">
        <v>4942</v>
      </c>
      <c r="E2763" s="56" t="s">
        <v>4943</v>
      </c>
      <c r="F2763" s="57">
        <v>2</v>
      </c>
    </row>
    <row r="2764" spans="1:6">
      <c r="A2764" s="55">
        <v>46240</v>
      </c>
      <c r="B2764" s="56" t="s">
        <v>106</v>
      </c>
      <c r="C2764" s="57">
        <v>56</v>
      </c>
      <c r="D2764" s="56" t="s">
        <v>4942</v>
      </c>
      <c r="E2764" s="56" t="s">
        <v>4943</v>
      </c>
      <c r="F2764" s="57">
        <v>2</v>
      </c>
    </row>
    <row r="2765" spans="1:6">
      <c r="A2765" s="55">
        <v>46240</v>
      </c>
      <c r="B2765" s="56" t="s">
        <v>112</v>
      </c>
      <c r="C2765" s="57">
        <v>136</v>
      </c>
      <c r="D2765" s="56" t="s">
        <v>4948</v>
      </c>
      <c r="E2765" s="56" t="s">
        <v>4949</v>
      </c>
      <c r="F2765" s="57">
        <v>2</v>
      </c>
    </row>
    <row r="2766" spans="1:6">
      <c r="A2766" s="55">
        <v>46240</v>
      </c>
      <c r="B2766" s="56" t="s">
        <v>114</v>
      </c>
      <c r="C2766" s="57">
        <v>224</v>
      </c>
      <c r="D2766" s="56" t="s">
        <v>4942</v>
      </c>
      <c r="E2766" s="56" t="s">
        <v>4943</v>
      </c>
      <c r="F2766" s="57">
        <v>2</v>
      </c>
    </row>
    <row r="2767" spans="1:6">
      <c r="A2767" s="55">
        <v>46240</v>
      </c>
      <c r="B2767" s="56" t="s">
        <v>4063</v>
      </c>
      <c r="C2767" s="57">
        <v>96</v>
      </c>
      <c r="D2767" s="56" t="s">
        <v>4942</v>
      </c>
      <c r="E2767" s="56" t="s">
        <v>4943</v>
      </c>
      <c r="F2767" s="57">
        <v>2</v>
      </c>
    </row>
    <row r="2768" spans="1:6">
      <c r="A2768" s="55">
        <v>46240</v>
      </c>
      <c r="B2768" s="56" t="s">
        <v>116</v>
      </c>
      <c r="C2768" s="57">
        <v>66</v>
      </c>
      <c r="D2768" s="56" t="s">
        <v>4955</v>
      </c>
      <c r="E2768" s="56" t="s">
        <v>4956</v>
      </c>
      <c r="F2768" s="57">
        <v>3</v>
      </c>
    </row>
    <row r="2769" spans="1:6">
      <c r="A2769" s="55">
        <v>46240</v>
      </c>
      <c r="B2769" s="56" t="s">
        <v>118</v>
      </c>
      <c r="C2769" s="57">
        <v>66</v>
      </c>
      <c r="D2769" s="56" t="s">
        <v>4965</v>
      </c>
      <c r="E2769" s="56" t="s">
        <v>4966</v>
      </c>
      <c r="F2769" s="57">
        <v>2</v>
      </c>
    </row>
    <row r="2770" spans="1:6">
      <c r="A2770" s="55">
        <v>46240</v>
      </c>
      <c r="B2770" s="56" t="s">
        <v>122</v>
      </c>
      <c r="C2770" s="57">
        <v>42</v>
      </c>
      <c r="D2770" s="56" t="s">
        <v>4953</v>
      </c>
      <c r="E2770" s="56" t="s">
        <v>4954</v>
      </c>
      <c r="F2770" s="57">
        <v>1</v>
      </c>
    </row>
    <row r="2771" spans="1:6">
      <c r="A2771" s="55">
        <v>46240</v>
      </c>
      <c r="B2771" s="56" t="s">
        <v>124</v>
      </c>
      <c r="C2771" s="57">
        <v>128</v>
      </c>
      <c r="D2771" s="56" t="s">
        <v>4944</v>
      </c>
      <c r="E2771" s="56" t="s">
        <v>4945</v>
      </c>
      <c r="F2771" s="57">
        <v>1</v>
      </c>
    </row>
    <row r="2772" spans="1:6">
      <c r="A2772" s="55">
        <v>46240</v>
      </c>
      <c r="B2772" s="56" t="s">
        <v>126</v>
      </c>
      <c r="C2772" s="57">
        <v>28</v>
      </c>
      <c r="D2772" s="56" t="s">
        <v>4942</v>
      </c>
      <c r="E2772" s="56" t="s">
        <v>4943</v>
      </c>
      <c r="F2772" s="57">
        <v>2</v>
      </c>
    </row>
    <row r="2773" spans="1:6">
      <c r="A2773" s="55">
        <v>46240</v>
      </c>
      <c r="B2773" s="56" t="s">
        <v>128</v>
      </c>
      <c r="C2773" s="57">
        <v>26</v>
      </c>
      <c r="D2773" s="56" t="s">
        <v>4955</v>
      </c>
      <c r="E2773" s="56" t="s">
        <v>4956</v>
      </c>
      <c r="F2773" s="57">
        <v>3</v>
      </c>
    </row>
    <row r="2774" spans="1:6">
      <c r="A2774" s="55">
        <v>46240</v>
      </c>
      <c r="B2774" s="56" t="s">
        <v>130</v>
      </c>
      <c r="C2774" s="57">
        <v>36</v>
      </c>
      <c r="D2774" s="56" t="s">
        <v>4942</v>
      </c>
      <c r="E2774" s="56" t="s">
        <v>4943</v>
      </c>
      <c r="F2774" s="57">
        <v>2</v>
      </c>
    </row>
    <row r="2775" spans="1:6">
      <c r="A2775" s="55">
        <v>46240</v>
      </c>
      <c r="B2775" s="56" t="s">
        <v>142</v>
      </c>
      <c r="C2775" s="57">
        <v>48</v>
      </c>
      <c r="D2775" s="56" t="s">
        <v>4946</v>
      </c>
      <c r="E2775" s="56" t="s">
        <v>4947</v>
      </c>
      <c r="F2775" s="57">
        <v>1</v>
      </c>
    </row>
    <row r="2776" spans="1:6">
      <c r="A2776" s="55">
        <v>46240</v>
      </c>
      <c r="B2776" s="56" t="s">
        <v>144</v>
      </c>
      <c r="C2776" s="57">
        <v>28</v>
      </c>
      <c r="D2776" s="56" t="s">
        <v>4953</v>
      </c>
      <c r="E2776" s="56" t="s">
        <v>4954</v>
      </c>
      <c r="F2776" s="57">
        <v>1</v>
      </c>
    </row>
    <row r="2777" spans="1:6">
      <c r="A2777" s="55">
        <v>46240</v>
      </c>
      <c r="B2777" s="56" t="s">
        <v>146</v>
      </c>
      <c r="C2777" s="57">
        <v>109</v>
      </c>
      <c r="D2777" s="56" t="s">
        <v>4942</v>
      </c>
      <c r="E2777" s="56" t="s">
        <v>4943</v>
      </c>
      <c r="F2777" s="57">
        <v>2</v>
      </c>
    </row>
    <row r="2778" spans="1:6">
      <c r="A2778" s="55">
        <v>46240</v>
      </c>
      <c r="B2778" s="56" t="s">
        <v>148</v>
      </c>
      <c r="C2778" s="57">
        <v>53</v>
      </c>
      <c r="D2778" s="56" t="s">
        <v>4953</v>
      </c>
      <c r="E2778" s="56" t="s">
        <v>4954</v>
      </c>
      <c r="F2778" s="57">
        <v>1</v>
      </c>
    </row>
    <row r="2779" spans="1:6">
      <c r="A2779" s="55">
        <v>46240</v>
      </c>
      <c r="B2779" s="56" t="s">
        <v>152</v>
      </c>
      <c r="C2779" s="57">
        <v>56</v>
      </c>
      <c r="D2779" s="56" t="s">
        <v>4953</v>
      </c>
      <c r="E2779" s="56" t="s">
        <v>4954</v>
      </c>
      <c r="F2779" s="57">
        <v>1</v>
      </c>
    </row>
    <row r="2780" spans="1:6">
      <c r="A2780" s="55">
        <v>46240</v>
      </c>
      <c r="B2780" s="56" t="s">
        <v>154</v>
      </c>
      <c r="C2780" s="57">
        <v>73</v>
      </c>
      <c r="D2780" s="56" t="s">
        <v>4942</v>
      </c>
      <c r="E2780" s="56" t="s">
        <v>4943</v>
      </c>
      <c r="F2780" s="57">
        <v>2</v>
      </c>
    </row>
    <row r="2781" spans="1:6">
      <c r="A2781" s="55">
        <v>46240</v>
      </c>
      <c r="B2781" s="56" t="s">
        <v>156</v>
      </c>
      <c r="C2781" s="57">
        <v>41</v>
      </c>
      <c r="D2781" s="56" t="s">
        <v>4942</v>
      </c>
      <c r="E2781" s="56" t="s">
        <v>4943</v>
      </c>
      <c r="F2781" s="57">
        <v>2</v>
      </c>
    </row>
    <row r="2782" spans="1:6">
      <c r="A2782" s="55">
        <v>46240</v>
      </c>
      <c r="B2782" s="56" t="s">
        <v>160</v>
      </c>
      <c r="C2782" s="57">
        <v>156</v>
      </c>
      <c r="D2782" s="56" t="s">
        <v>4942</v>
      </c>
      <c r="E2782" s="56" t="s">
        <v>4943</v>
      </c>
      <c r="F2782" s="57">
        <v>2</v>
      </c>
    </row>
    <row r="2783" spans="1:6">
      <c r="A2783" s="55">
        <v>46240</v>
      </c>
      <c r="B2783" s="56" t="s">
        <v>162</v>
      </c>
      <c r="C2783" s="57">
        <v>69</v>
      </c>
      <c r="D2783" s="56" t="s">
        <v>4942</v>
      </c>
      <c r="E2783" s="56" t="s">
        <v>4943</v>
      </c>
      <c r="F2783" s="57">
        <v>2</v>
      </c>
    </row>
    <row r="2784" spans="1:6">
      <c r="A2784" s="55">
        <v>46240</v>
      </c>
      <c r="B2784" s="56" t="s">
        <v>164</v>
      </c>
      <c r="C2784" s="57">
        <v>58</v>
      </c>
      <c r="D2784" s="56" t="s">
        <v>4953</v>
      </c>
      <c r="E2784" s="56" t="s">
        <v>4954</v>
      </c>
      <c r="F2784" s="57">
        <v>1</v>
      </c>
    </row>
    <row r="2785" spans="1:6">
      <c r="A2785" s="55">
        <v>46240</v>
      </c>
      <c r="B2785" s="56" t="s">
        <v>166</v>
      </c>
      <c r="C2785" s="57">
        <v>114</v>
      </c>
      <c r="D2785" s="56" t="s">
        <v>4944</v>
      </c>
      <c r="E2785" s="56" t="s">
        <v>4945</v>
      </c>
      <c r="F2785" s="57">
        <v>1</v>
      </c>
    </row>
    <row r="2786" spans="1:6">
      <c r="A2786" s="55">
        <v>46240</v>
      </c>
      <c r="B2786" s="56" t="s">
        <v>168</v>
      </c>
      <c r="C2786" s="57">
        <v>99</v>
      </c>
      <c r="D2786" s="56" t="s">
        <v>4948</v>
      </c>
      <c r="E2786" s="56" t="s">
        <v>4949</v>
      </c>
      <c r="F2786" s="57">
        <v>2</v>
      </c>
    </row>
    <row r="2787" spans="1:6">
      <c r="A2787" s="55">
        <v>46240</v>
      </c>
      <c r="B2787" s="56" t="s">
        <v>170</v>
      </c>
      <c r="C2787" s="57">
        <v>105</v>
      </c>
      <c r="D2787" s="56" t="s">
        <v>4944</v>
      </c>
      <c r="E2787" s="56" t="s">
        <v>4945</v>
      </c>
      <c r="F2787" s="57">
        <v>1</v>
      </c>
    </row>
    <row r="2788" spans="1:6">
      <c r="A2788" s="55">
        <v>46240</v>
      </c>
      <c r="B2788" s="56" t="s">
        <v>178</v>
      </c>
      <c r="C2788" s="57">
        <v>65</v>
      </c>
      <c r="D2788" s="56" t="s">
        <v>4955</v>
      </c>
      <c r="E2788" s="56" t="s">
        <v>4956</v>
      </c>
      <c r="F2788" s="57">
        <v>3</v>
      </c>
    </row>
    <row r="2789" spans="1:6">
      <c r="A2789" s="55">
        <v>46240</v>
      </c>
      <c r="B2789" s="56" t="s">
        <v>180</v>
      </c>
      <c r="C2789" s="57">
        <v>108</v>
      </c>
      <c r="D2789" s="56" t="s">
        <v>4944</v>
      </c>
      <c r="E2789" s="56" t="s">
        <v>4945</v>
      </c>
      <c r="F2789" s="57">
        <v>1</v>
      </c>
    </row>
    <row r="2790" spans="1:6">
      <c r="A2790" s="55">
        <v>46240</v>
      </c>
      <c r="B2790" s="56" t="s">
        <v>182</v>
      </c>
      <c r="C2790" s="57">
        <v>22</v>
      </c>
      <c r="D2790" s="56" t="s">
        <v>4942</v>
      </c>
      <c r="E2790" s="56" t="s">
        <v>4943</v>
      </c>
      <c r="F2790" s="57">
        <v>2</v>
      </c>
    </row>
    <row r="2791" spans="1:6">
      <c r="A2791" s="55">
        <v>46240</v>
      </c>
      <c r="B2791" s="56" t="s">
        <v>186</v>
      </c>
      <c r="C2791" s="57">
        <v>45</v>
      </c>
      <c r="D2791" s="56" t="s">
        <v>4953</v>
      </c>
      <c r="E2791" s="56" t="s">
        <v>4954</v>
      </c>
      <c r="F2791" s="57">
        <v>1</v>
      </c>
    </row>
    <row r="2792" spans="1:6">
      <c r="A2792" s="55">
        <v>46240</v>
      </c>
      <c r="B2792" s="56" t="s">
        <v>188</v>
      </c>
      <c r="C2792" s="57">
        <v>4</v>
      </c>
      <c r="D2792" s="56" t="s">
        <v>4950</v>
      </c>
      <c r="E2792" s="56" t="s">
        <v>4951</v>
      </c>
      <c r="F2792" s="57">
        <v>1</v>
      </c>
    </row>
    <row r="2793" spans="1:6">
      <c r="A2793" s="55">
        <v>46240</v>
      </c>
      <c r="B2793" s="56" t="s">
        <v>190</v>
      </c>
      <c r="C2793" s="57">
        <v>25</v>
      </c>
      <c r="D2793" s="56" t="s">
        <v>4948</v>
      </c>
      <c r="E2793" s="56" t="s">
        <v>4949</v>
      </c>
      <c r="F2793" s="57">
        <v>2</v>
      </c>
    </row>
    <row r="2794" spans="1:6">
      <c r="A2794" s="55">
        <v>46240</v>
      </c>
      <c r="B2794" s="56" t="s">
        <v>194</v>
      </c>
      <c r="C2794" s="57">
        <v>60</v>
      </c>
      <c r="D2794" s="56" t="s">
        <v>4953</v>
      </c>
      <c r="E2794" s="56" t="s">
        <v>4954</v>
      </c>
      <c r="F2794" s="57">
        <v>1</v>
      </c>
    </row>
    <row r="2795" spans="1:6">
      <c r="A2795" s="55">
        <v>46240</v>
      </c>
      <c r="B2795" s="56" t="s">
        <v>196</v>
      </c>
      <c r="C2795" s="57">
        <v>15</v>
      </c>
      <c r="D2795" s="56" t="s">
        <v>4953</v>
      </c>
      <c r="E2795" s="56" t="s">
        <v>4954</v>
      </c>
      <c r="F2795" s="57">
        <v>1</v>
      </c>
    </row>
    <row r="2796" spans="1:6">
      <c r="A2796" s="55">
        <v>46240</v>
      </c>
      <c r="B2796" s="56" t="s">
        <v>198</v>
      </c>
      <c r="C2796" s="57">
        <v>6</v>
      </c>
      <c r="D2796" s="56" t="s">
        <v>4946</v>
      </c>
      <c r="E2796" s="56" t="s">
        <v>4947</v>
      </c>
      <c r="F2796" s="57">
        <v>1</v>
      </c>
    </row>
    <row r="2797" spans="1:6">
      <c r="A2797" s="55">
        <v>46240</v>
      </c>
      <c r="B2797" s="56" t="s">
        <v>202</v>
      </c>
      <c r="C2797" s="57">
        <v>34</v>
      </c>
      <c r="D2797" s="56" t="s">
        <v>4950</v>
      </c>
      <c r="E2797" s="56" t="s">
        <v>4951</v>
      </c>
      <c r="F2797" s="57">
        <v>1</v>
      </c>
    </row>
    <row r="2798" spans="1:6">
      <c r="A2798" s="55">
        <v>46240</v>
      </c>
      <c r="B2798" s="56" t="s">
        <v>4067</v>
      </c>
      <c r="C2798" s="57">
        <v>7</v>
      </c>
      <c r="D2798" s="56" t="s">
        <v>4950</v>
      </c>
      <c r="E2798" s="56" t="s">
        <v>4951</v>
      </c>
      <c r="F2798" s="57">
        <v>1</v>
      </c>
    </row>
    <row r="2799" spans="1:6">
      <c r="A2799" s="55">
        <v>46240</v>
      </c>
      <c r="B2799" s="56" t="s">
        <v>212</v>
      </c>
      <c r="C2799" s="57">
        <v>4</v>
      </c>
      <c r="D2799" s="56" t="s">
        <v>4942</v>
      </c>
      <c r="E2799" s="56" t="s">
        <v>4943</v>
      </c>
      <c r="F2799" s="57">
        <v>2</v>
      </c>
    </row>
    <row r="2800" spans="1:6">
      <c r="A2800" s="55">
        <v>46240</v>
      </c>
      <c r="B2800" s="56" t="s">
        <v>216</v>
      </c>
      <c r="C2800" s="57">
        <v>39</v>
      </c>
      <c r="D2800" s="56" t="s">
        <v>4946</v>
      </c>
      <c r="E2800" s="56" t="s">
        <v>4947</v>
      </c>
      <c r="F2800" s="57">
        <v>1</v>
      </c>
    </row>
    <row r="2801" spans="1:6">
      <c r="A2801" s="55">
        <v>46240</v>
      </c>
      <c r="B2801" s="56" t="s">
        <v>218</v>
      </c>
      <c r="C2801" s="57">
        <v>40</v>
      </c>
      <c r="D2801" s="56" t="s">
        <v>4950</v>
      </c>
      <c r="E2801" s="56" t="s">
        <v>4951</v>
      </c>
      <c r="F2801" s="57">
        <v>1</v>
      </c>
    </row>
    <row r="2802" spans="1:6">
      <c r="A2802" s="55">
        <v>46240</v>
      </c>
      <c r="B2802" s="56" t="s">
        <v>220</v>
      </c>
      <c r="C2802" s="57">
        <v>19</v>
      </c>
      <c r="D2802" s="56" t="s">
        <v>4953</v>
      </c>
      <c r="E2802" s="56" t="s">
        <v>4954</v>
      </c>
      <c r="F2802" s="57">
        <v>1</v>
      </c>
    </row>
    <row r="2803" spans="1:6">
      <c r="A2803" s="55">
        <v>46240</v>
      </c>
      <c r="B2803" s="56" t="s">
        <v>222</v>
      </c>
      <c r="C2803" s="57">
        <v>52</v>
      </c>
      <c r="D2803" s="56" t="s">
        <v>4942</v>
      </c>
      <c r="E2803" s="56" t="s">
        <v>4943</v>
      </c>
      <c r="F2803" s="57">
        <v>2</v>
      </c>
    </row>
    <row r="2804" spans="1:6">
      <c r="A2804" s="55">
        <v>46240</v>
      </c>
      <c r="B2804" s="56" t="s">
        <v>226</v>
      </c>
      <c r="C2804" s="57">
        <v>47</v>
      </c>
      <c r="D2804" s="56" t="s">
        <v>4953</v>
      </c>
      <c r="E2804" s="56" t="s">
        <v>4954</v>
      </c>
      <c r="F2804" s="57">
        <v>1</v>
      </c>
    </row>
    <row r="2805" spans="1:6">
      <c r="A2805" s="55">
        <v>46240</v>
      </c>
      <c r="B2805" s="56" t="s">
        <v>228</v>
      </c>
      <c r="C2805" s="57">
        <v>30</v>
      </c>
      <c r="D2805" s="56" t="s">
        <v>4946</v>
      </c>
      <c r="E2805" s="56" t="s">
        <v>4947</v>
      </c>
      <c r="F2805" s="57">
        <v>1</v>
      </c>
    </row>
    <row r="2806" spans="1:6">
      <c r="A2806" s="55">
        <v>46240</v>
      </c>
      <c r="B2806" s="56" t="s">
        <v>230</v>
      </c>
      <c r="C2806" s="57">
        <v>10</v>
      </c>
      <c r="D2806" s="56" t="s">
        <v>4950</v>
      </c>
      <c r="E2806" s="56" t="s">
        <v>4951</v>
      </c>
      <c r="F2806" s="57">
        <v>1</v>
      </c>
    </row>
    <row r="2807" spans="1:6">
      <c r="A2807" s="55">
        <v>46240</v>
      </c>
      <c r="B2807" s="56" t="s">
        <v>238</v>
      </c>
      <c r="C2807" s="57">
        <v>18</v>
      </c>
      <c r="D2807" s="56" t="s">
        <v>4950</v>
      </c>
      <c r="E2807" s="56" t="s">
        <v>4951</v>
      </c>
      <c r="F2807" s="57">
        <v>1</v>
      </c>
    </row>
    <row r="2808" spans="1:6">
      <c r="A2808" s="55">
        <v>46240</v>
      </c>
      <c r="B2808" s="56" t="s">
        <v>250</v>
      </c>
      <c r="C2808" s="57">
        <v>53</v>
      </c>
      <c r="D2808" s="56" t="s">
        <v>4942</v>
      </c>
      <c r="E2808" s="56" t="s">
        <v>4943</v>
      </c>
      <c r="F2808" s="57">
        <v>2</v>
      </c>
    </row>
    <row r="2809" spans="1:6">
      <c r="A2809" s="55">
        <v>46240</v>
      </c>
      <c r="B2809" s="56" t="s">
        <v>254</v>
      </c>
      <c r="C2809" s="57">
        <v>88</v>
      </c>
      <c r="D2809" s="56" t="s">
        <v>4942</v>
      </c>
      <c r="E2809" s="56" t="s">
        <v>4943</v>
      </c>
      <c r="F2809" s="57">
        <v>2</v>
      </c>
    </row>
    <row r="2810" spans="1:6">
      <c r="A2810" s="55">
        <v>46240</v>
      </c>
      <c r="B2810" s="56" t="s">
        <v>258</v>
      </c>
      <c r="C2810" s="57">
        <v>38</v>
      </c>
      <c r="D2810" s="56" t="s">
        <v>4944</v>
      </c>
      <c r="E2810" s="56" t="s">
        <v>4945</v>
      </c>
      <c r="F2810" s="57">
        <v>1</v>
      </c>
    </row>
    <row r="2811" spans="1:6">
      <c r="A2811" s="55">
        <v>46240</v>
      </c>
      <c r="B2811" s="56" t="s">
        <v>270</v>
      </c>
      <c r="C2811" s="57">
        <v>91</v>
      </c>
      <c r="D2811" s="56" t="s">
        <v>4953</v>
      </c>
      <c r="E2811" s="56" t="s">
        <v>4954</v>
      </c>
      <c r="F2811" s="57">
        <v>1</v>
      </c>
    </row>
    <row r="2812" spans="1:6">
      <c r="A2812" s="55">
        <v>46240</v>
      </c>
      <c r="B2812" s="56" t="s">
        <v>272</v>
      </c>
      <c r="C2812" s="57">
        <v>15</v>
      </c>
      <c r="D2812" s="56" t="s">
        <v>4950</v>
      </c>
      <c r="E2812" s="56" t="s">
        <v>4951</v>
      </c>
      <c r="F2812" s="57">
        <v>1</v>
      </c>
    </row>
    <row r="2813" spans="1:6">
      <c r="A2813" s="55">
        <v>46240</v>
      </c>
      <c r="B2813" s="56" t="s">
        <v>276</v>
      </c>
      <c r="C2813" s="57">
        <v>51</v>
      </c>
      <c r="D2813" s="56" t="s">
        <v>4942</v>
      </c>
      <c r="E2813" s="56" t="s">
        <v>4943</v>
      </c>
      <c r="F2813" s="57">
        <v>2</v>
      </c>
    </row>
    <row r="2814" spans="1:6">
      <c r="A2814" s="55">
        <v>46240</v>
      </c>
      <c r="B2814" s="56" t="s">
        <v>278</v>
      </c>
      <c r="C2814" s="57">
        <v>48</v>
      </c>
      <c r="D2814" s="56" t="s">
        <v>4953</v>
      </c>
      <c r="E2814" s="56" t="s">
        <v>4954</v>
      </c>
      <c r="F2814" s="57">
        <v>1</v>
      </c>
    </row>
    <row r="2815" spans="1:6">
      <c r="A2815" s="55">
        <v>46240</v>
      </c>
      <c r="B2815" s="56" t="s">
        <v>280</v>
      </c>
      <c r="C2815" s="57">
        <v>33</v>
      </c>
      <c r="D2815" s="56" t="s">
        <v>4950</v>
      </c>
      <c r="E2815" s="56" t="s">
        <v>4951</v>
      </c>
      <c r="F2815" s="57">
        <v>1</v>
      </c>
    </row>
    <row r="2816" spans="1:6">
      <c r="A2816" s="55">
        <v>46240</v>
      </c>
      <c r="B2816" s="56" t="s">
        <v>282</v>
      </c>
      <c r="C2816" s="57">
        <v>86</v>
      </c>
      <c r="D2816" s="56" t="s">
        <v>4953</v>
      </c>
      <c r="E2816" s="56" t="s">
        <v>4954</v>
      </c>
      <c r="F2816" s="57">
        <v>1</v>
      </c>
    </row>
    <row r="2817" spans="1:6">
      <c r="A2817" s="55">
        <v>46240</v>
      </c>
      <c r="B2817" s="56" t="s">
        <v>328</v>
      </c>
      <c r="C2817" s="57">
        <v>126</v>
      </c>
      <c r="D2817" s="56" t="s">
        <v>4944</v>
      </c>
      <c r="E2817" s="56" t="s">
        <v>4945</v>
      </c>
      <c r="F2817" s="57">
        <v>1</v>
      </c>
    </row>
    <row r="2818" spans="1:6">
      <c r="A2818" s="55">
        <v>46240</v>
      </c>
      <c r="B2818" s="56" t="s">
        <v>338</v>
      </c>
      <c r="C2818" s="57">
        <v>64</v>
      </c>
      <c r="D2818" s="56" t="s">
        <v>4953</v>
      </c>
      <c r="E2818" s="56" t="s">
        <v>4954</v>
      </c>
      <c r="F2818" s="57">
        <v>1</v>
      </c>
    </row>
    <row r="2819" spans="1:6">
      <c r="A2819" s="55">
        <v>46240</v>
      </c>
      <c r="B2819" s="56" t="s">
        <v>378</v>
      </c>
      <c r="C2819" s="57">
        <v>1</v>
      </c>
      <c r="D2819" s="56" t="s">
        <v>4944</v>
      </c>
      <c r="E2819" s="56" t="s">
        <v>4945</v>
      </c>
      <c r="F2819" s="57">
        <v>1</v>
      </c>
    </row>
    <row r="2820" spans="1:6">
      <c r="A2820" s="55">
        <v>46240</v>
      </c>
      <c r="B2820" s="56" t="s">
        <v>380</v>
      </c>
      <c r="C2820" s="57">
        <v>13</v>
      </c>
      <c r="D2820" s="56" t="s">
        <v>4953</v>
      </c>
      <c r="E2820" s="56" t="s">
        <v>4954</v>
      </c>
      <c r="F2820" s="57">
        <v>1</v>
      </c>
    </row>
    <row r="2821" spans="1:6">
      <c r="A2821" s="55">
        <v>46240</v>
      </c>
      <c r="B2821" s="56" t="s">
        <v>386</v>
      </c>
      <c r="C2821" s="57">
        <v>32</v>
      </c>
      <c r="D2821" s="56" t="s">
        <v>4953</v>
      </c>
      <c r="E2821" s="56" t="s">
        <v>4954</v>
      </c>
      <c r="F2821" s="57">
        <v>1</v>
      </c>
    </row>
    <row r="2822" spans="1:6">
      <c r="A2822" s="55">
        <v>46240</v>
      </c>
      <c r="B2822" s="56" t="s">
        <v>424</v>
      </c>
      <c r="C2822" s="57">
        <v>38</v>
      </c>
      <c r="D2822" s="56" t="s">
        <v>4953</v>
      </c>
      <c r="E2822" s="56" t="s">
        <v>4954</v>
      </c>
      <c r="F2822" s="57">
        <v>1</v>
      </c>
    </row>
    <row r="2823" spans="1:6">
      <c r="A2823" s="55">
        <v>46240</v>
      </c>
      <c r="B2823" s="56" t="s">
        <v>430</v>
      </c>
      <c r="C2823" s="57">
        <v>59</v>
      </c>
      <c r="D2823" s="56" t="s">
        <v>4942</v>
      </c>
      <c r="E2823" s="56" t="s">
        <v>4943</v>
      </c>
      <c r="F2823" s="57">
        <v>2</v>
      </c>
    </row>
    <row r="2824" spans="1:6">
      <c r="A2824" s="55">
        <v>46240</v>
      </c>
      <c r="B2824" s="56" t="s">
        <v>456</v>
      </c>
      <c r="C2824" s="57">
        <v>72</v>
      </c>
      <c r="D2824" s="56" t="s">
        <v>4942</v>
      </c>
      <c r="E2824" s="56" t="s">
        <v>4943</v>
      </c>
      <c r="F2824" s="57">
        <v>2</v>
      </c>
    </row>
    <row r="2825" spans="1:6">
      <c r="A2825" s="55">
        <v>46240</v>
      </c>
      <c r="B2825" s="56" t="s">
        <v>458</v>
      </c>
      <c r="C2825" s="57">
        <v>94</v>
      </c>
      <c r="D2825" s="56" t="s">
        <v>4944</v>
      </c>
      <c r="E2825" s="56" t="s">
        <v>4945</v>
      </c>
      <c r="F2825" s="57">
        <v>1</v>
      </c>
    </row>
    <row r="2826" spans="1:6">
      <c r="A2826" s="55">
        <v>46240</v>
      </c>
      <c r="B2826" s="56" t="s">
        <v>460</v>
      </c>
      <c r="C2826" s="57">
        <v>22</v>
      </c>
      <c r="D2826" s="56" t="s">
        <v>4953</v>
      </c>
      <c r="E2826" s="56" t="s">
        <v>4954</v>
      </c>
      <c r="F2826" s="57">
        <v>1</v>
      </c>
    </row>
    <row r="2827" spans="1:6">
      <c r="A2827" s="55">
        <v>46240</v>
      </c>
      <c r="B2827" s="56" t="s">
        <v>464</v>
      </c>
      <c r="C2827" s="57">
        <v>50</v>
      </c>
      <c r="D2827" s="56" t="s">
        <v>4946</v>
      </c>
      <c r="E2827" s="56" t="s">
        <v>4947</v>
      </c>
      <c r="F2827" s="57">
        <v>1</v>
      </c>
    </row>
    <row r="2828" spans="1:6">
      <c r="A2828" s="55">
        <v>46240</v>
      </c>
      <c r="B2828" s="56" t="s">
        <v>466</v>
      </c>
      <c r="C2828" s="57">
        <v>9</v>
      </c>
      <c r="D2828" s="56" t="s">
        <v>4942</v>
      </c>
      <c r="E2828" s="56" t="s">
        <v>4943</v>
      </c>
      <c r="F2828" s="57">
        <v>2</v>
      </c>
    </row>
    <row r="2829" spans="1:6">
      <c r="A2829" s="55">
        <v>46240</v>
      </c>
      <c r="B2829" s="56" t="s">
        <v>470</v>
      </c>
      <c r="C2829" s="57">
        <v>20</v>
      </c>
      <c r="D2829" s="56" t="s">
        <v>4953</v>
      </c>
      <c r="E2829" s="56" t="s">
        <v>4954</v>
      </c>
      <c r="F2829" s="57">
        <v>1</v>
      </c>
    </row>
    <row r="2830" spans="1:6">
      <c r="A2830" s="55">
        <v>46239</v>
      </c>
      <c r="B2830" s="56" t="s">
        <v>46</v>
      </c>
      <c r="C2830" s="57">
        <v>129</v>
      </c>
      <c r="D2830" s="56" t="s">
        <v>4942</v>
      </c>
      <c r="E2830" s="56" t="s">
        <v>4943</v>
      </c>
      <c r="F2830" s="57">
        <v>2</v>
      </c>
    </row>
    <row r="2831" spans="1:6">
      <c r="A2831" s="55">
        <v>46239</v>
      </c>
      <c r="B2831" s="56" t="s">
        <v>4051</v>
      </c>
      <c r="C2831" s="57">
        <v>49</v>
      </c>
      <c r="D2831" s="56" t="s">
        <v>4944</v>
      </c>
      <c r="E2831" s="56" t="s">
        <v>4945</v>
      </c>
      <c r="F2831" s="57">
        <v>1</v>
      </c>
    </row>
    <row r="2832" spans="1:6">
      <c r="A2832" s="55">
        <v>46239</v>
      </c>
      <c r="B2832" s="56" t="s">
        <v>49</v>
      </c>
      <c r="C2832" s="57">
        <v>55</v>
      </c>
      <c r="D2832" s="56" t="s">
        <v>4946</v>
      </c>
      <c r="E2832" s="56" t="s">
        <v>4947</v>
      </c>
      <c r="F2832" s="57">
        <v>1</v>
      </c>
    </row>
    <row r="2833" spans="1:6">
      <c r="A2833" s="55">
        <v>46239</v>
      </c>
      <c r="B2833" s="56" t="s">
        <v>56</v>
      </c>
      <c r="C2833" s="57">
        <v>122</v>
      </c>
      <c r="D2833" s="56" t="s">
        <v>4946</v>
      </c>
      <c r="E2833" s="56" t="s">
        <v>4947</v>
      </c>
      <c r="F2833" s="57">
        <v>1</v>
      </c>
    </row>
    <row r="2834" spans="1:6">
      <c r="A2834" s="55">
        <v>46239</v>
      </c>
      <c r="B2834" s="56" t="s">
        <v>58</v>
      </c>
      <c r="C2834" s="57">
        <v>19</v>
      </c>
      <c r="D2834" s="56" t="s">
        <v>4953</v>
      </c>
      <c r="E2834" s="56" t="s">
        <v>4954</v>
      </c>
      <c r="F2834" s="57">
        <v>1</v>
      </c>
    </row>
    <row r="2835" spans="1:6">
      <c r="A2835" s="55">
        <v>46239</v>
      </c>
      <c r="B2835" s="56" t="s">
        <v>64</v>
      </c>
      <c r="C2835" s="57">
        <v>76</v>
      </c>
      <c r="D2835" s="56" t="s">
        <v>4944</v>
      </c>
      <c r="E2835" s="56" t="s">
        <v>4945</v>
      </c>
      <c r="F2835" s="57">
        <v>1</v>
      </c>
    </row>
    <row r="2836" spans="1:6">
      <c r="A2836" s="55">
        <v>46239</v>
      </c>
      <c r="B2836" s="56" t="s">
        <v>66</v>
      </c>
      <c r="C2836" s="57">
        <v>88</v>
      </c>
      <c r="D2836" s="56" t="s">
        <v>4944</v>
      </c>
      <c r="E2836" s="56" t="s">
        <v>4945</v>
      </c>
      <c r="F2836" s="57">
        <v>1</v>
      </c>
    </row>
    <row r="2837" spans="1:6">
      <c r="A2837" s="55">
        <v>46239</v>
      </c>
      <c r="B2837" s="56" t="s">
        <v>70</v>
      </c>
      <c r="C2837" s="57">
        <v>71</v>
      </c>
      <c r="D2837" s="56" t="s">
        <v>4944</v>
      </c>
      <c r="E2837" s="56" t="s">
        <v>4945</v>
      </c>
      <c r="F2837" s="57">
        <v>1</v>
      </c>
    </row>
    <row r="2838" spans="1:6">
      <c r="A2838" s="55">
        <v>46239</v>
      </c>
      <c r="B2838" s="56" t="s">
        <v>4053</v>
      </c>
      <c r="C2838" s="57">
        <v>44</v>
      </c>
      <c r="D2838" s="56" t="s">
        <v>4944</v>
      </c>
      <c r="E2838" s="56" t="s">
        <v>4945</v>
      </c>
      <c r="F2838" s="57">
        <v>1</v>
      </c>
    </row>
    <row r="2839" spans="1:6">
      <c r="A2839" s="55">
        <v>46239</v>
      </c>
      <c r="B2839" s="56" t="s">
        <v>72</v>
      </c>
      <c r="C2839" s="57">
        <v>80</v>
      </c>
      <c r="D2839" s="56" t="s">
        <v>4944</v>
      </c>
      <c r="E2839" s="56" t="s">
        <v>4945</v>
      </c>
      <c r="F2839" s="57">
        <v>1</v>
      </c>
    </row>
    <row r="2840" spans="1:6">
      <c r="A2840" s="55">
        <v>46239</v>
      </c>
      <c r="B2840" s="56" t="s">
        <v>4055</v>
      </c>
      <c r="C2840" s="57">
        <v>60</v>
      </c>
      <c r="D2840" s="56" t="s">
        <v>4953</v>
      </c>
      <c r="E2840" s="56" t="s">
        <v>4954</v>
      </c>
      <c r="F2840" s="57">
        <v>1</v>
      </c>
    </row>
    <row r="2841" spans="1:6">
      <c r="A2841" s="55">
        <v>46239</v>
      </c>
      <c r="B2841" s="56" t="s">
        <v>4057</v>
      </c>
      <c r="C2841" s="57">
        <v>189</v>
      </c>
      <c r="D2841" s="56" t="s">
        <v>4946</v>
      </c>
      <c r="E2841" s="56" t="s">
        <v>4947</v>
      </c>
      <c r="F2841" s="57">
        <v>1</v>
      </c>
    </row>
    <row r="2842" spans="1:6">
      <c r="A2842" s="55">
        <v>46239</v>
      </c>
      <c r="B2842" s="56" t="s">
        <v>78</v>
      </c>
      <c r="C2842" s="57">
        <v>153</v>
      </c>
      <c r="D2842" s="56" t="s">
        <v>4946</v>
      </c>
      <c r="E2842" s="56" t="s">
        <v>4947</v>
      </c>
      <c r="F2842" s="57">
        <v>1</v>
      </c>
    </row>
    <row r="2843" spans="1:6">
      <c r="A2843" s="55">
        <v>46239</v>
      </c>
      <c r="B2843" s="56" t="s">
        <v>80</v>
      </c>
      <c r="C2843" s="57">
        <v>94</v>
      </c>
      <c r="D2843" s="56" t="s">
        <v>4946</v>
      </c>
      <c r="E2843" s="56" t="s">
        <v>4947</v>
      </c>
      <c r="F2843" s="57">
        <v>1</v>
      </c>
    </row>
    <row r="2844" spans="1:6">
      <c r="A2844" s="55">
        <v>46239</v>
      </c>
      <c r="B2844" s="56" t="s">
        <v>82</v>
      </c>
      <c r="C2844" s="57">
        <v>156</v>
      </c>
      <c r="D2844" s="56" t="s">
        <v>4953</v>
      </c>
      <c r="E2844" s="56" t="s">
        <v>4954</v>
      </c>
      <c r="F2844" s="57">
        <v>1</v>
      </c>
    </row>
    <row r="2845" spans="1:6">
      <c r="A2845" s="55">
        <v>46239</v>
      </c>
      <c r="B2845" s="56" t="s">
        <v>86</v>
      </c>
      <c r="C2845" s="57">
        <v>145</v>
      </c>
      <c r="D2845" s="56" t="s">
        <v>4942</v>
      </c>
      <c r="E2845" s="56" t="s">
        <v>4943</v>
      </c>
      <c r="F2845" s="57">
        <v>2</v>
      </c>
    </row>
    <row r="2846" spans="1:6">
      <c r="A2846" s="55">
        <v>46239</v>
      </c>
      <c r="B2846" s="56" t="s">
        <v>88</v>
      </c>
      <c r="C2846" s="57">
        <v>171</v>
      </c>
      <c r="D2846" s="56" t="s">
        <v>4946</v>
      </c>
      <c r="E2846" s="56" t="s">
        <v>4947</v>
      </c>
      <c r="F2846" s="57">
        <v>1</v>
      </c>
    </row>
    <row r="2847" spans="1:6">
      <c r="A2847" s="55">
        <v>46239</v>
      </c>
      <c r="B2847" s="56" t="s">
        <v>90</v>
      </c>
      <c r="C2847" s="57">
        <v>82</v>
      </c>
      <c r="D2847" s="56" t="s">
        <v>4944</v>
      </c>
      <c r="E2847" s="56" t="s">
        <v>4945</v>
      </c>
      <c r="F2847" s="57">
        <v>1</v>
      </c>
    </row>
    <row r="2848" spans="1:6">
      <c r="A2848" s="55">
        <v>46239</v>
      </c>
      <c r="B2848" s="56" t="s">
        <v>92</v>
      </c>
      <c r="C2848" s="57">
        <v>63</v>
      </c>
      <c r="D2848" s="56" t="s">
        <v>4946</v>
      </c>
      <c r="E2848" s="56" t="s">
        <v>4947</v>
      </c>
      <c r="F2848" s="57">
        <v>1</v>
      </c>
    </row>
    <row r="2849" spans="1:6">
      <c r="A2849" s="55">
        <v>46239</v>
      </c>
      <c r="B2849" s="56" t="s">
        <v>94</v>
      </c>
      <c r="C2849" s="57">
        <v>77</v>
      </c>
      <c r="D2849" s="56" t="s">
        <v>4944</v>
      </c>
      <c r="E2849" s="56" t="s">
        <v>4945</v>
      </c>
      <c r="F2849" s="57">
        <v>1</v>
      </c>
    </row>
    <row r="2850" spans="1:6">
      <c r="A2850" s="55">
        <v>46239</v>
      </c>
      <c r="B2850" s="56" t="s">
        <v>96</v>
      </c>
      <c r="C2850" s="57">
        <v>41</v>
      </c>
      <c r="D2850" s="56" t="s">
        <v>4946</v>
      </c>
      <c r="E2850" s="56" t="s">
        <v>4947</v>
      </c>
      <c r="F2850" s="57">
        <v>1</v>
      </c>
    </row>
    <row r="2851" spans="1:6">
      <c r="A2851" s="55">
        <v>46239</v>
      </c>
      <c r="B2851" s="56" t="s">
        <v>98</v>
      </c>
      <c r="C2851" s="57">
        <v>26</v>
      </c>
      <c r="D2851" s="56" t="s">
        <v>4955</v>
      </c>
      <c r="E2851" s="56" t="s">
        <v>4956</v>
      </c>
      <c r="F2851" s="57">
        <v>3</v>
      </c>
    </row>
    <row r="2852" spans="1:6">
      <c r="A2852" s="55">
        <v>46239</v>
      </c>
      <c r="B2852" s="56" t="s">
        <v>100</v>
      </c>
      <c r="C2852" s="57">
        <v>81</v>
      </c>
      <c r="D2852" s="56" t="s">
        <v>4953</v>
      </c>
      <c r="E2852" s="56" t="s">
        <v>4954</v>
      </c>
      <c r="F2852" s="57">
        <v>1</v>
      </c>
    </row>
    <row r="2853" spans="1:6">
      <c r="A2853" s="55">
        <v>46239</v>
      </c>
      <c r="B2853" s="56" t="s">
        <v>102</v>
      </c>
      <c r="C2853" s="57">
        <v>118</v>
      </c>
      <c r="D2853" s="56" t="s">
        <v>4944</v>
      </c>
      <c r="E2853" s="56" t="s">
        <v>4945</v>
      </c>
      <c r="F2853" s="57">
        <v>1</v>
      </c>
    </row>
    <row r="2854" spans="1:6">
      <c r="A2854" s="55">
        <v>46239</v>
      </c>
      <c r="B2854" s="56" t="s">
        <v>104</v>
      </c>
      <c r="C2854" s="57">
        <v>99</v>
      </c>
      <c r="D2854" s="56" t="s">
        <v>4942</v>
      </c>
      <c r="E2854" s="56" t="s">
        <v>4943</v>
      </c>
      <c r="F2854" s="57">
        <v>2</v>
      </c>
    </row>
    <row r="2855" spans="1:6">
      <c r="A2855" s="55">
        <v>46239</v>
      </c>
      <c r="B2855" s="56" t="s">
        <v>106</v>
      </c>
      <c r="C2855" s="57">
        <v>45</v>
      </c>
      <c r="D2855" s="56" t="s">
        <v>4942</v>
      </c>
      <c r="E2855" s="56" t="s">
        <v>4943</v>
      </c>
      <c r="F2855" s="57">
        <v>2</v>
      </c>
    </row>
    <row r="2856" spans="1:6">
      <c r="A2856" s="55">
        <v>46239</v>
      </c>
      <c r="B2856" s="56" t="s">
        <v>112</v>
      </c>
      <c r="C2856" s="57">
        <v>43</v>
      </c>
      <c r="D2856" s="56" t="s">
        <v>4946</v>
      </c>
      <c r="E2856" s="56" t="s">
        <v>4947</v>
      </c>
      <c r="F2856" s="57">
        <v>1</v>
      </c>
    </row>
    <row r="2857" spans="1:6">
      <c r="A2857" s="55">
        <v>46239</v>
      </c>
      <c r="B2857" s="56" t="s">
        <v>114</v>
      </c>
      <c r="C2857" s="57">
        <v>119</v>
      </c>
      <c r="D2857" s="56" t="s">
        <v>4944</v>
      </c>
      <c r="E2857" s="56" t="s">
        <v>4945</v>
      </c>
      <c r="F2857" s="57">
        <v>1</v>
      </c>
    </row>
    <row r="2858" spans="1:6">
      <c r="A2858" s="55">
        <v>46239</v>
      </c>
      <c r="B2858" s="56" t="s">
        <v>4063</v>
      </c>
      <c r="C2858" s="57">
        <v>98</v>
      </c>
      <c r="D2858" s="56" t="s">
        <v>4942</v>
      </c>
      <c r="E2858" s="56" t="s">
        <v>4943</v>
      </c>
      <c r="F2858" s="57">
        <v>2</v>
      </c>
    </row>
    <row r="2859" spans="1:6">
      <c r="A2859" s="55">
        <v>46239</v>
      </c>
      <c r="B2859" s="56" t="s">
        <v>116</v>
      </c>
      <c r="C2859" s="57">
        <v>57</v>
      </c>
      <c r="D2859" s="56" t="s">
        <v>4965</v>
      </c>
      <c r="E2859" s="56" t="s">
        <v>4966</v>
      </c>
      <c r="F2859" s="57">
        <v>2</v>
      </c>
    </row>
    <row r="2860" spans="1:6">
      <c r="A2860" s="55">
        <v>46239</v>
      </c>
      <c r="B2860" s="56" t="s">
        <v>118</v>
      </c>
      <c r="C2860" s="57">
        <v>64</v>
      </c>
      <c r="D2860" s="56" t="s">
        <v>4953</v>
      </c>
      <c r="E2860" s="56" t="s">
        <v>4954</v>
      </c>
      <c r="F2860" s="57">
        <v>1</v>
      </c>
    </row>
    <row r="2861" spans="1:6">
      <c r="A2861" s="55">
        <v>46239</v>
      </c>
      <c r="B2861" s="56" t="s">
        <v>120</v>
      </c>
      <c r="C2861" s="57">
        <v>82</v>
      </c>
      <c r="D2861" s="56" t="s">
        <v>4946</v>
      </c>
      <c r="E2861" s="56" t="s">
        <v>4947</v>
      </c>
      <c r="F2861" s="57">
        <v>1</v>
      </c>
    </row>
    <row r="2862" spans="1:6">
      <c r="A2862" s="55">
        <v>46239</v>
      </c>
      <c r="B2862" s="56" t="s">
        <v>122</v>
      </c>
      <c r="C2862" s="57">
        <v>40</v>
      </c>
      <c r="D2862" s="56" t="s">
        <v>4953</v>
      </c>
      <c r="E2862" s="56" t="s">
        <v>4954</v>
      </c>
      <c r="F2862" s="57">
        <v>1</v>
      </c>
    </row>
    <row r="2863" spans="1:6">
      <c r="A2863" s="55">
        <v>46239</v>
      </c>
      <c r="B2863" s="56" t="s">
        <v>124</v>
      </c>
      <c r="C2863" s="57">
        <v>107</v>
      </c>
      <c r="D2863" s="56" t="s">
        <v>4944</v>
      </c>
      <c r="E2863" s="56" t="s">
        <v>4945</v>
      </c>
      <c r="F2863" s="57">
        <v>1</v>
      </c>
    </row>
    <row r="2864" spans="1:6">
      <c r="A2864" s="55">
        <v>46239</v>
      </c>
      <c r="B2864" s="56" t="s">
        <v>128</v>
      </c>
      <c r="C2864" s="57">
        <v>3</v>
      </c>
      <c r="D2864" s="56" t="s">
        <v>4944</v>
      </c>
      <c r="E2864" s="56" t="s">
        <v>4945</v>
      </c>
      <c r="F2864" s="57">
        <v>1</v>
      </c>
    </row>
    <row r="2865" spans="1:6">
      <c r="A2865" s="55">
        <v>46239</v>
      </c>
      <c r="B2865" s="56" t="s">
        <v>130</v>
      </c>
      <c r="C2865" s="57">
        <v>4</v>
      </c>
      <c r="D2865" s="56" t="s">
        <v>4950</v>
      </c>
      <c r="E2865" s="56" t="s">
        <v>4951</v>
      </c>
      <c r="F2865" s="57">
        <v>1</v>
      </c>
    </row>
    <row r="2866" spans="1:6">
      <c r="A2866" s="55">
        <v>46239</v>
      </c>
      <c r="B2866" s="56" t="s">
        <v>132</v>
      </c>
      <c r="C2866" s="57">
        <v>88</v>
      </c>
      <c r="D2866" s="56" t="s">
        <v>4946</v>
      </c>
      <c r="E2866" s="56" t="s">
        <v>4947</v>
      </c>
      <c r="F2866" s="57">
        <v>1</v>
      </c>
    </row>
    <row r="2867" spans="1:6">
      <c r="A2867" s="55">
        <v>46239</v>
      </c>
      <c r="B2867" s="56" t="s">
        <v>142</v>
      </c>
      <c r="C2867" s="57">
        <v>94</v>
      </c>
      <c r="D2867" s="56" t="s">
        <v>4946</v>
      </c>
      <c r="E2867" s="56" t="s">
        <v>4947</v>
      </c>
      <c r="F2867" s="57">
        <v>1</v>
      </c>
    </row>
    <row r="2868" spans="1:6">
      <c r="A2868" s="55">
        <v>46239</v>
      </c>
      <c r="B2868" s="56" t="s">
        <v>144</v>
      </c>
      <c r="C2868" s="57">
        <v>22</v>
      </c>
      <c r="D2868" s="56" t="s">
        <v>4953</v>
      </c>
      <c r="E2868" s="56" t="s">
        <v>4954</v>
      </c>
      <c r="F2868" s="57">
        <v>1</v>
      </c>
    </row>
    <row r="2869" spans="1:6">
      <c r="A2869" s="55">
        <v>46239</v>
      </c>
      <c r="B2869" s="56" t="s">
        <v>146</v>
      </c>
      <c r="C2869" s="57">
        <v>188</v>
      </c>
      <c r="D2869" s="56" t="s">
        <v>4942</v>
      </c>
      <c r="E2869" s="56" t="s">
        <v>4943</v>
      </c>
      <c r="F2869" s="57">
        <v>2</v>
      </c>
    </row>
    <row r="2870" spans="1:6">
      <c r="A2870" s="55">
        <v>46239</v>
      </c>
      <c r="B2870" s="56" t="s">
        <v>148</v>
      </c>
      <c r="C2870" s="57">
        <v>46</v>
      </c>
      <c r="D2870" s="56" t="s">
        <v>4953</v>
      </c>
      <c r="E2870" s="56" t="s">
        <v>4954</v>
      </c>
      <c r="F2870" s="57">
        <v>1</v>
      </c>
    </row>
    <row r="2871" spans="1:6">
      <c r="A2871" s="55">
        <v>46239</v>
      </c>
      <c r="B2871" s="56" t="s">
        <v>152</v>
      </c>
      <c r="C2871" s="57">
        <v>83</v>
      </c>
      <c r="D2871" s="56" t="s">
        <v>4953</v>
      </c>
      <c r="E2871" s="56" t="s">
        <v>4954</v>
      </c>
      <c r="F2871" s="57">
        <v>1</v>
      </c>
    </row>
    <row r="2872" spans="1:6">
      <c r="A2872" s="55">
        <v>46239</v>
      </c>
      <c r="B2872" s="56" t="s">
        <v>154</v>
      </c>
      <c r="C2872" s="57">
        <v>43</v>
      </c>
      <c r="D2872" s="56" t="s">
        <v>4942</v>
      </c>
      <c r="E2872" s="56" t="s">
        <v>4943</v>
      </c>
      <c r="F2872" s="57">
        <v>2</v>
      </c>
    </row>
    <row r="2873" spans="1:6">
      <c r="A2873" s="55">
        <v>46239</v>
      </c>
      <c r="B2873" s="56" t="s">
        <v>156</v>
      </c>
      <c r="C2873" s="57">
        <v>53</v>
      </c>
      <c r="D2873" s="56" t="s">
        <v>4942</v>
      </c>
      <c r="E2873" s="56" t="s">
        <v>4943</v>
      </c>
      <c r="F2873" s="57">
        <v>2</v>
      </c>
    </row>
    <row r="2874" spans="1:6">
      <c r="A2874" s="55">
        <v>46239</v>
      </c>
      <c r="B2874" s="56" t="s">
        <v>160</v>
      </c>
      <c r="C2874" s="57">
        <v>143</v>
      </c>
      <c r="D2874" s="56" t="s">
        <v>4942</v>
      </c>
      <c r="E2874" s="56" t="s">
        <v>4943</v>
      </c>
      <c r="F2874" s="57">
        <v>2</v>
      </c>
    </row>
    <row r="2875" spans="1:6">
      <c r="A2875" s="55">
        <v>46239</v>
      </c>
      <c r="B2875" s="56" t="s">
        <v>162</v>
      </c>
      <c r="C2875" s="57">
        <v>3</v>
      </c>
      <c r="D2875" s="56" t="s">
        <v>4942</v>
      </c>
      <c r="E2875" s="56" t="s">
        <v>4943</v>
      </c>
      <c r="F2875" s="57">
        <v>2</v>
      </c>
    </row>
    <row r="2876" spans="1:6">
      <c r="A2876" s="55">
        <v>46239</v>
      </c>
      <c r="B2876" s="56" t="s">
        <v>166</v>
      </c>
      <c r="C2876" s="57">
        <v>100</v>
      </c>
      <c r="D2876" s="56" t="s">
        <v>4944</v>
      </c>
      <c r="E2876" s="56" t="s">
        <v>4945</v>
      </c>
      <c r="F2876" s="57">
        <v>1</v>
      </c>
    </row>
    <row r="2877" spans="1:6">
      <c r="A2877" s="55">
        <v>46239</v>
      </c>
      <c r="B2877" s="56" t="s">
        <v>168</v>
      </c>
      <c r="C2877" s="57">
        <v>81</v>
      </c>
      <c r="D2877" s="56" t="s">
        <v>4946</v>
      </c>
      <c r="E2877" s="56" t="s">
        <v>4947</v>
      </c>
      <c r="F2877" s="57">
        <v>1</v>
      </c>
    </row>
    <row r="2878" spans="1:6">
      <c r="A2878" s="55">
        <v>46239</v>
      </c>
      <c r="B2878" s="56" t="s">
        <v>178</v>
      </c>
      <c r="C2878" s="57">
        <v>103</v>
      </c>
      <c r="D2878" s="56" t="s">
        <v>4967</v>
      </c>
      <c r="E2878" s="56" t="s">
        <v>4968</v>
      </c>
      <c r="F2878" s="57">
        <v>2</v>
      </c>
    </row>
    <row r="2879" spans="1:6">
      <c r="A2879" s="55">
        <v>46239</v>
      </c>
      <c r="B2879" s="56" t="s">
        <v>180</v>
      </c>
      <c r="C2879" s="57">
        <v>49</v>
      </c>
      <c r="D2879" s="56" t="s">
        <v>4942</v>
      </c>
      <c r="E2879" s="56" t="s">
        <v>4943</v>
      </c>
      <c r="F2879" s="57">
        <v>2</v>
      </c>
    </row>
    <row r="2880" spans="1:6">
      <c r="A2880" s="55">
        <v>46239</v>
      </c>
      <c r="B2880" s="56" t="s">
        <v>182</v>
      </c>
      <c r="C2880" s="57">
        <v>107</v>
      </c>
      <c r="D2880" s="56" t="s">
        <v>4946</v>
      </c>
      <c r="E2880" s="56" t="s">
        <v>4947</v>
      </c>
      <c r="F2880" s="57">
        <v>1</v>
      </c>
    </row>
    <row r="2881" spans="1:6">
      <c r="A2881" s="55">
        <v>46239</v>
      </c>
      <c r="B2881" s="56" t="s">
        <v>184</v>
      </c>
      <c r="C2881" s="57">
        <v>70</v>
      </c>
      <c r="D2881" s="56" t="s">
        <v>4944</v>
      </c>
      <c r="E2881" s="56" t="s">
        <v>4945</v>
      </c>
      <c r="F2881" s="57">
        <v>1</v>
      </c>
    </row>
    <row r="2882" spans="1:6">
      <c r="A2882" s="55">
        <v>46239</v>
      </c>
      <c r="B2882" s="56" t="s">
        <v>186</v>
      </c>
      <c r="C2882" s="57">
        <v>15</v>
      </c>
      <c r="D2882" s="56" t="s">
        <v>4953</v>
      </c>
      <c r="E2882" s="56" t="s">
        <v>4954</v>
      </c>
      <c r="F2882" s="57">
        <v>1</v>
      </c>
    </row>
    <row r="2883" spans="1:6">
      <c r="A2883" s="55">
        <v>46239</v>
      </c>
      <c r="B2883" s="56" t="s">
        <v>190</v>
      </c>
      <c r="C2883" s="57">
        <v>26</v>
      </c>
      <c r="D2883" s="56" t="s">
        <v>4946</v>
      </c>
      <c r="E2883" s="56" t="s">
        <v>4947</v>
      </c>
      <c r="F2883" s="57">
        <v>1</v>
      </c>
    </row>
    <row r="2884" spans="1:6">
      <c r="A2884" s="55">
        <v>46239</v>
      </c>
      <c r="B2884" s="56" t="s">
        <v>192</v>
      </c>
      <c r="C2884" s="57">
        <v>80</v>
      </c>
      <c r="D2884" s="56" t="s">
        <v>4948</v>
      </c>
      <c r="E2884" s="56" t="s">
        <v>4949</v>
      </c>
      <c r="F2884" s="57">
        <v>2</v>
      </c>
    </row>
    <row r="2885" spans="1:6">
      <c r="A2885" s="55">
        <v>46239</v>
      </c>
      <c r="B2885" s="56" t="s">
        <v>194</v>
      </c>
      <c r="C2885" s="57">
        <v>83</v>
      </c>
      <c r="D2885" s="56" t="s">
        <v>4953</v>
      </c>
      <c r="E2885" s="56" t="s">
        <v>4954</v>
      </c>
      <c r="F2885" s="57">
        <v>1</v>
      </c>
    </row>
    <row r="2886" spans="1:6">
      <c r="A2886" s="55">
        <v>46239</v>
      </c>
      <c r="B2886" s="56" t="s">
        <v>204</v>
      </c>
      <c r="C2886" s="57">
        <v>10</v>
      </c>
      <c r="D2886" s="56" t="s">
        <v>4942</v>
      </c>
      <c r="E2886" s="56" t="s">
        <v>4943</v>
      </c>
      <c r="F2886" s="57">
        <v>2</v>
      </c>
    </row>
    <row r="2887" spans="1:6">
      <c r="A2887" s="55">
        <v>46239</v>
      </c>
      <c r="B2887" s="56" t="s">
        <v>206</v>
      </c>
      <c r="C2887" s="57">
        <v>9</v>
      </c>
      <c r="D2887" s="56" t="s">
        <v>4950</v>
      </c>
      <c r="E2887" s="56" t="s">
        <v>4951</v>
      </c>
      <c r="F2887" s="57">
        <v>1</v>
      </c>
    </row>
    <row r="2888" spans="1:6">
      <c r="A2888" s="55">
        <v>46239</v>
      </c>
      <c r="B2888" s="56" t="s">
        <v>212</v>
      </c>
      <c r="C2888" s="57">
        <v>7</v>
      </c>
      <c r="D2888" s="56" t="s">
        <v>4942</v>
      </c>
      <c r="E2888" s="56" t="s">
        <v>4943</v>
      </c>
      <c r="F2888" s="57">
        <v>2</v>
      </c>
    </row>
    <row r="2889" spans="1:6">
      <c r="A2889" s="55">
        <v>46239</v>
      </c>
      <c r="B2889" s="56" t="s">
        <v>216</v>
      </c>
      <c r="C2889" s="57">
        <v>48</v>
      </c>
      <c r="D2889" s="56" t="s">
        <v>4946</v>
      </c>
      <c r="E2889" s="56" t="s">
        <v>4947</v>
      </c>
      <c r="F2889" s="57">
        <v>1</v>
      </c>
    </row>
    <row r="2890" spans="1:6">
      <c r="A2890" s="55">
        <v>46239</v>
      </c>
      <c r="B2890" s="56" t="s">
        <v>218</v>
      </c>
      <c r="C2890" s="57">
        <v>10</v>
      </c>
      <c r="D2890" s="56" t="s">
        <v>4950</v>
      </c>
      <c r="E2890" s="56" t="s">
        <v>4951</v>
      </c>
      <c r="F2890" s="57">
        <v>1</v>
      </c>
    </row>
    <row r="2891" spans="1:6">
      <c r="A2891" s="55">
        <v>46239</v>
      </c>
      <c r="B2891" s="56" t="s">
        <v>220</v>
      </c>
      <c r="C2891" s="57">
        <v>28</v>
      </c>
      <c r="D2891" s="56" t="s">
        <v>4953</v>
      </c>
      <c r="E2891" s="56" t="s">
        <v>4954</v>
      </c>
      <c r="F2891" s="57">
        <v>1</v>
      </c>
    </row>
    <row r="2892" spans="1:6">
      <c r="A2892" s="55">
        <v>46239</v>
      </c>
      <c r="B2892" s="56" t="s">
        <v>226</v>
      </c>
      <c r="C2892" s="57">
        <v>81</v>
      </c>
      <c r="D2892" s="56" t="s">
        <v>4953</v>
      </c>
      <c r="E2892" s="56" t="s">
        <v>4954</v>
      </c>
      <c r="F2892" s="57">
        <v>1</v>
      </c>
    </row>
    <row r="2893" spans="1:6">
      <c r="A2893" s="55">
        <v>46239</v>
      </c>
      <c r="B2893" s="56" t="s">
        <v>228</v>
      </c>
      <c r="C2893" s="57">
        <v>82</v>
      </c>
      <c r="D2893" s="56" t="s">
        <v>4955</v>
      </c>
      <c r="E2893" s="56" t="s">
        <v>4956</v>
      </c>
      <c r="F2893" s="57">
        <v>3</v>
      </c>
    </row>
    <row r="2894" spans="1:6">
      <c r="A2894" s="55">
        <v>46239</v>
      </c>
      <c r="B2894" s="56" t="s">
        <v>234</v>
      </c>
      <c r="C2894" s="57">
        <v>4</v>
      </c>
      <c r="D2894" s="56" t="s">
        <v>4950</v>
      </c>
      <c r="E2894" s="56" t="s">
        <v>4951</v>
      </c>
      <c r="F2894" s="57">
        <v>1</v>
      </c>
    </row>
    <row r="2895" spans="1:6">
      <c r="A2895" s="55">
        <v>46239</v>
      </c>
      <c r="B2895" s="56" t="s">
        <v>238</v>
      </c>
      <c r="C2895" s="57">
        <v>38</v>
      </c>
      <c r="D2895" s="56" t="s">
        <v>4950</v>
      </c>
      <c r="E2895" s="56" t="s">
        <v>4951</v>
      </c>
      <c r="F2895" s="57">
        <v>1</v>
      </c>
    </row>
    <row r="2896" spans="1:6">
      <c r="A2896" s="55">
        <v>46239</v>
      </c>
      <c r="B2896" s="56" t="s">
        <v>250</v>
      </c>
      <c r="C2896" s="57">
        <v>29</v>
      </c>
      <c r="D2896" s="56" t="s">
        <v>4942</v>
      </c>
      <c r="E2896" s="56" t="s">
        <v>4943</v>
      </c>
      <c r="F2896" s="57">
        <v>2</v>
      </c>
    </row>
    <row r="2897" spans="1:6">
      <c r="A2897" s="55">
        <v>46239</v>
      </c>
      <c r="B2897" s="56" t="s">
        <v>252</v>
      </c>
      <c r="C2897" s="57">
        <v>16</v>
      </c>
      <c r="D2897" s="56" t="s">
        <v>4942</v>
      </c>
      <c r="E2897" s="56" t="s">
        <v>4943</v>
      </c>
      <c r="F2897" s="57">
        <v>2</v>
      </c>
    </row>
    <row r="2898" spans="1:6">
      <c r="A2898" s="55">
        <v>46239</v>
      </c>
      <c r="B2898" s="56" t="s">
        <v>254</v>
      </c>
      <c r="C2898" s="57">
        <v>118</v>
      </c>
      <c r="D2898" s="56" t="s">
        <v>4942</v>
      </c>
      <c r="E2898" s="56" t="s">
        <v>4943</v>
      </c>
      <c r="F2898" s="57">
        <v>2</v>
      </c>
    </row>
    <row r="2899" spans="1:6">
      <c r="A2899" s="55">
        <v>46239</v>
      </c>
      <c r="B2899" s="56" t="s">
        <v>258</v>
      </c>
      <c r="C2899" s="57">
        <v>6</v>
      </c>
      <c r="D2899" s="56" t="s">
        <v>4944</v>
      </c>
      <c r="E2899" s="56" t="s">
        <v>4945</v>
      </c>
      <c r="F2899" s="57">
        <v>1</v>
      </c>
    </row>
    <row r="2900" spans="1:6">
      <c r="A2900" s="55">
        <v>46239</v>
      </c>
      <c r="B2900" s="56" t="s">
        <v>270</v>
      </c>
      <c r="C2900" s="57">
        <v>96</v>
      </c>
      <c r="D2900" s="56" t="s">
        <v>4953</v>
      </c>
      <c r="E2900" s="56" t="s">
        <v>4954</v>
      </c>
      <c r="F2900" s="57">
        <v>1</v>
      </c>
    </row>
    <row r="2901" spans="1:6">
      <c r="A2901" s="55">
        <v>46239</v>
      </c>
      <c r="B2901" s="56" t="s">
        <v>272</v>
      </c>
      <c r="C2901" s="57">
        <v>35</v>
      </c>
      <c r="D2901" s="56" t="s">
        <v>4950</v>
      </c>
      <c r="E2901" s="56" t="s">
        <v>4951</v>
      </c>
      <c r="F2901" s="57">
        <v>1</v>
      </c>
    </row>
    <row r="2902" spans="1:6">
      <c r="A2902" s="55">
        <v>46239</v>
      </c>
      <c r="B2902" s="56" t="s">
        <v>276</v>
      </c>
      <c r="C2902" s="57">
        <v>191</v>
      </c>
      <c r="D2902" s="56" t="s">
        <v>4942</v>
      </c>
      <c r="E2902" s="56" t="s">
        <v>4943</v>
      </c>
      <c r="F2902" s="57">
        <v>2</v>
      </c>
    </row>
    <row r="2903" spans="1:6">
      <c r="A2903" s="55">
        <v>46239</v>
      </c>
      <c r="B2903" s="56" t="s">
        <v>278</v>
      </c>
      <c r="C2903" s="57">
        <v>57</v>
      </c>
      <c r="D2903" s="56" t="s">
        <v>4953</v>
      </c>
      <c r="E2903" s="56" t="s">
        <v>4954</v>
      </c>
      <c r="F2903" s="57">
        <v>1</v>
      </c>
    </row>
    <row r="2904" spans="1:6">
      <c r="A2904" s="55">
        <v>46239</v>
      </c>
      <c r="B2904" s="56" t="s">
        <v>280</v>
      </c>
      <c r="C2904" s="57">
        <v>63</v>
      </c>
      <c r="D2904" s="56" t="s">
        <v>4948</v>
      </c>
      <c r="E2904" s="56" t="s">
        <v>4949</v>
      </c>
      <c r="F2904" s="57">
        <v>2</v>
      </c>
    </row>
    <row r="2905" spans="1:6">
      <c r="A2905" s="55">
        <v>46239</v>
      </c>
      <c r="B2905" s="56" t="s">
        <v>282</v>
      </c>
      <c r="C2905" s="57">
        <v>98</v>
      </c>
      <c r="D2905" s="56" t="s">
        <v>4953</v>
      </c>
      <c r="E2905" s="56" t="s">
        <v>4954</v>
      </c>
      <c r="F2905" s="57">
        <v>1</v>
      </c>
    </row>
    <row r="2906" spans="1:6">
      <c r="A2906" s="55">
        <v>46239</v>
      </c>
      <c r="B2906" s="56" t="s">
        <v>304</v>
      </c>
      <c r="C2906" s="57">
        <v>1</v>
      </c>
      <c r="D2906" s="56" t="s">
        <v>4950</v>
      </c>
      <c r="E2906" s="56" t="s">
        <v>4951</v>
      </c>
      <c r="F2906" s="57">
        <v>1</v>
      </c>
    </row>
    <row r="2907" spans="1:6">
      <c r="A2907" s="55">
        <v>46239</v>
      </c>
      <c r="B2907" s="56" t="s">
        <v>328</v>
      </c>
      <c r="C2907" s="57">
        <v>120</v>
      </c>
      <c r="D2907" s="56" t="s">
        <v>4944</v>
      </c>
      <c r="E2907" s="56" t="s">
        <v>4945</v>
      </c>
      <c r="F2907" s="57">
        <v>1</v>
      </c>
    </row>
    <row r="2908" spans="1:6">
      <c r="A2908" s="55">
        <v>46239</v>
      </c>
      <c r="B2908" s="56" t="s">
        <v>338</v>
      </c>
      <c r="C2908" s="57">
        <v>63</v>
      </c>
      <c r="D2908" s="56" t="s">
        <v>4953</v>
      </c>
      <c r="E2908" s="56" t="s">
        <v>4954</v>
      </c>
      <c r="F2908" s="57">
        <v>1</v>
      </c>
    </row>
    <row r="2909" spans="1:6">
      <c r="A2909" s="55">
        <v>46239</v>
      </c>
      <c r="B2909" s="56" t="s">
        <v>350</v>
      </c>
      <c r="C2909" s="57">
        <v>9</v>
      </c>
      <c r="D2909" s="56" t="s">
        <v>4942</v>
      </c>
      <c r="E2909" s="56" t="s">
        <v>4943</v>
      </c>
      <c r="F2909" s="57">
        <v>2</v>
      </c>
    </row>
    <row r="2910" spans="1:6">
      <c r="A2910" s="55">
        <v>46239</v>
      </c>
      <c r="B2910" s="56" t="s">
        <v>354</v>
      </c>
      <c r="C2910" s="57">
        <v>5</v>
      </c>
      <c r="D2910" s="56" t="s">
        <v>4942</v>
      </c>
      <c r="E2910" s="56" t="s">
        <v>4943</v>
      </c>
      <c r="F2910" s="57">
        <v>2</v>
      </c>
    </row>
    <row r="2911" spans="1:6">
      <c r="A2911" s="55">
        <v>46239</v>
      </c>
      <c r="B2911" s="56" t="s">
        <v>358</v>
      </c>
      <c r="C2911" s="57">
        <v>13</v>
      </c>
      <c r="D2911" s="56" t="s">
        <v>4942</v>
      </c>
      <c r="E2911" s="56" t="s">
        <v>4943</v>
      </c>
      <c r="F2911" s="57">
        <v>2</v>
      </c>
    </row>
    <row r="2912" spans="1:6">
      <c r="A2912" s="55">
        <v>46239</v>
      </c>
      <c r="B2912" s="56" t="s">
        <v>380</v>
      </c>
      <c r="C2912" s="57">
        <v>21</v>
      </c>
      <c r="D2912" s="56" t="s">
        <v>4953</v>
      </c>
      <c r="E2912" s="56" t="s">
        <v>4954</v>
      </c>
      <c r="F2912" s="57">
        <v>1</v>
      </c>
    </row>
    <row r="2913" spans="1:6">
      <c r="A2913" s="55">
        <v>46239</v>
      </c>
      <c r="B2913" s="56" t="s">
        <v>386</v>
      </c>
      <c r="C2913" s="57">
        <v>27</v>
      </c>
      <c r="D2913" s="56" t="s">
        <v>4953</v>
      </c>
      <c r="E2913" s="56" t="s">
        <v>4954</v>
      </c>
      <c r="F2913" s="57">
        <v>1</v>
      </c>
    </row>
    <row r="2914" spans="1:6">
      <c r="A2914" s="55">
        <v>46239</v>
      </c>
      <c r="B2914" s="56" t="s">
        <v>390</v>
      </c>
      <c r="C2914" s="57">
        <v>12</v>
      </c>
      <c r="D2914" s="56" t="s">
        <v>4953</v>
      </c>
      <c r="E2914" s="56" t="s">
        <v>4954</v>
      </c>
      <c r="F2914" s="57">
        <v>1</v>
      </c>
    </row>
    <row r="2915" spans="1:6">
      <c r="A2915" s="55">
        <v>46239</v>
      </c>
      <c r="B2915" s="56" t="s">
        <v>394</v>
      </c>
      <c r="C2915" s="57">
        <v>6</v>
      </c>
      <c r="D2915" s="56" t="s">
        <v>4942</v>
      </c>
      <c r="E2915" s="56" t="s">
        <v>4943</v>
      </c>
      <c r="F2915" s="57">
        <v>2</v>
      </c>
    </row>
    <row r="2916" spans="1:6">
      <c r="A2916" s="55">
        <v>46239</v>
      </c>
      <c r="B2916" s="56" t="s">
        <v>412</v>
      </c>
      <c r="C2916" s="57">
        <v>14</v>
      </c>
      <c r="D2916" s="56" t="s">
        <v>4946</v>
      </c>
      <c r="E2916" s="56" t="s">
        <v>4947</v>
      </c>
      <c r="F2916" s="57">
        <v>1</v>
      </c>
    </row>
    <row r="2917" spans="1:6">
      <c r="A2917" s="55">
        <v>46239</v>
      </c>
      <c r="B2917" s="56" t="s">
        <v>424</v>
      </c>
      <c r="C2917" s="57">
        <v>20</v>
      </c>
      <c r="D2917" s="56" t="s">
        <v>4953</v>
      </c>
      <c r="E2917" s="56" t="s">
        <v>4954</v>
      </c>
      <c r="F2917" s="57">
        <v>1</v>
      </c>
    </row>
    <row r="2918" spans="1:6">
      <c r="A2918" s="55">
        <v>46239</v>
      </c>
      <c r="B2918" s="56" t="s">
        <v>428</v>
      </c>
      <c r="C2918" s="57">
        <v>51</v>
      </c>
      <c r="D2918" s="56" t="s">
        <v>4946</v>
      </c>
      <c r="E2918" s="56" t="s">
        <v>4947</v>
      </c>
      <c r="F2918" s="57">
        <v>1</v>
      </c>
    </row>
    <row r="2919" spans="1:6">
      <c r="A2919" s="55">
        <v>46239</v>
      </c>
      <c r="B2919" s="56" t="s">
        <v>430</v>
      </c>
      <c r="C2919" s="57">
        <v>118</v>
      </c>
      <c r="D2919" s="56" t="s">
        <v>4942</v>
      </c>
      <c r="E2919" s="56" t="s">
        <v>4943</v>
      </c>
      <c r="F2919" s="57">
        <v>2</v>
      </c>
    </row>
    <row r="2920" spans="1:6">
      <c r="A2920" s="55">
        <v>46239</v>
      </c>
      <c r="B2920" s="56" t="s">
        <v>432</v>
      </c>
      <c r="C2920" s="57">
        <v>14</v>
      </c>
      <c r="D2920" s="56" t="s">
        <v>4942</v>
      </c>
      <c r="E2920" s="56" t="s">
        <v>4943</v>
      </c>
      <c r="F2920" s="57">
        <v>2</v>
      </c>
    </row>
    <row r="2921" spans="1:6">
      <c r="A2921" s="55">
        <v>46239</v>
      </c>
      <c r="B2921" s="56" t="s">
        <v>456</v>
      </c>
      <c r="C2921" s="57">
        <v>102</v>
      </c>
      <c r="D2921" s="56" t="s">
        <v>4942</v>
      </c>
      <c r="E2921" s="56" t="s">
        <v>4943</v>
      </c>
      <c r="F2921" s="57">
        <v>2</v>
      </c>
    </row>
    <row r="2922" spans="1:6">
      <c r="A2922" s="55">
        <v>46239</v>
      </c>
      <c r="B2922" s="56" t="s">
        <v>458</v>
      </c>
      <c r="C2922" s="57">
        <v>73</v>
      </c>
      <c r="D2922" s="56" t="s">
        <v>4944</v>
      </c>
      <c r="E2922" s="56" t="s">
        <v>4945</v>
      </c>
      <c r="F2922" s="57">
        <v>1</v>
      </c>
    </row>
    <row r="2923" spans="1:6">
      <c r="A2923" s="55">
        <v>46239</v>
      </c>
      <c r="B2923" s="56" t="s">
        <v>460</v>
      </c>
      <c r="C2923" s="57">
        <v>27</v>
      </c>
      <c r="D2923" s="56" t="s">
        <v>4953</v>
      </c>
      <c r="E2923" s="56" t="s">
        <v>4954</v>
      </c>
      <c r="F2923" s="57">
        <v>1</v>
      </c>
    </row>
    <row r="2924" spans="1:6">
      <c r="A2924" s="55">
        <v>46239</v>
      </c>
      <c r="B2924" s="56" t="s">
        <v>462</v>
      </c>
      <c r="C2924" s="57">
        <v>20</v>
      </c>
      <c r="D2924" s="56" t="s">
        <v>4953</v>
      </c>
      <c r="E2924" s="56" t="s">
        <v>4954</v>
      </c>
      <c r="F2924" s="57">
        <v>1</v>
      </c>
    </row>
    <row r="2925" spans="1:6">
      <c r="A2925" s="55">
        <v>46239</v>
      </c>
      <c r="B2925" s="56" t="s">
        <v>464</v>
      </c>
      <c r="C2925" s="57">
        <v>47</v>
      </c>
      <c r="D2925" s="56" t="s">
        <v>4946</v>
      </c>
      <c r="E2925" s="56" t="s">
        <v>4947</v>
      </c>
      <c r="F2925" s="57">
        <v>1</v>
      </c>
    </row>
    <row r="2926" spans="1:6">
      <c r="A2926" s="55">
        <v>46239</v>
      </c>
      <c r="B2926" s="56" t="s">
        <v>466</v>
      </c>
      <c r="C2926" s="57">
        <v>1</v>
      </c>
      <c r="D2926" s="56" t="s">
        <v>4950</v>
      </c>
      <c r="E2926" s="56" t="s">
        <v>4951</v>
      </c>
      <c r="F2926" s="57">
        <v>1</v>
      </c>
    </row>
    <row r="2927" spans="1:6">
      <c r="A2927" s="55">
        <v>46238</v>
      </c>
      <c r="B2927" s="56" t="s">
        <v>46</v>
      </c>
      <c r="C2927" s="57">
        <v>83</v>
      </c>
      <c r="D2927" s="56" t="s">
        <v>4942</v>
      </c>
      <c r="E2927" s="56" t="s">
        <v>4943</v>
      </c>
      <c r="F2927" s="57">
        <v>2</v>
      </c>
    </row>
    <row r="2928" spans="1:6">
      <c r="A2928" s="55">
        <v>46238</v>
      </c>
      <c r="B2928" s="56" t="s">
        <v>4051</v>
      </c>
      <c r="C2928" s="57">
        <v>71</v>
      </c>
      <c r="D2928" s="56" t="s">
        <v>4944</v>
      </c>
      <c r="E2928" s="56" t="s">
        <v>4945</v>
      </c>
      <c r="F2928" s="57">
        <v>1</v>
      </c>
    </row>
    <row r="2929" spans="1:6">
      <c r="A2929" s="55">
        <v>46238</v>
      </c>
      <c r="B2929" s="56" t="s">
        <v>49</v>
      </c>
      <c r="C2929" s="57">
        <v>33</v>
      </c>
      <c r="D2929" s="56" t="s">
        <v>4946</v>
      </c>
      <c r="E2929" s="56" t="s">
        <v>4947</v>
      </c>
      <c r="F2929" s="57">
        <v>1</v>
      </c>
    </row>
    <row r="2930" spans="1:6">
      <c r="A2930" s="55">
        <v>46238</v>
      </c>
      <c r="B2930" s="56" t="s">
        <v>56</v>
      </c>
      <c r="C2930" s="57">
        <v>139</v>
      </c>
      <c r="D2930" s="56" t="s">
        <v>4955</v>
      </c>
      <c r="E2930" s="56" t="s">
        <v>4956</v>
      </c>
      <c r="F2930" s="57">
        <v>3</v>
      </c>
    </row>
    <row r="2931" spans="1:6">
      <c r="A2931" s="55">
        <v>46238</v>
      </c>
      <c r="B2931" s="56" t="s">
        <v>60</v>
      </c>
      <c r="C2931" s="57">
        <v>153</v>
      </c>
      <c r="D2931" s="56" t="s">
        <v>4942</v>
      </c>
      <c r="E2931" s="56" t="s">
        <v>4943</v>
      </c>
      <c r="F2931" s="57">
        <v>2</v>
      </c>
    </row>
    <row r="2932" spans="1:6">
      <c r="A2932" s="55">
        <v>46238</v>
      </c>
      <c r="B2932" s="56" t="s">
        <v>66</v>
      </c>
      <c r="C2932" s="57">
        <v>141</v>
      </c>
      <c r="D2932" s="56" t="s">
        <v>4944</v>
      </c>
      <c r="E2932" s="56" t="s">
        <v>4945</v>
      </c>
      <c r="F2932" s="57">
        <v>1</v>
      </c>
    </row>
    <row r="2933" spans="1:6">
      <c r="A2933" s="55">
        <v>46238</v>
      </c>
      <c r="B2933" s="56" t="s">
        <v>70</v>
      </c>
      <c r="C2933" s="57">
        <v>89</v>
      </c>
      <c r="D2933" s="56" t="s">
        <v>4944</v>
      </c>
      <c r="E2933" s="56" t="s">
        <v>4945</v>
      </c>
      <c r="F2933" s="57">
        <v>1</v>
      </c>
    </row>
    <row r="2934" spans="1:6">
      <c r="A2934" s="55">
        <v>46238</v>
      </c>
      <c r="B2934" s="56" t="s">
        <v>4053</v>
      </c>
      <c r="C2934" s="57">
        <v>73</v>
      </c>
      <c r="D2934" s="56" t="s">
        <v>4944</v>
      </c>
      <c r="E2934" s="56" t="s">
        <v>4945</v>
      </c>
      <c r="F2934" s="57">
        <v>1</v>
      </c>
    </row>
    <row r="2935" spans="1:6">
      <c r="A2935" s="55">
        <v>46238</v>
      </c>
      <c r="B2935" s="56" t="s">
        <v>72</v>
      </c>
      <c r="C2935" s="57">
        <v>97</v>
      </c>
      <c r="D2935" s="56" t="s">
        <v>4944</v>
      </c>
      <c r="E2935" s="56" t="s">
        <v>4945</v>
      </c>
      <c r="F2935" s="57">
        <v>1</v>
      </c>
    </row>
    <row r="2936" spans="1:6">
      <c r="A2936" s="55">
        <v>46238</v>
      </c>
      <c r="B2936" s="56" t="s">
        <v>4055</v>
      </c>
      <c r="C2936" s="57">
        <v>18</v>
      </c>
      <c r="D2936" s="56" t="s">
        <v>4953</v>
      </c>
      <c r="E2936" s="56" t="s">
        <v>4954</v>
      </c>
      <c r="F2936" s="57">
        <v>1</v>
      </c>
    </row>
    <row r="2937" spans="1:6">
      <c r="A2937" s="55">
        <v>46238</v>
      </c>
      <c r="B2937" s="56" t="s">
        <v>4057</v>
      </c>
      <c r="C2937" s="57">
        <v>172</v>
      </c>
      <c r="D2937" s="56" t="s">
        <v>4948</v>
      </c>
      <c r="E2937" s="56" t="s">
        <v>4949</v>
      </c>
      <c r="F2937" s="57">
        <v>2</v>
      </c>
    </row>
    <row r="2938" spans="1:6">
      <c r="A2938" s="55">
        <v>46238</v>
      </c>
      <c r="B2938" s="56" t="s">
        <v>78</v>
      </c>
      <c r="C2938" s="57">
        <v>148</v>
      </c>
      <c r="D2938" s="56" t="s">
        <v>4955</v>
      </c>
      <c r="E2938" s="56" t="s">
        <v>4956</v>
      </c>
      <c r="F2938" s="57">
        <v>3</v>
      </c>
    </row>
    <row r="2939" spans="1:6">
      <c r="A2939" s="55">
        <v>46238</v>
      </c>
      <c r="B2939" s="56" t="s">
        <v>80</v>
      </c>
      <c r="C2939" s="57">
        <v>193</v>
      </c>
      <c r="D2939" s="56" t="s">
        <v>4946</v>
      </c>
      <c r="E2939" s="56" t="s">
        <v>4947</v>
      </c>
      <c r="F2939" s="57">
        <v>1</v>
      </c>
    </row>
    <row r="2940" spans="1:6">
      <c r="A2940" s="55">
        <v>46238</v>
      </c>
      <c r="B2940" s="56" t="s">
        <v>82</v>
      </c>
      <c r="C2940" s="57">
        <v>90</v>
      </c>
      <c r="D2940" s="56" t="s">
        <v>4953</v>
      </c>
      <c r="E2940" s="56" t="s">
        <v>4954</v>
      </c>
      <c r="F2940" s="57">
        <v>1</v>
      </c>
    </row>
    <row r="2941" spans="1:6">
      <c r="A2941" s="55">
        <v>46238</v>
      </c>
      <c r="B2941" s="56" t="s">
        <v>86</v>
      </c>
      <c r="C2941" s="57">
        <v>146</v>
      </c>
      <c r="D2941" s="56" t="s">
        <v>4944</v>
      </c>
      <c r="E2941" s="56" t="s">
        <v>4945</v>
      </c>
      <c r="F2941" s="57">
        <v>1</v>
      </c>
    </row>
    <row r="2942" spans="1:6">
      <c r="A2942" s="55">
        <v>46238</v>
      </c>
      <c r="B2942" s="56" t="s">
        <v>88</v>
      </c>
      <c r="C2942" s="57">
        <v>137</v>
      </c>
      <c r="D2942" s="56" t="s">
        <v>4946</v>
      </c>
      <c r="E2942" s="56" t="s">
        <v>4947</v>
      </c>
      <c r="F2942" s="57">
        <v>1</v>
      </c>
    </row>
    <row r="2943" spans="1:6">
      <c r="A2943" s="55">
        <v>46238</v>
      </c>
      <c r="B2943" s="56" t="s">
        <v>90</v>
      </c>
      <c r="C2943" s="57">
        <v>103</v>
      </c>
      <c r="D2943" s="56" t="s">
        <v>4944</v>
      </c>
      <c r="E2943" s="56" t="s">
        <v>4945</v>
      </c>
      <c r="F2943" s="57">
        <v>1</v>
      </c>
    </row>
    <row r="2944" spans="1:6">
      <c r="A2944" s="55">
        <v>46238</v>
      </c>
      <c r="B2944" s="56" t="s">
        <v>92</v>
      </c>
      <c r="C2944" s="57">
        <v>111</v>
      </c>
      <c r="D2944" s="56" t="s">
        <v>4967</v>
      </c>
      <c r="E2944" s="56" t="s">
        <v>4968</v>
      </c>
      <c r="F2944" s="57">
        <v>2</v>
      </c>
    </row>
    <row r="2945" spans="1:6">
      <c r="A2945" s="55">
        <v>46238</v>
      </c>
      <c r="B2945" s="56" t="s">
        <v>96</v>
      </c>
      <c r="C2945" s="57">
        <v>110</v>
      </c>
      <c r="D2945" s="56" t="s">
        <v>4946</v>
      </c>
      <c r="E2945" s="56" t="s">
        <v>4947</v>
      </c>
      <c r="F2945" s="57">
        <v>1</v>
      </c>
    </row>
    <row r="2946" spans="1:6">
      <c r="A2946" s="55">
        <v>46238</v>
      </c>
      <c r="B2946" s="56" t="s">
        <v>100</v>
      </c>
      <c r="C2946" s="57">
        <v>76</v>
      </c>
      <c r="D2946" s="56" t="s">
        <v>4953</v>
      </c>
      <c r="E2946" s="56" t="s">
        <v>4954</v>
      </c>
      <c r="F2946" s="57">
        <v>1</v>
      </c>
    </row>
    <row r="2947" spans="1:6">
      <c r="A2947" s="55">
        <v>46238</v>
      </c>
      <c r="B2947" s="56" t="s">
        <v>102</v>
      </c>
      <c r="C2947" s="57">
        <v>112</v>
      </c>
      <c r="D2947" s="56" t="s">
        <v>4944</v>
      </c>
      <c r="E2947" s="56" t="s">
        <v>4945</v>
      </c>
      <c r="F2947" s="57">
        <v>1</v>
      </c>
    </row>
    <row r="2948" spans="1:6">
      <c r="A2948" s="55">
        <v>46238</v>
      </c>
      <c r="B2948" s="56" t="s">
        <v>104</v>
      </c>
      <c r="C2948" s="57">
        <v>92</v>
      </c>
      <c r="D2948" s="56" t="s">
        <v>4942</v>
      </c>
      <c r="E2948" s="56" t="s">
        <v>4943</v>
      </c>
      <c r="F2948" s="57">
        <v>2</v>
      </c>
    </row>
    <row r="2949" spans="1:6">
      <c r="A2949" s="55">
        <v>46238</v>
      </c>
      <c r="B2949" s="56" t="s">
        <v>106</v>
      </c>
      <c r="C2949" s="57">
        <v>47</v>
      </c>
      <c r="D2949" s="56" t="s">
        <v>4942</v>
      </c>
      <c r="E2949" s="56" t="s">
        <v>4943</v>
      </c>
      <c r="F2949" s="57">
        <v>2</v>
      </c>
    </row>
    <row r="2950" spans="1:6">
      <c r="A2950" s="55">
        <v>46238</v>
      </c>
      <c r="B2950" s="56" t="s">
        <v>110</v>
      </c>
      <c r="C2950" s="57">
        <v>2</v>
      </c>
      <c r="D2950" s="56" t="s">
        <v>4950</v>
      </c>
      <c r="E2950" s="56" t="s">
        <v>4951</v>
      </c>
      <c r="F2950" s="57">
        <v>1</v>
      </c>
    </row>
    <row r="2951" spans="1:6">
      <c r="A2951" s="55">
        <v>46238</v>
      </c>
      <c r="B2951" s="56" t="s">
        <v>112</v>
      </c>
      <c r="C2951" s="57">
        <v>173</v>
      </c>
      <c r="D2951" s="56" t="s">
        <v>4948</v>
      </c>
      <c r="E2951" s="56" t="s">
        <v>4949</v>
      </c>
      <c r="F2951" s="57">
        <v>2</v>
      </c>
    </row>
    <row r="2952" spans="1:6">
      <c r="A2952" s="55">
        <v>46238</v>
      </c>
      <c r="B2952" s="56" t="s">
        <v>114</v>
      </c>
      <c r="C2952" s="57">
        <v>176</v>
      </c>
      <c r="D2952" s="56" t="s">
        <v>4944</v>
      </c>
      <c r="E2952" s="56" t="s">
        <v>4945</v>
      </c>
      <c r="F2952" s="57">
        <v>1</v>
      </c>
    </row>
    <row r="2953" spans="1:6">
      <c r="A2953" s="55">
        <v>46238</v>
      </c>
      <c r="B2953" s="56" t="s">
        <v>118</v>
      </c>
      <c r="C2953" s="57">
        <v>59</v>
      </c>
      <c r="D2953" s="56" t="s">
        <v>4953</v>
      </c>
      <c r="E2953" s="56" t="s">
        <v>4954</v>
      </c>
      <c r="F2953" s="57">
        <v>1</v>
      </c>
    </row>
    <row r="2954" spans="1:6">
      <c r="A2954" s="55">
        <v>46238</v>
      </c>
      <c r="B2954" s="56" t="s">
        <v>120</v>
      </c>
      <c r="C2954" s="57">
        <v>126</v>
      </c>
      <c r="D2954" s="56" t="s">
        <v>4946</v>
      </c>
      <c r="E2954" s="56" t="s">
        <v>4947</v>
      </c>
      <c r="F2954" s="57">
        <v>1</v>
      </c>
    </row>
    <row r="2955" spans="1:6">
      <c r="A2955" s="55">
        <v>46238</v>
      </c>
      <c r="B2955" s="56" t="s">
        <v>122</v>
      </c>
      <c r="C2955" s="57">
        <v>22</v>
      </c>
      <c r="D2955" s="56" t="s">
        <v>4953</v>
      </c>
      <c r="E2955" s="56" t="s">
        <v>4954</v>
      </c>
      <c r="F2955" s="57">
        <v>1</v>
      </c>
    </row>
    <row r="2956" spans="1:6">
      <c r="A2956" s="55">
        <v>46238</v>
      </c>
      <c r="B2956" s="56" t="s">
        <v>124</v>
      </c>
      <c r="C2956" s="57">
        <v>88</v>
      </c>
      <c r="D2956" s="56" t="s">
        <v>4944</v>
      </c>
      <c r="E2956" s="56" t="s">
        <v>4945</v>
      </c>
      <c r="F2956" s="57">
        <v>1</v>
      </c>
    </row>
    <row r="2957" spans="1:6">
      <c r="A2957" s="55">
        <v>46238</v>
      </c>
      <c r="B2957" s="56" t="s">
        <v>130</v>
      </c>
      <c r="C2957" s="57">
        <v>41</v>
      </c>
      <c r="D2957" s="56" t="s">
        <v>4942</v>
      </c>
      <c r="E2957" s="56" t="s">
        <v>4943</v>
      </c>
      <c r="F2957" s="57">
        <v>2</v>
      </c>
    </row>
    <row r="2958" spans="1:6">
      <c r="A2958" s="55">
        <v>46238</v>
      </c>
      <c r="B2958" s="56" t="s">
        <v>132</v>
      </c>
      <c r="C2958" s="57">
        <v>102</v>
      </c>
      <c r="D2958" s="56" t="s">
        <v>4946</v>
      </c>
      <c r="E2958" s="56" t="s">
        <v>4947</v>
      </c>
      <c r="F2958" s="57">
        <v>1</v>
      </c>
    </row>
    <row r="2959" spans="1:6">
      <c r="A2959" s="55">
        <v>46238</v>
      </c>
      <c r="B2959" s="56" t="s">
        <v>134</v>
      </c>
      <c r="C2959" s="57">
        <v>47</v>
      </c>
      <c r="D2959" s="56" t="s">
        <v>4942</v>
      </c>
      <c r="E2959" s="56" t="s">
        <v>4943</v>
      </c>
      <c r="F2959" s="57">
        <v>2</v>
      </c>
    </row>
    <row r="2960" spans="1:6">
      <c r="A2960" s="55">
        <v>46238</v>
      </c>
      <c r="B2960" s="56" t="s">
        <v>142</v>
      </c>
      <c r="C2960" s="57">
        <v>2</v>
      </c>
      <c r="D2960" s="56" t="s">
        <v>4946</v>
      </c>
      <c r="E2960" s="56" t="s">
        <v>4947</v>
      </c>
      <c r="F2960" s="57">
        <v>1</v>
      </c>
    </row>
    <row r="2961" spans="1:6">
      <c r="A2961" s="55">
        <v>46238</v>
      </c>
      <c r="B2961" s="56" t="s">
        <v>144</v>
      </c>
      <c r="C2961" s="57">
        <v>21</v>
      </c>
      <c r="D2961" s="56" t="s">
        <v>4953</v>
      </c>
      <c r="E2961" s="56" t="s">
        <v>4954</v>
      </c>
      <c r="F2961" s="57">
        <v>1</v>
      </c>
    </row>
    <row r="2962" spans="1:6">
      <c r="A2962" s="55">
        <v>46238</v>
      </c>
      <c r="B2962" s="56" t="s">
        <v>146</v>
      </c>
      <c r="C2962" s="57">
        <v>246</v>
      </c>
      <c r="D2962" s="56" t="s">
        <v>4942</v>
      </c>
      <c r="E2962" s="56" t="s">
        <v>4943</v>
      </c>
      <c r="F2962" s="57">
        <v>2</v>
      </c>
    </row>
    <row r="2963" spans="1:6">
      <c r="A2963" s="55">
        <v>46238</v>
      </c>
      <c r="B2963" s="56" t="s">
        <v>148</v>
      </c>
      <c r="C2963" s="57">
        <v>41</v>
      </c>
      <c r="D2963" s="56" t="s">
        <v>4953</v>
      </c>
      <c r="E2963" s="56" t="s">
        <v>4954</v>
      </c>
      <c r="F2963" s="57">
        <v>1</v>
      </c>
    </row>
    <row r="2964" spans="1:6">
      <c r="A2964" s="55">
        <v>46238</v>
      </c>
      <c r="B2964" s="56" t="s">
        <v>152</v>
      </c>
      <c r="C2964" s="57">
        <v>54</v>
      </c>
      <c r="D2964" s="56" t="s">
        <v>4953</v>
      </c>
      <c r="E2964" s="56" t="s">
        <v>4954</v>
      </c>
      <c r="F2964" s="57">
        <v>1</v>
      </c>
    </row>
    <row r="2965" spans="1:6">
      <c r="A2965" s="55">
        <v>46238</v>
      </c>
      <c r="B2965" s="56" t="s">
        <v>154</v>
      </c>
      <c r="C2965" s="57">
        <v>77</v>
      </c>
      <c r="D2965" s="56" t="s">
        <v>4944</v>
      </c>
      <c r="E2965" s="56" t="s">
        <v>4945</v>
      </c>
      <c r="F2965" s="57">
        <v>1</v>
      </c>
    </row>
    <row r="2966" spans="1:6">
      <c r="A2966" s="55">
        <v>46238</v>
      </c>
      <c r="B2966" s="56" t="s">
        <v>156</v>
      </c>
      <c r="C2966" s="57">
        <v>42</v>
      </c>
      <c r="D2966" s="56" t="s">
        <v>4950</v>
      </c>
      <c r="E2966" s="56" t="s">
        <v>4951</v>
      </c>
      <c r="F2966" s="57">
        <v>1</v>
      </c>
    </row>
    <row r="2967" spans="1:6">
      <c r="A2967" s="55">
        <v>46238</v>
      </c>
      <c r="B2967" s="56" t="s">
        <v>160</v>
      </c>
      <c r="C2967" s="57">
        <v>152</v>
      </c>
      <c r="D2967" s="56" t="s">
        <v>4942</v>
      </c>
      <c r="E2967" s="56" t="s">
        <v>4943</v>
      </c>
      <c r="F2967" s="57">
        <v>2</v>
      </c>
    </row>
    <row r="2968" spans="1:6">
      <c r="A2968" s="55">
        <v>46238</v>
      </c>
      <c r="B2968" s="56" t="s">
        <v>162</v>
      </c>
      <c r="C2968" s="57">
        <v>1</v>
      </c>
      <c r="D2968" s="56" t="s">
        <v>4944</v>
      </c>
      <c r="E2968" s="56" t="s">
        <v>4945</v>
      </c>
      <c r="F2968" s="57">
        <v>1</v>
      </c>
    </row>
    <row r="2969" spans="1:6">
      <c r="A2969" s="55">
        <v>46238</v>
      </c>
      <c r="B2969" s="56" t="s">
        <v>164</v>
      </c>
      <c r="C2969" s="57">
        <v>14</v>
      </c>
      <c r="D2969" s="56" t="s">
        <v>4953</v>
      </c>
      <c r="E2969" s="56" t="s">
        <v>4954</v>
      </c>
      <c r="F2969" s="57">
        <v>1</v>
      </c>
    </row>
    <row r="2970" spans="1:6">
      <c r="A2970" s="55">
        <v>46238</v>
      </c>
      <c r="B2970" s="56" t="s">
        <v>166</v>
      </c>
      <c r="C2970" s="57">
        <v>107</v>
      </c>
      <c r="D2970" s="56" t="s">
        <v>4944</v>
      </c>
      <c r="E2970" s="56" t="s">
        <v>4945</v>
      </c>
      <c r="F2970" s="57">
        <v>1</v>
      </c>
    </row>
    <row r="2971" spans="1:6">
      <c r="A2971" s="55">
        <v>46238</v>
      </c>
      <c r="B2971" s="56" t="s">
        <v>168</v>
      </c>
      <c r="C2971" s="57">
        <v>131</v>
      </c>
      <c r="D2971" s="56" t="s">
        <v>4948</v>
      </c>
      <c r="E2971" s="56" t="s">
        <v>4949</v>
      </c>
      <c r="F2971" s="57">
        <v>2</v>
      </c>
    </row>
    <row r="2972" spans="1:6">
      <c r="A2972" s="55">
        <v>46238</v>
      </c>
      <c r="B2972" s="56" t="s">
        <v>170</v>
      </c>
      <c r="C2972" s="57">
        <v>168</v>
      </c>
      <c r="D2972" s="56" t="s">
        <v>4942</v>
      </c>
      <c r="E2972" s="56" t="s">
        <v>4943</v>
      </c>
      <c r="F2972" s="57">
        <v>2</v>
      </c>
    </row>
    <row r="2973" spans="1:6">
      <c r="A2973" s="55">
        <v>46238</v>
      </c>
      <c r="B2973" s="56" t="s">
        <v>172</v>
      </c>
      <c r="C2973" s="57">
        <v>29</v>
      </c>
      <c r="D2973" s="56" t="s">
        <v>4953</v>
      </c>
      <c r="E2973" s="56" t="s">
        <v>4954</v>
      </c>
      <c r="F2973" s="57">
        <v>1</v>
      </c>
    </row>
    <row r="2974" spans="1:6">
      <c r="A2974" s="55">
        <v>46238</v>
      </c>
      <c r="B2974" s="56" t="s">
        <v>178</v>
      </c>
      <c r="C2974" s="57">
        <v>113</v>
      </c>
      <c r="D2974" s="56" t="s">
        <v>4967</v>
      </c>
      <c r="E2974" s="56" t="s">
        <v>4968</v>
      </c>
      <c r="F2974" s="57">
        <v>2</v>
      </c>
    </row>
    <row r="2975" spans="1:6">
      <c r="A2975" s="55">
        <v>46238</v>
      </c>
      <c r="B2975" s="56" t="s">
        <v>180</v>
      </c>
      <c r="C2975" s="57">
        <v>113</v>
      </c>
      <c r="D2975" s="56" t="s">
        <v>4944</v>
      </c>
      <c r="E2975" s="56" t="s">
        <v>4945</v>
      </c>
      <c r="F2975" s="57">
        <v>1</v>
      </c>
    </row>
    <row r="2976" spans="1:6">
      <c r="A2976" s="55">
        <v>46238</v>
      </c>
      <c r="B2976" s="56" t="s">
        <v>182</v>
      </c>
      <c r="C2976" s="57">
        <v>61</v>
      </c>
      <c r="D2976" s="56" t="s">
        <v>4948</v>
      </c>
      <c r="E2976" s="56" t="s">
        <v>4949</v>
      </c>
      <c r="F2976" s="57">
        <v>2</v>
      </c>
    </row>
    <row r="2977" spans="1:6">
      <c r="A2977" s="55">
        <v>46238</v>
      </c>
      <c r="B2977" s="56" t="s">
        <v>184</v>
      </c>
      <c r="C2977" s="57">
        <v>122</v>
      </c>
      <c r="D2977" s="56" t="s">
        <v>4944</v>
      </c>
      <c r="E2977" s="56" t="s">
        <v>4945</v>
      </c>
      <c r="F2977" s="57">
        <v>1</v>
      </c>
    </row>
    <row r="2978" spans="1:6">
      <c r="A2978" s="55">
        <v>46238</v>
      </c>
      <c r="B2978" s="56" t="s">
        <v>186</v>
      </c>
      <c r="C2978" s="57">
        <v>24</v>
      </c>
      <c r="D2978" s="56" t="s">
        <v>4953</v>
      </c>
      <c r="E2978" s="56" t="s">
        <v>4954</v>
      </c>
      <c r="F2978" s="57">
        <v>1</v>
      </c>
    </row>
    <row r="2979" spans="1:6">
      <c r="A2979" s="55">
        <v>46238</v>
      </c>
      <c r="B2979" s="56" t="s">
        <v>194</v>
      </c>
      <c r="C2979" s="57">
        <v>71</v>
      </c>
      <c r="D2979" s="56" t="s">
        <v>4953</v>
      </c>
      <c r="E2979" s="56" t="s">
        <v>4954</v>
      </c>
      <c r="F2979" s="57">
        <v>1</v>
      </c>
    </row>
    <row r="2980" spans="1:6">
      <c r="A2980" s="55">
        <v>46238</v>
      </c>
      <c r="B2980" s="56" t="s">
        <v>196</v>
      </c>
      <c r="C2980" s="57">
        <v>40</v>
      </c>
      <c r="D2980" s="56" t="s">
        <v>4967</v>
      </c>
      <c r="E2980" s="56" t="s">
        <v>4968</v>
      </c>
      <c r="F2980" s="57">
        <v>2</v>
      </c>
    </row>
    <row r="2981" spans="1:6">
      <c r="A2981" s="55">
        <v>46238</v>
      </c>
      <c r="B2981" s="56" t="s">
        <v>198</v>
      </c>
      <c r="C2981" s="57">
        <v>22</v>
      </c>
      <c r="D2981" s="56" t="s">
        <v>4946</v>
      </c>
      <c r="E2981" s="56" t="s">
        <v>4947</v>
      </c>
      <c r="F2981" s="57">
        <v>1</v>
      </c>
    </row>
    <row r="2982" spans="1:6">
      <c r="A2982" s="55">
        <v>46238</v>
      </c>
      <c r="B2982" s="56" t="s">
        <v>202</v>
      </c>
      <c r="C2982" s="57">
        <v>23</v>
      </c>
      <c r="D2982" s="56" t="s">
        <v>4950</v>
      </c>
      <c r="E2982" s="56" t="s">
        <v>4951</v>
      </c>
      <c r="F2982" s="57">
        <v>1</v>
      </c>
    </row>
    <row r="2983" spans="1:6">
      <c r="A2983" s="55">
        <v>46238</v>
      </c>
      <c r="B2983" s="56" t="s">
        <v>206</v>
      </c>
      <c r="C2983" s="57">
        <v>33</v>
      </c>
      <c r="D2983" s="56" t="s">
        <v>4950</v>
      </c>
      <c r="E2983" s="56" t="s">
        <v>4951</v>
      </c>
      <c r="F2983" s="57">
        <v>1</v>
      </c>
    </row>
    <row r="2984" spans="1:6">
      <c r="A2984" s="55">
        <v>46238</v>
      </c>
      <c r="B2984" s="56" t="s">
        <v>212</v>
      </c>
      <c r="C2984" s="57">
        <v>36</v>
      </c>
      <c r="D2984" s="56" t="s">
        <v>4950</v>
      </c>
      <c r="E2984" s="56" t="s">
        <v>4951</v>
      </c>
      <c r="F2984" s="57">
        <v>1</v>
      </c>
    </row>
    <row r="2985" spans="1:6">
      <c r="A2985" s="55">
        <v>46238</v>
      </c>
      <c r="B2985" s="56" t="s">
        <v>214</v>
      </c>
      <c r="C2985" s="57">
        <v>6</v>
      </c>
      <c r="D2985" s="56" t="s">
        <v>4971</v>
      </c>
      <c r="E2985" s="56" t="s">
        <v>4972</v>
      </c>
      <c r="F2985" s="57">
        <v>2</v>
      </c>
    </row>
    <row r="2986" spans="1:6">
      <c r="A2986" s="55">
        <v>46238</v>
      </c>
      <c r="B2986" s="56" t="s">
        <v>216</v>
      </c>
      <c r="C2986" s="57">
        <v>22</v>
      </c>
      <c r="D2986" s="56" t="s">
        <v>4946</v>
      </c>
      <c r="E2986" s="56" t="s">
        <v>4947</v>
      </c>
      <c r="F2986" s="57">
        <v>1</v>
      </c>
    </row>
    <row r="2987" spans="1:6">
      <c r="A2987" s="55">
        <v>46238</v>
      </c>
      <c r="B2987" s="56" t="s">
        <v>218</v>
      </c>
      <c r="C2987" s="57">
        <v>15</v>
      </c>
      <c r="D2987" s="56" t="s">
        <v>4942</v>
      </c>
      <c r="E2987" s="56" t="s">
        <v>4943</v>
      </c>
      <c r="F2987" s="57">
        <v>2</v>
      </c>
    </row>
    <row r="2988" spans="1:6">
      <c r="A2988" s="55">
        <v>46238</v>
      </c>
      <c r="B2988" s="56" t="s">
        <v>220</v>
      </c>
      <c r="C2988" s="57">
        <v>22</v>
      </c>
      <c r="D2988" s="56" t="s">
        <v>4953</v>
      </c>
      <c r="E2988" s="56" t="s">
        <v>4954</v>
      </c>
      <c r="F2988" s="57">
        <v>1</v>
      </c>
    </row>
    <row r="2989" spans="1:6">
      <c r="A2989" s="55">
        <v>46238</v>
      </c>
      <c r="B2989" s="56" t="s">
        <v>226</v>
      </c>
      <c r="C2989" s="57">
        <v>55</v>
      </c>
      <c r="D2989" s="56" t="s">
        <v>4953</v>
      </c>
      <c r="E2989" s="56" t="s">
        <v>4954</v>
      </c>
      <c r="F2989" s="57">
        <v>1</v>
      </c>
    </row>
    <row r="2990" spans="1:6">
      <c r="A2990" s="55">
        <v>46238</v>
      </c>
      <c r="B2990" s="56" t="s">
        <v>228</v>
      </c>
      <c r="C2990" s="57">
        <v>91</v>
      </c>
      <c r="D2990" s="56" t="s">
        <v>4946</v>
      </c>
      <c r="E2990" s="56" t="s">
        <v>4947</v>
      </c>
      <c r="F2990" s="57">
        <v>1</v>
      </c>
    </row>
    <row r="2991" spans="1:6">
      <c r="A2991" s="55">
        <v>46238</v>
      </c>
      <c r="B2991" s="56" t="s">
        <v>240</v>
      </c>
      <c r="C2991" s="57">
        <v>169</v>
      </c>
      <c r="D2991" s="56" t="s">
        <v>4942</v>
      </c>
      <c r="E2991" s="56" t="s">
        <v>4943</v>
      </c>
      <c r="F2991" s="57">
        <v>2</v>
      </c>
    </row>
    <row r="2992" spans="1:6">
      <c r="A2992" s="55">
        <v>46238</v>
      </c>
      <c r="B2992" s="56" t="s">
        <v>250</v>
      </c>
      <c r="C2992" s="57">
        <v>34</v>
      </c>
      <c r="D2992" s="56" t="s">
        <v>4942</v>
      </c>
      <c r="E2992" s="56" t="s">
        <v>4943</v>
      </c>
      <c r="F2992" s="57">
        <v>2</v>
      </c>
    </row>
    <row r="2993" spans="1:6">
      <c r="A2993" s="55">
        <v>46238</v>
      </c>
      <c r="B2993" s="56" t="s">
        <v>254</v>
      </c>
      <c r="C2993" s="57">
        <v>170</v>
      </c>
      <c r="D2993" s="56" t="s">
        <v>4942</v>
      </c>
      <c r="E2993" s="56" t="s">
        <v>4943</v>
      </c>
      <c r="F2993" s="57">
        <v>2</v>
      </c>
    </row>
    <row r="2994" spans="1:6">
      <c r="A2994" s="55">
        <v>46238</v>
      </c>
      <c r="B2994" s="56" t="s">
        <v>258</v>
      </c>
      <c r="C2994" s="57">
        <v>5</v>
      </c>
      <c r="D2994" s="56" t="s">
        <v>4944</v>
      </c>
      <c r="E2994" s="56" t="s">
        <v>4945</v>
      </c>
      <c r="F2994" s="57">
        <v>1</v>
      </c>
    </row>
    <row r="2995" spans="1:6">
      <c r="A2995" s="55">
        <v>46238</v>
      </c>
      <c r="B2995" s="56" t="s">
        <v>270</v>
      </c>
      <c r="C2995" s="57">
        <v>49</v>
      </c>
      <c r="D2995" s="56" t="s">
        <v>4953</v>
      </c>
      <c r="E2995" s="56" t="s">
        <v>4954</v>
      </c>
      <c r="F2995" s="57">
        <v>1</v>
      </c>
    </row>
    <row r="2996" spans="1:6">
      <c r="A2996" s="55">
        <v>46238</v>
      </c>
      <c r="B2996" s="56" t="s">
        <v>272</v>
      </c>
      <c r="C2996" s="57">
        <v>6</v>
      </c>
      <c r="D2996" s="56" t="s">
        <v>4950</v>
      </c>
      <c r="E2996" s="56" t="s">
        <v>4951</v>
      </c>
      <c r="F2996" s="57">
        <v>1</v>
      </c>
    </row>
    <row r="2997" spans="1:6">
      <c r="A2997" s="55">
        <v>46238</v>
      </c>
      <c r="B2997" s="56" t="s">
        <v>276</v>
      </c>
      <c r="C2997" s="57">
        <v>94</v>
      </c>
      <c r="D2997" s="56" t="s">
        <v>4942</v>
      </c>
      <c r="E2997" s="56" t="s">
        <v>4943</v>
      </c>
      <c r="F2997" s="57">
        <v>2</v>
      </c>
    </row>
    <row r="2998" spans="1:6">
      <c r="A2998" s="55">
        <v>46238</v>
      </c>
      <c r="B2998" s="56" t="s">
        <v>278</v>
      </c>
      <c r="C2998" s="57">
        <v>72</v>
      </c>
      <c r="D2998" s="56" t="s">
        <v>4953</v>
      </c>
      <c r="E2998" s="56" t="s">
        <v>4954</v>
      </c>
      <c r="F2998" s="57">
        <v>1</v>
      </c>
    </row>
    <row r="2999" spans="1:6">
      <c r="A2999" s="55">
        <v>46238</v>
      </c>
      <c r="B2999" s="56" t="s">
        <v>282</v>
      </c>
      <c r="C2999" s="57">
        <v>85</v>
      </c>
      <c r="D2999" s="56" t="s">
        <v>4953</v>
      </c>
      <c r="E2999" s="56" t="s">
        <v>4954</v>
      </c>
      <c r="F2999" s="57">
        <v>1</v>
      </c>
    </row>
    <row r="3000" spans="1:6">
      <c r="A3000" s="55">
        <v>46238</v>
      </c>
      <c r="B3000" s="56" t="s">
        <v>284</v>
      </c>
      <c r="C3000" s="57">
        <v>11</v>
      </c>
      <c r="D3000" s="56" t="s">
        <v>4965</v>
      </c>
      <c r="E3000" s="56" t="s">
        <v>4966</v>
      </c>
      <c r="F3000" s="57">
        <v>2</v>
      </c>
    </row>
    <row r="3001" spans="1:6">
      <c r="A3001" s="55">
        <v>46238</v>
      </c>
      <c r="B3001" s="56" t="s">
        <v>286</v>
      </c>
      <c r="C3001" s="57">
        <v>23</v>
      </c>
      <c r="D3001" s="56" t="s">
        <v>4965</v>
      </c>
      <c r="E3001" s="56" t="s">
        <v>4966</v>
      </c>
      <c r="F3001" s="57">
        <v>2</v>
      </c>
    </row>
    <row r="3002" spans="1:6">
      <c r="A3002" s="55">
        <v>46238</v>
      </c>
      <c r="B3002" s="56" t="s">
        <v>328</v>
      </c>
      <c r="C3002" s="57">
        <v>182</v>
      </c>
      <c r="D3002" s="56" t="s">
        <v>4944</v>
      </c>
      <c r="E3002" s="56" t="s">
        <v>4945</v>
      </c>
      <c r="F3002" s="57">
        <v>1</v>
      </c>
    </row>
    <row r="3003" spans="1:6">
      <c r="A3003" s="55">
        <v>46238</v>
      </c>
      <c r="B3003" s="56" t="s">
        <v>338</v>
      </c>
      <c r="C3003" s="57">
        <v>48</v>
      </c>
      <c r="D3003" s="56" t="s">
        <v>4953</v>
      </c>
      <c r="E3003" s="56" t="s">
        <v>4954</v>
      </c>
      <c r="F3003" s="57">
        <v>1</v>
      </c>
    </row>
    <row r="3004" spans="1:6">
      <c r="A3004" s="55">
        <v>46238</v>
      </c>
      <c r="B3004" s="56" t="s">
        <v>340</v>
      </c>
      <c r="C3004" s="57">
        <v>4</v>
      </c>
      <c r="D3004" s="56" t="s">
        <v>4950</v>
      </c>
      <c r="E3004" s="56" t="s">
        <v>4951</v>
      </c>
      <c r="F3004" s="57">
        <v>1</v>
      </c>
    </row>
    <row r="3005" spans="1:6">
      <c r="A3005" s="55">
        <v>46238</v>
      </c>
      <c r="B3005" s="56" t="s">
        <v>354</v>
      </c>
      <c r="C3005" s="57">
        <v>14</v>
      </c>
      <c r="D3005" s="56" t="s">
        <v>4942</v>
      </c>
      <c r="E3005" s="56" t="s">
        <v>4943</v>
      </c>
      <c r="F3005" s="57">
        <v>2</v>
      </c>
    </row>
    <row r="3006" spans="1:6">
      <c r="A3006" s="55">
        <v>46238</v>
      </c>
      <c r="B3006" s="56" t="s">
        <v>358</v>
      </c>
      <c r="C3006" s="57">
        <v>17</v>
      </c>
      <c r="D3006" s="56" t="s">
        <v>4950</v>
      </c>
      <c r="E3006" s="56" t="s">
        <v>4951</v>
      </c>
      <c r="F3006" s="57">
        <v>1</v>
      </c>
    </row>
    <row r="3007" spans="1:6">
      <c r="A3007" s="55">
        <v>46238</v>
      </c>
      <c r="B3007" s="56" t="s">
        <v>364</v>
      </c>
      <c r="C3007" s="57">
        <v>16</v>
      </c>
      <c r="D3007" s="56" t="s">
        <v>4942</v>
      </c>
      <c r="E3007" s="56" t="s">
        <v>4943</v>
      </c>
      <c r="F3007" s="57">
        <v>2</v>
      </c>
    </row>
    <row r="3008" spans="1:6">
      <c r="A3008" s="55">
        <v>46238</v>
      </c>
      <c r="B3008" s="56" t="s">
        <v>374</v>
      </c>
      <c r="C3008" s="57">
        <v>8</v>
      </c>
      <c r="D3008" s="56" t="s">
        <v>4950</v>
      </c>
      <c r="E3008" s="56" t="s">
        <v>4951</v>
      </c>
      <c r="F3008" s="57">
        <v>1</v>
      </c>
    </row>
    <row r="3009" spans="1:6">
      <c r="A3009" s="55">
        <v>46238</v>
      </c>
      <c r="B3009" s="56" t="s">
        <v>378</v>
      </c>
      <c r="C3009" s="57">
        <v>1</v>
      </c>
      <c r="D3009" s="56" t="s">
        <v>4950</v>
      </c>
      <c r="E3009" s="56" t="s">
        <v>4951</v>
      </c>
      <c r="F3009" s="57">
        <v>1</v>
      </c>
    </row>
    <row r="3010" spans="1:6">
      <c r="A3010" s="55">
        <v>46238</v>
      </c>
      <c r="B3010" s="56" t="s">
        <v>380</v>
      </c>
      <c r="C3010" s="57">
        <v>21</v>
      </c>
      <c r="D3010" s="56" t="s">
        <v>4953</v>
      </c>
      <c r="E3010" s="56" t="s">
        <v>4954</v>
      </c>
      <c r="F3010" s="57">
        <v>1</v>
      </c>
    </row>
    <row r="3011" spans="1:6">
      <c r="A3011" s="55">
        <v>46238</v>
      </c>
      <c r="B3011" s="56" t="s">
        <v>394</v>
      </c>
      <c r="C3011" s="57">
        <v>4</v>
      </c>
      <c r="D3011" s="56" t="s">
        <v>4950</v>
      </c>
      <c r="E3011" s="56" t="s">
        <v>4951</v>
      </c>
      <c r="F3011" s="57">
        <v>1</v>
      </c>
    </row>
    <row r="3012" spans="1:6">
      <c r="A3012" s="55">
        <v>46238</v>
      </c>
      <c r="B3012" s="56" t="s">
        <v>412</v>
      </c>
      <c r="C3012" s="57">
        <v>60</v>
      </c>
      <c r="D3012" s="56" t="s">
        <v>4946</v>
      </c>
      <c r="E3012" s="56" t="s">
        <v>4947</v>
      </c>
      <c r="F3012" s="57">
        <v>1</v>
      </c>
    </row>
    <row r="3013" spans="1:6">
      <c r="A3013" s="55">
        <v>46238</v>
      </c>
      <c r="B3013" s="56" t="s">
        <v>424</v>
      </c>
      <c r="C3013" s="57">
        <v>24</v>
      </c>
      <c r="D3013" s="56" t="s">
        <v>4953</v>
      </c>
      <c r="E3013" s="56" t="s">
        <v>4954</v>
      </c>
      <c r="F3013" s="57">
        <v>1</v>
      </c>
    </row>
    <row r="3014" spans="1:6">
      <c r="A3014" s="55">
        <v>46238</v>
      </c>
      <c r="B3014" s="56" t="s">
        <v>428</v>
      </c>
      <c r="C3014" s="57">
        <v>46</v>
      </c>
      <c r="D3014" s="56" t="s">
        <v>4946</v>
      </c>
      <c r="E3014" s="56" t="s">
        <v>4947</v>
      </c>
      <c r="F3014" s="57">
        <v>1</v>
      </c>
    </row>
    <row r="3015" spans="1:6">
      <c r="A3015" s="55">
        <v>46238</v>
      </c>
      <c r="B3015" s="56" t="s">
        <v>430</v>
      </c>
      <c r="C3015" s="57">
        <v>95</v>
      </c>
      <c r="D3015" s="56" t="s">
        <v>4942</v>
      </c>
      <c r="E3015" s="56" t="s">
        <v>4943</v>
      </c>
      <c r="F3015" s="57">
        <v>2</v>
      </c>
    </row>
    <row r="3016" spans="1:6">
      <c r="A3016" s="55">
        <v>46238</v>
      </c>
      <c r="B3016" s="56" t="s">
        <v>432</v>
      </c>
      <c r="C3016" s="57">
        <v>20</v>
      </c>
      <c r="D3016" s="56" t="s">
        <v>4942</v>
      </c>
      <c r="E3016" s="56" t="s">
        <v>4943</v>
      </c>
      <c r="F3016" s="57">
        <v>2</v>
      </c>
    </row>
    <row r="3017" spans="1:6">
      <c r="A3017" s="55">
        <v>46238</v>
      </c>
      <c r="B3017" s="56" t="s">
        <v>456</v>
      </c>
      <c r="C3017" s="57">
        <v>83</v>
      </c>
      <c r="D3017" s="56" t="s">
        <v>4942</v>
      </c>
      <c r="E3017" s="56" t="s">
        <v>4943</v>
      </c>
      <c r="F3017" s="57">
        <v>2</v>
      </c>
    </row>
    <row r="3018" spans="1:6">
      <c r="A3018" s="55">
        <v>46238</v>
      </c>
      <c r="B3018" s="56" t="s">
        <v>458</v>
      </c>
      <c r="C3018" s="57">
        <v>139</v>
      </c>
      <c r="D3018" s="56" t="s">
        <v>4944</v>
      </c>
      <c r="E3018" s="56" t="s">
        <v>4945</v>
      </c>
      <c r="F3018" s="57">
        <v>1</v>
      </c>
    </row>
    <row r="3019" spans="1:6">
      <c r="A3019" s="55">
        <v>46238</v>
      </c>
      <c r="B3019" s="56" t="s">
        <v>460</v>
      </c>
      <c r="C3019" s="57">
        <v>20</v>
      </c>
      <c r="D3019" s="56" t="s">
        <v>4953</v>
      </c>
      <c r="E3019" s="56" t="s">
        <v>4954</v>
      </c>
      <c r="F3019" s="57">
        <v>1</v>
      </c>
    </row>
    <row r="3020" spans="1:6">
      <c r="A3020" s="55">
        <v>46238</v>
      </c>
      <c r="B3020" s="56" t="s">
        <v>462</v>
      </c>
      <c r="C3020" s="57">
        <v>68</v>
      </c>
      <c r="D3020" s="56" t="s">
        <v>4953</v>
      </c>
      <c r="E3020" s="56" t="s">
        <v>4954</v>
      </c>
      <c r="F3020" s="57">
        <v>1</v>
      </c>
    </row>
    <row r="3021" spans="1:6">
      <c r="A3021" s="55">
        <v>46238</v>
      </c>
      <c r="B3021" s="56" t="s">
        <v>464</v>
      </c>
      <c r="C3021" s="57">
        <v>45</v>
      </c>
      <c r="D3021" s="56" t="s">
        <v>4946</v>
      </c>
      <c r="E3021" s="56" t="s">
        <v>4947</v>
      </c>
      <c r="F3021" s="57">
        <v>1</v>
      </c>
    </row>
    <row r="3022" spans="1:6">
      <c r="A3022" s="55">
        <v>46238</v>
      </c>
      <c r="B3022" s="56" t="s">
        <v>466</v>
      </c>
      <c r="C3022" s="57">
        <v>7</v>
      </c>
      <c r="D3022" s="56" t="s">
        <v>4944</v>
      </c>
      <c r="E3022" s="56" t="s">
        <v>4945</v>
      </c>
      <c r="F3022" s="57">
        <v>1</v>
      </c>
    </row>
    <row r="3023" spans="1:6">
      <c r="A3023" s="55">
        <v>46238</v>
      </c>
      <c r="B3023" s="56" t="s">
        <v>470</v>
      </c>
      <c r="C3023" s="57">
        <v>56</v>
      </c>
      <c r="D3023" s="56" t="s">
        <v>4953</v>
      </c>
      <c r="E3023" s="56" t="s">
        <v>4954</v>
      </c>
      <c r="F3023" s="57">
        <v>1</v>
      </c>
    </row>
    <row r="3024" spans="1:6">
      <c r="A3024" s="55">
        <v>46237</v>
      </c>
      <c r="B3024" s="56" t="s">
        <v>46</v>
      </c>
      <c r="C3024" s="57">
        <v>118</v>
      </c>
      <c r="D3024" s="56" t="s">
        <v>4942</v>
      </c>
      <c r="E3024" s="56" t="s">
        <v>4943</v>
      </c>
      <c r="F3024" s="57">
        <v>2</v>
      </c>
    </row>
    <row r="3025" spans="1:6">
      <c r="A3025" s="55">
        <v>46237</v>
      </c>
      <c r="B3025" s="56" t="s">
        <v>4051</v>
      </c>
      <c r="C3025" s="57">
        <v>69</v>
      </c>
      <c r="D3025" s="56" t="s">
        <v>4944</v>
      </c>
      <c r="E3025" s="56" t="s">
        <v>4945</v>
      </c>
      <c r="F3025" s="57">
        <v>1</v>
      </c>
    </row>
    <row r="3026" spans="1:6">
      <c r="A3026" s="55">
        <v>46237</v>
      </c>
      <c r="B3026" s="56" t="s">
        <v>49</v>
      </c>
      <c r="C3026" s="57">
        <v>85</v>
      </c>
      <c r="D3026" s="56" t="s">
        <v>4946</v>
      </c>
      <c r="E3026" s="56" t="s">
        <v>4947</v>
      </c>
      <c r="F3026" s="57">
        <v>1</v>
      </c>
    </row>
    <row r="3027" spans="1:6">
      <c r="A3027" s="55">
        <v>46237</v>
      </c>
      <c r="B3027" s="56" t="s">
        <v>56</v>
      </c>
      <c r="C3027" s="57">
        <v>196</v>
      </c>
      <c r="D3027" s="56" t="s">
        <v>4946</v>
      </c>
      <c r="E3027" s="56" t="s">
        <v>4947</v>
      </c>
      <c r="F3027" s="57">
        <v>1</v>
      </c>
    </row>
    <row r="3028" spans="1:6">
      <c r="A3028" s="55">
        <v>46237</v>
      </c>
      <c r="B3028" s="56" t="s">
        <v>60</v>
      </c>
      <c r="C3028" s="57">
        <v>133</v>
      </c>
      <c r="D3028" s="56" t="s">
        <v>4942</v>
      </c>
      <c r="E3028" s="56" t="s">
        <v>4943</v>
      </c>
      <c r="F3028" s="57">
        <v>2</v>
      </c>
    </row>
    <row r="3029" spans="1:6">
      <c r="A3029" s="55">
        <v>46237</v>
      </c>
      <c r="B3029" s="56" t="s">
        <v>66</v>
      </c>
      <c r="C3029" s="57">
        <v>133</v>
      </c>
      <c r="D3029" s="56" t="s">
        <v>4944</v>
      </c>
      <c r="E3029" s="56" t="s">
        <v>4945</v>
      </c>
      <c r="F3029" s="57">
        <v>1</v>
      </c>
    </row>
    <row r="3030" spans="1:6">
      <c r="A3030" s="55">
        <v>46237</v>
      </c>
      <c r="B3030" s="56" t="s">
        <v>70</v>
      </c>
      <c r="C3030" s="57">
        <v>73</v>
      </c>
      <c r="D3030" s="56" t="s">
        <v>4944</v>
      </c>
      <c r="E3030" s="56" t="s">
        <v>4945</v>
      </c>
      <c r="F3030" s="57">
        <v>1</v>
      </c>
    </row>
    <row r="3031" spans="1:6">
      <c r="A3031" s="55">
        <v>46237</v>
      </c>
      <c r="B3031" s="56" t="s">
        <v>4053</v>
      </c>
      <c r="C3031" s="57">
        <v>31</v>
      </c>
      <c r="D3031" s="56" t="s">
        <v>4944</v>
      </c>
      <c r="E3031" s="56" t="s">
        <v>4945</v>
      </c>
      <c r="F3031" s="57">
        <v>1</v>
      </c>
    </row>
    <row r="3032" spans="1:6">
      <c r="A3032" s="55">
        <v>46237</v>
      </c>
      <c r="B3032" s="56" t="s">
        <v>72</v>
      </c>
      <c r="C3032" s="57">
        <v>119</v>
      </c>
      <c r="D3032" s="56" t="s">
        <v>4944</v>
      </c>
      <c r="E3032" s="56" t="s">
        <v>4945</v>
      </c>
      <c r="F3032" s="57">
        <v>1</v>
      </c>
    </row>
    <row r="3033" spans="1:6">
      <c r="A3033" s="55">
        <v>46237</v>
      </c>
      <c r="B3033" s="56" t="s">
        <v>74</v>
      </c>
      <c r="C3033" s="57">
        <v>63</v>
      </c>
      <c r="D3033" s="56" t="s">
        <v>4946</v>
      </c>
      <c r="E3033" s="56" t="s">
        <v>4947</v>
      </c>
      <c r="F3033" s="57">
        <v>1</v>
      </c>
    </row>
    <row r="3034" spans="1:6">
      <c r="A3034" s="55">
        <v>46237</v>
      </c>
      <c r="B3034" s="56" t="s">
        <v>4055</v>
      </c>
      <c r="C3034" s="57">
        <v>36</v>
      </c>
      <c r="D3034" s="56" t="s">
        <v>4953</v>
      </c>
      <c r="E3034" s="56" t="s">
        <v>4954</v>
      </c>
      <c r="F3034" s="57">
        <v>1</v>
      </c>
    </row>
    <row r="3035" spans="1:6">
      <c r="A3035" s="55">
        <v>46237</v>
      </c>
      <c r="B3035" s="56" t="s">
        <v>4057</v>
      </c>
      <c r="C3035" s="57">
        <v>173</v>
      </c>
      <c r="D3035" s="56" t="s">
        <v>4946</v>
      </c>
      <c r="E3035" s="56" t="s">
        <v>4947</v>
      </c>
      <c r="F3035" s="57">
        <v>1</v>
      </c>
    </row>
    <row r="3036" spans="1:6">
      <c r="A3036" s="55">
        <v>46237</v>
      </c>
      <c r="B3036" s="56" t="s">
        <v>78</v>
      </c>
      <c r="C3036" s="57">
        <v>178</v>
      </c>
      <c r="D3036" s="56" t="s">
        <v>4946</v>
      </c>
      <c r="E3036" s="56" t="s">
        <v>4947</v>
      </c>
      <c r="F3036" s="57">
        <v>1</v>
      </c>
    </row>
    <row r="3037" spans="1:6">
      <c r="A3037" s="55">
        <v>46237</v>
      </c>
      <c r="B3037" s="56" t="s">
        <v>80</v>
      </c>
      <c r="C3037" s="57">
        <v>209</v>
      </c>
      <c r="D3037" s="56" t="s">
        <v>4946</v>
      </c>
      <c r="E3037" s="56" t="s">
        <v>4947</v>
      </c>
      <c r="F3037" s="57">
        <v>1</v>
      </c>
    </row>
    <row r="3038" spans="1:6">
      <c r="A3038" s="55">
        <v>46237</v>
      </c>
      <c r="B3038" s="56" t="s">
        <v>82</v>
      </c>
      <c r="C3038" s="57">
        <v>110</v>
      </c>
      <c r="D3038" s="56" t="s">
        <v>4953</v>
      </c>
      <c r="E3038" s="56" t="s">
        <v>4954</v>
      </c>
      <c r="F3038" s="57">
        <v>1</v>
      </c>
    </row>
    <row r="3039" spans="1:6">
      <c r="A3039" s="55">
        <v>46237</v>
      </c>
      <c r="B3039" s="56" t="s">
        <v>86</v>
      </c>
      <c r="C3039" s="57">
        <v>150</v>
      </c>
      <c r="D3039" s="56" t="s">
        <v>4944</v>
      </c>
      <c r="E3039" s="56" t="s">
        <v>4945</v>
      </c>
      <c r="F3039" s="57">
        <v>1</v>
      </c>
    </row>
    <row r="3040" spans="1:6">
      <c r="A3040" s="55">
        <v>46237</v>
      </c>
      <c r="B3040" s="56" t="s">
        <v>88</v>
      </c>
      <c r="C3040" s="57">
        <v>185</v>
      </c>
      <c r="D3040" s="56" t="s">
        <v>4946</v>
      </c>
      <c r="E3040" s="56" t="s">
        <v>4947</v>
      </c>
      <c r="F3040" s="57">
        <v>1</v>
      </c>
    </row>
    <row r="3041" spans="1:6">
      <c r="A3041" s="55">
        <v>46237</v>
      </c>
      <c r="B3041" s="56" t="s">
        <v>90</v>
      </c>
      <c r="C3041" s="57">
        <v>107</v>
      </c>
      <c r="D3041" s="56" t="s">
        <v>4944</v>
      </c>
      <c r="E3041" s="56" t="s">
        <v>4945</v>
      </c>
      <c r="F3041" s="57">
        <v>1</v>
      </c>
    </row>
    <row r="3042" spans="1:6">
      <c r="A3042" s="55">
        <v>46237</v>
      </c>
      <c r="B3042" s="56" t="s">
        <v>92</v>
      </c>
      <c r="C3042" s="57">
        <v>112</v>
      </c>
      <c r="D3042" s="56" t="s">
        <v>4955</v>
      </c>
      <c r="E3042" s="56" t="s">
        <v>4956</v>
      </c>
      <c r="F3042" s="57">
        <v>3</v>
      </c>
    </row>
    <row r="3043" spans="1:6">
      <c r="A3043" s="55">
        <v>46237</v>
      </c>
      <c r="B3043" s="56" t="s">
        <v>94</v>
      </c>
      <c r="C3043" s="57">
        <v>74</v>
      </c>
      <c r="D3043" s="56" t="s">
        <v>4944</v>
      </c>
      <c r="E3043" s="56" t="s">
        <v>4945</v>
      </c>
      <c r="F3043" s="57">
        <v>1</v>
      </c>
    </row>
    <row r="3044" spans="1:6">
      <c r="A3044" s="55">
        <v>46237</v>
      </c>
      <c r="B3044" s="56" t="s">
        <v>96</v>
      </c>
      <c r="C3044" s="57">
        <v>88</v>
      </c>
      <c r="D3044" s="56" t="s">
        <v>4946</v>
      </c>
      <c r="E3044" s="56" t="s">
        <v>4947</v>
      </c>
      <c r="F3044" s="57">
        <v>1</v>
      </c>
    </row>
    <row r="3045" spans="1:6">
      <c r="A3045" s="55">
        <v>46237</v>
      </c>
      <c r="B3045" s="56" t="s">
        <v>98</v>
      </c>
      <c r="C3045" s="57">
        <v>80</v>
      </c>
      <c r="D3045" s="56" t="s">
        <v>4955</v>
      </c>
      <c r="E3045" s="56" t="s">
        <v>4956</v>
      </c>
      <c r="F3045" s="57">
        <v>3</v>
      </c>
    </row>
    <row r="3046" spans="1:6">
      <c r="A3046" s="55">
        <v>46237</v>
      </c>
      <c r="B3046" s="56" t="s">
        <v>100</v>
      </c>
      <c r="C3046" s="57">
        <v>76</v>
      </c>
      <c r="D3046" s="56" t="s">
        <v>4953</v>
      </c>
      <c r="E3046" s="56" t="s">
        <v>4954</v>
      </c>
      <c r="F3046" s="57">
        <v>1</v>
      </c>
    </row>
    <row r="3047" spans="1:6">
      <c r="A3047" s="55">
        <v>46237</v>
      </c>
      <c r="B3047" s="56" t="s">
        <v>102</v>
      </c>
      <c r="C3047" s="57">
        <v>124</v>
      </c>
      <c r="D3047" s="56" t="s">
        <v>4944</v>
      </c>
      <c r="E3047" s="56" t="s">
        <v>4945</v>
      </c>
      <c r="F3047" s="57">
        <v>1</v>
      </c>
    </row>
    <row r="3048" spans="1:6">
      <c r="A3048" s="55">
        <v>46237</v>
      </c>
      <c r="B3048" s="56" t="s">
        <v>104</v>
      </c>
      <c r="C3048" s="57">
        <v>114</v>
      </c>
      <c r="D3048" s="56" t="s">
        <v>4942</v>
      </c>
      <c r="E3048" s="56" t="s">
        <v>4943</v>
      </c>
      <c r="F3048" s="57">
        <v>2</v>
      </c>
    </row>
    <row r="3049" spans="1:6">
      <c r="A3049" s="55">
        <v>46237</v>
      </c>
      <c r="B3049" s="56" t="s">
        <v>112</v>
      </c>
      <c r="C3049" s="57">
        <v>193</v>
      </c>
      <c r="D3049" s="56" t="s">
        <v>4946</v>
      </c>
      <c r="E3049" s="56" t="s">
        <v>4947</v>
      </c>
      <c r="F3049" s="57">
        <v>1</v>
      </c>
    </row>
    <row r="3050" spans="1:6">
      <c r="A3050" s="55">
        <v>46237</v>
      </c>
      <c r="B3050" s="56" t="s">
        <v>114</v>
      </c>
      <c r="C3050" s="57">
        <v>139</v>
      </c>
      <c r="D3050" s="56" t="s">
        <v>4944</v>
      </c>
      <c r="E3050" s="56" t="s">
        <v>4945</v>
      </c>
      <c r="F3050" s="57">
        <v>1</v>
      </c>
    </row>
    <row r="3051" spans="1:6">
      <c r="A3051" s="55">
        <v>46237</v>
      </c>
      <c r="B3051" s="56" t="s">
        <v>4063</v>
      </c>
      <c r="C3051" s="57">
        <v>96</v>
      </c>
      <c r="D3051" s="56" t="s">
        <v>4942</v>
      </c>
      <c r="E3051" s="56" t="s">
        <v>4943</v>
      </c>
      <c r="F3051" s="57">
        <v>2</v>
      </c>
    </row>
    <row r="3052" spans="1:6">
      <c r="A3052" s="55">
        <v>46237</v>
      </c>
      <c r="B3052" s="56" t="s">
        <v>116</v>
      </c>
      <c r="C3052" s="57">
        <v>79</v>
      </c>
      <c r="D3052" s="56" t="s">
        <v>4955</v>
      </c>
      <c r="E3052" s="56" t="s">
        <v>4956</v>
      </c>
      <c r="F3052" s="57">
        <v>3</v>
      </c>
    </row>
    <row r="3053" spans="1:6">
      <c r="A3053" s="55">
        <v>46237</v>
      </c>
      <c r="B3053" s="56" t="s">
        <v>118</v>
      </c>
      <c r="C3053" s="57">
        <v>54</v>
      </c>
      <c r="D3053" s="56" t="s">
        <v>4953</v>
      </c>
      <c r="E3053" s="56" t="s">
        <v>4954</v>
      </c>
      <c r="F3053" s="57">
        <v>1</v>
      </c>
    </row>
    <row r="3054" spans="1:6">
      <c r="A3054" s="55">
        <v>46237</v>
      </c>
      <c r="B3054" s="56" t="s">
        <v>120</v>
      </c>
      <c r="C3054" s="57">
        <v>185</v>
      </c>
      <c r="D3054" s="56" t="s">
        <v>4946</v>
      </c>
      <c r="E3054" s="56" t="s">
        <v>4947</v>
      </c>
      <c r="F3054" s="57">
        <v>1</v>
      </c>
    </row>
    <row r="3055" spans="1:6">
      <c r="A3055" s="55">
        <v>46237</v>
      </c>
      <c r="B3055" s="56" t="s">
        <v>124</v>
      </c>
      <c r="C3055" s="57">
        <v>97</v>
      </c>
      <c r="D3055" s="56" t="s">
        <v>4944</v>
      </c>
      <c r="E3055" s="56" t="s">
        <v>4945</v>
      </c>
      <c r="F3055" s="57">
        <v>1</v>
      </c>
    </row>
    <row r="3056" spans="1:6">
      <c r="A3056" s="55">
        <v>46237</v>
      </c>
      <c r="B3056" s="56" t="s">
        <v>128</v>
      </c>
      <c r="C3056" s="57">
        <v>10</v>
      </c>
      <c r="D3056" s="56" t="s">
        <v>4944</v>
      </c>
      <c r="E3056" s="56" t="s">
        <v>4945</v>
      </c>
      <c r="F3056" s="57">
        <v>1</v>
      </c>
    </row>
    <row r="3057" spans="1:6">
      <c r="A3057" s="55">
        <v>46237</v>
      </c>
      <c r="B3057" s="56" t="s">
        <v>130</v>
      </c>
      <c r="C3057" s="57">
        <v>15</v>
      </c>
      <c r="D3057" s="56" t="s">
        <v>4942</v>
      </c>
      <c r="E3057" s="56" t="s">
        <v>4943</v>
      </c>
      <c r="F3057" s="57">
        <v>2</v>
      </c>
    </row>
    <row r="3058" spans="1:6">
      <c r="A3058" s="55">
        <v>46237</v>
      </c>
      <c r="B3058" s="56" t="s">
        <v>132</v>
      </c>
      <c r="C3058" s="57">
        <v>183</v>
      </c>
      <c r="D3058" s="56" t="s">
        <v>4946</v>
      </c>
      <c r="E3058" s="56" t="s">
        <v>4947</v>
      </c>
      <c r="F3058" s="57">
        <v>1</v>
      </c>
    </row>
    <row r="3059" spans="1:6">
      <c r="A3059" s="55">
        <v>46237</v>
      </c>
      <c r="B3059" s="56" t="s">
        <v>134</v>
      </c>
      <c r="C3059" s="57">
        <v>29</v>
      </c>
      <c r="D3059" s="56" t="s">
        <v>4950</v>
      </c>
      <c r="E3059" s="56" t="s">
        <v>4951</v>
      </c>
      <c r="F3059" s="57">
        <v>1</v>
      </c>
    </row>
    <row r="3060" spans="1:6">
      <c r="A3060" s="55">
        <v>46237</v>
      </c>
      <c r="B3060" s="56" t="s">
        <v>142</v>
      </c>
      <c r="C3060" s="57">
        <v>70</v>
      </c>
      <c r="D3060" s="56" t="s">
        <v>4946</v>
      </c>
      <c r="E3060" s="56" t="s">
        <v>4947</v>
      </c>
      <c r="F3060" s="57">
        <v>1</v>
      </c>
    </row>
    <row r="3061" spans="1:6">
      <c r="A3061" s="55">
        <v>46237</v>
      </c>
      <c r="B3061" s="56" t="s">
        <v>4065</v>
      </c>
      <c r="C3061" s="57">
        <v>72</v>
      </c>
      <c r="D3061" s="56" t="s">
        <v>4953</v>
      </c>
      <c r="E3061" s="56" t="s">
        <v>4954</v>
      </c>
      <c r="F3061" s="57">
        <v>1</v>
      </c>
    </row>
    <row r="3062" spans="1:6">
      <c r="A3062" s="55">
        <v>46237</v>
      </c>
      <c r="B3062" s="56" t="s">
        <v>144</v>
      </c>
      <c r="C3062" s="57">
        <v>3</v>
      </c>
      <c r="D3062" s="56" t="s">
        <v>4953</v>
      </c>
      <c r="E3062" s="56" t="s">
        <v>4954</v>
      </c>
      <c r="F3062" s="57">
        <v>1</v>
      </c>
    </row>
    <row r="3063" spans="1:6">
      <c r="A3063" s="55">
        <v>46237</v>
      </c>
      <c r="B3063" s="56" t="s">
        <v>146</v>
      </c>
      <c r="C3063" s="57">
        <v>206</v>
      </c>
      <c r="D3063" s="56" t="s">
        <v>4942</v>
      </c>
      <c r="E3063" s="56" t="s">
        <v>4943</v>
      </c>
      <c r="F3063" s="57">
        <v>2</v>
      </c>
    </row>
    <row r="3064" spans="1:6">
      <c r="A3064" s="55">
        <v>46237</v>
      </c>
      <c r="B3064" s="56" t="s">
        <v>148</v>
      </c>
      <c r="C3064" s="57">
        <v>78</v>
      </c>
      <c r="D3064" s="56" t="s">
        <v>4953</v>
      </c>
      <c r="E3064" s="56" t="s">
        <v>4954</v>
      </c>
      <c r="F3064" s="57">
        <v>1</v>
      </c>
    </row>
    <row r="3065" spans="1:6">
      <c r="A3065" s="55">
        <v>46237</v>
      </c>
      <c r="B3065" s="56" t="s">
        <v>152</v>
      </c>
      <c r="C3065" s="57">
        <v>58</v>
      </c>
      <c r="D3065" s="56" t="s">
        <v>4953</v>
      </c>
      <c r="E3065" s="56" t="s">
        <v>4954</v>
      </c>
      <c r="F3065" s="57">
        <v>1</v>
      </c>
    </row>
    <row r="3066" spans="1:6">
      <c r="A3066" s="55">
        <v>46237</v>
      </c>
      <c r="B3066" s="56" t="s">
        <v>156</v>
      </c>
      <c r="C3066" s="57">
        <v>65</v>
      </c>
      <c r="D3066" s="56" t="s">
        <v>4942</v>
      </c>
      <c r="E3066" s="56" t="s">
        <v>4943</v>
      </c>
      <c r="F3066" s="57">
        <v>2</v>
      </c>
    </row>
    <row r="3067" spans="1:6">
      <c r="A3067" s="55">
        <v>46237</v>
      </c>
      <c r="B3067" s="56" t="s">
        <v>162</v>
      </c>
      <c r="C3067" s="57">
        <v>12</v>
      </c>
      <c r="D3067" s="56" t="s">
        <v>4944</v>
      </c>
      <c r="E3067" s="56" t="s">
        <v>4945</v>
      </c>
      <c r="F3067" s="57">
        <v>1</v>
      </c>
    </row>
    <row r="3068" spans="1:6">
      <c r="A3068" s="55">
        <v>46237</v>
      </c>
      <c r="B3068" s="56" t="s">
        <v>164</v>
      </c>
      <c r="C3068" s="57">
        <v>50</v>
      </c>
      <c r="D3068" s="56" t="s">
        <v>4953</v>
      </c>
      <c r="E3068" s="56" t="s">
        <v>4954</v>
      </c>
      <c r="F3068" s="57">
        <v>1</v>
      </c>
    </row>
    <row r="3069" spans="1:6">
      <c r="A3069" s="55">
        <v>46237</v>
      </c>
      <c r="B3069" s="56" t="s">
        <v>166</v>
      </c>
      <c r="C3069" s="57">
        <v>105</v>
      </c>
      <c r="D3069" s="56" t="s">
        <v>4944</v>
      </c>
      <c r="E3069" s="56" t="s">
        <v>4945</v>
      </c>
      <c r="F3069" s="57">
        <v>1</v>
      </c>
    </row>
    <row r="3070" spans="1:6">
      <c r="A3070" s="55">
        <v>46237</v>
      </c>
      <c r="B3070" s="56" t="s">
        <v>168</v>
      </c>
      <c r="C3070" s="57">
        <v>73</v>
      </c>
      <c r="D3070" s="56" t="s">
        <v>4955</v>
      </c>
      <c r="E3070" s="56" t="s">
        <v>4956</v>
      </c>
      <c r="F3070" s="57">
        <v>3</v>
      </c>
    </row>
    <row r="3071" spans="1:6">
      <c r="A3071" s="55">
        <v>46237</v>
      </c>
      <c r="B3071" s="56" t="s">
        <v>170</v>
      </c>
      <c r="C3071" s="57">
        <v>166</v>
      </c>
      <c r="D3071" s="56" t="s">
        <v>4944</v>
      </c>
      <c r="E3071" s="56" t="s">
        <v>4945</v>
      </c>
      <c r="F3071" s="57">
        <v>1</v>
      </c>
    </row>
    <row r="3072" spans="1:6">
      <c r="A3072" s="55">
        <v>46237</v>
      </c>
      <c r="B3072" s="56" t="s">
        <v>172</v>
      </c>
      <c r="C3072" s="57">
        <v>23</v>
      </c>
      <c r="D3072" s="56" t="s">
        <v>4953</v>
      </c>
      <c r="E3072" s="56" t="s">
        <v>4954</v>
      </c>
      <c r="F3072" s="57">
        <v>1</v>
      </c>
    </row>
    <row r="3073" spans="1:6">
      <c r="A3073" s="55">
        <v>46237</v>
      </c>
      <c r="B3073" s="56" t="s">
        <v>174</v>
      </c>
      <c r="C3073" s="57">
        <v>75</v>
      </c>
      <c r="D3073" s="56" t="s">
        <v>4942</v>
      </c>
      <c r="E3073" s="56" t="s">
        <v>4943</v>
      </c>
      <c r="F3073" s="57">
        <v>2</v>
      </c>
    </row>
    <row r="3074" spans="1:6">
      <c r="A3074" s="55">
        <v>46237</v>
      </c>
      <c r="B3074" s="56" t="s">
        <v>178</v>
      </c>
      <c r="C3074" s="57">
        <v>92</v>
      </c>
      <c r="D3074" s="56" t="s">
        <v>4946</v>
      </c>
      <c r="E3074" s="56" t="s">
        <v>4947</v>
      </c>
      <c r="F3074" s="57">
        <v>1</v>
      </c>
    </row>
    <row r="3075" spans="1:6">
      <c r="A3075" s="55">
        <v>46237</v>
      </c>
      <c r="B3075" s="56" t="s">
        <v>180</v>
      </c>
      <c r="C3075" s="57">
        <v>96</v>
      </c>
      <c r="D3075" s="56" t="s">
        <v>4944</v>
      </c>
      <c r="E3075" s="56" t="s">
        <v>4945</v>
      </c>
      <c r="F3075" s="57">
        <v>1</v>
      </c>
    </row>
    <row r="3076" spans="1:6">
      <c r="A3076" s="55">
        <v>46237</v>
      </c>
      <c r="B3076" s="56" t="s">
        <v>182</v>
      </c>
      <c r="C3076" s="57">
        <v>64</v>
      </c>
      <c r="D3076" s="56" t="s">
        <v>4948</v>
      </c>
      <c r="E3076" s="56" t="s">
        <v>4949</v>
      </c>
      <c r="F3076" s="57">
        <v>2</v>
      </c>
    </row>
    <row r="3077" spans="1:6">
      <c r="A3077" s="55">
        <v>46237</v>
      </c>
      <c r="B3077" s="56" t="s">
        <v>184</v>
      </c>
      <c r="C3077" s="57">
        <v>114</v>
      </c>
      <c r="D3077" s="56" t="s">
        <v>4944</v>
      </c>
      <c r="E3077" s="56" t="s">
        <v>4945</v>
      </c>
      <c r="F3077" s="57">
        <v>1</v>
      </c>
    </row>
    <row r="3078" spans="1:6">
      <c r="A3078" s="55">
        <v>46237</v>
      </c>
      <c r="B3078" s="56" t="s">
        <v>186</v>
      </c>
      <c r="C3078" s="57">
        <v>22</v>
      </c>
      <c r="D3078" s="56" t="s">
        <v>4953</v>
      </c>
      <c r="E3078" s="56" t="s">
        <v>4954</v>
      </c>
      <c r="F3078" s="57">
        <v>1</v>
      </c>
    </row>
    <row r="3079" spans="1:6">
      <c r="A3079" s="55">
        <v>46237</v>
      </c>
      <c r="B3079" s="56" t="s">
        <v>188</v>
      </c>
      <c r="C3079" s="57">
        <v>67</v>
      </c>
      <c r="D3079" s="56" t="s">
        <v>4942</v>
      </c>
      <c r="E3079" s="56" t="s">
        <v>4943</v>
      </c>
      <c r="F3079" s="57">
        <v>2</v>
      </c>
    </row>
    <row r="3080" spans="1:6">
      <c r="A3080" s="55">
        <v>46237</v>
      </c>
      <c r="B3080" s="56" t="s">
        <v>192</v>
      </c>
      <c r="C3080" s="57">
        <v>4</v>
      </c>
      <c r="D3080" s="56" t="s">
        <v>4950</v>
      </c>
      <c r="E3080" s="56" t="s">
        <v>4951</v>
      </c>
      <c r="F3080" s="57">
        <v>1</v>
      </c>
    </row>
    <row r="3081" spans="1:6">
      <c r="A3081" s="55">
        <v>46237</v>
      </c>
      <c r="B3081" s="56" t="s">
        <v>194</v>
      </c>
      <c r="C3081" s="57">
        <v>62</v>
      </c>
      <c r="D3081" s="56" t="s">
        <v>4953</v>
      </c>
      <c r="E3081" s="56" t="s">
        <v>4954</v>
      </c>
      <c r="F3081" s="57">
        <v>1</v>
      </c>
    </row>
    <row r="3082" spans="1:6">
      <c r="A3082" s="55">
        <v>46237</v>
      </c>
      <c r="B3082" s="56" t="s">
        <v>196</v>
      </c>
      <c r="C3082" s="57">
        <v>6</v>
      </c>
      <c r="D3082" s="56" t="s">
        <v>4942</v>
      </c>
      <c r="E3082" s="56" t="s">
        <v>4943</v>
      </c>
      <c r="F3082" s="57">
        <v>2</v>
      </c>
    </row>
    <row r="3083" spans="1:6">
      <c r="A3083" s="55">
        <v>46237</v>
      </c>
      <c r="B3083" s="56" t="s">
        <v>198</v>
      </c>
      <c r="C3083" s="57">
        <v>43</v>
      </c>
      <c r="D3083" s="56" t="s">
        <v>4946</v>
      </c>
      <c r="E3083" s="56" t="s">
        <v>4947</v>
      </c>
      <c r="F3083" s="57">
        <v>1</v>
      </c>
    </row>
    <row r="3084" spans="1:6">
      <c r="A3084" s="55">
        <v>46237</v>
      </c>
      <c r="B3084" s="56" t="s">
        <v>208</v>
      </c>
      <c r="C3084" s="57">
        <v>6</v>
      </c>
      <c r="D3084" s="56" t="s">
        <v>4942</v>
      </c>
      <c r="E3084" s="56" t="s">
        <v>4943</v>
      </c>
      <c r="F3084" s="57">
        <v>2</v>
      </c>
    </row>
    <row r="3085" spans="1:6">
      <c r="A3085" s="55">
        <v>46237</v>
      </c>
      <c r="B3085" s="56" t="s">
        <v>212</v>
      </c>
      <c r="C3085" s="57">
        <v>15</v>
      </c>
      <c r="D3085" s="56" t="s">
        <v>4950</v>
      </c>
      <c r="E3085" s="56" t="s">
        <v>4951</v>
      </c>
      <c r="F3085" s="57">
        <v>1</v>
      </c>
    </row>
    <row r="3086" spans="1:6">
      <c r="A3086" s="55">
        <v>46237</v>
      </c>
      <c r="B3086" s="56" t="s">
        <v>216</v>
      </c>
      <c r="C3086" s="57">
        <v>60</v>
      </c>
      <c r="D3086" s="56" t="s">
        <v>4946</v>
      </c>
      <c r="E3086" s="56" t="s">
        <v>4947</v>
      </c>
      <c r="F3086" s="57">
        <v>1</v>
      </c>
    </row>
    <row r="3087" spans="1:6">
      <c r="A3087" s="55">
        <v>46237</v>
      </c>
      <c r="B3087" s="56" t="s">
        <v>220</v>
      </c>
      <c r="C3087" s="57">
        <v>33</v>
      </c>
      <c r="D3087" s="56" t="s">
        <v>4953</v>
      </c>
      <c r="E3087" s="56" t="s">
        <v>4954</v>
      </c>
      <c r="F3087" s="57">
        <v>1</v>
      </c>
    </row>
    <row r="3088" spans="1:6">
      <c r="A3088" s="55">
        <v>46237</v>
      </c>
      <c r="B3088" s="56" t="s">
        <v>226</v>
      </c>
      <c r="C3088" s="57">
        <v>69</v>
      </c>
      <c r="D3088" s="56" t="s">
        <v>4965</v>
      </c>
      <c r="E3088" s="56" t="s">
        <v>4966</v>
      </c>
      <c r="F3088" s="57">
        <v>2</v>
      </c>
    </row>
    <row r="3089" spans="1:6">
      <c r="A3089" s="55">
        <v>46237</v>
      </c>
      <c r="B3089" s="56" t="s">
        <v>228</v>
      </c>
      <c r="C3089" s="57">
        <v>72</v>
      </c>
      <c r="D3089" s="56" t="s">
        <v>4946</v>
      </c>
      <c r="E3089" s="56" t="s">
        <v>4947</v>
      </c>
      <c r="F3089" s="57">
        <v>1</v>
      </c>
    </row>
    <row r="3090" spans="1:6">
      <c r="A3090" s="55">
        <v>46237</v>
      </c>
      <c r="B3090" s="56" t="s">
        <v>236</v>
      </c>
      <c r="C3090" s="57">
        <v>18</v>
      </c>
      <c r="D3090" s="56" t="s">
        <v>4950</v>
      </c>
      <c r="E3090" s="56" t="s">
        <v>4951</v>
      </c>
      <c r="F3090" s="57">
        <v>1</v>
      </c>
    </row>
    <row r="3091" spans="1:6">
      <c r="A3091" s="55">
        <v>46237</v>
      </c>
      <c r="B3091" s="56" t="s">
        <v>238</v>
      </c>
      <c r="C3091" s="57">
        <v>135</v>
      </c>
      <c r="D3091" s="56" t="s">
        <v>4948</v>
      </c>
      <c r="E3091" s="56" t="s">
        <v>4949</v>
      </c>
      <c r="F3091" s="57">
        <v>2</v>
      </c>
    </row>
    <row r="3092" spans="1:6">
      <c r="A3092" s="55">
        <v>46237</v>
      </c>
      <c r="B3092" s="56" t="s">
        <v>240</v>
      </c>
      <c r="C3092" s="57">
        <v>103</v>
      </c>
      <c r="D3092" s="56" t="s">
        <v>4942</v>
      </c>
      <c r="E3092" s="56" t="s">
        <v>4943</v>
      </c>
      <c r="F3092" s="57">
        <v>2</v>
      </c>
    </row>
    <row r="3093" spans="1:6">
      <c r="A3093" s="55">
        <v>46237</v>
      </c>
      <c r="B3093" s="56" t="s">
        <v>254</v>
      </c>
      <c r="C3093" s="57">
        <v>129</v>
      </c>
      <c r="D3093" s="56" t="s">
        <v>4950</v>
      </c>
      <c r="E3093" s="56" t="s">
        <v>4951</v>
      </c>
      <c r="F3093" s="57">
        <v>1</v>
      </c>
    </row>
    <row r="3094" spans="1:6">
      <c r="A3094" s="55">
        <v>46237</v>
      </c>
      <c r="B3094" s="56" t="s">
        <v>256</v>
      </c>
      <c r="C3094" s="57">
        <v>80</v>
      </c>
      <c r="D3094" s="56" t="s">
        <v>4942</v>
      </c>
      <c r="E3094" s="56" t="s">
        <v>4943</v>
      </c>
      <c r="F3094" s="57">
        <v>2</v>
      </c>
    </row>
    <row r="3095" spans="1:6">
      <c r="A3095" s="55">
        <v>46237</v>
      </c>
      <c r="B3095" s="56" t="s">
        <v>258</v>
      </c>
      <c r="C3095" s="57">
        <v>20</v>
      </c>
      <c r="D3095" s="56" t="s">
        <v>4944</v>
      </c>
      <c r="E3095" s="56" t="s">
        <v>4945</v>
      </c>
      <c r="F3095" s="57">
        <v>1</v>
      </c>
    </row>
    <row r="3096" spans="1:6">
      <c r="A3096" s="55">
        <v>46237</v>
      </c>
      <c r="B3096" s="56" t="s">
        <v>270</v>
      </c>
      <c r="C3096" s="57">
        <v>45</v>
      </c>
      <c r="D3096" s="56" t="s">
        <v>4953</v>
      </c>
      <c r="E3096" s="56" t="s">
        <v>4954</v>
      </c>
      <c r="F3096" s="57">
        <v>1</v>
      </c>
    </row>
    <row r="3097" spans="1:6">
      <c r="A3097" s="55">
        <v>46237</v>
      </c>
      <c r="B3097" s="56" t="s">
        <v>276</v>
      </c>
      <c r="C3097" s="57">
        <v>57</v>
      </c>
      <c r="D3097" s="56" t="s">
        <v>4942</v>
      </c>
      <c r="E3097" s="56" t="s">
        <v>4943</v>
      </c>
      <c r="F3097" s="57">
        <v>2</v>
      </c>
    </row>
    <row r="3098" spans="1:6">
      <c r="A3098" s="55">
        <v>46237</v>
      </c>
      <c r="B3098" s="56" t="s">
        <v>278</v>
      </c>
      <c r="C3098" s="57">
        <v>34</v>
      </c>
      <c r="D3098" s="56" t="s">
        <v>4953</v>
      </c>
      <c r="E3098" s="56" t="s">
        <v>4954</v>
      </c>
      <c r="F3098" s="57">
        <v>1</v>
      </c>
    </row>
    <row r="3099" spans="1:6">
      <c r="A3099" s="55">
        <v>46237</v>
      </c>
      <c r="B3099" s="56" t="s">
        <v>282</v>
      </c>
      <c r="C3099" s="57">
        <v>93</v>
      </c>
      <c r="D3099" s="56" t="s">
        <v>4953</v>
      </c>
      <c r="E3099" s="56" t="s">
        <v>4954</v>
      </c>
      <c r="F3099" s="57">
        <v>1</v>
      </c>
    </row>
    <row r="3100" spans="1:6">
      <c r="A3100" s="55">
        <v>46237</v>
      </c>
      <c r="B3100" s="56" t="s">
        <v>284</v>
      </c>
      <c r="C3100" s="57">
        <v>14</v>
      </c>
      <c r="D3100" s="56" t="s">
        <v>4942</v>
      </c>
      <c r="E3100" s="56" t="s">
        <v>4943</v>
      </c>
      <c r="F3100" s="57">
        <v>2</v>
      </c>
    </row>
    <row r="3101" spans="1:6">
      <c r="A3101" s="55">
        <v>46237</v>
      </c>
      <c r="B3101" s="56" t="s">
        <v>304</v>
      </c>
      <c r="C3101" s="57">
        <v>10</v>
      </c>
      <c r="D3101" s="56" t="s">
        <v>4942</v>
      </c>
      <c r="E3101" s="56" t="s">
        <v>4943</v>
      </c>
      <c r="F3101" s="57">
        <v>2</v>
      </c>
    </row>
    <row r="3102" spans="1:6">
      <c r="A3102" s="55">
        <v>46237</v>
      </c>
      <c r="B3102" s="56" t="s">
        <v>312</v>
      </c>
      <c r="C3102" s="57">
        <v>8</v>
      </c>
      <c r="D3102" s="56" t="s">
        <v>4942</v>
      </c>
      <c r="E3102" s="56" t="s">
        <v>4943</v>
      </c>
      <c r="F3102" s="57">
        <v>2</v>
      </c>
    </row>
    <row r="3103" spans="1:6">
      <c r="A3103" s="55">
        <v>46237</v>
      </c>
      <c r="B3103" s="56" t="s">
        <v>328</v>
      </c>
      <c r="C3103" s="57">
        <v>128</v>
      </c>
      <c r="D3103" s="56" t="s">
        <v>4944</v>
      </c>
      <c r="E3103" s="56" t="s">
        <v>4945</v>
      </c>
      <c r="F3103" s="57">
        <v>1</v>
      </c>
    </row>
    <row r="3104" spans="1:6">
      <c r="A3104" s="55">
        <v>46237</v>
      </c>
      <c r="B3104" s="56" t="s">
        <v>338</v>
      </c>
      <c r="C3104" s="57">
        <v>28</v>
      </c>
      <c r="D3104" s="56" t="s">
        <v>4953</v>
      </c>
      <c r="E3104" s="56" t="s">
        <v>4954</v>
      </c>
      <c r="F3104" s="57">
        <v>1</v>
      </c>
    </row>
    <row r="3105" spans="1:6">
      <c r="A3105" s="55">
        <v>46237</v>
      </c>
      <c r="B3105" s="56" t="s">
        <v>350</v>
      </c>
      <c r="C3105" s="57">
        <v>36</v>
      </c>
      <c r="D3105" s="56" t="s">
        <v>4942</v>
      </c>
      <c r="E3105" s="56" t="s">
        <v>4943</v>
      </c>
      <c r="F3105" s="57">
        <v>2</v>
      </c>
    </row>
    <row r="3106" spans="1:6">
      <c r="A3106" s="55">
        <v>46237</v>
      </c>
      <c r="B3106" s="56" t="s">
        <v>354</v>
      </c>
      <c r="C3106" s="57">
        <v>26</v>
      </c>
      <c r="D3106" s="56" t="s">
        <v>4942</v>
      </c>
      <c r="E3106" s="56" t="s">
        <v>4943</v>
      </c>
      <c r="F3106" s="57">
        <v>2</v>
      </c>
    </row>
    <row r="3107" spans="1:6">
      <c r="A3107" s="55">
        <v>46237</v>
      </c>
      <c r="B3107" s="56" t="s">
        <v>358</v>
      </c>
      <c r="C3107" s="57">
        <v>34</v>
      </c>
      <c r="D3107" s="56" t="s">
        <v>4942</v>
      </c>
      <c r="E3107" s="56" t="s">
        <v>4943</v>
      </c>
      <c r="F3107" s="57">
        <v>2</v>
      </c>
    </row>
    <row r="3108" spans="1:6">
      <c r="A3108" s="55">
        <v>46237</v>
      </c>
      <c r="B3108" s="56" t="s">
        <v>364</v>
      </c>
      <c r="C3108" s="57">
        <v>6</v>
      </c>
      <c r="D3108" s="56" t="s">
        <v>4942</v>
      </c>
      <c r="E3108" s="56" t="s">
        <v>4943</v>
      </c>
      <c r="F3108" s="57">
        <v>2</v>
      </c>
    </row>
    <row r="3109" spans="1:6">
      <c r="A3109" s="55">
        <v>46237</v>
      </c>
      <c r="B3109" s="56" t="s">
        <v>374</v>
      </c>
      <c r="C3109" s="57">
        <v>9</v>
      </c>
      <c r="D3109" s="56" t="s">
        <v>4942</v>
      </c>
      <c r="E3109" s="56" t="s">
        <v>4943</v>
      </c>
      <c r="F3109" s="57">
        <v>2</v>
      </c>
    </row>
    <row r="3110" spans="1:6">
      <c r="A3110" s="55">
        <v>46237</v>
      </c>
      <c r="B3110" s="56" t="s">
        <v>390</v>
      </c>
      <c r="C3110" s="57">
        <v>18</v>
      </c>
      <c r="D3110" s="56" t="s">
        <v>4953</v>
      </c>
      <c r="E3110" s="56" t="s">
        <v>4954</v>
      </c>
      <c r="F3110" s="57">
        <v>1</v>
      </c>
    </row>
    <row r="3111" spans="1:6">
      <c r="A3111" s="55">
        <v>46237</v>
      </c>
      <c r="B3111" s="56" t="s">
        <v>394</v>
      </c>
      <c r="C3111" s="57">
        <v>12</v>
      </c>
      <c r="D3111" s="56" t="s">
        <v>4942</v>
      </c>
      <c r="E3111" s="56" t="s">
        <v>4943</v>
      </c>
      <c r="F3111" s="57">
        <v>2</v>
      </c>
    </row>
    <row r="3112" spans="1:6">
      <c r="A3112" s="55">
        <v>46237</v>
      </c>
      <c r="B3112" s="56" t="s">
        <v>428</v>
      </c>
      <c r="C3112" s="57">
        <v>34</v>
      </c>
      <c r="D3112" s="56" t="s">
        <v>4946</v>
      </c>
      <c r="E3112" s="56" t="s">
        <v>4947</v>
      </c>
      <c r="F3112" s="57">
        <v>1</v>
      </c>
    </row>
    <row r="3113" spans="1:6">
      <c r="A3113" s="55">
        <v>46237</v>
      </c>
      <c r="B3113" s="56" t="s">
        <v>430</v>
      </c>
      <c r="C3113" s="57">
        <v>78</v>
      </c>
      <c r="D3113" s="56" t="s">
        <v>4942</v>
      </c>
      <c r="E3113" s="56" t="s">
        <v>4943</v>
      </c>
      <c r="F3113" s="57">
        <v>2</v>
      </c>
    </row>
    <row r="3114" spans="1:6">
      <c r="A3114" s="55">
        <v>46237</v>
      </c>
      <c r="B3114" s="56" t="s">
        <v>432</v>
      </c>
      <c r="C3114" s="57">
        <v>36</v>
      </c>
      <c r="D3114" s="56" t="s">
        <v>4942</v>
      </c>
      <c r="E3114" s="56" t="s">
        <v>4943</v>
      </c>
      <c r="F3114" s="57">
        <v>2</v>
      </c>
    </row>
    <row r="3115" spans="1:6">
      <c r="A3115" s="55">
        <v>46237</v>
      </c>
      <c r="B3115" s="56" t="s">
        <v>456</v>
      </c>
      <c r="C3115" s="57">
        <v>100</v>
      </c>
      <c r="D3115" s="56" t="s">
        <v>4942</v>
      </c>
      <c r="E3115" s="56" t="s">
        <v>4943</v>
      </c>
      <c r="F3115" s="57">
        <v>2</v>
      </c>
    </row>
    <row r="3116" spans="1:6">
      <c r="A3116" s="55">
        <v>46237</v>
      </c>
      <c r="B3116" s="56" t="s">
        <v>458</v>
      </c>
      <c r="C3116" s="57">
        <v>84</v>
      </c>
      <c r="D3116" s="56" t="s">
        <v>4942</v>
      </c>
      <c r="E3116" s="56" t="s">
        <v>4943</v>
      </c>
      <c r="F3116" s="57">
        <v>2</v>
      </c>
    </row>
    <row r="3117" spans="1:6">
      <c r="A3117" s="55">
        <v>46237</v>
      </c>
      <c r="B3117" s="56" t="s">
        <v>464</v>
      </c>
      <c r="C3117" s="57">
        <v>32</v>
      </c>
      <c r="D3117" s="56" t="s">
        <v>4946</v>
      </c>
      <c r="E3117" s="56" t="s">
        <v>4947</v>
      </c>
      <c r="F3117" s="57">
        <v>1</v>
      </c>
    </row>
    <row r="3118" spans="1:6">
      <c r="A3118" s="55">
        <v>46237</v>
      </c>
      <c r="B3118" s="56" t="s">
        <v>470</v>
      </c>
      <c r="C3118" s="57">
        <v>75</v>
      </c>
      <c r="D3118" s="56" t="s">
        <v>4953</v>
      </c>
      <c r="E3118" s="56" t="s">
        <v>4954</v>
      </c>
      <c r="F3118" s="57">
        <v>1</v>
      </c>
    </row>
    <row r="3119" spans="1:6">
      <c r="A3119" s="55">
        <v>46235</v>
      </c>
      <c r="B3119" s="56" t="s">
        <v>46</v>
      </c>
      <c r="C3119" s="57">
        <v>1</v>
      </c>
      <c r="D3119" s="56" t="s">
        <v>4944</v>
      </c>
      <c r="E3119" s="56" t="s">
        <v>4945</v>
      </c>
      <c r="F3119" s="57">
        <v>1</v>
      </c>
    </row>
    <row r="3120" spans="1:6">
      <c r="A3120" s="55">
        <v>46235</v>
      </c>
      <c r="B3120" s="56" t="s">
        <v>49</v>
      </c>
      <c r="C3120" s="57">
        <v>45</v>
      </c>
      <c r="D3120" s="56" t="s">
        <v>4967</v>
      </c>
      <c r="E3120" s="56" t="s">
        <v>4968</v>
      </c>
      <c r="F3120" s="57">
        <v>2</v>
      </c>
    </row>
    <row r="3121" spans="1:6">
      <c r="A3121" s="55">
        <v>46235</v>
      </c>
      <c r="B3121" s="56" t="s">
        <v>51</v>
      </c>
      <c r="C3121" s="57">
        <v>7</v>
      </c>
      <c r="D3121" s="56" t="s">
        <v>4942</v>
      </c>
      <c r="E3121" s="56" t="s">
        <v>4943</v>
      </c>
      <c r="F3121" s="57">
        <v>2</v>
      </c>
    </row>
    <row r="3122" spans="1:6">
      <c r="A3122" s="55">
        <v>46235</v>
      </c>
      <c r="B3122" s="56" t="s">
        <v>58</v>
      </c>
      <c r="C3122" s="57">
        <v>35</v>
      </c>
      <c r="D3122" s="56" t="s">
        <v>4953</v>
      </c>
      <c r="E3122" s="56" t="s">
        <v>4954</v>
      </c>
      <c r="F3122" s="57">
        <v>1</v>
      </c>
    </row>
    <row r="3123" spans="1:6">
      <c r="A3123" s="55">
        <v>46235</v>
      </c>
      <c r="B3123" s="56" t="s">
        <v>66</v>
      </c>
      <c r="C3123" s="57">
        <v>80</v>
      </c>
      <c r="D3123" s="56" t="s">
        <v>4944</v>
      </c>
      <c r="E3123" s="56" t="s">
        <v>4945</v>
      </c>
      <c r="F3123" s="57">
        <v>1</v>
      </c>
    </row>
    <row r="3124" spans="1:6">
      <c r="A3124" s="55">
        <v>46235</v>
      </c>
      <c r="B3124" s="56" t="s">
        <v>68</v>
      </c>
      <c r="C3124" s="57">
        <v>113</v>
      </c>
      <c r="D3124" s="56" t="s">
        <v>4953</v>
      </c>
      <c r="E3124" s="56" t="s">
        <v>4954</v>
      </c>
      <c r="F3124" s="57">
        <v>1</v>
      </c>
    </row>
    <row r="3125" spans="1:6">
      <c r="A3125" s="55">
        <v>46235</v>
      </c>
      <c r="B3125" s="56" t="s">
        <v>70</v>
      </c>
      <c r="C3125" s="57">
        <v>88</v>
      </c>
      <c r="D3125" s="56" t="s">
        <v>4944</v>
      </c>
      <c r="E3125" s="56" t="s">
        <v>4945</v>
      </c>
      <c r="F3125" s="57">
        <v>1</v>
      </c>
    </row>
    <row r="3126" spans="1:6">
      <c r="A3126" s="55">
        <v>46235</v>
      </c>
      <c r="B3126" s="56" t="s">
        <v>72</v>
      </c>
      <c r="C3126" s="57">
        <v>80</v>
      </c>
      <c r="D3126" s="56" t="s">
        <v>4944</v>
      </c>
      <c r="E3126" s="56" t="s">
        <v>4945</v>
      </c>
      <c r="F3126" s="57">
        <v>1</v>
      </c>
    </row>
    <row r="3127" spans="1:6">
      <c r="A3127" s="55">
        <v>46235</v>
      </c>
      <c r="B3127" s="56" t="s">
        <v>74</v>
      </c>
      <c r="C3127" s="57">
        <v>37</v>
      </c>
      <c r="D3127" s="56" t="s">
        <v>4948</v>
      </c>
      <c r="E3127" s="56" t="s">
        <v>4949</v>
      </c>
      <c r="F3127" s="57">
        <v>2</v>
      </c>
    </row>
    <row r="3128" spans="1:6">
      <c r="A3128" s="55">
        <v>46235</v>
      </c>
      <c r="B3128" s="56" t="s">
        <v>80</v>
      </c>
      <c r="C3128" s="57">
        <v>76</v>
      </c>
      <c r="D3128" s="56" t="s">
        <v>4948</v>
      </c>
      <c r="E3128" s="56" t="s">
        <v>4949</v>
      </c>
      <c r="F3128" s="57">
        <v>2</v>
      </c>
    </row>
    <row r="3129" spans="1:6">
      <c r="A3129" s="55">
        <v>46235</v>
      </c>
      <c r="B3129" s="56" t="s">
        <v>82</v>
      </c>
      <c r="C3129" s="57">
        <v>36</v>
      </c>
      <c r="D3129" s="56" t="s">
        <v>4953</v>
      </c>
      <c r="E3129" s="56" t="s">
        <v>4954</v>
      </c>
      <c r="F3129" s="57">
        <v>1</v>
      </c>
    </row>
    <row r="3130" spans="1:6">
      <c r="A3130" s="55">
        <v>46235</v>
      </c>
      <c r="B3130" s="56" t="s">
        <v>86</v>
      </c>
      <c r="C3130" s="57">
        <v>121</v>
      </c>
      <c r="D3130" s="56" t="s">
        <v>4944</v>
      </c>
      <c r="E3130" s="56" t="s">
        <v>4945</v>
      </c>
      <c r="F3130" s="57">
        <v>1</v>
      </c>
    </row>
    <row r="3131" spans="1:6">
      <c r="A3131" s="55">
        <v>46235</v>
      </c>
      <c r="B3131" s="56" t="s">
        <v>90</v>
      </c>
      <c r="C3131" s="57">
        <v>104</v>
      </c>
      <c r="D3131" s="56" t="s">
        <v>4944</v>
      </c>
      <c r="E3131" s="56" t="s">
        <v>4945</v>
      </c>
      <c r="F3131" s="57">
        <v>1</v>
      </c>
    </row>
    <row r="3132" spans="1:6">
      <c r="A3132" s="55">
        <v>46235</v>
      </c>
      <c r="B3132" s="56" t="s">
        <v>92</v>
      </c>
      <c r="C3132" s="57">
        <v>78</v>
      </c>
      <c r="D3132" s="56" t="s">
        <v>4963</v>
      </c>
      <c r="E3132" s="56" t="s">
        <v>4964</v>
      </c>
      <c r="F3132" s="57">
        <v>4</v>
      </c>
    </row>
    <row r="3133" spans="1:6">
      <c r="A3133" s="55">
        <v>46235</v>
      </c>
      <c r="B3133" s="56" t="s">
        <v>94</v>
      </c>
      <c r="C3133" s="57">
        <v>63</v>
      </c>
      <c r="D3133" s="56" t="s">
        <v>4944</v>
      </c>
      <c r="E3133" s="56" t="s">
        <v>4945</v>
      </c>
      <c r="F3133" s="57">
        <v>1</v>
      </c>
    </row>
    <row r="3134" spans="1:6">
      <c r="A3134" s="55">
        <v>46235</v>
      </c>
      <c r="B3134" s="56" t="s">
        <v>96</v>
      </c>
      <c r="C3134" s="57">
        <v>58</v>
      </c>
      <c r="D3134" s="56" t="s">
        <v>4946</v>
      </c>
      <c r="E3134" s="56" t="s">
        <v>4947</v>
      </c>
      <c r="F3134" s="57">
        <v>1</v>
      </c>
    </row>
    <row r="3135" spans="1:6">
      <c r="A3135" s="55">
        <v>46235</v>
      </c>
      <c r="B3135" s="56" t="s">
        <v>100</v>
      </c>
      <c r="C3135" s="57">
        <v>44</v>
      </c>
      <c r="D3135" s="56" t="s">
        <v>4953</v>
      </c>
      <c r="E3135" s="56" t="s">
        <v>4954</v>
      </c>
      <c r="F3135" s="57">
        <v>1</v>
      </c>
    </row>
    <row r="3136" spans="1:6">
      <c r="A3136" s="55">
        <v>46235</v>
      </c>
      <c r="B3136" s="56" t="s">
        <v>104</v>
      </c>
      <c r="C3136" s="57">
        <v>66</v>
      </c>
      <c r="D3136" s="56" t="s">
        <v>4942</v>
      </c>
      <c r="E3136" s="56" t="s">
        <v>4943</v>
      </c>
      <c r="F3136" s="57">
        <v>2</v>
      </c>
    </row>
    <row r="3137" spans="1:6">
      <c r="A3137" s="55">
        <v>46235</v>
      </c>
      <c r="B3137" s="56" t="s">
        <v>112</v>
      </c>
      <c r="C3137" s="57">
        <v>77</v>
      </c>
      <c r="D3137" s="56" t="s">
        <v>4942</v>
      </c>
      <c r="E3137" s="56" t="s">
        <v>4943</v>
      </c>
      <c r="F3137" s="57">
        <v>2</v>
      </c>
    </row>
    <row r="3138" spans="1:6">
      <c r="A3138" s="55">
        <v>46235</v>
      </c>
      <c r="B3138" s="56" t="s">
        <v>4063</v>
      </c>
      <c r="C3138" s="57">
        <v>117</v>
      </c>
      <c r="D3138" s="56" t="s">
        <v>4942</v>
      </c>
      <c r="E3138" s="56" t="s">
        <v>4943</v>
      </c>
      <c r="F3138" s="57">
        <v>2</v>
      </c>
    </row>
    <row r="3139" spans="1:6">
      <c r="A3139" s="55">
        <v>46235</v>
      </c>
      <c r="B3139" s="56" t="s">
        <v>116</v>
      </c>
      <c r="C3139" s="57">
        <v>32</v>
      </c>
      <c r="D3139" s="56" t="s">
        <v>4965</v>
      </c>
      <c r="E3139" s="56" t="s">
        <v>4966</v>
      </c>
      <c r="F3139" s="57">
        <v>2</v>
      </c>
    </row>
    <row r="3140" spans="1:6">
      <c r="A3140" s="55">
        <v>46235</v>
      </c>
      <c r="B3140" s="56" t="s">
        <v>118</v>
      </c>
      <c r="C3140" s="57">
        <v>82</v>
      </c>
      <c r="D3140" s="56" t="s">
        <v>4953</v>
      </c>
      <c r="E3140" s="56" t="s">
        <v>4954</v>
      </c>
      <c r="F3140" s="57">
        <v>1</v>
      </c>
    </row>
    <row r="3141" spans="1:6">
      <c r="A3141" s="55">
        <v>46235</v>
      </c>
      <c r="B3141" s="56" t="s">
        <v>120</v>
      </c>
      <c r="C3141" s="57">
        <v>53</v>
      </c>
      <c r="D3141" s="56" t="s">
        <v>4955</v>
      </c>
      <c r="E3141" s="56" t="s">
        <v>4956</v>
      </c>
      <c r="F3141" s="57">
        <v>3</v>
      </c>
    </row>
    <row r="3142" spans="1:6">
      <c r="A3142" s="55">
        <v>46235</v>
      </c>
      <c r="B3142" s="56" t="s">
        <v>122</v>
      </c>
      <c r="C3142" s="57">
        <v>19</v>
      </c>
      <c r="D3142" s="56" t="s">
        <v>4953</v>
      </c>
      <c r="E3142" s="56" t="s">
        <v>4954</v>
      </c>
      <c r="F3142" s="57">
        <v>1</v>
      </c>
    </row>
    <row r="3143" spans="1:6">
      <c r="A3143" s="55">
        <v>46235</v>
      </c>
      <c r="B3143" s="56" t="s">
        <v>124</v>
      </c>
      <c r="C3143" s="57">
        <v>69</v>
      </c>
      <c r="D3143" s="56" t="s">
        <v>4944</v>
      </c>
      <c r="E3143" s="56" t="s">
        <v>4945</v>
      </c>
      <c r="F3143" s="57">
        <v>1</v>
      </c>
    </row>
    <row r="3144" spans="1:6">
      <c r="A3144" s="55">
        <v>46235</v>
      </c>
      <c r="B3144" s="56" t="s">
        <v>126</v>
      </c>
      <c r="C3144" s="57">
        <v>32</v>
      </c>
      <c r="D3144" s="56" t="s">
        <v>4942</v>
      </c>
      <c r="E3144" s="56" t="s">
        <v>4943</v>
      </c>
      <c r="F3144" s="57">
        <v>2</v>
      </c>
    </row>
    <row r="3145" spans="1:6">
      <c r="A3145" s="55">
        <v>46235</v>
      </c>
      <c r="B3145" s="56" t="s">
        <v>132</v>
      </c>
      <c r="C3145" s="57">
        <v>50</v>
      </c>
      <c r="D3145" s="56" t="s">
        <v>4942</v>
      </c>
      <c r="E3145" s="56" t="s">
        <v>4943</v>
      </c>
      <c r="F3145" s="57">
        <v>2</v>
      </c>
    </row>
    <row r="3146" spans="1:6">
      <c r="A3146" s="55">
        <v>46235</v>
      </c>
      <c r="B3146" s="56" t="s">
        <v>136</v>
      </c>
      <c r="C3146" s="57">
        <v>2</v>
      </c>
      <c r="D3146" s="56" t="s">
        <v>4942</v>
      </c>
      <c r="E3146" s="56" t="s">
        <v>4943</v>
      </c>
      <c r="F3146" s="57">
        <v>2</v>
      </c>
    </row>
    <row r="3147" spans="1:6">
      <c r="A3147" s="55">
        <v>46235</v>
      </c>
      <c r="B3147" s="56" t="s">
        <v>138</v>
      </c>
      <c r="C3147" s="57">
        <v>54</v>
      </c>
      <c r="D3147" s="56" t="s">
        <v>4942</v>
      </c>
      <c r="E3147" s="56" t="s">
        <v>4943</v>
      </c>
      <c r="F3147" s="57">
        <v>2</v>
      </c>
    </row>
    <row r="3148" spans="1:6">
      <c r="A3148" s="55">
        <v>46235</v>
      </c>
      <c r="B3148" s="56" t="s">
        <v>140</v>
      </c>
      <c r="C3148" s="57">
        <v>47</v>
      </c>
      <c r="D3148" s="56" t="s">
        <v>4950</v>
      </c>
      <c r="E3148" s="56" t="s">
        <v>4951</v>
      </c>
      <c r="F3148" s="57">
        <v>1</v>
      </c>
    </row>
    <row r="3149" spans="1:6">
      <c r="A3149" s="55">
        <v>46235</v>
      </c>
      <c r="B3149" s="56" t="s">
        <v>142</v>
      </c>
      <c r="C3149" s="57">
        <v>44</v>
      </c>
      <c r="D3149" s="56" t="s">
        <v>4946</v>
      </c>
      <c r="E3149" s="56" t="s">
        <v>4947</v>
      </c>
      <c r="F3149" s="57">
        <v>1</v>
      </c>
    </row>
    <row r="3150" spans="1:6">
      <c r="A3150" s="55">
        <v>46235</v>
      </c>
      <c r="B3150" s="56" t="s">
        <v>144</v>
      </c>
      <c r="C3150" s="57">
        <v>16</v>
      </c>
      <c r="D3150" s="56" t="s">
        <v>4953</v>
      </c>
      <c r="E3150" s="56" t="s">
        <v>4954</v>
      </c>
      <c r="F3150" s="57">
        <v>1</v>
      </c>
    </row>
    <row r="3151" spans="1:6">
      <c r="A3151" s="55">
        <v>46235</v>
      </c>
      <c r="B3151" s="56" t="s">
        <v>154</v>
      </c>
      <c r="C3151" s="57">
        <v>61</v>
      </c>
      <c r="D3151" s="56" t="s">
        <v>4944</v>
      </c>
      <c r="E3151" s="56" t="s">
        <v>4945</v>
      </c>
      <c r="F3151" s="57">
        <v>1</v>
      </c>
    </row>
    <row r="3152" spans="1:6">
      <c r="A3152" s="55">
        <v>46235</v>
      </c>
      <c r="B3152" s="56" t="s">
        <v>160</v>
      </c>
      <c r="C3152" s="57">
        <v>83</v>
      </c>
      <c r="D3152" s="56" t="s">
        <v>4944</v>
      </c>
      <c r="E3152" s="56" t="s">
        <v>4945</v>
      </c>
      <c r="F3152" s="57">
        <v>1</v>
      </c>
    </row>
    <row r="3153" spans="1:6">
      <c r="A3153" s="55">
        <v>46235</v>
      </c>
      <c r="B3153" s="56" t="s">
        <v>162</v>
      </c>
      <c r="C3153" s="57">
        <v>2</v>
      </c>
      <c r="D3153" s="56" t="s">
        <v>4942</v>
      </c>
      <c r="E3153" s="56" t="s">
        <v>4943</v>
      </c>
      <c r="F3153" s="57">
        <v>2</v>
      </c>
    </row>
    <row r="3154" spans="1:6">
      <c r="A3154" s="55">
        <v>46235</v>
      </c>
      <c r="B3154" s="56" t="s">
        <v>166</v>
      </c>
      <c r="C3154" s="57">
        <v>93</v>
      </c>
      <c r="D3154" s="56" t="s">
        <v>4944</v>
      </c>
      <c r="E3154" s="56" t="s">
        <v>4945</v>
      </c>
      <c r="F3154" s="57">
        <v>1</v>
      </c>
    </row>
    <row r="3155" spans="1:6">
      <c r="A3155" s="55">
        <v>46235</v>
      </c>
      <c r="B3155" s="56" t="s">
        <v>168</v>
      </c>
      <c r="C3155" s="57">
        <v>58</v>
      </c>
      <c r="D3155" s="56" t="s">
        <v>4955</v>
      </c>
      <c r="E3155" s="56" t="s">
        <v>4956</v>
      </c>
      <c r="F3155" s="57">
        <v>3</v>
      </c>
    </row>
    <row r="3156" spans="1:6">
      <c r="A3156" s="55">
        <v>46235</v>
      </c>
      <c r="B3156" s="56" t="s">
        <v>172</v>
      </c>
      <c r="C3156" s="57">
        <v>39</v>
      </c>
      <c r="D3156" s="56" t="s">
        <v>4953</v>
      </c>
      <c r="E3156" s="56" t="s">
        <v>4954</v>
      </c>
      <c r="F3156" s="57">
        <v>1</v>
      </c>
    </row>
    <row r="3157" spans="1:6">
      <c r="A3157" s="55">
        <v>46235</v>
      </c>
      <c r="B3157" s="56" t="s">
        <v>182</v>
      </c>
      <c r="C3157" s="57">
        <v>40</v>
      </c>
      <c r="D3157" s="56" t="s">
        <v>4948</v>
      </c>
      <c r="E3157" s="56" t="s">
        <v>4949</v>
      </c>
      <c r="F3157" s="57">
        <v>2</v>
      </c>
    </row>
    <row r="3158" spans="1:6">
      <c r="A3158" s="55">
        <v>46235</v>
      </c>
      <c r="B3158" s="56" t="s">
        <v>184</v>
      </c>
      <c r="C3158" s="57">
        <v>84</v>
      </c>
      <c r="D3158" s="56" t="s">
        <v>4944</v>
      </c>
      <c r="E3158" s="56" t="s">
        <v>4945</v>
      </c>
      <c r="F3158" s="57">
        <v>1</v>
      </c>
    </row>
    <row r="3159" spans="1:6">
      <c r="A3159" s="55">
        <v>46235</v>
      </c>
      <c r="B3159" s="56" t="s">
        <v>186</v>
      </c>
      <c r="C3159" s="57">
        <v>40</v>
      </c>
      <c r="D3159" s="56" t="s">
        <v>4953</v>
      </c>
      <c r="E3159" s="56" t="s">
        <v>4954</v>
      </c>
      <c r="F3159" s="57">
        <v>1</v>
      </c>
    </row>
    <row r="3160" spans="1:6">
      <c r="A3160" s="55">
        <v>46235</v>
      </c>
      <c r="B3160" s="56" t="s">
        <v>192</v>
      </c>
      <c r="C3160" s="57">
        <v>19</v>
      </c>
      <c r="D3160" s="56" t="s">
        <v>4950</v>
      </c>
      <c r="E3160" s="56" t="s">
        <v>4951</v>
      </c>
      <c r="F3160" s="57">
        <v>1</v>
      </c>
    </row>
    <row r="3161" spans="1:6">
      <c r="A3161" s="55">
        <v>46235</v>
      </c>
      <c r="B3161" s="56" t="s">
        <v>194</v>
      </c>
      <c r="C3161" s="57">
        <v>66</v>
      </c>
      <c r="D3161" s="56" t="s">
        <v>4953</v>
      </c>
      <c r="E3161" s="56" t="s">
        <v>4954</v>
      </c>
      <c r="F3161" s="57">
        <v>1</v>
      </c>
    </row>
    <row r="3162" spans="1:6">
      <c r="A3162" s="55">
        <v>46235</v>
      </c>
      <c r="B3162" s="56" t="s">
        <v>226</v>
      </c>
      <c r="C3162" s="57">
        <v>66</v>
      </c>
      <c r="D3162" s="56" t="s">
        <v>4953</v>
      </c>
      <c r="E3162" s="56" t="s">
        <v>4954</v>
      </c>
      <c r="F3162" s="57">
        <v>1</v>
      </c>
    </row>
    <row r="3163" spans="1:6">
      <c r="A3163" s="55">
        <v>46235</v>
      </c>
      <c r="B3163" s="56" t="s">
        <v>228</v>
      </c>
      <c r="C3163" s="57">
        <v>67</v>
      </c>
      <c r="D3163" s="56" t="s">
        <v>4946</v>
      </c>
      <c r="E3163" s="56" t="s">
        <v>4947</v>
      </c>
      <c r="F3163" s="57">
        <v>1</v>
      </c>
    </row>
    <row r="3164" spans="1:6">
      <c r="A3164" s="55">
        <v>46235</v>
      </c>
      <c r="B3164" s="56" t="s">
        <v>236</v>
      </c>
      <c r="C3164" s="57">
        <v>10</v>
      </c>
      <c r="D3164" s="56" t="s">
        <v>4950</v>
      </c>
      <c r="E3164" s="56" t="s">
        <v>4951</v>
      </c>
      <c r="F3164" s="57">
        <v>1</v>
      </c>
    </row>
    <row r="3165" spans="1:6">
      <c r="A3165" s="55">
        <v>46235</v>
      </c>
      <c r="B3165" s="56" t="s">
        <v>252</v>
      </c>
      <c r="C3165" s="57">
        <v>2</v>
      </c>
      <c r="D3165" s="56" t="s">
        <v>4950</v>
      </c>
      <c r="E3165" s="56" t="s">
        <v>4951</v>
      </c>
      <c r="F3165" s="57">
        <v>1</v>
      </c>
    </row>
    <row r="3166" spans="1:6">
      <c r="A3166" s="55">
        <v>46235</v>
      </c>
      <c r="B3166" s="56" t="s">
        <v>270</v>
      </c>
      <c r="C3166" s="57">
        <v>76</v>
      </c>
      <c r="D3166" s="56" t="s">
        <v>4953</v>
      </c>
      <c r="E3166" s="56" t="s">
        <v>4954</v>
      </c>
      <c r="F3166" s="57">
        <v>1</v>
      </c>
    </row>
    <row r="3167" spans="1:6">
      <c r="A3167" s="55">
        <v>46235</v>
      </c>
      <c r="B3167" s="56" t="s">
        <v>276</v>
      </c>
      <c r="C3167" s="57">
        <v>16</v>
      </c>
      <c r="D3167" s="56" t="s">
        <v>4944</v>
      </c>
      <c r="E3167" s="56" t="s">
        <v>4945</v>
      </c>
      <c r="F3167" s="57">
        <v>1</v>
      </c>
    </row>
    <row r="3168" spans="1:6">
      <c r="A3168" s="55">
        <v>46235</v>
      </c>
      <c r="B3168" s="56" t="s">
        <v>278</v>
      </c>
      <c r="C3168" s="57">
        <v>49</v>
      </c>
      <c r="D3168" s="56" t="s">
        <v>4953</v>
      </c>
      <c r="E3168" s="56" t="s">
        <v>4954</v>
      </c>
      <c r="F3168" s="57">
        <v>1</v>
      </c>
    </row>
    <row r="3169" spans="1:6">
      <c r="A3169" s="55">
        <v>46235</v>
      </c>
      <c r="B3169" s="56" t="s">
        <v>282</v>
      </c>
      <c r="C3169" s="57">
        <v>69</v>
      </c>
      <c r="D3169" s="56" t="s">
        <v>4953</v>
      </c>
      <c r="E3169" s="56" t="s">
        <v>4954</v>
      </c>
      <c r="F3169" s="57">
        <v>1</v>
      </c>
    </row>
    <row r="3170" spans="1:6">
      <c r="A3170" s="55">
        <v>46235</v>
      </c>
      <c r="B3170" s="56" t="s">
        <v>312</v>
      </c>
      <c r="C3170" s="57">
        <v>17</v>
      </c>
      <c r="D3170" s="56" t="s">
        <v>4950</v>
      </c>
      <c r="E3170" s="56" t="s">
        <v>4951</v>
      </c>
      <c r="F3170" s="57">
        <v>1</v>
      </c>
    </row>
    <row r="3171" spans="1:6">
      <c r="A3171" s="55">
        <v>46235</v>
      </c>
      <c r="B3171" s="56" t="s">
        <v>316</v>
      </c>
      <c r="C3171" s="57">
        <v>30</v>
      </c>
      <c r="D3171" s="56" t="s">
        <v>4942</v>
      </c>
      <c r="E3171" s="56" t="s">
        <v>4943</v>
      </c>
      <c r="F3171" s="57">
        <v>2</v>
      </c>
    </row>
    <row r="3172" spans="1:6">
      <c r="A3172" s="55">
        <v>46235</v>
      </c>
      <c r="B3172" s="56" t="s">
        <v>4073</v>
      </c>
      <c r="C3172" s="57">
        <v>35</v>
      </c>
      <c r="D3172" s="56" t="s">
        <v>4942</v>
      </c>
      <c r="E3172" s="56" t="s">
        <v>4943</v>
      </c>
      <c r="F3172" s="57">
        <v>2</v>
      </c>
    </row>
    <row r="3173" spans="1:6">
      <c r="A3173" s="55">
        <v>46235</v>
      </c>
      <c r="B3173" s="56" t="s">
        <v>328</v>
      </c>
      <c r="C3173" s="57">
        <v>77</v>
      </c>
      <c r="D3173" s="56" t="s">
        <v>4944</v>
      </c>
      <c r="E3173" s="56" t="s">
        <v>4945</v>
      </c>
      <c r="F3173" s="57">
        <v>1</v>
      </c>
    </row>
    <row r="3174" spans="1:6">
      <c r="A3174" s="55">
        <v>46235</v>
      </c>
      <c r="B3174" s="56" t="s">
        <v>338</v>
      </c>
      <c r="C3174" s="57">
        <v>69</v>
      </c>
      <c r="D3174" s="56" t="s">
        <v>4953</v>
      </c>
      <c r="E3174" s="56" t="s">
        <v>4954</v>
      </c>
      <c r="F3174" s="57">
        <v>1</v>
      </c>
    </row>
    <row r="3175" spans="1:6">
      <c r="A3175" s="55">
        <v>46235</v>
      </c>
      <c r="B3175" s="56" t="s">
        <v>386</v>
      </c>
      <c r="C3175" s="57">
        <v>44</v>
      </c>
      <c r="D3175" s="56" t="s">
        <v>4953</v>
      </c>
      <c r="E3175" s="56" t="s">
        <v>4954</v>
      </c>
      <c r="F3175" s="57">
        <v>1</v>
      </c>
    </row>
    <row r="3176" spans="1:6">
      <c r="A3176" s="55">
        <v>46235</v>
      </c>
      <c r="B3176" s="56" t="s">
        <v>390</v>
      </c>
      <c r="C3176" s="57">
        <v>21</v>
      </c>
      <c r="D3176" s="56" t="s">
        <v>4953</v>
      </c>
      <c r="E3176" s="56" t="s">
        <v>4954</v>
      </c>
      <c r="F3176" s="57">
        <v>1</v>
      </c>
    </row>
    <row r="3177" spans="1:6">
      <c r="A3177" s="55">
        <v>46235</v>
      </c>
      <c r="B3177" s="56" t="s">
        <v>424</v>
      </c>
      <c r="C3177" s="57">
        <v>23</v>
      </c>
      <c r="D3177" s="56" t="s">
        <v>4953</v>
      </c>
      <c r="E3177" s="56" t="s">
        <v>4954</v>
      </c>
      <c r="F3177" s="57">
        <v>1</v>
      </c>
    </row>
    <row r="3178" spans="1:6">
      <c r="A3178" s="55">
        <v>46235</v>
      </c>
      <c r="B3178" s="56" t="s">
        <v>430</v>
      </c>
      <c r="C3178" s="57">
        <v>23</v>
      </c>
      <c r="D3178" s="56" t="s">
        <v>4944</v>
      </c>
      <c r="E3178" s="56" t="s">
        <v>4945</v>
      </c>
      <c r="F3178" s="57">
        <v>1</v>
      </c>
    </row>
    <row r="3179" spans="1:6">
      <c r="A3179" s="55">
        <v>46235</v>
      </c>
      <c r="B3179" s="56" t="s">
        <v>454</v>
      </c>
      <c r="C3179" s="57">
        <v>12</v>
      </c>
      <c r="D3179" s="56" t="s">
        <v>4944</v>
      </c>
      <c r="E3179" s="56" t="s">
        <v>4945</v>
      </c>
      <c r="F3179" s="57">
        <v>1</v>
      </c>
    </row>
    <row r="3180" spans="1:6">
      <c r="A3180" s="55">
        <v>46235</v>
      </c>
      <c r="B3180" s="56" t="s">
        <v>456</v>
      </c>
      <c r="C3180" s="57">
        <v>98</v>
      </c>
      <c r="D3180" s="56" t="s">
        <v>4942</v>
      </c>
      <c r="E3180" s="56" t="s">
        <v>4943</v>
      </c>
      <c r="F3180" s="57">
        <v>2</v>
      </c>
    </row>
    <row r="3181" spans="1:6">
      <c r="A3181" s="55">
        <v>46235</v>
      </c>
      <c r="B3181" s="56" t="s">
        <v>458</v>
      </c>
      <c r="C3181" s="57">
        <v>98</v>
      </c>
      <c r="D3181" s="56" t="s">
        <v>4944</v>
      </c>
      <c r="E3181" s="56" t="s">
        <v>4945</v>
      </c>
      <c r="F3181" s="57">
        <v>1</v>
      </c>
    </row>
    <row r="3182" spans="1:6">
      <c r="A3182" s="55">
        <v>46235</v>
      </c>
      <c r="B3182" s="56" t="s">
        <v>460</v>
      </c>
      <c r="C3182" s="57">
        <v>21</v>
      </c>
      <c r="D3182" s="56" t="s">
        <v>4953</v>
      </c>
      <c r="E3182" s="56" t="s">
        <v>4954</v>
      </c>
      <c r="F3182" s="57">
        <v>1</v>
      </c>
    </row>
    <row r="3183" spans="1:6">
      <c r="A3183" s="55">
        <v>46235</v>
      </c>
      <c r="B3183" s="56" t="s">
        <v>462</v>
      </c>
      <c r="C3183" s="57">
        <v>19</v>
      </c>
      <c r="D3183" s="56" t="s">
        <v>4953</v>
      </c>
      <c r="E3183" s="56" t="s">
        <v>4954</v>
      </c>
      <c r="F3183" s="57">
        <v>1</v>
      </c>
    </row>
    <row r="3184" spans="1:6">
      <c r="A3184" s="55">
        <v>46235</v>
      </c>
      <c r="B3184" s="56" t="s">
        <v>466</v>
      </c>
      <c r="C3184" s="57">
        <v>6</v>
      </c>
      <c r="D3184" s="56" t="s">
        <v>4942</v>
      </c>
      <c r="E3184" s="56" t="s">
        <v>4943</v>
      </c>
      <c r="F3184" s="57">
        <v>2</v>
      </c>
    </row>
    <row r="3185" spans="1:6">
      <c r="A3185" s="55">
        <v>46235</v>
      </c>
      <c r="B3185" s="56" t="s">
        <v>470</v>
      </c>
      <c r="C3185" s="57">
        <v>19</v>
      </c>
      <c r="D3185" s="56" t="s">
        <v>4953</v>
      </c>
      <c r="E3185" s="56" t="s">
        <v>4954</v>
      </c>
      <c r="F3185" s="57">
        <v>1</v>
      </c>
    </row>
    <row r="3186" spans="1:6">
      <c r="A3186" s="55">
        <v>46235</v>
      </c>
      <c r="B3186" s="56" t="s">
        <v>474</v>
      </c>
      <c r="C3186" s="57">
        <v>20</v>
      </c>
      <c r="D3186" s="56" t="s">
        <v>4950</v>
      </c>
      <c r="E3186" s="56" t="s">
        <v>4951</v>
      </c>
      <c r="F3186" s="57">
        <v>1</v>
      </c>
    </row>
    <row r="3187" spans="1:6">
      <c r="A3187" s="55">
        <v>46234</v>
      </c>
      <c r="B3187" s="56" t="s">
        <v>46</v>
      </c>
      <c r="C3187" s="57">
        <v>47</v>
      </c>
      <c r="D3187" s="56" t="s">
        <v>4942</v>
      </c>
      <c r="E3187" s="56" t="s">
        <v>4943</v>
      </c>
      <c r="F3187" s="57">
        <v>2</v>
      </c>
    </row>
    <row r="3188" spans="1:6">
      <c r="A3188" s="55">
        <v>46234</v>
      </c>
      <c r="B3188" s="56" t="s">
        <v>49</v>
      </c>
      <c r="C3188" s="57">
        <v>42</v>
      </c>
      <c r="D3188" s="56" t="s">
        <v>4946</v>
      </c>
      <c r="E3188" s="56" t="s">
        <v>4947</v>
      </c>
      <c r="F3188" s="57">
        <v>1</v>
      </c>
    </row>
    <row r="3189" spans="1:6">
      <c r="A3189" s="55">
        <v>46234</v>
      </c>
      <c r="B3189" s="56" t="s">
        <v>51</v>
      </c>
      <c r="C3189" s="57">
        <v>13</v>
      </c>
      <c r="D3189" s="56" t="s">
        <v>4942</v>
      </c>
      <c r="E3189" s="56" t="s">
        <v>4943</v>
      </c>
      <c r="F3189" s="57">
        <v>2</v>
      </c>
    </row>
    <row r="3190" spans="1:6">
      <c r="A3190" s="55">
        <v>46234</v>
      </c>
      <c r="B3190" s="56" t="s">
        <v>56</v>
      </c>
      <c r="C3190" s="57">
        <v>184</v>
      </c>
      <c r="D3190" s="56" t="s">
        <v>4948</v>
      </c>
      <c r="E3190" s="56" t="s">
        <v>4949</v>
      </c>
      <c r="F3190" s="57">
        <v>2</v>
      </c>
    </row>
    <row r="3191" spans="1:6">
      <c r="A3191" s="55">
        <v>46234</v>
      </c>
      <c r="B3191" s="56" t="s">
        <v>58</v>
      </c>
      <c r="C3191" s="57">
        <v>20</v>
      </c>
      <c r="D3191" s="56" t="s">
        <v>4953</v>
      </c>
      <c r="E3191" s="56" t="s">
        <v>4954</v>
      </c>
      <c r="F3191" s="57">
        <v>1</v>
      </c>
    </row>
    <row r="3192" spans="1:6">
      <c r="A3192" s="55">
        <v>46234</v>
      </c>
      <c r="B3192" s="56" t="s">
        <v>60</v>
      </c>
      <c r="C3192" s="57">
        <v>50</v>
      </c>
      <c r="D3192" s="56" t="s">
        <v>4942</v>
      </c>
      <c r="E3192" s="56" t="s">
        <v>4943</v>
      </c>
      <c r="F3192" s="57">
        <v>2</v>
      </c>
    </row>
    <row r="3193" spans="1:6">
      <c r="A3193" s="55">
        <v>46234</v>
      </c>
      <c r="B3193" s="56" t="s">
        <v>64</v>
      </c>
      <c r="C3193" s="57">
        <v>74</v>
      </c>
      <c r="D3193" s="56" t="s">
        <v>4944</v>
      </c>
      <c r="E3193" s="56" t="s">
        <v>4945</v>
      </c>
      <c r="F3193" s="57">
        <v>1</v>
      </c>
    </row>
    <row r="3194" spans="1:6">
      <c r="A3194" s="55">
        <v>46234</v>
      </c>
      <c r="B3194" s="56" t="s">
        <v>66</v>
      </c>
      <c r="C3194" s="57">
        <v>111</v>
      </c>
      <c r="D3194" s="56" t="s">
        <v>4944</v>
      </c>
      <c r="E3194" s="56" t="s">
        <v>4945</v>
      </c>
      <c r="F3194" s="57">
        <v>1</v>
      </c>
    </row>
    <row r="3195" spans="1:6">
      <c r="A3195" s="55">
        <v>46234</v>
      </c>
      <c r="B3195" s="56" t="s">
        <v>68</v>
      </c>
      <c r="C3195" s="57">
        <v>18</v>
      </c>
      <c r="D3195" s="56" t="s">
        <v>4953</v>
      </c>
      <c r="E3195" s="56" t="s">
        <v>4954</v>
      </c>
      <c r="F3195" s="57">
        <v>1</v>
      </c>
    </row>
    <row r="3196" spans="1:6">
      <c r="A3196" s="55">
        <v>46234</v>
      </c>
      <c r="B3196" s="56" t="s">
        <v>72</v>
      </c>
      <c r="C3196" s="57">
        <v>79</v>
      </c>
      <c r="D3196" s="56" t="s">
        <v>4944</v>
      </c>
      <c r="E3196" s="56" t="s">
        <v>4945</v>
      </c>
      <c r="F3196" s="57">
        <v>1</v>
      </c>
    </row>
    <row r="3197" spans="1:6">
      <c r="A3197" s="55">
        <v>46234</v>
      </c>
      <c r="B3197" s="56" t="s">
        <v>74</v>
      </c>
      <c r="C3197" s="57">
        <v>215</v>
      </c>
      <c r="D3197" s="56" t="s">
        <v>4946</v>
      </c>
      <c r="E3197" s="56" t="s">
        <v>4947</v>
      </c>
      <c r="F3197" s="57">
        <v>1</v>
      </c>
    </row>
    <row r="3198" spans="1:6">
      <c r="A3198" s="55">
        <v>46234</v>
      </c>
      <c r="B3198" s="56" t="s">
        <v>78</v>
      </c>
      <c r="C3198" s="57">
        <v>73</v>
      </c>
      <c r="D3198" s="56" t="s">
        <v>4955</v>
      </c>
      <c r="E3198" s="56" t="s">
        <v>4956</v>
      </c>
      <c r="F3198" s="57">
        <v>3</v>
      </c>
    </row>
    <row r="3199" spans="1:6">
      <c r="A3199" s="55">
        <v>46234</v>
      </c>
      <c r="B3199" s="56" t="s">
        <v>80</v>
      </c>
      <c r="C3199" s="57">
        <v>151</v>
      </c>
      <c r="D3199" s="56" t="s">
        <v>4946</v>
      </c>
      <c r="E3199" s="56" t="s">
        <v>4947</v>
      </c>
      <c r="F3199" s="57">
        <v>1</v>
      </c>
    </row>
    <row r="3200" spans="1:6">
      <c r="A3200" s="55">
        <v>46234</v>
      </c>
      <c r="B3200" s="56" t="s">
        <v>82</v>
      </c>
      <c r="C3200" s="57">
        <v>121</v>
      </c>
      <c r="D3200" s="56" t="s">
        <v>4953</v>
      </c>
      <c r="E3200" s="56" t="s">
        <v>4954</v>
      </c>
      <c r="F3200" s="57">
        <v>1</v>
      </c>
    </row>
    <row r="3201" spans="1:6">
      <c r="A3201" s="55">
        <v>46234</v>
      </c>
      <c r="B3201" s="56" t="s">
        <v>86</v>
      </c>
      <c r="C3201" s="57">
        <v>103</v>
      </c>
      <c r="D3201" s="56" t="s">
        <v>4944</v>
      </c>
      <c r="E3201" s="56" t="s">
        <v>4945</v>
      </c>
      <c r="F3201" s="57">
        <v>1</v>
      </c>
    </row>
    <row r="3202" spans="1:6">
      <c r="A3202" s="55">
        <v>46234</v>
      </c>
      <c r="B3202" s="56" t="s">
        <v>88</v>
      </c>
      <c r="C3202" s="57">
        <v>107</v>
      </c>
      <c r="D3202" s="56" t="s">
        <v>4946</v>
      </c>
      <c r="E3202" s="56" t="s">
        <v>4947</v>
      </c>
      <c r="F3202" s="57">
        <v>1</v>
      </c>
    </row>
    <row r="3203" spans="1:6">
      <c r="A3203" s="55">
        <v>46234</v>
      </c>
      <c r="B3203" s="56" t="s">
        <v>90</v>
      </c>
      <c r="C3203" s="57">
        <v>78</v>
      </c>
      <c r="D3203" s="56" t="s">
        <v>4944</v>
      </c>
      <c r="E3203" s="56" t="s">
        <v>4945</v>
      </c>
      <c r="F3203" s="57">
        <v>1</v>
      </c>
    </row>
    <row r="3204" spans="1:6">
      <c r="A3204" s="55">
        <v>46234</v>
      </c>
      <c r="B3204" s="56" t="s">
        <v>92</v>
      </c>
      <c r="C3204" s="57">
        <v>46</v>
      </c>
      <c r="D3204" s="56" t="s">
        <v>4948</v>
      </c>
      <c r="E3204" s="56" t="s">
        <v>4949</v>
      </c>
      <c r="F3204" s="57">
        <v>2</v>
      </c>
    </row>
    <row r="3205" spans="1:6">
      <c r="A3205" s="55">
        <v>46234</v>
      </c>
      <c r="B3205" s="56" t="s">
        <v>94</v>
      </c>
      <c r="C3205" s="57">
        <v>79</v>
      </c>
      <c r="D3205" s="56" t="s">
        <v>4944</v>
      </c>
      <c r="E3205" s="56" t="s">
        <v>4945</v>
      </c>
      <c r="F3205" s="57">
        <v>1</v>
      </c>
    </row>
    <row r="3206" spans="1:6">
      <c r="A3206" s="55">
        <v>46234</v>
      </c>
      <c r="B3206" s="56" t="s">
        <v>96</v>
      </c>
      <c r="C3206" s="57">
        <v>10</v>
      </c>
      <c r="D3206" s="56" t="s">
        <v>4946</v>
      </c>
      <c r="E3206" s="56" t="s">
        <v>4947</v>
      </c>
      <c r="F3206" s="57">
        <v>1</v>
      </c>
    </row>
    <row r="3207" spans="1:6">
      <c r="A3207" s="55">
        <v>46234</v>
      </c>
      <c r="B3207" s="56" t="s">
        <v>100</v>
      </c>
      <c r="C3207" s="57">
        <v>61</v>
      </c>
      <c r="D3207" s="56" t="s">
        <v>4953</v>
      </c>
      <c r="E3207" s="56" t="s">
        <v>4954</v>
      </c>
      <c r="F3207" s="57">
        <v>1</v>
      </c>
    </row>
    <row r="3208" spans="1:6">
      <c r="A3208" s="55">
        <v>46234</v>
      </c>
      <c r="B3208" s="56" t="s">
        <v>102</v>
      </c>
      <c r="C3208" s="57">
        <v>91</v>
      </c>
      <c r="D3208" s="56" t="s">
        <v>4944</v>
      </c>
      <c r="E3208" s="56" t="s">
        <v>4945</v>
      </c>
      <c r="F3208" s="57">
        <v>1</v>
      </c>
    </row>
    <row r="3209" spans="1:6">
      <c r="A3209" s="55">
        <v>46234</v>
      </c>
      <c r="B3209" s="56" t="s">
        <v>104</v>
      </c>
      <c r="C3209" s="57">
        <v>50</v>
      </c>
      <c r="D3209" s="56" t="s">
        <v>4942</v>
      </c>
      <c r="E3209" s="56" t="s">
        <v>4943</v>
      </c>
      <c r="F3209" s="57">
        <v>2</v>
      </c>
    </row>
    <row r="3210" spans="1:6">
      <c r="A3210" s="55">
        <v>46234</v>
      </c>
      <c r="B3210" s="56" t="s">
        <v>110</v>
      </c>
      <c r="C3210" s="57">
        <v>1</v>
      </c>
      <c r="D3210" s="56" t="s">
        <v>4950</v>
      </c>
      <c r="E3210" s="56" t="s">
        <v>4951</v>
      </c>
      <c r="F3210" s="57">
        <v>1</v>
      </c>
    </row>
    <row r="3211" spans="1:6">
      <c r="A3211" s="55">
        <v>46234</v>
      </c>
      <c r="B3211" s="56" t="s">
        <v>112</v>
      </c>
      <c r="C3211" s="57">
        <v>50</v>
      </c>
      <c r="D3211" s="56" t="s">
        <v>4942</v>
      </c>
      <c r="E3211" s="56" t="s">
        <v>4943</v>
      </c>
      <c r="F3211" s="57">
        <v>2</v>
      </c>
    </row>
    <row r="3212" spans="1:6">
      <c r="A3212" s="55">
        <v>46234</v>
      </c>
      <c r="B3212" s="56" t="s">
        <v>114</v>
      </c>
      <c r="C3212" s="57">
        <v>152</v>
      </c>
      <c r="D3212" s="56" t="s">
        <v>4944</v>
      </c>
      <c r="E3212" s="56" t="s">
        <v>4945</v>
      </c>
      <c r="F3212" s="57">
        <v>1</v>
      </c>
    </row>
    <row r="3213" spans="1:6">
      <c r="A3213" s="55">
        <v>46234</v>
      </c>
      <c r="B3213" s="56" t="s">
        <v>116</v>
      </c>
      <c r="C3213" s="57">
        <v>8</v>
      </c>
      <c r="D3213" s="56" t="s">
        <v>4942</v>
      </c>
      <c r="E3213" s="56" t="s">
        <v>4943</v>
      </c>
      <c r="F3213" s="57">
        <v>2</v>
      </c>
    </row>
    <row r="3214" spans="1:6">
      <c r="A3214" s="55">
        <v>46234</v>
      </c>
      <c r="B3214" s="56" t="s">
        <v>118</v>
      </c>
      <c r="C3214" s="57">
        <v>84</v>
      </c>
      <c r="D3214" s="56" t="s">
        <v>4953</v>
      </c>
      <c r="E3214" s="56" t="s">
        <v>4954</v>
      </c>
      <c r="F3214" s="57">
        <v>1</v>
      </c>
    </row>
    <row r="3215" spans="1:6">
      <c r="A3215" s="55">
        <v>46234</v>
      </c>
      <c r="B3215" s="56" t="s">
        <v>124</v>
      </c>
      <c r="C3215" s="57">
        <v>71</v>
      </c>
      <c r="D3215" s="56" t="s">
        <v>4944</v>
      </c>
      <c r="E3215" s="56" t="s">
        <v>4945</v>
      </c>
      <c r="F3215" s="57">
        <v>1</v>
      </c>
    </row>
    <row r="3216" spans="1:6">
      <c r="A3216" s="55">
        <v>46234</v>
      </c>
      <c r="B3216" s="56" t="s">
        <v>126</v>
      </c>
      <c r="C3216" s="57">
        <v>15</v>
      </c>
      <c r="D3216" s="56" t="s">
        <v>4942</v>
      </c>
      <c r="E3216" s="56" t="s">
        <v>4943</v>
      </c>
      <c r="F3216" s="57">
        <v>2</v>
      </c>
    </row>
    <row r="3217" spans="1:6">
      <c r="A3217" s="55">
        <v>46234</v>
      </c>
      <c r="B3217" s="56" t="s">
        <v>128</v>
      </c>
      <c r="C3217" s="57">
        <v>1</v>
      </c>
      <c r="D3217" s="56" t="s">
        <v>4944</v>
      </c>
      <c r="E3217" s="56" t="s">
        <v>4945</v>
      </c>
      <c r="F3217" s="57">
        <v>1</v>
      </c>
    </row>
    <row r="3218" spans="1:6">
      <c r="A3218" s="55">
        <v>46234</v>
      </c>
      <c r="B3218" s="56" t="s">
        <v>136</v>
      </c>
      <c r="C3218" s="57">
        <v>37</v>
      </c>
      <c r="D3218" s="56" t="s">
        <v>4942</v>
      </c>
      <c r="E3218" s="56" t="s">
        <v>4943</v>
      </c>
      <c r="F3218" s="57">
        <v>2</v>
      </c>
    </row>
    <row r="3219" spans="1:6">
      <c r="A3219" s="55">
        <v>46234</v>
      </c>
      <c r="B3219" s="56" t="s">
        <v>138</v>
      </c>
      <c r="C3219" s="57">
        <v>36</v>
      </c>
      <c r="D3219" s="56" t="s">
        <v>4950</v>
      </c>
      <c r="E3219" s="56" t="s">
        <v>4951</v>
      </c>
      <c r="F3219" s="57">
        <v>1</v>
      </c>
    </row>
    <row r="3220" spans="1:6">
      <c r="A3220" s="55">
        <v>46234</v>
      </c>
      <c r="B3220" s="56" t="s">
        <v>142</v>
      </c>
      <c r="C3220" s="57">
        <v>4</v>
      </c>
      <c r="D3220" s="56" t="s">
        <v>4946</v>
      </c>
      <c r="E3220" s="56" t="s">
        <v>4947</v>
      </c>
      <c r="F3220" s="57">
        <v>1</v>
      </c>
    </row>
    <row r="3221" spans="1:6">
      <c r="A3221" s="55">
        <v>46234</v>
      </c>
      <c r="B3221" s="56" t="s">
        <v>144</v>
      </c>
      <c r="C3221" s="57">
        <v>18</v>
      </c>
      <c r="D3221" s="56" t="s">
        <v>4953</v>
      </c>
      <c r="E3221" s="56" t="s">
        <v>4954</v>
      </c>
      <c r="F3221" s="57">
        <v>1</v>
      </c>
    </row>
    <row r="3222" spans="1:6">
      <c r="A3222" s="55">
        <v>46234</v>
      </c>
      <c r="B3222" s="56" t="s">
        <v>148</v>
      </c>
      <c r="C3222" s="57">
        <v>31</v>
      </c>
      <c r="D3222" s="56" t="s">
        <v>4953</v>
      </c>
      <c r="E3222" s="56" t="s">
        <v>4954</v>
      </c>
      <c r="F3222" s="57">
        <v>1</v>
      </c>
    </row>
    <row r="3223" spans="1:6">
      <c r="A3223" s="55">
        <v>46234</v>
      </c>
      <c r="B3223" s="56" t="s">
        <v>152</v>
      </c>
      <c r="C3223" s="57">
        <v>90</v>
      </c>
      <c r="D3223" s="56" t="s">
        <v>4953</v>
      </c>
      <c r="E3223" s="56" t="s">
        <v>4954</v>
      </c>
      <c r="F3223" s="57">
        <v>1</v>
      </c>
    </row>
    <row r="3224" spans="1:6">
      <c r="A3224" s="55">
        <v>46234</v>
      </c>
      <c r="B3224" s="56" t="s">
        <v>154</v>
      </c>
      <c r="C3224" s="57">
        <v>41</v>
      </c>
      <c r="D3224" s="56" t="s">
        <v>4942</v>
      </c>
      <c r="E3224" s="56" t="s">
        <v>4943</v>
      </c>
      <c r="F3224" s="57">
        <v>2</v>
      </c>
    </row>
    <row r="3225" spans="1:6">
      <c r="A3225" s="55">
        <v>46234</v>
      </c>
      <c r="B3225" s="56" t="s">
        <v>160</v>
      </c>
      <c r="C3225" s="57">
        <v>92</v>
      </c>
      <c r="D3225" s="56" t="s">
        <v>4942</v>
      </c>
      <c r="E3225" s="56" t="s">
        <v>4943</v>
      </c>
      <c r="F3225" s="57">
        <v>2</v>
      </c>
    </row>
    <row r="3226" spans="1:6">
      <c r="A3226" s="55">
        <v>46234</v>
      </c>
      <c r="B3226" s="56" t="s">
        <v>162</v>
      </c>
      <c r="C3226" s="57">
        <v>1</v>
      </c>
      <c r="D3226" s="56" t="s">
        <v>4944</v>
      </c>
      <c r="E3226" s="56" t="s">
        <v>4945</v>
      </c>
      <c r="F3226" s="57">
        <v>1</v>
      </c>
    </row>
    <row r="3227" spans="1:6">
      <c r="A3227" s="55">
        <v>46234</v>
      </c>
      <c r="B3227" s="56" t="s">
        <v>164</v>
      </c>
      <c r="C3227" s="57">
        <v>65</v>
      </c>
      <c r="D3227" s="56" t="s">
        <v>4953</v>
      </c>
      <c r="E3227" s="56" t="s">
        <v>4954</v>
      </c>
      <c r="F3227" s="57">
        <v>1</v>
      </c>
    </row>
    <row r="3228" spans="1:6">
      <c r="A3228" s="55">
        <v>46234</v>
      </c>
      <c r="B3228" s="56" t="s">
        <v>168</v>
      </c>
      <c r="C3228" s="57">
        <v>17</v>
      </c>
      <c r="D3228" s="56" t="s">
        <v>4942</v>
      </c>
      <c r="E3228" s="56" t="s">
        <v>4943</v>
      </c>
      <c r="F3228" s="57">
        <v>2</v>
      </c>
    </row>
    <row r="3229" spans="1:6">
      <c r="A3229" s="55">
        <v>46234</v>
      </c>
      <c r="B3229" s="56" t="s">
        <v>170</v>
      </c>
      <c r="C3229" s="57">
        <v>147</v>
      </c>
      <c r="D3229" s="56" t="s">
        <v>4942</v>
      </c>
      <c r="E3229" s="56" t="s">
        <v>4943</v>
      </c>
      <c r="F3229" s="57">
        <v>2</v>
      </c>
    </row>
    <row r="3230" spans="1:6">
      <c r="A3230" s="55">
        <v>46234</v>
      </c>
      <c r="B3230" s="56" t="s">
        <v>172</v>
      </c>
      <c r="C3230" s="57">
        <v>37</v>
      </c>
      <c r="D3230" s="56" t="s">
        <v>4953</v>
      </c>
      <c r="E3230" s="56" t="s">
        <v>4954</v>
      </c>
      <c r="F3230" s="57">
        <v>1</v>
      </c>
    </row>
    <row r="3231" spans="1:6">
      <c r="A3231" s="55">
        <v>46234</v>
      </c>
      <c r="B3231" s="56" t="s">
        <v>178</v>
      </c>
      <c r="C3231" s="57">
        <v>52</v>
      </c>
      <c r="D3231" s="56" t="s">
        <v>4948</v>
      </c>
      <c r="E3231" s="56" t="s">
        <v>4949</v>
      </c>
      <c r="F3231" s="57">
        <v>2</v>
      </c>
    </row>
    <row r="3232" spans="1:6">
      <c r="A3232" s="55">
        <v>46234</v>
      </c>
      <c r="B3232" s="56" t="s">
        <v>180</v>
      </c>
      <c r="C3232" s="57">
        <v>82</v>
      </c>
      <c r="D3232" s="56" t="s">
        <v>4944</v>
      </c>
      <c r="E3232" s="56" t="s">
        <v>4945</v>
      </c>
      <c r="F3232" s="57">
        <v>1</v>
      </c>
    </row>
    <row r="3233" spans="1:6">
      <c r="A3233" s="55">
        <v>46234</v>
      </c>
      <c r="B3233" s="56" t="s">
        <v>182</v>
      </c>
      <c r="C3233" s="57">
        <v>43</v>
      </c>
      <c r="D3233" s="56" t="s">
        <v>4948</v>
      </c>
      <c r="E3233" s="56" t="s">
        <v>4949</v>
      </c>
      <c r="F3233" s="57">
        <v>2</v>
      </c>
    </row>
    <row r="3234" spans="1:6">
      <c r="A3234" s="55">
        <v>46234</v>
      </c>
      <c r="B3234" s="56" t="s">
        <v>184</v>
      </c>
      <c r="C3234" s="57">
        <v>74</v>
      </c>
      <c r="D3234" s="56" t="s">
        <v>4944</v>
      </c>
      <c r="E3234" s="56" t="s">
        <v>4945</v>
      </c>
      <c r="F3234" s="57">
        <v>1</v>
      </c>
    </row>
    <row r="3235" spans="1:6">
      <c r="A3235" s="55">
        <v>46234</v>
      </c>
      <c r="B3235" s="56" t="s">
        <v>190</v>
      </c>
      <c r="C3235" s="57">
        <v>10</v>
      </c>
      <c r="D3235" s="56" t="s">
        <v>4946</v>
      </c>
      <c r="E3235" s="56" t="s">
        <v>4947</v>
      </c>
      <c r="F3235" s="57">
        <v>1</v>
      </c>
    </row>
    <row r="3236" spans="1:6">
      <c r="A3236" s="55">
        <v>46234</v>
      </c>
      <c r="B3236" s="56" t="s">
        <v>194</v>
      </c>
      <c r="C3236" s="57">
        <v>80</v>
      </c>
      <c r="D3236" s="56" t="s">
        <v>4953</v>
      </c>
      <c r="E3236" s="56" t="s">
        <v>4954</v>
      </c>
      <c r="F3236" s="57">
        <v>1</v>
      </c>
    </row>
    <row r="3237" spans="1:6">
      <c r="A3237" s="55">
        <v>46234</v>
      </c>
      <c r="B3237" s="56" t="s">
        <v>196</v>
      </c>
      <c r="C3237" s="57">
        <v>13</v>
      </c>
      <c r="D3237" s="56" t="s">
        <v>4953</v>
      </c>
      <c r="E3237" s="56" t="s">
        <v>4954</v>
      </c>
      <c r="F3237" s="57">
        <v>1</v>
      </c>
    </row>
    <row r="3238" spans="1:6">
      <c r="A3238" s="55">
        <v>46234</v>
      </c>
      <c r="B3238" s="56" t="s">
        <v>198</v>
      </c>
      <c r="C3238" s="57">
        <v>8</v>
      </c>
      <c r="D3238" s="56" t="s">
        <v>4946</v>
      </c>
      <c r="E3238" s="56" t="s">
        <v>4947</v>
      </c>
      <c r="F3238" s="57">
        <v>1</v>
      </c>
    </row>
    <row r="3239" spans="1:6">
      <c r="A3239" s="55">
        <v>46234</v>
      </c>
      <c r="B3239" s="56" t="s">
        <v>202</v>
      </c>
      <c r="C3239" s="57">
        <v>13</v>
      </c>
      <c r="D3239" s="56" t="s">
        <v>4950</v>
      </c>
      <c r="E3239" s="56" t="s">
        <v>4951</v>
      </c>
      <c r="F3239" s="57">
        <v>1</v>
      </c>
    </row>
    <row r="3240" spans="1:6">
      <c r="A3240" s="55">
        <v>46234</v>
      </c>
      <c r="B3240" s="56" t="s">
        <v>206</v>
      </c>
      <c r="C3240" s="57">
        <v>5</v>
      </c>
      <c r="D3240" s="56" t="s">
        <v>4950</v>
      </c>
      <c r="E3240" s="56" t="s">
        <v>4951</v>
      </c>
      <c r="F3240" s="57">
        <v>1</v>
      </c>
    </row>
    <row r="3241" spans="1:6">
      <c r="A3241" s="55">
        <v>46234</v>
      </c>
      <c r="B3241" s="56" t="s">
        <v>214</v>
      </c>
      <c r="C3241" s="57">
        <v>2</v>
      </c>
      <c r="D3241" s="56" t="s">
        <v>4942</v>
      </c>
      <c r="E3241" s="56" t="s">
        <v>4943</v>
      </c>
      <c r="F3241" s="57">
        <v>2</v>
      </c>
    </row>
    <row r="3242" spans="1:6">
      <c r="A3242" s="55">
        <v>46234</v>
      </c>
      <c r="B3242" s="56" t="s">
        <v>216</v>
      </c>
      <c r="C3242" s="57">
        <v>18</v>
      </c>
      <c r="D3242" s="56" t="s">
        <v>4948</v>
      </c>
      <c r="E3242" s="56" t="s">
        <v>4949</v>
      </c>
      <c r="F3242" s="57">
        <v>2</v>
      </c>
    </row>
    <row r="3243" spans="1:6">
      <c r="A3243" s="55">
        <v>46234</v>
      </c>
      <c r="B3243" s="56" t="s">
        <v>218</v>
      </c>
      <c r="C3243" s="57">
        <v>7</v>
      </c>
      <c r="D3243" s="56" t="s">
        <v>4950</v>
      </c>
      <c r="E3243" s="56" t="s">
        <v>4951</v>
      </c>
      <c r="F3243" s="57">
        <v>1</v>
      </c>
    </row>
    <row r="3244" spans="1:6">
      <c r="A3244" s="55">
        <v>46234</v>
      </c>
      <c r="B3244" s="56" t="s">
        <v>220</v>
      </c>
      <c r="C3244" s="57">
        <v>24</v>
      </c>
      <c r="D3244" s="56" t="s">
        <v>4953</v>
      </c>
      <c r="E3244" s="56" t="s">
        <v>4954</v>
      </c>
      <c r="F3244" s="57">
        <v>1</v>
      </c>
    </row>
    <row r="3245" spans="1:6">
      <c r="A3245" s="55">
        <v>46234</v>
      </c>
      <c r="B3245" s="56" t="s">
        <v>222</v>
      </c>
      <c r="C3245" s="57">
        <v>7</v>
      </c>
      <c r="D3245" s="56" t="s">
        <v>4950</v>
      </c>
      <c r="E3245" s="56" t="s">
        <v>4951</v>
      </c>
      <c r="F3245" s="57">
        <v>1</v>
      </c>
    </row>
    <row r="3246" spans="1:6">
      <c r="A3246" s="55">
        <v>46234</v>
      </c>
      <c r="B3246" s="56" t="s">
        <v>226</v>
      </c>
      <c r="C3246" s="57">
        <v>95</v>
      </c>
      <c r="D3246" s="56" t="s">
        <v>4953</v>
      </c>
      <c r="E3246" s="56" t="s">
        <v>4954</v>
      </c>
      <c r="F3246" s="57">
        <v>1</v>
      </c>
    </row>
    <row r="3247" spans="1:6">
      <c r="A3247" s="55">
        <v>46234</v>
      </c>
      <c r="B3247" s="56" t="s">
        <v>228</v>
      </c>
      <c r="C3247" s="57">
        <v>84</v>
      </c>
      <c r="D3247" s="56" t="s">
        <v>4948</v>
      </c>
      <c r="E3247" s="56" t="s">
        <v>4949</v>
      </c>
      <c r="F3247" s="57">
        <v>2</v>
      </c>
    </row>
    <row r="3248" spans="1:6">
      <c r="A3248" s="55">
        <v>46234</v>
      </c>
      <c r="B3248" s="56" t="s">
        <v>238</v>
      </c>
      <c r="C3248" s="57">
        <v>222</v>
      </c>
      <c r="D3248" s="56" t="s">
        <v>4948</v>
      </c>
      <c r="E3248" s="56" t="s">
        <v>4949</v>
      </c>
      <c r="F3248" s="57">
        <v>2</v>
      </c>
    </row>
    <row r="3249" spans="1:6">
      <c r="A3249" s="55">
        <v>46234</v>
      </c>
      <c r="B3249" s="56" t="s">
        <v>250</v>
      </c>
      <c r="C3249" s="57">
        <v>26</v>
      </c>
      <c r="D3249" s="56" t="s">
        <v>4942</v>
      </c>
      <c r="E3249" s="56" t="s">
        <v>4943</v>
      </c>
      <c r="F3249" s="57">
        <v>2</v>
      </c>
    </row>
    <row r="3250" spans="1:6">
      <c r="A3250" s="55">
        <v>46234</v>
      </c>
      <c r="B3250" s="56" t="s">
        <v>252</v>
      </c>
      <c r="C3250" s="57">
        <v>3</v>
      </c>
      <c r="D3250" s="56" t="s">
        <v>4942</v>
      </c>
      <c r="E3250" s="56" t="s">
        <v>4943</v>
      </c>
      <c r="F3250" s="57">
        <v>2</v>
      </c>
    </row>
    <row r="3251" spans="1:6">
      <c r="A3251" s="55">
        <v>46234</v>
      </c>
      <c r="B3251" s="56" t="s">
        <v>258</v>
      </c>
      <c r="C3251" s="57">
        <v>1</v>
      </c>
      <c r="D3251" s="56" t="s">
        <v>4944</v>
      </c>
      <c r="E3251" s="56" t="s">
        <v>4945</v>
      </c>
      <c r="F3251" s="57">
        <v>1</v>
      </c>
    </row>
    <row r="3252" spans="1:6">
      <c r="A3252" s="55">
        <v>46234</v>
      </c>
      <c r="B3252" s="56" t="s">
        <v>264</v>
      </c>
      <c r="C3252" s="57">
        <v>11</v>
      </c>
      <c r="D3252" s="56" t="s">
        <v>4950</v>
      </c>
      <c r="E3252" s="56" t="s">
        <v>4951</v>
      </c>
      <c r="F3252" s="57">
        <v>1</v>
      </c>
    </row>
    <row r="3253" spans="1:6">
      <c r="A3253" s="55">
        <v>46234</v>
      </c>
      <c r="B3253" s="56" t="s">
        <v>270</v>
      </c>
      <c r="C3253" s="57">
        <v>106</v>
      </c>
      <c r="D3253" s="56" t="s">
        <v>4953</v>
      </c>
      <c r="E3253" s="56" t="s">
        <v>4954</v>
      </c>
      <c r="F3253" s="57">
        <v>1</v>
      </c>
    </row>
    <row r="3254" spans="1:6">
      <c r="A3254" s="55">
        <v>46234</v>
      </c>
      <c r="B3254" s="56" t="s">
        <v>272</v>
      </c>
      <c r="C3254" s="57">
        <v>22</v>
      </c>
      <c r="D3254" s="56" t="s">
        <v>4950</v>
      </c>
      <c r="E3254" s="56" t="s">
        <v>4951</v>
      </c>
      <c r="F3254" s="57">
        <v>1</v>
      </c>
    </row>
    <row r="3255" spans="1:6">
      <c r="A3255" s="55">
        <v>46234</v>
      </c>
      <c r="B3255" s="56" t="s">
        <v>276</v>
      </c>
      <c r="C3255" s="57">
        <v>159</v>
      </c>
      <c r="D3255" s="56" t="s">
        <v>4942</v>
      </c>
      <c r="E3255" s="56" t="s">
        <v>4943</v>
      </c>
      <c r="F3255" s="57">
        <v>2</v>
      </c>
    </row>
    <row r="3256" spans="1:6">
      <c r="A3256" s="55">
        <v>46234</v>
      </c>
      <c r="B3256" s="56" t="s">
        <v>278</v>
      </c>
      <c r="C3256" s="57">
        <v>63</v>
      </c>
      <c r="D3256" s="56" t="s">
        <v>4953</v>
      </c>
      <c r="E3256" s="56" t="s">
        <v>4954</v>
      </c>
      <c r="F3256" s="57">
        <v>1</v>
      </c>
    </row>
    <row r="3257" spans="1:6">
      <c r="A3257" s="55">
        <v>46234</v>
      </c>
      <c r="B3257" s="56" t="s">
        <v>282</v>
      </c>
      <c r="C3257" s="57">
        <v>72</v>
      </c>
      <c r="D3257" s="56" t="s">
        <v>4953</v>
      </c>
      <c r="E3257" s="56" t="s">
        <v>4954</v>
      </c>
      <c r="F3257" s="57">
        <v>1</v>
      </c>
    </row>
    <row r="3258" spans="1:6">
      <c r="A3258" s="55">
        <v>46234</v>
      </c>
      <c r="B3258" s="56" t="s">
        <v>284</v>
      </c>
      <c r="C3258" s="57">
        <v>13</v>
      </c>
      <c r="D3258" s="56" t="s">
        <v>4942</v>
      </c>
      <c r="E3258" s="56" t="s">
        <v>4943</v>
      </c>
      <c r="F3258" s="57">
        <v>2</v>
      </c>
    </row>
    <row r="3259" spans="1:6">
      <c r="A3259" s="55">
        <v>46234</v>
      </c>
      <c r="B3259" s="56" t="s">
        <v>328</v>
      </c>
      <c r="C3259" s="57">
        <v>81</v>
      </c>
      <c r="D3259" s="56" t="s">
        <v>4944</v>
      </c>
      <c r="E3259" s="56" t="s">
        <v>4945</v>
      </c>
      <c r="F3259" s="57">
        <v>1</v>
      </c>
    </row>
    <row r="3260" spans="1:6">
      <c r="A3260" s="55">
        <v>46234</v>
      </c>
      <c r="B3260" s="56" t="s">
        <v>338</v>
      </c>
      <c r="C3260" s="57">
        <v>65</v>
      </c>
      <c r="D3260" s="56" t="s">
        <v>4953</v>
      </c>
      <c r="E3260" s="56" t="s">
        <v>4954</v>
      </c>
      <c r="F3260" s="57">
        <v>1</v>
      </c>
    </row>
    <row r="3261" spans="1:6">
      <c r="A3261" s="55">
        <v>46234</v>
      </c>
      <c r="B3261" s="56" t="s">
        <v>344</v>
      </c>
      <c r="C3261" s="57">
        <v>68</v>
      </c>
      <c r="D3261" s="56" t="s">
        <v>4950</v>
      </c>
      <c r="E3261" s="56" t="s">
        <v>4951</v>
      </c>
      <c r="F3261" s="57">
        <v>1</v>
      </c>
    </row>
    <row r="3262" spans="1:6">
      <c r="A3262" s="55">
        <v>46234</v>
      </c>
      <c r="B3262" s="56" t="s">
        <v>380</v>
      </c>
      <c r="C3262" s="57">
        <v>13</v>
      </c>
      <c r="D3262" s="56" t="s">
        <v>4953</v>
      </c>
      <c r="E3262" s="56" t="s">
        <v>4954</v>
      </c>
      <c r="F3262" s="57">
        <v>1</v>
      </c>
    </row>
    <row r="3263" spans="1:6">
      <c r="A3263" s="55">
        <v>46234</v>
      </c>
      <c r="B3263" s="56" t="s">
        <v>386</v>
      </c>
      <c r="C3263" s="57">
        <v>40</v>
      </c>
      <c r="D3263" s="56" t="s">
        <v>4953</v>
      </c>
      <c r="E3263" s="56" t="s">
        <v>4954</v>
      </c>
      <c r="F3263" s="57">
        <v>1</v>
      </c>
    </row>
    <row r="3264" spans="1:6">
      <c r="A3264" s="55">
        <v>46234</v>
      </c>
      <c r="B3264" s="56" t="s">
        <v>390</v>
      </c>
      <c r="C3264" s="57">
        <v>30</v>
      </c>
      <c r="D3264" s="56" t="s">
        <v>4953</v>
      </c>
      <c r="E3264" s="56" t="s">
        <v>4954</v>
      </c>
      <c r="F3264" s="57">
        <v>1</v>
      </c>
    </row>
    <row r="3265" spans="1:6">
      <c r="A3265" s="55">
        <v>46234</v>
      </c>
      <c r="B3265" s="56" t="s">
        <v>424</v>
      </c>
      <c r="C3265" s="57">
        <v>27</v>
      </c>
      <c r="D3265" s="56" t="s">
        <v>4953</v>
      </c>
      <c r="E3265" s="56" t="s">
        <v>4954</v>
      </c>
      <c r="F3265" s="57">
        <v>1</v>
      </c>
    </row>
    <row r="3266" spans="1:6">
      <c r="A3266" s="55">
        <v>46234</v>
      </c>
      <c r="B3266" s="56" t="s">
        <v>430</v>
      </c>
      <c r="C3266" s="57">
        <v>71</v>
      </c>
      <c r="D3266" s="56" t="s">
        <v>4942</v>
      </c>
      <c r="E3266" s="56" t="s">
        <v>4943</v>
      </c>
      <c r="F3266" s="57">
        <v>2</v>
      </c>
    </row>
    <row r="3267" spans="1:6">
      <c r="A3267" s="55">
        <v>46234</v>
      </c>
      <c r="B3267" s="56" t="s">
        <v>454</v>
      </c>
      <c r="C3267" s="57">
        <v>48</v>
      </c>
      <c r="D3267" s="56" t="s">
        <v>4942</v>
      </c>
      <c r="E3267" s="56" t="s">
        <v>4943</v>
      </c>
      <c r="F3267" s="57">
        <v>2</v>
      </c>
    </row>
    <row r="3268" spans="1:6">
      <c r="A3268" s="55">
        <v>46234</v>
      </c>
      <c r="B3268" s="56" t="s">
        <v>456</v>
      </c>
      <c r="C3268" s="57">
        <v>51</v>
      </c>
      <c r="D3268" s="56" t="s">
        <v>4942</v>
      </c>
      <c r="E3268" s="56" t="s">
        <v>4943</v>
      </c>
      <c r="F3268" s="57">
        <v>2</v>
      </c>
    </row>
    <row r="3269" spans="1:6">
      <c r="A3269" s="55">
        <v>46234</v>
      </c>
      <c r="B3269" s="56" t="s">
        <v>458</v>
      </c>
      <c r="C3269" s="57">
        <v>74</v>
      </c>
      <c r="D3269" s="56" t="s">
        <v>4944</v>
      </c>
      <c r="E3269" s="56" t="s">
        <v>4945</v>
      </c>
      <c r="F3269" s="57">
        <v>1</v>
      </c>
    </row>
    <row r="3270" spans="1:6">
      <c r="A3270" s="55">
        <v>46234</v>
      </c>
      <c r="B3270" s="56" t="s">
        <v>460</v>
      </c>
      <c r="C3270" s="57">
        <v>24</v>
      </c>
      <c r="D3270" s="56" t="s">
        <v>4953</v>
      </c>
      <c r="E3270" s="56" t="s">
        <v>4954</v>
      </c>
      <c r="F3270" s="57">
        <v>1</v>
      </c>
    </row>
    <row r="3271" spans="1:6">
      <c r="A3271" s="55">
        <v>46234</v>
      </c>
      <c r="B3271" s="56" t="s">
        <v>462</v>
      </c>
      <c r="C3271" s="57">
        <v>17</v>
      </c>
      <c r="D3271" s="56" t="s">
        <v>4953</v>
      </c>
      <c r="E3271" s="56" t="s">
        <v>4954</v>
      </c>
      <c r="F3271" s="57">
        <v>1</v>
      </c>
    </row>
    <row r="3272" spans="1:6">
      <c r="A3272" s="55">
        <v>46234</v>
      </c>
      <c r="B3272" s="56" t="s">
        <v>464</v>
      </c>
      <c r="C3272" s="57">
        <v>28</v>
      </c>
      <c r="D3272" s="56" t="s">
        <v>4946</v>
      </c>
      <c r="E3272" s="56" t="s">
        <v>4947</v>
      </c>
      <c r="F3272" s="57">
        <v>1</v>
      </c>
    </row>
    <row r="3273" spans="1:6">
      <c r="A3273" s="55">
        <v>46234</v>
      </c>
      <c r="B3273" s="56" t="s">
        <v>466</v>
      </c>
      <c r="C3273" s="57">
        <v>1</v>
      </c>
      <c r="D3273" s="56" t="s">
        <v>4944</v>
      </c>
      <c r="E3273" s="56" t="s">
        <v>4945</v>
      </c>
      <c r="F3273" s="57">
        <v>1</v>
      </c>
    </row>
    <row r="3274" spans="1:6">
      <c r="A3274" s="55">
        <v>46234</v>
      </c>
      <c r="B3274" s="56" t="s">
        <v>470</v>
      </c>
      <c r="C3274" s="57">
        <v>106</v>
      </c>
      <c r="D3274" s="56" t="s">
        <v>4953</v>
      </c>
      <c r="E3274" s="56" t="s">
        <v>4954</v>
      </c>
      <c r="F3274" s="57">
        <v>1</v>
      </c>
    </row>
    <row r="3275" spans="1:6">
      <c r="A3275" s="55">
        <v>46234</v>
      </c>
      <c r="B3275" s="56" t="s">
        <v>472</v>
      </c>
      <c r="C3275" s="57">
        <v>33</v>
      </c>
      <c r="D3275" s="56" t="s">
        <v>4953</v>
      </c>
      <c r="E3275" s="56" t="s">
        <v>4954</v>
      </c>
      <c r="F3275" s="57">
        <v>1</v>
      </c>
    </row>
    <row r="3276" spans="1:6">
      <c r="A3276" s="55">
        <v>46233</v>
      </c>
      <c r="B3276" s="56" t="s">
        <v>46</v>
      </c>
      <c r="C3276" s="57">
        <v>71</v>
      </c>
      <c r="D3276" s="56" t="s">
        <v>4942</v>
      </c>
      <c r="E3276" s="56" t="s">
        <v>4943</v>
      </c>
      <c r="F3276" s="57">
        <v>2</v>
      </c>
    </row>
    <row r="3277" spans="1:6">
      <c r="A3277" s="55">
        <v>46233</v>
      </c>
      <c r="B3277" s="56" t="s">
        <v>49</v>
      </c>
      <c r="C3277" s="57">
        <v>40</v>
      </c>
      <c r="D3277" s="56" t="s">
        <v>4946</v>
      </c>
      <c r="E3277" s="56" t="s">
        <v>4947</v>
      </c>
      <c r="F3277" s="57">
        <v>1</v>
      </c>
    </row>
    <row r="3278" spans="1:6">
      <c r="A3278" s="55">
        <v>46233</v>
      </c>
      <c r="B3278" s="56" t="s">
        <v>51</v>
      </c>
      <c r="C3278" s="57">
        <v>27</v>
      </c>
      <c r="D3278" s="56" t="s">
        <v>4942</v>
      </c>
      <c r="E3278" s="56" t="s">
        <v>4943</v>
      </c>
      <c r="F3278" s="57">
        <v>2</v>
      </c>
    </row>
    <row r="3279" spans="1:6">
      <c r="A3279" s="55">
        <v>46233</v>
      </c>
      <c r="B3279" s="56" t="s">
        <v>56</v>
      </c>
      <c r="C3279" s="57">
        <v>72</v>
      </c>
      <c r="D3279" s="56" t="s">
        <v>4955</v>
      </c>
      <c r="E3279" s="56" t="s">
        <v>4956</v>
      </c>
      <c r="F3279" s="57">
        <v>3</v>
      </c>
    </row>
    <row r="3280" spans="1:6">
      <c r="A3280" s="55">
        <v>46233</v>
      </c>
      <c r="B3280" s="56" t="s">
        <v>58</v>
      </c>
      <c r="C3280" s="57">
        <v>67</v>
      </c>
      <c r="D3280" s="56" t="s">
        <v>4953</v>
      </c>
      <c r="E3280" s="56" t="s">
        <v>4954</v>
      </c>
      <c r="F3280" s="57">
        <v>1</v>
      </c>
    </row>
    <row r="3281" spans="1:6">
      <c r="A3281" s="55">
        <v>46233</v>
      </c>
      <c r="B3281" s="56" t="s">
        <v>60</v>
      </c>
      <c r="C3281" s="57">
        <v>133</v>
      </c>
      <c r="D3281" s="56" t="s">
        <v>4942</v>
      </c>
      <c r="E3281" s="56" t="s">
        <v>4943</v>
      </c>
      <c r="F3281" s="57">
        <v>2</v>
      </c>
    </row>
    <row r="3282" spans="1:6">
      <c r="A3282" s="55">
        <v>46233</v>
      </c>
      <c r="B3282" s="56" t="s">
        <v>64</v>
      </c>
      <c r="C3282" s="57">
        <v>35</v>
      </c>
      <c r="D3282" s="56" t="s">
        <v>4944</v>
      </c>
      <c r="E3282" s="56" t="s">
        <v>4945</v>
      </c>
      <c r="F3282" s="57">
        <v>1</v>
      </c>
    </row>
    <row r="3283" spans="1:6">
      <c r="A3283" s="55">
        <v>46233</v>
      </c>
      <c r="B3283" s="56" t="s">
        <v>66</v>
      </c>
      <c r="C3283" s="57">
        <v>77</v>
      </c>
      <c r="D3283" s="56" t="s">
        <v>4944</v>
      </c>
      <c r="E3283" s="56" t="s">
        <v>4945</v>
      </c>
      <c r="F3283" s="57">
        <v>1</v>
      </c>
    </row>
    <row r="3284" spans="1:6">
      <c r="A3284" s="55">
        <v>46233</v>
      </c>
      <c r="B3284" s="56" t="s">
        <v>70</v>
      </c>
      <c r="C3284" s="57">
        <v>39</v>
      </c>
      <c r="D3284" s="56" t="s">
        <v>4944</v>
      </c>
      <c r="E3284" s="56" t="s">
        <v>4945</v>
      </c>
      <c r="F3284" s="57">
        <v>1</v>
      </c>
    </row>
    <row r="3285" spans="1:6">
      <c r="A3285" s="55">
        <v>46233</v>
      </c>
      <c r="B3285" s="56" t="s">
        <v>72</v>
      </c>
      <c r="C3285" s="57">
        <v>58</v>
      </c>
      <c r="D3285" s="56" t="s">
        <v>4944</v>
      </c>
      <c r="E3285" s="56" t="s">
        <v>4945</v>
      </c>
      <c r="F3285" s="57">
        <v>1</v>
      </c>
    </row>
    <row r="3286" spans="1:6">
      <c r="A3286" s="55">
        <v>46233</v>
      </c>
      <c r="B3286" s="56" t="s">
        <v>74</v>
      </c>
      <c r="C3286" s="57">
        <v>59</v>
      </c>
      <c r="D3286" s="56" t="s">
        <v>4948</v>
      </c>
      <c r="E3286" s="56" t="s">
        <v>4949</v>
      </c>
      <c r="F3286" s="57">
        <v>2</v>
      </c>
    </row>
    <row r="3287" spans="1:6">
      <c r="A3287" s="55">
        <v>46233</v>
      </c>
      <c r="B3287" s="56" t="s">
        <v>78</v>
      </c>
      <c r="C3287" s="57">
        <v>41</v>
      </c>
      <c r="D3287" s="56" t="s">
        <v>4948</v>
      </c>
      <c r="E3287" s="56" t="s">
        <v>4949</v>
      </c>
      <c r="F3287" s="57">
        <v>2</v>
      </c>
    </row>
    <row r="3288" spans="1:6">
      <c r="A3288" s="55">
        <v>46233</v>
      </c>
      <c r="B3288" s="56" t="s">
        <v>84</v>
      </c>
      <c r="C3288" s="57">
        <v>1</v>
      </c>
      <c r="D3288" s="56" t="s">
        <v>4944</v>
      </c>
      <c r="E3288" s="56" t="s">
        <v>4945</v>
      </c>
      <c r="F3288" s="57">
        <v>1</v>
      </c>
    </row>
    <row r="3289" spans="1:6">
      <c r="A3289" s="55">
        <v>46233</v>
      </c>
      <c r="B3289" s="56" t="s">
        <v>86</v>
      </c>
      <c r="C3289" s="57">
        <v>109</v>
      </c>
      <c r="D3289" s="56" t="s">
        <v>4944</v>
      </c>
      <c r="E3289" s="56" t="s">
        <v>4945</v>
      </c>
      <c r="F3289" s="57">
        <v>1</v>
      </c>
    </row>
    <row r="3290" spans="1:6">
      <c r="A3290" s="55">
        <v>46233</v>
      </c>
      <c r="B3290" s="56" t="s">
        <v>88</v>
      </c>
      <c r="C3290" s="57">
        <v>87</v>
      </c>
      <c r="D3290" s="56" t="s">
        <v>4948</v>
      </c>
      <c r="E3290" s="56" t="s">
        <v>4949</v>
      </c>
      <c r="F3290" s="57">
        <v>2</v>
      </c>
    </row>
    <row r="3291" spans="1:6">
      <c r="A3291" s="55">
        <v>46233</v>
      </c>
      <c r="B3291" s="56" t="s">
        <v>90</v>
      </c>
      <c r="C3291" s="57">
        <v>98</v>
      </c>
      <c r="D3291" s="56" t="s">
        <v>4944</v>
      </c>
      <c r="E3291" s="56" t="s">
        <v>4945</v>
      </c>
      <c r="F3291" s="57">
        <v>1</v>
      </c>
    </row>
    <row r="3292" spans="1:6">
      <c r="A3292" s="55">
        <v>46233</v>
      </c>
      <c r="B3292" s="56" t="s">
        <v>92</v>
      </c>
      <c r="C3292" s="57">
        <v>107</v>
      </c>
      <c r="D3292" s="56" t="s">
        <v>4948</v>
      </c>
      <c r="E3292" s="56" t="s">
        <v>4949</v>
      </c>
      <c r="F3292" s="57">
        <v>2</v>
      </c>
    </row>
    <row r="3293" spans="1:6">
      <c r="A3293" s="55">
        <v>46233</v>
      </c>
      <c r="B3293" s="56" t="s">
        <v>94</v>
      </c>
      <c r="C3293" s="57">
        <v>85</v>
      </c>
      <c r="D3293" s="56" t="s">
        <v>4944</v>
      </c>
      <c r="E3293" s="56" t="s">
        <v>4945</v>
      </c>
      <c r="F3293" s="57">
        <v>1</v>
      </c>
    </row>
    <row r="3294" spans="1:6">
      <c r="A3294" s="55">
        <v>46233</v>
      </c>
      <c r="B3294" s="56" t="s">
        <v>96</v>
      </c>
      <c r="C3294" s="57">
        <v>21</v>
      </c>
      <c r="D3294" s="56" t="s">
        <v>4946</v>
      </c>
      <c r="E3294" s="56" t="s">
        <v>4947</v>
      </c>
      <c r="F3294" s="57">
        <v>1</v>
      </c>
    </row>
    <row r="3295" spans="1:6">
      <c r="A3295" s="55">
        <v>46233</v>
      </c>
      <c r="B3295" s="56" t="s">
        <v>98</v>
      </c>
      <c r="C3295" s="57">
        <v>2</v>
      </c>
      <c r="D3295" s="56" t="s">
        <v>4942</v>
      </c>
      <c r="E3295" s="56" t="s">
        <v>4943</v>
      </c>
      <c r="F3295" s="57">
        <v>2</v>
      </c>
    </row>
    <row r="3296" spans="1:6">
      <c r="A3296" s="55">
        <v>46233</v>
      </c>
      <c r="B3296" s="56" t="s">
        <v>100</v>
      </c>
      <c r="C3296" s="57">
        <v>99</v>
      </c>
      <c r="D3296" s="56" t="s">
        <v>4953</v>
      </c>
      <c r="E3296" s="56" t="s">
        <v>4954</v>
      </c>
      <c r="F3296" s="57">
        <v>1</v>
      </c>
    </row>
    <row r="3297" spans="1:6">
      <c r="A3297" s="55">
        <v>46233</v>
      </c>
      <c r="B3297" s="56" t="s">
        <v>102</v>
      </c>
      <c r="C3297" s="57">
        <v>62</v>
      </c>
      <c r="D3297" s="56" t="s">
        <v>4944</v>
      </c>
      <c r="E3297" s="56" t="s">
        <v>4945</v>
      </c>
      <c r="F3297" s="57">
        <v>1</v>
      </c>
    </row>
    <row r="3298" spans="1:6">
      <c r="A3298" s="55">
        <v>46233</v>
      </c>
      <c r="B3298" s="56" t="s">
        <v>112</v>
      </c>
      <c r="C3298" s="57">
        <v>97</v>
      </c>
      <c r="D3298" s="56" t="s">
        <v>4955</v>
      </c>
      <c r="E3298" s="56" t="s">
        <v>4956</v>
      </c>
      <c r="F3298" s="57">
        <v>3</v>
      </c>
    </row>
    <row r="3299" spans="1:6">
      <c r="A3299" s="55">
        <v>46233</v>
      </c>
      <c r="B3299" s="56" t="s">
        <v>114</v>
      </c>
      <c r="C3299" s="57">
        <v>106</v>
      </c>
      <c r="D3299" s="56" t="s">
        <v>4942</v>
      </c>
      <c r="E3299" s="56" t="s">
        <v>4943</v>
      </c>
      <c r="F3299" s="57">
        <v>2</v>
      </c>
    </row>
    <row r="3300" spans="1:6">
      <c r="A3300" s="55">
        <v>46233</v>
      </c>
      <c r="B3300" s="56" t="s">
        <v>118</v>
      </c>
      <c r="C3300" s="57">
        <v>100</v>
      </c>
      <c r="D3300" s="56" t="s">
        <v>4953</v>
      </c>
      <c r="E3300" s="56" t="s">
        <v>4954</v>
      </c>
      <c r="F3300" s="57">
        <v>1</v>
      </c>
    </row>
    <row r="3301" spans="1:6">
      <c r="A3301" s="55">
        <v>46233</v>
      </c>
      <c r="B3301" s="56" t="s">
        <v>120</v>
      </c>
      <c r="C3301" s="57">
        <v>66</v>
      </c>
      <c r="D3301" s="56" t="s">
        <v>4948</v>
      </c>
      <c r="E3301" s="56" t="s">
        <v>4949</v>
      </c>
      <c r="F3301" s="57">
        <v>2</v>
      </c>
    </row>
    <row r="3302" spans="1:6">
      <c r="A3302" s="55">
        <v>46233</v>
      </c>
      <c r="B3302" s="56" t="s">
        <v>122</v>
      </c>
      <c r="C3302" s="57">
        <v>72</v>
      </c>
      <c r="D3302" s="56" t="s">
        <v>4953</v>
      </c>
      <c r="E3302" s="56" t="s">
        <v>4954</v>
      </c>
      <c r="F3302" s="57">
        <v>1</v>
      </c>
    </row>
    <row r="3303" spans="1:6">
      <c r="A3303" s="55">
        <v>46233</v>
      </c>
      <c r="B3303" s="56" t="s">
        <v>128</v>
      </c>
      <c r="C3303" s="57">
        <v>2</v>
      </c>
      <c r="D3303" s="56" t="s">
        <v>4944</v>
      </c>
      <c r="E3303" s="56" t="s">
        <v>4945</v>
      </c>
      <c r="F3303" s="57">
        <v>1</v>
      </c>
    </row>
    <row r="3304" spans="1:6">
      <c r="A3304" s="55">
        <v>46233</v>
      </c>
      <c r="B3304" s="56" t="s">
        <v>132</v>
      </c>
      <c r="C3304" s="57">
        <v>8</v>
      </c>
      <c r="D3304" s="56" t="s">
        <v>4944</v>
      </c>
      <c r="E3304" s="56" t="s">
        <v>4945</v>
      </c>
      <c r="F3304" s="57">
        <v>1</v>
      </c>
    </row>
    <row r="3305" spans="1:6">
      <c r="A3305" s="55">
        <v>46233</v>
      </c>
      <c r="B3305" s="56" t="s">
        <v>136</v>
      </c>
      <c r="C3305" s="57">
        <v>2</v>
      </c>
      <c r="D3305" s="56" t="s">
        <v>4950</v>
      </c>
      <c r="E3305" s="56" t="s">
        <v>4951</v>
      </c>
      <c r="F3305" s="57">
        <v>1</v>
      </c>
    </row>
    <row r="3306" spans="1:6">
      <c r="A3306" s="55">
        <v>46233</v>
      </c>
      <c r="B3306" s="56" t="s">
        <v>138</v>
      </c>
      <c r="C3306" s="57">
        <v>68</v>
      </c>
      <c r="D3306" s="56" t="s">
        <v>4942</v>
      </c>
      <c r="E3306" s="56" t="s">
        <v>4943</v>
      </c>
      <c r="F3306" s="57">
        <v>2</v>
      </c>
    </row>
    <row r="3307" spans="1:6">
      <c r="A3307" s="55">
        <v>46233</v>
      </c>
      <c r="B3307" s="56" t="s">
        <v>146</v>
      </c>
      <c r="C3307" s="57">
        <v>157</v>
      </c>
      <c r="D3307" s="56" t="s">
        <v>4942</v>
      </c>
      <c r="E3307" s="56" t="s">
        <v>4943</v>
      </c>
      <c r="F3307" s="57">
        <v>2</v>
      </c>
    </row>
    <row r="3308" spans="1:6">
      <c r="A3308" s="55">
        <v>46233</v>
      </c>
      <c r="B3308" s="56" t="s">
        <v>148</v>
      </c>
      <c r="C3308" s="57">
        <v>43</v>
      </c>
      <c r="D3308" s="56" t="s">
        <v>4953</v>
      </c>
      <c r="E3308" s="56" t="s">
        <v>4954</v>
      </c>
      <c r="F3308" s="57">
        <v>1</v>
      </c>
    </row>
    <row r="3309" spans="1:6">
      <c r="A3309" s="55">
        <v>46233</v>
      </c>
      <c r="B3309" s="56" t="s">
        <v>152</v>
      </c>
      <c r="C3309" s="57">
        <v>83</v>
      </c>
      <c r="D3309" s="56" t="s">
        <v>4953</v>
      </c>
      <c r="E3309" s="56" t="s">
        <v>4954</v>
      </c>
      <c r="F3309" s="57">
        <v>1</v>
      </c>
    </row>
    <row r="3310" spans="1:6">
      <c r="A3310" s="55">
        <v>46233</v>
      </c>
      <c r="B3310" s="56" t="s">
        <v>154</v>
      </c>
      <c r="C3310" s="57">
        <v>74</v>
      </c>
      <c r="D3310" s="56" t="s">
        <v>4944</v>
      </c>
      <c r="E3310" s="56" t="s">
        <v>4945</v>
      </c>
      <c r="F3310" s="57">
        <v>1</v>
      </c>
    </row>
    <row r="3311" spans="1:6">
      <c r="A3311" s="55">
        <v>46233</v>
      </c>
      <c r="B3311" s="56" t="s">
        <v>156</v>
      </c>
      <c r="C3311" s="57">
        <v>3</v>
      </c>
      <c r="D3311" s="56" t="s">
        <v>4950</v>
      </c>
      <c r="E3311" s="56" t="s">
        <v>4951</v>
      </c>
      <c r="F3311" s="57">
        <v>1</v>
      </c>
    </row>
    <row r="3312" spans="1:6">
      <c r="A3312" s="55">
        <v>46233</v>
      </c>
      <c r="B3312" s="56" t="s">
        <v>160</v>
      </c>
      <c r="C3312" s="57">
        <v>147</v>
      </c>
      <c r="D3312" s="56" t="s">
        <v>4942</v>
      </c>
      <c r="E3312" s="56" t="s">
        <v>4943</v>
      </c>
      <c r="F3312" s="57">
        <v>2</v>
      </c>
    </row>
    <row r="3313" spans="1:6">
      <c r="A3313" s="55">
        <v>46233</v>
      </c>
      <c r="B3313" s="56" t="s">
        <v>162</v>
      </c>
      <c r="C3313" s="57">
        <v>2</v>
      </c>
      <c r="D3313" s="56" t="s">
        <v>4944</v>
      </c>
      <c r="E3313" s="56" t="s">
        <v>4945</v>
      </c>
      <c r="F3313" s="57">
        <v>1</v>
      </c>
    </row>
    <row r="3314" spans="1:6">
      <c r="A3314" s="55">
        <v>46233</v>
      </c>
      <c r="B3314" s="56" t="s">
        <v>164</v>
      </c>
      <c r="C3314" s="57">
        <v>39</v>
      </c>
      <c r="D3314" s="56" t="s">
        <v>4953</v>
      </c>
      <c r="E3314" s="56" t="s">
        <v>4954</v>
      </c>
      <c r="F3314" s="57">
        <v>1</v>
      </c>
    </row>
    <row r="3315" spans="1:6">
      <c r="A3315" s="55">
        <v>46233</v>
      </c>
      <c r="B3315" s="56" t="s">
        <v>166</v>
      </c>
      <c r="C3315" s="57">
        <v>59</v>
      </c>
      <c r="D3315" s="56" t="s">
        <v>4944</v>
      </c>
      <c r="E3315" s="56" t="s">
        <v>4945</v>
      </c>
      <c r="F3315" s="57">
        <v>1</v>
      </c>
    </row>
    <row r="3316" spans="1:6">
      <c r="A3316" s="55">
        <v>46233</v>
      </c>
      <c r="B3316" s="56" t="s">
        <v>168</v>
      </c>
      <c r="C3316" s="57">
        <v>46</v>
      </c>
      <c r="D3316" s="56" t="s">
        <v>4942</v>
      </c>
      <c r="E3316" s="56" t="s">
        <v>4943</v>
      </c>
      <c r="F3316" s="57">
        <v>2</v>
      </c>
    </row>
    <row r="3317" spans="1:6">
      <c r="A3317" s="55">
        <v>46233</v>
      </c>
      <c r="B3317" s="56" t="s">
        <v>170</v>
      </c>
      <c r="C3317" s="57">
        <v>103</v>
      </c>
      <c r="D3317" s="56" t="s">
        <v>4944</v>
      </c>
      <c r="E3317" s="56" t="s">
        <v>4945</v>
      </c>
      <c r="F3317" s="57">
        <v>1</v>
      </c>
    </row>
    <row r="3318" spans="1:6">
      <c r="A3318" s="55">
        <v>46233</v>
      </c>
      <c r="B3318" s="56" t="s">
        <v>178</v>
      </c>
      <c r="C3318" s="57">
        <v>53</v>
      </c>
      <c r="D3318" s="56" t="s">
        <v>4946</v>
      </c>
      <c r="E3318" s="56" t="s">
        <v>4947</v>
      </c>
      <c r="F3318" s="57">
        <v>1</v>
      </c>
    </row>
    <row r="3319" spans="1:6">
      <c r="A3319" s="55">
        <v>46233</v>
      </c>
      <c r="B3319" s="56" t="s">
        <v>182</v>
      </c>
      <c r="C3319" s="57">
        <v>27</v>
      </c>
      <c r="D3319" s="56" t="s">
        <v>4946</v>
      </c>
      <c r="E3319" s="56" t="s">
        <v>4947</v>
      </c>
      <c r="F3319" s="57">
        <v>1</v>
      </c>
    </row>
    <row r="3320" spans="1:6">
      <c r="A3320" s="55">
        <v>46233</v>
      </c>
      <c r="B3320" s="56" t="s">
        <v>184</v>
      </c>
      <c r="C3320" s="57">
        <v>81</v>
      </c>
      <c r="D3320" s="56" t="s">
        <v>4944</v>
      </c>
      <c r="E3320" s="56" t="s">
        <v>4945</v>
      </c>
      <c r="F3320" s="57">
        <v>1</v>
      </c>
    </row>
    <row r="3321" spans="1:6">
      <c r="A3321" s="55">
        <v>46233</v>
      </c>
      <c r="B3321" s="56" t="s">
        <v>186</v>
      </c>
      <c r="C3321" s="57">
        <v>29</v>
      </c>
      <c r="D3321" s="56" t="s">
        <v>4953</v>
      </c>
      <c r="E3321" s="56" t="s">
        <v>4954</v>
      </c>
      <c r="F3321" s="57">
        <v>1</v>
      </c>
    </row>
    <row r="3322" spans="1:6">
      <c r="A3322" s="55">
        <v>46233</v>
      </c>
      <c r="B3322" s="56" t="s">
        <v>190</v>
      </c>
      <c r="C3322" s="57">
        <v>48</v>
      </c>
      <c r="D3322" s="56" t="s">
        <v>4942</v>
      </c>
      <c r="E3322" s="56" t="s">
        <v>4943</v>
      </c>
      <c r="F3322" s="57">
        <v>2</v>
      </c>
    </row>
    <row r="3323" spans="1:6">
      <c r="A3323" s="55">
        <v>46233</v>
      </c>
      <c r="B3323" s="56" t="s">
        <v>194</v>
      </c>
      <c r="C3323" s="57">
        <v>82</v>
      </c>
      <c r="D3323" s="56" t="s">
        <v>4953</v>
      </c>
      <c r="E3323" s="56" t="s">
        <v>4954</v>
      </c>
      <c r="F3323" s="57">
        <v>1</v>
      </c>
    </row>
    <row r="3324" spans="1:6">
      <c r="A3324" s="55">
        <v>46233</v>
      </c>
      <c r="B3324" s="56" t="s">
        <v>196</v>
      </c>
      <c r="C3324" s="57">
        <v>5</v>
      </c>
      <c r="D3324" s="56" t="s">
        <v>4953</v>
      </c>
      <c r="E3324" s="56" t="s">
        <v>4954</v>
      </c>
      <c r="F3324" s="57">
        <v>1</v>
      </c>
    </row>
    <row r="3325" spans="1:6">
      <c r="A3325" s="55">
        <v>46233</v>
      </c>
      <c r="B3325" s="56" t="s">
        <v>198</v>
      </c>
      <c r="C3325" s="57">
        <v>19</v>
      </c>
      <c r="D3325" s="56" t="s">
        <v>4946</v>
      </c>
      <c r="E3325" s="56" t="s">
        <v>4947</v>
      </c>
      <c r="F3325" s="57">
        <v>1</v>
      </c>
    </row>
    <row r="3326" spans="1:6">
      <c r="A3326" s="55">
        <v>46233</v>
      </c>
      <c r="B3326" s="56" t="s">
        <v>202</v>
      </c>
      <c r="C3326" s="57">
        <v>14</v>
      </c>
      <c r="D3326" s="56" t="s">
        <v>4950</v>
      </c>
      <c r="E3326" s="56" t="s">
        <v>4951</v>
      </c>
      <c r="F3326" s="57">
        <v>1</v>
      </c>
    </row>
    <row r="3327" spans="1:6">
      <c r="A3327" s="55">
        <v>46233</v>
      </c>
      <c r="B3327" s="56" t="s">
        <v>206</v>
      </c>
      <c r="C3327" s="57">
        <v>2</v>
      </c>
      <c r="D3327" s="56" t="s">
        <v>4950</v>
      </c>
      <c r="E3327" s="56" t="s">
        <v>4951</v>
      </c>
      <c r="F3327" s="57">
        <v>1</v>
      </c>
    </row>
    <row r="3328" spans="1:6">
      <c r="A3328" s="55">
        <v>46233</v>
      </c>
      <c r="B3328" s="56" t="s">
        <v>208</v>
      </c>
      <c r="C3328" s="57">
        <v>75</v>
      </c>
      <c r="D3328" s="56" t="s">
        <v>4948</v>
      </c>
      <c r="E3328" s="56" t="s">
        <v>4949</v>
      </c>
      <c r="F3328" s="57">
        <v>2</v>
      </c>
    </row>
    <row r="3329" spans="1:6">
      <c r="A3329" s="55">
        <v>46233</v>
      </c>
      <c r="B3329" s="56" t="s">
        <v>212</v>
      </c>
      <c r="C3329" s="57">
        <v>4</v>
      </c>
      <c r="D3329" s="56" t="s">
        <v>4942</v>
      </c>
      <c r="E3329" s="56" t="s">
        <v>4943</v>
      </c>
      <c r="F3329" s="57">
        <v>2</v>
      </c>
    </row>
    <row r="3330" spans="1:6">
      <c r="A3330" s="55">
        <v>46233</v>
      </c>
      <c r="B3330" s="56" t="s">
        <v>214</v>
      </c>
      <c r="C3330" s="57">
        <v>12</v>
      </c>
      <c r="D3330" s="56" t="s">
        <v>4953</v>
      </c>
      <c r="E3330" s="56" t="s">
        <v>4954</v>
      </c>
      <c r="F3330" s="57">
        <v>1</v>
      </c>
    </row>
    <row r="3331" spans="1:6">
      <c r="A3331" s="55">
        <v>46233</v>
      </c>
      <c r="B3331" s="56" t="s">
        <v>216</v>
      </c>
      <c r="C3331" s="57">
        <v>60</v>
      </c>
      <c r="D3331" s="56" t="s">
        <v>4955</v>
      </c>
      <c r="E3331" s="56" t="s">
        <v>4956</v>
      </c>
      <c r="F3331" s="57">
        <v>3</v>
      </c>
    </row>
    <row r="3332" spans="1:6">
      <c r="A3332" s="55">
        <v>46233</v>
      </c>
      <c r="B3332" s="56" t="s">
        <v>226</v>
      </c>
      <c r="C3332" s="57">
        <v>118</v>
      </c>
      <c r="D3332" s="56" t="s">
        <v>4953</v>
      </c>
      <c r="E3332" s="56" t="s">
        <v>4954</v>
      </c>
      <c r="F3332" s="57">
        <v>1</v>
      </c>
    </row>
    <row r="3333" spans="1:6">
      <c r="A3333" s="55">
        <v>46233</v>
      </c>
      <c r="B3333" s="56" t="s">
        <v>228</v>
      </c>
      <c r="C3333" s="57">
        <v>60</v>
      </c>
      <c r="D3333" s="56" t="s">
        <v>4946</v>
      </c>
      <c r="E3333" s="56" t="s">
        <v>4947</v>
      </c>
      <c r="F3333" s="57">
        <v>1</v>
      </c>
    </row>
    <row r="3334" spans="1:6">
      <c r="A3334" s="55">
        <v>46233</v>
      </c>
      <c r="B3334" s="56" t="s">
        <v>236</v>
      </c>
      <c r="C3334" s="57">
        <v>21</v>
      </c>
      <c r="D3334" s="56" t="s">
        <v>4950</v>
      </c>
      <c r="E3334" s="56" t="s">
        <v>4951</v>
      </c>
      <c r="F3334" s="57">
        <v>1</v>
      </c>
    </row>
    <row r="3335" spans="1:6">
      <c r="A3335" s="55">
        <v>46233</v>
      </c>
      <c r="B3335" s="56" t="s">
        <v>238</v>
      </c>
      <c r="C3335" s="57">
        <v>102</v>
      </c>
      <c r="D3335" s="56" t="s">
        <v>4950</v>
      </c>
      <c r="E3335" s="56" t="s">
        <v>4951</v>
      </c>
      <c r="F3335" s="57">
        <v>1</v>
      </c>
    </row>
    <row r="3336" spans="1:6">
      <c r="A3336" s="55">
        <v>46233</v>
      </c>
      <c r="B3336" s="56" t="s">
        <v>250</v>
      </c>
      <c r="C3336" s="57">
        <v>53</v>
      </c>
      <c r="D3336" s="56" t="s">
        <v>4942</v>
      </c>
      <c r="E3336" s="56" t="s">
        <v>4943</v>
      </c>
      <c r="F3336" s="57">
        <v>2</v>
      </c>
    </row>
    <row r="3337" spans="1:6">
      <c r="A3337" s="55">
        <v>46233</v>
      </c>
      <c r="B3337" s="56" t="s">
        <v>258</v>
      </c>
      <c r="C3337" s="57">
        <v>29</v>
      </c>
      <c r="D3337" s="56" t="s">
        <v>4944</v>
      </c>
      <c r="E3337" s="56" t="s">
        <v>4945</v>
      </c>
      <c r="F3337" s="57">
        <v>1</v>
      </c>
    </row>
    <row r="3338" spans="1:6">
      <c r="A3338" s="55">
        <v>46233</v>
      </c>
      <c r="B3338" s="56" t="s">
        <v>270</v>
      </c>
      <c r="C3338" s="57">
        <v>117</v>
      </c>
      <c r="D3338" s="56" t="s">
        <v>4953</v>
      </c>
      <c r="E3338" s="56" t="s">
        <v>4954</v>
      </c>
      <c r="F3338" s="57">
        <v>1</v>
      </c>
    </row>
    <row r="3339" spans="1:6">
      <c r="A3339" s="55">
        <v>46233</v>
      </c>
      <c r="B3339" s="56" t="s">
        <v>276</v>
      </c>
      <c r="C3339" s="57">
        <v>35</v>
      </c>
      <c r="D3339" s="56" t="s">
        <v>4942</v>
      </c>
      <c r="E3339" s="56" t="s">
        <v>4943</v>
      </c>
      <c r="F3339" s="57">
        <v>2</v>
      </c>
    </row>
    <row r="3340" spans="1:6">
      <c r="A3340" s="55">
        <v>46233</v>
      </c>
      <c r="B3340" s="56" t="s">
        <v>284</v>
      </c>
      <c r="C3340" s="57">
        <v>35</v>
      </c>
      <c r="D3340" s="56" t="s">
        <v>4942</v>
      </c>
      <c r="E3340" s="56" t="s">
        <v>4943</v>
      </c>
      <c r="F3340" s="57">
        <v>2</v>
      </c>
    </row>
    <row r="3341" spans="1:6">
      <c r="A3341" s="55">
        <v>46233</v>
      </c>
      <c r="B3341" s="56" t="s">
        <v>304</v>
      </c>
      <c r="C3341" s="57">
        <v>15</v>
      </c>
      <c r="D3341" s="56" t="s">
        <v>4942</v>
      </c>
      <c r="E3341" s="56" t="s">
        <v>4943</v>
      </c>
      <c r="F3341" s="57">
        <v>2</v>
      </c>
    </row>
    <row r="3342" spans="1:6">
      <c r="A3342" s="55">
        <v>46233</v>
      </c>
      <c r="B3342" s="56" t="s">
        <v>320</v>
      </c>
      <c r="C3342" s="57">
        <v>50</v>
      </c>
      <c r="D3342" s="56" t="s">
        <v>4944</v>
      </c>
      <c r="E3342" s="56" t="s">
        <v>4945</v>
      </c>
      <c r="F3342" s="57">
        <v>1</v>
      </c>
    </row>
    <row r="3343" spans="1:6">
      <c r="A3343" s="55">
        <v>46233</v>
      </c>
      <c r="B3343" s="56" t="s">
        <v>328</v>
      </c>
      <c r="C3343" s="57">
        <v>70</v>
      </c>
      <c r="D3343" s="56" t="s">
        <v>4944</v>
      </c>
      <c r="E3343" s="56" t="s">
        <v>4945</v>
      </c>
      <c r="F3343" s="57">
        <v>1</v>
      </c>
    </row>
    <row r="3344" spans="1:6">
      <c r="A3344" s="55">
        <v>46233</v>
      </c>
      <c r="B3344" s="56" t="s">
        <v>344</v>
      </c>
      <c r="C3344" s="57">
        <v>60</v>
      </c>
      <c r="D3344" s="56" t="s">
        <v>4942</v>
      </c>
      <c r="E3344" s="56" t="s">
        <v>4943</v>
      </c>
      <c r="F3344" s="57">
        <v>2</v>
      </c>
    </row>
    <row r="3345" spans="1:6">
      <c r="A3345" s="55">
        <v>46233</v>
      </c>
      <c r="B3345" s="56" t="s">
        <v>354</v>
      </c>
      <c r="C3345" s="57">
        <v>8</v>
      </c>
      <c r="D3345" s="56" t="s">
        <v>4942</v>
      </c>
      <c r="E3345" s="56" t="s">
        <v>4943</v>
      </c>
      <c r="F3345" s="57">
        <v>2</v>
      </c>
    </row>
    <row r="3346" spans="1:6">
      <c r="A3346" s="55">
        <v>46233</v>
      </c>
      <c r="B3346" s="56" t="s">
        <v>358</v>
      </c>
      <c r="C3346" s="57">
        <v>8</v>
      </c>
      <c r="D3346" s="56" t="s">
        <v>4942</v>
      </c>
      <c r="E3346" s="56" t="s">
        <v>4943</v>
      </c>
      <c r="F3346" s="57">
        <v>2</v>
      </c>
    </row>
    <row r="3347" spans="1:6">
      <c r="A3347" s="55">
        <v>46233</v>
      </c>
      <c r="B3347" s="56" t="s">
        <v>364</v>
      </c>
      <c r="C3347" s="57">
        <v>10</v>
      </c>
      <c r="D3347" s="56" t="s">
        <v>4942</v>
      </c>
      <c r="E3347" s="56" t="s">
        <v>4943</v>
      </c>
      <c r="F3347" s="57">
        <v>2</v>
      </c>
    </row>
    <row r="3348" spans="1:6">
      <c r="A3348" s="55">
        <v>46233</v>
      </c>
      <c r="B3348" s="56" t="s">
        <v>380</v>
      </c>
      <c r="C3348" s="57">
        <v>29</v>
      </c>
      <c r="D3348" s="56" t="s">
        <v>4953</v>
      </c>
      <c r="E3348" s="56" t="s">
        <v>4954</v>
      </c>
      <c r="F3348" s="57">
        <v>1</v>
      </c>
    </row>
    <row r="3349" spans="1:6">
      <c r="A3349" s="55">
        <v>46233</v>
      </c>
      <c r="B3349" s="56" t="s">
        <v>386</v>
      </c>
      <c r="C3349" s="57">
        <v>37</v>
      </c>
      <c r="D3349" s="56" t="s">
        <v>4953</v>
      </c>
      <c r="E3349" s="56" t="s">
        <v>4954</v>
      </c>
      <c r="F3349" s="57">
        <v>1</v>
      </c>
    </row>
    <row r="3350" spans="1:6">
      <c r="A3350" s="55">
        <v>46233</v>
      </c>
      <c r="B3350" s="56" t="s">
        <v>394</v>
      </c>
      <c r="C3350" s="57">
        <v>2</v>
      </c>
      <c r="D3350" s="56" t="s">
        <v>4942</v>
      </c>
      <c r="E3350" s="56" t="s">
        <v>4943</v>
      </c>
      <c r="F3350" s="57">
        <v>2</v>
      </c>
    </row>
    <row r="3351" spans="1:6">
      <c r="A3351" s="55">
        <v>46233</v>
      </c>
      <c r="B3351" s="56" t="s">
        <v>424</v>
      </c>
      <c r="C3351" s="57">
        <v>46</v>
      </c>
      <c r="D3351" s="56" t="s">
        <v>4953</v>
      </c>
      <c r="E3351" s="56" t="s">
        <v>4954</v>
      </c>
      <c r="F3351" s="57">
        <v>1</v>
      </c>
    </row>
    <row r="3352" spans="1:6">
      <c r="A3352" s="55">
        <v>46233</v>
      </c>
      <c r="B3352" s="56" t="s">
        <v>430</v>
      </c>
      <c r="C3352" s="57">
        <v>49</v>
      </c>
      <c r="D3352" s="56" t="s">
        <v>4942</v>
      </c>
      <c r="E3352" s="56" t="s">
        <v>4943</v>
      </c>
      <c r="F3352" s="57">
        <v>2</v>
      </c>
    </row>
    <row r="3353" spans="1:6">
      <c r="A3353" s="55">
        <v>46233</v>
      </c>
      <c r="B3353" s="56" t="s">
        <v>432</v>
      </c>
      <c r="C3353" s="57">
        <v>29</v>
      </c>
      <c r="D3353" s="56" t="s">
        <v>4942</v>
      </c>
      <c r="E3353" s="56" t="s">
        <v>4943</v>
      </c>
      <c r="F3353" s="57">
        <v>2</v>
      </c>
    </row>
    <row r="3354" spans="1:6">
      <c r="A3354" s="55">
        <v>46233</v>
      </c>
      <c r="B3354" s="56" t="s">
        <v>454</v>
      </c>
      <c r="C3354" s="57">
        <v>38</v>
      </c>
      <c r="D3354" s="56" t="s">
        <v>4942</v>
      </c>
      <c r="E3354" s="56" t="s">
        <v>4943</v>
      </c>
      <c r="F3354" s="57">
        <v>2</v>
      </c>
    </row>
    <row r="3355" spans="1:6">
      <c r="A3355" s="55">
        <v>46233</v>
      </c>
      <c r="B3355" s="56" t="s">
        <v>456</v>
      </c>
      <c r="C3355" s="57">
        <v>60</v>
      </c>
      <c r="D3355" s="56" t="s">
        <v>4942</v>
      </c>
      <c r="E3355" s="56" t="s">
        <v>4943</v>
      </c>
      <c r="F3355" s="57">
        <v>2</v>
      </c>
    </row>
    <row r="3356" spans="1:6">
      <c r="A3356" s="55">
        <v>46233</v>
      </c>
      <c r="B3356" s="56" t="s">
        <v>458</v>
      </c>
      <c r="C3356" s="57">
        <v>85</v>
      </c>
      <c r="D3356" s="56" t="s">
        <v>4944</v>
      </c>
      <c r="E3356" s="56" t="s">
        <v>4945</v>
      </c>
      <c r="F3356" s="57">
        <v>1</v>
      </c>
    </row>
    <row r="3357" spans="1:6">
      <c r="A3357" s="55">
        <v>46233</v>
      </c>
      <c r="B3357" s="56" t="s">
        <v>460</v>
      </c>
      <c r="C3357" s="57">
        <v>35</v>
      </c>
      <c r="D3357" s="56" t="s">
        <v>4953</v>
      </c>
      <c r="E3357" s="56" t="s">
        <v>4954</v>
      </c>
      <c r="F3357" s="57">
        <v>1</v>
      </c>
    </row>
    <row r="3358" spans="1:6">
      <c r="A3358" s="55">
        <v>46233</v>
      </c>
      <c r="B3358" s="56" t="s">
        <v>462</v>
      </c>
      <c r="C3358" s="57">
        <v>19</v>
      </c>
      <c r="D3358" s="56" t="s">
        <v>4953</v>
      </c>
      <c r="E3358" s="56" t="s">
        <v>4954</v>
      </c>
      <c r="F3358" s="57">
        <v>1</v>
      </c>
    </row>
    <row r="3359" spans="1:6">
      <c r="A3359" s="55">
        <v>46233</v>
      </c>
      <c r="B3359" s="56" t="s">
        <v>464</v>
      </c>
      <c r="C3359" s="57">
        <v>50</v>
      </c>
      <c r="D3359" s="56" t="s">
        <v>4946</v>
      </c>
      <c r="E3359" s="56" t="s">
        <v>4947</v>
      </c>
      <c r="F3359" s="57">
        <v>1</v>
      </c>
    </row>
    <row r="3360" spans="1:6">
      <c r="A3360" s="55">
        <v>46233</v>
      </c>
      <c r="B3360" s="56" t="s">
        <v>472</v>
      </c>
      <c r="C3360" s="57">
        <v>74</v>
      </c>
      <c r="D3360" s="56" t="s">
        <v>4953</v>
      </c>
      <c r="E3360" s="56" t="s">
        <v>4954</v>
      </c>
      <c r="F3360" s="57">
        <v>1</v>
      </c>
    </row>
    <row r="3361" spans="1:6">
      <c r="A3361" s="55">
        <v>46233</v>
      </c>
      <c r="B3361" s="56" t="s">
        <v>474</v>
      </c>
      <c r="C3361" s="57">
        <v>9</v>
      </c>
      <c r="D3361" s="56" t="s">
        <v>4950</v>
      </c>
      <c r="E3361" s="56" t="s">
        <v>4951</v>
      </c>
      <c r="F3361" s="57">
        <v>1</v>
      </c>
    </row>
    <row r="3362" spans="1:6">
      <c r="A3362" s="55">
        <v>46232</v>
      </c>
      <c r="B3362" s="56" t="s">
        <v>46</v>
      </c>
      <c r="C3362" s="57">
        <v>2</v>
      </c>
      <c r="D3362" s="56" t="s">
        <v>4942</v>
      </c>
      <c r="E3362" s="56" t="s">
        <v>4943</v>
      </c>
      <c r="F3362" s="57">
        <v>2</v>
      </c>
    </row>
    <row r="3363" spans="1:6">
      <c r="A3363" s="55">
        <v>46232</v>
      </c>
      <c r="B3363" s="56" t="s">
        <v>49</v>
      </c>
      <c r="C3363" s="57">
        <v>87</v>
      </c>
      <c r="D3363" s="56" t="s">
        <v>4946</v>
      </c>
      <c r="E3363" s="56" t="s">
        <v>4947</v>
      </c>
      <c r="F3363" s="57">
        <v>1</v>
      </c>
    </row>
    <row r="3364" spans="1:6">
      <c r="A3364" s="55">
        <v>46232</v>
      </c>
      <c r="B3364" s="56" t="s">
        <v>51</v>
      </c>
      <c r="C3364" s="57">
        <v>51</v>
      </c>
      <c r="D3364" s="56" t="s">
        <v>4959</v>
      </c>
      <c r="E3364" s="56" t="s">
        <v>4960</v>
      </c>
      <c r="F3364" s="57">
        <v>3</v>
      </c>
    </row>
    <row r="3365" spans="1:6">
      <c r="A3365" s="55">
        <v>46232</v>
      </c>
      <c r="B3365" s="56" t="s">
        <v>56</v>
      </c>
      <c r="C3365" s="57">
        <v>178</v>
      </c>
      <c r="D3365" s="56" t="s">
        <v>4946</v>
      </c>
      <c r="E3365" s="56" t="s">
        <v>4947</v>
      </c>
      <c r="F3365" s="57">
        <v>1</v>
      </c>
    </row>
    <row r="3366" spans="1:6">
      <c r="A3366" s="55">
        <v>46232</v>
      </c>
      <c r="B3366" s="56" t="s">
        <v>58</v>
      </c>
      <c r="C3366" s="57">
        <v>33</v>
      </c>
      <c r="D3366" s="56" t="s">
        <v>4953</v>
      </c>
      <c r="E3366" s="56" t="s">
        <v>4954</v>
      </c>
      <c r="F3366" s="57">
        <v>1</v>
      </c>
    </row>
    <row r="3367" spans="1:6">
      <c r="A3367" s="55">
        <v>46232</v>
      </c>
      <c r="B3367" s="56" t="s">
        <v>60</v>
      </c>
      <c r="C3367" s="57">
        <v>112</v>
      </c>
      <c r="D3367" s="56" t="s">
        <v>4942</v>
      </c>
      <c r="E3367" s="56" t="s">
        <v>4943</v>
      </c>
      <c r="F3367" s="57">
        <v>2</v>
      </c>
    </row>
    <row r="3368" spans="1:6">
      <c r="A3368" s="55">
        <v>46232</v>
      </c>
      <c r="B3368" s="56" t="s">
        <v>64</v>
      </c>
      <c r="C3368" s="57">
        <v>36</v>
      </c>
      <c r="D3368" s="56" t="s">
        <v>4944</v>
      </c>
      <c r="E3368" s="56" t="s">
        <v>4945</v>
      </c>
      <c r="F3368" s="57">
        <v>1</v>
      </c>
    </row>
    <row r="3369" spans="1:6">
      <c r="A3369" s="55">
        <v>46232</v>
      </c>
      <c r="B3369" s="56" t="s">
        <v>66</v>
      </c>
      <c r="C3369" s="57">
        <v>66</v>
      </c>
      <c r="D3369" s="56" t="s">
        <v>4942</v>
      </c>
      <c r="E3369" s="56" t="s">
        <v>4943</v>
      </c>
      <c r="F3369" s="57">
        <v>2</v>
      </c>
    </row>
    <row r="3370" spans="1:6">
      <c r="A3370" s="55">
        <v>46232</v>
      </c>
      <c r="B3370" s="56" t="s">
        <v>68</v>
      </c>
      <c r="C3370" s="57">
        <v>20</v>
      </c>
      <c r="D3370" s="56" t="s">
        <v>4953</v>
      </c>
      <c r="E3370" s="56" t="s">
        <v>4954</v>
      </c>
      <c r="F3370" s="57">
        <v>1</v>
      </c>
    </row>
    <row r="3371" spans="1:6">
      <c r="A3371" s="55">
        <v>46232</v>
      </c>
      <c r="B3371" s="56" t="s">
        <v>70</v>
      </c>
      <c r="C3371" s="57">
        <v>42</v>
      </c>
      <c r="D3371" s="56" t="s">
        <v>4942</v>
      </c>
      <c r="E3371" s="56" t="s">
        <v>4943</v>
      </c>
      <c r="F3371" s="57">
        <v>2</v>
      </c>
    </row>
    <row r="3372" spans="1:6">
      <c r="A3372" s="55">
        <v>46232</v>
      </c>
      <c r="B3372" s="56" t="s">
        <v>72</v>
      </c>
      <c r="C3372" s="57">
        <v>72</v>
      </c>
      <c r="D3372" s="56" t="s">
        <v>4944</v>
      </c>
      <c r="E3372" s="56" t="s">
        <v>4945</v>
      </c>
      <c r="F3372" s="57">
        <v>1</v>
      </c>
    </row>
    <row r="3373" spans="1:6">
      <c r="A3373" s="55">
        <v>46232</v>
      </c>
      <c r="B3373" s="56" t="s">
        <v>74</v>
      </c>
      <c r="C3373" s="57">
        <v>7</v>
      </c>
      <c r="D3373" s="56" t="s">
        <v>4946</v>
      </c>
      <c r="E3373" s="56" t="s">
        <v>4947</v>
      </c>
      <c r="F3373" s="57">
        <v>1</v>
      </c>
    </row>
    <row r="3374" spans="1:6">
      <c r="A3374" s="55">
        <v>46232</v>
      </c>
      <c r="B3374" s="56" t="s">
        <v>76</v>
      </c>
      <c r="C3374" s="57">
        <v>33</v>
      </c>
      <c r="D3374" s="56" t="s">
        <v>4948</v>
      </c>
      <c r="E3374" s="56" t="s">
        <v>4949</v>
      </c>
      <c r="F3374" s="57">
        <v>2</v>
      </c>
    </row>
    <row r="3375" spans="1:6">
      <c r="A3375" s="55">
        <v>46232</v>
      </c>
      <c r="B3375" s="56" t="s">
        <v>78</v>
      </c>
      <c r="C3375" s="57">
        <v>34</v>
      </c>
      <c r="D3375" s="56" t="s">
        <v>4950</v>
      </c>
      <c r="E3375" s="56" t="s">
        <v>4951</v>
      </c>
      <c r="F3375" s="57">
        <v>1</v>
      </c>
    </row>
    <row r="3376" spans="1:6">
      <c r="A3376" s="55">
        <v>46232</v>
      </c>
      <c r="B3376" s="56" t="s">
        <v>86</v>
      </c>
      <c r="C3376" s="57">
        <v>100</v>
      </c>
      <c r="D3376" s="56" t="s">
        <v>4944</v>
      </c>
      <c r="E3376" s="56" t="s">
        <v>4945</v>
      </c>
      <c r="F3376" s="57">
        <v>1</v>
      </c>
    </row>
    <row r="3377" spans="1:6">
      <c r="A3377" s="55">
        <v>46232</v>
      </c>
      <c r="B3377" s="56" t="s">
        <v>88</v>
      </c>
      <c r="C3377" s="57">
        <v>37</v>
      </c>
      <c r="D3377" s="56" t="s">
        <v>4946</v>
      </c>
      <c r="E3377" s="56" t="s">
        <v>4947</v>
      </c>
      <c r="F3377" s="57">
        <v>1</v>
      </c>
    </row>
    <row r="3378" spans="1:6">
      <c r="A3378" s="55">
        <v>46232</v>
      </c>
      <c r="B3378" s="56" t="s">
        <v>90</v>
      </c>
      <c r="C3378" s="57">
        <v>75</v>
      </c>
      <c r="D3378" s="56" t="s">
        <v>4944</v>
      </c>
      <c r="E3378" s="56" t="s">
        <v>4945</v>
      </c>
      <c r="F3378" s="57">
        <v>1</v>
      </c>
    </row>
    <row r="3379" spans="1:6">
      <c r="A3379" s="55">
        <v>46232</v>
      </c>
      <c r="B3379" s="56" t="s">
        <v>92</v>
      </c>
      <c r="C3379" s="57">
        <v>73</v>
      </c>
      <c r="D3379" s="56" t="s">
        <v>4946</v>
      </c>
      <c r="E3379" s="56" t="s">
        <v>4947</v>
      </c>
      <c r="F3379" s="57">
        <v>1</v>
      </c>
    </row>
    <row r="3380" spans="1:6">
      <c r="A3380" s="55">
        <v>46232</v>
      </c>
      <c r="B3380" s="56" t="s">
        <v>94</v>
      </c>
      <c r="C3380" s="57">
        <v>57</v>
      </c>
      <c r="D3380" s="56" t="s">
        <v>4944</v>
      </c>
      <c r="E3380" s="56" t="s">
        <v>4945</v>
      </c>
      <c r="F3380" s="57">
        <v>1</v>
      </c>
    </row>
    <row r="3381" spans="1:6">
      <c r="A3381" s="55">
        <v>46232</v>
      </c>
      <c r="B3381" s="56" t="s">
        <v>96</v>
      </c>
      <c r="C3381" s="57">
        <v>68</v>
      </c>
      <c r="D3381" s="56" t="s">
        <v>4946</v>
      </c>
      <c r="E3381" s="56" t="s">
        <v>4947</v>
      </c>
      <c r="F3381" s="57">
        <v>1</v>
      </c>
    </row>
    <row r="3382" spans="1:6">
      <c r="A3382" s="55">
        <v>46232</v>
      </c>
      <c r="B3382" s="56" t="s">
        <v>98</v>
      </c>
      <c r="C3382" s="57">
        <v>30</v>
      </c>
      <c r="D3382" s="56" t="s">
        <v>4942</v>
      </c>
      <c r="E3382" s="56" t="s">
        <v>4943</v>
      </c>
      <c r="F3382" s="57">
        <v>2</v>
      </c>
    </row>
    <row r="3383" spans="1:6">
      <c r="A3383" s="55">
        <v>46232</v>
      </c>
      <c r="B3383" s="56" t="s">
        <v>100</v>
      </c>
      <c r="C3383" s="57">
        <v>71</v>
      </c>
      <c r="D3383" s="56" t="s">
        <v>4953</v>
      </c>
      <c r="E3383" s="56" t="s">
        <v>4954</v>
      </c>
      <c r="F3383" s="57">
        <v>1</v>
      </c>
    </row>
    <row r="3384" spans="1:6">
      <c r="A3384" s="55">
        <v>46232</v>
      </c>
      <c r="B3384" s="56" t="s">
        <v>102</v>
      </c>
      <c r="C3384" s="57">
        <v>68</v>
      </c>
      <c r="D3384" s="56" t="s">
        <v>4944</v>
      </c>
      <c r="E3384" s="56" t="s">
        <v>4945</v>
      </c>
      <c r="F3384" s="57">
        <v>1</v>
      </c>
    </row>
    <row r="3385" spans="1:6">
      <c r="A3385" s="55">
        <v>46232</v>
      </c>
      <c r="B3385" s="56" t="s">
        <v>104</v>
      </c>
      <c r="C3385" s="57">
        <v>132</v>
      </c>
      <c r="D3385" s="56" t="s">
        <v>4942</v>
      </c>
      <c r="E3385" s="56" t="s">
        <v>4943</v>
      </c>
      <c r="F3385" s="57">
        <v>2</v>
      </c>
    </row>
    <row r="3386" spans="1:6">
      <c r="A3386" s="55">
        <v>46232</v>
      </c>
      <c r="B3386" s="56" t="s">
        <v>112</v>
      </c>
      <c r="C3386" s="57">
        <v>71</v>
      </c>
      <c r="D3386" s="56" t="s">
        <v>4946</v>
      </c>
      <c r="E3386" s="56" t="s">
        <v>4947</v>
      </c>
      <c r="F3386" s="57">
        <v>1</v>
      </c>
    </row>
    <row r="3387" spans="1:6">
      <c r="A3387" s="55">
        <v>46232</v>
      </c>
      <c r="B3387" s="56" t="s">
        <v>114</v>
      </c>
      <c r="C3387" s="57">
        <v>49</v>
      </c>
      <c r="D3387" s="56" t="s">
        <v>4944</v>
      </c>
      <c r="E3387" s="56" t="s">
        <v>4945</v>
      </c>
      <c r="F3387" s="57">
        <v>1</v>
      </c>
    </row>
    <row r="3388" spans="1:6">
      <c r="A3388" s="55">
        <v>46232</v>
      </c>
      <c r="B3388" s="56" t="s">
        <v>118</v>
      </c>
      <c r="C3388" s="57">
        <v>82</v>
      </c>
      <c r="D3388" s="56" t="s">
        <v>4953</v>
      </c>
      <c r="E3388" s="56" t="s">
        <v>4954</v>
      </c>
      <c r="F3388" s="57">
        <v>1</v>
      </c>
    </row>
    <row r="3389" spans="1:6">
      <c r="A3389" s="55">
        <v>46232</v>
      </c>
      <c r="B3389" s="56" t="s">
        <v>120</v>
      </c>
      <c r="C3389" s="57">
        <v>64</v>
      </c>
      <c r="D3389" s="56" t="s">
        <v>4946</v>
      </c>
      <c r="E3389" s="56" t="s">
        <v>4947</v>
      </c>
      <c r="F3389" s="57">
        <v>1</v>
      </c>
    </row>
    <row r="3390" spans="1:6">
      <c r="A3390" s="55">
        <v>46232</v>
      </c>
      <c r="B3390" s="56" t="s">
        <v>126</v>
      </c>
      <c r="C3390" s="57">
        <v>84</v>
      </c>
      <c r="D3390" s="56" t="s">
        <v>4959</v>
      </c>
      <c r="E3390" s="56" t="s">
        <v>4960</v>
      </c>
      <c r="F3390" s="57">
        <v>3</v>
      </c>
    </row>
    <row r="3391" spans="1:6">
      <c r="A3391" s="55">
        <v>46232</v>
      </c>
      <c r="B3391" s="56" t="s">
        <v>128</v>
      </c>
      <c r="C3391" s="57">
        <v>15</v>
      </c>
      <c r="D3391" s="56" t="s">
        <v>4944</v>
      </c>
      <c r="E3391" s="56" t="s">
        <v>4945</v>
      </c>
      <c r="F3391" s="57">
        <v>1</v>
      </c>
    </row>
    <row r="3392" spans="1:6">
      <c r="A3392" s="55">
        <v>46232</v>
      </c>
      <c r="B3392" s="56" t="s">
        <v>132</v>
      </c>
      <c r="C3392" s="57">
        <v>37</v>
      </c>
      <c r="D3392" s="56" t="s">
        <v>4944</v>
      </c>
      <c r="E3392" s="56" t="s">
        <v>4945</v>
      </c>
      <c r="F3392" s="57">
        <v>1</v>
      </c>
    </row>
    <row r="3393" spans="1:6">
      <c r="A3393" s="55">
        <v>46232</v>
      </c>
      <c r="B3393" s="56" t="s">
        <v>136</v>
      </c>
      <c r="C3393" s="57">
        <v>8</v>
      </c>
      <c r="D3393" s="56" t="s">
        <v>4942</v>
      </c>
      <c r="E3393" s="56" t="s">
        <v>4943</v>
      </c>
      <c r="F3393" s="57">
        <v>2</v>
      </c>
    </row>
    <row r="3394" spans="1:6">
      <c r="A3394" s="55">
        <v>46232</v>
      </c>
      <c r="B3394" s="56" t="s">
        <v>142</v>
      </c>
      <c r="C3394" s="57">
        <v>47</v>
      </c>
      <c r="D3394" s="56" t="s">
        <v>4946</v>
      </c>
      <c r="E3394" s="56" t="s">
        <v>4947</v>
      </c>
      <c r="F3394" s="57">
        <v>1</v>
      </c>
    </row>
    <row r="3395" spans="1:6">
      <c r="A3395" s="55">
        <v>46232</v>
      </c>
      <c r="B3395" s="56" t="s">
        <v>144</v>
      </c>
      <c r="C3395" s="57">
        <v>19</v>
      </c>
      <c r="D3395" s="56" t="s">
        <v>4953</v>
      </c>
      <c r="E3395" s="56" t="s">
        <v>4954</v>
      </c>
      <c r="F3395" s="57">
        <v>1</v>
      </c>
    </row>
    <row r="3396" spans="1:6">
      <c r="A3396" s="55">
        <v>46232</v>
      </c>
      <c r="B3396" s="56" t="s">
        <v>146</v>
      </c>
      <c r="C3396" s="57">
        <v>218</v>
      </c>
      <c r="D3396" s="56" t="s">
        <v>4942</v>
      </c>
      <c r="E3396" s="56" t="s">
        <v>4943</v>
      </c>
      <c r="F3396" s="57">
        <v>2</v>
      </c>
    </row>
    <row r="3397" spans="1:6">
      <c r="A3397" s="55">
        <v>46232</v>
      </c>
      <c r="B3397" s="56" t="s">
        <v>148</v>
      </c>
      <c r="C3397" s="57">
        <v>67</v>
      </c>
      <c r="D3397" s="56" t="s">
        <v>4953</v>
      </c>
      <c r="E3397" s="56" t="s">
        <v>4954</v>
      </c>
      <c r="F3397" s="57">
        <v>1</v>
      </c>
    </row>
    <row r="3398" spans="1:6">
      <c r="A3398" s="55">
        <v>46232</v>
      </c>
      <c r="B3398" s="56" t="s">
        <v>152</v>
      </c>
      <c r="C3398" s="57">
        <v>35</v>
      </c>
      <c r="D3398" s="56" t="s">
        <v>4953</v>
      </c>
      <c r="E3398" s="56" t="s">
        <v>4954</v>
      </c>
      <c r="F3398" s="57">
        <v>1</v>
      </c>
    </row>
    <row r="3399" spans="1:6">
      <c r="A3399" s="55">
        <v>46232</v>
      </c>
      <c r="B3399" s="56" t="s">
        <v>154</v>
      </c>
      <c r="C3399" s="57">
        <v>44</v>
      </c>
      <c r="D3399" s="56" t="s">
        <v>4944</v>
      </c>
      <c r="E3399" s="56" t="s">
        <v>4945</v>
      </c>
      <c r="F3399" s="57">
        <v>1</v>
      </c>
    </row>
    <row r="3400" spans="1:6">
      <c r="A3400" s="55">
        <v>46232</v>
      </c>
      <c r="B3400" s="56" t="s">
        <v>156</v>
      </c>
      <c r="C3400" s="57">
        <v>1</v>
      </c>
      <c r="D3400" s="56" t="s">
        <v>4950</v>
      </c>
      <c r="E3400" s="56" t="s">
        <v>4951</v>
      </c>
      <c r="F3400" s="57">
        <v>1</v>
      </c>
    </row>
    <row r="3401" spans="1:6">
      <c r="A3401" s="55">
        <v>46232</v>
      </c>
      <c r="B3401" s="56" t="s">
        <v>160</v>
      </c>
      <c r="C3401" s="57">
        <v>196</v>
      </c>
      <c r="D3401" s="56" t="s">
        <v>4942</v>
      </c>
      <c r="E3401" s="56" t="s">
        <v>4943</v>
      </c>
      <c r="F3401" s="57">
        <v>2</v>
      </c>
    </row>
    <row r="3402" spans="1:6">
      <c r="A3402" s="55">
        <v>46232</v>
      </c>
      <c r="B3402" s="56" t="s">
        <v>162</v>
      </c>
      <c r="C3402" s="57">
        <v>2</v>
      </c>
      <c r="D3402" s="56" t="s">
        <v>4942</v>
      </c>
      <c r="E3402" s="56" t="s">
        <v>4943</v>
      </c>
      <c r="F3402" s="57">
        <v>2</v>
      </c>
    </row>
    <row r="3403" spans="1:6">
      <c r="A3403" s="55">
        <v>46232</v>
      </c>
      <c r="B3403" s="56" t="s">
        <v>164</v>
      </c>
      <c r="C3403" s="57">
        <v>81</v>
      </c>
      <c r="D3403" s="56" t="s">
        <v>4953</v>
      </c>
      <c r="E3403" s="56" t="s">
        <v>4954</v>
      </c>
      <c r="F3403" s="57">
        <v>1</v>
      </c>
    </row>
    <row r="3404" spans="1:6">
      <c r="A3404" s="55">
        <v>46232</v>
      </c>
      <c r="B3404" s="56" t="s">
        <v>166</v>
      </c>
      <c r="C3404" s="57">
        <v>75</v>
      </c>
      <c r="D3404" s="56" t="s">
        <v>4944</v>
      </c>
      <c r="E3404" s="56" t="s">
        <v>4945</v>
      </c>
      <c r="F3404" s="57">
        <v>1</v>
      </c>
    </row>
    <row r="3405" spans="1:6">
      <c r="A3405" s="55">
        <v>46232</v>
      </c>
      <c r="B3405" s="56" t="s">
        <v>168</v>
      </c>
      <c r="C3405" s="57">
        <v>68</v>
      </c>
      <c r="D3405" s="56" t="s">
        <v>4948</v>
      </c>
      <c r="E3405" s="56" t="s">
        <v>4949</v>
      </c>
      <c r="F3405" s="57">
        <v>2</v>
      </c>
    </row>
    <row r="3406" spans="1:6">
      <c r="A3406" s="55">
        <v>46232</v>
      </c>
      <c r="B3406" s="56" t="s">
        <v>170</v>
      </c>
      <c r="C3406" s="57">
        <v>78</v>
      </c>
      <c r="D3406" s="56" t="s">
        <v>4942</v>
      </c>
      <c r="E3406" s="56" t="s">
        <v>4943</v>
      </c>
      <c r="F3406" s="57">
        <v>2</v>
      </c>
    </row>
    <row r="3407" spans="1:6">
      <c r="A3407" s="55">
        <v>46232</v>
      </c>
      <c r="B3407" s="56" t="s">
        <v>178</v>
      </c>
      <c r="C3407" s="57">
        <v>93</v>
      </c>
      <c r="D3407" s="56" t="s">
        <v>4946</v>
      </c>
      <c r="E3407" s="56" t="s">
        <v>4947</v>
      </c>
      <c r="F3407" s="57">
        <v>1</v>
      </c>
    </row>
    <row r="3408" spans="1:6">
      <c r="A3408" s="55">
        <v>46232</v>
      </c>
      <c r="B3408" s="56" t="s">
        <v>180</v>
      </c>
      <c r="C3408" s="57">
        <v>69</v>
      </c>
      <c r="D3408" s="56" t="s">
        <v>4944</v>
      </c>
      <c r="E3408" s="56" t="s">
        <v>4945</v>
      </c>
      <c r="F3408" s="57">
        <v>1</v>
      </c>
    </row>
    <row r="3409" spans="1:6">
      <c r="A3409" s="55">
        <v>46232</v>
      </c>
      <c r="B3409" s="56" t="s">
        <v>182</v>
      </c>
      <c r="C3409" s="57">
        <v>105</v>
      </c>
      <c r="D3409" s="56" t="s">
        <v>4948</v>
      </c>
      <c r="E3409" s="56" t="s">
        <v>4949</v>
      </c>
      <c r="F3409" s="57">
        <v>2</v>
      </c>
    </row>
    <row r="3410" spans="1:6">
      <c r="A3410" s="55">
        <v>46232</v>
      </c>
      <c r="B3410" s="56" t="s">
        <v>184</v>
      </c>
      <c r="C3410" s="57">
        <v>91</v>
      </c>
      <c r="D3410" s="56" t="s">
        <v>4944</v>
      </c>
      <c r="E3410" s="56" t="s">
        <v>4945</v>
      </c>
      <c r="F3410" s="57">
        <v>1</v>
      </c>
    </row>
    <row r="3411" spans="1:6">
      <c r="A3411" s="55">
        <v>46232</v>
      </c>
      <c r="B3411" s="56" t="s">
        <v>186</v>
      </c>
      <c r="C3411" s="57">
        <v>21</v>
      </c>
      <c r="D3411" s="56" t="s">
        <v>4953</v>
      </c>
      <c r="E3411" s="56" t="s">
        <v>4954</v>
      </c>
      <c r="F3411" s="57">
        <v>1</v>
      </c>
    </row>
    <row r="3412" spans="1:6">
      <c r="A3412" s="55">
        <v>46232</v>
      </c>
      <c r="B3412" s="56" t="s">
        <v>190</v>
      </c>
      <c r="C3412" s="57">
        <v>9</v>
      </c>
      <c r="D3412" s="56" t="s">
        <v>4946</v>
      </c>
      <c r="E3412" s="56" t="s">
        <v>4947</v>
      </c>
      <c r="F3412" s="57">
        <v>1</v>
      </c>
    </row>
    <row r="3413" spans="1:6">
      <c r="A3413" s="55">
        <v>46232</v>
      </c>
      <c r="B3413" s="56" t="s">
        <v>192</v>
      </c>
      <c r="C3413" s="57">
        <v>124</v>
      </c>
      <c r="D3413" s="56" t="s">
        <v>4948</v>
      </c>
      <c r="E3413" s="56" t="s">
        <v>4949</v>
      </c>
      <c r="F3413" s="57">
        <v>2</v>
      </c>
    </row>
    <row r="3414" spans="1:6">
      <c r="A3414" s="55">
        <v>46232</v>
      </c>
      <c r="B3414" s="56" t="s">
        <v>194</v>
      </c>
      <c r="C3414" s="57">
        <v>88</v>
      </c>
      <c r="D3414" s="56" t="s">
        <v>4953</v>
      </c>
      <c r="E3414" s="56" t="s">
        <v>4954</v>
      </c>
      <c r="F3414" s="57">
        <v>1</v>
      </c>
    </row>
    <row r="3415" spans="1:6">
      <c r="A3415" s="55">
        <v>46232</v>
      </c>
      <c r="B3415" s="56" t="s">
        <v>198</v>
      </c>
      <c r="C3415" s="57">
        <v>19</v>
      </c>
      <c r="D3415" s="56" t="s">
        <v>4946</v>
      </c>
      <c r="E3415" s="56" t="s">
        <v>4947</v>
      </c>
      <c r="F3415" s="57">
        <v>1</v>
      </c>
    </row>
    <row r="3416" spans="1:6">
      <c r="A3416" s="55">
        <v>46232</v>
      </c>
      <c r="B3416" s="56" t="s">
        <v>206</v>
      </c>
      <c r="C3416" s="57">
        <v>8</v>
      </c>
      <c r="D3416" s="56" t="s">
        <v>4950</v>
      </c>
      <c r="E3416" s="56" t="s">
        <v>4951</v>
      </c>
      <c r="F3416" s="57">
        <v>1</v>
      </c>
    </row>
    <row r="3417" spans="1:6">
      <c r="A3417" s="55">
        <v>46232</v>
      </c>
      <c r="B3417" s="56" t="s">
        <v>212</v>
      </c>
      <c r="C3417" s="57">
        <v>91</v>
      </c>
      <c r="D3417" s="56" t="s">
        <v>4942</v>
      </c>
      <c r="E3417" s="56" t="s">
        <v>4943</v>
      </c>
      <c r="F3417" s="57">
        <v>2</v>
      </c>
    </row>
    <row r="3418" spans="1:6">
      <c r="A3418" s="55">
        <v>46232</v>
      </c>
      <c r="B3418" s="56" t="s">
        <v>214</v>
      </c>
      <c r="C3418" s="57">
        <v>48</v>
      </c>
      <c r="D3418" s="56" t="s">
        <v>4953</v>
      </c>
      <c r="E3418" s="56" t="s">
        <v>4954</v>
      </c>
      <c r="F3418" s="57">
        <v>1</v>
      </c>
    </row>
    <row r="3419" spans="1:6">
      <c r="A3419" s="55">
        <v>46232</v>
      </c>
      <c r="B3419" s="56" t="s">
        <v>216</v>
      </c>
      <c r="C3419" s="57">
        <v>44</v>
      </c>
      <c r="D3419" s="56" t="s">
        <v>4946</v>
      </c>
      <c r="E3419" s="56" t="s">
        <v>4947</v>
      </c>
      <c r="F3419" s="57">
        <v>1</v>
      </c>
    </row>
    <row r="3420" spans="1:6">
      <c r="A3420" s="55">
        <v>46232</v>
      </c>
      <c r="B3420" s="56" t="s">
        <v>218</v>
      </c>
      <c r="C3420" s="57">
        <v>27</v>
      </c>
      <c r="D3420" s="56" t="s">
        <v>4942</v>
      </c>
      <c r="E3420" s="56" t="s">
        <v>4943</v>
      </c>
      <c r="F3420" s="57">
        <v>2</v>
      </c>
    </row>
    <row r="3421" spans="1:6">
      <c r="A3421" s="55">
        <v>46232</v>
      </c>
      <c r="B3421" s="56" t="s">
        <v>220</v>
      </c>
      <c r="C3421" s="57">
        <v>29</v>
      </c>
      <c r="D3421" s="56" t="s">
        <v>4953</v>
      </c>
      <c r="E3421" s="56" t="s">
        <v>4954</v>
      </c>
      <c r="F3421" s="57">
        <v>1</v>
      </c>
    </row>
    <row r="3422" spans="1:6">
      <c r="A3422" s="55">
        <v>46232</v>
      </c>
      <c r="B3422" s="56" t="s">
        <v>222</v>
      </c>
      <c r="C3422" s="57">
        <v>4</v>
      </c>
      <c r="D3422" s="56" t="s">
        <v>4942</v>
      </c>
      <c r="E3422" s="56" t="s">
        <v>4943</v>
      </c>
      <c r="F3422" s="57">
        <v>2</v>
      </c>
    </row>
    <row r="3423" spans="1:6">
      <c r="A3423" s="55">
        <v>46232</v>
      </c>
      <c r="B3423" s="56" t="s">
        <v>226</v>
      </c>
      <c r="C3423" s="57">
        <v>102</v>
      </c>
      <c r="D3423" s="56" t="s">
        <v>4953</v>
      </c>
      <c r="E3423" s="56" t="s">
        <v>4954</v>
      </c>
      <c r="F3423" s="57">
        <v>1</v>
      </c>
    </row>
    <row r="3424" spans="1:6">
      <c r="A3424" s="55">
        <v>46232</v>
      </c>
      <c r="B3424" s="56" t="s">
        <v>228</v>
      </c>
      <c r="C3424" s="57">
        <v>25</v>
      </c>
      <c r="D3424" s="56" t="s">
        <v>4946</v>
      </c>
      <c r="E3424" s="56" t="s">
        <v>4947</v>
      </c>
      <c r="F3424" s="57">
        <v>1</v>
      </c>
    </row>
    <row r="3425" spans="1:6">
      <c r="A3425" s="55">
        <v>46232</v>
      </c>
      <c r="B3425" s="56" t="s">
        <v>236</v>
      </c>
      <c r="C3425" s="57">
        <v>29</v>
      </c>
      <c r="D3425" s="56" t="s">
        <v>4950</v>
      </c>
      <c r="E3425" s="56" t="s">
        <v>4951</v>
      </c>
      <c r="F3425" s="57">
        <v>1</v>
      </c>
    </row>
    <row r="3426" spans="1:6">
      <c r="A3426" s="55">
        <v>46232</v>
      </c>
      <c r="B3426" s="56" t="s">
        <v>238</v>
      </c>
      <c r="C3426" s="57">
        <v>115</v>
      </c>
      <c r="D3426" s="56" t="s">
        <v>4948</v>
      </c>
      <c r="E3426" s="56" t="s">
        <v>4949</v>
      </c>
      <c r="F3426" s="57">
        <v>2</v>
      </c>
    </row>
    <row r="3427" spans="1:6">
      <c r="A3427" s="55">
        <v>46232</v>
      </c>
      <c r="B3427" s="56" t="s">
        <v>254</v>
      </c>
      <c r="C3427" s="57">
        <v>62</v>
      </c>
      <c r="D3427" s="56" t="s">
        <v>4950</v>
      </c>
      <c r="E3427" s="56" t="s">
        <v>4951</v>
      </c>
      <c r="F3427" s="57">
        <v>1</v>
      </c>
    </row>
    <row r="3428" spans="1:6">
      <c r="A3428" s="55">
        <v>46232</v>
      </c>
      <c r="B3428" s="56" t="s">
        <v>258</v>
      </c>
      <c r="C3428" s="57">
        <v>22</v>
      </c>
      <c r="D3428" s="56" t="s">
        <v>4942</v>
      </c>
      <c r="E3428" s="56" t="s">
        <v>4943</v>
      </c>
      <c r="F3428" s="57">
        <v>2</v>
      </c>
    </row>
    <row r="3429" spans="1:6">
      <c r="A3429" s="55">
        <v>46232</v>
      </c>
      <c r="B3429" s="56" t="s">
        <v>270</v>
      </c>
      <c r="C3429" s="57">
        <v>90</v>
      </c>
      <c r="D3429" s="56" t="s">
        <v>4953</v>
      </c>
      <c r="E3429" s="56" t="s">
        <v>4954</v>
      </c>
      <c r="F3429" s="57">
        <v>1</v>
      </c>
    </row>
    <row r="3430" spans="1:6">
      <c r="A3430" s="55">
        <v>46232</v>
      </c>
      <c r="B3430" s="56" t="s">
        <v>276</v>
      </c>
      <c r="C3430" s="57">
        <v>48</v>
      </c>
      <c r="D3430" s="56" t="s">
        <v>4944</v>
      </c>
      <c r="E3430" s="56" t="s">
        <v>4945</v>
      </c>
      <c r="F3430" s="57">
        <v>1</v>
      </c>
    </row>
    <row r="3431" spans="1:6">
      <c r="A3431" s="55">
        <v>46232</v>
      </c>
      <c r="B3431" s="56" t="s">
        <v>284</v>
      </c>
      <c r="C3431" s="57">
        <v>32</v>
      </c>
      <c r="D3431" s="56" t="s">
        <v>4959</v>
      </c>
      <c r="E3431" s="56" t="s">
        <v>4960</v>
      </c>
      <c r="F3431" s="57">
        <v>3</v>
      </c>
    </row>
    <row r="3432" spans="1:6">
      <c r="A3432" s="55">
        <v>46232</v>
      </c>
      <c r="B3432" s="56" t="s">
        <v>286</v>
      </c>
      <c r="C3432" s="57">
        <v>79</v>
      </c>
      <c r="D3432" s="56" t="s">
        <v>4965</v>
      </c>
      <c r="E3432" s="56" t="s">
        <v>4966</v>
      </c>
      <c r="F3432" s="57">
        <v>2</v>
      </c>
    </row>
    <row r="3433" spans="1:6">
      <c r="A3433" s="55">
        <v>46232</v>
      </c>
      <c r="B3433" s="56" t="s">
        <v>304</v>
      </c>
      <c r="C3433" s="57">
        <v>23</v>
      </c>
      <c r="D3433" s="56" t="s">
        <v>4942</v>
      </c>
      <c r="E3433" s="56" t="s">
        <v>4943</v>
      </c>
      <c r="F3433" s="57">
        <v>2</v>
      </c>
    </row>
    <row r="3434" spans="1:6">
      <c r="A3434" s="55">
        <v>46232</v>
      </c>
      <c r="B3434" s="56" t="s">
        <v>312</v>
      </c>
      <c r="C3434" s="57">
        <v>7</v>
      </c>
      <c r="D3434" s="56" t="s">
        <v>4950</v>
      </c>
      <c r="E3434" s="56" t="s">
        <v>4951</v>
      </c>
      <c r="F3434" s="57">
        <v>1</v>
      </c>
    </row>
    <row r="3435" spans="1:6">
      <c r="A3435" s="55">
        <v>46232</v>
      </c>
      <c r="B3435" s="56" t="s">
        <v>316</v>
      </c>
      <c r="C3435" s="57">
        <v>16</v>
      </c>
      <c r="D3435" s="56" t="s">
        <v>4942</v>
      </c>
      <c r="E3435" s="56" t="s">
        <v>4943</v>
      </c>
      <c r="F3435" s="57">
        <v>2</v>
      </c>
    </row>
    <row r="3436" spans="1:6">
      <c r="A3436" s="55">
        <v>46232</v>
      </c>
      <c r="B3436" s="56" t="s">
        <v>320</v>
      </c>
      <c r="C3436" s="57">
        <v>38</v>
      </c>
      <c r="D3436" s="56" t="s">
        <v>4944</v>
      </c>
      <c r="E3436" s="56" t="s">
        <v>4945</v>
      </c>
      <c r="F3436" s="57">
        <v>1</v>
      </c>
    </row>
    <row r="3437" spans="1:6">
      <c r="A3437" s="55">
        <v>46232</v>
      </c>
      <c r="B3437" s="56" t="s">
        <v>328</v>
      </c>
      <c r="C3437" s="57">
        <v>58</v>
      </c>
      <c r="D3437" s="56" t="s">
        <v>4944</v>
      </c>
      <c r="E3437" s="56" t="s">
        <v>4945</v>
      </c>
      <c r="F3437" s="57">
        <v>1</v>
      </c>
    </row>
    <row r="3438" spans="1:6">
      <c r="A3438" s="55">
        <v>46232</v>
      </c>
      <c r="B3438" s="56" t="s">
        <v>338</v>
      </c>
      <c r="C3438" s="57">
        <v>40</v>
      </c>
      <c r="D3438" s="56" t="s">
        <v>4953</v>
      </c>
      <c r="E3438" s="56" t="s">
        <v>4954</v>
      </c>
      <c r="F3438" s="57">
        <v>1</v>
      </c>
    </row>
    <row r="3439" spans="1:6">
      <c r="A3439" s="55">
        <v>46232</v>
      </c>
      <c r="B3439" s="56" t="s">
        <v>344</v>
      </c>
      <c r="C3439" s="57">
        <v>23</v>
      </c>
      <c r="D3439" s="56" t="s">
        <v>4950</v>
      </c>
      <c r="E3439" s="56" t="s">
        <v>4951</v>
      </c>
      <c r="F3439" s="57">
        <v>1</v>
      </c>
    </row>
    <row r="3440" spans="1:6">
      <c r="A3440" s="55">
        <v>46232</v>
      </c>
      <c r="B3440" s="56" t="s">
        <v>350</v>
      </c>
      <c r="C3440" s="57">
        <v>4</v>
      </c>
      <c r="D3440" s="56" t="s">
        <v>4950</v>
      </c>
      <c r="E3440" s="56" t="s">
        <v>4951</v>
      </c>
      <c r="F3440" s="57">
        <v>1</v>
      </c>
    </row>
    <row r="3441" spans="1:6">
      <c r="A3441" s="55">
        <v>46232</v>
      </c>
      <c r="B3441" s="56" t="s">
        <v>356</v>
      </c>
      <c r="C3441" s="57">
        <v>28</v>
      </c>
      <c r="D3441" s="56" t="s">
        <v>4942</v>
      </c>
      <c r="E3441" s="56" t="s">
        <v>4943</v>
      </c>
      <c r="F3441" s="57">
        <v>2</v>
      </c>
    </row>
    <row r="3442" spans="1:6">
      <c r="A3442" s="55">
        <v>46232</v>
      </c>
      <c r="B3442" s="56" t="s">
        <v>412</v>
      </c>
      <c r="C3442" s="57">
        <v>83</v>
      </c>
      <c r="D3442" s="56" t="s">
        <v>4946</v>
      </c>
      <c r="E3442" s="56" t="s">
        <v>4947</v>
      </c>
      <c r="F3442" s="57">
        <v>1</v>
      </c>
    </row>
    <row r="3443" spans="1:6">
      <c r="A3443" s="55">
        <v>46232</v>
      </c>
      <c r="B3443" s="56" t="s">
        <v>424</v>
      </c>
      <c r="C3443" s="57">
        <v>107</v>
      </c>
      <c r="D3443" s="56" t="s">
        <v>4953</v>
      </c>
      <c r="E3443" s="56" t="s">
        <v>4954</v>
      </c>
      <c r="F3443" s="57">
        <v>1</v>
      </c>
    </row>
    <row r="3444" spans="1:6">
      <c r="A3444" s="55">
        <v>46232</v>
      </c>
      <c r="B3444" s="56" t="s">
        <v>430</v>
      </c>
      <c r="C3444" s="57">
        <v>59</v>
      </c>
      <c r="D3444" s="56" t="s">
        <v>4944</v>
      </c>
      <c r="E3444" s="56" t="s">
        <v>4945</v>
      </c>
      <c r="F3444" s="57">
        <v>1</v>
      </c>
    </row>
    <row r="3445" spans="1:6">
      <c r="A3445" s="55">
        <v>46232</v>
      </c>
      <c r="B3445" s="56" t="s">
        <v>454</v>
      </c>
      <c r="C3445" s="57">
        <v>42</v>
      </c>
      <c r="D3445" s="56" t="s">
        <v>4944</v>
      </c>
      <c r="E3445" s="56" t="s">
        <v>4945</v>
      </c>
      <c r="F3445" s="57">
        <v>1</v>
      </c>
    </row>
    <row r="3446" spans="1:6">
      <c r="A3446" s="55">
        <v>46232</v>
      </c>
      <c r="B3446" s="56" t="s">
        <v>456</v>
      </c>
      <c r="C3446" s="57">
        <v>125</v>
      </c>
      <c r="D3446" s="56" t="s">
        <v>4942</v>
      </c>
      <c r="E3446" s="56" t="s">
        <v>4943</v>
      </c>
      <c r="F3446" s="57">
        <v>2</v>
      </c>
    </row>
    <row r="3447" spans="1:6">
      <c r="A3447" s="55">
        <v>46232</v>
      </c>
      <c r="B3447" s="56" t="s">
        <v>458</v>
      </c>
      <c r="C3447" s="57">
        <v>89</v>
      </c>
      <c r="D3447" s="56" t="s">
        <v>4944</v>
      </c>
      <c r="E3447" s="56" t="s">
        <v>4945</v>
      </c>
      <c r="F3447" s="57">
        <v>1</v>
      </c>
    </row>
    <row r="3448" spans="1:6">
      <c r="A3448" s="55">
        <v>46232</v>
      </c>
      <c r="B3448" s="56" t="s">
        <v>460</v>
      </c>
      <c r="C3448" s="57">
        <v>21</v>
      </c>
      <c r="D3448" s="56" t="s">
        <v>4953</v>
      </c>
      <c r="E3448" s="56" t="s">
        <v>4954</v>
      </c>
      <c r="F3448" s="57">
        <v>1</v>
      </c>
    </row>
    <row r="3449" spans="1:6">
      <c r="A3449" s="55">
        <v>46232</v>
      </c>
      <c r="B3449" s="56" t="s">
        <v>464</v>
      </c>
      <c r="C3449" s="57">
        <v>54</v>
      </c>
      <c r="D3449" s="56" t="s">
        <v>4946</v>
      </c>
      <c r="E3449" s="56" t="s">
        <v>4947</v>
      </c>
      <c r="F3449" s="57">
        <v>1</v>
      </c>
    </row>
    <row r="3450" spans="1:6">
      <c r="A3450" s="55">
        <v>46232</v>
      </c>
      <c r="B3450" s="56" t="s">
        <v>470</v>
      </c>
      <c r="C3450" s="57">
        <v>40</v>
      </c>
      <c r="D3450" s="56" t="s">
        <v>4953</v>
      </c>
      <c r="E3450" s="56" t="s">
        <v>4954</v>
      </c>
      <c r="F3450" s="57">
        <v>1</v>
      </c>
    </row>
    <row r="3451" spans="1:6">
      <c r="A3451" s="55">
        <v>46232</v>
      </c>
      <c r="B3451" s="56" t="s">
        <v>472</v>
      </c>
      <c r="C3451" s="57">
        <v>64</v>
      </c>
      <c r="D3451" s="56" t="s">
        <v>4953</v>
      </c>
      <c r="E3451" s="56" t="s">
        <v>4954</v>
      </c>
      <c r="F3451" s="57">
        <v>1</v>
      </c>
    </row>
    <row r="3452" spans="1:6">
      <c r="A3452" s="55">
        <v>46232</v>
      </c>
      <c r="B3452" s="56" t="s">
        <v>474</v>
      </c>
      <c r="C3452" s="57">
        <v>2</v>
      </c>
      <c r="D3452" s="56" t="s">
        <v>4950</v>
      </c>
      <c r="E3452" s="56" t="s">
        <v>4951</v>
      </c>
      <c r="F3452" s="57">
        <v>1</v>
      </c>
    </row>
    <row r="3453" spans="1:6">
      <c r="A3453" s="55">
        <v>46231</v>
      </c>
      <c r="B3453" s="56" t="s">
        <v>46</v>
      </c>
      <c r="C3453" s="57">
        <v>87</v>
      </c>
      <c r="D3453" s="56" t="s">
        <v>4942</v>
      </c>
      <c r="E3453" s="56" t="s">
        <v>4943</v>
      </c>
      <c r="F3453" s="57">
        <v>2</v>
      </c>
    </row>
    <row r="3454" spans="1:6">
      <c r="A3454" s="55">
        <v>46231</v>
      </c>
      <c r="B3454" s="56" t="s">
        <v>49</v>
      </c>
      <c r="C3454" s="57">
        <v>77</v>
      </c>
      <c r="D3454" s="56" t="s">
        <v>4946</v>
      </c>
      <c r="E3454" s="56" t="s">
        <v>4947</v>
      </c>
      <c r="F3454" s="57">
        <v>1</v>
      </c>
    </row>
    <row r="3455" spans="1:6">
      <c r="A3455" s="55">
        <v>46231</v>
      </c>
      <c r="B3455" s="56" t="s">
        <v>51</v>
      </c>
      <c r="C3455" s="57">
        <v>16</v>
      </c>
      <c r="D3455" s="56" t="s">
        <v>4942</v>
      </c>
      <c r="E3455" s="56" t="s">
        <v>4943</v>
      </c>
      <c r="F3455" s="57">
        <v>2</v>
      </c>
    </row>
    <row r="3456" spans="1:6">
      <c r="A3456" s="55">
        <v>46231</v>
      </c>
      <c r="B3456" s="56" t="s">
        <v>56</v>
      </c>
      <c r="C3456" s="57">
        <v>124</v>
      </c>
      <c r="D3456" s="56" t="s">
        <v>4955</v>
      </c>
      <c r="E3456" s="56" t="s">
        <v>4956</v>
      </c>
      <c r="F3456" s="57">
        <v>3</v>
      </c>
    </row>
    <row r="3457" spans="1:6">
      <c r="A3457" s="55">
        <v>46231</v>
      </c>
      <c r="B3457" s="56" t="s">
        <v>58</v>
      </c>
      <c r="C3457" s="57">
        <v>41</v>
      </c>
      <c r="D3457" s="56" t="s">
        <v>4953</v>
      </c>
      <c r="E3457" s="56" t="s">
        <v>4954</v>
      </c>
      <c r="F3457" s="57">
        <v>1</v>
      </c>
    </row>
    <row r="3458" spans="1:6">
      <c r="A3458" s="55">
        <v>46231</v>
      </c>
      <c r="B3458" s="56" t="s">
        <v>60</v>
      </c>
      <c r="C3458" s="57">
        <v>91</v>
      </c>
      <c r="D3458" s="56" t="s">
        <v>4942</v>
      </c>
      <c r="E3458" s="56" t="s">
        <v>4943</v>
      </c>
      <c r="F3458" s="57">
        <v>2</v>
      </c>
    </row>
    <row r="3459" spans="1:6">
      <c r="A3459" s="55">
        <v>46231</v>
      </c>
      <c r="B3459" s="56" t="s">
        <v>64</v>
      </c>
      <c r="C3459" s="57">
        <v>88</v>
      </c>
      <c r="D3459" s="56" t="s">
        <v>4944</v>
      </c>
      <c r="E3459" s="56" t="s">
        <v>4945</v>
      </c>
      <c r="F3459" s="57">
        <v>1</v>
      </c>
    </row>
    <row r="3460" spans="1:6">
      <c r="A3460" s="55">
        <v>46231</v>
      </c>
      <c r="B3460" s="56" t="s">
        <v>68</v>
      </c>
      <c r="C3460" s="57">
        <v>85</v>
      </c>
      <c r="D3460" s="56" t="s">
        <v>4953</v>
      </c>
      <c r="E3460" s="56" t="s">
        <v>4954</v>
      </c>
      <c r="F3460" s="57">
        <v>1</v>
      </c>
    </row>
    <row r="3461" spans="1:6">
      <c r="A3461" s="55">
        <v>46231</v>
      </c>
      <c r="B3461" s="56" t="s">
        <v>70</v>
      </c>
      <c r="C3461" s="57">
        <v>102</v>
      </c>
      <c r="D3461" s="56" t="s">
        <v>4944</v>
      </c>
      <c r="E3461" s="56" t="s">
        <v>4945</v>
      </c>
      <c r="F3461" s="57">
        <v>1</v>
      </c>
    </row>
    <row r="3462" spans="1:6">
      <c r="A3462" s="55">
        <v>46231</v>
      </c>
      <c r="B3462" s="56" t="s">
        <v>72</v>
      </c>
      <c r="C3462" s="57">
        <v>83</v>
      </c>
      <c r="D3462" s="56" t="s">
        <v>4944</v>
      </c>
      <c r="E3462" s="56" t="s">
        <v>4945</v>
      </c>
      <c r="F3462" s="57">
        <v>1</v>
      </c>
    </row>
    <row r="3463" spans="1:6">
      <c r="A3463" s="55">
        <v>46231</v>
      </c>
      <c r="B3463" s="56" t="s">
        <v>74</v>
      </c>
      <c r="C3463" s="57">
        <v>124</v>
      </c>
      <c r="D3463" s="56" t="s">
        <v>4948</v>
      </c>
      <c r="E3463" s="56" t="s">
        <v>4949</v>
      </c>
      <c r="F3463" s="57">
        <v>2</v>
      </c>
    </row>
    <row r="3464" spans="1:6">
      <c r="A3464" s="55">
        <v>46231</v>
      </c>
      <c r="B3464" s="56" t="s">
        <v>78</v>
      </c>
      <c r="C3464" s="57">
        <v>105</v>
      </c>
      <c r="D3464" s="56" t="s">
        <v>4955</v>
      </c>
      <c r="E3464" s="56" t="s">
        <v>4956</v>
      </c>
      <c r="F3464" s="57">
        <v>3</v>
      </c>
    </row>
    <row r="3465" spans="1:6">
      <c r="A3465" s="55">
        <v>46231</v>
      </c>
      <c r="B3465" s="56" t="s">
        <v>82</v>
      </c>
      <c r="C3465" s="57">
        <v>89</v>
      </c>
      <c r="D3465" s="56" t="s">
        <v>4953</v>
      </c>
      <c r="E3465" s="56" t="s">
        <v>4954</v>
      </c>
      <c r="F3465" s="57">
        <v>1</v>
      </c>
    </row>
    <row r="3466" spans="1:6">
      <c r="A3466" s="55">
        <v>46231</v>
      </c>
      <c r="B3466" s="56" t="s">
        <v>86</v>
      </c>
      <c r="C3466" s="57">
        <v>121</v>
      </c>
      <c r="D3466" s="56" t="s">
        <v>4944</v>
      </c>
      <c r="E3466" s="56" t="s">
        <v>4945</v>
      </c>
      <c r="F3466" s="57">
        <v>1</v>
      </c>
    </row>
    <row r="3467" spans="1:6">
      <c r="A3467" s="55">
        <v>46231</v>
      </c>
      <c r="B3467" s="56" t="s">
        <v>88</v>
      </c>
      <c r="C3467" s="57">
        <v>100</v>
      </c>
      <c r="D3467" s="56" t="s">
        <v>4946</v>
      </c>
      <c r="E3467" s="56" t="s">
        <v>4947</v>
      </c>
      <c r="F3467" s="57">
        <v>1</v>
      </c>
    </row>
    <row r="3468" spans="1:6">
      <c r="A3468" s="55">
        <v>46231</v>
      </c>
      <c r="B3468" s="56" t="s">
        <v>90</v>
      </c>
      <c r="C3468" s="57">
        <v>59</v>
      </c>
      <c r="D3468" s="56" t="s">
        <v>4944</v>
      </c>
      <c r="E3468" s="56" t="s">
        <v>4945</v>
      </c>
      <c r="F3468" s="57">
        <v>1</v>
      </c>
    </row>
    <row r="3469" spans="1:6">
      <c r="A3469" s="55">
        <v>46231</v>
      </c>
      <c r="B3469" s="56" t="s">
        <v>92</v>
      </c>
      <c r="C3469" s="57">
        <v>86</v>
      </c>
      <c r="D3469" s="56" t="s">
        <v>4967</v>
      </c>
      <c r="E3469" s="56" t="s">
        <v>4968</v>
      </c>
      <c r="F3469" s="57">
        <v>2</v>
      </c>
    </row>
    <row r="3470" spans="1:6">
      <c r="A3470" s="55">
        <v>46231</v>
      </c>
      <c r="B3470" s="56" t="s">
        <v>94</v>
      </c>
      <c r="C3470" s="57">
        <v>84</v>
      </c>
      <c r="D3470" s="56" t="s">
        <v>4944</v>
      </c>
      <c r="E3470" s="56" t="s">
        <v>4945</v>
      </c>
      <c r="F3470" s="57">
        <v>1</v>
      </c>
    </row>
    <row r="3471" spans="1:6">
      <c r="A3471" s="55">
        <v>46231</v>
      </c>
      <c r="B3471" s="56" t="s">
        <v>96</v>
      </c>
      <c r="C3471" s="57">
        <v>88</v>
      </c>
      <c r="D3471" s="56" t="s">
        <v>4946</v>
      </c>
      <c r="E3471" s="56" t="s">
        <v>4947</v>
      </c>
      <c r="F3471" s="57">
        <v>1</v>
      </c>
    </row>
    <row r="3472" spans="1:6">
      <c r="A3472" s="55">
        <v>46231</v>
      </c>
      <c r="B3472" s="56" t="s">
        <v>98</v>
      </c>
      <c r="C3472" s="57">
        <v>34</v>
      </c>
      <c r="D3472" s="56" t="s">
        <v>4942</v>
      </c>
      <c r="E3472" s="56" t="s">
        <v>4943</v>
      </c>
      <c r="F3472" s="57">
        <v>2</v>
      </c>
    </row>
    <row r="3473" spans="1:6">
      <c r="A3473" s="55">
        <v>46231</v>
      </c>
      <c r="B3473" s="56" t="s">
        <v>100</v>
      </c>
      <c r="C3473" s="57">
        <v>75</v>
      </c>
      <c r="D3473" s="56" t="s">
        <v>4953</v>
      </c>
      <c r="E3473" s="56" t="s">
        <v>4954</v>
      </c>
      <c r="F3473" s="57">
        <v>1</v>
      </c>
    </row>
    <row r="3474" spans="1:6">
      <c r="A3474" s="55">
        <v>46231</v>
      </c>
      <c r="B3474" s="56" t="s">
        <v>102</v>
      </c>
      <c r="C3474" s="57">
        <v>126</v>
      </c>
      <c r="D3474" s="56" t="s">
        <v>4944</v>
      </c>
      <c r="E3474" s="56" t="s">
        <v>4945</v>
      </c>
      <c r="F3474" s="57">
        <v>1</v>
      </c>
    </row>
    <row r="3475" spans="1:6">
      <c r="A3475" s="55">
        <v>46231</v>
      </c>
      <c r="B3475" s="56" t="s">
        <v>104</v>
      </c>
      <c r="C3475" s="57">
        <v>60</v>
      </c>
      <c r="D3475" s="56" t="s">
        <v>4942</v>
      </c>
      <c r="E3475" s="56" t="s">
        <v>4943</v>
      </c>
      <c r="F3475" s="57">
        <v>2</v>
      </c>
    </row>
    <row r="3476" spans="1:6">
      <c r="A3476" s="55">
        <v>46231</v>
      </c>
      <c r="B3476" s="56" t="s">
        <v>110</v>
      </c>
      <c r="C3476" s="57">
        <v>1</v>
      </c>
      <c r="D3476" s="56" t="s">
        <v>4950</v>
      </c>
      <c r="E3476" s="56" t="s">
        <v>4951</v>
      </c>
      <c r="F3476" s="57">
        <v>1</v>
      </c>
    </row>
    <row r="3477" spans="1:6">
      <c r="A3477" s="55">
        <v>46231</v>
      </c>
      <c r="B3477" s="56" t="s">
        <v>112</v>
      </c>
      <c r="C3477" s="57">
        <v>107</v>
      </c>
      <c r="D3477" s="56" t="s">
        <v>4948</v>
      </c>
      <c r="E3477" s="56" t="s">
        <v>4949</v>
      </c>
      <c r="F3477" s="57">
        <v>2</v>
      </c>
    </row>
    <row r="3478" spans="1:6">
      <c r="A3478" s="55">
        <v>46231</v>
      </c>
      <c r="B3478" s="56" t="s">
        <v>114</v>
      </c>
      <c r="C3478" s="57">
        <v>194</v>
      </c>
      <c r="D3478" s="56" t="s">
        <v>4944</v>
      </c>
      <c r="E3478" s="56" t="s">
        <v>4945</v>
      </c>
      <c r="F3478" s="57">
        <v>1</v>
      </c>
    </row>
    <row r="3479" spans="1:6">
      <c r="A3479" s="55">
        <v>46231</v>
      </c>
      <c r="B3479" s="56" t="s">
        <v>118</v>
      </c>
      <c r="C3479" s="57">
        <v>84</v>
      </c>
      <c r="D3479" s="56" t="s">
        <v>4953</v>
      </c>
      <c r="E3479" s="56" t="s">
        <v>4954</v>
      </c>
      <c r="F3479" s="57">
        <v>1</v>
      </c>
    </row>
    <row r="3480" spans="1:6">
      <c r="A3480" s="55">
        <v>46231</v>
      </c>
      <c r="B3480" s="56" t="s">
        <v>120</v>
      </c>
      <c r="C3480" s="57">
        <v>11</v>
      </c>
      <c r="D3480" s="56" t="s">
        <v>4942</v>
      </c>
      <c r="E3480" s="56" t="s">
        <v>4943</v>
      </c>
      <c r="F3480" s="57">
        <v>2</v>
      </c>
    </row>
    <row r="3481" spans="1:6">
      <c r="A3481" s="55">
        <v>46231</v>
      </c>
      <c r="B3481" s="56" t="s">
        <v>122</v>
      </c>
      <c r="C3481" s="57">
        <v>25</v>
      </c>
      <c r="D3481" s="56" t="s">
        <v>4953</v>
      </c>
      <c r="E3481" s="56" t="s">
        <v>4954</v>
      </c>
      <c r="F3481" s="57">
        <v>1</v>
      </c>
    </row>
    <row r="3482" spans="1:6">
      <c r="A3482" s="55">
        <v>46231</v>
      </c>
      <c r="B3482" s="56" t="s">
        <v>126</v>
      </c>
      <c r="C3482" s="57">
        <v>77</v>
      </c>
      <c r="D3482" s="56" t="s">
        <v>4959</v>
      </c>
      <c r="E3482" s="56" t="s">
        <v>4960</v>
      </c>
      <c r="F3482" s="57">
        <v>3</v>
      </c>
    </row>
    <row r="3483" spans="1:6">
      <c r="A3483" s="55">
        <v>46231</v>
      </c>
      <c r="B3483" s="56" t="s">
        <v>128</v>
      </c>
      <c r="C3483" s="57">
        <v>2</v>
      </c>
      <c r="D3483" s="56" t="s">
        <v>4942</v>
      </c>
      <c r="E3483" s="56" t="s">
        <v>4943</v>
      </c>
      <c r="F3483" s="57">
        <v>2</v>
      </c>
    </row>
    <row r="3484" spans="1:6">
      <c r="A3484" s="55">
        <v>46231</v>
      </c>
      <c r="B3484" s="56" t="s">
        <v>130</v>
      </c>
      <c r="C3484" s="57">
        <v>9</v>
      </c>
      <c r="D3484" s="56" t="s">
        <v>4942</v>
      </c>
      <c r="E3484" s="56" t="s">
        <v>4943</v>
      </c>
      <c r="F3484" s="57">
        <v>2</v>
      </c>
    </row>
    <row r="3485" spans="1:6">
      <c r="A3485" s="55">
        <v>46231</v>
      </c>
      <c r="B3485" s="56" t="s">
        <v>132</v>
      </c>
      <c r="C3485" s="57">
        <v>40</v>
      </c>
      <c r="D3485" s="56" t="s">
        <v>4957</v>
      </c>
      <c r="E3485" s="56" t="s">
        <v>4958</v>
      </c>
      <c r="F3485" s="57">
        <v>2</v>
      </c>
    </row>
    <row r="3486" spans="1:6">
      <c r="A3486" s="55">
        <v>46231</v>
      </c>
      <c r="B3486" s="56" t="s">
        <v>136</v>
      </c>
      <c r="C3486" s="57">
        <v>12</v>
      </c>
      <c r="D3486" s="56" t="s">
        <v>4942</v>
      </c>
      <c r="E3486" s="56" t="s">
        <v>4943</v>
      </c>
      <c r="F3486" s="57">
        <v>2</v>
      </c>
    </row>
    <row r="3487" spans="1:6">
      <c r="A3487" s="55">
        <v>46231</v>
      </c>
      <c r="B3487" s="56" t="s">
        <v>138</v>
      </c>
      <c r="C3487" s="57">
        <v>92</v>
      </c>
      <c r="D3487" s="56" t="s">
        <v>4955</v>
      </c>
      <c r="E3487" s="56" t="s">
        <v>4956</v>
      </c>
      <c r="F3487" s="57">
        <v>3</v>
      </c>
    </row>
    <row r="3488" spans="1:6">
      <c r="A3488" s="55">
        <v>46231</v>
      </c>
      <c r="B3488" s="56" t="s">
        <v>142</v>
      </c>
      <c r="C3488" s="57">
        <v>18</v>
      </c>
      <c r="D3488" s="56" t="s">
        <v>4946</v>
      </c>
      <c r="E3488" s="56" t="s">
        <v>4947</v>
      </c>
      <c r="F3488" s="57">
        <v>1</v>
      </c>
    </row>
    <row r="3489" spans="1:6">
      <c r="A3489" s="55">
        <v>46231</v>
      </c>
      <c r="B3489" s="56" t="s">
        <v>144</v>
      </c>
      <c r="C3489" s="57">
        <v>20</v>
      </c>
      <c r="D3489" s="56" t="s">
        <v>4953</v>
      </c>
      <c r="E3489" s="56" t="s">
        <v>4954</v>
      </c>
      <c r="F3489" s="57">
        <v>1</v>
      </c>
    </row>
    <row r="3490" spans="1:6">
      <c r="A3490" s="55">
        <v>46231</v>
      </c>
      <c r="B3490" s="56" t="s">
        <v>146</v>
      </c>
      <c r="C3490" s="57">
        <v>186</v>
      </c>
      <c r="D3490" s="56" t="s">
        <v>4942</v>
      </c>
      <c r="E3490" s="56" t="s">
        <v>4943</v>
      </c>
      <c r="F3490" s="57">
        <v>2</v>
      </c>
    </row>
    <row r="3491" spans="1:6">
      <c r="A3491" s="55">
        <v>46231</v>
      </c>
      <c r="B3491" s="56" t="s">
        <v>148</v>
      </c>
      <c r="C3491" s="57">
        <v>55</v>
      </c>
      <c r="D3491" s="56" t="s">
        <v>4953</v>
      </c>
      <c r="E3491" s="56" t="s">
        <v>4954</v>
      </c>
      <c r="F3491" s="57">
        <v>1</v>
      </c>
    </row>
    <row r="3492" spans="1:6">
      <c r="A3492" s="55">
        <v>46231</v>
      </c>
      <c r="B3492" s="56" t="s">
        <v>152</v>
      </c>
      <c r="C3492" s="57">
        <v>76</v>
      </c>
      <c r="D3492" s="56" t="s">
        <v>4953</v>
      </c>
      <c r="E3492" s="56" t="s">
        <v>4954</v>
      </c>
      <c r="F3492" s="57">
        <v>1</v>
      </c>
    </row>
    <row r="3493" spans="1:6">
      <c r="A3493" s="55">
        <v>46231</v>
      </c>
      <c r="B3493" s="56" t="s">
        <v>154</v>
      </c>
      <c r="C3493" s="57">
        <v>80</v>
      </c>
      <c r="D3493" s="56" t="s">
        <v>4944</v>
      </c>
      <c r="E3493" s="56" t="s">
        <v>4945</v>
      </c>
      <c r="F3493" s="57">
        <v>1</v>
      </c>
    </row>
    <row r="3494" spans="1:6">
      <c r="A3494" s="55">
        <v>46231</v>
      </c>
      <c r="B3494" s="56" t="s">
        <v>156</v>
      </c>
      <c r="C3494" s="57">
        <v>5</v>
      </c>
      <c r="D3494" s="56" t="s">
        <v>4950</v>
      </c>
      <c r="E3494" s="56" t="s">
        <v>4951</v>
      </c>
      <c r="F3494" s="57">
        <v>1</v>
      </c>
    </row>
    <row r="3495" spans="1:6">
      <c r="A3495" s="55">
        <v>46231</v>
      </c>
      <c r="B3495" s="56" t="s">
        <v>164</v>
      </c>
      <c r="C3495" s="57">
        <v>22</v>
      </c>
      <c r="D3495" s="56" t="s">
        <v>4953</v>
      </c>
      <c r="E3495" s="56" t="s">
        <v>4954</v>
      </c>
      <c r="F3495" s="57">
        <v>1</v>
      </c>
    </row>
    <row r="3496" spans="1:6">
      <c r="A3496" s="55">
        <v>46231</v>
      </c>
      <c r="B3496" s="56" t="s">
        <v>166</v>
      </c>
      <c r="C3496" s="57">
        <v>128</v>
      </c>
      <c r="D3496" s="56" t="s">
        <v>4944</v>
      </c>
      <c r="E3496" s="56" t="s">
        <v>4945</v>
      </c>
      <c r="F3496" s="57">
        <v>1</v>
      </c>
    </row>
    <row r="3497" spans="1:6">
      <c r="A3497" s="55">
        <v>46231</v>
      </c>
      <c r="B3497" s="56" t="s">
        <v>170</v>
      </c>
      <c r="C3497" s="57">
        <v>155</v>
      </c>
      <c r="D3497" s="56" t="s">
        <v>4942</v>
      </c>
      <c r="E3497" s="56" t="s">
        <v>4943</v>
      </c>
      <c r="F3497" s="57">
        <v>2</v>
      </c>
    </row>
    <row r="3498" spans="1:6">
      <c r="A3498" s="55">
        <v>46231</v>
      </c>
      <c r="B3498" s="56" t="s">
        <v>172</v>
      </c>
      <c r="C3498" s="57">
        <v>42</v>
      </c>
      <c r="D3498" s="56" t="s">
        <v>4953</v>
      </c>
      <c r="E3498" s="56" t="s">
        <v>4954</v>
      </c>
      <c r="F3498" s="57">
        <v>1</v>
      </c>
    </row>
    <row r="3499" spans="1:6">
      <c r="A3499" s="55">
        <v>46231</v>
      </c>
      <c r="B3499" s="56" t="s">
        <v>176</v>
      </c>
      <c r="C3499" s="57">
        <v>29</v>
      </c>
      <c r="D3499" s="56" t="s">
        <v>4953</v>
      </c>
      <c r="E3499" s="56" t="s">
        <v>4954</v>
      </c>
      <c r="F3499" s="57">
        <v>1</v>
      </c>
    </row>
    <row r="3500" spans="1:6">
      <c r="A3500" s="55">
        <v>46231</v>
      </c>
      <c r="B3500" s="56" t="s">
        <v>178</v>
      </c>
      <c r="C3500" s="57">
        <v>24</v>
      </c>
      <c r="D3500" s="56" t="s">
        <v>4946</v>
      </c>
      <c r="E3500" s="56" t="s">
        <v>4947</v>
      </c>
      <c r="F3500" s="57">
        <v>1</v>
      </c>
    </row>
    <row r="3501" spans="1:6">
      <c r="A3501" s="55">
        <v>46231</v>
      </c>
      <c r="B3501" s="56" t="s">
        <v>180</v>
      </c>
      <c r="C3501" s="57">
        <v>118</v>
      </c>
      <c r="D3501" s="56" t="s">
        <v>4944</v>
      </c>
      <c r="E3501" s="56" t="s">
        <v>4945</v>
      </c>
      <c r="F3501" s="57">
        <v>1</v>
      </c>
    </row>
    <row r="3502" spans="1:6">
      <c r="A3502" s="55">
        <v>46231</v>
      </c>
      <c r="B3502" s="56" t="s">
        <v>182</v>
      </c>
      <c r="C3502" s="57">
        <v>41</v>
      </c>
      <c r="D3502" s="56" t="s">
        <v>4948</v>
      </c>
      <c r="E3502" s="56" t="s">
        <v>4949</v>
      </c>
      <c r="F3502" s="57">
        <v>2</v>
      </c>
    </row>
    <row r="3503" spans="1:6">
      <c r="A3503" s="55">
        <v>46231</v>
      </c>
      <c r="B3503" s="56" t="s">
        <v>184</v>
      </c>
      <c r="C3503" s="57">
        <v>108</v>
      </c>
      <c r="D3503" s="56" t="s">
        <v>4944</v>
      </c>
      <c r="E3503" s="56" t="s">
        <v>4945</v>
      </c>
      <c r="F3503" s="57">
        <v>1</v>
      </c>
    </row>
    <row r="3504" spans="1:6">
      <c r="A3504" s="55">
        <v>46231</v>
      </c>
      <c r="B3504" s="56" t="s">
        <v>186</v>
      </c>
      <c r="C3504" s="57">
        <v>39</v>
      </c>
      <c r="D3504" s="56" t="s">
        <v>4953</v>
      </c>
      <c r="E3504" s="56" t="s">
        <v>4954</v>
      </c>
      <c r="F3504" s="57">
        <v>1</v>
      </c>
    </row>
    <row r="3505" spans="1:6">
      <c r="A3505" s="55">
        <v>46231</v>
      </c>
      <c r="B3505" s="56" t="s">
        <v>190</v>
      </c>
      <c r="C3505" s="57">
        <v>40</v>
      </c>
      <c r="D3505" s="56" t="s">
        <v>4946</v>
      </c>
      <c r="E3505" s="56" t="s">
        <v>4947</v>
      </c>
      <c r="F3505" s="57">
        <v>1</v>
      </c>
    </row>
    <row r="3506" spans="1:6">
      <c r="A3506" s="55">
        <v>46231</v>
      </c>
      <c r="B3506" s="56" t="s">
        <v>192</v>
      </c>
      <c r="C3506" s="57">
        <v>18</v>
      </c>
      <c r="D3506" s="56" t="s">
        <v>4950</v>
      </c>
      <c r="E3506" s="56" t="s">
        <v>4951</v>
      </c>
      <c r="F3506" s="57">
        <v>1</v>
      </c>
    </row>
    <row r="3507" spans="1:6">
      <c r="A3507" s="55">
        <v>46231</v>
      </c>
      <c r="B3507" s="56" t="s">
        <v>194</v>
      </c>
      <c r="C3507" s="57">
        <v>108</v>
      </c>
      <c r="D3507" s="56" t="s">
        <v>4953</v>
      </c>
      <c r="E3507" s="56" t="s">
        <v>4954</v>
      </c>
      <c r="F3507" s="57">
        <v>1</v>
      </c>
    </row>
    <row r="3508" spans="1:6">
      <c r="A3508" s="55">
        <v>46231</v>
      </c>
      <c r="B3508" s="56" t="s">
        <v>196</v>
      </c>
      <c r="C3508" s="57">
        <v>29</v>
      </c>
      <c r="D3508" s="56" t="s">
        <v>4967</v>
      </c>
      <c r="E3508" s="56" t="s">
        <v>4968</v>
      </c>
      <c r="F3508" s="57">
        <v>2</v>
      </c>
    </row>
    <row r="3509" spans="1:6">
      <c r="A3509" s="55">
        <v>46231</v>
      </c>
      <c r="B3509" s="56" t="s">
        <v>198</v>
      </c>
      <c r="C3509" s="57">
        <v>15</v>
      </c>
      <c r="D3509" s="56" t="s">
        <v>4946</v>
      </c>
      <c r="E3509" s="56" t="s">
        <v>4947</v>
      </c>
      <c r="F3509" s="57">
        <v>1</v>
      </c>
    </row>
    <row r="3510" spans="1:6">
      <c r="A3510" s="55">
        <v>46231</v>
      </c>
      <c r="B3510" s="56" t="s">
        <v>202</v>
      </c>
      <c r="C3510" s="57">
        <v>6</v>
      </c>
      <c r="D3510" s="56" t="s">
        <v>4950</v>
      </c>
      <c r="E3510" s="56" t="s">
        <v>4951</v>
      </c>
      <c r="F3510" s="57">
        <v>1</v>
      </c>
    </row>
    <row r="3511" spans="1:6">
      <c r="A3511" s="55">
        <v>46231</v>
      </c>
      <c r="B3511" s="56" t="s">
        <v>206</v>
      </c>
      <c r="C3511" s="57">
        <v>9</v>
      </c>
      <c r="D3511" s="56" t="s">
        <v>4950</v>
      </c>
      <c r="E3511" s="56" t="s">
        <v>4951</v>
      </c>
      <c r="F3511" s="57">
        <v>1</v>
      </c>
    </row>
    <row r="3512" spans="1:6">
      <c r="A3512" s="55">
        <v>46231</v>
      </c>
      <c r="B3512" s="56" t="s">
        <v>208</v>
      </c>
      <c r="C3512" s="57">
        <v>4</v>
      </c>
      <c r="D3512" s="56" t="s">
        <v>4950</v>
      </c>
      <c r="E3512" s="56" t="s">
        <v>4951</v>
      </c>
      <c r="F3512" s="57">
        <v>1</v>
      </c>
    </row>
    <row r="3513" spans="1:6">
      <c r="A3513" s="55">
        <v>46231</v>
      </c>
      <c r="B3513" s="56" t="s">
        <v>212</v>
      </c>
      <c r="C3513" s="57">
        <v>29</v>
      </c>
      <c r="D3513" s="56" t="s">
        <v>4942</v>
      </c>
      <c r="E3513" s="56" t="s">
        <v>4943</v>
      </c>
      <c r="F3513" s="57">
        <v>2</v>
      </c>
    </row>
    <row r="3514" spans="1:6">
      <c r="A3514" s="55">
        <v>46231</v>
      </c>
      <c r="B3514" s="56" t="s">
        <v>216</v>
      </c>
      <c r="C3514" s="57">
        <v>97</v>
      </c>
      <c r="D3514" s="56" t="s">
        <v>4946</v>
      </c>
      <c r="E3514" s="56" t="s">
        <v>4947</v>
      </c>
      <c r="F3514" s="57">
        <v>1</v>
      </c>
    </row>
    <row r="3515" spans="1:6">
      <c r="A3515" s="55">
        <v>46231</v>
      </c>
      <c r="B3515" s="56" t="s">
        <v>218</v>
      </c>
      <c r="C3515" s="57">
        <v>22</v>
      </c>
      <c r="D3515" s="56" t="s">
        <v>4950</v>
      </c>
      <c r="E3515" s="56" t="s">
        <v>4951</v>
      </c>
      <c r="F3515" s="57">
        <v>1</v>
      </c>
    </row>
    <row r="3516" spans="1:6">
      <c r="A3516" s="55">
        <v>46231</v>
      </c>
      <c r="B3516" s="56" t="s">
        <v>220</v>
      </c>
      <c r="C3516" s="57">
        <v>42</v>
      </c>
      <c r="D3516" s="56" t="s">
        <v>4953</v>
      </c>
      <c r="E3516" s="56" t="s">
        <v>4954</v>
      </c>
      <c r="F3516" s="57">
        <v>1</v>
      </c>
    </row>
    <row r="3517" spans="1:6">
      <c r="A3517" s="55">
        <v>46231</v>
      </c>
      <c r="B3517" s="56" t="s">
        <v>226</v>
      </c>
      <c r="C3517" s="57">
        <v>88</v>
      </c>
      <c r="D3517" s="56" t="s">
        <v>4953</v>
      </c>
      <c r="E3517" s="56" t="s">
        <v>4954</v>
      </c>
      <c r="F3517" s="57">
        <v>1</v>
      </c>
    </row>
    <row r="3518" spans="1:6">
      <c r="A3518" s="55">
        <v>46231</v>
      </c>
      <c r="B3518" s="56" t="s">
        <v>228</v>
      </c>
      <c r="C3518" s="57">
        <v>3</v>
      </c>
      <c r="D3518" s="56" t="s">
        <v>4946</v>
      </c>
      <c r="E3518" s="56" t="s">
        <v>4947</v>
      </c>
      <c r="F3518" s="57">
        <v>1</v>
      </c>
    </row>
    <row r="3519" spans="1:6">
      <c r="A3519" s="55">
        <v>46231</v>
      </c>
      <c r="B3519" s="56" t="s">
        <v>230</v>
      </c>
      <c r="C3519" s="57">
        <v>10</v>
      </c>
      <c r="D3519" s="56" t="s">
        <v>4950</v>
      </c>
      <c r="E3519" s="56" t="s">
        <v>4951</v>
      </c>
      <c r="F3519" s="57">
        <v>1</v>
      </c>
    </row>
    <row r="3520" spans="1:6">
      <c r="A3520" s="55">
        <v>46231</v>
      </c>
      <c r="B3520" s="56" t="s">
        <v>232</v>
      </c>
      <c r="C3520" s="57">
        <v>10</v>
      </c>
      <c r="D3520" s="56" t="s">
        <v>4950</v>
      </c>
      <c r="E3520" s="56" t="s">
        <v>4951</v>
      </c>
      <c r="F3520" s="57">
        <v>1</v>
      </c>
    </row>
    <row r="3521" spans="1:6">
      <c r="A3521" s="55">
        <v>46231</v>
      </c>
      <c r="B3521" s="56" t="s">
        <v>238</v>
      </c>
      <c r="C3521" s="57">
        <v>126</v>
      </c>
      <c r="D3521" s="56" t="s">
        <v>4948</v>
      </c>
      <c r="E3521" s="56" t="s">
        <v>4949</v>
      </c>
      <c r="F3521" s="57">
        <v>2</v>
      </c>
    </row>
    <row r="3522" spans="1:6">
      <c r="A3522" s="55">
        <v>46231</v>
      </c>
      <c r="B3522" s="56" t="s">
        <v>250</v>
      </c>
      <c r="C3522" s="57">
        <v>37</v>
      </c>
      <c r="D3522" s="56" t="s">
        <v>4942</v>
      </c>
      <c r="E3522" s="56" t="s">
        <v>4943</v>
      </c>
      <c r="F3522" s="57">
        <v>2</v>
      </c>
    </row>
    <row r="3523" spans="1:6">
      <c r="A3523" s="55">
        <v>46231</v>
      </c>
      <c r="B3523" s="56" t="s">
        <v>254</v>
      </c>
      <c r="C3523" s="57">
        <v>68</v>
      </c>
      <c r="D3523" s="56" t="s">
        <v>4950</v>
      </c>
      <c r="E3523" s="56" t="s">
        <v>4951</v>
      </c>
      <c r="F3523" s="57">
        <v>1</v>
      </c>
    </row>
    <row r="3524" spans="1:6">
      <c r="A3524" s="55">
        <v>46231</v>
      </c>
      <c r="B3524" s="56" t="s">
        <v>258</v>
      </c>
      <c r="C3524" s="57">
        <v>38</v>
      </c>
      <c r="D3524" s="56" t="s">
        <v>4942</v>
      </c>
      <c r="E3524" s="56" t="s">
        <v>4943</v>
      </c>
      <c r="F3524" s="57">
        <v>2</v>
      </c>
    </row>
    <row r="3525" spans="1:6">
      <c r="A3525" s="55">
        <v>46231</v>
      </c>
      <c r="B3525" s="56" t="s">
        <v>262</v>
      </c>
      <c r="C3525" s="57">
        <v>15</v>
      </c>
      <c r="D3525" s="56" t="s">
        <v>4953</v>
      </c>
      <c r="E3525" s="56" t="s">
        <v>4954</v>
      </c>
      <c r="F3525" s="57">
        <v>1</v>
      </c>
    </row>
    <row r="3526" spans="1:6">
      <c r="A3526" s="55">
        <v>46231</v>
      </c>
      <c r="B3526" s="56" t="s">
        <v>266</v>
      </c>
      <c r="C3526" s="57">
        <v>21</v>
      </c>
      <c r="D3526" s="56" t="s">
        <v>4953</v>
      </c>
      <c r="E3526" s="56" t="s">
        <v>4954</v>
      </c>
      <c r="F3526" s="57">
        <v>1</v>
      </c>
    </row>
    <row r="3527" spans="1:6">
      <c r="A3527" s="55">
        <v>46231</v>
      </c>
      <c r="B3527" s="56" t="s">
        <v>270</v>
      </c>
      <c r="C3527" s="57">
        <v>116</v>
      </c>
      <c r="D3527" s="56" t="s">
        <v>4953</v>
      </c>
      <c r="E3527" s="56" t="s">
        <v>4954</v>
      </c>
      <c r="F3527" s="57">
        <v>1</v>
      </c>
    </row>
    <row r="3528" spans="1:6">
      <c r="A3528" s="55">
        <v>46231</v>
      </c>
      <c r="B3528" s="56" t="s">
        <v>272</v>
      </c>
      <c r="C3528" s="57">
        <v>12</v>
      </c>
      <c r="D3528" s="56" t="s">
        <v>4942</v>
      </c>
      <c r="E3528" s="56" t="s">
        <v>4943</v>
      </c>
      <c r="F3528" s="57">
        <v>2</v>
      </c>
    </row>
    <row r="3529" spans="1:6">
      <c r="A3529" s="55">
        <v>46231</v>
      </c>
      <c r="B3529" s="56" t="s">
        <v>276</v>
      </c>
      <c r="C3529" s="57">
        <v>38</v>
      </c>
      <c r="D3529" s="56" t="s">
        <v>4942</v>
      </c>
      <c r="E3529" s="56" t="s">
        <v>4943</v>
      </c>
      <c r="F3529" s="57">
        <v>2</v>
      </c>
    </row>
    <row r="3530" spans="1:6">
      <c r="A3530" s="55">
        <v>46231</v>
      </c>
      <c r="B3530" s="56" t="s">
        <v>304</v>
      </c>
      <c r="C3530" s="57">
        <v>28</v>
      </c>
      <c r="D3530" s="56" t="s">
        <v>4942</v>
      </c>
      <c r="E3530" s="56" t="s">
        <v>4943</v>
      </c>
      <c r="F3530" s="57">
        <v>2</v>
      </c>
    </row>
    <row r="3531" spans="1:6">
      <c r="A3531" s="55">
        <v>46231</v>
      </c>
      <c r="B3531" s="56" t="s">
        <v>320</v>
      </c>
      <c r="C3531" s="57">
        <v>84</v>
      </c>
      <c r="D3531" s="56" t="s">
        <v>4944</v>
      </c>
      <c r="E3531" s="56" t="s">
        <v>4945</v>
      </c>
      <c r="F3531" s="57">
        <v>1</v>
      </c>
    </row>
    <row r="3532" spans="1:6">
      <c r="A3532" s="55">
        <v>46231</v>
      </c>
      <c r="B3532" s="56" t="s">
        <v>328</v>
      </c>
      <c r="C3532" s="57">
        <v>88</v>
      </c>
      <c r="D3532" s="56" t="s">
        <v>4944</v>
      </c>
      <c r="E3532" s="56" t="s">
        <v>4945</v>
      </c>
      <c r="F3532" s="57">
        <v>1</v>
      </c>
    </row>
    <row r="3533" spans="1:6">
      <c r="A3533" s="55">
        <v>46231</v>
      </c>
      <c r="B3533" s="56" t="s">
        <v>338</v>
      </c>
      <c r="C3533" s="57">
        <v>20</v>
      </c>
      <c r="D3533" s="56" t="s">
        <v>4953</v>
      </c>
      <c r="E3533" s="56" t="s">
        <v>4954</v>
      </c>
      <c r="F3533" s="57">
        <v>1</v>
      </c>
    </row>
    <row r="3534" spans="1:6">
      <c r="A3534" s="55">
        <v>46231</v>
      </c>
      <c r="B3534" s="56" t="s">
        <v>344</v>
      </c>
      <c r="C3534" s="57">
        <v>38</v>
      </c>
      <c r="D3534" s="56" t="s">
        <v>4942</v>
      </c>
      <c r="E3534" s="56" t="s">
        <v>4943</v>
      </c>
      <c r="F3534" s="57">
        <v>2</v>
      </c>
    </row>
    <row r="3535" spans="1:6">
      <c r="A3535" s="55">
        <v>46231</v>
      </c>
      <c r="B3535" s="56" t="s">
        <v>350</v>
      </c>
      <c r="C3535" s="57">
        <v>21</v>
      </c>
      <c r="D3535" s="56" t="s">
        <v>4942</v>
      </c>
      <c r="E3535" s="56" t="s">
        <v>4943</v>
      </c>
      <c r="F3535" s="57">
        <v>2</v>
      </c>
    </row>
    <row r="3536" spans="1:6">
      <c r="A3536" s="55">
        <v>46231</v>
      </c>
      <c r="B3536" s="56" t="s">
        <v>356</v>
      </c>
      <c r="C3536" s="57">
        <v>8</v>
      </c>
      <c r="D3536" s="56" t="s">
        <v>4942</v>
      </c>
      <c r="E3536" s="56" t="s">
        <v>4943</v>
      </c>
      <c r="F3536" s="57">
        <v>2</v>
      </c>
    </row>
    <row r="3537" spans="1:6">
      <c r="A3537" s="55">
        <v>46231</v>
      </c>
      <c r="B3537" s="56" t="s">
        <v>358</v>
      </c>
      <c r="C3537" s="57">
        <v>37</v>
      </c>
      <c r="D3537" s="56" t="s">
        <v>4942</v>
      </c>
      <c r="E3537" s="56" t="s">
        <v>4943</v>
      </c>
      <c r="F3537" s="57">
        <v>2</v>
      </c>
    </row>
    <row r="3538" spans="1:6">
      <c r="A3538" s="55">
        <v>46231</v>
      </c>
      <c r="B3538" s="56" t="s">
        <v>364</v>
      </c>
      <c r="C3538" s="57">
        <v>8</v>
      </c>
      <c r="D3538" s="56" t="s">
        <v>4942</v>
      </c>
      <c r="E3538" s="56" t="s">
        <v>4943</v>
      </c>
      <c r="F3538" s="57">
        <v>2</v>
      </c>
    </row>
    <row r="3539" spans="1:6">
      <c r="A3539" s="55">
        <v>46231</v>
      </c>
      <c r="B3539" s="56" t="s">
        <v>380</v>
      </c>
      <c r="C3539" s="57">
        <v>41</v>
      </c>
      <c r="D3539" s="56" t="s">
        <v>4953</v>
      </c>
      <c r="E3539" s="56" t="s">
        <v>4954</v>
      </c>
      <c r="F3539" s="57">
        <v>1</v>
      </c>
    </row>
    <row r="3540" spans="1:6">
      <c r="A3540" s="55">
        <v>46231</v>
      </c>
      <c r="B3540" s="56" t="s">
        <v>386</v>
      </c>
      <c r="C3540" s="57">
        <v>33</v>
      </c>
      <c r="D3540" s="56" t="s">
        <v>4953</v>
      </c>
      <c r="E3540" s="56" t="s">
        <v>4954</v>
      </c>
      <c r="F3540" s="57">
        <v>1</v>
      </c>
    </row>
    <row r="3541" spans="1:6">
      <c r="A3541" s="55">
        <v>46231</v>
      </c>
      <c r="B3541" s="56" t="s">
        <v>394</v>
      </c>
      <c r="C3541" s="57">
        <v>3</v>
      </c>
      <c r="D3541" s="56" t="s">
        <v>4942</v>
      </c>
      <c r="E3541" s="56" t="s">
        <v>4943</v>
      </c>
      <c r="F3541" s="57">
        <v>2</v>
      </c>
    </row>
    <row r="3542" spans="1:6">
      <c r="A3542" s="55">
        <v>46231</v>
      </c>
      <c r="B3542" s="56" t="s">
        <v>424</v>
      </c>
      <c r="C3542" s="57">
        <v>21</v>
      </c>
      <c r="D3542" s="56" t="s">
        <v>4953</v>
      </c>
      <c r="E3542" s="56" t="s">
        <v>4954</v>
      </c>
      <c r="F3542" s="57">
        <v>1</v>
      </c>
    </row>
    <row r="3543" spans="1:6">
      <c r="A3543" s="55">
        <v>46231</v>
      </c>
      <c r="B3543" s="56" t="s">
        <v>428</v>
      </c>
      <c r="C3543" s="57">
        <v>20</v>
      </c>
      <c r="D3543" s="56" t="s">
        <v>4946</v>
      </c>
      <c r="E3543" s="56" t="s">
        <v>4947</v>
      </c>
      <c r="F3543" s="57">
        <v>1</v>
      </c>
    </row>
    <row r="3544" spans="1:6">
      <c r="A3544" s="55">
        <v>46231</v>
      </c>
      <c r="B3544" s="56" t="s">
        <v>430</v>
      </c>
      <c r="C3544" s="57">
        <v>49</v>
      </c>
      <c r="D3544" s="56" t="s">
        <v>4944</v>
      </c>
      <c r="E3544" s="56" t="s">
        <v>4945</v>
      </c>
      <c r="F3544" s="57">
        <v>1</v>
      </c>
    </row>
    <row r="3545" spans="1:6">
      <c r="A3545" s="55">
        <v>46231</v>
      </c>
      <c r="B3545" s="56" t="s">
        <v>454</v>
      </c>
      <c r="C3545" s="57">
        <v>53</v>
      </c>
      <c r="D3545" s="56" t="s">
        <v>4944</v>
      </c>
      <c r="E3545" s="56" t="s">
        <v>4945</v>
      </c>
      <c r="F3545" s="57">
        <v>1</v>
      </c>
    </row>
    <row r="3546" spans="1:6">
      <c r="A3546" s="55">
        <v>46231</v>
      </c>
      <c r="B3546" s="56" t="s">
        <v>456</v>
      </c>
      <c r="C3546" s="57">
        <v>76</v>
      </c>
      <c r="D3546" s="56" t="s">
        <v>4942</v>
      </c>
      <c r="E3546" s="56" t="s">
        <v>4943</v>
      </c>
      <c r="F3546" s="57">
        <v>2</v>
      </c>
    </row>
    <row r="3547" spans="1:6">
      <c r="A3547" s="55">
        <v>46231</v>
      </c>
      <c r="B3547" s="56" t="s">
        <v>458</v>
      </c>
      <c r="C3547" s="57">
        <v>94</v>
      </c>
      <c r="D3547" s="56" t="s">
        <v>4944</v>
      </c>
      <c r="E3547" s="56" t="s">
        <v>4945</v>
      </c>
      <c r="F3547" s="57">
        <v>1</v>
      </c>
    </row>
    <row r="3548" spans="1:6">
      <c r="A3548" s="55">
        <v>46231</v>
      </c>
      <c r="B3548" s="56" t="s">
        <v>460</v>
      </c>
      <c r="C3548" s="57">
        <v>11</v>
      </c>
      <c r="D3548" s="56" t="s">
        <v>4953</v>
      </c>
      <c r="E3548" s="56" t="s">
        <v>4954</v>
      </c>
      <c r="F3548" s="57">
        <v>1</v>
      </c>
    </row>
    <row r="3549" spans="1:6">
      <c r="A3549" s="55">
        <v>46231</v>
      </c>
      <c r="B3549" s="56" t="s">
        <v>464</v>
      </c>
      <c r="C3549" s="57">
        <v>100</v>
      </c>
      <c r="D3549" s="56" t="s">
        <v>4946</v>
      </c>
      <c r="E3549" s="56" t="s">
        <v>4947</v>
      </c>
      <c r="F3549" s="57">
        <v>1</v>
      </c>
    </row>
    <row r="3550" spans="1:6">
      <c r="A3550" s="55">
        <v>46231</v>
      </c>
      <c r="B3550" s="56" t="s">
        <v>470</v>
      </c>
      <c r="C3550" s="57">
        <v>32</v>
      </c>
      <c r="D3550" s="56" t="s">
        <v>4953</v>
      </c>
      <c r="E3550" s="56" t="s">
        <v>4954</v>
      </c>
      <c r="F3550" s="57">
        <v>1</v>
      </c>
    </row>
    <row r="3551" spans="1:6">
      <c r="A3551" s="55">
        <v>46231</v>
      </c>
      <c r="B3551" s="56" t="s">
        <v>472</v>
      </c>
      <c r="C3551" s="57">
        <v>59</v>
      </c>
      <c r="D3551" s="56" t="s">
        <v>4953</v>
      </c>
      <c r="E3551" s="56" t="s">
        <v>4954</v>
      </c>
      <c r="F3551" s="57">
        <v>1</v>
      </c>
    </row>
    <row r="3552" spans="1:6">
      <c r="A3552" s="55">
        <v>46230</v>
      </c>
      <c r="B3552" s="56" t="s">
        <v>46</v>
      </c>
      <c r="C3552" s="57">
        <v>109</v>
      </c>
      <c r="D3552" s="56" t="s">
        <v>4942</v>
      </c>
      <c r="E3552" s="56" t="s">
        <v>4943</v>
      </c>
      <c r="F3552" s="57">
        <v>2</v>
      </c>
    </row>
    <row r="3553" spans="1:6">
      <c r="A3553" s="55">
        <v>46230</v>
      </c>
      <c r="B3553" s="56" t="s">
        <v>49</v>
      </c>
      <c r="C3553" s="57">
        <v>95</v>
      </c>
      <c r="D3553" s="56" t="s">
        <v>4946</v>
      </c>
      <c r="E3553" s="56" t="s">
        <v>4947</v>
      </c>
      <c r="F3553" s="57">
        <v>1</v>
      </c>
    </row>
    <row r="3554" spans="1:6">
      <c r="A3554" s="55">
        <v>46230</v>
      </c>
      <c r="B3554" s="56" t="s">
        <v>51</v>
      </c>
      <c r="C3554" s="57">
        <v>9</v>
      </c>
      <c r="D3554" s="56" t="s">
        <v>4950</v>
      </c>
      <c r="E3554" s="56" t="s">
        <v>4951</v>
      </c>
      <c r="F3554" s="57">
        <v>1</v>
      </c>
    </row>
    <row r="3555" spans="1:6">
      <c r="A3555" s="55">
        <v>46230</v>
      </c>
      <c r="B3555" s="56" t="s">
        <v>56</v>
      </c>
      <c r="C3555" s="57">
        <v>175</v>
      </c>
      <c r="D3555" s="56" t="s">
        <v>4955</v>
      </c>
      <c r="E3555" s="56" t="s">
        <v>4956</v>
      </c>
      <c r="F3555" s="57">
        <v>3</v>
      </c>
    </row>
    <row r="3556" spans="1:6">
      <c r="A3556" s="55">
        <v>46230</v>
      </c>
      <c r="B3556" s="56" t="s">
        <v>60</v>
      </c>
      <c r="C3556" s="57">
        <v>4</v>
      </c>
      <c r="D3556" s="56" t="s">
        <v>4942</v>
      </c>
      <c r="E3556" s="56" t="s">
        <v>4943</v>
      </c>
      <c r="F3556" s="57">
        <v>2</v>
      </c>
    </row>
    <row r="3557" spans="1:6">
      <c r="A3557" s="55">
        <v>46230</v>
      </c>
      <c r="B3557" s="56" t="s">
        <v>64</v>
      </c>
      <c r="C3557" s="57">
        <v>97</v>
      </c>
      <c r="D3557" s="56" t="s">
        <v>4944</v>
      </c>
      <c r="E3557" s="56" t="s">
        <v>4945</v>
      </c>
      <c r="F3557" s="57">
        <v>1</v>
      </c>
    </row>
    <row r="3558" spans="1:6">
      <c r="A3558" s="55">
        <v>46230</v>
      </c>
      <c r="B3558" s="56" t="s">
        <v>68</v>
      </c>
      <c r="C3558" s="57">
        <v>26</v>
      </c>
      <c r="D3558" s="56" t="s">
        <v>4953</v>
      </c>
      <c r="E3558" s="56" t="s">
        <v>4954</v>
      </c>
      <c r="F3558" s="57">
        <v>1</v>
      </c>
    </row>
    <row r="3559" spans="1:6">
      <c r="A3559" s="55">
        <v>46230</v>
      </c>
      <c r="B3559" s="56" t="s">
        <v>72</v>
      </c>
      <c r="C3559" s="57">
        <v>78</v>
      </c>
      <c r="D3559" s="56" t="s">
        <v>4944</v>
      </c>
      <c r="E3559" s="56" t="s">
        <v>4945</v>
      </c>
      <c r="F3559" s="57">
        <v>1</v>
      </c>
    </row>
    <row r="3560" spans="1:6">
      <c r="A3560" s="55">
        <v>46230</v>
      </c>
      <c r="B3560" s="56" t="s">
        <v>74</v>
      </c>
      <c r="C3560" s="57">
        <v>150</v>
      </c>
      <c r="D3560" s="56" t="s">
        <v>4948</v>
      </c>
      <c r="E3560" s="56" t="s">
        <v>4949</v>
      </c>
      <c r="F3560" s="57">
        <v>2</v>
      </c>
    </row>
    <row r="3561" spans="1:6">
      <c r="A3561" s="55">
        <v>46230</v>
      </c>
      <c r="B3561" s="56" t="s">
        <v>76</v>
      </c>
      <c r="C3561" s="57">
        <v>65</v>
      </c>
      <c r="D3561" s="56" t="s">
        <v>4948</v>
      </c>
      <c r="E3561" s="56" t="s">
        <v>4949</v>
      </c>
      <c r="F3561" s="57">
        <v>2</v>
      </c>
    </row>
    <row r="3562" spans="1:6">
      <c r="A3562" s="55">
        <v>46230</v>
      </c>
      <c r="B3562" s="56" t="s">
        <v>78</v>
      </c>
      <c r="C3562" s="57">
        <v>114</v>
      </c>
      <c r="D3562" s="56" t="s">
        <v>4948</v>
      </c>
      <c r="E3562" s="56" t="s">
        <v>4949</v>
      </c>
      <c r="F3562" s="57">
        <v>2</v>
      </c>
    </row>
    <row r="3563" spans="1:6">
      <c r="A3563" s="55">
        <v>46230</v>
      </c>
      <c r="B3563" s="56" t="s">
        <v>80</v>
      </c>
      <c r="C3563" s="57">
        <v>74</v>
      </c>
      <c r="D3563" s="56" t="s">
        <v>4946</v>
      </c>
      <c r="E3563" s="56" t="s">
        <v>4947</v>
      </c>
      <c r="F3563" s="57">
        <v>1</v>
      </c>
    </row>
    <row r="3564" spans="1:6">
      <c r="A3564" s="55">
        <v>46230</v>
      </c>
      <c r="B3564" s="56" t="s">
        <v>82</v>
      </c>
      <c r="C3564" s="57">
        <v>82</v>
      </c>
      <c r="D3564" s="56" t="s">
        <v>4953</v>
      </c>
      <c r="E3564" s="56" t="s">
        <v>4954</v>
      </c>
      <c r="F3564" s="57">
        <v>1</v>
      </c>
    </row>
    <row r="3565" spans="1:6">
      <c r="A3565" s="55">
        <v>46230</v>
      </c>
      <c r="B3565" s="56" t="s">
        <v>88</v>
      </c>
      <c r="C3565" s="57">
        <v>130</v>
      </c>
      <c r="D3565" s="56" t="s">
        <v>4946</v>
      </c>
      <c r="E3565" s="56" t="s">
        <v>4947</v>
      </c>
      <c r="F3565" s="57">
        <v>1</v>
      </c>
    </row>
    <row r="3566" spans="1:6">
      <c r="A3566" s="55">
        <v>46230</v>
      </c>
      <c r="B3566" s="56" t="s">
        <v>90</v>
      </c>
      <c r="C3566" s="57">
        <v>9</v>
      </c>
      <c r="D3566" s="56" t="s">
        <v>4944</v>
      </c>
      <c r="E3566" s="56" t="s">
        <v>4945</v>
      </c>
      <c r="F3566" s="57">
        <v>1</v>
      </c>
    </row>
    <row r="3567" spans="1:6">
      <c r="A3567" s="55">
        <v>46230</v>
      </c>
      <c r="B3567" s="56" t="s">
        <v>92</v>
      </c>
      <c r="C3567" s="57">
        <v>28</v>
      </c>
      <c r="D3567" s="56" t="s">
        <v>4946</v>
      </c>
      <c r="E3567" s="56" t="s">
        <v>4947</v>
      </c>
      <c r="F3567" s="57">
        <v>1</v>
      </c>
    </row>
    <row r="3568" spans="1:6">
      <c r="A3568" s="55">
        <v>46230</v>
      </c>
      <c r="B3568" s="56" t="s">
        <v>94</v>
      </c>
      <c r="C3568" s="57">
        <v>63</v>
      </c>
      <c r="D3568" s="56" t="s">
        <v>4944</v>
      </c>
      <c r="E3568" s="56" t="s">
        <v>4945</v>
      </c>
      <c r="F3568" s="57">
        <v>1</v>
      </c>
    </row>
    <row r="3569" spans="1:6">
      <c r="A3569" s="55">
        <v>46230</v>
      </c>
      <c r="B3569" s="56" t="s">
        <v>96</v>
      </c>
      <c r="C3569" s="57">
        <v>37</v>
      </c>
      <c r="D3569" s="56" t="s">
        <v>4946</v>
      </c>
      <c r="E3569" s="56" t="s">
        <v>4947</v>
      </c>
      <c r="F3569" s="57">
        <v>1</v>
      </c>
    </row>
    <row r="3570" spans="1:6">
      <c r="A3570" s="55">
        <v>46230</v>
      </c>
      <c r="B3570" s="56" t="s">
        <v>98</v>
      </c>
      <c r="C3570" s="57">
        <v>55</v>
      </c>
      <c r="D3570" s="56" t="s">
        <v>4948</v>
      </c>
      <c r="E3570" s="56" t="s">
        <v>4949</v>
      </c>
      <c r="F3570" s="57">
        <v>2</v>
      </c>
    </row>
    <row r="3571" spans="1:6">
      <c r="A3571" s="55">
        <v>46230</v>
      </c>
      <c r="B3571" s="56" t="s">
        <v>100</v>
      </c>
      <c r="C3571" s="57">
        <v>69</v>
      </c>
      <c r="D3571" s="56" t="s">
        <v>4953</v>
      </c>
      <c r="E3571" s="56" t="s">
        <v>4954</v>
      </c>
      <c r="F3571" s="57">
        <v>1</v>
      </c>
    </row>
    <row r="3572" spans="1:6">
      <c r="A3572" s="55">
        <v>46230</v>
      </c>
      <c r="B3572" s="56" t="s">
        <v>104</v>
      </c>
      <c r="C3572" s="57">
        <v>106</v>
      </c>
      <c r="D3572" s="56" t="s">
        <v>4942</v>
      </c>
      <c r="E3572" s="56" t="s">
        <v>4943</v>
      </c>
      <c r="F3572" s="57">
        <v>2</v>
      </c>
    </row>
    <row r="3573" spans="1:6">
      <c r="A3573" s="55">
        <v>46230</v>
      </c>
      <c r="B3573" s="56" t="s">
        <v>112</v>
      </c>
      <c r="C3573" s="57">
        <v>108</v>
      </c>
      <c r="D3573" s="56" t="s">
        <v>4948</v>
      </c>
      <c r="E3573" s="56" t="s">
        <v>4949</v>
      </c>
      <c r="F3573" s="57">
        <v>2</v>
      </c>
    </row>
    <row r="3574" spans="1:6">
      <c r="A3574" s="55">
        <v>46230</v>
      </c>
      <c r="B3574" s="56" t="s">
        <v>114</v>
      </c>
      <c r="C3574" s="57">
        <v>108</v>
      </c>
      <c r="D3574" s="56" t="s">
        <v>4944</v>
      </c>
      <c r="E3574" s="56" t="s">
        <v>4945</v>
      </c>
      <c r="F3574" s="57">
        <v>1</v>
      </c>
    </row>
    <row r="3575" spans="1:6">
      <c r="A3575" s="55">
        <v>46230</v>
      </c>
      <c r="B3575" s="56" t="s">
        <v>118</v>
      </c>
      <c r="C3575" s="57">
        <v>54</v>
      </c>
      <c r="D3575" s="56" t="s">
        <v>4953</v>
      </c>
      <c r="E3575" s="56" t="s">
        <v>4954</v>
      </c>
      <c r="F3575" s="57">
        <v>1</v>
      </c>
    </row>
    <row r="3576" spans="1:6">
      <c r="A3576" s="55">
        <v>46230</v>
      </c>
      <c r="B3576" s="56" t="s">
        <v>126</v>
      </c>
      <c r="C3576" s="57">
        <v>13</v>
      </c>
      <c r="D3576" s="56" t="s">
        <v>4950</v>
      </c>
      <c r="E3576" s="56" t="s">
        <v>4951</v>
      </c>
      <c r="F3576" s="57">
        <v>1</v>
      </c>
    </row>
    <row r="3577" spans="1:6">
      <c r="A3577" s="55">
        <v>46230</v>
      </c>
      <c r="B3577" s="56" t="s">
        <v>128</v>
      </c>
      <c r="C3577" s="57">
        <v>2</v>
      </c>
      <c r="D3577" s="56" t="s">
        <v>4944</v>
      </c>
      <c r="E3577" s="56" t="s">
        <v>4945</v>
      </c>
      <c r="F3577" s="57">
        <v>1</v>
      </c>
    </row>
    <row r="3578" spans="1:6">
      <c r="A3578" s="55">
        <v>46230</v>
      </c>
      <c r="B3578" s="56" t="s">
        <v>130</v>
      </c>
      <c r="C3578" s="57">
        <v>6</v>
      </c>
      <c r="D3578" s="56" t="s">
        <v>4950</v>
      </c>
      <c r="E3578" s="56" t="s">
        <v>4951</v>
      </c>
      <c r="F3578" s="57">
        <v>1</v>
      </c>
    </row>
    <row r="3579" spans="1:6">
      <c r="A3579" s="55">
        <v>46230</v>
      </c>
      <c r="B3579" s="56" t="s">
        <v>132</v>
      </c>
      <c r="C3579" s="57">
        <v>12</v>
      </c>
      <c r="D3579" s="56" t="s">
        <v>4944</v>
      </c>
      <c r="E3579" s="56" t="s">
        <v>4945</v>
      </c>
      <c r="F3579" s="57">
        <v>1</v>
      </c>
    </row>
    <row r="3580" spans="1:6">
      <c r="A3580" s="55">
        <v>46230</v>
      </c>
      <c r="B3580" s="56" t="s">
        <v>138</v>
      </c>
      <c r="C3580" s="57">
        <v>101</v>
      </c>
      <c r="D3580" s="56" t="s">
        <v>4948</v>
      </c>
      <c r="E3580" s="56" t="s">
        <v>4949</v>
      </c>
      <c r="F3580" s="57">
        <v>2</v>
      </c>
    </row>
    <row r="3581" spans="1:6">
      <c r="A3581" s="55">
        <v>46230</v>
      </c>
      <c r="B3581" s="56" t="s">
        <v>142</v>
      </c>
      <c r="C3581" s="57">
        <v>25</v>
      </c>
      <c r="D3581" s="56" t="s">
        <v>4946</v>
      </c>
      <c r="E3581" s="56" t="s">
        <v>4947</v>
      </c>
      <c r="F3581" s="57">
        <v>1</v>
      </c>
    </row>
    <row r="3582" spans="1:6">
      <c r="A3582" s="55">
        <v>46230</v>
      </c>
      <c r="B3582" s="56" t="s">
        <v>146</v>
      </c>
      <c r="C3582" s="57">
        <v>164</v>
      </c>
      <c r="D3582" s="56" t="s">
        <v>4944</v>
      </c>
      <c r="E3582" s="56" t="s">
        <v>4945</v>
      </c>
      <c r="F3582" s="57">
        <v>1</v>
      </c>
    </row>
    <row r="3583" spans="1:6">
      <c r="A3583" s="55">
        <v>46230</v>
      </c>
      <c r="B3583" s="56" t="s">
        <v>148</v>
      </c>
      <c r="C3583" s="57">
        <v>48</v>
      </c>
      <c r="D3583" s="56" t="s">
        <v>4953</v>
      </c>
      <c r="E3583" s="56" t="s">
        <v>4954</v>
      </c>
      <c r="F3583" s="57">
        <v>1</v>
      </c>
    </row>
    <row r="3584" spans="1:6">
      <c r="A3584" s="55">
        <v>46230</v>
      </c>
      <c r="B3584" s="56" t="s">
        <v>152</v>
      </c>
      <c r="C3584" s="57">
        <v>71</v>
      </c>
      <c r="D3584" s="56" t="s">
        <v>4953</v>
      </c>
      <c r="E3584" s="56" t="s">
        <v>4954</v>
      </c>
      <c r="F3584" s="57">
        <v>1</v>
      </c>
    </row>
    <row r="3585" spans="1:6">
      <c r="A3585" s="55">
        <v>46230</v>
      </c>
      <c r="B3585" s="56" t="s">
        <v>154</v>
      </c>
      <c r="C3585" s="57">
        <v>14</v>
      </c>
      <c r="D3585" s="56" t="s">
        <v>4944</v>
      </c>
      <c r="E3585" s="56" t="s">
        <v>4945</v>
      </c>
      <c r="F3585" s="57">
        <v>1</v>
      </c>
    </row>
    <row r="3586" spans="1:6">
      <c r="A3586" s="55">
        <v>46230</v>
      </c>
      <c r="B3586" s="56" t="s">
        <v>156</v>
      </c>
      <c r="C3586" s="57">
        <v>1</v>
      </c>
      <c r="D3586" s="56" t="s">
        <v>4944</v>
      </c>
      <c r="E3586" s="56" t="s">
        <v>4945</v>
      </c>
      <c r="F3586" s="57">
        <v>1</v>
      </c>
    </row>
    <row r="3587" spans="1:6">
      <c r="A3587" s="55">
        <v>46230</v>
      </c>
      <c r="B3587" s="56" t="s">
        <v>160</v>
      </c>
      <c r="C3587" s="57">
        <v>154</v>
      </c>
      <c r="D3587" s="56" t="s">
        <v>4942</v>
      </c>
      <c r="E3587" s="56" t="s">
        <v>4943</v>
      </c>
      <c r="F3587" s="57">
        <v>2</v>
      </c>
    </row>
    <row r="3588" spans="1:6">
      <c r="A3588" s="55">
        <v>46230</v>
      </c>
      <c r="B3588" s="56" t="s">
        <v>166</v>
      </c>
      <c r="C3588" s="57">
        <v>110</v>
      </c>
      <c r="D3588" s="56" t="s">
        <v>4944</v>
      </c>
      <c r="E3588" s="56" t="s">
        <v>4945</v>
      </c>
      <c r="F3588" s="57">
        <v>1</v>
      </c>
    </row>
    <row r="3589" spans="1:6">
      <c r="A3589" s="55">
        <v>46230</v>
      </c>
      <c r="B3589" s="56" t="s">
        <v>170</v>
      </c>
      <c r="C3589" s="57">
        <v>134</v>
      </c>
      <c r="D3589" s="56" t="s">
        <v>4944</v>
      </c>
      <c r="E3589" s="56" t="s">
        <v>4945</v>
      </c>
      <c r="F3589" s="57">
        <v>1</v>
      </c>
    </row>
    <row r="3590" spans="1:6">
      <c r="A3590" s="55">
        <v>46230</v>
      </c>
      <c r="B3590" s="56" t="s">
        <v>178</v>
      </c>
      <c r="C3590" s="57">
        <v>30</v>
      </c>
      <c r="D3590" s="56" t="s">
        <v>4955</v>
      </c>
      <c r="E3590" s="56" t="s">
        <v>4956</v>
      </c>
      <c r="F3590" s="57">
        <v>3</v>
      </c>
    </row>
    <row r="3591" spans="1:6">
      <c r="A3591" s="55">
        <v>46230</v>
      </c>
      <c r="B3591" s="56" t="s">
        <v>180</v>
      </c>
      <c r="C3591" s="57">
        <v>82</v>
      </c>
      <c r="D3591" s="56" t="s">
        <v>4944</v>
      </c>
      <c r="E3591" s="56" t="s">
        <v>4945</v>
      </c>
      <c r="F3591" s="57">
        <v>1</v>
      </c>
    </row>
    <row r="3592" spans="1:6">
      <c r="A3592" s="55">
        <v>46230</v>
      </c>
      <c r="B3592" s="56" t="s">
        <v>182</v>
      </c>
      <c r="C3592" s="57">
        <v>78</v>
      </c>
      <c r="D3592" s="56" t="s">
        <v>4946</v>
      </c>
      <c r="E3592" s="56" t="s">
        <v>4947</v>
      </c>
      <c r="F3592" s="57">
        <v>1</v>
      </c>
    </row>
    <row r="3593" spans="1:6">
      <c r="A3593" s="55">
        <v>46230</v>
      </c>
      <c r="B3593" s="56" t="s">
        <v>184</v>
      </c>
      <c r="C3593" s="57">
        <v>1</v>
      </c>
      <c r="D3593" s="56" t="s">
        <v>4944</v>
      </c>
      <c r="E3593" s="56" t="s">
        <v>4945</v>
      </c>
      <c r="F3593" s="57">
        <v>1</v>
      </c>
    </row>
    <row r="3594" spans="1:6">
      <c r="A3594" s="55">
        <v>46230</v>
      </c>
      <c r="B3594" s="56" t="s">
        <v>186</v>
      </c>
      <c r="C3594" s="57">
        <v>60</v>
      </c>
      <c r="D3594" s="56" t="s">
        <v>4953</v>
      </c>
      <c r="E3594" s="56" t="s">
        <v>4954</v>
      </c>
      <c r="F3594" s="57">
        <v>1</v>
      </c>
    </row>
    <row r="3595" spans="1:6">
      <c r="A3595" s="55">
        <v>46230</v>
      </c>
      <c r="B3595" s="56" t="s">
        <v>188</v>
      </c>
      <c r="C3595" s="57">
        <v>71</v>
      </c>
      <c r="D3595" s="56" t="s">
        <v>4942</v>
      </c>
      <c r="E3595" s="56" t="s">
        <v>4943</v>
      </c>
      <c r="F3595" s="57">
        <v>2</v>
      </c>
    </row>
    <row r="3596" spans="1:6">
      <c r="A3596" s="55">
        <v>46230</v>
      </c>
      <c r="B3596" s="56" t="s">
        <v>192</v>
      </c>
      <c r="C3596" s="57">
        <v>12</v>
      </c>
      <c r="D3596" s="56" t="s">
        <v>4950</v>
      </c>
      <c r="E3596" s="56" t="s">
        <v>4951</v>
      </c>
      <c r="F3596" s="57">
        <v>1</v>
      </c>
    </row>
    <row r="3597" spans="1:6">
      <c r="A3597" s="55">
        <v>46230</v>
      </c>
      <c r="B3597" s="56" t="s">
        <v>194</v>
      </c>
      <c r="C3597" s="57">
        <v>68</v>
      </c>
      <c r="D3597" s="56" t="s">
        <v>4953</v>
      </c>
      <c r="E3597" s="56" t="s">
        <v>4954</v>
      </c>
      <c r="F3597" s="57">
        <v>1</v>
      </c>
    </row>
    <row r="3598" spans="1:6">
      <c r="A3598" s="55">
        <v>46230</v>
      </c>
      <c r="B3598" s="56" t="s">
        <v>198</v>
      </c>
      <c r="C3598" s="57">
        <v>50</v>
      </c>
      <c r="D3598" s="56" t="s">
        <v>4946</v>
      </c>
      <c r="E3598" s="56" t="s">
        <v>4947</v>
      </c>
      <c r="F3598" s="57">
        <v>1</v>
      </c>
    </row>
    <row r="3599" spans="1:6">
      <c r="A3599" s="55">
        <v>46230</v>
      </c>
      <c r="B3599" s="56" t="s">
        <v>208</v>
      </c>
      <c r="C3599" s="57">
        <v>10</v>
      </c>
      <c r="D3599" s="56" t="s">
        <v>4950</v>
      </c>
      <c r="E3599" s="56" t="s">
        <v>4951</v>
      </c>
      <c r="F3599" s="57">
        <v>1</v>
      </c>
    </row>
    <row r="3600" spans="1:6">
      <c r="A3600" s="55">
        <v>46230</v>
      </c>
      <c r="B3600" s="56" t="s">
        <v>218</v>
      </c>
      <c r="C3600" s="57">
        <v>12</v>
      </c>
      <c r="D3600" s="56" t="s">
        <v>4950</v>
      </c>
      <c r="E3600" s="56" t="s">
        <v>4951</v>
      </c>
      <c r="F3600" s="57">
        <v>1</v>
      </c>
    </row>
    <row r="3601" spans="1:6">
      <c r="A3601" s="55">
        <v>46230</v>
      </c>
      <c r="B3601" s="56" t="s">
        <v>220</v>
      </c>
      <c r="C3601" s="57">
        <v>36</v>
      </c>
      <c r="D3601" s="56" t="s">
        <v>4953</v>
      </c>
      <c r="E3601" s="56" t="s">
        <v>4954</v>
      </c>
      <c r="F3601" s="57">
        <v>1</v>
      </c>
    </row>
    <row r="3602" spans="1:6">
      <c r="A3602" s="55">
        <v>46230</v>
      </c>
      <c r="B3602" s="56" t="s">
        <v>226</v>
      </c>
      <c r="C3602" s="57">
        <v>65</v>
      </c>
      <c r="D3602" s="56" t="s">
        <v>4953</v>
      </c>
      <c r="E3602" s="56" t="s">
        <v>4954</v>
      </c>
      <c r="F3602" s="57">
        <v>1</v>
      </c>
    </row>
    <row r="3603" spans="1:6">
      <c r="A3603" s="55">
        <v>46230</v>
      </c>
      <c r="B3603" s="56" t="s">
        <v>228</v>
      </c>
      <c r="C3603" s="57">
        <v>64</v>
      </c>
      <c r="D3603" s="56" t="s">
        <v>4948</v>
      </c>
      <c r="E3603" s="56" t="s">
        <v>4949</v>
      </c>
      <c r="F3603" s="57">
        <v>2</v>
      </c>
    </row>
    <row r="3604" spans="1:6">
      <c r="A3604" s="55">
        <v>46230</v>
      </c>
      <c r="B3604" s="56" t="s">
        <v>244</v>
      </c>
      <c r="C3604" s="57">
        <v>2</v>
      </c>
      <c r="D3604" s="56" t="s">
        <v>4950</v>
      </c>
      <c r="E3604" s="56" t="s">
        <v>4951</v>
      </c>
      <c r="F3604" s="57">
        <v>1</v>
      </c>
    </row>
    <row r="3605" spans="1:6">
      <c r="A3605" s="55">
        <v>46230</v>
      </c>
      <c r="B3605" s="56" t="s">
        <v>250</v>
      </c>
      <c r="C3605" s="57">
        <v>35</v>
      </c>
      <c r="D3605" s="56" t="s">
        <v>4942</v>
      </c>
      <c r="E3605" s="56" t="s">
        <v>4943</v>
      </c>
      <c r="F3605" s="57">
        <v>2</v>
      </c>
    </row>
    <row r="3606" spans="1:6">
      <c r="A3606" s="55">
        <v>46230</v>
      </c>
      <c r="B3606" s="56" t="s">
        <v>254</v>
      </c>
      <c r="C3606" s="57">
        <v>118</v>
      </c>
      <c r="D3606" s="56" t="s">
        <v>4950</v>
      </c>
      <c r="E3606" s="56" t="s">
        <v>4951</v>
      </c>
      <c r="F3606" s="57">
        <v>1</v>
      </c>
    </row>
    <row r="3607" spans="1:6">
      <c r="A3607" s="55">
        <v>46230</v>
      </c>
      <c r="B3607" s="56" t="s">
        <v>262</v>
      </c>
      <c r="C3607" s="57">
        <v>69</v>
      </c>
      <c r="D3607" s="56" t="s">
        <v>4953</v>
      </c>
      <c r="E3607" s="56" t="s">
        <v>4954</v>
      </c>
      <c r="F3607" s="57">
        <v>1</v>
      </c>
    </row>
    <row r="3608" spans="1:6">
      <c r="A3608" s="55">
        <v>46230</v>
      </c>
      <c r="B3608" s="56" t="s">
        <v>270</v>
      </c>
      <c r="C3608" s="57">
        <v>80</v>
      </c>
      <c r="D3608" s="56" t="s">
        <v>4953</v>
      </c>
      <c r="E3608" s="56" t="s">
        <v>4954</v>
      </c>
      <c r="F3608" s="57">
        <v>1</v>
      </c>
    </row>
    <row r="3609" spans="1:6">
      <c r="A3609" s="55">
        <v>46230</v>
      </c>
      <c r="B3609" s="56" t="s">
        <v>272</v>
      </c>
      <c r="C3609" s="57">
        <v>17</v>
      </c>
      <c r="D3609" s="56" t="s">
        <v>4950</v>
      </c>
      <c r="E3609" s="56" t="s">
        <v>4951</v>
      </c>
      <c r="F3609" s="57">
        <v>1</v>
      </c>
    </row>
    <row r="3610" spans="1:6">
      <c r="A3610" s="55">
        <v>46230</v>
      </c>
      <c r="B3610" s="56" t="s">
        <v>276</v>
      </c>
      <c r="C3610" s="57">
        <v>36</v>
      </c>
      <c r="D3610" s="56" t="s">
        <v>4944</v>
      </c>
      <c r="E3610" s="56" t="s">
        <v>4945</v>
      </c>
      <c r="F3610" s="57">
        <v>1</v>
      </c>
    </row>
    <row r="3611" spans="1:6">
      <c r="A3611" s="55">
        <v>46230</v>
      </c>
      <c r="B3611" s="56" t="s">
        <v>320</v>
      </c>
      <c r="C3611" s="57">
        <v>80</v>
      </c>
      <c r="D3611" s="56" t="s">
        <v>4944</v>
      </c>
      <c r="E3611" s="56" t="s">
        <v>4945</v>
      </c>
      <c r="F3611" s="57">
        <v>1</v>
      </c>
    </row>
    <row r="3612" spans="1:6">
      <c r="A3612" s="55">
        <v>46230</v>
      </c>
      <c r="B3612" s="56" t="s">
        <v>344</v>
      </c>
      <c r="C3612" s="57">
        <v>112</v>
      </c>
      <c r="D3612" s="56" t="s">
        <v>4942</v>
      </c>
      <c r="E3612" s="56" t="s">
        <v>4943</v>
      </c>
      <c r="F3612" s="57">
        <v>2</v>
      </c>
    </row>
    <row r="3613" spans="1:6">
      <c r="A3613" s="55">
        <v>46230</v>
      </c>
      <c r="B3613" s="56" t="s">
        <v>424</v>
      </c>
      <c r="C3613" s="57">
        <v>51</v>
      </c>
      <c r="D3613" s="56" t="s">
        <v>4953</v>
      </c>
      <c r="E3613" s="56" t="s">
        <v>4954</v>
      </c>
      <c r="F3613" s="57">
        <v>1</v>
      </c>
    </row>
    <row r="3614" spans="1:6">
      <c r="A3614" s="55">
        <v>46230</v>
      </c>
      <c r="B3614" s="56" t="s">
        <v>430</v>
      </c>
      <c r="C3614" s="57">
        <v>62</v>
      </c>
      <c r="D3614" s="56" t="s">
        <v>4944</v>
      </c>
      <c r="E3614" s="56" t="s">
        <v>4945</v>
      </c>
      <c r="F3614" s="57">
        <v>1</v>
      </c>
    </row>
    <row r="3615" spans="1:6">
      <c r="A3615" s="55">
        <v>46230</v>
      </c>
      <c r="B3615" s="56" t="s">
        <v>454</v>
      </c>
      <c r="C3615" s="57">
        <v>29</v>
      </c>
      <c r="D3615" s="56" t="s">
        <v>4944</v>
      </c>
      <c r="E3615" s="56" t="s">
        <v>4945</v>
      </c>
      <c r="F3615" s="57">
        <v>1</v>
      </c>
    </row>
    <row r="3616" spans="1:6">
      <c r="A3616" s="55">
        <v>46230</v>
      </c>
      <c r="B3616" s="56" t="s">
        <v>458</v>
      </c>
      <c r="C3616" s="57">
        <v>68</v>
      </c>
      <c r="D3616" s="56" t="s">
        <v>4944</v>
      </c>
      <c r="E3616" s="56" t="s">
        <v>4945</v>
      </c>
      <c r="F3616" s="57">
        <v>1</v>
      </c>
    </row>
    <row r="3617" spans="1:6">
      <c r="A3617" s="55">
        <v>46230</v>
      </c>
      <c r="B3617" s="56" t="s">
        <v>464</v>
      </c>
      <c r="C3617" s="57">
        <v>51</v>
      </c>
      <c r="D3617" s="56" t="s">
        <v>4946</v>
      </c>
      <c r="E3617" s="56" t="s">
        <v>4947</v>
      </c>
      <c r="F3617" s="57">
        <v>1</v>
      </c>
    </row>
    <row r="3618" spans="1:6">
      <c r="A3618" s="55">
        <v>46230</v>
      </c>
      <c r="B3618" s="56" t="s">
        <v>470</v>
      </c>
      <c r="C3618" s="57">
        <v>19</v>
      </c>
      <c r="D3618" s="56" t="s">
        <v>4953</v>
      </c>
      <c r="E3618" s="56" t="s">
        <v>4954</v>
      </c>
      <c r="F3618" s="57">
        <v>1</v>
      </c>
    </row>
    <row r="3619" spans="1:6">
      <c r="A3619" s="55">
        <v>46230</v>
      </c>
      <c r="B3619" s="56" t="s">
        <v>472</v>
      </c>
      <c r="C3619" s="57">
        <v>65</v>
      </c>
      <c r="D3619" s="56" t="s">
        <v>4953</v>
      </c>
      <c r="E3619" s="56" t="s">
        <v>4954</v>
      </c>
      <c r="F3619" s="57">
        <v>1</v>
      </c>
    </row>
    <row r="3620" spans="1:6">
      <c r="A3620" s="55">
        <v>46229</v>
      </c>
      <c r="B3620" s="56" t="s">
        <v>46</v>
      </c>
      <c r="C3620" s="57">
        <v>26</v>
      </c>
      <c r="D3620" s="56" t="s">
        <v>4942</v>
      </c>
      <c r="E3620" s="56" t="s">
        <v>4943</v>
      </c>
      <c r="F3620" s="57">
        <v>2</v>
      </c>
    </row>
    <row r="3621" spans="1:6">
      <c r="A3621" s="55">
        <v>46229</v>
      </c>
      <c r="B3621" s="56" t="s">
        <v>68</v>
      </c>
      <c r="C3621" s="57">
        <v>14</v>
      </c>
      <c r="D3621" s="56" t="s">
        <v>4953</v>
      </c>
      <c r="E3621" s="56" t="s">
        <v>4954</v>
      </c>
      <c r="F3621" s="57">
        <v>1</v>
      </c>
    </row>
    <row r="3622" spans="1:6">
      <c r="A3622" s="55">
        <v>46229</v>
      </c>
      <c r="B3622" s="56" t="s">
        <v>90</v>
      </c>
      <c r="C3622" s="57">
        <v>46</v>
      </c>
      <c r="D3622" s="56" t="s">
        <v>4944</v>
      </c>
      <c r="E3622" s="56" t="s">
        <v>4945</v>
      </c>
      <c r="F3622" s="57">
        <v>1</v>
      </c>
    </row>
    <row r="3623" spans="1:6">
      <c r="A3623" s="55">
        <v>46229</v>
      </c>
      <c r="B3623" s="56" t="s">
        <v>94</v>
      </c>
      <c r="C3623" s="57">
        <v>41</v>
      </c>
      <c r="D3623" s="56" t="s">
        <v>4944</v>
      </c>
      <c r="E3623" s="56" t="s">
        <v>4945</v>
      </c>
      <c r="F3623" s="57">
        <v>1</v>
      </c>
    </row>
    <row r="3624" spans="1:6">
      <c r="A3624" s="55">
        <v>46229</v>
      </c>
      <c r="B3624" s="56" t="s">
        <v>104</v>
      </c>
      <c r="C3624" s="57">
        <v>22</v>
      </c>
      <c r="D3624" s="56" t="s">
        <v>4942</v>
      </c>
      <c r="E3624" s="56" t="s">
        <v>4943</v>
      </c>
      <c r="F3624" s="57">
        <v>2</v>
      </c>
    </row>
    <row r="3625" spans="1:6">
      <c r="A3625" s="55">
        <v>46229</v>
      </c>
      <c r="B3625" s="56" t="s">
        <v>114</v>
      </c>
      <c r="C3625" s="57">
        <v>73</v>
      </c>
      <c r="D3625" s="56" t="s">
        <v>4944</v>
      </c>
      <c r="E3625" s="56" t="s">
        <v>4945</v>
      </c>
      <c r="F3625" s="57">
        <v>1</v>
      </c>
    </row>
    <row r="3626" spans="1:6">
      <c r="A3626" s="55">
        <v>46229</v>
      </c>
      <c r="B3626" s="56" t="s">
        <v>146</v>
      </c>
      <c r="C3626" s="57">
        <v>50</v>
      </c>
      <c r="D3626" s="56" t="s">
        <v>4944</v>
      </c>
      <c r="E3626" s="56" t="s">
        <v>4945</v>
      </c>
      <c r="F3626" s="57">
        <v>1</v>
      </c>
    </row>
    <row r="3627" spans="1:6">
      <c r="A3627" s="55">
        <v>46229</v>
      </c>
      <c r="B3627" s="56" t="s">
        <v>154</v>
      </c>
      <c r="C3627" s="57">
        <v>49</v>
      </c>
      <c r="D3627" s="56" t="s">
        <v>4942</v>
      </c>
      <c r="E3627" s="56" t="s">
        <v>4943</v>
      </c>
      <c r="F3627" s="57">
        <v>2</v>
      </c>
    </row>
    <row r="3628" spans="1:6">
      <c r="A3628" s="55">
        <v>46229</v>
      </c>
      <c r="B3628" s="56" t="s">
        <v>160</v>
      </c>
      <c r="C3628" s="57">
        <v>52</v>
      </c>
      <c r="D3628" s="56" t="s">
        <v>4944</v>
      </c>
      <c r="E3628" s="56" t="s">
        <v>4945</v>
      </c>
      <c r="F3628" s="57">
        <v>1</v>
      </c>
    </row>
    <row r="3629" spans="1:6">
      <c r="A3629" s="55">
        <v>46229</v>
      </c>
      <c r="B3629" s="56" t="s">
        <v>164</v>
      </c>
      <c r="C3629" s="57">
        <v>15</v>
      </c>
      <c r="D3629" s="56" t="s">
        <v>4953</v>
      </c>
      <c r="E3629" s="56" t="s">
        <v>4954</v>
      </c>
      <c r="F3629" s="57">
        <v>1</v>
      </c>
    </row>
    <row r="3630" spans="1:6">
      <c r="A3630" s="55">
        <v>46229</v>
      </c>
      <c r="B3630" s="56" t="s">
        <v>180</v>
      </c>
      <c r="C3630" s="57">
        <v>80</v>
      </c>
      <c r="D3630" s="56" t="s">
        <v>4944</v>
      </c>
      <c r="E3630" s="56" t="s">
        <v>4945</v>
      </c>
      <c r="F3630" s="57">
        <v>1</v>
      </c>
    </row>
    <row r="3631" spans="1:6">
      <c r="A3631" s="55">
        <v>46229</v>
      </c>
      <c r="B3631" s="56" t="s">
        <v>184</v>
      </c>
      <c r="C3631" s="57">
        <v>54</v>
      </c>
      <c r="D3631" s="56" t="s">
        <v>4944</v>
      </c>
      <c r="E3631" s="56" t="s">
        <v>4945</v>
      </c>
      <c r="F3631" s="57">
        <v>1</v>
      </c>
    </row>
    <row r="3632" spans="1:6">
      <c r="A3632" s="55">
        <v>46229</v>
      </c>
      <c r="B3632" s="56" t="s">
        <v>386</v>
      </c>
      <c r="C3632" s="57">
        <v>20</v>
      </c>
      <c r="D3632" s="56" t="s">
        <v>4953</v>
      </c>
      <c r="E3632" s="56" t="s">
        <v>4954</v>
      </c>
      <c r="F3632" s="57">
        <v>1</v>
      </c>
    </row>
    <row r="3633" spans="1:6">
      <c r="A3633" s="55">
        <v>46229</v>
      </c>
      <c r="B3633" s="56" t="s">
        <v>390</v>
      </c>
      <c r="C3633" s="57">
        <v>14</v>
      </c>
      <c r="D3633" s="56" t="s">
        <v>4953</v>
      </c>
      <c r="E3633" s="56" t="s">
        <v>4954</v>
      </c>
      <c r="F3633" s="57">
        <v>1</v>
      </c>
    </row>
    <row r="3634" spans="1:6">
      <c r="A3634" s="55">
        <v>46229</v>
      </c>
      <c r="B3634" s="56" t="s">
        <v>458</v>
      </c>
      <c r="C3634" s="57">
        <v>73</v>
      </c>
      <c r="D3634" s="56" t="s">
        <v>4944</v>
      </c>
      <c r="E3634" s="56" t="s">
        <v>4945</v>
      </c>
      <c r="F3634" s="57">
        <v>1</v>
      </c>
    </row>
    <row r="3635" spans="1:6">
      <c r="A3635" s="55">
        <v>46228</v>
      </c>
      <c r="B3635" s="56" t="s">
        <v>46</v>
      </c>
      <c r="C3635" s="57">
        <v>90</v>
      </c>
      <c r="D3635" s="56" t="s">
        <v>4942</v>
      </c>
      <c r="E3635" s="56" t="s">
        <v>4943</v>
      </c>
      <c r="F3635" s="57">
        <v>2</v>
      </c>
    </row>
    <row r="3636" spans="1:6">
      <c r="A3636" s="55">
        <v>46228</v>
      </c>
      <c r="B3636" s="56" t="s">
        <v>49</v>
      </c>
      <c r="C3636" s="57">
        <v>70</v>
      </c>
      <c r="D3636" s="56" t="s">
        <v>4946</v>
      </c>
      <c r="E3636" s="56" t="s">
        <v>4947</v>
      </c>
      <c r="F3636" s="57">
        <v>1</v>
      </c>
    </row>
    <row r="3637" spans="1:6">
      <c r="A3637" s="55">
        <v>46228</v>
      </c>
      <c r="B3637" s="56" t="s">
        <v>51</v>
      </c>
      <c r="C3637" s="57">
        <v>37</v>
      </c>
      <c r="D3637" s="56" t="s">
        <v>4948</v>
      </c>
      <c r="E3637" s="56" t="s">
        <v>4949</v>
      </c>
      <c r="F3637" s="57">
        <v>2</v>
      </c>
    </row>
    <row r="3638" spans="1:6">
      <c r="A3638" s="55">
        <v>46228</v>
      </c>
      <c r="B3638" s="56" t="s">
        <v>60</v>
      </c>
      <c r="C3638" s="57">
        <v>120</v>
      </c>
      <c r="D3638" s="56" t="s">
        <v>4942</v>
      </c>
      <c r="E3638" s="56" t="s">
        <v>4943</v>
      </c>
      <c r="F3638" s="57">
        <v>2</v>
      </c>
    </row>
    <row r="3639" spans="1:6">
      <c r="A3639" s="55">
        <v>46228</v>
      </c>
      <c r="B3639" s="56" t="s">
        <v>64</v>
      </c>
      <c r="C3639" s="57">
        <v>20</v>
      </c>
      <c r="D3639" s="56" t="s">
        <v>4942</v>
      </c>
      <c r="E3639" s="56" t="s">
        <v>4943</v>
      </c>
      <c r="F3639" s="57">
        <v>2</v>
      </c>
    </row>
    <row r="3640" spans="1:6">
      <c r="A3640" s="55">
        <v>46228</v>
      </c>
      <c r="B3640" s="56" t="s">
        <v>66</v>
      </c>
      <c r="C3640" s="57">
        <v>85</v>
      </c>
      <c r="D3640" s="56" t="s">
        <v>4944</v>
      </c>
      <c r="E3640" s="56" t="s">
        <v>4945</v>
      </c>
      <c r="F3640" s="57">
        <v>1</v>
      </c>
    </row>
    <row r="3641" spans="1:6">
      <c r="A3641" s="55">
        <v>46228</v>
      </c>
      <c r="B3641" s="56" t="s">
        <v>68</v>
      </c>
      <c r="C3641" s="57">
        <v>22</v>
      </c>
      <c r="D3641" s="56" t="s">
        <v>4953</v>
      </c>
      <c r="E3641" s="56" t="s">
        <v>4954</v>
      </c>
      <c r="F3641" s="57">
        <v>1</v>
      </c>
    </row>
    <row r="3642" spans="1:6">
      <c r="A3642" s="55">
        <v>46228</v>
      </c>
      <c r="B3642" s="56" t="s">
        <v>70</v>
      </c>
      <c r="C3642" s="57">
        <v>31</v>
      </c>
      <c r="D3642" s="56" t="s">
        <v>4944</v>
      </c>
      <c r="E3642" s="56" t="s">
        <v>4945</v>
      </c>
      <c r="F3642" s="57">
        <v>1</v>
      </c>
    </row>
    <row r="3643" spans="1:6">
      <c r="A3643" s="55">
        <v>46228</v>
      </c>
      <c r="B3643" s="56" t="s">
        <v>72</v>
      </c>
      <c r="C3643" s="57">
        <v>75</v>
      </c>
      <c r="D3643" s="56" t="s">
        <v>4944</v>
      </c>
      <c r="E3643" s="56" t="s">
        <v>4945</v>
      </c>
      <c r="F3643" s="57">
        <v>1</v>
      </c>
    </row>
    <row r="3644" spans="1:6">
      <c r="A3644" s="55">
        <v>46228</v>
      </c>
      <c r="B3644" s="56" t="s">
        <v>82</v>
      </c>
      <c r="C3644" s="57">
        <v>66</v>
      </c>
      <c r="D3644" s="56" t="s">
        <v>4953</v>
      </c>
      <c r="E3644" s="56" t="s">
        <v>4954</v>
      </c>
      <c r="F3644" s="57">
        <v>1</v>
      </c>
    </row>
    <row r="3645" spans="1:6">
      <c r="A3645" s="55">
        <v>46228</v>
      </c>
      <c r="B3645" s="56" t="s">
        <v>84</v>
      </c>
      <c r="C3645" s="57">
        <v>2</v>
      </c>
      <c r="D3645" s="56" t="s">
        <v>4944</v>
      </c>
      <c r="E3645" s="56" t="s">
        <v>4945</v>
      </c>
      <c r="F3645" s="57">
        <v>1</v>
      </c>
    </row>
    <row r="3646" spans="1:6">
      <c r="A3646" s="55">
        <v>46228</v>
      </c>
      <c r="B3646" s="56" t="s">
        <v>86</v>
      </c>
      <c r="C3646" s="57">
        <v>120</v>
      </c>
      <c r="D3646" s="56" t="s">
        <v>4944</v>
      </c>
      <c r="E3646" s="56" t="s">
        <v>4945</v>
      </c>
      <c r="F3646" s="57">
        <v>1</v>
      </c>
    </row>
    <row r="3647" spans="1:6">
      <c r="A3647" s="55">
        <v>46228</v>
      </c>
      <c r="B3647" s="56" t="s">
        <v>90</v>
      </c>
      <c r="C3647" s="57">
        <v>92</v>
      </c>
      <c r="D3647" s="56" t="s">
        <v>4944</v>
      </c>
      <c r="E3647" s="56" t="s">
        <v>4945</v>
      </c>
      <c r="F3647" s="57">
        <v>1</v>
      </c>
    </row>
    <row r="3648" spans="1:6">
      <c r="A3648" s="55">
        <v>46228</v>
      </c>
      <c r="B3648" s="56" t="s">
        <v>94</v>
      </c>
      <c r="C3648" s="57">
        <v>92</v>
      </c>
      <c r="D3648" s="56" t="s">
        <v>4944</v>
      </c>
      <c r="E3648" s="56" t="s">
        <v>4945</v>
      </c>
      <c r="F3648" s="57">
        <v>1</v>
      </c>
    </row>
    <row r="3649" spans="1:6">
      <c r="A3649" s="55">
        <v>46228</v>
      </c>
      <c r="B3649" s="56" t="s">
        <v>96</v>
      </c>
      <c r="C3649" s="57">
        <v>57</v>
      </c>
      <c r="D3649" s="56" t="s">
        <v>4946</v>
      </c>
      <c r="E3649" s="56" t="s">
        <v>4947</v>
      </c>
      <c r="F3649" s="57">
        <v>1</v>
      </c>
    </row>
    <row r="3650" spans="1:6">
      <c r="A3650" s="55">
        <v>46228</v>
      </c>
      <c r="B3650" s="56" t="s">
        <v>98</v>
      </c>
      <c r="C3650" s="57">
        <v>103</v>
      </c>
      <c r="D3650" s="56" t="s">
        <v>4946</v>
      </c>
      <c r="E3650" s="56" t="s">
        <v>4947</v>
      </c>
      <c r="F3650" s="57">
        <v>1</v>
      </c>
    </row>
    <row r="3651" spans="1:6">
      <c r="A3651" s="55">
        <v>46228</v>
      </c>
      <c r="B3651" s="56" t="s">
        <v>100</v>
      </c>
      <c r="C3651" s="57">
        <v>84</v>
      </c>
      <c r="D3651" s="56" t="s">
        <v>4953</v>
      </c>
      <c r="E3651" s="56" t="s">
        <v>4954</v>
      </c>
      <c r="F3651" s="57">
        <v>1</v>
      </c>
    </row>
    <row r="3652" spans="1:6">
      <c r="A3652" s="55">
        <v>46228</v>
      </c>
      <c r="B3652" s="56" t="s">
        <v>102</v>
      </c>
      <c r="C3652" s="57">
        <v>94</v>
      </c>
      <c r="D3652" s="56" t="s">
        <v>4944</v>
      </c>
      <c r="E3652" s="56" t="s">
        <v>4945</v>
      </c>
      <c r="F3652" s="57">
        <v>1</v>
      </c>
    </row>
    <row r="3653" spans="1:6">
      <c r="A3653" s="55">
        <v>46228</v>
      </c>
      <c r="B3653" s="56" t="s">
        <v>104</v>
      </c>
      <c r="C3653" s="57">
        <v>67</v>
      </c>
      <c r="D3653" s="56" t="s">
        <v>4942</v>
      </c>
      <c r="E3653" s="56" t="s">
        <v>4943</v>
      </c>
      <c r="F3653" s="57">
        <v>2</v>
      </c>
    </row>
    <row r="3654" spans="1:6">
      <c r="A3654" s="55">
        <v>46228</v>
      </c>
      <c r="B3654" s="56" t="s">
        <v>112</v>
      </c>
      <c r="C3654" s="57">
        <v>38</v>
      </c>
      <c r="D3654" s="56" t="s">
        <v>4942</v>
      </c>
      <c r="E3654" s="56" t="s">
        <v>4943</v>
      </c>
      <c r="F3654" s="57">
        <v>2</v>
      </c>
    </row>
    <row r="3655" spans="1:6">
      <c r="A3655" s="55">
        <v>46228</v>
      </c>
      <c r="B3655" s="56" t="s">
        <v>118</v>
      </c>
      <c r="C3655" s="57">
        <v>95</v>
      </c>
      <c r="D3655" s="56" t="s">
        <v>4953</v>
      </c>
      <c r="E3655" s="56" t="s">
        <v>4954</v>
      </c>
      <c r="F3655" s="57">
        <v>1</v>
      </c>
    </row>
    <row r="3656" spans="1:6">
      <c r="A3656" s="55">
        <v>46228</v>
      </c>
      <c r="B3656" s="56" t="s">
        <v>126</v>
      </c>
      <c r="C3656" s="57">
        <v>51</v>
      </c>
      <c r="D3656" s="56" t="s">
        <v>4965</v>
      </c>
      <c r="E3656" s="56" t="s">
        <v>4966</v>
      </c>
      <c r="F3656" s="57">
        <v>2</v>
      </c>
    </row>
    <row r="3657" spans="1:6">
      <c r="A3657" s="55">
        <v>46228</v>
      </c>
      <c r="B3657" s="56" t="s">
        <v>132</v>
      </c>
      <c r="C3657" s="57">
        <v>23</v>
      </c>
      <c r="D3657" s="56" t="s">
        <v>4944</v>
      </c>
      <c r="E3657" s="56" t="s">
        <v>4945</v>
      </c>
      <c r="F3657" s="57">
        <v>1</v>
      </c>
    </row>
    <row r="3658" spans="1:6">
      <c r="A3658" s="55">
        <v>46228</v>
      </c>
      <c r="B3658" s="56" t="s">
        <v>136</v>
      </c>
      <c r="C3658" s="57">
        <v>9</v>
      </c>
      <c r="D3658" s="56" t="s">
        <v>4942</v>
      </c>
      <c r="E3658" s="56" t="s">
        <v>4943</v>
      </c>
      <c r="F3658" s="57">
        <v>2</v>
      </c>
    </row>
    <row r="3659" spans="1:6">
      <c r="A3659" s="55">
        <v>46228</v>
      </c>
      <c r="B3659" s="56" t="s">
        <v>138</v>
      </c>
      <c r="C3659" s="57">
        <v>17</v>
      </c>
      <c r="D3659" s="56" t="s">
        <v>4950</v>
      </c>
      <c r="E3659" s="56" t="s">
        <v>4951</v>
      </c>
      <c r="F3659" s="57">
        <v>1</v>
      </c>
    </row>
    <row r="3660" spans="1:6">
      <c r="A3660" s="55">
        <v>46228</v>
      </c>
      <c r="B3660" s="56" t="s">
        <v>142</v>
      </c>
      <c r="C3660" s="57">
        <v>89</v>
      </c>
      <c r="D3660" s="56" t="s">
        <v>4946</v>
      </c>
      <c r="E3660" s="56" t="s">
        <v>4947</v>
      </c>
      <c r="F3660" s="57">
        <v>1</v>
      </c>
    </row>
    <row r="3661" spans="1:6">
      <c r="A3661" s="55">
        <v>46228</v>
      </c>
      <c r="B3661" s="56" t="s">
        <v>144</v>
      </c>
      <c r="C3661" s="57">
        <v>60</v>
      </c>
      <c r="D3661" s="56" t="s">
        <v>4953</v>
      </c>
      <c r="E3661" s="56" t="s">
        <v>4954</v>
      </c>
      <c r="F3661" s="57">
        <v>1</v>
      </c>
    </row>
    <row r="3662" spans="1:6">
      <c r="A3662" s="55">
        <v>46228</v>
      </c>
      <c r="B3662" s="56" t="s">
        <v>146</v>
      </c>
      <c r="C3662" s="57">
        <v>60</v>
      </c>
      <c r="D3662" s="56" t="s">
        <v>4942</v>
      </c>
      <c r="E3662" s="56" t="s">
        <v>4943</v>
      </c>
      <c r="F3662" s="57">
        <v>2</v>
      </c>
    </row>
    <row r="3663" spans="1:6">
      <c r="A3663" s="55">
        <v>46228</v>
      </c>
      <c r="B3663" s="56" t="s">
        <v>154</v>
      </c>
      <c r="C3663" s="57">
        <v>68</v>
      </c>
      <c r="D3663" s="56" t="s">
        <v>4942</v>
      </c>
      <c r="E3663" s="56" t="s">
        <v>4943</v>
      </c>
      <c r="F3663" s="57">
        <v>2</v>
      </c>
    </row>
    <row r="3664" spans="1:6">
      <c r="A3664" s="55">
        <v>46228</v>
      </c>
      <c r="B3664" s="56" t="s">
        <v>160</v>
      </c>
      <c r="C3664" s="57">
        <v>157</v>
      </c>
      <c r="D3664" s="56" t="s">
        <v>4942</v>
      </c>
      <c r="E3664" s="56" t="s">
        <v>4943</v>
      </c>
      <c r="F3664" s="57">
        <v>2</v>
      </c>
    </row>
    <row r="3665" spans="1:6">
      <c r="A3665" s="55">
        <v>46228</v>
      </c>
      <c r="B3665" s="56" t="s">
        <v>162</v>
      </c>
      <c r="C3665" s="57">
        <v>3</v>
      </c>
      <c r="D3665" s="56" t="s">
        <v>4942</v>
      </c>
      <c r="E3665" s="56" t="s">
        <v>4943</v>
      </c>
      <c r="F3665" s="57">
        <v>2</v>
      </c>
    </row>
    <row r="3666" spans="1:6">
      <c r="A3666" s="55">
        <v>46228</v>
      </c>
      <c r="B3666" s="56" t="s">
        <v>164</v>
      </c>
      <c r="C3666" s="57">
        <v>29</v>
      </c>
      <c r="D3666" s="56" t="s">
        <v>4953</v>
      </c>
      <c r="E3666" s="56" t="s">
        <v>4954</v>
      </c>
      <c r="F3666" s="57">
        <v>1</v>
      </c>
    </row>
    <row r="3667" spans="1:6">
      <c r="A3667" s="55">
        <v>46228</v>
      </c>
      <c r="B3667" s="56" t="s">
        <v>168</v>
      </c>
      <c r="C3667" s="57">
        <v>22</v>
      </c>
      <c r="D3667" s="56" t="s">
        <v>4942</v>
      </c>
      <c r="E3667" s="56" t="s">
        <v>4943</v>
      </c>
      <c r="F3667" s="57">
        <v>2</v>
      </c>
    </row>
    <row r="3668" spans="1:6">
      <c r="A3668" s="55">
        <v>46228</v>
      </c>
      <c r="B3668" s="56" t="s">
        <v>172</v>
      </c>
      <c r="C3668" s="57">
        <v>23</v>
      </c>
      <c r="D3668" s="56" t="s">
        <v>4953</v>
      </c>
      <c r="E3668" s="56" t="s">
        <v>4954</v>
      </c>
      <c r="F3668" s="57">
        <v>1</v>
      </c>
    </row>
    <row r="3669" spans="1:6">
      <c r="A3669" s="55">
        <v>46228</v>
      </c>
      <c r="B3669" s="56" t="s">
        <v>176</v>
      </c>
      <c r="C3669" s="57">
        <v>84</v>
      </c>
      <c r="D3669" s="56" t="s">
        <v>4953</v>
      </c>
      <c r="E3669" s="56" t="s">
        <v>4954</v>
      </c>
      <c r="F3669" s="57">
        <v>1</v>
      </c>
    </row>
    <row r="3670" spans="1:6">
      <c r="A3670" s="55">
        <v>46228</v>
      </c>
      <c r="B3670" s="56" t="s">
        <v>180</v>
      </c>
      <c r="C3670" s="57">
        <v>95</v>
      </c>
      <c r="D3670" s="56" t="s">
        <v>4944</v>
      </c>
      <c r="E3670" s="56" t="s">
        <v>4945</v>
      </c>
      <c r="F3670" s="57">
        <v>1</v>
      </c>
    </row>
    <row r="3671" spans="1:6">
      <c r="A3671" s="55">
        <v>46228</v>
      </c>
      <c r="B3671" s="56" t="s">
        <v>184</v>
      </c>
      <c r="C3671" s="57">
        <v>78</v>
      </c>
      <c r="D3671" s="56" t="s">
        <v>4944</v>
      </c>
      <c r="E3671" s="56" t="s">
        <v>4945</v>
      </c>
      <c r="F3671" s="57">
        <v>1</v>
      </c>
    </row>
    <row r="3672" spans="1:6">
      <c r="A3672" s="55">
        <v>46228</v>
      </c>
      <c r="B3672" s="56" t="s">
        <v>186</v>
      </c>
      <c r="C3672" s="57">
        <v>26</v>
      </c>
      <c r="D3672" s="56" t="s">
        <v>4953</v>
      </c>
      <c r="E3672" s="56" t="s">
        <v>4954</v>
      </c>
      <c r="F3672" s="57">
        <v>1</v>
      </c>
    </row>
    <row r="3673" spans="1:6">
      <c r="A3673" s="55">
        <v>46228</v>
      </c>
      <c r="B3673" s="56" t="s">
        <v>190</v>
      </c>
      <c r="C3673" s="57">
        <v>18</v>
      </c>
      <c r="D3673" s="56" t="s">
        <v>4950</v>
      </c>
      <c r="E3673" s="56" t="s">
        <v>4951</v>
      </c>
      <c r="F3673" s="57">
        <v>1</v>
      </c>
    </row>
    <row r="3674" spans="1:6">
      <c r="A3674" s="55">
        <v>46228</v>
      </c>
      <c r="B3674" s="56" t="s">
        <v>198</v>
      </c>
      <c r="C3674" s="57">
        <v>32</v>
      </c>
      <c r="D3674" s="56" t="s">
        <v>4946</v>
      </c>
      <c r="E3674" s="56" t="s">
        <v>4947</v>
      </c>
      <c r="F3674" s="57">
        <v>1</v>
      </c>
    </row>
    <row r="3675" spans="1:6">
      <c r="A3675" s="55">
        <v>46228</v>
      </c>
      <c r="B3675" s="56" t="s">
        <v>202</v>
      </c>
      <c r="C3675" s="57">
        <v>23</v>
      </c>
      <c r="D3675" s="56" t="s">
        <v>4950</v>
      </c>
      <c r="E3675" s="56" t="s">
        <v>4951</v>
      </c>
      <c r="F3675" s="57">
        <v>1</v>
      </c>
    </row>
    <row r="3676" spans="1:6">
      <c r="A3676" s="55">
        <v>46228</v>
      </c>
      <c r="B3676" s="56" t="s">
        <v>204</v>
      </c>
      <c r="C3676" s="57">
        <v>16</v>
      </c>
      <c r="D3676" s="56" t="s">
        <v>4942</v>
      </c>
      <c r="E3676" s="56" t="s">
        <v>4943</v>
      </c>
      <c r="F3676" s="57">
        <v>2</v>
      </c>
    </row>
    <row r="3677" spans="1:6">
      <c r="A3677" s="55">
        <v>46228</v>
      </c>
      <c r="B3677" s="56" t="s">
        <v>220</v>
      </c>
      <c r="C3677" s="57">
        <v>18</v>
      </c>
      <c r="D3677" s="56" t="s">
        <v>4953</v>
      </c>
      <c r="E3677" s="56" t="s">
        <v>4954</v>
      </c>
      <c r="F3677" s="57">
        <v>1</v>
      </c>
    </row>
    <row r="3678" spans="1:6">
      <c r="A3678" s="55">
        <v>46228</v>
      </c>
      <c r="B3678" s="56" t="s">
        <v>248</v>
      </c>
      <c r="C3678" s="57">
        <v>10</v>
      </c>
      <c r="D3678" s="56" t="s">
        <v>4950</v>
      </c>
      <c r="E3678" s="56" t="s">
        <v>4951</v>
      </c>
      <c r="F3678" s="57">
        <v>1</v>
      </c>
    </row>
    <row r="3679" spans="1:6">
      <c r="A3679" s="55">
        <v>46228</v>
      </c>
      <c r="B3679" s="56" t="s">
        <v>252</v>
      </c>
      <c r="C3679" s="57">
        <v>6</v>
      </c>
      <c r="D3679" s="56" t="s">
        <v>4942</v>
      </c>
      <c r="E3679" s="56" t="s">
        <v>4943</v>
      </c>
      <c r="F3679" s="57">
        <v>2</v>
      </c>
    </row>
    <row r="3680" spans="1:6">
      <c r="A3680" s="55">
        <v>46228</v>
      </c>
      <c r="B3680" s="56" t="s">
        <v>254</v>
      </c>
      <c r="C3680" s="57">
        <v>31</v>
      </c>
      <c r="D3680" s="56" t="s">
        <v>4942</v>
      </c>
      <c r="E3680" s="56" t="s">
        <v>4943</v>
      </c>
      <c r="F3680" s="57">
        <v>2</v>
      </c>
    </row>
    <row r="3681" spans="1:6">
      <c r="A3681" s="55">
        <v>46228</v>
      </c>
      <c r="B3681" s="56" t="s">
        <v>266</v>
      </c>
      <c r="C3681" s="57">
        <v>10</v>
      </c>
      <c r="D3681" s="56" t="s">
        <v>4953</v>
      </c>
      <c r="E3681" s="56" t="s">
        <v>4954</v>
      </c>
      <c r="F3681" s="57">
        <v>1</v>
      </c>
    </row>
    <row r="3682" spans="1:6">
      <c r="A3682" s="55">
        <v>46228</v>
      </c>
      <c r="B3682" s="56" t="s">
        <v>270</v>
      </c>
      <c r="C3682" s="57">
        <v>88</v>
      </c>
      <c r="D3682" s="56" t="s">
        <v>4953</v>
      </c>
      <c r="E3682" s="56" t="s">
        <v>4954</v>
      </c>
      <c r="F3682" s="57">
        <v>1</v>
      </c>
    </row>
    <row r="3683" spans="1:6">
      <c r="A3683" s="55">
        <v>46228</v>
      </c>
      <c r="B3683" s="56" t="s">
        <v>276</v>
      </c>
      <c r="C3683" s="57">
        <v>14</v>
      </c>
      <c r="D3683" s="56" t="s">
        <v>4944</v>
      </c>
      <c r="E3683" s="56" t="s">
        <v>4945</v>
      </c>
      <c r="F3683" s="57">
        <v>1</v>
      </c>
    </row>
    <row r="3684" spans="1:6">
      <c r="A3684" s="55">
        <v>46228</v>
      </c>
      <c r="B3684" s="56" t="s">
        <v>312</v>
      </c>
      <c r="C3684" s="57">
        <v>36</v>
      </c>
      <c r="D3684" s="56" t="s">
        <v>4942</v>
      </c>
      <c r="E3684" s="56" t="s">
        <v>4943</v>
      </c>
      <c r="F3684" s="57">
        <v>2</v>
      </c>
    </row>
    <row r="3685" spans="1:6">
      <c r="A3685" s="55">
        <v>46228</v>
      </c>
      <c r="B3685" s="56" t="s">
        <v>316</v>
      </c>
      <c r="C3685" s="57">
        <v>23</v>
      </c>
      <c r="D3685" s="56" t="s">
        <v>4942</v>
      </c>
      <c r="E3685" s="56" t="s">
        <v>4943</v>
      </c>
      <c r="F3685" s="57">
        <v>2</v>
      </c>
    </row>
    <row r="3686" spans="1:6">
      <c r="A3686" s="55">
        <v>46228</v>
      </c>
      <c r="B3686" s="56" t="s">
        <v>320</v>
      </c>
      <c r="C3686" s="57">
        <v>34</v>
      </c>
      <c r="D3686" s="56" t="s">
        <v>4944</v>
      </c>
      <c r="E3686" s="56" t="s">
        <v>4945</v>
      </c>
      <c r="F3686" s="57">
        <v>1</v>
      </c>
    </row>
    <row r="3687" spans="1:6">
      <c r="A3687" s="55">
        <v>46228</v>
      </c>
      <c r="B3687" s="56" t="s">
        <v>380</v>
      </c>
      <c r="C3687" s="57">
        <v>48</v>
      </c>
      <c r="D3687" s="56" t="s">
        <v>4953</v>
      </c>
      <c r="E3687" s="56" t="s">
        <v>4954</v>
      </c>
      <c r="F3687" s="57">
        <v>1</v>
      </c>
    </row>
    <row r="3688" spans="1:6">
      <c r="A3688" s="55">
        <v>46228</v>
      </c>
      <c r="B3688" s="56" t="s">
        <v>390</v>
      </c>
      <c r="C3688" s="57">
        <v>27</v>
      </c>
      <c r="D3688" s="56" t="s">
        <v>4953</v>
      </c>
      <c r="E3688" s="56" t="s">
        <v>4954</v>
      </c>
      <c r="F3688" s="57">
        <v>1</v>
      </c>
    </row>
    <row r="3689" spans="1:6">
      <c r="A3689" s="55">
        <v>46228</v>
      </c>
      <c r="B3689" s="56" t="s">
        <v>424</v>
      </c>
      <c r="C3689" s="57">
        <v>47</v>
      </c>
      <c r="D3689" s="56" t="s">
        <v>4953</v>
      </c>
      <c r="E3689" s="56" t="s">
        <v>4954</v>
      </c>
      <c r="F3689" s="57">
        <v>1</v>
      </c>
    </row>
    <row r="3690" spans="1:6">
      <c r="A3690" s="55">
        <v>46228</v>
      </c>
      <c r="B3690" s="56" t="s">
        <v>430</v>
      </c>
      <c r="C3690" s="57">
        <v>19</v>
      </c>
      <c r="D3690" s="56" t="s">
        <v>4944</v>
      </c>
      <c r="E3690" s="56" t="s">
        <v>4945</v>
      </c>
      <c r="F3690" s="57">
        <v>1</v>
      </c>
    </row>
    <row r="3691" spans="1:6">
      <c r="A3691" s="55">
        <v>46228</v>
      </c>
      <c r="B3691" s="56" t="s">
        <v>454</v>
      </c>
      <c r="C3691" s="57">
        <v>18</v>
      </c>
      <c r="D3691" s="56" t="s">
        <v>4944</v>
      </c>
      <c r="E3691" s="56" t="s">
        <v>4945</v>
      </c>
      <c r="F3691" s="57">
        <v>1</v>
      </c>
    </row>
    <row r="3692" spans="1:6">
      <c r="A3692" s="55">
        <v>46228</v>
      </c>
      <c r="B3692" s="56" t="s">
        <v>458</v>
      </c>
      <c r="C3692" s="57">
        <v>87</v>
      </c>
      <c r="D3692" s="56" t="s">
        <v>4944</v>
      </c>
      <c r="E3692" s="56" t="s">
        <v>4945</v>
      </c>
      <c r="F3692" s="57">
        <v>1</v>
      </c>
    </row>
    <row r="3693" spans="1:6">
      <c r="A3693" s="55">
        <v>46228</v>
      </c>
      <c r="B3693" s="56" t="s">
        <v>460</v>
      </c>
      <c r="C3693" s="57">
        <v>28</v>
      </c>
      <c r="D3693" s="56" t="s">
        <v>4953</v>
      </c>
      <c r="E3693" s="56" t="s">
        <v>4954</v>
      </c>
      <c r="F3693" s="57">
        <v>1</v>
      </c>
    </row>
    <row r="3694" spans="1:6">
      <c r="A3694" s="55">
        <v>46228</v>
      </c>
      <c r="B3694" s="56" t="s">
        <v>470</v>
      </c>
      <c r="C3694" s="57">
        <v>20</v>
      </c>
      <c r="D3694" s="56" t="s">
        <v>4953</v>
      </c>
      <c r="E3694" s="56" t="s">
        <v>4954</v>
      </c>
      <c r="F3694" s="57">
        <v>1</v>
      </c>
    </row>
    <row r="3695" spans="1:6">
      <c r="A3695" s="55">
        <v>46228</v>
      </c>
      <c r="B3695" s="56" t="s">
        <v>472</v>
      </c>
      <c r="C3695" s="57">
        <v>81</v>
      </c>
      <c r="D3695" s="56" t="s">
        <v>4953</v>
      </c>
      <c r="E3695" s="56" t="s">
        <v>4954</v>
      </c>
      <c r="F3695" s="57">
        <v>1</v>
      </c>
    </row>
    <row r="3696" spans="1:6">
      <c r="A3696" s="55">
        <v>46227</v>
      </c>
      <c r="B3696" s="56" t="s">
        <v>46</v>
      </c>
      <c r="C3696" s="57">
        <v>3</v>
      </c>
      <c r="D3696" s="56" t="s">
        <v>4944</v>
      </c>
      <c r="E3696" s="56" t="s">
        <v>4945</v>
      </c>
      <c r="F3696" s="57">
        <v>1</v>
      </c>
    </row>
    <row r="3697" spans="1:6">
      <c r="A3697" s="55">
        <v>46227</v>
      </c>
      <c r="B3697" s="56" t="s">
        <v>49</v>
      </c>
      <c r="C3697" s="57">
        <v>57</v>
      </c>
      <c r="D3697" s="56" t="s">
        <v>4946</v>
      </c>
      <c r="E3697" s="56" t="s">
        <v>4947</v>
      </c>
      <c r="F3697" s="57">
        <v>1</v>
      </c>
    </row>
    <row r="3698" spans="1:6">
      <c r="A3698" s="55">
        <v>46227</v>
      </c>
      <c r="B3698" s="56" t="s">
        <v>51</v>
      </c>
      <c r="C3698" s="57">
        <v>36</v>
      </c>
      <c r="D3698" s="56" t="s">
        <v>4942</v>
      </c>
      <c r="E3698" s="56" t="s">
        <v>4943</v>
      </c>
      <c r="F3698" s="57">
        <v>2</v>
      </c>
    </row>
    <row r="3699" spans="1:6">
      <c r="A3699" s="55">
        <v>46227</v>
      </c>
      <c r="B3699" s="56" t="s">
        <v>56</v>
      </c>
      <c r="C3699" s="57">
        <v>54</v>
      </c>
      <c r="D3699" s="56" t="s">
        <v>4946</v>
      </c>
      <c r="E3699" s="56" t="s">
        <v>4947</v>
      </c>
      <c r="F3699" s="57">
        <v>1</v>
      </c>
    </row>
    <row r="3700" spans="1:6">
      <c r="A3700" s="55">
        <v>46227</v>
      </c>
      <c r="B3700" s="56" t="s">
        <v>58</v>
      </c>
      <c r="C3700" s="57">
        <v>31</v>
      </c>
      <c r="D3700" s="56" t="s">
        <v>4953</v>
      </c>
      <c r="E3700" s="56" t="s">
        <v>4954</v>
      </c>
      <c r="F3700" s="57">
        <v>1</v>
      </c>
    </row>
    <row r="3701" spans="1:6">
      <c r="A3701" s="55">
        <v>46227</v>
      </c>
      <c r="B3701" s="56" t="s">
        <v>60</v>
      </c>
      <c r="C3701" s="57">
        <v>104</v>
      </c>
      <c r="D3701" s="56" t="s">
        <v>4942</v>
      </c>
      <c r="E3701" s="56" t="s">
        <v>4943</v>
      </c>
      <c r="F3701" s="57">
        <v>2</v>
      </c>
    </row>
    <row r="3702" spans="1:6">
      <c r="A3702" s="55">
        <v>46227</v>
      </c>
      <c r="B3702" s="56" t="s">
        <v>64</v>
      </c>
      <c r="C3702" s="57">
        <v>100</v>
      </c>
      <c r="D3702" s="56" t="s">
        <v>4944</v>
      </c>
      <c r="E3702" s="56" t="s">
        <v>4945</v>
      </c>
      <c r="F3702" s="57">
        <v>1</v>
      </c>
    </row>
    <row r="3703" spans="1:6">
      <c r="A3703" s="55">
        <v>46227</v>
      </c>
      <c r="B3703" s="56" t="s">
        <v>70</v>
      </c>
      <c r="C3703" s="57">
        <v>129</v>
      </c>
      <c r="D3703" s="56" t="s">
        <v>4944</v>
      </c>
      <c r="E3703" s="56" t="s">
        <v>4945</v>
      </c>
      <c r="F3703" s="57">
        <v>1</v>
      </c>
    </row>
    <row r="3704" spans="1:6">
      <c r="A3704" s="55">
        <v>46227</v>
      </c>
      <c r="B3704" s="56" t="s">
        <v>72</v>
      </c>
      <c r="C3704" s="57">
        <v>130</v>
      </c>
      <c r="D3704" s="56" t="s">
        <v>4944</v>
      </c>
      <c r="E3704" s="56" t="s">
        <v>4945</v>
      </c>
      <c r="F3704" s="57">
        <v>1</v>
      </c>
    </row>
    <row r="3705" spans="1:6">
      <c r="A3705" s="55">
        <v>46227</v>
      </c>
      <c r="B3705" s="56" t="s">
        <v>74</v>
      </c>
      <c r="C3705" s="57">
        <v>104</v>
      </c>
      <c r="D3705" s="56" t="s">
        <v>4948</v>
      </c>
      <c r="E3705" s="56" t="s">
        <v>4949</v>
      </c>
      <c r="F3705" s="57">
        <v>2</v>
      </c>
    </row>
    <row r="3706" spans="1:6">
      <c r="A3706" s="55">
        <v>46227</v>
      </c>
      <c r="B3706" s="56" t="s">
        <v>76</v>
      </c>
      <c r="C3706" s="57">
        <v>89</v>
      </c>
      <c r="D3706" s="56" t="s">
        <v>4948</v>
      </c>
      <c r="E3706" s="56" t="s">
        <v>4949</v>
      </c>
      <c r="F3706" s="57">
        <v>2</v>
      </c>
    </row>
    <row r="3707" spans="1:6">
      <c r="A3707" s="55">
        <v>46227</v>
      </c>
      <c r="B3707" s="56" t="s">
        <v>78</v>
      </c>
      <c r="C3707" s="57">
        <v>76</v>
      </c>
      <c r="D3707" s="56" t="s">
        <v>4948</v>
      </c>
      <c r="E3707" s="56" t="s">
        <v>4949</v>
      </c>
      <c r="F3707" s="57">
        <v>2</v>
      </c>
    </row>
    <row r="3708" spans="1:6">
      <c r="A3708" s="55">
        <v>46227</v>
      </c>
      <c r="B3708" s="56" t="s">
        <v>80</v>
      </c>
      <c r="C3708" s="57">
        <v>60</v>
      </c>
      <c r="D3708" s="56" t="s">
        <v>4955</v>
      </c>
      <c r="E3708" s="56" t="s">
        <v>4956</v>
      </c>
      <c r="F3708" s="57">
        <v>3</v>
      </c>
    </row>
    <row r="3709" spans="1:6">
      <c r="A3709" s="55">
        <v>46227</v>
      </c>
      <c r="B3709" s="56" t="s">
        <v>82</v>
      </c>
      <c r="C3709" s="57">
        <v>56</v>
      </c>
      <c r="D3709" s="56" t="s">
        <v>4953</v>
      </c>
      <c r="E3709" s="56" t="s">
        <v>4954</v>
      </c>
      <c r="F3709" s="57">
        <v>1</v>
      </c>
    </row>
    <row r="3710" spans="1:6">
      <c r="A3710" s="55">
        <v>46227</v>
      </c>
      <c r="B3710" s="56" t="s">
        <v>84</v>
      </c>
      <c r="C3710" s="57">
        <v>4</v>
      </c>
      <c r="D3710" s="56" t="s">
        <v>4955</v>
      </c>
      <c r="E3710" s="56" t="s">
        <v>4956</v>
      </c>
      <c r="F3710" s="57">
        <v>3</v>
      </c>
    </row>
    <row r="3711" spans="1:6">
      <c r="A3711" s="55">
        <v>46227</v>
      </c>
      <c r="B3711" s="56" t="s">
        <v>86</v>
      </c>
      <c r="C3711" s="57">
        <v>114</v>
      </c>
      <c r="D3711" s="56" t="s">
        <v>4944</v>
      </c>
      <c r="E3711" s="56" t="s">
        <v>4945</v>
      </c>
      <c r="F3711" s="57">
        <v>1</v>
      </c>
    </row>
    <row r="3712" spans="1:6">
      <c r="A3712" s="55">
        <v>46227</v>
      </c>
      <c r="B3712" s="56" t="s">
        <v>88</v>
      </c>
      <c r="C3712" s="57">
        <v>137</v>
      </c>
      <c r="D3712" s="56" t="s">
        <v>4946</v>
      </c>
      <c r="E3712" s="56" t="s">
        <v>4947</v>
      </c>
      <c r="F3712" s="57">
        <v>1</v>
      </c>
    </row>
    <row r="3713" spans="1:6">
      <c r="A3713" s="55">
        <v>46227</v>
      </c>
      <c r="B3713" s="56" t="s">
        <v>90</v>
      </c>
      <c r="C3713" s="57">
        <v>78</v>
      </c>
      <c r="D3713" s="56" t="s">
        <v>4944</v>
      </c>
      <c r="E3713" s="56" t="s">
        <v>4945</v>
      </c>
      <c r="F3713" s="57">
        <v>1</v>
      </c>
    </row>
    <row r="3714" spans="1:6">
      <c r="A3714" s="55">
        <v>46227</v>
      </c>
      <c r="B3714" s="56" t="s">
        <v>92</v>
      </c>
      <c r="C3714" s="57">
        <v>48</v>
      </c>
      <c r="D3714" s="56" t="s">
        <v>4946</v>
      </c>
      <c r="E3714" s="56" t="s">
        <v>4947</v>
      </c>
      <c r="F3714" s="57">
        <v>1</v>
      </c>
    </row>
    <row r="3715" spans="1:6">
      <c r="A3715" s="55">
        <v>46227</v>
      </c>
      <c r="B3715" s="56" t="s">
        <v>94</v>
      </c>
      <c r="C3715" s="57">
        <v>72</v>
      </c>
      <c r="D3715" s="56" t="s">
        <v>4944</v>
      </c>
      <c r="E3715" s="56" t="s">
        <v>4945</v>
      </c>
      <c r="F3715" s="57">
        <v>1</v>
      </c>
    </row>
    <row r="3716" spans="1:6">
      <c r="A3716" s="55">
        <v>46227</v>
      </c>
      <c r="B3716" s="56" t="s">
        <v>96</v>
      </c>
      <c r="C3716" s="57">
        <v>40</v>
      </c>
      <c r="D3716" s="56" t="s">
        <v>4946</v>
      </c>
      <c r="E3716" s="56" t="s">
        <v>4947</v>
      </c>
      <c r="F3716" s="57">
        <v>1</v>
      </c>
    </row>
    <row r="3717" spans="1:6">
      <c r="A3717" s="55">
        <v>46227</v>
      </c>
      <c r="B3717" s="56" t="s">
        <v>98</v>
      </c>
      <c r="C3717" s="57">
        <v>37</v>
      </c>
      <c r="D3717" s="56" t="s">
        <v>4955</v>
      </c>
      <c r="E3717" s="56" t="s">
        <v>4956</v>
      </c>
      <c r="F3717" s="57">
        <v>3</v>
      </c>
    </row>
    <row r="3718" spans="1:6">
      <c r="A3718" s="55">
        <v>46227</v>
      </c>
      <c r="B3718" s="56" t="s">
        <v>100</v>
      </c>
      <c r="C3718" s="57">
        <v>95</v>
      </c>
      <c r="D3718" s="56" t="s">
        <v>4953</v>
      </c>
      <c r="E3718" s="56" t="s">
        <v>4954</v>
      </c>
      <c r="F3718" s="57">
        <v>1</v>
      </c>
    </row>
    <row r="3719" spans="1:6">
      <c r="A3719" s="55">
        <v>46227</v>
      </c>
      <c r="B3719" s="56" t="s">
        <v>102</v>
      </c>
      <c r="C3719" s="57">
        <v>138</v>
      </c>
      <c r="D3719" s="56" t="s">
        <v>4944</v>
      </c>
      <c r="E3719" s="56" t="s">
        <v>4945</v>
      </c>
      <c r="F3719" s="57">
        <v>1</v>
      </c>
    </row>
    <row r="3720" spans="1:6">
      <c r="A3720" s="55">
        <v>46227</v>
      </c>
      <c r="B3720" s="56" t="s">
        <v>104</v>
      </c>
      <c r="C3720" s="57">
        <v>95</v>
      </c>
      <c r="D3720" s="56" t="s">
        <v>4942</v>
      </c>
      <c r="E3720" s="56" t="s">
        <v>4943</v>
      </c>
      <c r="F3720" s="57">
        <v>2</v>
      </c>
    </row>
    <row r="3721" spans="1:6">
      <c r="A3721" s="55">
        <v>46227</v>
      </c>
      <c r="B3721" s="56" t="s">
        <v>112</v>
      </c>
      <c r="C3721" s="57">
        <v>78</v>
      </c>
      <c r="D3721" s="56" t="s">
        <v>4948</v>
      </c>
      <c r="E3721" s="56" t="s">
        <v>4949</v>
      </c>
      <c r="F3721" s="57">
        <v>2</v>
      </c>
    </row>
    <row r="3722" spans="1:6">
      <c r="A3722" s="55">
        <v>46227</v>
      </c>
      <c r="B3722" s="56" t="s">
        <v>114</v>
      </c>
      <c r="C3722" s="57">
        <v>159</v>
      </c>
      <c r="D3722" s="56" t="s">
        <v>4944</v>
      </c>
      <c r="E3722" s="56" t="s">
        <v>4945</v>
      </c>
      <c r="F3722" s="57">
        <v>1</v>
      </c>
    </row>
    <row r="3723" spans="1:6">
      <c r="A3723" s="55">
        <v>46227</v>
      </c>
      <c r="B3723" s="56" t="s">
        <v>118</v>
      </c>
      <c r="C3723" s="57">
        <v>76</v>
      </c>
      <c r="D3723" s="56" t="s">
        <v>4953</v>
      </c>
      <c r="E3723" s="56" t="s">
        <v>4954</v>
      </c>
      <c r="F3723" s="57">
        <v>1</v>
      </c>
    </row>
    <row r="3724" spans="1:6">
      <c r="A3724" s="55">
        <v>46227</v>
      </c>
      <c r="B3724" s="56" t="s">
        <v>120</v>
      </c>
      <c r="C3724" s="57">
        <v>23</v>
      </c>
      <c r="D3724" s="56" t="s">
        <v>4950</v>
      </c>
      <c r="E3724" s="56" t="s">
        <v>4951</v>
      </c>
      <c r="F3724" s="57">
        <v>1</v>
      </c>
    </row>
    <row r="3725" spans="1:6">
      <c r="A3725" s="55">
        <v>46227</v>
      </c>
      <c r="B3725" s="56" t="s">
        <v>122</v>
      </c>
      <c r="C3725" s="57">
        <v>22</v>
      </c>
      <c r="D3725" s="56" t="s">
        <v>4953</v>
      </c>
      <c r="E3725" s="56" t="s">
        <v>4954</v>
      </c>
      <c r="F3725" s="57">
        <v>1</v>
      </c>
    </row>
    <row r="3726" spans="1:6">
      <c r="A3726" s="55">
        <v>46227</v>
      </c>
      <c r="B3726" s="56" t="s">
        <v>126</v>
      </c>
      <c r="C3726" s="57">
        <v>22</v>
      </c>
      <c r="D3726" s="56" t="s">
        <v>4942</v>
      </c>
      <c r="E3726" s="56" t="s">
        <v>4943</v>
      </c>
      <c r="F3726" s="57">
        <v>2</v>
      </c>
    </row>
    <row r="3727" spans="1:6">
      <c r="A3727" s="55">
        <v>46227</v>
      </c>
      <c r="B3727" s="56" t="s">
        <v>128</v>
      </c>
      <c r="C3727" s="57">
        <v>2</v>
      </c>
      <c r="D3727" s="56" t="s">
        <v>4944</v>
      </c>
      <c r="E3727" s="56" t="s">
        <v>4945</v>
      </c>
      <c r="F3727" s="57">
        <v>1</v>
      </c>
    </row>
    <row r="3728" spans="1:6">
      <c r="A3728" s="55">
        <v>46227</v>
      </c>
      <c r="B3728" s="56" t="s">
        <v>130</v>
      </c>
      <c r="C3728" s="57">
        <v>35</v>
      </c>
      <c r="D3728" s="56" t="s">
        <v>4942</v>
      </c>
      <c r="E3728" s="56" t="s">
        <v>4943</v>
      </c>
      <c r="F3728" s="57">
        <v>2</v>
      </c>
    </row>
    <row r="3729" spans="1:6">
      <c r="A3729" s="55">
        <v>46227</v>
      </c>
      <c r="B3729" s="56" t="s">
        <v>132</v>
      </c>
      <c r="C3729" s="57">
        <v>13</v>
      </c>
      <c r="D3729" s="56" t="s">
        <v>4944</v>
      </c>
      <c r="E3729" s="56" t="s">
        <v>4945</v>
      </c>
      <c r="F3729" s="57">
        <v>1</v>
      </c>
    </row>
    <row r="3730" spans="1:6">
      <c r="A3730" s="55">
        <v>46227</v>
      </c>
      <c r="B3730" s="56" t="s">
        <v>134</v>
      </c>
      <c r="C3730" s="57">
        <v>5</v>
      </c>
      <c r="D3730" s="56" t="s">
        <v>4950</v>
      </c>
      <c r="E3730" s="56" t="s">
        <v>4951</v>
      </c>
      <c r="F3730" s="57">
        <v>1</v>
      </c>
    </row>
    <row r="3731" spans="1:6">
      <c r="A3731" s="55">
        <v>46227</v>
      </c>
      <c r="B3731" s="56" t="s">
        <v>136</v>
      </c>
      <c r="C3731" s="57">
        <v>11</v>
      </c>
      <c r="D3731" s="56" t="s">
        <v>4942</v>
      </c>
      <c r="E3731" s="56" t="s">
        <v>4943</v>
      </c>
      <c r="F3731" s="57">
        <v>2</v>
      </c>
    </row>
    <row r="3732" spans="1:6">
      <c r="A3732" s="55">
        <v>46227</v>
      </c>
      <c r="B3732" s="56" t="s">
        <v>138</v>
      </c>
      <c r="C3732" s="57">
        <v>66</v>
      </c>
      <c r="D3732" s="56" t="s">
        <v>4955</v>
      </c>
      <c r="E3732" s="56" t="s">
        <v>4956</v>
      </c>
      <c r="F3732" s="57">
        <v>3</v>
      </c>
    </row>
    <row r="3733" spans="1:6">
      <c r="A3733" s="55">
        <v>46227</v>
      </c>
      <c r="B3733" s="56" t="s">
        <v>142</v>
      </c>
      <c r="C3733" s="57">
        <v>47</v>
      </c>
      <c r="D3733" s="56" t="s">
        <v>4946</v>
      </c>
      <c r="E3733" s="56" t="s">
        <v>4947</v>
      </c>
      <c r="F3733" s="57">
        <v>1</v>
      </c>
    </row>
    <row r="3734" spans="1:6">
      <c r="A3734" s="55">
        <v>46227</v>
      </c>
      <c r="B3734" s="56" t="s">
        <v>144</v>
      </c>
      <c r="C3734" s="57">
        <v>111</v>
      </c>
      <c r="D3734" s="56" t="s">
        <v>4953</v>
      </c>
      <c r="E3734" s="56" t="s">
        <v>4954</v>
      </c>
      <c r="F3734" s="57">
        <v>1</v>
      </c>
    </row>
    <row r="3735" spans="1:6">
      <c r="A3735" s="55">
        <v>46227</v>
      </c>
      <c r="B3735" s="56" t="s">
        <v>146</v>
      </c>
      <c r="C3735" s="57">
        <v>149</v>
      </c>
      <c r="D3735" s="56" t="s">
        <v>4942</v>
      </c>
      <c r="E3735" s="56" t="s">
        <v>4943</v>
      </c>
      <c r="F3735" s="57">
        <v>2</v>
      </c>
    </row>
    <row r="3736" spans="1:6">
      <c r="A3736" s="55">
        <v>46227</v>
      </c>
      <c r="B3736" s="56" t="s">
        <v>148</v>
      </c>
      <c r="C3736" s="57">
        <v>44</v>
      </c>
      <c r="D3736" s="56" t="s">
        <v>4953</v>
      </c>
      <c r="E3736" s="56" t="s">
        <v>4954</v>
      </c>
      <c r="F3736" s="57">
        <v>1</v>
      </c>
    </row>
    <row r="3737" spans="1:6">
      <c r="A3737" s="55">
        <v>46227</v>
      </c>
      <c r="B3737" s="56" t="s">
        <v>152</v>
      </c>
      <c r="C3737" s="57">
        <v>63</v>
      </c>
      <c r="D3737" s="56" t="s">
        <v>4953</v>
      </c>
      <c r="E3737" s="56" t="s">
        <v>4954</v>
      </c>
      <c r="F3737" s="57">
        <v>1</v>
      </c>
    </row>
    <row r="3738" spans="1:6">
      <c r="A3738" s="55">
        <v>46227</v>
      </c>
      <c r="B3738" s="56" t="s">
        <v>154</v>
      </c>
      <c r="C3738" s="57">
        <v>23</v>
      </c>
      <c r="D3738" s="56" t="s">
        <v>4944</v>
      </c>
      <c r="E3738" s="56" t="s">
        <v>4945</v>
      </c>
      <c r="F3738" s="57">
        <v>1</v>
      </c>
    </row>
    <row r="3739" spans="1:6">
      <c r="A3739" s="55">
        <v>46227</v>
      </c>
      <c r="B3739" s="56" t="s">
        <v>156</v>
      </c>
      <c r="C3739" s="57">
        <v>5</v>
      </c>
      <c r="D3739" s="56" t="s">
        <v>4942</v>
      </c>
      <c r="E3739" s="56" t="s">
        <v>4943</v>
      </c>
      <c r="F3739" s="57">
        <v>2</v>
      </c>
    </row>
    <row r="3740" spans="1:6">
      <c r="A3740" s="55">
        <v>46227</v>
      </c>
      <c r="B3740" s="56" t="s">
        <v>160</v>
      </c>
      <c r="C3740" s="57">
        <v>87</v>
      </c>
      <c r="D3740" s="56" t="s">
        <v>4942</v>
      </c>
      <c r="E3740" s="56" t="s">
        <v>4943</v>
      </c>
      <c r="F3740" s="57">
        <v>2</v>
      </c>
    </row>
    <row r="3741" spans="1:6">
      <c r="A3741" s="55">
        <v>46227</v>
      </c>
      <c r="B3741" s="56" t="s">
        <v>164</v>
      </c>
      <c r="C3741" s="57">
        <v>29</v>
      </c>
      <c r="D3741" s="56" t="s">
        <v>4953</v>
      </c>
      <c r="E3741" s="56" t="s">
        <v>4954</v>
      </c>
      <c r="F3741" s="57">
        <v>1</v>
      </c>
    </row>
    <row r="3742" spans="1:6">
      <c r="A3742" s="55">
        <v>46227</v>
      </c>
      <c r="B3742" s="56" t="s">
        <v>168</v>
      </c>
      <c r="C3742" s="57">
        <v>73</v>
      </c>
      <c r="D3742" s="56" t="s">
        <v>4942</v>
      </c>
      <c r="E3742" s="56" t="s">
        <v>4943</v>
      </c>
      <c r="F3742" s="57">
        <v>2</v>
      </c>
    </row>
    <row r="3743" spans="1:6">
      <c r="A3743" s="55">
        <v>46227</v>
      </c>
      <c r="B3743" s="56" t="s">
        <v>170</v>
      </c>
      <c r="C3743" s="57">
        <v>90</v>
      </c>
      <c r="D3743" s="56" t="s">
        <v>4944</v>
      </c>
      <c r="E3743" s="56" t="s">
        <v>4945</v>
      </c>
      <c r="F3743" s="57">
        <v>1</v>
      </c>
    </row>
    <row r="3744" spans="1:6">
      <c r="A3744" s="55">
        <v>46227</v>
      </c>
      <c r="B3744" s="56" t="s">
        <v>176</v>
      </c>
      <c r="C3744" s="57">
        <v>15</v>
      </c>
      <c r="D3744" s="56" t="s">
        <v>4953</v>
      </c>
      <c r="E3744" s="56" t="s">
        <v>4954</v>
      </c>
      <c r="F3744" s="57">
        <v>1</v>
      </c>
    </row>
    <row r="3745" spans="1:6">
      <c r="A3745" s="55">
        <v>46227</v>
      </c>
      <c r="B3745" s="56" t="s">
        <v>178</v>
      </c>
      <c r="C3745" s="57">
        <v>52</v>
      </c>
      <c r="D3745" s="56" t="s">
        <v>4955</v>
      </c>
      <c r="E3745" s="56" t="s">
        <v>4956</v>
      </c>
      <c r="F3745" s="57">
        <v>3</v>
      </c>
    </row>
    <row r="3746" spans="1:6">
      <c r="A3746" s="55">
        <v>46227</v>
      </c>
      <c r="B3746" s="56" t="s">
        <v>180</v>
      </c>
      <c r="C3746" s="57">
        <v>79</v>
      </c>
      <c r="D3746" s="56" t="s">
        <v>4944</v>
      </c>
      <c r="E3746" s="56" t="s">
        <v>4945</v>
      </c>
      <c r="F3746" s="57">
        <v>1</v>
      </c>
    </row>
    <row r="3747" spans="1:6">
      <c r="A3747" s="55">
        <v>46227</v>
      </c>
      <c r="B3747" s="56" t="s">
        <v>182</v>
      </c>
      <c r="C3747" s="57">
        <v>48</v>
      </c>
      <c r="D3747" s="56" t="s">
        <v>4948</v>
      </c>
      <c r="E3747" s="56" t="s">
        <v>4949</v>
      </c>
      <c r="F3747" s="57">
        <v>2</v>
      </c>
    </row>
    <row r="3748" spans="1:6">
      <c r="A3748" s="55">
        <v>46227</v>
      </c>
      <c r="B3748" s="56" t="s">
        <v>184</v>
      </c>
      <c r="C3748" s="57">
        <v>69</v>
      </c>
      <c r="D3748" s="56" t="s">
        <v>4944</v>
      </c>
      <c r="E3748" s="56" t="s">
        <v>4945</v>
      </c>
      <c r="F3748" s="57">
        <v>1</v>
      </c>
    </row>
    <row r="3749" spans="1:6">
      <c r="A3749" s="55">
        <v>46227</v>
      </c>
      <c r="B3749" s="56" t="s">
        <v>186</v>
      </c>
      <c r="C3749" s="57">
        <v>20</v>
      </c>
      <c r="D3749" s="56" t="s">
        <v>4953</v>
      </c>
      <c r="E3749" s="56" t="s">
        <v>4954</v>
      </c>
      <c r="F3749" s="57">
        <v>1</v>
      </c>
    </row>
    <row r="3750" spans="1:6">
      <c r="A3750" s="55">
        <v>46227</v>
      </c>
      <c r="B3750" s="56" t="s">
        <v>192</v>
      </c>
      <c r="C3750" s="57">
        <v>16</v>
      </c>
      <c r="D3750" s="56" t="s">
        <v>4950</v>
      </c>
      <c r="E3750" s="56" t="s">
        <v>4951</v>
      </c>
      <c r="F3750" s="57">
        <v>1</v>
      </c>
    </row>
    <row r="3751" spans="1:6">
      <c r="A3751" s="55">
        <v>46227</v>
      </c>
      <c r="B3751" s="56" t="s">
        <v>194</v>
      </c>
      <c r="C3751" s="57">
        <v>76</v>
      </c>
      <c r="D3751" s="56" t="s">
        <v>4965</v>
      </c>
      <c r="E3751" s="56" t="s">
        <v>4966</v>
      </c>
      <c r="F3751" s="57">
        <v>2</v>
      </c>
    </row>
    <row r="3752" spans="1:6">
      <c r="A3752" s="55">
        <v>46227</v>
      </c>
      <c r="B3752" s="56" t="s">
        <v>196</v>
      </c>
      <c r="C3752" s="57">
        <v>11</v>
      </c>
      <c r="D3752" s="56" t="s">
        <v>4953</v>
      </c>
      <c r="E3752" s="56" t="s">
        <v>4954</v>
      </c>
      <c r="F3752" s="57">
        <v>1</v>
      </c>
    </row>
    <row r="3753" spans="1:6">
      <c r="A3753" s="55">
        <v>46227</v>
      </c>
      <c r="B3753" s="56" t="s">
        <v>206</v>
      </c>
      <c r="C3753" s="57">
        <v>7</v>
      </c>
      <c r="D3753" s="56" t="s">
        <v>4950</v>
      </c>
      <c r="E3753" s="56" t="s">
        <v>4951</v>
      </c>
      <c r="F3753" s="57">
        <v>1</v>
      </c>
    </row>
    <row r="3754" spans="1:6">
      <c r="A3754" s="55">
        <v>46227</v>
      </c>
      <c r="B3754" s="56" t="s">
        <v>208</v>
      </c>
      <c r="C3754" s="57">
        <v>1</v>
      </c>
      <c r="D3754" s="56" t="s">
        <v>4950</v>
      </c>
      <c r="E3754" s="56" t="s">
        <v>4951</v>
      </c>
      <c r="F3754" s="57">
        <v>1</v>
      </c>
    </row>
    <row r="3755" spans="1:6">
      <c r="A3755" s="55">
        <v>46227</v>
      </c>
      <c r="B3755" s="56" t="s">
        <v>212</v>
      </c>
      <c r="C3755" s="57">
        <v>8</v>
      </c>
      <c r="D3755" s="56" t="s">
        <v>4942</v>
      </c>
      <c r="E3755" s="56" t="s">
        <v>4943</v>
      </c>
      <c r="F3755" s="57">
        <v>2</v>
      </c>
    </row>
    <row r="3756" spans="1:6">
      <c r="A3756" s="55">
        <v>46227</v>
      </c>
      <c r="B3756" s="56" t="s">
        <v>216</v>
      </c>
      <c r="C3756" s="57">
        <v>35</v>
      </c>
      <c r="D3756" s="56" t="s">
        <v>4946</v>
      </c>
      <c r="E3756" s="56" t="s">
        <v>4947</v>
      </c>
      <c r="F3756" s="57">
        <v>1</v>
      </c>
    </row>
    <row r="3757" spans="1:6">
      <c r="A3757" s="55">
        <v>46227</v>
      </c>
      <c r="B3757" s="56" t="s">
        <v>218</v>
      </c>
      <c r="C3757" s="57">
        <v>2</v>
      </c>
      <c r="D3757" s="56" t="s">
        <v>4950</v>
      </c>
      <c r="E3757" s="56" t="s">
        <v>4951</v>
      </c>
      <c r="F3757" s="57">
        <v>1</v>
      </c>
    </row>
    <row r="3758" spans="1:6">
      <c r="A3758" s="55">
        <v>46227</v>
      </c>
      <c r="B3758" s="56" t="s">
        <v>220</v>
      </c>
      <c r="C3758" s="57">
        <v>18</v>
      </c>
      <c r="D3758" s="56" t="s">
        <v>4953</v>
      </c>
      <c r="E3758" s="56" t="s">
        <v>4954</v>
      </c>
      <c r="F3758" s="57">
        <v>1</v>
      </c>
    </row>
    <row r="3759" spans="1:6">
      <c r="A3759" s="55">
        <v>46227</v>
      </c>
      <c r="B3759" s="56" t="s">
        <v>226</v>
      </c>
      <c r="C3759" s="57">
        <v>109</v>
      </c>
      <c r="D3759" s="56" t="s">
        <v>4953</v>
      </c>
      <c r="E3759" s="56" t="s">
        <v>4954</v>
      </c>
      <c r="F3759" s="57">
        <v>1</v>
      </c>
    </row>
    <row r="3760" spans="1:6">
      <c r="A3760" s="55">
        <v>46227</v>
      </c>
      <c r="B3760" s="56" t="s">
        <v>228</v>
      </c>
      <c r="C3760" s="57">
        <v>159</v>
      </c>
      <c r="D3760" s="56" t="s">
        <v>4948</v>
      </c>
      <c r="E3760" s="56" t="s">
        <v>4949</v>
      </c>
      <c r="F3760" s="57">
        <v>2</v>
      </c>
    </row>
    <row r="3761" spans="1:6">
      <c r="A3761" s="55">
        <v>46227</v>
      </c>
      <c r="B3761" s="56" t="s">
        <v>232</v>
      </c>
      <c r="C3761" s="57">
        <v>6</v>
      </c>
      <c r="D3761" s="56" t="s">
        <v>4950</v>
      </c>
      <c r="E3761" s="56" t="s">
        <v>4951</v>
      </c>
      <c r="F3761" s="57">
        <v>1</v>
      </c>
    </row>
    <row r="3762" spans="1:6">
      <c r="A3762" s="55">
        <v>46227</v>
      </c>
      <c r="B3762" s="56" t="s">
        <v>238</v>
      </c>
      <c r="C3762" s="57">
        <v>5</v>
      </c>
      <c r="D3762" s="56" t="s">
        <v>4950</v>
      </c>
      <c r="E3762" s="56" t="s">
        <v>4951</v>
      </c>
      <c r="F3762" s="57">
        <v>1</v>
      </c>
    </row>
    <row r="3763" spans="1:6">
      <c r="A3763" s="55">
        <v>46227</v>
      </c>
      <c r="B3763" s="56" t="s">
        <v>250</v>
      </c>
      <c r="C3763" s="57">
        <v>32</v>
      </c>
      <c r="D3763" s="56" t="s">
        <v>4942</v>
      </c>
      <c r="E3763" s="56" t="s">
        <v>4943</v>
      </c>
      <c r="F3763" s="57">
        <v>2</v>
      </c>
    </row>
    <row r="3764" spans="1:6">
      <c r="A3764" s="55">
        <v>46227</v>
      </c>
      <c r="B3764" s="56" t="s">
        <v>252</v>
      </c>
      <c r="C3764" s="57">
        <v>2</v>
      </c>
      <c r="D3764" s="56" t="s">
        <v>4950</v>
      </c>
      <c r="E3764" s="56" t="s">
        <v>4951</v>
      </c>
      <c r="F3764" s="57">
        <v>1</v>
      </c>
    </row>
    <row r="3765" spans="1:6">
      <c r="A3765" s="55">
        <v>46227</v>
      </c>
      <c r="B3765" s="56" t="s">
        <v>254</v>
      </c>
      <c r="C3765" s="57">
        <v>87</v>
      </c>
      <c r="D3765" s="56" t="s">
        <v>4950</v>
      </c>
      <c r="E3765" s="56" t="s">
        <v>4951</v>
      </c>
      <c r="F3765" s="57">
        <v>1</v>
      </c>
    </row>
    <row r="3766" spans="1:6">
      <c r="A3766" s="55">
        <v>46227</v>
      </c>
      <c r="B3766" s="56" t="s">
        <v>258</v>
      </c>
      <c r="C3766" s="57">
        <v>13</v>
      </c>
      <c r="D3766" s="56" t="s">
        <v>4944</v>
      </c>
      <c r="E3766" s="56" t="s">
        <v>4945</v>
      </c>
      <c r="F3766" s="57">
        <v>1</v>
      </c>
    </row>
    <row r="3767" spans="1:6">
      <c r="A3767" s="55">
        <v>46227</v>
      </c>
      <c r="B3767" s="56" t="s">
        <v>262</v>
      </c>
      <c r="C3767" s="57">
        <v>24</v>
      </c>
      <c r="D3767" s="56" t="s">
        <v>4953</v>
      </c>
      <c r="E3767" s="56" t="s">
        <v>4954</v>
      </c>
      <c r="F3767" s="57">
        <v>1</v>
      </c>
    </row>
    <row r="3768" spans="1:6">
      <c r="A3768" s="55">
        <v>46227</v>
      </c>
      <c r="B3768" s="56" t="s">
        <v>264</v>
      </c>
      <c r="C3768" s="57">
        <v>28</v>
      </c>
      <c r="D3768" s="56" t="s">
        <v>4950</v>
      </c>
      <c r="E3768" s="56" t="s">
        <v>4951</v>
      </c>
      <c r="F3768" s="57">
        <v>1</v>
      </c>
    </row>
    <row r="3769" spans="1:6">
      <c r="A3769" s="55">
        <v>46227</v>
      </c>
      <c r="B3769" s="56" t="s">
        <v>266</v>
      </c>
      <c r="C3769" s="57">
        <v>13</v>
      </c>
      <c r="D3769" s="56" t="s">
        <v>4953</v>
      </c>
      <c r="E3769" s="56" t="s">
        <v>4954</v>
      </c>
      <c r="F3769" s="57">
        <v>1</v>
      </c>
    </row>
    <row r="3770" spans="1:6">
      <c r="A3770" s="55">
        <v>46227</v>
      </c>
      <c r="B3770" s="56" t="s">
        <v>270</v>
      </c>
      <c r="C3770" s="57">
        <v>105</v>
      </c>
      <c r="D3770" s="56" t="s">
        <v>4953</v>
      </c>
      <c r="E3770" s="56" t="s">
        <v>4954</v>
      </c>
      <c r="F3770" s="57">
        <v>1</v>
      </c>
    </row>
    <row r="3771" spans="1:6">
      <c r="A3771" s="55">
        <v>46227</v>
      </c>
      <c r="B3771" s="56" t="s">
        <v>272</v>
      </c>
      <c r="C3771" s="57">
        <v>9</v>
      </c>
      <c r="D3771" s="56" t="s">
        <v>4950</v>
      </c>
      <c r="E3771" s="56" t="s">
        <v>4951</v>
      </c>
      <c r="F3771" s="57">
        <v>1</v>
      </c>
    </row>
    <row r="3772" spans="1:6">
      <c r="A3772" s="55">
        <v>46227</v>
      </c>
      <c r="B3772" s="56" t="s">
        <v>276</v>
      </c>
      <c r="C3772" s="57">
        <v>72</v>
      </c>
      <c r="D3772" s="56" t="s">
        <v>4942</v>
      </c>
      <c r="E3772" s="56" t="s">
        <v>4943</v>
      </c>
      <c r="F3772" s="57">
        <v>2</v>
      </c>
    </row>
    <row r="3773" spans="1:6">
      <c r="A3773" s="55">
        <v>46227</v>
      </c>
      <c r="B3773" s="56" t="s">
        <v>284</v>
      </c>
      <c r="C3773" s="57">
        <v>7</v>
      </c>
      <c r="D3773" s="56" t="s">
        <v>4950</v>
      </c>
      <c r="E3773" s="56" t="s">
        <v>4951</v>
      </c>
      <c r="F3773" s="57">
        <v>1</v>
      </c>
    </row>
    <row r="3774" spans="1:6">
      <c r="A3774" s="55">
        <v>46227</v>
      </c>
      <c r="B3774" s="56" t="s">
        <v>312</v>
      </c>
      <c r="C3774" s="57">
        <v>23</v>
      </c>
      <c r="D3774" s="56" t="s">
        <v>4942</v>
      </c>
      <c r="E3774" s="56" t="s">
        <v>4943</v>
      </c>
      <c r="F3774" s="57">
        <v>2</v>
      </c>
    </row>
    <row r="3775" spans="1:6">
      <c r="A3775" s="55">
        <v>46227</v>
      </c>
      <c r="B3775" s="56" t="s">
        <v>320</v>
      </c>
      <c r="C3775" s="57">
        <v>93</v>
      </c>
      <c r="D3775" s="56" t="s">
        <v>4944</v>
      </c>
      <c r="E3775" s="56" t="s">
        <v>4945</v>
      </c>
      <c r="F3775" s="57">
        <v>1</v>
      </c>
    </row>
    <row r="3776" spans="1:6">
      <c r="A3776" s="55">
        <v>46227</v>
      </c>
      <c r="B3776" s="56" t="s">
        <v>328</v>
      </c>
      <c r="C3776" s="57">
        <v>114</v>
      </c>
      <c r="D3776" s="56" t="s">
        <v>4944</v>
      </c>
      <c r="E3776" s="56" t="s">
        <v>4945</v>
      </c>
      <c r="F3776" s="57">
        <v>1</v>
      </c>
    </row>
    <row r="3777" spans="1:6">
      <c r="A3777" s="55">
        <v>46227</v>
      </c>
      <c r="B3777" s="56" t="s">
        <v>338</v>
      </c>
      <c r="C3777" s="57">
        <v>61</v>
      </c>
      <c r="D3777" s="56" t="s">
        <v>4953</v>
      </c>
      <c r="E3777" s="56" t="s">
        <v>4954</v>
      </c>
      <c r="F3777" s="57">
        <v>1</v>
      </c>
    </row>
    <row r="3778" spans="1:6">
      <c r="A3778" s="55">
        <v>46227</v>
      </c>
      <c r="B3778" s="56" t="s">
        <v>344</v>
      </c>
      <c r="C3778" s="57">
        <v>38</v>
      </c>
      <c r="D3778" s="56" t="s">
        <v>4950</v>
      </c>
      <c r="E3778" s="56" t="s">
        <v>4951</v>
      </c>
      <c r="F3778" s="57">
        <v>1</v>
      </c>
    </row>
    <row r="3779" spans="1:6">
      <c r="A3779" s="55">
        <v>46227</v>
      </c>
      <c r="B3779" s="56" t="s">
        <v>378</v>
      </c>
      <c r="C3779" s="57">
        <v>1</v>
      </c>
      <c r="D3779" s="56" t="s">
        <v>4944</v>
      </c>
      <c r="E3779" s="56" t="s">
        <v>4945</v>
      </c>
      <c r="F3779" s="57">
        <v>1</v>
      </c>
    </row>
    <row r="3780" spans="1:6">
      <c r="A3780" s="55">
        <v>46227</v>
      </c>
      <c r="B3780" s="56" t="s">
        <v>380</v>
      </c>
      <c r="C3780" s="57">
        <v>22</v>
      </c>
      <c r="D3780" s="56" t="s">
        <v>4953</v>
      </c>
      <c r="E3780" s="56" t="s">
        <v>4954</v>
      </c>
      <c r="F3780" s="57">
        <v>1</v>
      </c>
    </row>
    <row r="3781" spans="1:6">
      <c r="A3781" s="55">
        <v>46227</v>
      </c>
      <c r="B3781" s="56" t="s">
        <v>386</v>
      </c>
      <c r="C3781" s="57">
        <v>26</v>
      </c>
      <c r="D3781" s="56" t="s">
        <v>4953</v>
      </c>
      <c r="E3781" s="56" t="s">
        <v>4954</v>
      </c>
      <c r="F3781" s="57">
        <v>1</v>
      </c>
    </row>
    <row r="3782" spans="1:6">
      <c r="A3782" s="55">
        <v>46227</v>
      </c>
      <c r="B3782" s="56" t="s">
        <v>390</v>
      </c>
      <c r="C3782" s="57">
        <v>53</v>
      </c>
      <c r="D3782" s="56" t="s">
        <v>4953</v>
      </c>
      <c r="E3782" s="56" t="s">
        <v>4954</v>
      </c>
      <c r="F3782" s="57">
        <v>1</v>
      </c>
    </row>
    <row r="3783" spans="1:6">
      <c r="A3783" s="55">
        <v>46227</v>
      </c>
      <c r="B3783" s="56" t="s">
        <v>424</v>
      </c>
      <c r="C3783" s="57">
        <v>18</v>
      </c>
      <c r="D3783" s="56" t="s">
        <v>4953</v>
      </c>
      <c r="E3783" s="56" t="s">
        <v>4954</v>
      </c>
      <c r="F3783" s="57">
        <v>1</v>
      </c>
    </row>
    <row r="3784" spans="1:6">
      <c r="A3784" s="55">
        <v>46227</v>
      </c>
      <c r="B3784" s="56" t="s">
        <v>428</v>
      </c>
      <c r="C3784" s="57">
        <v>7</v>
      </c>
      <c r="D3784" s="56" t="s">
        <v>4946</v>
      </c>
      <c r="E3784" s="56" t="s">
        <v>4947</v>
      </c>
      <c r="F3784" s="57">
        <v>1</v>
      </c>
    </row>
    <row r="3785" spans="1:6">
      <c r="A3785" s="55">
        <v>46227</v>
      </c>
      <c r="B3785" s="56" t="s">
        <v>454</v>
      </c>
      <c r="C3785" s="57">
        <v>57</v>
      </c>
      <c r="D3785" s="56" t="s">
        <v>4944</v>
      </c>
      <c r="E3785" s="56" t="s">
        <v>4945</v>
      </c>
      <c r="F3785" s="57">
        <v>1</v>
      </c>
    </row>
    <row r="3786" spans="1:6">
      <c r="A3786" s="55">
        <v>46227</v>
      </c>
      <c r="B3786" s="56" t="s">
        <v>456</v>
      </c>
      <c r="C3786" s="57">
        <v>150</v>
      </c>
      <c r="D3786" s="56" t="s">
        <v>4942</v>
      </c>
      <c r="E3786" s="56" t="s">
        <v>4943</v>
      </c>
      <c r="F3786" s="57">
        <v>2</v>
      </c>
    </row>
    <row r="3787" spans="1:6">
      <c r="A3787" s="55">
        <v>46227</v>
      </c>
      <c r="B3787" s="56" t="s">
        <v>458</v>
      </c>
      <c r="C3787" s="57">
        <v>74</v>
      </c>
      <c r="D3787" s="56" t="s">
        <v>4944</v>
      </c>
      <c r="E3787" s="56" t="s">
        <v>4945</v>
      </c>
      <c r="F3787" s="57">
        <v>1</v>
      </c>
    </row>
    <row r="3788" spans="1:6">
      <c r="A3788" s="55">
        <v>46227</v>
      </c>
      <c r="B3788" s="56" t="s">
        <v>460</v>
      </c>
      <c r="C3788" s="57">
        <v>42</v>
      </c>
      <c r="D3788" s="56" t="s">
        <v>4953</v>
      </c>
      <c r="E3788" s="56" t="s">
        <v>4954</v>
      </c>
      <c r="F3788" s="57">
        <v>1</v>
      </c>
    </row>
    <row r="3789" spans="1:6">
      <c r="A3789" s="55">
        <v>46227</v>
      </c>
      <c r="B3789" s="56" t="s">
        <v>462</v>
      </c>
      <c r="C3789" s="57">
        <v>31</v>
      </c>
      <c r="D3789" s="56" t="s">
        <v>4953</v>
      </c>
      <c r="E3789" s="56" t="s">
        <v>4954</v>
      </c>
      <c r="F3789" s="57">
        <v>1</v>
      </c>
    </row>
    <row r="3790" spans="1:6">
      <c r="A3790" s="55">
        <v>46227</v>
      </c>
      <c r="B3790" s="56" t="s">
        <v>464</v>
      </c>
      <c r="C3790" s="57">
        <v>88</v>
      </c>
      <c r="D3790" s="56" t="s">
        <v>4946</v>
      </c>
      <c r="E3790" s="56" t="s">
        <v>4947</v>
      </c>
      <c r="F3790" s="57">
        <v>1</v>
      </c>
    </row>
    <row r="3791" spans="1:6">
      <c r="A3791" s="55">
        <v>46227</v>
      </c>
      <c r="B3791" s="56" t="s">
        <v>466</v>
      </c>
      <c r="C3791" s="57">
        <v>2</v>
      </c>
      <c r="D3791" s="56" t="s">
        <v>4944</v>
      </c>
      <c r="E3791" s="56" t="s">
        <v>4945</v>
      </c>
      <c r="F3791" s="57">
        <v>1</v>
      </c>
    </row>
    <row r="3792" spans="1:6">
      <c r="A3792" s="55">
        <v>46227</v>
      </c>
      <c r="B3792" s="56" t="s">
        <v>470</v>
      </c>
      <c r="C3792" s="57">
        <v>99</v>
      </c>
      <c r="D3792" s="56" t="s">
        <v>4953</v>
      </c>
      <c r="E3792" s="56" t="s">
        <v>4954</v>
      </c>
      <c r="F3792" s="57">
        <v>1</v>
      </c>
    </row>
    <row r="3793" spans="1:6">
      <c r="A3793" s="55">
        <v>46227</v>
      </c>
      <c r="B3793" s="56" t="s">
        <v>472</v>
      </c>
      <c r="C3793" s="57">
        <v>54</v>
      </c>
      <c r="D3793" s="56" t="s">
        <v>4953</v>
      </c>
      <c r="E3793" s="56" t="s">
        <v>4954</v>
      </c>
      <c r="F3793" s="57">
        <v>1</v>
      </c>
    </row>
    <row r="3794" spans="1:6">
      <c r="A3794" s="55">
        <v>46227</v>
      </c>
      <c r="B3794" s="56" t="s">
        <v>474</v>
      </c>
      <c r="C3794" s="57">
        <v>23</v>
      </c>
      <c r="D3794" s="56" t="s">
        <v>4942</v>
      </c>
      <c r="E3794" s="56" t="s">
        <v>4943</v>
      </c>
      <c r="F3794" s="57">
        <v>2</v>
      </c>
    </row>
    <row r="3795" spans="1:6">
      <c r="A3795" s="55">
        <v>46226</v>
      </c>
      <c r="B3795" s="56" t="s">
        <v>46</v>
      </c>
      <c r="C3795" s="57">
        <v>141</v>
      </c>
      <c r="D3795" s="56" t="s">
        <v>4942</v>
      </c>
      <c r="E3795" s="56" t="s">
        <v>4943</v>
      </c>
      <c r="F3795" s="57">
        <v>2</v>
      </c>
    </row>
    <row r="3796" spans="1:6">
      <c r="A3796" s="55">
        <v>46226</v>
      </c>
      <c r="B3796" s="56" t="s">
        <v>49</v>
      </c>
      <c r="C3796" s="57">
        <v>63</v>
      </c>
      <c r="D3796" s="56" t="s">
        <v>4946</v>
      </c>
      <c r="E3796" s="56" t="s">
        <v>4947</v>
      </c>
      <c r="F3796" s="57">
        <v>1</v>
      </c>
    </row>
    <row r="3797" spans="1:6">
      <c r="A3797" s="55">
        <v>46226</v>
      </c>
      <c r="B3797" s="56" t="s">
        <v>51</v>
      </c>
      <c r="C3797" s="57">
        <v>52</v>
      </c>
      <c r="D3797" s="56" t="s">
        <v>4955</v>
      </c>
      <c r="E3797" s="56" t="s">
        <v>4956</v>
      </c>
      <c r="F3797" s="57">
        <v>3</v>
      </c>
    </row>
    <row r="3798" spans="1:6">
      <c r="A3798" s="55">
        <v>46226</v>
      </c>
      <c r="B3798" s="56" t="s">
        <v>56</v>
      </c>
      <c r="C3798" s="57">
        <v>82</v>
      </c>
      <c r="D3798" s="56" t="s">
        <v>4946</v>
      </c>
      <c r="E3798" s="56" t="s">
        <v>4947</v>
      </c>
      <c r="F3798" s="57">
        <v>1</v>
      </c>
    </row>
    <row r="3799" spans="1:6">
      <c r="A3799" s="55">
        <v>46226</v>
      </c>
      <c r="B3799" s="56" t="s">
        <v>58</v>
      </c>
      <c r="C3799" s="57">
        <v>45</v>
      </c>
      <c r="D3799" s="56" t="s">
        <v>4953</v>
      </c>
      <c r="E3799" s="56" t="s">
        <v>4954</v>
      </c>
      <c r="F3799" s="57">
        <v>1</v>
      </c>
    </row>
    <row r="3800" spans="1:6">
      <c r="A3800" s="55">
        <v>46226</v>
      </c>
      <c r="B3800" s="56" t="s">
        <v>60</v>
      </c>
      <c r="C3800" s="57">
        <v>191</v>
      </c>
      <c r="D3800" s="56" t="s">
        <v>4942</v>
      </c>
      <c r="E3800" s="56" t="s">
        <v>4943</v>
      </c>
      <c r="F3800" s="57">
        <v>2</v>
      </c>
    </row>
    <row r="3801" spans="1:6">
      <c r="A3801" s="55">
        <v>46226</v>
      </c>
      <c r="B3801" s="56" t="s">
        <v>66</v>
      </c>
      <c r="C3801" s="57">
        <v>48</v>
      </c>
      <c r="D3801" s="56" t="s">
        <v>4944</v>
      </c>
      <c r="E3801" s="56" t="s">
        <v>4945</v>
      </c>
      <c r="F3801" s="57">
        <v>1</v>
      </c>
    </row>
    <row r="3802" spans="1:6">
      <c r="A3802" s="55">
        <v>46226</v>
      </c>
      <c r="B3802" s="56" t="s">
        <v>68</v>
      </c>
      <c r="C3802" s="57">
        <v>84</v>
      </c>
      <c r="D3802" s="56" t="s">
        <v>4953</v>
      </c>
      <c r="E3802" s="56" t="s">
        <v>4954</v>
      </c>
      <c r="F3802" s="57">
        <v>1</v>
      </c>
    </row>
    <row r="3803" spans="1:6">
      <c r="A3803" s="55">
        <v>46226</v>
      </c>
      <c r="B3803" s="56" t="s">
        <v>70</v>
      </c>
      <c r="C3803" s="57">
        <v>102</v>
      </c>
      <c r="D3803" s="56" t="s">
        <v>4944</v>
      </c>
      <c r="E3803" s="56" t="s">
        <v>4945</v>
      </c>
      <c r="F3803" s="57">
        <v>1</v>
      </c>
    </row>
    <row r="3804" spans="1:6">
      <c r="A3804" s="55">
        <v>46226</v>
      </c>
      <c r="B3804" s="56" t="s">
        <v>74</v>
      </c>
      <c r="C3804" s="57">
        <v>139</v>
      </c>
      <c r="D3804" s="56" t="s">
        <v>4948</v>
      </c>
      <c r="E3804" s="56" t="s">
        <v>4949</v>
      </c>
      <c r="F3804" s="57">
        <v>2</v>
      </c>
    </row>
    <row r="3805" spans="1:6">
      <c r="A3805" s="55">
        <v>46226</v>
      </c>
      <c r="B3805" s="56" t="s">
        <v>76</v>
      </c>
      <c r="C3805" s="57">
        <v>122</v>
      </c>
      <c r="D3805" s="56" t="s">
        <v>4948</v>
      </c>
      <c r="E3805" s="56" t="s">
        <v>4949</v>
      </c>
      <c r="F3805" s="57">
        <v>2</v>
      </c>
    </row>
    <row r="3806" spans="1:6">
      <c r="A3806" s="55">
        <v>46226</v>
      </c>
      <c r="B3806" s="56" t="s">
        <v>78</v>
      </c>
      <c r="C3806" s="57">
        <v>134</v>
      </c>
      <c r="D3806" s="56" t="s">
        <v>4948</v>
      </c>
      <c r="E3806" s="56" t="s">
        <v>4949</v>
      </c>
      <c r="F3806" s="57">
        <v>2</v>
      </c>
    </row>
    <row r="3807" spans="1:6">
      <c r="A3807" s="55">
        <v>46226</v>
      </c>
      <c r="B3807" s="56" t="s">
        <v>80</v>
      </c>
      <c r="C3807" s="57">
        <v>147</v>
      </c>
      <c r="D3807" s="56" t="s">
        <v>4955</v>
      </c>
      <c r="E3807" s="56" t="s">
        <v>4956</v>
      </c>
      <c r="F3807" s="57">
        <v>3</v>
      </c>
    </row>
    <row r="3808" spans="1:6">
      <c r="A3808" s="55">
        <v>46226</v>
      </c>
      <c r="B3808" s="56" t="s">
        <v>82</v>
      </c>
      <c r="C3808" s="57">
        <v>103</v>
      </c>
      <c r="D3808" s="56" t="s">
        <v>4953</v>
      </c>
      <c r="E3808" s="56" t="s">
        <v>4954</v>
      </c>
      <c r="F3808" s="57">
        <v>1</v>
      </c>
    </row>
    <row r="3809" spans="1:6">
      <c r="A3809" s="55">
        <v>46226</v>
      </c>
      <c r="B3809" s="56" t="s">
        <v>86</v>
      </c>
      <c r="C3809" s="57">
        <v>121</v>
      </c>
      <c r="D3809" s="56" t="s">
        <v>4944</v>
      </c>
      <c r="E3809" s="56" t="s">
        <v>4945</v>
      </c>
      <c r="F3809" s="57">
        <v>1</v>
      </c>
    </row>
    <row r="3810" spans="1:6">
      <c r="A3810" s="55">
        <v>46226</v>
      </c>
      <c r="B3810" s="56" t="s">
        <v>88</v>
      </c>
      <c r="C3810" s="57">
        <v>87</v>
      </c>
      <c r="D3810" s="56" t="s">
        <v>4946</v>
      </c>
      <c r="E3810" s="56" t="s">
        <v>4947</v>
      </c>
      <c r="F3810" s="57">
        <v>1</v>
      </c>
    </row>
    <row r="3811" spans="1:6">
      <c r="A3811" s="55">
        <v>46226</v>
      </c>
      <c r="B3811" s="56" t="s">
        <v>90</v>
      </c>
      <c r="C3811" s="57">
        <v>83</v>
      </c>
      <c r="D3811" s="56" t="s">
        <v>4944</v>
      </c>
      <c r="E3811" s="56" t="s">
        <v>4945</v>
      </c>
      <c r="F3811" s="57">
        <v>1</v>
      </c>
    </row>
    <row r="3812" spans="1:6">
      <c r="A3812" s="55">
        <v>46226</v>
      </c>
      <c r="B3812" s="56" t="s">
        <v>92</v>
      </c>
      <c r="C3812" s="57">
        <v>16</v>
      </c>
      <c r="D3812" s="56" t="s">
        <v>4946</v>
      </c>
      <c r="E3812" s="56" t="s">
        <v>4947</v>
      </c>
      <c r="F3812" s="57">
        <v>1</v>
      </c>
    </row>
    <row r="3813" spans="1:6">
      <c r="A3813" s="55">
        <v>46226</v>
      </c>
      <c r="B3813" s="56" t="s">
        <v>94</v>
      </c>
      <c r="C3813" s="57">
        <v>97</v>
      </c>
      <c r="D3813" s="56" t="s">
        <v>4944</v>
      </c>
      <c r="E3813" s="56" t="s">
        <v>4945</v>
      </c>
      <c r="F3813" s="57">
        <v>1</v>
      </c>
    </row>
    <row r="3814" spans="1:6">
      <c r="A3814" s="55">
        <v>46226</v>
      </c>
      <c r="B3814" s="56" t="s">
        <v>96</v>
      </c>
      <c r="C3814" s="57">
        <v>36</v>
      </c>
      <c r="D3814" s="56" t="s">
        <v>4946</v>
      </c>
      <c r="E3814" s="56" t="s">
        <v>4947</v>
      </c>
      <c r="F3814" s="57">
        <v>1</v>
      </c>
    </row>
    <row r="3815" spans="1:6">
      <c r="A3815" s="55">
        <v>46226</v>
      </c>
      <c r="B3815" s="56" t="s">
        <v>98</v>
      </c>
      <c r="C3815" s="57">
        <v>64</v>
      </c>
      <c r="D3815" s="56" t="s">
        <v>4955</v>
      </c>
      <c r="E3815" s="56" t="s">
        <v>4956</v>
      </c>
      <c r="F3815" s="57">
        <v>3</v>
      </c>
    </row>
    <row r="3816" spans="1:6">
      <c r="A3816" s="55">
        <v>46226</v>
      </c>
      <c r="B3816" s="56" t="s">
        <v>100</v>
      </c>
      <c r="C3816" s="57">
        <v>57</v>
      </c>
      <c r="D3816" s="56" t="s">
        <v>4953</v>
      </c>
      <c r="E3816" s="56" t="s">
        <v>4954</v>
      </c>
      <c r="F3816" s="57">
        <v>1</v>
      </c>
    </row>
    <row r="3817" spans="1:6">
      <c r="A3817" s="55">
        <v>46226</v>
      </c>
      <c r="B3817" s="56" t="s">
        <v>102</v>
      </c>
      <c r="C3817" s="57">
        <v>126</v>
      </c>
      <c r="D3817" s="56" t="s">
        <v>4944</v>
      </c>
      <c r="E3817" s="56" t="s">
        <v>4945</v>
      </c>
      <c r="F3817" s="57">
        <v>1</v>
      </c>
    </row>
    <row r="3818" spans="1:6">
      <c r="A3818" s="55">
        <v>46226</v>
      </c>
      <c r="B3818" s="56" t="s">
        <v>112</v>
      </c>
      <c r="C3818" s="57">
        <v>123</v>
      </c>
      <c r="D3818" s="56" t="s">
        <v>4948</v>
      </c>
      <c r="E3818" s="56" t="s">
        <v>4949</v>
      </c>
      <c r="F3818" s="57">
        <v>2</v>
      </c>
    </row>
    <row r="3819" spans="1:6">
      <c r="A3819" s="55">
        <v>46226</v>
      </c>
      <c r="B3819" s="56" t="s">
        <v>114</v>
      </c>
      <c r="C3819" s="57">
        <v>163</v>
      </c>
      <c r="D3819" s="56" t="s">
        <v>4944</v>
      </c>
      <c r="E3819" s="56" t="s">
        <v>4945</v>
      </c>
      <c r="F3819" s="57">
        <v>1</v>
      </c>
    </row>
    <row r="3820" spans="1:6">
      <c r="A3820" s="55">
        <v>46226</v>
      </c>
      <c r="B3820" s="56" t="s">
        <v>118</v>
      </c>
      <c r="C3820" s="57">
        <v>109</v>
      </c>
      <c r="D3820" s="56" t="s">
        <v>4953</v>
      </c>
      <c r="E3820" s="56" t="s">
        <v>4954</v>
      </c>
      <c r="F3820" s="57">
        <v>1</v>
      </c>
    </row>
    <row r="3821" spans="1:6">
      <c r="A3821" s="55">
        <v>46226</v>
      </c>
      <c r="B3821" s="56" t="s">
        <v>120</v>
      </c>
      <c r="C3821" s="57">
        <v>21</v>
      </c>
      <c r="D3821" s="56" t="s">
        <v>4942</v>
      </c>
      <c r="E3821" s="56" t="s">
        <v>4943</v>
      </c>
      <c r="F3821" s="57">
        <v>2</v>
      </c>
    </row>
    <row r="3822" spans="1:6">
      <c r="A3822" s="55">
        <v>46226</v>
      </c>
      <c r="B3822" s="56" t="s">
        <v>122</v>
      </c>
      <c r="C3822" s="57">
        <v>48</v>
      </c>
      <c r="D3822" s="56" t="s">
        <v>4953</v>
      </c>
      <c r="E3822" s="56" t="s">
        <v>4954</v>
      </c>
      <c r="F3822" s="57">
        <v>1</v>
      </c>
    </row>
    <row r="3823" spans="1:6">
      <c r="A3823" s="55">
        <v>46226</v>
      </c>
      <c r="B3823" s="56" t="s">
        <v>126</v>
      </c>
      <c r="C3823" s="57">
        <v>85</v>
      </c>
      <c r="D3823" s="56" t="s">
        <v>4955</v>
      </c>
      <c r="E3823" s="56" t="s">
        <v>4956</v>
      </c>
      <c r="F3823" s="57">
        <v>3</v>
      </c>
    </row>
    <row r="3824" spans="1:6">
      <c r="A3824" s="55">
        <v>46226</v>
      </c>
      <c r="B3824" s="56" t="s">
        <v>128</v>
      </c>
      <c r="C3824" s="57">
        <v>2</v>
      </c>
      <c r="D3824" s="56" t="s">
        <v>4944</v>
      </c>
      <c r="E3824" s="56" t="s">
        <v>4945</v>
      </c>
      <c r="F3824" s="57">
        <v>1</v>
      </c>
    </row>
    <row r="3825" spans="1:6">
      <c r="A3825" s="55">
        <v>46226</v>
      </c>
      <c r="B3825" s="56" t="s">
        <v>130</v>
      </c>
      <c r="C3825" s="57">
        <v>7</v>
      </c>
      <c r="D3825" s="56" t="s">
        <v>4942</v>
      </c>
      <c r="E3825" s="56" t="s">
        <v>4943</v>
      </c>
      <c r="F3825" s="57">
        <v>2</v>
      </c>
    </row>
    <row r="3826" spans="1:6">
      <c r="A3826" s="55">
        <v>46226</v>
      </c>
      <c r="B3826" s="56" t="s">
        <v>136</v>
      </c>
      <c r="C3826" s="57">
        <v>32</v>
      </c>
      <c r="D3826" s="56" t="s">
        <v>4942</v>
      </c>
      <c r="E3826" s="56" t="s">
        <v>4943</v>
      </c>
      <c r="F3826" s="57">
        <v>2</v>
      </c>
    </row>
    <row r="3827" spans="1:6">
      <c r="A3827" s="55">
        <v>46226</v>
      </c>
      <c r="B3827" s="56" t="s">
        <v>138</v>
      </c>
      <c r="C3827" s="57">
        <v>85</v>
      </c>
      <c r="D3827" s="56" t="s">
        <v>4955</v>
      </c>
      <c r="E3827" s="56" t="s">
        <v>4956</v>
      </c>
      <c r="F3827" s="57">
        <v>3</v>
      </c>
    </row>
    <row r="3828" spans="1:6">
      <c r="A3828" s="55">
        <v>46226</v>
      </c>
      <c r="B3828" s="56" t="s">
        <v>142</v>
      </c>
      <c r="C3828" s="57">
        <v>56</v>
      </c>
      <c r="D3828" s="56" t="s">
        <v>4946</v>
      </c>
      <c r="E3828" s="56" t="s">
        <v>4947</v>
      </c>
      <c r="F3828" s="57">
        <v>1</v>
      </c>
    </row>
    <row r="3829" spans="1:6">
      <c r="A3829" s="55">
        <v>46226</v>
      </c>
      <c r="B3829" s="56" t="s">
        <v>144</v>
      </c>
      <c r="C3829" s="57">
        <v>47</v>
      </c>
      <c r="D3829" s="56" t="s">
        <v>4953</v>
      </c>
      <c r="E3829" s="56" t="s">
        <v>4954</v>
      </c>
      <c r="F3829" s="57">
        <v>1</v>
      </c>
    </row>
    <row r="3830" spans="1:6">
      <c r="A3830" s="55">
        <v>46226</v>
      </c>
      <c r="B3830" s="56" t="s">
        <v>146</v>
      </c>
      <c r="C3830" s="57">
        <v>134</v>
      </c>
      <c r="D3830" s="56" t="s">
        <v>4942</v>
      </c>
      <c r="E3830" s="56" t="s">
        <v>4943</v>
      </c>
      <c r="F3830" s="57">
        <v>2</v>
      </c>
    </row>
    <row r="3831" spans="1:6">
      <c r="A3831" s="55">
        <v>46226</v>
      </c>
      <c r="B3831" s="56" t="s">
        <v>148</v>
      </c>
      <c r="C3831" s="57">
        <v>55</v>
      </c>
      <c r="D3831" s="56" t="s">
        <v>4953</v>
      </c>
      <c r="E3831" s="56" t="s">
        <v>4954</v>
      </c>
      <c r="F3831" s="57">
        <v>1</v>
      </c>
    </row>
    <row r="3832" spans="1:6">
      <c r="A3832" s="55">
        <v>46226</v>
      </c>
      <c r="B3832" s="56" t="s">
        <v>152</v>
      </c>
      <c r="C3832" s="57">
        <v>61</v>
      </c>
      <c r="D3832" s="56" t="s">
        <v>4953</v>
      </c>
      <c r="E3832" s="56" t="s">
        <v>4954</v>
      </c>
      <c r="F3832" s="57">
        <v>1</v>
      </c>
    </row>
    <row r="3833" spans="1:6">
      <c r="A3833" s="55">
        <v>46226</v>
      </c>
      <c r="B3833" s="56" t="s">
        <v>154</v>
      </c>
      <c r="C3833" s="57">
        <v>57</v>
      </c>
      <c r="D3833" s="56" t="s">
        <v>4944</v>
      </c>
      <c r="E3833" s="56" t="s">
        <v>4945</v>
      </c>
      <c r="F3833" s="57">
        <v>1</v>
      </c>
    </row>
    <row r="3834" spans="1:6">
      <c r="A3834" s="55">
        <v>46226</v>
      </c>
      <c r="B3834" s="56" t="s">
        <v>156</v>
      </c>
      <c r="C3834" s="57">
        <v>3</v>
      </c>
      <c r="D3834" s="56" t="s">
        <v>4950</v>
      </c>
      <c r="E3834" s="56" t="s">
        <v>4951</v>
      </c>
      <c r="F3834" s="57">
        <v>1</v>
      </c>
    </row>
    <row r="3835" spans="1:6">
      <c r="A3835" s="55">
        <v>46226</v>
      </c>
      <c r="B3835" s="56" t="s">
        <v>164</v>
      </c>
      <c r="C3835" s="57">
        <v>25</v>
      </c>
      <c r="D3835" s="56" t="s">
        <v>4953</v>
      </c>
      <c r="E3835" s="56" t="s">
        <v>4954</v>
      </c>
      <c r="F3835" s="57">
        <v>1</v>
      </c>
    </row>
    <row r="3836" spans="1:6">
      <c r="A3836" s="55">
        <v>46226</v>
      </c>
      <c r="B3836" s="56" t="s">
        <v>168</v>
      </c>
      <c r="C3836" s="57">
        <v>31</v>
      </c>
      <c r="D3836" s="56" t="s">
        <v>4942</v>
      </c>
      <c r="E3836" s="56" t="s">
        <v>4943</v>
      </c>
      <c r="F3836" s="57">
        <v>2</v>
      </c>
    </row>
    <row r="3837" spans="1:6">
      <c r="A3837" s="55">
        <v>46226</v>
      </c>
      <c r="B3837" s="56" t="s">
        <v>170</v>
      </c>
      <c r="C3837" s="57">
        <v>62</v>
      </c>
      <c r="D3837" s="56" t="s">
        <v>4944</v>
      </c>
      <c r="E3837" s="56" t="s">
        <v>4945</v>
      </c>
      <c r="F3837" s="57">
        <v>1</v>
      </c>
    </row>
    <row r="3838" spans="1:6">
      <c r="A3838" s="55">
        <v>46226</v>
      </c>
      <c r="B3838" s="56" t="s">
        <v>178</v>
      </c>
      <c r="C3838" s="57">
        <v>99</v>
      </c>
      <c r="D3838" s="56" t="s">
        <v>4955</v>
      </c>
      <c r="E3838" s="56" t="s">
        <v>4956</v>
      </c>
      <c r="F3838" s="57">
        <v>3</v>
      </c>
    </row>
    <row r="3839" spans="1:6">
      <c r="A3839" s="55">
        <v>46226</v>
      </c>
      <c r="B3839" s="56" t="s">
        <v>182</v>
      </c>
      <c r="C3839" s="57">
        <v>50</v>
      </c>
      <c r="D3839" s="56" t="s">
        <v>4948</v>
      </c>
      <c r="E3839" s="56" t="s">
        <v>4949</v>
      </c>
      <c r="F3839" s="57">
        <v>2</v>
      </c>
    </row>
    <row r="3840" spans="1:6">
      <c r="A3840" s="55">
        <v>46226</v>
      </c>
      <c r="B3840" s="56" t="s">
        <v>184</v>
      </c>
      <c r="C3840" s="57">
        <v>78</v>
      </c>
      <c r="D3840" s="56" t="s">
        <v>4944</v>
      </c>
      <c r="E3840" s="56" t="s">
        <v>4945</v>
      </c>
      <c r="F3840" s="57">
        <v>1</v>
      </c>
    </row>
    <row r="3841" spans="1:6">
      <c r="A3841" s="55">
        <v>46226</v>
      </c>
      <c r="B3841" s="56" t="s">
        <v>190</v>
      </c>
      <c r="C3841" s="57">
        <v>96</v>
      </c>
      <c r="D3841" s="56" t="s">
        <v>4950</v>
      </c>
      <c r="E3841" s="56" t="s">
        <v>4951</v>
      </c>
      <c r="F3841" s="57">
        <v>1</v>
      </c>
    </row>
    <row r="3842" spans="1:6">
      <c r="A3842" s="55">
        <v>46226</v>
      </c>
      <c r="B3842" s="56" t="s">
        <v>194</v>
      </c>
      <c r="C3842" s="57">
        <v>74</v>
      </c>
      <c r="D3842" s="56" t="s">
        <v>4953</v>
      </c>
      <c r="E3842" s="56" t="s">
        <v>4954</v>
      </c>
      <c r="F3842" s="57">
        <v>1</v>
      </c>
    </row>
    <row r="3843" spans="1:6">
      <c r="A3843" s="55">
        <v>46226</v>
      </c>
      <c r="B3843" s="56" t="s">
        <v>196</v>
      </c>
      <c r="C3843" s="57">
        <v>10</v>
      </c>
      <c r="D3843" s="56" t="s">
        <v>4953</v>
      </c>
      <c r="E3843" s="56" t="s">
        <v>4954</v>
      </c>
      <c r="F3843" s="57">
        <v>1</v>
      </c>
    </row>
    <row r="3844" spans="1:6">
      <c r="A3844" s="55">
        <v>46226</v>
      </c>
      <c r="B3844" s="56" t="s">
        <v>198</v>
      </c>
      <c r="C3844" s="57">
        <v>5</v>
      </c>
      <c r="D3844" s="56" t="s">
        <v>4946</v>
      </c>
      <c r="E3844" s="56" t="s">
        <v>4947</v>
      </c>
      <c r="F3844" s="57">
        <v>1</v>
      </c>
    </row>
    <row r="3845" spans="1:6">
      <c r="A3845" s="55">
        <v>46226</v>
      </c>
      <c r="B3845" s="56" t="s">
        <v>206</v>
      </c>
      <c r="C3845" s="57">
        <v>7</v>
      </c>
      <c r="D3845" s="56" t="s">
        <v>4950</v>
      </c>
      <c r="E3845" s="56" t="s">
        <v>4951</v>
      </c>
      <c r="F3845" s="57">
        <v>1</v>
      </c>
    </row>
    <row r="3846" spans="1:6">
      <c r="A3846" s="55">
        <v>46226</v>
      </c>
      <c r="B3846" s="56" t="s">
        <v>208</v>
      </c>
      <c r="C3846" s="57">
        <v>10</v>
      </c>
      <c r="D3846" s="56" t="s">
        <v>4950</v>
      </c>
      <c r="E3846" s="56" t="s">
        <v>4951</v>
      </c>
      <c r="F3846" s="57">
        <v>1</v>
      </c>
    </row>
    <row r="3847" spans="1:6">
      <c r="A3847" s="55">
        <v>46226</v>
      </c>
      <c r="B3847" s="56" t="s">
        <v>212</v>
      </c>
      <c r="C3847" s="57">
        <v>27</v>
      </c>
      <c r="D3847" s="56" t="s">
        <v>4942</v>
      </c>
      <c r="E3847" s="56" t="s">
        <v>4943</v>
      </c>
      <c r="F3847" s="57">
        <v>2</v>
      </c>
    </row>
    <row r="3848" spans="1:6">
      <c r="A3848" s="55">
        <v>46226</v>
      </c>
      <c r="B3848" s="56" t="s">
        <v>214</v>
      </c>
      <c r="C3848" s="57">
        <v>8</v>
      </c>
      <c r="D3848" s="56" t="s">
        <v>4944</v>
      </c>
      <c r="E3848" s="56" t="s">
        <v>4945</v>
      </c>
      <c r="F3848" s="57">
        <v>1</v>
      </c>
    </row>
    <row r="3849" spans="1:6">
      <c r="A3849" s="55">
        <v>46226</v>
      </c>
      <c r="B3849" s="56" t="s">
        <v>216</v>
      </c>
      <c r="C3849" s="57">
        <v>81</v>
      </c>
      <c r="D3849" s="56" t="s">
        <v>4955</v>
      </c>
      <c r="E3849" s="56" t="s">
        <v>4956</v>
      </c>
      <c r="F3849" s="57">
        <v>3</v>
      </c>
    </row>
    <row r="3850" spans="1:6">
      <c r="A3850" s="55">
        <v>46226</v>
      </c>
      <c r="B3850" s="56" t="s">
        <v>218</v>
      </c>
      <c r="C3850" s="57">
        <v>35</v>
      </c>
      <c r="D3850" s="56" t="s">
        <v>4950</v>
      </c>
      <c r="E3850" s="56" t="s">
        <v>4951</v>
      </c>
      <c r="F3850" s="57">
        <v>1</v>
      </c>
    </row>
    <row r="3851" spans="1:6">
      <c r="A3851" s="55">
        <v>46226</v>
      </c>
      <c r="B3851" s="56" t="s">
        <v>220</v>
      </c>
      <c r="C3851" s="57">
        <v>28</v>
      </c>
      <c r="D3851" s="56" t="s">
        <v>4953</v>
      </c>
      <c r="E3851" s="56" t="s">
        <v>4954</v>
      </c>
      <c r="F3851" s="57">
        <v>1</v>
      </c>
    </row>
    <row r="3852" spans="1:6">
      <c r="A3852" s="55">
        <v>46226</v>
      </c>
      <c r="B3852" s="56" t="s">
        <v>222</v>
      </c>
      <c r="C3852" s="57">
        <v>61</v>
      </c>
      <c r="D3852" s="56" t="s">
        <v>4950</v>
      </c>
      <c r="E3852" s="56" t="s">
        <v>4951</v>
      </c>
      <c r="F3852" s="57">
        <v>1</v>
      </c>
    </row>
    <row r="3853" spans="1:6">
      <c r="A3853" s="55">
        <v>46226</v>
      </c>
      <c r="B3853" s="56" t="s">
        <v>226</v>
      </c>
      <c r="C3853" s="57">
        <v>91</v>
      </c>
      <c r="D3853" s="56" t="s">
        <v>4953</v>
      </c>
      <c r="E3853" s="56" t="s">
        <v>4954</v>
      </c>
      <c r="F3853" s="57">
        <v>1</v>
      </c>
    </row>
    <row r="3854" spans="1:6">
      <c r="A3854" s="55">
        <v>46226</v>
      </c>
      <c r="B3854" s="56" t="s">
        <v>228</v>
      </c>
      <c r="C3854" s="57">
        <v>59</v>
      </c>
      <c r="D3854" s="56" t="s">
        <v>4948</v>
      </c>
      <c r="E3854" s="56" t="s">
        <v>4949</v>
      </c>
      <c r="F3854" s="57">
        <v>2</v>
      </c>
    </row>
    <row r="3855" spans="1:6">
      <c r="A3855" s="55">
        <v>46226</v>
      </c>
      <c r="B3855" s="56" t="s">
        <v>234</v>
      </c>
      <c r="C3855" s="57">
        <v>53</v>
      </c>
      <c r="D3855" s="56" t="s">
        <v>4950</v>
      </c>
      <c r="E3855" s="56" t="s">
        <v>4951</v>
      </c>
      <c r="F3855" s="57">
        <v>1</v>
      </c>
    </row>
    <row r="3856" spans="1:6">
      <c r="A3856" s="55">
        <v>46226</v>
      </c>
      <c r="B3856" s="56" t="s">
        <v>238</v>
      </c>
      <c r="C3856" s="57">
        <v>117</v>
      </c>
      <c r="D3856" s="56" t="s">
        <v>4948</v>
      </c>
      <c r="E3856" s="56" t="s">
        <v>4949</v>
      </c>
      <c r="F3856" s="57">
        <v>2</v>
      </c>
    </row>
    <row r="3857" spans="1:6">
      <c r="A3857" s="55">
        <v>46226</v>
      </c>
      <c r="B3857" s="56" t="s">
        <v>246</v>
      </c>
      <c r="C3857" s="57">
        <v>10</v>
      </c>
      <c r="D3857" s="56" t="s">
        <v>4950</v>
      </c>
      <c r="E3857" s="56" t="s">
        <v>4951</v>
      </c>
      <c r="F3857" s="57">
        <v>1</v>
      </c>
    </row>
    <row r="3858" spans="1:6">
      <c r="A3858" s="55">
        <v>46226</v>
      </c>
      <c r="B3858" s="56" t="s">
        <v>250</v>
      </c>
      <c r="C3858" s="57">
        <v>31</v>
      </c>
      <c r="D3858" s="56" t="s">
        <v>4942</v>
      </c>
      <c r="E3858" s="56" t="s">
        <v>4943</v>
      </c>
      <c r="F3858" s="57">
        <v>2</v>
      </c>
    </row>
    <row r="3859" spans="1:6">
      <c r="A3859" s="55">
        <v>46226</v>
      </c>
      <c r="B3859" s="56" t="s">
        <v>258</v>
      </c>
      <c r="C3859" s="57">
        <v>6</v>
      </c>
      <c r="D3859" s="56" t="s">
        <v>4944</v>
      </c>
      <c r="E3859" s="56" t="s">
        <v>4945</v>
      </c>
      <c r="F3859" s="57">
        <v>1</v>
      </c>
    </row>
    <row r="3860" spans="1:6">
      <c r="A3860" s="55">
        <v>46226</v>
      </c>
      <c r="B3860" s="56" t="s">
        <v>264</v>
      </c>
      <c r="C3860" s="57">
        <v>57</v>
      </c>
      <c r="D3860" s="56" t="s">
        <v>4950</v>
      </c>
      <c r="E3860" s="56" t="s">
        <v>4951</v>
      </c>
      <c r="F3860" s="57">
        <v>1</v>
      </c>
    </row>
    <row r="3861" spans="1:6">
      <c r="A3861" s="55">
        <v>46226</v>
      </c>
      <c r="B3861" s="56" t="s">
        <v>270</v>
      </c>
      <c r="C3861" s="57">
        <v>111</v>
      </c>
      <c r="D3861" s="56" t="s">
        <v>4953</v>
      </c>
      <c r="E3861" s="56" t="s">
        <v>4954</v>
      </c>
      <c r="F3861" s="57">
        <v>1</v>
      </c>
    </row>
    <row r="3862" spans="1:6">
      <c r="A3862" s="55">
        <v>46226</v>
      </c>
      <c r="B3862" s="56" t="s">
        <v>312</v>
      </c>
      <c r="C3862" s="57">
        <v>10</v>
      </c>
      <c r="D3862" s="56" t="s">
        <v>4942</v>
      </c>
      <c r="E3862" s="56" t="s">
        <v>4943</v>
      </c>
      <c r="F3862" s="57">
        <v>2</v>
      </c>
    </row>
    <row r="3863" spans="1:6">
      <c r="A3863" s="55">
        <v>46226</v>
      </c>
      <c r="B3863" s="56" t="s">
        <v>320</v>
      </c>
      <c r="C3863" s="57">
        <v>100</v>
      </c>
      <c r="D3863" s="56" t="s">
        <v>4942</v>
      </c>
      <c r="E3863" s="56" t="s">
        <v>4943</v>
      </c>
      <c r="F3863" s="57">
        <v>2</v>
      </c>
    </row>
    <row r="3864" spans="1:6">
      <c r="A3864" s="55">
        <v>46226</v>
      </c>
      <c r="B3864" s="56" t="s">
        <v>328</v>
      </c>
      <c r="C3864" s="57">
        <v>105</v>
      </c>
      <c r="D3864" s="56" t="s">
        <v>4944</v>
      </c>
      <c r="E3864" s="56" t="s">
        <v>4945</v>
      </c>
      <c r="F3864" s="57">
        <v>1</v>
      </c>
    </row>
    <row r="3865" spans="1:6">
      <c r="A3865" s="55">
        <v>46226</v>
      </c>
      <c r="B3865" s="56" t="s">
        <v>344</v>
      </c>
      <c r="C3865" s="57">
        <v>32</v>
      </c>
      <c r="D3865" s="56" t="s">
        <v>4950</v>
      </c>
      <c r="E3865" s="56" t="s">
        <v>4951</v>
      </c>
      <c r="F3865" s="57">
        <v>1</v>
      </c>
    </row>
    <row r="3866" spans="1:6">
      <c r="A3866" s="55">
        <v>46226</v>
      </c>
      <c r="B3866" s="56" t="s">
        <v>380</v>
      </c>
      <c r="C3866" s="57">
        <v>38</v>
      </c>
      <c r="D3866" s="56" t="s">
        <v>4953</v>
      </c>
      <c r="E3866" s="56" t="s">
        <v>4954</v>
      </c>
      <c r="F3866" s="57">
        <v>1</v>
      </c>
    </row>
    <row r="3867" spans="1:6">
      <c r="A3867" s="55">
        <v>46226</v>
      </c>
      <c r="B3867" s="56" t="s">
        <v>386</v>
      </c>
      <c r="C3867" s="57">
        <v>47</v>
      </c>
      <c r="D3867" s="56" t="s">
        <v>4953</v>
      </c>
      <c r="E3867" s="56" t="s">
        <v>4954</v>
      </c>
      <c r="F3867" s="57">
        <v>1</v>
      </c>
    </row>
    <row r="3868" spans="1:6">
      <c r="A3868" s="55">
        <v>46226</v>
      </c>
      <c r="B3868" s="56" t="s">
        <v>390</v>
      </c>
      <c r="C3868" s="57">
        <v>21</v>
      </c>
      <c r="D3868" s="56" t="s">
        <v>4953</v>
      </c>
      <c r="E3868" s="56" t="s">
        <v>4954</v>
      </c>
      <c r="F3868" s="57">
        <v>1</v>
      </c>
    </row>
    <row r="3869" spans="1:6">
      <c r="A3869" s="55">
        <v>46226</v>
      </c>
      <c r="B3869" s="56" t="s">
        <v>424</v>
      </c>
      <c r="C3869" s="57">
        <v>54</v>
      </c>
      <c r="D3869" s="56" t="s">
        <v>4953</v>
      </c>
      <c r="E3869" s="56" t="s">
        <v>4954</v>
      </c>
      <c r="F3869" s="57">
        <v>1</v>
      </c>
    </row>
    <row r="3870" spans="1:6">
      <c r="A3870" s="55">
        <v>46226</v>
      </c>
      <c r="B3870" s="56" t="s">
        <v>430</v>
      </c>
      <c r="C3870" s="57">
        <v>103</v>
      </c>
      <c r="D3870" s="56" t="s">
        <v>4944</v>
      </c>
      <c r="E3870" s="56" t="s">
        <v>4945</v>
      </c>
      <c r="F3870" s="57">
        <v>1</v>
      </c>
    </row>
    <row r="3871" spans="1:6">
      <c r="A3871" s="55">
        <v>46226</v>
      </c>
      <c r="B3871" s="56" t="s">
        <v>454</v>
      </c>
      <c r="C3871" s="57">
        <v>71</v>
      </c>
      <c r="D3871" s="56" t="s">
        <v>4944</v>
      </c>
      <c r="E3871" s="56" t="s">
        <v>4945</v>
      </c>
      <c r="F3871" s="57">
        <v>1</v>
      </c>
    </row>
    <row r="3872" spans="1:6">
      <c r="A3872" s="55">
        <v>46226</v>
      </c>
      <c r="B3872" s="56" t="s">
        <v>456</v>
      </c>
      <c r="C3872" s="57">
        <v>109</v>
      </c>
      <c r="D3872" s="56" t="s">
        <v>4942</v>
      </c>
      <c r="E3872" s="56" t="s">
        <v>4943</v>
      </c>
      <c r="F3872" s="57">
        <v>2</v>
      </c>
    </row>
    <row r="3873" spans="1:6">
      <c r="A3873" s="55">
        <v>46226</v>
      </c>
      <c r="B3873" s="56" t="s">
        <v>458</v>
      </c>
      <c r="C3873" s="57">
        <v>96</v>
      </c>
      <c r="D3873" s="56" t="s">
        <v>4944</v>
      </c>
      <c r="E3873" s="56" t="s">
        <v>4945</v>
      </c>
      <c r="F3873" s="57">
        <v>1</v>
      </c>
    </row>
    <row r="3874" spans="1:6">
      <c r="A3874" s="55">
        <v>46226</v>
      </c>
      <c r="B3874" s="56" t="s">
        <v>460</v>
      </c>
      <c r="C3874" s="57">
        <v>43</v>
      </c>
      <c r="D3874" s="56" t="s">
        <v>4953</v>
      </c>
      <c r="E3874" s="56" t="s">
        <v>4954</v>
      </c>
      <c r="F3874" s="57">
        <v>1</v>
      </c>
    </row>
    <row r="3875" spans="1:6">
      <c r="A3875" s="55">
        <v>46226</v>
      </c>
      <c r="B3875" s="56" t="s">
        <v>464</v>
      </c>
      <c r="C3875" s="57">
        <v>56</v>
      </c>
      <c r="D3875" s="56" t="s">
        <v>4946</v>
      </c>
      <c r="E3875" s="56" t="s">
        <v>4947</v>
      </c>
      <c r="F3875" s="57">
        <v>1</v>
      </c>
    </row>
    <row r="3876" spans="1:6">
      <c r="A3876" s="55">
        <v>46226</v>
      </c>
      <c r="B3876" s="56" t="s">
        <v>466</v>
      </c>
      <c r="C3876" s="57">
        <v>3</v>
      </c>
      <c r="D3876" s="56" t="s">
        <v>4946</v>
      </c>
      <c r="E3876" s="56" t="s">
        <v>4947</v>
      </c>
      <c r="F3876" s="57">
        <v>1</v>
      </c>
    </row>
    <row r="3877" spans="1:6">
      <c r="A3877" s="55">
        <v>46226</v>
      </c>
      <c r="B3877" s="56" t="s">
        <v>472</v>
      </c>
      <c r="C3877" s="57">
        <v>69</v>
      </c>
      <c r="D3877" s="56" t="s">
        <v>4953</v>
      </c>
      <c r="E3877" s="56" t="s">
        <v>4954</v>
      </c>
      <c r="F3877" s="57">
        <v>1</v>
      </c>
    </row>
    <row r="3878" spans="1:6">
      <c r="A3878" s="55">
        <v>46225</v>
      </c>
      <c r="B3878" s="56" t="s">
        <v>46</v>
      </c>
      <c r="C3878" s="57">
        <v>149</v>
      </c>
      <c r="D3878" s="56" t="s">
        <v>4942</v>
      </c>
      <c r="E3878" s="56" t="s">
        <v>4943</v>
      </c>
      <c r="F3878" s="57">
        <v>2</v>
      </c>
    </row>
    <row r="3879" spans="1:6">
      <c r="A3879" s="55">
        <v>46225</v>
      </c>
      <c r="B3879" s="56" t="s">
        <v>49</v>
      </c>
      <c r="C3879" s="57">
        <v>107</v>
      </c>
      <c r="D3879" s="56" t="s">
        <v>4946</v>
      </c>
      <c r="E3879" s="56" t="s">
        <v>4947</v>
      </c>
      <c r="F3879" s="57">
        <v>1</v>
      </c>
    </row>
    <row r="3880" spans="1:6">
      <c r="A3880" s="55">
        <v>46225</v>
      </c>
      <c r="B3880" s="56" t="s">
        <v>51</v>
      </c>
      <c r="C3880" s="57">
        <v>72</v>
      </c>
      <c r="D3880" s="56" t="s">
        <v>4963</v>
      </c>
      <c r="E3880" s="56" t="s">
        <v>4964</v>
      </c>
      <c r="F3880" s="57">
        <v>4</v>
      </c>
    </row>
    <row r="3881" spans="1:6">
      <c r="A3881" s="55">
        <v>46225</v>
      </c>
      <c r="B3881" s="56" t="s">
        <v>56</v>
      </c>
      <c r="C3881" s="57">
        <v>90</v>
      </c>
      <c r="D3881" s="56" t="s">
        <v>4946</v>
      </c>
      <c r="E3881" s="56" t="s">
        <v>4947</v>
      </c>
      <c r="F3881" s="57">
        <v>1</v>
      </c>
    </row>
    <row r="3882" spans="1:6">
      <c r="A3882" s="55">
        <v>46225</v>
      </c>
      <c r="B3882" s="56" t="s">
        <v>58</v>
      </c>
      <c r="C3882" s="57">
        <v>45</v>
      </c>
      <c r="D3882" s="56" t="s">
        <v>4953</v>
      </c>
      <c r="E3882" s="56" t="s">
        <v>4954</v>
      </c>
      <c r="F3882" s="57">
        <v>1</v>
      </c>
    </row>
    <row r="3883" spans="1:6">
      <c r="A3883" s="55">
        <v>46225</v>
      </c>
      <c r="B3883" s="56" t="s">
        <v>60</v>
      </c>
      <c r="C3883" s="57">
        <v>93</v>
      </c>
      <c r="D3883" s="56" t="s">
        <v>4942</v>
      </c>
      <c r="E3883" s="56" t="s">
        <v>4943</v>
      </c>
      <c r="F3883" s="57">
        <v>2</v>
      </c>
    </row>
    <row r="3884" spans="1:6">
      <c r="A3884" s="55">
        <v>46225</v>
      </c>
      <c r="B3884" s="56" t="s">
        <v>66</v>
      </c>
      <c r="C3884" s="57">
        <v>118</v>
      </c>
      <c r="D3884" s="56" t="s">
        <v>4944</v>
      </c>
      <c r="E3884" s="56" t="s">
        <v>4945</v>
      </c>
      <c r="F3884" s="57">
        <v>1</v>
      </c>
    </row>
    <row r="3885" spans="1:6">
      <c r="A3885" s="55">
        <v>46225</v>
      </c>
      <c r="B3885" s="56" t="s">
        <v>68</v>
      </c>
      <c r="C3885" s="57">
        <v>58</v>
      </c>
      <c r="D3885" s="56" t="s">
        <v>4953</v>
      </c>
      <c r="E3885" s="56" t="s">
        <v>4954</v>
      </c>
      <c r="F3885" s="57">
        <v>1</v>
      </c>
    </row>
    <row r="3886" spans="1:6">
      <c r="A3886" s="55">
        <v>46225</v>
      </c>
      <c r="B3886" s="56" t="s">
        <v>70</v>
      </c>
      <c r="C3886" s="57">
        <v>99</v>
      </c>
      <c r="D3886" s="56" t="s">
        <v>4944</v>
      </c>
      <c r="E3886" s="56" t="s">
        <v>4945</v>
      </c>
      <c r="F3886" s="57">
        <v>1</v>
      </c>
    </row>
    <row r="3887" spans="1:6">
      <c r="A3887" s="55">
        <v>46225</v>
      </c>
      <c r="B3887" s="56" t="s">
        <v>72</v>
      </c>
      <c r="C3887" s="57">
        <v>47</v>
      </c>
      <c r="D3887" s="56" t="s">
        <v>4944</v>
      </c>
      <c r="E3887" s="56" t="s">
        <v>4945</v>
      </c>
      <c r="F3887" s="57">
        <v>1</v>
      </c>
    </row>
    <row r="3888" spans="1:6">
      <c r="A3888" s="55">
        <v>46225</v>
      </c>
      <c r="B3888" s="56" t="s">
        <v>74</v>
      </c>
      <c r="C3888" s="57">
        <v>112</v>
      </c>
      <c r="D3888" s="56" t="s">
        <v>4946</v>
      </c>
      <c r="E3888" s="56" t="s">
        <v>4947</v>
      </c>
      <c r="F3888" s="57">
        <v>1</v>
      </c>
    </row>
    <row r="3889" spans="1:6">
      <c r="A3889" s="55">
        <v>46225</v>
      </c>
      <c r="B3889" s="56" t="s">
        <v>76</v>
      </c>
      <c r="C3889" s="57">
        <v>56</v>
      </c>
      <c r="D3889" s="56" t="s">
        <v>4948</v>
      </c>
      <c r="E3889" s="56" t="s">
        <v>4949</v>
      </c>
      <c r="F3889" s="57">
        <v>2</v>
      </c>
    </row>
    <row r="3890" spans="1:6">
      <c r="A3890" s="55">
        <v>46225</v>
      </c>
      <c r="B3890" s="56" t="s">
        <v>78</v>
      </c>
      <c r="C3890" s="57">
        <v>126</v>
      </c>
      <c r="D3890" s="56" t="s">
        <v>4948</v>
      </c>
      <c r="E3890" s="56" t="s">
        <v>4949</v>
      </c>
      <c r="F3890" s="57">
        <v>2</v>
      </c>
    </row>
    <row r="3891" spans="1:6">
      <c r="A3891" s="55">
        <v>46225</v>
      </c>
      <c r="B3891" s="56" t="s">
        <v>80</v>
      </c>
      <c r="C3891" s="57">
        <v>89</v>
      </c>
      <c r="D3891" s="56" t="s">
        <v>4948</v>
      </c>
      <c r="E3891" s="56" t="s">
        <v>4949</v>
      </c>
      <c r="F3891" s="57">
        <v>2</v>
      </c>
    </row>
    <row r="3892" spans="1:6">
      <c r="A3892" s="55">
        <v>46225</v>
      </c>
      <c r="B3892" s="56" t="s">
        <v>82</v>
      </c>
      <c r="C3892" s="57">
        <v>106</v>
      </c>
      <c r="D3892" s="56" t="s">
        <v>4953</v>
      </c>
      <c r="E3892" s="56" t="s">
        <v>4954</v>
      </c>
      <c r="F3892" s="57">
        <v>1</v>
      </c>
    </row>
    <row r="3893" spans="1:6">
      <c r="A3893" s="55">
        <v>46225</v>
      </c>
      <c r="B3893" s="56" t="s">
        <v>86</v>
      </c>
      <c r="C3893" s="57">
        <v>118</v>
      </c>
      <c r="D3893" s="56" t="s">
        <v>4944</v>
      </c>
      <c r="E3893" s="56" t="s">
        <v>4945</v>
      </c>
      <c r="F3893" s="57">
        <v>1</v>
      </c>
    </row>
    <row r="3894" spans="1:6">
      <c r="A3894" s="55">
        <v>46225</v>
      </c>
      <c r="B3894" s="56" t="s">
        <v>88</v>
      </c>
      <c r="C3894" s="57">
        <v>59</v>
      </c>
      <c r="D3894" s="56" t="s">
        <v>4946</v>
      </c>
      <c r="E3894" s="56" t="s">
        <v>4947</v>
      </c>
      <c r="F3894" s="57">
        <v>1</v>
      </c>
    </row>
    <row r="3895" spans="1:6">
      <c r="A3895" s="55">
        <v>46225</v>
      </c>
      <c r="B3895" s="56" t="s">
        <v>92</v>
      </c>
      <c r="C3895" s="57">
        <v>15</v>
      </c>
      <c r="D3895" s="56" t="s">
        <v>4946</v>
      </c>
      <c r="E3895" s="56" t="s">
        <v>4947</v>
      </c>
      <c r="F3895" s="57">
        <v>1</v>
      </c>
    </row>
    <row r="3896" spans="1:6">
      <c r="A3896" s="55">
        <v>46225</v>
      </c>
      <c r="B3896" s="56" t="s">
        <v>94</v>
      </c>
      <c r="C3896" s="57">
        <v>86</v>
      </c>
      <c r="D3896" s="56" t="s">
        <v>4944</v>
      </c>
      <c r="E3896" s="56" t="s">
        <v>4945</v>
      </c>
      <c r="F3896" s="57">
        <v>1</v>
      </c>
    </row>
    <row r="3897" spans="1:6">
      <c r="A3897" s="55">
        <v>46225</v>
      </c>
      <c r="B3897" s="56" t="s">
        <v>96</v>
      </c>
      <c r="C3897" s="57">
        <v>37</v>
      </c>
      <c r="D3897" s="56" t="s">
        <v>4946</v>
      </c>
      <c r="E3897" s="56" t="s">
        <v>4947</v>
      </c>
      <c r="F3897" s="57">
        <v>1</v>
      </c>
    </row>
    <row r="3898" spans="1:6">
      <c r="A3898" s="55">
        <v>46225</v>
      </c>
      <c r="B3898" s="56" t="s">
        <v>98</v>
      </c>
      <c r="C3898" s="57">
        <v>47</v>
      </c>
      <c r="D3898" s="56" t="s">
        <v>4942</v>
      </c>
      <c r="E3898" s="56" t="s">
        <v>4943</v>
      </c>
      <c r="F3898" s="57">
        <v>2</v>
      </c>
    </row>
    <row r="3899" spans="1:6">
      <c r="A3899" s="55">
        <v>46225</v>
      </c>
      <c r="B3899" s="56" t="s">
        <v>100</v>
      </c>
      <c r="C3899" s="57">
        <v>75</v>
      </c>
      <c r="D3899" s="56" t="s">
        <v>4953</v>
      </c>
      <c r="E3899" s="56" t="s">
        <v>4954</v>
      </c>
      <c r="F3899" s="57">
        <v>1</v>
      </c>
    </row>
    <row r="3900" spans="1:6">
      <c r="A3900" s="55">
        <v>46225</v>
      </c>
      <c r="B3900" s="56" t="s">
        <v>102</v>
      </c>
      <c r="C3900" s="57">
        <v>123</v>
      </c>
      <c r="D3900" s="56" t="s">
        <v>4944</v>
      </c>
      <c r="E3900" s="56" t="s">
        <v>4945</v>
      </c>
      <c r="F3900" s="57">
        <v>1</v>
      </c>
    </row>
    <row r="3901" spans="1:6">
      <c r="A3901" s="55">
        <v>46225</v>
      </c>
      <c r="B3901" s="56" t="s">
        <v>104</v>
      </c>
      <c r="C3901" s="57">
        <v>115</v>
      </c>
      <c r="D3901" s="56" t="s">
        <v>4942</v>
      </c>
      <c r="E3901" s="56" t="s">
        <v>4943</v>
      </c>
      <c r="F3901" s="57">
        <v>2</v>
      </c>
    </row>
    <row r="3902" spans="1:6">
      <c r="A3902" s="55">
        <v>46225</v>
      </c>
      <c r="B3902" s="56" t="s">
        <v>112</v>
      </c>
      <c r="C3902" s="57">
        <v>58</v>
      </c>
      <c r="D3902" s="56" t="s">
        <v>4946</v>
      </c>
      <c r="E3902" s="56" t="s">
        <v>4947</v>
      </c>
      <c r="F3902" s="57">
        <v>1</v>
      </c>
    </row>
    <row r="3903" spans="1:6">
      <c r="A3903" s="55">
        <v>46225</v>
      </c>
      <c r="B3903" s="56" t="s">
        <v>118</v>
      </c>
      <c r="C3903" s="57">
        <v>98</v>
      </c>
      <c r="D3903" s="56" t="s">
        <v>4953</v>
      </c>
      <c r="E3903" s="56" t="s">
        <v>4954</v>
      </c>
      <c r="F3903" s="57">
        <v>1</v>
      </c>
    </row>
    <row r="3904" spans="1:6">
      <c r="A3904" s="55">
        <v>46225</v>
      </c>
      <c r="B3904" s="56" t="s">
        <v>120</v>
      </c>
      <c r="C3904" s="57">
        <v>31</v>
      </c>
      <c r="D3904" s="56" t="s">
        <v>4946</v>
      </c>
      <c r="E3904" s="56" t="s">
        <v>4947</v>
      </c>
      <c r="F3904" s="57">
        <v>1</v>
      </c>
    </row>
    <row r="3905" spans="1:6">
      <c r="A3905" s="55">
        <v>46225</v>
      </c>
      <c r="B3905" s="56" t="s">
        <v>122</v>
      </c>
      <c r="C3905" s="57">
        <v>11</v>
      </c>
      <c r="D3905" s="56" t="s">
        <v>4953</v>
      </c>
      <c r="E3905" s="56" t="s">
        <v>4954</v>
      </c>
      <c r="F3905" s="57">
        <v>1</v>
      </c>
    </row>
    <row r="3906" spans="1:6">
      <c r="A3906" s="55">
        <v>46225</v>
      </c>
      <c r="B3906" s="56" t="s">
        <v>126</v>
      </c>
      <c r="C3906" s="57">
        <v>69</v>
      </c>
      <c r="D3906" s="56" t="s">
        <v>4942</v>
      </c>
      <c r="E3906" s="56" t="s">
        <v>4943</v>
      </c>
      <c r="F3906" s="57">
        <v>2</v>
      </c>
    </row>
    <row r="3907" spans="1:6">
      <c r="A3907" s="55">
        <v>46225</v>
      </c>
      <c r="B3907" s="56" t="s">
        <v>130</v>
      </c>
      <c r="C3907" s="57">
        <v>12</v>
      </c>
      <c r="D3907" s="56" t="s">
        <v>4942</v>
      </c>
      <c r="E3907" s="56" t="s">
        <v>4943</v>
      </c>
      <c r="F3907" s="57">
        <v>2</v>
      </c>
    </row>
    <row r="3908" spans="1:6">
      <c r="A3908" s="55">
        <v>46225</v>
      </c>
      <c r="B3908" s="56" t="s">
        <v>132</v>
      </c>
      <c r="C3908" s="57">
        <v>14</v>
      </c>
      <c r="D3908" s="56" t="s">
        <v>4942</v>
      </c>
      <c r="E3908" s="56" t="s">
        <v>4943</v>
      </c>
      <c r="F3908" s="57">
        <v>2</v>
      </c>
    </row>
    <row r="3909" spans="1:6">
      <c r="A3909" s="55">
        <v>46225</v>
      </c>
      <c r="B3909" s="56" t="s">
        <v>134</v>
      </c>
      <c r="C3909" s="57">
        <v>54</v>
      </c>
      <c r="D3909" s="56" t="s">
        <v>4950</v>
      </c>
      <c r="E3909" s="56" t="s">
        <v>4951</v>
      </c>
      <c r="F3909" s="57">
        <v>1</v>
      </c>
    </row>
    <row r="3910" spans="1:6">
      <c r="A3910" s="55">
        <v>46225</v>
      </c>
      <c r="B3910" s="56" t="s">
        <v>138</v>
      </c>
      <c r="C3910" s="57">
        <v>83</v>
      </c>
      <c r="D3910" s="56" t="s">
        <v>4955</v>
      </c>
      <c r="E3910" s="56" t="s">
        <v>4956</v>
      </c>
      <c r="F3910" s="57">
        <v>3</v>
      </c>
    </row>
    <row r="3911" spans="1:6">
      <c r="A3911" s="55">
        <v>46225</v>
      </c>
      <c r="B3911" s="56" t="s">
        <v>142</v>
      </c>
      <c r="C3911" s="57">
        <v>63</v>
      </c>
      <c r="D3911" s="56" t="s">
        <v>4946</v>
      </c>
      <c r="E3911" s="56" t="s">
        <v>4947</v>
      </c>
      <c r="F3911" s="57">
        <v>1</v>
      </c>
    </row>
    <row r="3912" spans="1:6">
      <c r="A3912" s="55">
        <v>46225</v>
      </c>
      <c r="B3912" s="56" t="s">
        <v>144</v>
      </c>
      <c r="C3912" s="57">
        <v>26</v>
      </c>
      <c r="D3912" s="56" t="s">
        <v>4953</v>
      </c>
      <c r="E3912" s="56" t="s">
        <v>4954</v>
      </c>
      <c r="F3912" s="57">
        <v>1</v>
      </c>
    </row>
    <row r="3913" spans="1:6">
      <c r="A3913" s="55">
        <v>46225</v>
      </c>
      <c r="B3913" s="56" t="s">
        <v>146</v>
      </c>
      <c r="C3913" s="57">
        <v>227</v>
      </c>
      <c r="D3913" s="56" t="s">
        <v>4942</v>
      </c>
      <c r="E3913" s="56" t="s">
        <v>4943</v>
      </c>
      <c r="F3913" s="57">
        <v>2</v>
      </c>
    </row>
    <row r="3914" spans="1:6">
      <c r="A3914" s="55">
        <v>46225</v>
      </c>
      <c r="B3914" s="56" t="s">
        <v>148</v>
      </c>
      <c r="C3914" s="57">
        <v>64</v>
      </c>
      <c r="D3914" s="56" t="s">
        <v>4953</v>
      </c>
      <c r="E3914" s="56" t="s">
        <v>4954</v>
      </c>
      <c r="F3914" s="57">
        <v>1</v>
      </c>
    </row>
    <row r="3915" spans="1:6">
      <c r="A3915" s="55">
        <v>46225</v>
      </c>
      <c r="B3915" s="56" t="s">
        <v>152</v>
      </c>
      <c r="C3915" s="57">
        <v>66</v>
      </c>
      <c r="D3915" s="56" t="s">
        <v>4953</v>
      </c>
      <c r="E3915" s="56" t="s">
        <v>4954</v>
      </c>
      <c r="F3915" s="57">
        <v>1</v>
      </c>
    </row>
    <row r="3916" spans="1:6">
      <c r="A3916" s="55">
        <v>46225</v>
      </c>
      <c r="B3916" s="56" t="s">
        <v>154</v>
      </c>
      <c r="C3916" s="57">
        <v>79</v>
      </c>
      <c r="D3916" s="56" t="s">
        <v>4944</v>
      </c>
      <c r="E3916" s="56" t="s">
        <v>4945</v>
      </c>
      <c r="F3916" s="57">
        <v>1</v>
      </c>
    </row>
    <row r="3917" spans="1:6">
      <c r="A3917" s="55">
        <v>46225</v>
      </c>
      <c r="B3917" s="56" t="s">
        <v>160</v>
      </c>
      <c r="C3917" s="57">
        <v>120</v>
      </c>
      <c r="D3917" s="56" t="s">
        <v>4942</v>
      </c>
      <c r="E3917" s="56" t="s">
        <v>4943</v>
      </c>
      <c r="F3917" s="57">
        <v>2</v>
      </c>
    </row>
    <row r="3918" spans="1:6">
      <c r="A3918" s="55">
        <v>46225</v>
      </c>
      <c r="B3918" s="56" t="s">
        <v>162</v>
      </c>
      <c r="C3918" s="57">
        <v>25</v>
      </c>
      <c r="D3918" s="56" t="s">
        <v>4942</v>
      </c>
      <c r="E3918" s="56" t="s">
        <v>4943</v>
      </c>
      <c r="F3918" s="57">
        <v>2</v>
      </c>
    </row>
    <row r="3919" spans="1:6">
      <c r="A3919" s="55">
        <v>46225</v>
      </c>
      <c r="B3919" s="56" t="s">
        <v>164</v>
      </c>
      <c r="C3919" s="57">
        <v>41</v>
      </c>
      <c r="D3919" s="56" t="s">
        <v>4953</v>
      </c>
      <c r="E3919" s="56" t="s">
        <v>4954</v>
      </c>
      <c r="F3919" s="57">
        <v>1</v>
      </c>
    </row>
    <row r="3920" spans="1:6">
      <c r="A3920" s="55">
        <v>46225</v>
      </c>
      <c r="B3920" s="56" t="s">
        <v>166</v>
      </c>
      <c r="C3920" s="57">
        <v>120</v>
      </c>
      <c r="D3920" s="56" t="s">
        <v>4944</v>
      </c>
      <c r="E3920" s="56" t="s">
        <v>4945</v>
      </c>
      <c r="F3920" s="57">
        <v>1</v>
      </c>
    </row>
    <row r="3921" spans="1:6">
      <c r="A3921" s="55">
        <v>46225</v>
      </c>
      <c r="B3921" s="56" t="s">
        <v>170</v>
      </c>
      <c r="C3921" s="57">
        <v>112</v>
      </c>
      <c r="D3921" s="56" t="s">
        <v>4942</v>
      </c>
      <c r="E3921" s="56" t="s">
        <v>4943</v>
      </c>
      <c r="F3921" s="57">
        <v>2</v>
      </c>
    </row>
    <row r="3922" spans="1:6">
      <c r="A3922" s="55">
        <v>46225</v>
      </c>
      <c r="B3922" s="56" t="s">
        <v>178</v>
      </c>
      <c r="C3922" s="57">
        <v>125</v>
      </c>
      <c r="D3922" s="56" t="s">
        <v>4946</v>
      </c>
      <c r="E3922" s="56" t="s">
        <v>4947</v>
      </c>
      <c r="F3922" s="57">
        <v>1</v>
      </c>
    </row>
    <row r="3923" spans="1:6">
      <c r="A3923" s="55">
        <v>46225</v>
      </c>
      <c r="B3923" s="56" t="s">
        <v>180</v>
      </c>
      <c r="C3923" s="57">
        <v>100</v>
      </c>
      <c r="D3923" s="56" t="s">
        <v>4944</v>
      </c>
      <c r="E3923" s="56" t="s">
        <v>4945</v>
      </c>
      <c r="F3923" s="57">
        <v>1</v>
      </c>
    </row>
    <row r="3924" spans="1:6">
      <c r="A3924" s="55">
        <v>46225</v>
      </c>
      <c r="B3924" s="56" t="s">
        <v>182</v>
      </c>
      <c r="C3924" s="57">
        <v>95</v>
      </c>
      <c r="D3924" s="56" t="s">
        <v>4948</v>
      </c>
      <c r="E3924" s="56" t="s">
        <v>4949</v>
      </c>
      <c r="F3924" s="57">
        <v>2</v>
      </c>
    </row>
    <row r="3925" spans="1:6">
      <c r="A3925" s="55">
        <v>46225</v>
      </c>
      <c r="B3925" s="56" t="s">
        <v>184</v>
      </c>
      <c r="C3925" s="57">
        <v>76</v>
      </c>
      <c r="D3925" s="56" t="s">
        <v>4944</v>
      </c>
      <c r="E3925" s="56" t="s">
        <v>4945</v>
      </c>
      <c r="F3925" s="57">
        <v>1</v>
      </c>
    </row>
    <row r="3926" spans="1:6">
      <c r="A3926" s="55">
        <v>46225</v>
      </c>
      <c r="B3926" s="56" t="s">
        <v>186</v>
      </c>
      <c r="C3926" s="57">
        <v>22</v>
      </c>
      <c r="D3926" s="56" t="s">
        <v>4953</v>
      </c>
      <c r="E3926" s="56" t="s">
        <v>4954</v>
      </c>
      <c r="F3926" s="57">
        <v>1</v>
      </c>
    </row>
    <row r="3927" spans="1:6">
      <c r="A3927" s="55">
        <v>46225</v>
      </c>
      <c r="B3927" s="56" t="s">
        <v>190</v>
      </c>
      <c r="C3927" s="57">
        <v>25</v>
      </c>
      <c r="D3927" s="56" t="s">
        <v>4948</v>
      </c>
      <c r="E3927" s="56" t="s">
        <v>4949</v>
      </c>
      <c r="F3927" s="57">
        <v>2</v>
      </c>
    </row>
    <row r="3928" spans="1:6">
      <c r="A3928" s="55">
        <v>46225</v>
      </c>
      <c r="B3928" s="56" t="s">
        <v>192</v>
      </c>
      <c r="C3928" s="57">
        <v>114</v>
      </c>
      <c r="D3928" s="56" t="s">
        <v>4948</v>
      </c>
      <c r="E3928" s="56" t="s">
        <v>4949</v>
      </c>
      <c r="F3928" s="57">
        <v>2</v>
      </c>
    </row>
    <row r="3929" spans="1:6">
      <c r="A3929" s="55">
        <v>46225</v>
      </c>
      <c r="B3929" s="56" t="s">
        <v>194</v>
      </c>
      <c r="C3929" s="57">
        <v>76</v>
      </c>
      <c r="D3929" s="56" t="s">
        <v>4953</v>
      </c>
      <c r="E3929" s="56" t="s">
        <v>4954</v>
      </c>
      <c r="F3929" s="57">
        <v>1</v>
      </c>
    </row>
    <row r="3930" spans="1:6">
      <c r="A3930" s="55">
        <v>46225</v>
      </c>
      <c r="B3930" s="56" t="s">
        <v>196</v>
      </c>
      <c r="C3930" s="57">
        <v>4</v>
      </c>
      <c r="D3930" s="56" t="s">
        <v>4942</v>
      </c>
      <c r="E3930" s="56" t="s">
        <v>4943</v>
      </c>
      <c r="F3930" s="57">
        <v>2</v>
      </c>
    </row>
    <row r="3931" spans="1:6">
      <c r="A3931" s="55">
        <v>46225</v>
      </c>
      <c r="B3931" s="56" t="s">
        <v>206</v>
      </c>
      <c r="C3931" s="57">
        <v>18</v>
      </c>
      <c r="D3931" s="56" t="s">
        <v>4950</v>
      </c>
      <c r="E3931" s="56" t="s">
        <v>4951</v>
      </c>
      <c r="F3931" s="57">
        <v>1</v>
      </c>
    </row>
    <row r="3932" spans="1:6">
      <c r="A3932" s="55">
        <v>46225</v>
      </c>
      <c r="B3932" s="56" t="s">
        <v>208</v>
      </c>
      <c r="C3932" s="57">
        <v>58</v>
      </c>
      <c r="D3932" s="56" t="s">
        <v>4948</v>
      </c>
      <c r="E3932" s="56" t="s">
        <v>4949</v>
      </c>
      <c r="F3932" s="57">
        <v>2</v>
      </c>
    </row>
    <row r="3933" spans="1:6">
      <c r="A3933" s="55">
        <v>46225</v>
      </c>
      <c r="B3933" s="56" t="s">
        <v>214</v>
      </c>
      <c r="C3933" s="57">
        <v>5</v>
      </c>
      <c r="D3933" s="56" t="s">
        <v>4942</v>
      </c>
      <c r="E3933" s="56" t="s">
        <v>4943</v>
      </c>
      <c r="F3933" s="57">
        <v>2</v>
      </c>
    </row>
    <row r="3934" spans="1:6">
      <c r="A3934" s="55">
        <v>46225</v>
      </c>
      <c r="B3934" s="56" t="s">
        <v>216</v>
      </c>
      <c r="C3934" s="57">
        <v>132</v>
      </c>
      <c r="D3934" s="56" t="s">
        <v>4955</v>
      </c>
      <c r="E3934" s="56" t="s">
        <v>4956</v>
      </c>
      <c r="F3934" s="57">
        <v>3</v>
      </c>
    </row>
    <row r="3935" spans="1:6">
      <c r="A3935" s="55">
        <v>46225</v>
      </c>
      <c r="B3935" s="56" t="s">
        <v>218</v>
      </c>
      <c r="C3935" s="57">
        <v>31</v>
      </c>
      <c r="D3935" s="56" t="s">
        <v>4950</v>
      </c>
      <c r="E3935" s="56" t="s">
        <v>4951</v>
      </c>
      <c r="F3935" s="57">
        <v>1</v>
      </c>
    </row>
    <row r="3936" spans="1:6">
      <c r="A3936" s="55">
        <v>46225</v>
      </c>
      <c r="B3936" s="56" t="s">
        <v>220</v>
      </c>
      <c r="C3936" s="57">
        <v>9</v>
      </c>
      <c r="D3936" s="56" t="s">
        <v>4953</v>
      </c>
      <c r="E3936" s="56" t="s">
        <v>4954</v>
      </c>
      <c r="F3936" s="57">
        <v>1</v>
      </c>
    </row>
    <row r="3937" spans="1:6">
      <c r="A3937" s="55">
        <v>46225</v>
      </c>
      <c r="B3937" s="56" t="s">
        <v>222</v>
      </c>
      <c r="C3937" s="57">
        <v>31</v>
      </c>
      <c r="D3937" s="56" t="s">
        <v>4942</v>
      </c>
      <c r="E3937" s="56" t="s">
        <v>4943</v>
      </c>
      <c r="F3937" s="57">
        <v>2</v>
      </c>
    </row>
    <row r="3938" spans="1:6">
      <c r="A3938" s="55">
        <v>46225</v>
      </c>
      <c r="B3938" s="56" t="s">
        <v>226</v>
      </c>
      <c r="C3938" s="57">
        <v>90</v>
      </c>
      <c r="D3938" s="56" t="s">
        <v>4953</v>
      </c>
      <c r="E3938" s="56" t="s">
        <v>4954</v>
      </c>
      <c r="F3938" s="57">
        <v>1</v>
      </c>
    </row>
    <row r="3939" spans="1:6">
      <c r="A3939" s="55">
        <v>46225</v>
      </c>
      <c r="B3939" s="56" t="s">
        <v>228</v>
      </c>
      <c r="C3939" s="57">
        <v>58</v>
      </c>
      <c r="D3939" s="56" t="s">
        <v>4946</v>
      </c>
      <c r="E3939" s="56" t="s">
        <v>4947</v>
      </c>
      <c r="F3939" s="57">
        <v>1</v>
      </c>
    </row>
    <row r="3940" spans="1:6">
      <c r="A3940" s="55">
        <v>46225</v>
      </c>
      <c r="B3940" s="56" t="s">
        <v>232</v>
      </c>
      <c r="C3940" s="57">
        <v>10</v>
      </c>
      <c r="D3940" s="56" t="s">
        <v>4950</v>
      </c>
      <c r="E3940" s="56" t="s">
        <v>4951</v>
      </c>
      <c r="F3940" s="57">
        <v>1</v>
      </c>
    </row>
    <row r="3941" spans="1:6">
      <c r="A3941" s="55">
        <v>46225</v>
      </c>
      <c r="B3941" s="56" t="s">
        <v>234</v>
      </c>
      <c r="C3941" s="57">
        <v>61</v>
      </c>
      <c r="D3941" s="56" t="s">
        <v>4942</v>
      </c>
      <c r="E3941" s="56" t="s">
        <v>4943</v>
      </c>
      <c r="F3941" s="57">
        <v>2</v>
      </c>
    </row>
    <row r="3942" spans="1:6">
      <c r="A3942" s="55">
        <v>46225</v>
      </c>
      <c r="B3942" s="56" t="s">
        <v>238</v>
      </c>
      <c r="C3942" s="57">
        <v>59</v>
      </c>
      <c r="D3942" s="56" t="s">
        <v>4950</v>
      </c>
      <c r="E3942" s="56" t="s">
        <v>4951</v>
      </c>
      <c r="F3942" s="57">
        <v>1</v>
      </c>
    </row>
    <row r="3943" spans="1:6">
      <c r="A3943" s="55">
        <v>46225</v>
      </c>
      <c r="B3943" s="56" t="s">
        <v>244</v>
      </c>
      <c r="C3943" s="57">
        <v>4</v>
      </c>
      <c r="D3943" s="56" t="s">
        <v>4950</v>
      </c>
      <c r="E3943" s="56" t="s">
        <v>4951</v>
      </c>
      <c r="F3943" s="57">
        <v>1</v>
      </c>
    </row>
    <row r="3944" spans="1:6">
      <c r="A3944" s="55">
        <v>46225</v>
      </c>
      <c r="B3944" s="56" t="s">
        <v>250</v>
      </c>
      <c r="C3944" s="57">
        <v>51</v>
      </c>
      <c r="D3944" s="56" t="s">
        <v>4942</v>
      </c>
      <c r="E3944" s="56" t="s">
        <v>4943</v>
      </c>
      <c r="F3944" s="57">
        <v>2</v>
      </c>
    </row>
    <row r="3945" spans="1:6">
      <c r="A3945" s="55">
        <v>46225</v>
      </c>
      <c r="B3945" s="56" t="s">
        <v>254</v>
      </c>
      <c r="C3945" s="57">
        <v>98</v>
      </c>
      <c r="D3945" s="56" t="s">
        <v>4942</v>
      </c>
      <c r="E3945" s="56" t="s">
        <v>4943</v>
      </c>
      <c r="F3945" s="57">
        <v>2</v>
      </c>
    </row>
    <row r="3946" spans="1:6">
      <c r="A3946" s="55">
        <v>46225</v>
      </c>
      <c r="B3946" s="56" t="s">
        <v>258</v>
      </c>
      <c r="C3946" s="57">
        <v>1</v>
      </c>
      <c r="D3946" s="56" t="s">
        <v>4944</v>
      </c>
      <c r="E3946" s="56" t="s">
        <v>4945</v>
      </c>
      <c r="F3946" s="57">
        <v>1</v>
      </c>
    </row>
    <row r="3947" spans="1:6">
      <c r="A3947" s="55">
        <v>46225</v>
      </c>
      <c r="B3947" s="56" t="s">
        <v>264</v>
      </c>
      <c r="C3947" s="57">
        <v>47</v>
      </c>
      <c r="D3947" s="56" t="s">
        <v>4942</v>
      </c>
      <c r="E3947" s="56" t="s">
        <v>4943</v>
      </c>
      <c r="F3947" s="57">
        <v>2</v>
      </c>
    </row>
    <row r="3948" spans="1:6">
      <c r="A3948" s="55">
        <v>46225</v>
      </c>
      <c r="B3948" s="56" t="s">
        <v>270</v>
      </c>
      <c r="C3948" s="57">
        <v>114</v>
      </c>
      <c r="D3948" s="56" t="s">
        <v>4953</v>
      </c>
      <c r="E3948" s="56" t="s">
        <v>4954</v>
      </c>
      <c r="F3948" s="57">
        <v>1</v>
      </c>
    </row>
    <row r="3949" spans="1:6">
      <c r="A3949" s="55">
        <v>46225</v>
      </c>
      <c r="B3949" s="56" t="s">
        <v>276</v>
      </c>
      <c r="C3949" s="57">
        <v>33</v>
      </c>
      <c r="D3949" s="56" t="s">
        <v>4942</v>
      </c>
      <c r="E3949" s="56" t="s">
        <v>4943</v>
      </c>
      <c r="F3949" s="57">
        <v>2</v>
      </c>
    </row>
    <row r="3950" spans="1:6">
      <c r="A3950" s="55">
        <v>46225</v>
      </c>
      <c r="B3950" s="56" t="s">
        <v>320</v>
      </c>
      <c r="C3950" s="57">
        <v>108</v>
      </c>
      <c r="D3950" s="56" t="s">
        <v>4944</v>
      </c>
      <c r="E3950" s="56" t="s">
        <v>4945</v>
      </c>
      <c r="F3950" s="57">
        <v>1</v>
      </c>
    </row>
    <row r="3951" spans="1:6">
      <c r="A3951" s="55">
        <v>46225</v>
      </c>
      <c r="B3951" s="56" t="s">
        <v>328</v>
      </c>
      <c r="C3951" s="57">
        <v>167</v>
      </c>
      <c r="D3951" s="56" t="s">
        <v>4944</v>
      </c>
      <c r="E3951" s="56" t="s">
        <v>4945</v>
      </c>
      <c r="F3951" s="57">
        <v>1</v>
      </c>
    </row>
    <row r="3952" spans="1:6">
      <c r="A3952" s="55">
        <v>46225</v>
      </c>
      <c r="B3952" s="56" t="s">
        <v>338</v>
      </c>
      <c r="C3952" s="57">
        <v>89</v>
      </c>
      <c r="D3952" s="56" t="s">
        <v>4953</v>
      </c>
      <c r="E3952" s="56" t="s">
        <v>4954</v>
      </c>
      <c r="F3952" s="57">
        <v>1</v>
      </c>
    </row>
    <row r="3953" spans="1:6">
      <c r="A3953" s="55">
        <v>46225</v>
      </c>
      <c r="B3953" s="56" t="s">
        <v>344</v>
      </c>
      <c r="C3953" s="57">
        <v>62</v>
      </c>
      <c r="D3953" s="56" t="s">
        <v>4950</v>
      </c>
      <c r="E3953" s="56" t="s">
        <v>4951</v>
      </c>
      <c r="F3953" s="57">
        <v>1</v>
      </c>
    </row>
    <row r="3954" spans="1:6">
      <c r="A3954" s="55">
        <v>46225</v>
      </c>
      <c r="B3954" s="56" t="s">
        <v>350</v>
      </c>
      <c r="C3954" s="57">
        <v>28</v>
      </c>
      <c r="D3954" s="56" t="s">
        <v>4942</v>
      </c>
      <c r="E3954" s="56" t="s">
        <v>4943</v>
      </c>
      <c r="F3954" s="57">
        <v>2</v>
      </c>
    </row>
    <row r="3955" spans="1:6">
      <c r="A3955" s="55">
        <v>46225</v>
      </c>
      <c r="B3955" s="56" t="s">
        <v>356</v>
      </c>
      <c r="C3955" s="57">
        <v>19</v>
      </c>
      <c r="D3955" s="56" t="s">
        <v>4942</v>
      </c>
      <c r="E3955" s="56" t="s">
        <v>4943</v>
      </c>
      <c r="F3955" s="57">
        <v>2</v>
      </c>
    </row>
    <row r="3956" spans="1:6">
      <c r="A3956" s="55">
        <v>46225</v>
      </c>
      <c r="B3956" s="56" t="s">
        <v>374</v>
      </c>
      <c r="C3956" s="57">
        <v>25</v>
      </c>
      <c r="D3956" s="56" t="s">
        <v>4942</v>
      </c>
      <c r="E3956" s="56" t="s">
        <v>4943</v>
      </c>
      <c r="F3956" s="57">
        <v>2</v>
      </c>
    </row>
    <row r="3957" spans="1:6">
      <c r="A3957" s="55">
        <v>46225</v>
      </c>
      <c r="B3957" s="56" t="s">
        <v>378</v>
      </c>
      <c r="C3957" s="57">
        <v>1</v>
      </c>
      <c r="D3957" s="56" t="s">
        <v>4944</v>
      </c>
      <c r="E3957" s="56" t="s">
        <v>4945</v>
      </c>
      <c r="F3957" s="57">
        <v>1</v>
      </c>
    </row>
    <row r="3958" spans="1:6">
      <c r="A3958" s="55">
        <v>46225</v>
      </c>
      <c r="B3958" s="56" t="s">
        <v>380</v>
      </c>
      <c r="C3958" s="57">
        <v>43</v>
      </c>
      <c r="D3958" s="56" t="s">
        <v>4953</v>
      </c>
      <c r="E3958" s="56" t="s">
        <v>4954</v>
      </c>
      <c r="F3958" s="57">
        <v>1</v>
      </c>
    </row>
    <row r="3959" spans="1:6">
      <c r="A3959" s="55">
        <v>46225</v>
      </c>
      <c r="B3959" s="56" t="s">
        <v>386</v>
      </c>
      <c r="C3959" s="57">
        <v>20</v>
      </c>
      <c r="D3959" s="56" t="s">
        <v>4953</v>
      </c>
      <c r="E3959" s="56" t="s">
        <v>4954</v>
      </c>
      <c r="F3959" s="57">
        <v>1</v>
      </c>
    </row>
    <row r="3960" spans="1:6">
      <c r="A3960" s="55">
        <v>46225</v>
      </c>
      <c r="B3960" s="56" t="s">
        <v>424</v>
      </c>
      <c r="C3960" s="57">
        <v>60</v>
      </c>
      <c r="D3960" s="56" t="s">
        <v>4953</v>
      </c>
      <c r="E3960" s="56" t="s">
        <v>4954</v>
      </c>
      <c r="F3960" s="57">
        <v>1</v>
      </c>
    </row>
    <row r="3961" spans="1:6">
      <c r="A3961" s="55">
        <v>46225</v>
      </c>
      <c r="B3961" s="56" t="s">
        <v>430</v>
      </c>
      <c r="C3961" s="57">
        <v>62</v>
      </c>
      <c r="D3961" s="56" t="s">
        <v>4942</v>
      </c>
      <c r="E3961" s="56" t="s">
        <v>4943</v>
      </c>
      <c r="F3961" s="57">
        <v>2</v>
      </c>
    </row>
    <row r="3962" spans="1:6">
      <c r="A3962" s="55">
        <v>46225</v>
      </c>
      <c r="B3962" s="56" t="s">
        <v>454</v>
      </c>
      <c r="C3962" s="57">
        <v>44</v>
      </c>
      <c r="D3962" s="56" t="s">
        <v>4944</v>
      </c>
      <c r="E3962" s="56" t="s">
        <v>4945</v>
      </c>
      <c r="F3962" s="57">
        <v>1</v>
      </c>
    </row>
    <row r="3963" spans="1:6">
      <c r="A3963" s="55">
        <v>46225</v>
      </c>
      <c r="B3963" s="56" t="s">
        <v>456</v>
      </c>
      <c r="C3963" s="57">
        <v>120</v>
      </c>
      <c r="D3963" s="56" t="s">
        <v>4942</v>
      </c>
      <c r="E3963" s="56" t="s">
        <v>4943</v>
      </c>
      <c r="F3963" s="57">
        <v>2</v>
      </c>
    </row>
    <row r="3964" spans="1:6">
      <c r="A3964" s="55">
        <v>46225</v>
      </c>
      <c r="B3964" s="56" t="s">
        <v>458</v>
      </c>
      <c r="C3964" s="57">
        <v>93</v>
      </c>
      <c r="D3964" s="56" t="s">
        <v>4944</v>
      </c>
      <c r="E3964" s="56" t="s">
        <v>4945</v>
      </c>
      <c r="F3964" s="57">
        <v>1</v>
      </c>
    </row>
    <row r="3965" spans="1:6">
      <c r="A3965" s="55">
        <v>46225</v>
      </c>
      <c r="B3965" s="56" t="s">
        <v>464</v>
      </c>
      <c r="C3965" s="57">
        <v>102</v>
      </c>
      <c r="D3965" s="56" t="s">
        <v>4946</v>
      </c>
      <c r="E3965" s="56" t="s">
        <v>4947</v>
      </c>
      <c r="F3965" s="57">
        <v>1</v>
      </c>
    </row>
    <row r="3966" spans="1:6">
      <c r="A3966" s="55">
        <v>46225</v>
      </c>
      <c r="B3966" s="56" t="s">
        <v>466</v>
      </c>
      <c r="C3966" s="57">
        <v>1</v>
      </c>
      <c r="D3966" s="56" t="s">
        <v>4944</v>
      </c>
      <c r="E3966" s="56" t="s">
        <v>4945</v>
      </c>
      <c r="F3966" s="57">
        <v>1</v>
      </c>
    </row>
    <row r="3967" spans="1:6">
      <c r="A3967" s="55">
        <v>46225</v>
      </c>
      <c r="B3967" s="56" t="s">
        <v>470</v>
      </c>
      <c r="C3967" s="57">
        <v>32</v>
      </c>
      <c r="D3967" s="56" t="s">
        <v>4953</v>
      </c>
      <c r="E3967" s="56" t="s">
        <v>4954</v>
      </c>
      <c r="F3967" s="57">
        <v>1</v>
      </c>
    </row>
    <row r="3968" spans="1:6">
      <c r="A3968" s="55">
        <v>46225</v>
      </c>
      <c r="B3968" s="56" t="s">
        <v>472</v>
      </c>
      <c r="C3968" s="57">
        <v>81</v>
      </c>
      <c r="D3968" s="56" t="s">
        <v>4953</v>
      </c>
      <c r="E3968" s="56" t="s">
        <v>4954</v>
      </c>
      <c r="F3968" s="57">
        <v>1</v>
      </c>
    </row>
    <row r="3969" spans="1:6">
      <c r="A3969" s="55">
        <v>46224</v>
      </c>
      <c r="B3969" s="56" t="s">
        <v>46</v>
      </c>
      <c r="C3969" s="57">
        <v>102</v>
      </c>
      <c r="D3969" s="56" t="s">
        <v>4942</v>
      </c>
      <c r="E3969" s="56" t="s">
        <v>4943</v>
      </c>
      <c r="F3969" s="57">
        <v>2</v>
      </c>
    </row>
    <row r="3970" spans="1:6">
      <c r="A3970" s="55">
        <v>46224</v>
      </c>
      <c r="B3970" s="56" t="s">
        <v>49</v>
      </c>
      <c r="C3970" s="57">
        <v>28</v>
      </c>
      <c r="D3970" s="56" t="s">
        <v>4946</v>
      </c>
      <c r="E3970" s="56" t="s">
        <v>4947</v>
      </c>
      <c r="F3970" s="57">
        <v>1</v>
      </c>
    </row>
    <row r="3971" spans="1:6">
      <c r="A3971" s="55">
        <v>46224</v>
      </c>
      <c r="B3971" s="56" t="s">
        <v>51</v>
      </c>
      <c r="C3971" s="57">
        <v>38</v>
      </c>
      <c r="D3971" s="56" t="s">
        <v>4953</v>
      </c>
      <c r="E3971" s="56" t="s">
        <v>4954</v>
      </c>
      <c r="F3971" s="57">
        <v>1</v>
      </c>
    </row>
    <row r="3972" spans="1:6">
      <c r="A3972" s="55">
        <v>46224</v>
      </c>
      <c r="B3972" s="56" t="s">
        <v>56</v>
      </c>
      <c r="C3972" s="57">
        <v>32</v>
      </c>
      <c r="D3972" s="56" t="s">
        <v>4946</v>
      </c>
      <c r="E3972" s="56" t="s">
        <v>4947</v>
      </c>
      <c r="F3972" s="57">
        <v>1</v>
      </c>
    </row>
    <row r="3973" spans="1:6">
      <c r="A3973" s="55">
        <v>46224</v>
      </c>
      <c r="B3973" s="56" t="s">
        <v>58</v>
      </c>
      <c r="C3973" s="57">
        <v>28</v>
      </c>
      <c r="D3973" s="56" t="s">
        <v>4953</v>
      </c>
      <c r="E3973" s="56" t="s">
        <v>4954</v>
      </c>
      <c r="F3973" s="57">
        <v>1</v>
      </c>
    </row>
    <row r="3974" spans="1:6">
      <c r="A3974" s="55">
        <v>46224</v>
      </c>
      <c r="B3974" s="56" t="s">
        <v>60</v>
      </c>
      <c r="C3974" s="57">
        <v>91</v>
      </c>
      <c r="D3974" s="56" t="s">
        <v>4942</v>
      </c>
      <c r="E3974" s="56" t="s">
        <v>4943</v>
      </c>
      <c r="F3974" s="57">
        <v>2</v>
      </c>
    </row>
    <row r="3975" spans="1:6">
      <c r="A3975" s="55">
        <v>46224</v>
      </c>
      <c r="B3975" s="56" t="s">
        <v>64</v>
      </c>
      <c r="C3975" s="57">
        <v>69</v>
      </c>
      <c r="D3975" s="56" t="s">
        <v>4944</v>
      </c>
      <c r="E3975" s="56" t="s">
        <v>4945</v>
      </c>
      <c r="F3975" s="57">
        <v>1</v>
      </c>
    </row>
    <row r="3976" spans="1:6">
      <c r="A3976" s="55">
        <v>46224</v>
      </c>
      <c r="B3976" s="56" t="s">
        <v>66</v>
      </c>
      <c r="C3976" s="57">
        <v>140</v>
      </c>
      <c r="D3976" s="56" t="s">
        <v>4944</v>
      </c>
      <c r="E3976" s="56" t="s">
        <v>4945</v>
      </c>
      <c r="F3976" s="57">
        <v>1</v>
      </c>
    </row>
    <row r="3977" spans="1:6">
      <c r="A3977" s="55">
        <v>46224</v>
      </c>
      <c r="B3977" s="56" t="s">
        <v>68</v>
      </c>
      <c r="C3977" s="57">
        <v>54</v>
      </c>
      <c r="D3977" s="56" t="s">
        <v>4953</v>
      </c>
      <c r="E3977" s="56" t="s">
        <v>4954</v>
      </c>
      <c r="F3977" s="57">
        <v>1</v>
      </c>
    </row>
    <row r="3978" spans="1:6">
      <c r="A3978" s="55">
        <v>46224</v>
      </c>
      <c r="B3978" s="56" t="s">
        <v>70</v>
      </c>
      <c r="C3978" s="57">
        <v>96</v>
      </c>
      <c r="D3978" s="56" t="s">
        <v>4944</v>
      </c>
      <c r="E3978" s="56" t="s">
        <v>4945</v>
      </c>
      <c r="F3978" s="57">
        <v>1</v>
      </c>
    </row>
    <row r="3979" spans="1:6">
      <c r="A3979" s="55">
        <v>46224</v>
      </c>
      <c r="B3979" s="56" t="s">
        <v>74</v>
      </c>
      <c r="C3979" s="57">
        <v>204</v>
      </c>
      <c r="D3979" s="56" t="s">
        <v>4946</v>
      </c>
      <c r="E3979" s="56" t="s">
        <v>4947</v>
      </c>
      <c r="F3979" s="57">
        <v>1</v>
      </c>
    </row>
    <row r="3980" spans="1:6">
      <c r="A3980" s="55">
        <v>46224</v>
      </c>
      <c r="B3980" s="56" t="s">
        <v>76</v>
      </c>
      <c r="C3980" s="57">
        <v>156</v>
      </c>
      <c r="D3980" s="56" t="s">
        <v>4948</v>
      </c>
      <c r="E3980" s="56" t="s">
        <v>4949</v>
      </c>
      <c r="F3980" s="57">
        <v>2</v>
      </c>
    </row>
    <row r="3981" spans="1:6">
      <c r="A3981" s="55">
        <v>46224</v>
      </c>
      <c r="B3981" s="56" t="s">
        <v>80</v>
      </c>
      <c r="C3981" s="57">
        <v>37</v>
      </c>
      <c r="D3981" s="56" t="s">
        <v>4948</v>
      </c>
      <c r="E3981" s="56" t="s">
        <v>4949</v>
      </c>
      <c r="F3981" s="57">
        <v>2</v>
      </c>
    </row>
    <row r="3982" spans="1:6">
      <c r="A3982" s="55">
        <v>46224</v>
      </c>
      <c r="B3982" s="56" t="s">
        <v>82</v>
      </c>
      <c r="C3982" s="57">
        <v>126</v>
      </c>
      <c r="D3982" s="56" t="s">
        <v>4953</v>
      </c>
      <c r="E3982" s="56" t="s">
        <v>4954</v>
      </c>
      <c r="F3982" s="57">
        <v>1</v>
      </c>
    </row>
    <row r="3983" spans="1:6">
      <c r="A3983" s="55">
        <v>46224</v>
      </c>
      <c r="B3983" s="56" t="s">
        <v>86</v>
      </c>
      <c r="C3983" s="57">
        <v>91</v>
      </c>
      <c r="D3983" s="56" t="s">
        <v>4944</v>
      </c>
      <c r="E3983" s="56" t="s">
        <v>4945</v>
      </c>
      <c r="F3983" s="57">
        <v>1</v>
      </c>
    </row>
    <row r="3984" spans="1:6">
      <c r="A3984" s="55">
        <v>46224</v>
      </c>
      <c r="B3984" s="56" t="s">
        <v>88</v>
      </c>
      <c r="C3984" s="57">
        <v>80</v>
      </c>
      <c r="D3984" s="56" t="s">
        <v>4946</v>
      </c>
      <c r="E3984" s="56" t="s">
        <v>4947</v>
      </c>
      <c r="F3984" s="57">
        <v>1</v>
      </c>
    </row>
    <row r="3985" spans="1:6">
      <c r="A3985" s="55">
        <v>46224</v>
      </c>
      <c r="B3985" s="56" t="s">
        <v>90</v>
      </c>
      <c r="C3985" s="57">
        <v>34</v>
      </c>
      <c r="D3985" s="56" t="s">
        <v>4944</v>
      </c>
      <c r="E3985" s="56" t="s">
        <v>4945</v>
      </c>
      <c r="F3985" s="57">
        <v>1</v>
      </c>
    </row>
    <row r="3986" spans="1:6">
      <c r="A3986" s="55">
        <v>46224</v>
      </c>
      <c r="B3986" s="56" t="s">
        <v>92</v>
      </c>
      <c r="C3986" s="57">
        <v>102</v>
      </c>
      <c r="D3986" s="56" t="s">
        <v>4955</v>
      </c>
      <c r="E3986" s="56" t="s">
        <v>4956</v>
      </c>
      <c r="F3986" s="57">
        <v>3</v>
      </c>
    </row>
    <row r="3987" spans="1:6">
      <c r="A3987" s="55">
        <v>46224</v>
      </c>
      <c r="B3987" s="56" t="s">
        <v>96</v>
      </c>
      <c r="C3987" s="57">
        <v>92</v>
      </c>
      <c r="D3987" s="56" t="s">
        <v>4946</v>
      </c>
      <c r="E3987" s="56" t="s">
        <v>4947</v>
      </c>
      <c r="F3987" s="57">
        <v>1</v>
      </c>
    </row>
    <row r="3988" spans="1:6">
      <c r="A3988" s="55">
        <v>46224</v>
      </c>
      <c r="B3988" s="56" t="s">
        <v>98</v>
      </c>
      <c r="C3988" s="57">
        <v>58</v>
      </c>
      <c r="D3988" s="56" t="s">
        <v>4955</v>
      </c>
      <c r="E3988" s="56" t="s">
        <v>4956</v>
      </c>
      <c r="F3988" s="57">
        <v>3</v>
      </c>
    </row>
    <row r="3989" spans="1:6">
      <c r="A3989" s="55">
        <v>46224</v>
      </c>
      <c r="B3989" s="56" t="s">
        <v>100</v>
      </c>
      <c r="C3989" s="57">
        <v>77</v>
      </c>
      <c r="D3989" s="56" t="s">
        <v>4953</v>
      </c>
      <c r="E3989" s="56" t="s">
        <v>4954</v>
      </c>
      <c r="F3989" s="57">
        <v>1</v>
      </c>
    </row>
    <row r="3990" spans="1:6">
      <c r="A3990" s="55">
        <v>46224</v>
      </c>
      <c r="B3990" s="56" t="s">
        <v>102</v>
      </c>
      <c r="C3990" s="57">
        <v>116</v>
      </c>
      <c r="D3990" s="56" t="s">
        <v>4944</v>
      </c>
      <c r="E3990" s="56" t="s">
        <v>4945</v>
      </c>
      <c r="F3990" s="57">
        <v>1</v>
      </c>
    </row>
    <row r="3991" spans="1:6">
      <c r="A3991" s="55">
        <v>46224</v>
      </c>
      <c r="B3991" s="56" t="s">
        <v>104</v>
      </c>
      <c r="C3991" s="57">
        <v>69</v>
      </c>
      <c r="D3991" s="56" t="s">
        <v>4942</v>
      </c>
      <c r="E3991" s="56" t="s">
        <v>4943</v>
      </c>
      <c r="F3991" s="57">
        <v>2</v>
      </c>
    </row>
    <row r="3992" spans="1:6">
      <c r="A3992" s="55">
        <v>46224</v>
      </c>
      <c r="B3992" s="56" t="s">
        <v>114</v>
      </c>
      <c r="C3992" s="57">
        <v>117</v>
      </c>
      <c r="D3992" s="56" t="s">
        <v>4944</v>
      </c>
      <c r="E3992" s="56" t="s">
        <v>4945</v>
      </c>
      <c r="F3992" s="57">
        <v>1</v>
      </c>
    </row>
    <row r="3993" spans="1:6">
      <c r="A3993" s="55">
        <v>46224</v>
      </c>
      <c r="B3993" s="56" t="s">
        <v>118</v>
      </c>
      <c r="C3993" s="57">
        <v>49</v>
      </c>
      <c r="D3993" s="56" t="s">
        <v>4953</v>
      </c>
      <c r="E3993" s="56" t="s">
        <v>4954</v>
      </c>
      <c r="F3993" s="57">
        <v>1</v>
      </c>
    </row>
    <row r="3994" spans="1:6">
      <c r="A3994" s="55">
        <v>46224</v>
      </c>
      <c r="B3994" s="56" t="s">
        <v>126</v>
      </c>
      <c r="C3994" s="57">
        <v>31</v>
      </c>
      <c r="D3994" s="56" t="s">
        <v>4942</v>
      </c>
      <c r="E3994" s="56" t="s">
        <v>4943</v>
      </c>
      <c r="F3994" s="57">
        <v>2</v>
      </c>
    </row>
    <row r="3995" spans="1:6">
      <c r="A3995" s="55">
        <v>46224</v>
      </c>
      <c r="B3995" s="56" t="s">
        <v>128</v>
      </c>
      <c r="C3995" s="57">
        <v>65</v>
      </c>
      <c r="D3995" s="56" t="s">
        <v>4942</v>
      </c>
      <c r="E3995" s="56" t="s">
        <v>4943</v>
      </c>
      <c r="F3995" s="57">
        <v>2</v>
      </c>
    </row>
    <row r="3996" spans="1:6">
      <c r="A3996" s="55">
        <v>46224</v>
      </c>
      <c r="B3996" s="56" t="s">
        <v>130</v>
      </c>
      <c r="C3996" s="57">
        <v>17</v>
      </c>
      <c r="D3996" s="56" t="s">
        <v>4942</v>
      </c>
      <c r="E3996" s="56" t="s">
        <v>4943</v>
      </c>
      <c r="F3996" s="57">
        <v>2</v>
      </c>
    </row>
    <row r="3997" spans="1:6">
      <c r="A3997" s="55">
        <v>46224</v>
      </c>
      <c r="B3997" s="56" t="s">
        <v>132</v>
      </c>
      <c r="C3997" s="57">
        <v>46</v>
      </c>
      <c r="D3997" s="56" t="s">
        <v>4944</v>
      </c>
      <c r="E3997" s="56" t="s">
        <v>4945</v>
      </c>
      <c r="F3997" s="57">
        <v>1</v>
      </c>
    </row>
    <row r="3998" spans="1:6">
      <c r="A3998" s="55">
        <v>46224</v>
      </c>
      <c r="B3998" s="56" t="s">
        <v>134</v>
      </c>
      <c r="C3998" s="57">
        <v>21</v>
      </c>
      <c r="D3998" s="56" t="s">
        <v>4950</v>
      </c>
      <c r="E3998" s="56" t="s">
        <v>4951</v>
      </c>
      <c r="F3998" s="57">
        <v>1</v>
      </c>
    </row>
    <row r="3999" spans="1:6">
      <c r="A3999" s="55">
        <v>46224</v>
      </c>
      <c r="B3999" s="56" t="s">
        <v>138</v>
      </c>
      <c r="C3999" s="57">
        <v>112</v>
      </c>
      <c r="D3999" s="56" t="s">
        <v>4955</v>
      </c>
      <c r="E3999" s="56" t="s">
        <v>4956</v>
      </c>
      <c r="F3999" s="57">
        <v>3</v>
      </c>
    </row>
    <row r="4000" spans="1:6">
      <c r="A4000" s="55">
        <v>46224</v>
      </c>
      <c r="B4000" s="56" t="s">
        <v>142</v>
      </c>
      <c r="C4000" s="57">
        <v>38</v>
      </c>
      <c r="D4000" s="56" t="s">
        <v>4946</v>
      </c>
      <c r="E4000" s="56" t="s">
        <v>4947</v>
      </c>
      <c r="F4000" s="57">
        <v>1</v>
      </c>
    </row>
    <row r="4001" spans="1:6">
      <c r="A4001" s="55">
        <v>46224</v>
      </c>
      <c r="B4001" s="56" t="s">
        <v>144</v>
      </c>
      <c r="C4001" s="57">
        <v>22</v>
      </c>
      <c r="D4001" s="56" t="s">
        <v>4953</v>
      </c>
      <c r="E4001" s="56" t="s">
        <v>4954</v>
      </c>
      <c r="F4001" s="57">
        <v>1</v>
      </c>
    </row>
    <row r="4002" spans="1:6">
      <c r="A4002" s="55">
        <v>46224</v>
      </c>
      <c r="B4002" s="56" t="s">
        <v>146</v>
      </c>
      <c r="C4002" s="57">
        <v>159</v>
      </c>
      <c r="D4002" s="56" t="s">
        <v>4942</v>
      </c>
      <c r="E4002" s="56" t="s">
        <v>4943</v>
      </c>
      <c r="F4002" s="57">
        <v>2</v>
      </c>
    </row>
    <row r="4003" spans="1:6">
      <c r="A4003" s="55">
        <v>46224</v>
      </c>
      <c r="B4003" s="56" t="s">
        <v>148</v>
      </c>
      <c r="C4003" s="57">
        <v>68</v>
      </c>
      <c r="D4003" s="56" t="s">
        <v>4953</v>
      </c>
      <c r="E4003" s="56" t="s">
        <v>4954</v>
      </c>
      <c r="F4003" s="57">
        <v>1</v>
      </c>
    </row>
    <row r="4004" spans="1:6">
      <c r="A4004" s="55">
        <v>46224</v>
      </c>
      <c r="B4004" s="56" t="s">
        <v>152</v>
      </c>
      <c r="C4004" s="57">
        <v>69</v>
      </c>
      <c r="D4004" s="56" t="s">
        <v>4953</v>
      </c>
      <c r="E4004" s="56" t="s">
        <v>4954</v>
      </c>
      <c r="F4004" s="57">
        <v>1</v>
      </c>
    </row>
    <row r="4005" spans="1:6">
      <c r="A4005" s="55">
        <v>46224</v>
      </c>
      <c r="B4005" s="56" t="s">
        <v>154</v>
      </c>
      <c r="C4005" s="57">
        <v>72</v>
      </c>
      <c r="D4005" s="56" t="s">
        <v>4942</v>
      </c>
      <c r="E4005" s="56" t="s">
        <v>4943</v>
      </c>
      <c r="F4005" s="57">
        <v>2</v>
      </c>
    </row>
    <row r="4006" spans="1:6">
      <c r="A4006" s="55">
        <v>46224</v>
      </c>
      <c r="B4006" s="56" t="s">
        <v>156</v>
      </c>
      <c r="C4006" s="57">
        <v>3</v>
      </c>
      <c r="D4006" s="56" t="s">
        <v>4942</v>
      </c>
      <c r="E4006" s="56" t="s">
        <v>4943</v>
      </c>
      <c r="F4006" s="57">
        <v>2</v>
      </c>
    </row>
    <row r="4007" spans="1:6">
      <c r="A4007" s="55">
        <v>46224</v>
      </c>
      <c r="B4007" s="56" t="s">
        <v>160</v>
      </c>
      <c r="C4007" s="57">
        <v>163</v>
      </c>
      <c r="D4007" s="56" t="s">
        <v>4942</v>
      </c>
      <c r="E4007" s="56" t="s">
        <v>4943</v>
      </c>
      <c r="F4007" s="57">
        <v>2</v>
      </c>
    </row>
    <row r="4008" spans="1:6">
      <c r="A4008" s="55">
        <v>46224</v>
      </c>
      <c r="B4008" s="56" t="s">
        <v>162</v>
      </c>
      <c r="C4008" s="57">
        <v>90</v>
      </c>
      <c r="D4008" s="56" t="s">
        <v>4942</v>
      </c>
      <c r="E4008" s="56" t="s">
        <v>4943</v>
      </c>
      <c r="F4008" s="57">
        <v>2</v>
      </c>
    </row>
    <row r="4009" spans="1:6">
      <c r="A4009" s="55">
        <v>46224</v>
      </c>
      <c r="B4009" s="56" t="s">
        <v>166</v>
      </c>
      <c r="C4009" s="57">
        <v>95</v>
      </c>
      <c r="D4009" s="56" t="s">
        <v>4942</v>
      </c>
      <c r="E4009" s="56" t="s">
        <v>4943</v>
      </c>
      <c r="F4009" s="57">
        <v>2</v>
      </c>
    </row>
    <row r="4010" spans="1:6">
      <c r="A4010" s="55">
        <v>46224</v>
      </c>
      <c r="B4010" s="56" t="s">
        <v>168</v>
      </c>
      <c r="C4010" s="57">
        <v>45</v>
      </c>
      <c r="D4010" s="56" t="s">
        <v>4946</v>
      </c>
      <c r="E4010" s="56" t="s">
        <v>4947</v>
      </c>
      <c r="F4010" s="57">
        <v>1</v>
      </c>
    </row>
    <row r="4011" spans="1:6">
      <c r="A4011" s="55">
        <v>46224</v>
      </c>
      <c r="B4011" s="56" t="s">
        <v>170</v>
      </c>
      <c r="C4011" s="57">
        <v>149</v>
      </c>
      <c r="D4011" s="56" t="s">
        <v>4944</v>
      </c>
      <c r="E4011" s="56" t="s">
        <v>4945</v>
      </c>
      <c r="F4011" s="57">
        <v>1</v>
      </c>
    </row>
    <row r="4012" spans="1:6">
      <c r="A4012" s="55">
        <v>46224</v>
      </c>
      <c r="B4012" s="56" t="s">
        <v>176</v>
      </c>
      <c r="C4012" s="57">
        <v>26</v>
      </c>
      <c r="D4012" s="56" t="s">
        <v>4953</v>
      </c>
      <c r="E4012" s="56" t="s">
        <v>4954</v>
      </c>
      <c r="F4012" s="57">
        <v>1</v>
      </c>
    </row>
    <row r="4013" spans="1:6">
      <c r="A4013" s="55">
        <v>46224</v>
      </c>
      <c r="B4013" s="56" t="s">
        <v>178</v>
      </c>
      <c r="C4013" s="57">
        <v>50</v>
      </c>
      <c r="D4013" s="56" t="s">
        <v>4967</v>
      </c>
      <c r="E4013" s="56" t="s">
        <v>4968</v>
      </c>
      <c r="F4013" s="57">
        <v>2</v>
      </c>
    </row>
    <row r="4014" spans="1:6">
      <c r="A4014" s="55">
        <v>46224</v>
      </c>
      <c r="B4014" s="56" t="s">
        <v>180</v>
      </c>
      <c r="C4014" s="57">
        <v>79</v>
      </c>
      <c r="D4014" s="56" t="s">
        <v>4944</v>
      </c>
      <c r="E4014" s="56" t="s">
        <v>4945</v>
      </c>
      <c r="F4014" s="57">
        <v>1</v>
      </c>
    </row>
    <row r="4015" spans="1:6">
      <c r="A4015" s="55">
        <v>46224</v>
      </c>
      <c r="B4015" s="56" t="s">
        <v>182</v>
      </c>
      <c r="C4015" s="57">
        <v>69</v>
      </c>
      <c r="D4015" s="56" t="s">
        <v>4948</v>
      </c>
      <c r="E4015" s="56" t="s">
        <v>4949</v>
      </c>
      <c r="F4015" s="57">
        <v>2</v>
      </c>
    </row>
    <row r="4016" spans="1:6">
      <c r="A4016" s="55">
        <v>46224</v>
      </c>
      <c r="B4016" s="56" t="s">
        <v>184</v>
      </c>
      <c r="C4016" s="57">
        <v>75</v>
      </c>
      <c r="D4016" s="56" t="s">
        <v>4942</v>
      </c>
      <c r="E4016" s="56" t="s">
        <v>4943</v>
      </c>
      <c r="F4016" s="57">
        <v>2</v>
      </c>
    </row>
    <row r="4017" spans="1:6">
      <c r="A4017" s="55">
        <v>46224</v>
      </c>
      <c r="B4017" s="56" t="s">
        <v>186</v>
      </c>
      <c r="C4017" s="57">
        <v>23</v>
      </c>
      <c r="D4017" s="56" t="s">
        <v>4953</v>
      </c>
      <c r="E4017" s="56" t="s">
        <v>4954</v>
      </c>
      <c r="F4017" s="57">
        <v>1</v>
      </c>
    </row>
    <row r="4018" spans="1:6">
      <c r="A4018" s="55">
        <v>46224</v>
      </c>
      <c r="B4018" s="56" t="s">
        <v>192</v>
      </c>
      <c r="C4018" s="57">
        <v>37</v>
      </c>
      <c r="D4018" s="56" t="s">
        <v>4950</v>
      </c>
      <c r="E4018" s="56" t="s">
        <v>4951</v>
      </c>
      <c r="F4018" s="57">
        <v>1</v>
      </c>
    </row>
    <row r="4019" spans="1:6">
      <c r="A4019" s="55">
        <v>46224</v>
      </c>
      <c r="B4019" s="56" t="s">
        <v>194</v>
      </c>
      <c r="C4019" s="57">
        <v>62</v>
      </c>
      <c r="D4019" s="56" t="s">
        <v>4953</v>
      </c>
      <c r="E4019" s="56" t="s">
        <v>4954</v>
      </c>
      <c r="F4019" s="57">
        <v>1</v>
      </c>
    </row>
    <row r="4020" spans="1:6">
      <c r="A4020" s="55">
        <v>46224</v>
      </c>
      <c r="B4020" s="56" t="s">
        <v>196</v>
      </c>
      <c r="C4020" s="57">
        <v>31</v>
      </c>
      <c r="D4020" s="56" t="s">
        <v>4959</v>
      </c>
      <c r="E4020" s="56" t="s">
        <v>4960</v>
      </c>
      <c r="F4020" s="57">
        <v>3</v>
      </c>
    </row>
    <row r="4021" spans="1:6">
      <c r="A4021" s="55">
        <v>46224</v>
      </c>
      <c r="B4021" s="56" t="s">
        <v>198</v>
      </c>
      <c r="C4021" s="57">
        <v>33</v>
      </c>
      <c r="D4021" s="56" t="s">
        <v>4946</v>
      </c>
      <c r="E4021" s="56" t="s">
        <v>4947</v>
      </c>
      <c r="F4021" s="57">
        <v>1</v>
      </c>
    </row>
    <row r="4022" spans="1:6">
      <c r="A4022" s="55">
        <v>46224</v>
      </c>
      <c r="B4022" s="56" t="s">
        <v>208</v>
      </c>
      <c r="C4022" s="57">
        <v>32</v>
      </c>
      <c r="D4022" s="56" t="s">
        <v>4948</v>
      </c>
      <c r="E4022" s="56" t="s">
        <v>4949</v>
      </c>
      <c r="F4022" s="57">
        <v>2</v>
      </c>
    </row>
    <row r="4023" spans="1:6">
      <c r="A4023" s="55">
        <v>46224</v>
      </c>
      <c r="B4023" s="56" t="s">
        <v>212</v>
      </c>
      <c r="C4023" s="57">
        <v>37</v>
      </c>
      <c r="D4023" s="56" t="s">
        <v>4942</v>
      </c>
      <c r="E4023" s="56" t="s">
        <v>4943</v>
      </c>
      <c r="F4023" s="57">
        <v>2</v>
      </c>
    </row>
    <row r="4024" spans="1:6">
      <c r="A4024" s="55">
        <v>46224</v>
      </c>
      <c r="B4024" s="56" t="s">
        <v>214</v>
      </c>
      <c r="C4024" s="57">
        <v>32</v>
      </c>
      <c r="D4024" s="56" t="s">
        <v>4965</v>
      </c>
      <c r="E4024" s="56" t="s">
        <v>4966</v>
      </c>
      <c r="F4024" s="57">
        <v>2</v>
      </c>
    </row>
    <row r="4025" spans="1:6">
      <c r="A4025" s="55">
        <v>46224</v>
      </c>
      <c r="B4025" s="56" t="s">
        <v>216</v>
      </c>
      <c r="C4025" s="57">
        <v>61</v>
      </c>
      <c r="D4025" s="56" t="s">
        <v>4946</v>
      </c>
      <c r="E4025" s="56" t="s">
        <v>4947</v>
      </c>
      <c r="F4025" s="57">
        <v>1</v>
      </c>
    </row>
    <row r="4026" spans="1:6">
      <c r="A4026" s="55">
        <v>46224</v>
      </c>
      <c r="B4026" s="56" t="s">
        <v>218</v>
      </c>
      <c r="C4026" s="57">
        <v>24</v>
      </c>
      <c r="D4026" s="56" t="s">
        <v>4950</v>
      </c>
      <c r="E4026" s="56" t="s">
        <v>4951</v>
      </c>
      <c r="F4026" s="57">
        <v>1</v>
      </c>
    </row>
    <row r="4027" spans="1:6">
      <c r="A4027" s="55">
        <v>46224</v>
      </c>
      <c r="B4027" s="56" t="s">
        <v>220</v>
      </c>
      <c r="C4027" s="57">
        <v>21</v>
      </c>
      <c r="D4027" s="56" t="s">
        <v>4953</v>
      </c>
      <c r="E4027" s="56" t="s">
        <v>4954</v>
      </c>
      <c r="F4027" s="57">
        <v>1</v>
      </c>
    </row>
    <row r="4028" spans="1:6">
      <c r="A4028" s="55">
        <v>46224</v>
      </c>
      <c r="B4028" s="56" t="s">
        <v>226</v>
      </c>
      <c r="C4028" s="57">
        <v>92</v>
      </c>
      <c r="D4028" s="56" t="s">
        <v>4953</v>
      </c>
      <c r="E4028" s="56" t="s">
        <v>4954</v>
      </c>
      <c r="F4028" s="57">
        <v>1</v>
      </c>
    </row>
    <row r="4029" spans="1:6">
      <c r="A4029" s="55">
        <v>46224</v>
      </c>
      <c r="B4029" s="56" t="s">
        <v>232</v>
      </c>
      <c r="C4029" s="57">
        <v>2</v>
      </c>
      <c r="D4029" s="56" t="s">
        <v>4950</v>
      </c>
      <c r="E4029" s="56" t="s">
        <v>4951</v>
      </c>
      <c r="F4029" s="57">
        <v>1</v>
      </c>
    </row>
    <row r="4030" spans="1:6">
      <c r="A4030" s="55">
        <v>46224</v>
      </c>
      <c r="B4030" s="56" t="s">
        <v>234</v>
      </c>
      <c r="C4030" s="57">
        <v>43</v>
      </c>
      <c r="D4030" s="56" t="s">
        <v>4950</v>
      </c>
      <c r="E4030" s="56" t="s">
        <v>4951</v>
      </c>
      <c r="F4030" s="57">
        <v>1</v>
      </c>
    </row>
    <row r="4031" spans="1:6">
      <c r="A4031" s="55">
        <v>46224</v>
      </c>
      <c r="B4031" s="56" t="s">
        <v>238</v>
      </c>
      <c r="C4031" s="57">
        <v>81</v>
      </c>
      <c r="D4031" s="56" t="s">
        <v>4948</v>
      </c>
      <c r="E4031" s="56" t="s">
        <v>4949</v>
      </c>
      <c r="F4031" s="57">
        <v>2</v>
      </c>
    </row>
    <row r="4032" spans="1:6">
      <c r="A4032" s="55">
        <v>46224</v>
      </c>
      <c r="B4032" s="56" t="s">
        <v>250</v>
      </c>
      <c r="C4032" s="57">
        <v>1</v>
      </c>
      <c r="D4032" s="56" t="s">
        <v>4944</v>
      </c>
      <c r="E4032" s="56" t="s">
        <v>4945</v>
      </c>
      <c r="F4032" s="57">
        <v>1</v>
      </c>
    </row>
    <row r="4033" spans="1:6">
      <c r="A4033" s="55">
        <v>46224</v>
      </c>
      <c r="B4033" s="56" t="s">
        <v>254</v>
      </c>
      <c r="C4033" s="57">
        <v>130</v>
      </c>
      <c r="D4033" s="56" t="s">
        <v>4950</v>
      </c>
      <c r="E4033" s="56" t="s">
        <v>4951</v>
      </c>
      <c r="F4033" s="57">
        <v>1</v>
      </c>
    </row>
    <row r="4034" spans="1:6">
      <c r="A4034" s="55">
        <v>46224</v>
      </c>
      <c r="B4034" s="56" t="s">
        <v>258</v>
      </c>
      <c r="C4034" s="57">
        <v>12</v>
      </c>
      <c r="D4034" s="56" t="s">
        <v>4944</v>
      </c>
      <c r="E4034" s="56" t="s">
        <v>4945</v>
      </c>
      <c r="F4034" s="57">
        <v>1</v>
      </c>
    </row>
    <row r="4035" spans="1:6">
      <c r="A4035" s="55">
        <v>46224</v>
      </c>
      <c r="B4035" s="56" t="s">
        <v>262</v>
      </c>
      <c r="C4035" s="57">
        <v>20</v>
      </c>
      <c r="D4035" s="56" t="s">
        <v>4953</v>
      </c>
      <c r="E4035" s="56" t="s">
        <v>4954</v>
      </c>
      <c r="F4035" s="57">
        <v>1</v>
      </c>
    </row>
    <row r="4036" spans="1:6">
      <c r="A4036" s="55">
        <v>46224</v>
      </c>
      <c r="B4036" s="56" t="s">
        <v>264</v>
      </c>
      <c r="C4036" s="57">
        <v>35</v>
      </c>
      <c r="D4036" s="56" t="s">
        <v>4942</v>
      </c>
      <c r="E4036" s="56" t="s">
        <v>4943</v>
      </c>
      <c r="F4036" s="57">
        <v>2</v>
      </c>
    </row>
    <row r="4037" spans="1:6">
      <c r="A4037" s="55">
        <v>46224</v>
      </c>
      <c r="B4037" s="56" t="s">
        <v>266</v>
      </c>
      <c r="C4037" s="57">
        <v>63</v>
      </c>
      <c r="D4037" s="56" t="s">
        <v>4953</v>
      </c>
      <c r="E4037" s="56" t="s">
        <v>4954</v>
      </c>
      <c r="F4037" s="57">
        <v>1</v>
      </c>
    </row>
    <row r="4038" spans="1:6">
      <c r="A4038" s="55">
        <v>46224</v>
      </c>
      <c r="B4038" s="56" t="s">
        <v>270</v>
      </c>
      <c r="C4038" s="57">
        <v>91</v>
      </c>
      <c r="D4038" s="56" t="s">
        <v>4953</v>
      </c>
      <c r="E4038" s="56" t="s">
        <v>4954</v>
      </c>
      <c r="F4038" s="57">
        <v>1</v>
      </c>
    </row>
    <row r="4039" spans="1:6">
      <c r="A4039" s="55">
        <v>46224</v>
      </c>
      <c r="B4039" s="56" t="s">
        <v>272</v>
      </c>
      <c r="C4039" s="57">
        <v>22</v>
      </c>
      <c r="D4039" s="56" t="s">
        <v>4950</v>
      </c>
      <c r="E4039" s="56" t="s">
        <v>4951</v>
      </c>
      <c r="F4039" s="57">
        <v>1</v>
      </c>
    </row>
    <row r="4040" spans="1:6">
      <c r="A4040" s="55">
        <v>46224</v>
      </c>
      <c r="B4040" s="56" t="s">
        <v>276</v>
      </c>
      <c r="C4040" s="57">
        <v>43</v>
      </c>
      <c r="D4040" s="56" t="s">
        <v>4944</v>
      </c>
      <c r="E4040" s="56" t="s">
        <v>4945</v>
      </c>
      <c r="F4040" s="57">
        <v>1</v>
      </c>
    </row>
    <row r="4041" spans="1:6">
      <c r="A4041" s="55">
        <v>46224</v>
      </c>
      <c r="B4041" s="56" t="s">
        <v>284</v>
      </c>
      <c r="C4041" s="57">
        <v>30</v>
      </c>
      <c r="D4041" s="56" t="s">
        <v>4942</v>
      </c>
      <c r="E4041" s="56" t="s">
        <v>4943</v>
      </c>
      <c r="F4041" s="57">
        <v>2</v>
      </c>
    </row>
    <row r="4042" spans="1:6">
      <c r="A4042" s="55">
        <v>46224</v>
      </c>
      <c r="B4042" s="56" t="s">
        <v>286</v>
      </c>
      <c r="C4042" s="57">
        <v>4</v>
      </c>
      <c r="D4042" s="56" t="s">
        <v>4950</v>
      </c>
      <c r="E4042" s="56" t="s">
        <v>4951</v>
      </c>
      <c r="F4042" s="57">
        <v>1</v>
      </c>
    </row>
    <row r="4043" spans="1:6">
      <c r="A4043" s="55">
        <v>46224</v>
      </c>
      <c r="B4043" s="56" t="s">
        <v>304</v>
      </c>
      <c r="C4043" s="57">
        <v>1</v>
      </c>
      <c r="D4043" s="56" t="s">
        <v>4950</v>
      </c>
      <c r="E4043" s="56" t="s">
        <v>4951</v>
      </c>
      <c r="F4043" s="57">
        <v>1</v>
      </c>
    </row>
    <row r="4044" spans="1:6">
      <c r="A4044" s="55">
        <v>46224</v>
      </c>
      <c r="B4044" s="56" t="s">
        <v>320</v>
      </c>
      <c r="C4044" s="57">
        <v>55</v>
      </c>
      <c r="D4044" s="56" t="s">
        <v>4944</v>
      </c>
      <c r="E4044" s="56" t="s">
        <v>4945</v>
      </c>
      <c r="F4044" s="57">
        <v>1</v>
      </c>
    </row>
    <row r="4045" spans="1:6">
      <c r="A4045" s="55">
        <v>46224</v>
      </c>
      <c r="B4045" s="56" t="s">
        <v>328</v>
      </c>
      <c r="C4045" s="57">
        <v>98</v>
      </c>
      <c r="D4045" s="56" t="s">
        <v>4944</v>
      </c>
      <c r="E4045" s="56" t="s">
        <v>4945</v>
      </c>
      <c r="F4045" s="57">
        <v>1</v>
      </c>
    </row>
    <row r="4046" spans="1:6">
      <c r="A4046" s="55">
        <v>46224</v>
      </c>
      <c r="B4046" s="56" t="s">
        <v>338</v>
      </c>
      <c r="C4046" s="57">
        <v>35</v>
      </c>
      <c r="D4046" s="56" t="s">
        <v>4953</v>
      </c>
      <c r="E4046" s="56" t="s">
        <v>4954</v>
      </c>
      <c r="F4046" s="57">
        <v>1</v>
      </c>
    </row>
    <row r="4047" spans="1:6">
      <c r="A4047" s="55">
        <v>46224</v>
      </c>
      <c r="B4047" s="56" t="s">
        <v>344</v>
      </c>
      <c r="C4047" s="57">
        <v>24</v>
      </c>
      <c r="D4047" s="56" t="s">
        <v>4950</v>
      </c>
      <c r="E4047" s="56" t="s">
        <v>4951</v>
      </c>
      <c r="F4047" s="57">
        <v>1</v>
      </c>
    </row>
    <row r="4048" spans="1:6">
      <c r="A4048" s="55">
        <v>46224</v>
      </c>
      <c r="B4048" s="56" t="s">
        <v>350</v>
      </c>
      <c r="C4048" s="57">
        <v>9</v>
      </c>
      <c r="D4048" s="56" t="s">
        <v>4942</v>
      </c>
      <c r="E4048" s="56" t="s">
        <v>4943</v>
      </c>
      <c r="F4048" s="57">
        <v>2</v>
      </c>
    </row>
    <row r="4049" spans="1:6">
      <c r="A4049" s="55">
        <v>46224</v>
      </c>
      <c r="B4049" s="56" t="s">
        <v>354</v>
      </c>
      <c r="C4049" s="57">
        <v>10</v>
      </c>
      <c r="D4049" s="56" t="s">
        <v>4942</v>
      </c>
      <c r="E4049" s="56" t="s">
        <v>4943</v>
      </c>
      <c r="F4049" s="57">
        <v>2</v>
      </c>
    </row>
    <row r="4050" spans="1:6">
      <c r="A4050" s="55">
        <v>46224</v>
      </c>
      <c r="B4050" s="56" t="s">
        <v>356</v>
      </c>
      <c r="C4050" s="57">
        <v>7</v>
      </c>
      <c r="D4050" s="56" t="s">
        <v>4942</v>
      </c>
      <c r="E4050" s="56" t="s">
        <v>4943</v>
      </c>
      <c r="F4050" s="57">
        <v>2</v>
      </c>
    </row>
    <row r="4051" spans="1:6">
      <c r="A4051" s="55">
        <v>46224</v>
      </c>
      <c r="B4051" s="56" t="s">
        <v>378</v>
      </c>
      <c r="C4051" s="57">
        <v>22</v>
      </c>
      <c r="D4051" s="56" t="s">
        <v>4944</v>
      </c>
      <c r="E4051" s="56" t="s">
        <v>4945</v>
      </c>
      <c r="F4051" s="57">
        <v>1</v>
      </c>
    </row>
    <row r="4052" spans="1:6">
      <c r="A4052" s="55">
        <v>46224</v>
      </c>
      <c r="B4052" s="56" t="s">
        <v>380</v>
      </c>
      <c r="C4052" s="57">
        <v>93</v>
      </c>
      <c r="D4052" s="56" t="s">
        <v>4953</v>
      </c>
      <c r="E4052" s="56" t="s">
        <v>4954</v>
      </c>
      <c r="F4052" s="57">
        <v>1</v>
      </c>
    </row>
    <row r="4053" spans="1:6">
      <c r="A4053" s="55">
        <v>46224</v>
      </c>
      <c r="B4053" s="56" t="s">
        <v>386</v>
      </c>
      <c r="C4053" s="57">
        <v>38</v>
      </c>
      <c r="D4053" s="56" t="s">
        <v>4953</v>
      </c>
      <c r="E4053" s="56" t="s">
        <v>4954</v>
      </c>
      <c r="F4053" s="57">
        <v>1</v>
      </c>
    </row>
    <row r="4054" spans="1:6">
      <c r="A4054" s="55">
        <v>46224</v>
      </c>
      <c r="B4054" s="56" t="s">
        <v>394</v>
      </c>
      <c r="C4054" s="57">
        <v>4</v>
      </c>
      <c r="D4054" s="56" t="s">
        <v>4942</v>
      </c>
      <c r="E4054" s="56" t="s">
        <v>4943</v>
      </c>
      <c r="F4054" s="57">
        <v>2</v>
      </c>
    </row>
    <row r="4055" spans="1:6">
      <c r="A4055" s="55">
        <v>46224</v>
      </c>
      <c r="B4055" s="56" t="s">
        <v>424</v>
      </c>
      <c r="C4055" s="57">
        <v>59</v>
      </c>
      <c r="D4055" s="56" t="s">
        <v>4953</v>
      </c>
      <c r="E4055" s="56" t="s">
        <v>4954</v>
      </c>
      <c r="F4055" s="57">
        <v>1</v>
      </c>
    </row>
    <row r="4056" spans="1:6">
      <c r="A4056" s="55">
        <v>46224</v>
      </c>
      <c r="B4056" s="56" t="s">
        <v>430</v>
      </c>
      <c r="C4056" s="57">
        <v>62</v>
      </c>
      <c r="D4056" s="56" t="s">
        <v>4944</v>
      </c>
      <c r="E4056" s="56" t="s">
        <v>4945</v>
      </c>
      <c r="F4056" s="57">
        <v>1</v>
      </c>
    </row>
    <row r="4057" spans="1:6">
      <c r="A4057" s="55">
        <v>46224</v>
      </c>
      <c r="B4057" s="56" t="s">
        <v>432</v>
      </c>
      <c r="C4057" s="57">
        <v>4</v>
      </c>
      <c r="D4057" s="56" t="s">
        <v>4942</v>
      </c>
      <c r="E4057" s="56" t="s">
        <v>4943</v>
      </c>
      <c r="F4057" s="57">
        <v>2</v>
      </c>
    </row>
    <row r="4058" spans="1:6">
      <c r="A4058" s="55">
        <v>46224</v>
      </c>
      <c r="B4058" s="56" t="s">
        <v>454</v>
      </c>
      <c r="C4058" s="57">
        <v>29</v>
      </c>
      <c r="D4058" s="56" t="s">
        <v>4944</v>
      </c>
      <c r="E4058" s="56" t="s">
        <v>4945</v>
      </c>
      <c r="F4058" s="57">
        <v>1</v>
      </c>
    </row>
    <row r="4059" spans="1:6">
      <c r="A4059" s="55">
        <v>46224</v>
      </c>
      <c r="B4059" s="56" t="s">
        <v>456</v>
      </c>
      <c r="C4059" s="57">
        <v>95</v>
      </c>
      <c r="D4059" s="56" t="s">
        <v>4942</v>
      </c>
      <c r="E4059" s="56" t="s">
        <v>4943</v>
      </c>
      <c r="F4059" s="57">
        <v>2</v>
      </c>
    </row>
    <row r="4060" spans="1:6">
      <c r="A4060" s="55">
        <v>46224</v>
      </c>
      <c r="B4060" s="56" t="s">
        <v>458</v>
      </c>
      <c r="C4060" s="57">
        <v>87</v>
      </c>
      <c r="D4060" s="56" t="s">
        <v>4944</v>
      </c>
      <c r="E4060" s="56" t="s">
        <v>4945</v>
      </c>
      <c r="F4060" s="57">
        <v>1</v>
      </c>
    </row>
    <row r="4061" spans="1:6">
      <c r="A4061" s="55">
        <v>46224</v>
      </c>
      <c r="B4061" s="56" t="s">
        <v>460</v>
      </c>
      <c r="C4061" s="57">
        <v>16</v>
      </c>
      <c r="D4061" s="56" t="s">
        <v>4953</v>
      </c>
      <c r="E4061" s="56" t="s">
        <v>4954</v>
      </c>
      <c r="F4061" s="57">
        <v>1</v>
      </c>
    </row>
    <row r="4062" spans="1:6">
      <c r="A4062" s="55">
        <v>46224</v>
      </c>
      <c r="B4062" s="56" t="s">
        <v>462</v>
      </c>
      <c r="C4062" s="57">
        <v>39</v>
      </c>
      <c r="D4062" s="56" t="s">
        <v>4953</v>
      </c>
      <c r="E4062" s="56" t="s">
        <v>4954</v>
      </c>
      <c r="F4062" s="57">
        <v>1</v>
      </c>
    </row>
    <row r="4063" spans="1:6">
      <c r="A4063" s="55">
        <v>46224</v>
      </c>
      <c r="B4063" s="56" t="s">
        <v>464</v>
      </c>
      <c r="C4063" s="57">
        <v>91</v>
      </c>
      <c r="D4063" s="56" t="s">
        <v>4948</v>
      </c>
      <c r="E4063" s="56" t="s">
        <v>4949</v>
      </c>
      <c r="F4063" s="57">
        <v>2</v>
      </c>
    </row>
    <row r="4064" spans="1:6">
      <c r="A4064" s="55">
        <v>46224</v>
      </c>
      <c r="B4064" s="56" t="s">
        <v>470</v>
      </c>
      <c r="C4064" s="57">
        <v>103</v>
      </c>
      <c r="D4064" s="56" t="s">
        <v>4953</v>
      </c>
      <c r="E4064" s="56" t="s">
        <v>4954</v>
      </c>
      <c r="F4064" s="57">
        <v>1</v>
      </c>
    </row>
    <row r="4065" spans="1:6">
      <c r="A4065" s="55">
        <v>46224</v>
      </c>
      <c r="B4065" s="56" t="s">
        <v>472</v>
      </c>
      <c r="C4065" s="57">
        <v>25</v>
      </c>
      <c r="D4065" s="56" t="s">
        <v>4953</v>
      </c>
      <c r="E4065" s="56" t="s">
        <v>4954</v>
      </c>
      <c r="F4065" s="57">
        <v>1</v>
      </c>
    </row>
    <row r="4066" spans="1:6">
      <c r="A4066" s="55">
        <v>46223</v>
      </c>
      <c r="B4066" s="56" t="s">
        <v>46</v>
      </c>
      <c r="C4066" s="57">
        <v>127</v>
      </c>
      <c r="D4066" s="56" t="s">
        <v>4942</v>
      </c>
      <c r="E4066" s="56" t="s">
        <v>4943</v>
      </c>
      <c r="F4066" s="57">
        <v>2</v>
      </c>
    </row>
    <row r="4067" spans="1:6">
      <c r="A4067" s="55">
        <v>46223</v>
      </c>
      <c r="B4067" s="56" t="s">
        <v>51</v>
      </c>
      <c r="C4067" s="57">
        <v>76</v>
      </c>
      <c r="D4067" s="56" t="s">
        <v>4955</v>
      </c>
      <c r="E4067" s="56" t="s">
        <v>4956</v>
      </c>
      <c r="F4067" s="57">
        <v>3</v>
      </c>
    </row>
    <row r="4068" spans="1:6">
      <c r="A4068" s="55">
        <v>46223</v>
      </c>
      <c r="B4068" s="56" t="s">
        <v>56</v>
      </c>
      <c r="C4068" s="57">
        <v>118</v>
      </c>
      <c r="D4068" s="56" t="s">
        <v>4946</v>
      </c>
      <c r="E4068" s="56" t="s">
        <v>4947</v>
      </c>
      <c r="F4068" s="57">
        <v>1</v>
      </c>
    </row>
    <row r="4069" spans="1:6">
      <c r="A4069" s="55">
        <v>46223</v>
      </c>
      <c r="B4069" s="56" t="s">
        <v>58</v>
      </c>
      <c r="C4069" s="57">
        <v>23</v>
      </c>
      <c r="D4069" s="56" t="s">
        <v>4953</v>
      </c>
      <c r="E4069" s="56" t="s">
        <v>4954</v>
      </c>
      <c r="F4069" s="57">
        <v>1</v>
      </c>
    </row>
    <row r="4070" spans="1:6">
      <c r="A4070" s="55">
        <v>46223</v>
      </c>
      <c r="B4070" s="56" t="s">
        <v>60</v>
      </c>
      <c r="C4070" s="57">
        <v>181</v>
      </c>
      <c r="D4070" s="56" t="s">
        <v>4942</v>
      </c>
      <c r="E4070" s="56" t="s">
        <v>4943</v>
      </c>
      <c r="F4070" s="57">
        <v>2</v>
      </c>
    </row>
    <row r="4071" spans="1:6">
      <c r="A4071" s="55">
        <v>46223</v>
      </c>
      <c r="B4071" s="56" t="s">
        <v>64</v>
      </c>
      <c r="C4071" s="57">
        <v>39</v>
      </c>
      <c r="D4071" s="56" t="s">
        <v>4944</v>
      </c>
      <c r="E4071" s="56" t="s">
        <v>4945</v>
      </c>
      <c r="F4071" s="57">
        <v>1</v>
      </c>
    </row>
    <row r="4072" spans="1:6">
      <c r="A4072" s="55">
        <v>46223</v>
      </c>
      <c r="B4072" s="56" t="s">
        <v>66</v>
      </c>
      <c r="C4072" s="57">
        <v>112</v>
      </c>
      <c r="D4072" s="56" t="s">
        <v>4944</v>
      </c>
      <c r="E4072" s="56" t="s">
        <v>4945</v>
      </c>
      <c r="F4072" s="57">
        <v>1</v>
      </c>
    </row>
    <row r="4073" spans="1:6">
      <c r="A4073" s="55">
        <v>46223</v>
      </c>
      <c r="B4073" s="56" t="s">
        <v>70</v>
      </c>
      <c r="C4073" s="57">
        <v>88</v>
      </c>
      <c r="D4073" s="56" t="s">
        <v>4944</v>
      </c>
      <c r="E4073" s="56" t="s">
        <v>4945</v>
      </c>
      <c r="F4073" s="57">
        <v>1</v>
      </c>
    </row>
    <row r="4074" spans="1:6">
      <c r="A4074" s="55">
        <v>46223</v>
      </c>
      <c r="B4074" s="56" t="s">
        <v>76</v>
      </c>
      <c r="C4074" s="57">
        <v>188</v>
      </c>
      <c r="D4074" s="56" t="s">
        <v>4948</v>
      </c>
      <c r="E4074" s="56" t="s">
        <v>4949</v>
      </c>
      <c r="F4074" s="57">
        <v>2</v>
      </c>
    </row>
    <row r="4075" spans="1:6">
      <c r="A4075" s="55">
        <v>46223</v>
      </c>
      <c r="B4075" s="56" t="s">
        <v>78</v>
      </c>
      <c r="C4075" s="57">
        <v>93</v>
      </c>
      <c r="D4075" s="56" t="s">
        <v>4948</v>
      </c>
      <c r="E4075" s="56" t="s">
        <v>4949</v>
      </c>
      <c r="F4075" s="57">
        <v>2</v>
      </c>
    </row>
    <row r="4076" spans="1:6">
      <c r="A4076" s="55">
        <v>46223</v>
      </c>
      <c r="B4076" s="56" t="s">
        <v>80</v>
      </c>
      <c r="C4076" s="57">
        <v>160</v>
      </c>
      <c r="D4076" s="56" t="s">
        <v>4946</v>
      </c>
      <c r="E4076" s="56" t="s">
        <v>4947</v>
      </c>
      <c r="F4076" s="57">
        <v>1</v>
      </c>
    </row>
    <row r="4077" spans="1:6">
      <c r="A4077" s="55">
        <v>46223</v>
      </c>
      <c r="B4077" s="56" t="s">
        <v>82</v>
      </c>
      <c r="C4077" s="57">
        <v>89</v>
      </c>
      <c r="D4077" s="56" t="s">
        <v>4953</v>
      </c>
      <c r="E4077" s="56" t="s">
        <v>4954</v>
      </c>
      <c r="F4077" s="57">
        <v>1</v>
      </c>
    </row>
    <row r="4078" spans="1:6">
      <c r="A4078" s="55">
        <v>46223</v>
      </c>
      <c r="B4078" s="56" t="s">
        <v>86</v>
      </c>
      <c r="C4078" s="57">
        <v>88</v>
      </c>
      <c r="D4078" s="56" t="s">
        <v>4944</v>
      </c>
      <c r="E4078" s="56" t="s">
        <v>4945</v>
      </c>
      <c r="F4078" s="57">
        <v>1</v>
      </c>
    </row>
    <row r="4079" spans="1:6">
      <c r="A4079" s="55">
        <v>46223</v>
      </c>
      <c r="B4079" s="56" t="s">
        <v>88</v>
      </c>
      <c r="C4079" s="57">
        <v>104</v>
      </c>
      <c r="D4079" s="56" t="s">
        <v>4946</v>
      </c>
      <c r="E4079" s="56" t="s">
        <v>4947</v>
      </c>
      <c r="F4079" s="57">
        <v>1</v>
      </c>
    </row>
    <row r="4080" spans="1:6">
      <c r="A4080" s="55">
        <v>46223</v>
      </c>
      <c r="B4080" s="56" t="s">
        <v>92</v>
      </c>
      <c r="C4080" s="57">
        <v>99</v>
      </c>
      <c r="D4080" s="56" t="s">
        <v>4955</v>
      </c>
      <c r="E4080" s="56" t="s">
        <v>4956</v>
      </c>
      <c r="F4080" s="57">
        <v>3</v>
      </c>
    </row>
    <row r="4081" spans="1:6">
      <c r="A4081" s="55">
        <v>46223</v>
      </c>
      <c r="B4081" s="56" t="s">
        <v>96</v>
      </c>
      <c r="C4081" s="57">
        <v>86</v>
      </c>
      <c r="D4081" s="56" t="s">
        <v>4946</v>
      </c>
      <c r="E4081" s="56" t="s">
        <v>4947</v>
      </c>
      <c r="F4081" s="57">
        <v>1</v>
      </c>
    </row>
    <row r="4082" spans="1:6">
      <c r="A4082" s="55">
        <v>46223</v>
      </c>
      <c r="B4082" s="56" t="s">
        <v>98</v>
      </c>
      <c r="C4082" s="57">
        <v>62</v>
      </c>
      <c r="D4082" s="56" t="s">
        <v>4955</v>
      </c>
      <c r="E4082" s="56" t="s">
        <v>4956</v>
      </c>
      <c r="F4082" s="57">
        <v>3</v>
      </c>
    </row>
    <row r="4083" spans="1:6">
      <c r="A4083" s="55">
        <v>46223</v>
      </c>
      <c r="B4083" s="56" t="s">
        <v>100</v>
      </c>
      <c r="C4083" s="57">
        <v>79</v>
      </c>
      <c r="D4083" s="56" t="s">
        <v>4953</v>
      </c>
      <c r="E4083" s="56" t="s">
        <v>4954</v>
      </c>
      <c r="F4083" s="57">
        <v>1</v>
      </c>
    </row>
    <row r="4084" spans="1:6">
      <c r="A4084" s="55">
        <v>46223</v>
      </c>
      <c r="B4084" s="56" t="s">
        <v>102</v>
      </c>
      <c r="C4084" s="57">
        <v>129</v>
      </c>
      <c r="D4084" s="56" t="s">
        <v>4942</v>
      </c>
      <c r="E4084" s="56" t="s">
        <v>4943</v>
      </c>
      <c r="F4084" s="57">
        <v>2</v>
      </c>
    </row>
    <row r="4085" spans="1:6">
      <c r="A4085" s="55">
        <v>46223</v>
      </c>
      <c r="B4085" s="56" t="s">
        <v>104</v>
      </c>
      <c r="C4085" s="57">
        <v>113</v>
      </c>
      <c r="D4085" s="56" t="s">
        <v>4942</v>
      </c>
      <c r="E4085" s="56" t="s">
        <v>4943</v>
      </c>
      <c r="F4085" s="57">
        <v>2</v>
      </c>
    </row>
    <row r="4086" spans="1:6">
      <c r="A4086" s="55">
        <v>46223</v>
      </c>
      <c r="B4086" s="56" t="s">
        <v>112</v>
      </c>
      <c r="C4086" s="57">
        <v>214</v>
      </c>
      <c r="D4086" s="56" t="s">
        <v>4946</v>
      </c>
      <c r="E4086" s="56" t="s">
        <v>4947</v>
      </c>
      <c r="F4086" s="57">
        <v>1</v>
      </c>
    </row>
    <row r="4087" spans="1:6">
      <c r="A4087" s="55">
        <v>46223</v>
      </c>
      <c r="B4087" s="56" t="s">
        <v>114</v>
      </c>
      <c r="C4087" s="57">
        <v>125</v>
      </c>
      <c r="D4087" s="56" t="s">
        <v>4942</v>
      </c>
      <c r="E4087" s="56" t="s">
        <v>4943</v>
      </c>
      <c r="F4087" s="57">
        <v>2</v>
      </c>
    </row>
    <row r="4088" spans="1:6">
      <c r="A4088" s="55">
        <v>46223</v>
      </c>
      <c r="B4088" s="56" t="s">
        <v>118</v>
      </c>
      <c r="C4088" s="57">
        <v>50</v>
      </c>
      <c r="D4088" s="56" t="s">
        <v>4953</v>
      </c>
      <c r="E4088" s="56" t="s">
        <v>4954</v>
      </c>
      <c r="F4088" s="57">
        <v>1</v>
      </c>
    </row>
    <row r="4089" spans="1:6">
      <c r="A4089" s="55">
        <v>46223</v>
      </c>
      <c r="B4089" s="56" t="s">
        <v>122</v>
      </c>
      <c r="C4089" s="57">
        <v>28</v>
      </c>
      <c r="D4089" s="56" t="s">
        <v>4953</v>
      </c>
      <c r="E4089" s="56" t="s">
        <v>4954</v>
      </c>
      <c r="F4089" s="57">
        <v>1</v>
      </c>
    </row>
    <row r="4090" spans="1:6">
      <c r="A4090" s="55">
        <v>46223</v>
      </c>
      <c r="B4090" s="56" t="s">
        <v>126</v>
      </c>
      <c r="C4090" s="57">
        <v>35</v>
      </c>
      <c r="D4090" s="56" t="s">
        <v>4942</v>
      </c>
      <c r="E4090" s="56" t="s">
        <v>4943</v>
      </c>
      <c r="F4090" s="57">
        <v>2</v>
      </c>
    </row>
    <row r="4091" spans="1:6">
      <c r="A4091" s="55">
        <v>46223</v>
      </c>
      <c r="B4091" s="56" t="s">
        <v>128</v>
      </c>
      <c r="C4091" s="57">
        <v>32</v>
      </c>
      <c r="D4091" s="56" t="s">
        <v>4942</v>
      </c>
      <c r="E4091" s="56" t="s">
        <v>4943</v>
      </c>
      <c r="F4091" s="57">
        <v>2</v>
      </c>
    </row>
    <row r="4092" spans="1:6">
      <c r="A4092" s="55">
        <v>46223</v>
      </c>
      <c r="B4092" s="56" t="s">
        <v>132</v>
      </c>
      <c r="C4092" s="57">
        <v>29</v>
      </c>
      <c r="D4092" s="56" t="s">
        <v>4944</v>
      </c>
      <c r="E4092" s="56" t="s">
        <v>4945</v>
      </c>
      <c r="F4092" s="57">
        <v>1</v>
      </c>
    </row>
    <row r="4093" spans="1:6">
      <c r="A4093" s="55">
        <v>46223</v>
      </c>
      <c r="B4093" s="56" t="s">
        <v>142</v>
      </c>
      <c r="C4093" s="57">
        <v>54</v>
      </c>
      <c r="D4093" s="56" t="s">
        <v>4946</v>
      </c>
      <c r="E4093" s="56" t="s">
        <v>4947</v>
      </c>
      <c r="F4093" s="57">
        <v>1</v>
      </c>
    </row>
    <row r="4094" spans="1:6">
      <c r="A4094" s="55">
        <v>46223</v>
      </c>
      <c r="B4094" s="56" t="s">
        <v>146</v>
      </c>
      <c r="C4094" s="57">
        <v>92</v>
      </c>
      <c r="D4094" s="56" t="s">
        <v>4942</v>
      </c>
      <c r="E4094" s="56" t="s">
        <v>4943</v>
      </c>
      <c r="F4094" s="57">
        <v>2</v>
      </c>
    </row>
    <row r="4095" spans="1:6">
      <c r="A4095" s="55">
        <v>46223</v>
      </c>
      <c r="B4095" s="56" t="s">
        <v>148</v>
      </c>
      <c r="C4095" s="57">
        <v>63</v>
      </c>
      <c r="D4095" s="56" t="s">
        <v>4953</v>
      </c>
      <c r="E4095" s="56" t="s">
        <v>4954</v>
      </c>
      <c r="F4095" s="57">
        <v>1</v>
      </c>
    </row>
    <row r="4096" spans="1:6">
      <c r="A4096" s="55">
        <v>46223</v>
      </c>
      <c r="B4096" s="56" t="s">
        <v>152</v>
      </c>
      <c r="C4096" s="57">
        <v>82</v>
      </c>
      <c r="D4096" s="56" t="s">
        <v>4953</v>
      </c>
      <c r="E4096" s="56" t="s">
        <v>4954</v>
      </c>
      <c r="F4096" s="57">
        <v>1</v>
      </c>
    </row>
    <row r="4097" spans="1:6">
      <c r="A4097" s="55">
        <v>46223</v>
      </c>
      <c r="B4097" s="56" t="s">
        <v>154</v>
      </c>
      <c r="C4097" s="57">
        <v>74</v>
      </c>
      <c r="D4097" s="56" t="s">
        <v>4944</v>
      </c>
      <c r="E4097" s="56" t="s">
        <v>4945</v>
      </c>
      <c r="F4097" s="57">
        <v>1</v>
      </c>
    </row>
    <row r="4098" spans="1:6">
      <c r="A4098" s="55">
        <v>46223</v>
      </c>
      <c r="B4098" s="56" t="s">
        <v>156</v>
      </c>
      <c r="C4098" s="57">
        <v>6</v>
      </c>
      <c r="D4098" s="56" t="s">
        <v>4950</v>
      </c>
      <c r="E4098" s="56" t="s">
        <v>4951</v>
      </c>
      <c r="F4098" s="57">
        <v>1</v>
      </c>
    </row>
    <row r="4099" spans="1:6">
      <c r="A4099" s="55">
        <v>46223</v>
      </c>
      <c r="B4099" s="56" t="s">
        <v>160</v>
      </c>
      <c r="C4099" s="57">
        <v>174</v>
      </c>
      <c r="D4099" s="56" t="s">
        <v>4942</v>
      </c>
      <c r="E4099" s="56" t="s">
        <v>4943</v>
      </c>
      <c r="F4099" s="57">
        <v>2</v>
      </c>
    </row>
    <row r="4100" spans="1:6">
      <c r="A4100" s="55">
        <v>46223</v>
      </c>
      <c r="B4100" s="56" t="s">
        <v>162</v>
      </c>
      <c r="C4100" s="57">
        <v>91</v>
      </c>
      <c r="D4100" s="56" t="s">
        <v>4955</v>
      </c>
      <c r="E4100" s="56" t="s">
        <v>4956</v>
      </c>
      <c r="F4100" s="57">
        <v>3</v>
      </c>
    </row>
    <row r="4101" spans="1:6">
      <c r="A4101" s="55">
        <v>46223</v>
      </c>
      <c r="B4101" s="56" t="s">
        <v>166</v>
      </c>
      <c r="C4101" s="57">
        <v>125</v>
      </c>
      <c r="D4101" s="56" t="s">
        <v>4944</v>
      </c>
      <c r="E4101" s="56" t="s">
        <v>4945</v>
      </c>
      <c r="F4101" s="57">
        <v>1</v>
      </c>
    </row>
    <row r="4102" spans="1:6">
      <c r="A4102" s="55">
        <v>46223</v>
      </c>
      <c r="B4102" s="56" t="s">
        <v>168</v>
      </c>
      <c r="C4102" s="57">
        <v>130</v>
      </c>
      <c r="D4102" s="56" t="s">
        <v>4955</v>
      </c>
      <c r="E4102" s="56" t="s">
        <v>4956</v>
      </c>
      <c r="F4102" s="57">
        <v>3</v>
      </c>
    </row>
    <row r="4103" spans="1:6">
      <c r="A4103" s="55">
        <v>46223</v>
      </c>
      <c r="B4103" s="56" t="s">
        <v>170</v>
      </c>
      <c r="C4103" s="57">
        <v>175</v>
      </c>
      <c r="D4103" s="56" t="s">
        <v>4942</v>
      </c>
      <c r="E4103" s="56" t="s">
        <v>4943</v>
      </c>
      <c r="F4103" s="57">
        <v>2</v>
      </c>
    </row>
    <row r="4104" spans="1:6">
      <c r="A4104" s="55">
        <v>46223</v>
      </c>
      <c r="B4104" s="56" t="s">
        <v>172</v>
      </c>
      <c r="C4104" s="57">
        <v>42</v>
      </c>
      <c r="D4104" s="56" t="s">
        <v>4953</v>
      </c>
      <c r="E4104" s="56" t="s">
        <v>4954</v>
      </c>
      <c r="F4104" s="57">
        <v>1</v>
      </c>
    </row>
    <row r="4105" spans="1:6">
      <c r="A4105" s="55">
        <v>46223</v>
      </c>
      <c r="B4105" s="56" t="s">
        <v>174</v>
      </c>
      <c r="C4105" s="57">
        <v>18</v>
      </c>
      <c r="D4105" s="56" t="s">
        <v>4942</v>
      </c>
      <c r="E4105" s="56" t="s">
        <v>4943</v>
      </c>
      <c r="F4105" s="57">
        <v>2</v>
      </c>
    </row>
    <row r="4106" spans="1:6">
      <c r="A4106" s="55">
        <v>46223</v>
      </c>
      <c r="B4106" s="56" t="s">
        <v>178</v>
      </c>
      <c r="C4106" s="57">
        <v>90</v>
      </c>
      <c r="D4106" s="56" t="s">
        <v>4948</v>
      </c>
      <c r="E4106" s="56" t="s">
        <v>4949</v>
      </c>
      <c r="F4106" s="57">
        <v>2</v>
      </c>
    </row>
    <row r="4107" spans="1:6">
      <c r="A4107" s="55">
        <v>46223</v>
      </c>
      <c r="B4107" s="56" t="s">
        <v>180</v>
      </c>
      <c r="C4107" s="57">
        <v>38</v>
      </c>
      <c r="D4107" s="56" t="s">
        <v>4944</v>
      </c>
      <c r="E4107" s="56" t="s">
        <v>4945</v>
      </c>
      <c r="F4107" s="57">
        <v>1</v>
      </c>
    </row>
    <row r="4108" spans="1:6">
      <c r="A4108" s="55">
        <v>46223</v>
      </c>
      <c r="B4108" s="56" t="s">
        <v>182</v>
      </c>
      <c r="C4108" s="57">
        <v>81</v>
      </c>
      <c r="D4108" s="56" t="s">
        <v>4946</v>
      </c>
      <c r="E4108" s="56" t="s">
        <v>4947</v>
      </c>
      <c r="F4108" s="57">
        <v>1</v>
      </c>
    </row>
    <row r="4109" spans="1:6">
      <c r="A4109" s="55">
        <v>46223</v>
      </c>
      <c r="B4109" s="56" t="s">
        <v>184</v>
      </c>
      <c r="C4109" s="57">
        <v>86</v>
      </c>
      <c r="D4109" s="56" t="s">
        <v>4944</v>
      </c>
      <c r="E4109" s="56" t="s">
        <v>4945</v>
      </c>
      <c r="F4109" s="57">
        <v>1</v>
      </c>
    </row>
    <row r="4110" spans="1:6">
      <c r="A4110" s="55">
        <v>46223</v>
      </c>
      <c r="B4110" s="56" t="s">
        <v>186</v>
      </c>
      <c r="C4110" s="57">
        <v>16</v>
      </c>
      <c r="D4110" s="56" t="s">
        <v>4953</v>
      </c>
      <c r="E4110" s="56" t="s">
        <v>4954</v>
      </c>
      <c r="F4110" s="57">
        <v>1</v>
      </c>
    </row>
    <row r="4111" spans="1:6">
      <c r="A4111" s="55">
        <v>46223</v>
      </c>
      <c r="B4111" s="56" t="s">
        <v>188</v>
      </c>
      <c r="C4111" s="57">
        <v>51</v>
      </c>
      <c r="D4111" s="56" t="s">
        <v>4942</v>
      </c>
      <c r="E4111" s="56" t="s">
        <v>4943</v>
      </c>
      <c r="F4111" s="57">
        <v>2</v>
      </c>
    </row>
    <row r="4112" spans="1:6">
      <c r="A4112" s="55">
        <v>46223</v>
      </c>
      <c r="B4112" s="56" t="s">
        <v>190</v>
      </c>
      <c r="C4112" s="57">
        <v>44</v>
      </c>
      <c r="D4112" s="56" t="s">
        <v>4942</v>
      </c>
      <c r="E4112" s="56" t="s">
        <v>4943</v>
      </c>
      <c r="F4112" s="57">
        <v>2</v>
      </c>
    </row>
    <row r="4113" spans="1:6">
      <c r="A4113" s="55">
        <v>46223</v>
      </c>
      <c r="B4113" s="56" t="s">
        <v>192</v>
      </c>
      <c r="C4113" s="57">
        <v>13</v>
      </c>
      <c r="D4113" s="56" t="s">
        <v>4950</v>
      </c>
      <c r="E4113" s="56" t="s">
        <v>4951</v>
      </c>
      <c r="F4113" s="57">
        <v>1</v>
      </c>
    </row>
    <row r="4114" spans="1:6">
      <c r="A4114" s="55">
        <v>46223</v>
      </c>
      <c r="B4114" s="56" t="s">
        <v>194</v>
      </c>
      <c r="C4114" s="57">
        <v>66</v>
      </c>
      <c r="D4114" s="56" t="s">
        <v>4953</v>
      </c>
      <c r="E4114" s="56" t="s">
        <v>4954</v>
      </c>
      <c r="F4114" s="57">
        <v>1</v>
      </c>
    </row>
    <row r="4115" spans="1:6">
      <c r="A4115" s="55">
        <v>46223</v>
      </c>
      <c r="B4115" s="56" t="s">
        <v>196</v>
      </c>
      <c r="C4115" s="57">
        <v>13</v>
      </c>
      <c r="D4115" s="56" t="s">
        <v>4942</v>
      </c>
      <c r="E4115" s="56" t="s">
        <v>4943</v>
      </c>
      <c r="F4115" s="57">
        <v>2</v>
      </c>
    </row>
    <row r="4116" spans="1:6">
      <c r="A4116" s="55">
        <v>46223</v>
      </c>
      <c r="B4116" s="56" t="s">
        <v>198</v>
      </c>
      <c r="C4116" s="57">
        <v>76</v>
      </c>
      <c r="D4116" s="56" t="s">
        <v>4946</v>
      </c>
      <c r="E4116" s="56" t="s">
        <v>4947</v>
      </c>
      <c r="F4116" s="57">
        <v>1</v>
      </c>
    </row>
    <row r="4117" spans="1:6">
      <c r="A4117" s="55">
        <v>46223</v>
      </c>
      <c r="B4117" s="56" t="s">
        <v>206</v>
      </c>
      <c r="C4117" s="57">
        <v>24</v>
      </c>
      <c r="D4117" s="56" t="s">
        <v>4948</v>
      </c>
      <c r="E4117" s="56" t="s">
        <v>4949</v>
      </c>
      <c r="F4117" s="57">
        <v>2</v>
      </c>
    </row>
    <row r="4118" spans="1:6">
      <c r="A4118" s="55">
        <v>46223</v>
      </c>
      <c r="B4118" s="56" t="s">
        <v>208</v>
      </c>
      <c r="C4118" s="57">
        <v>7</v>
      </c>
      <c r="D4118" s="56" t="s">
        <v>4950</v>
      </c>
      <c r="E4118" s="56" t="s">
        <v>4951</v>
      </c>
      <c r="F4118" s="57">
        <v>1</v>
      </c>
    </row>
    <row r="4119" spans="1:6">
      <c r="A4119" s="55">
        <v>46223</v>
      </c>
      <c r="B4119" s="56" t="s">
        <v>212</v>
      </c>
      <c r="C4119" s="57">
        <v>4</v>
      </c>
      <c r="D4119" s="56" t="s">
        <v>4950</v>
      </c>
      <c r="E4119" s="56" t="s">
        <v>4951</v>
      </c>
      <c r="F4119" s="57">
        <v>1</v>
      </c>
    </row>
    <row r="4120" spans="1:6">
      <c r="A4120" s="55">
        <v>46223</v>
      </c>
      <c r="B4120" s="56" t="s">
        <v>218</v>
      </c>
      <c r="C4120" s="57">
        <v>26</v>
      </c>
      <c r="D4120" s="56" t="s">
        <v>4950</v>
      </c>
      <c r="E4120" s="56" t="s">
        <v>4951</v>
      </c>
      <c r="F4120" s="57">
        <v>1</v>
      </c>
    </row>
    <row r="4121" spans="1:6">
      <c r="A4121" s="55">
        <v>46223</v>
      </c>
      <c r="B4121" s="56" t="s">
        <v>222</v>
      </c>
      <c r="C4121" s="57">
        <v>21</v>
      </c>
      <c r="D4121" s="56" t="s">
        <v>4950</v>
      </c>
      <c r="E4121" s="56" t="s">
        <v>4951</v>
      </c>
      <c r="F4121" s="57">
        <v>1</v>
      </c>
    </row>
    <row r="4122" spans="1:6">
      <c r="A4122" s="55">
        <v>46223</v>
      </c>
      <c r="B4122" s="56" t="s">
        <v>226</v>
      </c>
      <c r="C4122" s="57">
        <v>79</v>
      </c>
      <c r="D4122" s="56" t="s">
        <v>4953</v>
      </c>
      <c r="E4122" s="56" t="s">
        <v>4954</v>
      </c>
      <c r="F4122" s="57">
        <v>1</v>
      </c>
    </row>
    <row r="4123" spans="1:6">
      <c r="A4123" s="55">
        <v>46223</v>
      </c>
      <c r="B4123" s="56" t="s">
        <v>230</v>
      </c>
      <c r="C4123" s="57">
        <v>2</v>
      </c>
      <c r="D4123" s="56" t="s">
        <v>4950</v>
      </c>
      <c r="E4123" s="56" t="s">
        <v>4951</v>
      </c>
      <c r="F4123" s="57">
        <v>1</v>
      </c>
    </row>
    <row r="4124" spans="1:6">
      <c r="A4124" s="55">
        <v>46223</v>
      </c>
      <c r="B4124" s="56" t="s">
        <v>232</v>
      </c>
      <c r="C4124" s="57">
        <v>12</v>
      </c>
      <c r="D4124" s="56" t="s">
        <v>4948</v>
      </c>
      <c r="E4124" s="56" t="s">
        <v>4949</v>
      </c>
      <c r="F4124" s="57">
        <v>2</v>
      </c>
    </row>
    <row r="4125" spans="1:6">
      <c r="A4125" s="55">
        <v>46223</v>
      </c>
      <c r="B4125" s="56" t="s">
        <v>240</v>
      </c>
      <c r="C4125" s="57">
        <v>20</v>
      </c>
      <c r="D4125" s="56" t="s">
        <v>4942</v>
      </c>
      <c r="E4125" s="56" t="s">
        <v>4943</v>
      </c>
      <c r="F4125" s="57">
        <v>2</v>
      </c>
    </row>
    <row r="4126" spans="1:6">
      <c r="A4126" s="55">
        <v>46223</v>
      </c>
      <c r="B4126" s="56" t="s">
        <v>244</v>
      </c>
      <c r="C4126" s="57">
        <v>4</v>
      </c>
      <c r="D4126" s="56" t="s">
        <v>4950</v>
      </c>
      <c r="E4126" s="56" t="s">
        <v>4951</v>
      </c>
      <c r="F4126" s="57">
        <v>1</v>
      </c>
    </row>
    <row r="4127" spans="1:6">
      <c r="A4127" s="55">
        <v>46223</v>
      </c>
      <c r="B4127" s="56" t="s">
        <v>250</v>
      </c>
      <c r="C4127" s="57">
        <v>23</v>
      </c>
      <c r="D4127" s="56" t="s">
        <v>4942</v>
      </c>
      <c r="E4127" s="56" t="s">
        <v>4943</v>
      </c>
      <c r="F4127" s="57">
        <v>2</v>
      </c>
    </row>
    <row r="4128" spans="1:6">
      <c r="A4128" s="55">
        <v>46223</v>
      </c>
      <c r="B4128" s="56" t="s">
        <v>254</v>
      </c>
      <c r="C4128" s="57">
        <v>92</v>
      </c>
      <c r="D4128" s="56" t="s">
        <v>4950</v>
      </c>
      <c r="E4128" s="56" t="s">
        <v>4951</v>
      </c>
      <c r="F4128" s="57">
        <v>1</v>
      </c>
    </row>
    <row r="4129" spans="1:6">
      <c r="A4129" s="55">
        <v>46223</v>
      </c>
      <c r="B4129" s="56" t="s">
        <v>258</v>
      </c>
      <c r="C4129" s="57">
        <v>5</v>
      </c>
      <c r="D4129" s="56" t="s">
        <v>4942</v>
      </c>
      <c r="E4129" s="56" t="s">
        <v>4943</v>
      </c>
      <c r="F4129" s="57">
        <v>2</v>
      </c>
    </row>
    <row r="4130" spans="1:6">
      <c r="A4130" s="55">
        <v>46223</v>
      </c>
      <c r="B4130" s="56" t="s">
        <v>262</v>
      </c>
      <c r="C4130" s="57">
        <v>26</v>
      </c>
      <c r="D4130" s="56" t="s">
        <v>4953</v>
      </c>
      <c r="E4130" s="56" t="s">
        <v>4954</v>
      </c>
      <c r="F4130" s="57">
        <v>1</v>
      </c>
    </row>
    <row r="4131" spans="1:6">
      <c r="A4131" s="55">
        <v>46223</v>
      </c>
      <c r="B4131" s="56" t="s">
        <v>270</v>
      </c>
      <c r="C4131" s="57">
        <v>60</v>
      </c>
      <c r="D4131" s="56" t="s">
        <v>4953</v>
      </c>
      <c r="E4131" s="56" t="s">
        <v>4954</v>
      </c>
      <c r="F4131" s="57">
        <v>1</v>
      </c>
    </row>
    <row r="4132" spans="1:6">
      <c r="A4132" s="55">
        <v>46223</v>
      </c>
      <c r="B4132" s="56" t="s">
        <v>272</v>
      </c>
      <c r="C4132" s="57">
        <v>13</v>
      </c>
      <c r="D4132" s="56" t="s">
        <v>4950</v>
      </c>
      <c r="E4132" s="56" t="s">
        <v>4951</v>
      </c>
      <c r="F4132" s="57">
        <v>1</v>
      </c>
    </row>
    <row r="4133" spans="1:6">
      <c r="A4133" s="55">
        <v>46223</v>
      </c>
      <c r="B4133" s="56" t="s">
        <v>276</v>
      </c>
      <c r="C4133" s="57">
        <v>81</v>
      </c>
      <c r="D4133" s="56" t="s">
        <v>4944</v>
      </c>
      <c r="E4133" s="56" t="s">
        <v>4945</v>
      </c>
      <c r="F4133" s="57">
        <v>1</v>
      </c>
    </row>
    <row r="4134" spans="1:6">
      <c r="A4134" s="55">
        <v>46223</v>
      </c>
      <c r="B4134" s="56" t="s">
        <v>286</v>
      </c>
      <c r="C4134" s="57">
        <v>22</v>
      </c>
      <c r="D4134" s="56" t="s">
        <v>4950</v>
      </c>
      <c r="E4134" s="56" t="s">
        <v>4951</v>
      </c>
      <c r="F4134" s="57">
        <v>1</v>
      </c>
    </row>
    <row r="4135" spans="1:6">
      <c r="A4135" s="55">
        <v>46223</v>
      </c>
      <c r="B4135" s="56" t="s">
        <v>304</v>
      </c>
      <c r="C4135" s="57">
        <v>5</v>
      </c>
      <c r="D4135" s="56" t="s">
        <v>4950</v>
      </c>
      <c r="E4135" s="56" t="s">
        <v>4951</v>
      </c>
      <c r="F4135" s="57">
        <v>1</v>
      </c>
    </row>
    <row r="4136" spans="1:6">
      <c r="A4136" s="55">
        <v>46223</v>
      </c>
      <c r="B4136" s="56" t="s">
        <v>328</v>
      </c>
      <c r="C4136" s="57">
        <v>120</v>
      </c>
      <c r="D4136" s="56" t="s">
        <v>4944</v>
      </c>
      <c r="E4136" s="56" t="s">
        <v>4945</v>
      </c>
      <c r="F4136" s="57">
        <v>1</v>
      </c>
    </row>
    <row r="4137" spans="1:6">
      <c r="A4137" s="55">
        <v>46223</v>
      </c>
      <c r="B4137" s="56" t="s">
        <v>344</v>
      </c>
      <c r="C4137" s="57">
        <v>101</v>
      </c>
      <c r="D4137" s="56" t="s">
        <v>4950</v>
      </c>
      <c r="E4137" s="56" t="s">
        <v>4951</v>
      </c>
      <c r="F4137" s="57">
        <v>1</v>
      </c>
    </row>
    <row r="4138" spans="1:6">
      <c r="A4138" s="55">
        <v>46223</v>
      </c>
      <c r="B4138" s="56" t="s">
        <v>350</v>
      </c>
      <c r="C4138" s="57">
        <v>2</v>
      </c>
      <c r="D4138" s="56" t="s">
        <v>4950</v>
      </c>
      <c r="E4138" s="56" t="s">
        <v>4951</v>
      </c>
      <c r="F4138" s="57">
        <v>1</v>
      </c>
    </row>
    <row r="4139" spans="1:6">
      <c r="A4139" s="55">
        <v>46223</v>
      </c>
      <c r="B4139" s="56" t="s">
        <v>354</v>
      </c>
      <c r="C4139" s="57">
        <v>4</v>
      </c>
      <c r="D4139" s="56" t="s">
        <v>4950</v>
      </c>
      <c r="E4139" s="56" t="s">
        <v>4951</v>
      </c>
      <c r="F4139" s="57">
        <v>1</v>
      </c>
    </row>
    <row r="4140" spans="1:6">
      <c r="A4140" s="55">
        <v>46223</v>
      </c>
      <c r="B4140" s="56" t="s">
        <v>356</v>
      </c>
      <c r="C4140" s="57">
        <v>1</v>
      </c>
      <c r="D4140" s="56" t="s">
        <v>4950</v>
      </c>
      <c r="E4140" s="56" t="s">
        <v>4951</v>
      </c>
      <c r="F4140" s="57">
        <v>1</v>
      </c>
    </row>
    <row r="4141" spans="1:6">
      <c r="A4141" s="55">
        <v>46223</v>
      </c>
      <c r="B4141" s="56" t="s">
        <v>378</v>
      </c>
      <c r="C4141" s="57">
        <v>2</v>
      </c>
      <c r="D4141" s="56" t="s">
        <v>4944</v>
      </c>
      <c r="E4141" s="56" t="s">
        <v>4945</v>
      </c>
      <c r="F4141" s="57">
        <v>1</v>
      </c>
    </row>
    <row r="4142" spans="1:6">
      <c r="A4142" s="55">
        <v>46223</v>
      </c>
      <c r="B4142" s="56" t="s">
        <v>380</v>
      </c>
      <c r="C4142" s="57">
        <v>25</v>
      </c>
      <c r="D4142" s="56" t="s">
        <v>4953</v>
      </c>
      <c r="E4142" s="56" t="s">
        <v>4954</v>
      </c>
      <c r="F4142" s="57">
        <v>1</v>
      </c>
    </row>
    <row r="4143" spans="1:6">
      <c r="A4143" s="55">
        <v>46223</v>
      </c>
      <c r="B4143" s="56" t="s">
        <v>386</v>
      </c>
      <c r="C4143" s="57">
        <v>25</v>
      </c>
      <c r="D4143" s="56" t="s">
        <v>4953</v>
      </c>
      <c r="E4143" s="56" t="s">
        <v>4954</v>
      </c>
      <c r="F4143" s="57">
        <v>1</v>
      </c>
    </row>
    <row r="4144" spans="1:6">
      <c r="A4144" s="55">
        <v>46223</v>
      </c>
      <c r="B4144" s="56" t="s">
        <v>424</v>
      </c>
      <c r="C4144" s="57">
        <v>47</v>
      </c>
      <c r="D4144" s="56" t="s">
        <v>4953</v>
      </c>
      <c r="E4144" s="56" t="s">
        <v>4954</v>
      </c>
      <c r="F4144" s="57">
        <v>1</v>
      </c>
    </row>
    <row r="4145" spans="1:6">
      <c r="A4145" s="55">
        <v>46223</v>
      </c>
      <c r="B4145" s="56" t="s">
        <v>430</v>
      </c>
      <c r="C4145" s="57">
        <v>77</v>
      </c>
      <c r="D4145" s="56" t="s">
        <v>4942</v>
      </c>
      <c r="E4145" s="56" t="s">
        <v>4943</v>
      </c>
      <c r="F4145" s="57">
        <v>2</v>
      </c>
    </row>
    <row r="4146" spans="1:6">
      <c r="A4146" s="55">
        <v>46223</v>
      </c>
      <c r="B4146" s="56" t="s">
        <v>432</v>
      </c>
      <c r="C4146" s="57">
        <v>1</v>
      </c>
      <c r="D4146" s="56" t="s">
        <v>4950</v>
      </c>
      <c r="E4146" s="56" t="s">
        <v>4951</v>
      </c>
      <c r="F4146" s="57">
        <v>1</v>
      </c>
    </row>
    <row r="4147" spans="1:6">
      <c r="A4147" s="55">
        <v>46223</v>
      </c>
      <c r="B4147" s="56" t="s">
        <v>454</v>
      </c>
      <c r="C4147" s="57">
        <v>59</v>
      </c>
      <c r="D4147" s="56" t="s">
        <v>4942</v>
      </c>
      <c r="E4147" s="56" t="s">
        <v>4943</v>
      </c>
      <c r="F4147" s="57">
        <v>2</v>
      </c>
    </row>
    <row r="4148" spans="1:6">
      <c r="A4148" s="55">
        <v>46223</v>
      </c>
      <c r="B4148" s="56" t="s">
        <v>458</v>
      </c>
      <c r="C4148" s="57">
        <v>3</v>
      </c>
      <c r="D4148" s="56" t="s">
        <v>4944</v>
      </c>
      <c r="E4148" s="56" t="s">
        <v>4945</v>
      </c>
      <c r="F4148" s="57">
        <v>1</v>
      </c>
    </row>
    <row r="4149" spans="1:6">
      <c r="A4149" s="55">
        <v>46223</v>
      </c>
      <c r="B4149" s="56" t="s">
        <v>460</v>
      </c>
      <c r="C4149" s="57">
        <v>33</v>
      </c>
      <c r="D4149" s="56" t="s">
        <v>4953</v>
      </c>
      <c r="E4149" s="56" t="s">
        <v>4954</v>
      </c>
      <c r="F4149" s="57">
        <v>1</v>
      </c>
    </row>
    <row r="4150" spans="1:6">
      <c r="A4150" s="55">
        <v>46223</v>
      </c>
      <c r="B4150" s="56" t="s">
        <v>464</v>
      </c>
      <c r="C4150" s="57">
        <v>78</v>
      </c>
      <c r="D4150" s="56" t="s">
        <v>4946</v>
      </c>
      <c r="E4150" s="56" t="s">
        <v>4947</v>
      </c>
      <c r="F4150" s="57">
        <v>1</v>
      </c>
    </row>
    <row r="4151" spans="1:6">
      <c r="A4151" s="55">
        <v>46223</v>
      </c>
      <c r="B4151" s="56" t="s">
        <v>466</v>
      </c>
      <c r="C4151" s="57">
        <v>2</v>
      </c>
      <c r="D4151" s="56" t="s">
        <v>4944</v>
      </c>
      <c r="E4151" s="56" t="s">
        <v>4945</v>
      </c>
      <c r="F4151" s="57">
        <v>1</v>
      </c>
    </row>
    <row r="4152" spans="1:6">
      <c r="A4152" s="55">
        <v>46223</v>
      </c>
      <c r="B4152" s="56" t="s">
        <v>470</v>
      </c>
      <c r="C4152" s="57">
        <v>48</v>
      </c>
      <c r="D4152" s="56" t="s">
        <v>4953</v>
      </c>
      <c r="E4152" s="56" t="s">
        <v>4954</v>
      </c>
      <c r="F4152" s="57">
        <v>1</v>
      </c>
    </row>
    <row r="4153" spans="1:6">
      <c r="A4153" s="55">
        <v>46223</v>
      </c>
      <c r="B4153" s="56" t="s">
        <v>472</v>
      </c>
      <c r="C4153" s="57">
        <v>55</v>
      </c>
      <c r="D4153" s="56" t="s">
        <v>4953</v>
      </c>
      <c r="E4153" s="56" t="s">
        <v>4954</v>
      </c>
      <c r="F4153" s="57">
        <v>1</v>
      </c>
    </row>
    <row r="4154" spans="1:6">
      <c r="A4154" s="55">
        <v>46221</v>
      </c>
      <c r="B4154" s="56" t="s">
        <v>46</v>
      </c>
      <c r="C4154" s="57">
        <v>88</v>
      </c>
      <c r="D4154" s="56" t="s">
        <v>4942</v>
      </c>
      <c r="E4154" s="56" t="s">
        <v>4943</v>
      </c>
      <c r="F4154" s="57">
        <v>2</v>
      </c>
    </row>
    <row r="4155" spans="1:6">
      <c r="A4155" s="55">
        <v>46221</v>
      </c>
      <c r="B4155" s="56" t="s">
        <v>49</v>
      </c>
      <c r="C4155" s="57">
        <v>51</v>
      </c>
      <c r="D4155" s="56" t="s">
        <v>4946</v>
      </c>
      <c r="E4155" s="56" t="s">
        <v>4947</v>
      </c>
      <c r="F4155" s="57">
        <v>1</v>
      </c>
    </row>
    <row r="4156" spans="1:6">
      <c r="A4156" s="55">
        <v>46221</v>
      </c>
      <c r="B4156" s="56" t="s">
        <v>58</v>
      </c>
      <c r="C4156" s="57">
        <v>29</v>
      </c>
      <c r="D4156" s="56" t="s">
        <v>4953</v>
      </c>
      <c r="E4156" s="56" t="s">
        <v>4954</v>
      </c>
      <c r="F4156" s="57">
        <v>1</v>
      </c>
    </row>
    <row r="4157" spans="1:6">
      <c r="A4157" s="55">
        <v>46221</v>
      </c>
      <c r="B4157" s="56" t="s">
        <v>60</v>
      </c>
      <c r="C4157" s="57">
        <v>13</v>
      </c>
      <c r="D4157" s="56" t="s">
        <v>4944</v>
      </c>
      <c r="E4157" s="56" t="s">
        <v>4945</v>
      </c>
      <c r="F4157" s="57">
        <v>1</v>
      </c>
    </row>
    <row r="4158" spans="1:6">
      <c r="A4158" s="55">
        <v>46221</v>
      </c>
      <c r="B4158" s="56" t="s">
        <v>64</v>
      </c>
      <c r="C4158" s="57">
        <v>36</v>
      </c>
      <c r="D4158" s="56" t="s">
        <v>4942</v>
      </c>
      <c r="E4158" s="56" t="s">
        <v>4943</v>
      </c>
      <c r="F4158" s="57">
        <v>2</v>
      </c>
    </row>
    <row r="4159" spans="1:6">
      <c r="A4159" s="55">
        <v>46221</v>
      </c>
      <c r="B4159" s="56" t="s">
        <v>66</v>
      </c>
      <c r="C4159" s="57">
        <v>71</v>
      </c>
      <c r="D4159" s="56" t="s">
        <v>4942</v>
      </c>
      <c r="E4159" s="56" t="s">
        <v>4943</v>
      </c>
      <c r="F4159" s="57">
        <v>2</v>
      </c>
    </row>
    <row r="4160" spans="1:6">
      <c r="A4160" s="55">
        <v>46221</v>
      </c>
      <c r="B4160" s="56" t="s">
        <v>72</v>
      </c>
      <c r="C4160" s="57">
        <v>60</v>
      </c>
      <c r="D4160" s="56" t="s">
        <v>4942</v>
      </c>
      <c r="E4160" s="56" t="s">
        <v>4943</v>
      </c>
      <c r="F4160" s="57">
        <v>2</v>
      </c>
    </row>
    <row r="4161" spans="1:6">
      <c r="A4161" s="55">
        <v>46221</v>
      </c>
      <c r="B4161" s="56" t="s">
        <v>86</v>
      </c>
      <c r="C4161" s="57">
        <v>101</v>
      </c>
      <c r="D4161" s="56" t="s">
        <v>4944</v>
      </c>
      <c r="E4161" s="56" t="s">
        <v>4945</v>
      </c>
      <c r="F4161" s="57">
        <v>1</v>
      </c>
    </row>
    <row r="4162" spans="1:6">
      <c r="A4162" s="55">
        <v>46221</v>
      </c>
      <c r="B4162" s="56" t="s">
        <v>90</v>
      </c>
      <c r="C4162" s="57">
        <v>99</v>
      </c>
      <c r="D4162" s="56" t="s">
        <v>4944</v>
      </c>
      <c r="E4162" s="56" t="s">
        <v>4945</v>
      </c>
      <c r="F4162" s="57">
        <v>1</v>
      </c>
    </row>
    <row r="4163" spans="1:6">
      <c r="A4163" s="55">
        <v>46221</v>
      </c>
      <c r="B4163" s="56" t="s">
        <v>94</v>
      </c>
      <c r="C4163" s="57">
        <v>86</v>
      </c>
      <c r="D4163" s="56" t="s">
        <v>4944</v>
      </c>
      <c r="E4163" s="56" t="s">
        <v>4945</v>
      </c>
      <c r="F4163" s="57">
        <v>1</v>
      </c>
    </row>
    <row r="4164" spans="1:6">
      <c r="A4164" s="55">
        <v>46221</v>
      </c>
      <c r="B4164" s="56" t="s">
        <v>98</v>
      </c>
      <c r="C4164" s="57">
        <v>21</v>
      </c>
      <c r="D4164" s="56" t="s">
        <v>4953</v>
      </c>
      <c r="E4164" s="56" t="s">
        <v>4954</v>
      </c>
      <c r="F4164" s="57">
        <v>1</v>
      </c>
    </row>
    <row r="4165" spans="1:6">
      <c r="A4165" s="55">
        <v>46221</v>
      </c>
      <c r="B4165" s="56" t="s">
        <v>100</v>
      </c>
      <c r="C4165" s="57">
        <v>74</v>
      </c>
      <c r="D4165" s="56" t="s">
        <v>4953</v>
      </c>
      <c r="E4165" s="56" t="s">
        <v>4954</v>
      </c>
      <c r="F4165" s="57">
        <v>1</v>
      </c>
    </row>
    <row r="4166" spans="1:6">
      <c r="A4166" s="55">
        <v>46221</v>
      </c>
      <c r="B4166" s="56" t="s">
        <v>102</v>
      </c>
      <c r="C4166" s="57">
        <v>72</v>
      </c>
      <c r="D4166" s="56" t="s">
        <v>4944</v>
      </c>
      <c r="E4166" s="56" t="s">
        <v>4945</v>
      </c>
      <c r="F4166" s="57">
        <v>1</v>
      </c>
    </row>
    <row r="4167" spans="1:6">
      <c r="A4167" s="55">
        <v>46221</v>
      </c>
      <c r="B4167" s="56" t="s">
        <v>118</v>
      </c>
      <c r="C4167" s="57">
        <v>92</v>
      </c>
      <c r="D4167" s="56" t="s">
        <v>4953</v>
      </c>
      <c r="E4167" s="56" t="s">
        <v>4954</v>
      </c>
      <c r="F4167" s="57">
        <v>1</v>
      </c>
    </row>
    <row r="4168" spans="1:6">
      <c r="A4168" s="55">
        <v>46221</v>
      </c>
      <c r="B4168" s="56" t="s">
        <v>122</v>
      </c>
      <c r="C4168" s="57">
        <v>36</v>
      </c>
      <c r="D4168" s="56" t="s">
        <v>4953</v>
      </c>
      <c r="E4168" s="56" t="s">
        <v>4954</v>
      </c>
      <c r="F4168" s="57">
        <v>1</v>
      </c>
    </row>
    <row r="4169" spans="1:6">
      <c r="A4169" s="55">
        <v>46221</v>
      </c>
      <c r="B4169" s="56" t="s">
        <v>128</v>
      </c>
      <c r="C4169" s="57">
        <v>18</v>
      </c>
      <c r="D4169" s="56" t="s">
        <v>4944</v>
      </c>
      <c r="E4169" s="56" t="s">
        <v>4945</v>
      </c>
      <c r="F4169" s="57">
        <v>1</v>
      </c>
    </row>
    <row r="4170" spans="1:6">
      <c r="A4170" s="55">
        <v>46221</v>
      </c>
      <c r="B4170" s="56" t="s">
        <v>134</v>
      </c>
      <c r="C4170" s="57">
        <v>37</v>
      </c>
      <c r="D4170" s="56" t="s">
        <v>4950</v>
      </c>
      <c r="E4170" s="56" t="s">
        <v>4951</v>
      </c>
      <c r="F4170" s="57">
        <v>1</v>
      </c>
    </row>
    <row r="4171" spans="1:6">
      <c r="A4171" s="55">
        <v>46221</v>
      </c>
      <c r="B4171" s="56" t="s">
        <v>154</v>
      </c>
      <c r="C4171" s="57">
        <v>80</v>
      </c>
      <c r="D4171" s="56" t="s">
        <v>4944</v>
      </c>
      <c r="E4171" s="56" t="s">
        <v>4945</v>
      </c>
      <c r="F4171" s="57">
        <v>1</v>
      </c>
    </row>
    <row r="4172" spans="1:6">
      <c r="A4172" s="55">
        <v>46221</v>
      </c>
      <c r="B4172" s="56" t="s">
        <v>164</v>
      </c>
      <c r="C4172" s="57">
        <v>29</v>
      </c>
      <c r="D4172" s="56" t="s">
        <v>4953</v>
      </c>
      <c r="E4172" s="56" t="s">
        <v>4954</v>
      </c>
      <c r="F4172" s="57">
        <v>1</v>
      </c>
    </row>
    <row r="4173" spans="1:6">
      <c r="A4173" s="55">
        <v>46221</v>
      </c>
      <c r="B4173" s="56" t="s">
        <v>166</v>
      </c>
      <c r="C4173" s="57">
        <v>80</v>
      </c>
      <c r="D4173" s="56" t="s">
        <v>4944</v>
      </c>
      <c r="E4173" s="56" t="s">
        <v>4945</v>
      </c>
      <c r="F4173" s="57">
        <v>1</v>
      </c>
    </row>
    <row r="4174" spans="1:6">
      <c r="A4174" s="55">
        <v>46221</v>
      </c>
      <c r="B4174" s="56" t="s">
        <v>174</v>
      </c>
      <c r="C4174" s="57">
        <v>98</v>
      </c>
      <c r="D4174" s="56" t="s">
        <v>4942</v>
      </c>
      <c r="E4174" s="56" t="s">
        <v>4943</v>
      </c>
      <c r="F4174" s="57">
        <v>2</v>
      </c>
    </row>
    <row r="4175" spans="1:6">
      <c r="A4175" s="55">
        <v>46221</v>
      </c>
      <c r="B4175" s="56" t="s">
        <v>176</v>
      </c>
      <c r="C4175" s="57">
        <v>119</v>
      </c>
      <c r="D4175" s="56" t="s">
        <v>4953</v>
      </c>
      <c r="E4175" s="56" t="s">
        <v>4954</v>
      </c>
      <c r="F4175" s="57">
        <v>1</v>
      </c>
    </row>
    <row r="4176" spans="1:6">
      <c r="A4176" s="55">
        <v>46221</v>
      </c>
      <c r="B4176" s="56" t="s">
        <v>182</v>
      </c>
      <c r="C4176" s="57">
        <v>57</v>
      </c>
      <c r="D4176" s="56" t="s">
        <v>4948</v>
      </c>
      <c r="E4176" s="56" t="s">
        <v>4949</v>
      </c>
      <c r="F4176" s="57">
        <v>2</v>
      </c>
    </row>
    <row r="4177" spans="1:6">
      <c r="A4177" s="55">
        <v>46221</v>
      </c>
      <c r="B4177" s="56" t="s">
        <v>186</v>
      </c>
      <c r="C4177" s="57">
        <v>31</v>
      </c>
      <c r="D4177" s="56" t="s">
        <v>4953</v>
      </c>
      <c r="E4177" s="56" t="s">
        <v>4954</v>
      </c>
      <c r="F4177" s="57">
        <v>1</v>
      </c>
    </row>
    <row r="4178" spans="1:6">
      <c r="A4178" s="55">
        <v>46221</v>
      </c>
      <c r="B4178" s="56" t="s">
        <v>192</v>
      </c>
      <c r="C4178" s="57">
        <v>27</v>
      </c>
      <c r="D4178" s="56" t="s">
        <v>4942</v>
      </c>
      <c r="E4178" s="56" t="s">
        <v>4943</v>
      </c>
      <c r="F4178" s="57">
        <v>2</v>
      </c>
    </row>
    <row r="4179" spans="1:6">
      <c r="A4179" s="55">
        <v>46221</v>
      </c>
      <c r="B4179" s="56" t="s">
        <v>194</v>
      </c>
      <c r="C4179" s="57">
        <v>72</v>
      </c>
      <c r="D4179" s="56" t="s">
        <v>4953</v>
      </c>
      <c r="E4179" s="56" t="s">
        <v>4954</v>
      </c>
      <c r="F4179" s="57">
        <v>1</v>
      </c>
    </row>
    <row r="4180" spans="1:6">
      <c r="A4180" s="55">
        <v>46221</v>
      </c>
      <c r="B4180" s="56" t="s">
        <v>222</v>
      </c>
      <c r="C4180" s="57">
        <v>38</v>
      </c>
      <c r="D4180" s="56" t="s">
        <v>4942</v>
      </c>
      <c r="E4180" s="56" t="s">
        <v>4943</v>
      </c>
      <c r="F4180" s="57">
        <v>2</v>
      </c>
    </row>
    <row r="4181" spans="1:6">
      <c r="A4181" s="55">
        <v>46221</v>
      </c>
      <c r="B4181" s="56" t="s">
        <v>226</v>
      </c>
      <c r="C4181" s="57">
        <v>82</v>
      </c>
      <c r="D4181" s="56" t="s">
        <v>4953</v>
      </c>
      <c r="E4181" s="56" t="s">
        <v>4954</v>
      </c>
      <c r="F4181" s="57">
        <v>1</v>
      </c>
    </row>
    <row r="4182" spans="1:6">
      <c r="A4182" s="55">
        <v>46221</v>
      </c>
      <c r="B4182" s="56" t="s">
        <v>228</v>
      </c>
      <c r="C4182" s="57">
        <v>68</v>
      </c>
      <c r="D4182" s="56" t="s">
        <v>4946</v>
      </c>
      <c r="E4182" s="56" t="s">
        <v>4947</v>
      </c>
      <c r="F4182" s="57">
        <v>1</v>
      </c>
    </row>
    <row r="4183" spans="1:6">
      <c r="A4183" s="55">
        <v>46221</v>
      </c>
      <c r="B4183" s="56" t="s">
        <v>240</v>
      </c>
      <c r="C4183" s="57">
        <v>60</v>
      </c>
      <c r="D4183" s="56" t="s">
        <v>4942</v>
      </c>
      <c r="E4183" s="56" t="s">
        <v>4943</v>
      </c>
      <c r="F4183" s="57">
        <v>2</v>
      </c>
    </row>
    <row r="4184" spans="1:6">
      <c r="A4184" s="55">
        <v>46221</v>
      </c>
      <c r="B4184" s="56" t="s">
        <v>254</v>
      </c>
      <c r="C4184" s="57">
        <v>52</v>
      </c>
      <c r="D4184" s="56" t="s">
        <v>4950</v>
      </c>
      <c r="E4184" s="56" t="s">
        <v>4951</v>
      </c>
      <c r="F4184" s="57">
        <v>1</v>
      </c>
    </row>
    <row r="4185" spans="1:6">
      <c r="A4185" s="55">
        <v>46221</v>
      </c>
      <c r="B4185" s="56" t="s">
        <v>262</v>
      </c>
      <c r="C4185" s="57">
        <v>40</v>
      </c>
      <c r="D4185" s="56" t="s">
        <v>4953</v>
      </c>
      <c r="E4185" s="56" t="s">
        <v>4954</v>
      </c>
      <c r="F4185" s="57">
        <v>1</v>
      </c>
    </row>
    <row r="4186" spans="1:6">
      <c r="A4186" s="55">
        <v>46221</v>
      </c>
      <c r="B4186" s="56" t="s">
        <v>276</v>
      </c>
      <c r="C4186" s="57">
        <v>48</v>
      </c>
      <c r="D4186" s="56" t="s">
        <v>4942</v>
      </c>
      <c r="E4186" s="56" t="s">
        <v>4943</v>
      </c>
      <c r="F4186" s="57">
        <v>2</v>
      </c>
    </row>
    <row r="4187" spans="1:6">
      <c r="A4187" s="55">
        <v>46221</v>
      </c>
      <c r="B4187" s="56" t="s">
        <v>320</v>
      </c>
      <c r="C4187" s="57">
        <v>57</v>
      </c>
      <c r="D4187" s="56" t="s">
        <v>4944</v>
      </c>
      <c r="E4187" s="56" t="s">
        <v>4945</v>
      </c>
      <c r="F4187" s="57">
        <v>1</v>
      </c>
    </row>
    <row r="4188" spans="1:6">
      <c r="A4188" s="55">
        <v>46221</v>
      </c>
      <c r="B4188" s="56" t="s">
        <v>328</v>
      </c>
      <c r="C4188" s="57">
        <v>78</v>
      </c>
      <c r="D4188" s="56" t="s">
        <v>4942</v>
      </c>
      <c r="E4188" s="56" t="s">
        <v>4943</v>
      </c>
      <c r="F4188" s="57">
        <v>2</v>
      </c>
    </row>
    <row r="4189" spans="1:6">
      <c r="A4189" s="55">
        <v>46221</v>
      </c>
      <c r="B4189" s="56" t="s">
        <v>338</v>
      </c>
      <c r="C4189" s="57">
        <v>95</v>
      </c>
      <c r="D4189" s="56" t="s">
        <v>4953</v>
      </c>
      <c r="E4189" s="56" t="s">
        <v>4954</v>
      </c>
      <c r="F4189" s="57">
        <v>1</v>
      </c>
    </row>
    <row r="4190" spans="1:6">
      <c r="A4190" s="55">
        <v>46221</v>
      </c>
      <c r="B4190" s="56" t="s">
        <v>380</v>
      </c>
      <c r="C4190" s="57">
        <v>28</v>
      </c>
      <c r="D4190" s="56" t="s">
        <v>4953</v>
      </c>
      <c r="E4190" s="56" t="s">
        <v>4954</v>
      </c>
      <c r="F4190" s="57">
        <v>1</v>
      </c>
    </row>
    <row r="4191" spans="1:6">
      <c r="A4191" s="55">
        <v>46221</v>
      </c>
      <c r="B4191" s="56" t="s">
        <v>386</v>
      </c>
      <c r="C4191" s="57">
        <v>24</v>
      </c>
      <c r="D4191" s="56" t="s">
        <v>4953</v>
      </c>
      <c r="E4191" s="56" t="s">
        <v>4954</v>
      </c>
      <c r="F4191" s="57">
        <v>1</v>
      </c>
    </row>
    <row r="4192" spans="1:6">
      <c r="A4192" s="55">
        <v>46221</v>
      </c>
      <c r="B4192" s="56" t="s">
        <v>390</v>
      </c>
      <c r="C4192" s="57">
        <v>11</v>
      </c>
      <c r="D4192" s="56" t="s">
        <v>4953</v>
      </c>
      <c r="E4192" s="56" t="s">
        <v>4954</v>
      </c>
      <c r="F4192" s="57">
        <v>1</v>
      </c>
    </row>
    <row r="4193" spans="1:6">
      <c r="A4193" s="55">
        <v>46221</v>
      </c>
      <c r="B4193" s="56" t="s">
        <v>424</v>
      </c>
      <c r="C4193" s="57">
        <v>35</v>
      </c>
      <c r="D4193" s="56" t="s">
        <v>4953</v>
      </c>
      <c r="E4193" s="56" t="s">
        <v>4954</v>
      </c>
      <c r="F4193" s="57">
        <v>1</v>
      </c>
    </row>
    <row r="4194" spans="1:6">
      <c r="A4194" s="55">
        <v>46221</v>
      </c>
      <c r="B4194" s="56" t="s">
        <v>454</v>
      </c>
      <c r="C4194" s="57">
        <v>89</v>
      </c>
      <c r="D4194" s="56" t="s">
        <v>4944</v>
      </c>
      <c r="E4194" s="56" t="s">
        <v>4945</v>
      </c>
      <c r="F4194" s="57">
        <v>1</v>
      </c>
    </row>
    <row r="4195" spans="1:6">
      <c r="A4195" s="55">
        <v>46221</v>
      </c>
      <c r="B4195" s="56" t="s">
        <v>456</v>
      </c>
      <c r="C4195" s="57">
        <v>101</v>
      </c>
      <c r="D4195" s="56" t="s">
        <v>4942</v>
      </c>
      <c r="E4195" s="56" t="s">
        <v>4943</v>
      </c>
      <c r="F4195" s="57">
        <v>2</v>
      </c>
    </row>
    <row r="4196" spans="1:6">
      <c r="A4196" s="55">
        <v>46221</v>
      </c>
      <c r="B4196" s="56" t="s">
        <v>458</v>
      </c>
      <c r="C4196" s="57">
        <v>69</v>
      </c>
      <c r="D4196" s="56" t="s">
        <v>4944</v>
      </c>
      <c r="E4196" s="56" t="s">
        <v>4945</v>
      </c>
      <c r="F4196" s="57">
        <v>1</v>
      </c>
    </row>
    <row r="4197" spans="1:6">
      <c r="A4197" s="55">
        <v>46221</v>
      </c>
      <c r="B4197" s="56" t="s">
        <v>462</v>
      </c>
      <c r="C4197" s="57">
        <v>51</v>
      </c>
      <c r="D4197" s="56" t="s">
        <v>4953</v>
      </c>
      <c r="E4197" s="56" t="s">
        <v>4954</v>
      </c>
      <c r="F4197" s="57">
        <v>1</v>
      </c>
    </row>
    <row r="4198" spans="1:6">
      <c r="A4198" s="55">
        <v>46221</v>
      </c>
      <c r="B4198" s="56" t="s">
        <v>466</v>
      </c>
      <c r="C4198" s="57">
        <v>4</v>
      </c>
      <c r="D4198" s="56" t="s">
        <v>4942</v>
      </c>
      <c r="E4198" s="56" t="s">
        <v>4943</v>
      </c>
      <c r="F4198" s="57">
        <v>2</v>
      </c>
    </row>
    <row r="4199" spans="1:6">
      <c r="A4199" s="55">
        <v>46220</v>
      </c>
      <c r="B4199" s="56" t="s">
        <v>46</v>
      </c>
      <c r="C4199" s="57">
        <v>43</v>
      </c>
      <c r="D4199" s="56" t="s">
        <v>4942</v>
      </c>
      <c r="E4199" s="56" t="s">
        <v>4943</v>
      </c>
      <c r="F4199" s="57">
        <v>2</v>
      </c>
    </row>
    <row r="4200" spans="1:6">
      <c r="A4200" s="55">
        <v>46220</v>
      </c>
      <c r="B4200" s="56" t="s">
        <v>49</v>
      </c>
      <c r="C4200" s="57">
        <v>40</v>
      </c>
      <c r="D4200" s="56" t="s">
        <v>4946</v>
      </c>
      <c r="E4200" s="56" t="s">
        <v>4947</v>
      </c>
      <c r="F4200" s="57">
        <v>1</v>
      </c>
    </row>
    <row r="4201" spans="1:6">
      <c r="A4201" s="55">
        <v>46220</v>
      </c>
      <c r="B4201" s="56" t="s">
        <v>51</v>
      </c>
      <c r="C4201" s="57">
        <v>18</v>
      </c>
      <c r="D4201" s="56" t="s">
        <v>4942</v>
      </c>
      <c r="E4201" s="56" t="s">
        <v>4943</v>
      </c>
      <c r="F4201" s="57">
        <v>2</v>
      </c>
    </row>
    <row r="4202" spans="1:6">
      <c r="A4202" s="55">
        <v>46220</v>
      </c>
      <c r="B4202" s="56" t="s">
        <v>56</v>
      </c>
      <c r="C4202" s="57">
        <v>185</v>
      </c>
      <c r="D4202" s="56" t="s">
        <v>4946</v>
      </c>
      <c r="E4202" s="56" t="s">
        <v>4947</v>
      </c>
      <c r="F4202" s="57">
        <v>1</v>
      </c>
    </row>
    <row r="4203" spans="1:6">
      <c r="A4203" s="55">
        <v>46220</v>
      </c>
      <c r="B4203" s="56" t="s">
        <v>58</v>
      </c>
      <c r="C4203" s="57">
        <v>29</v>
      </c>
      <c r="D4203" s="56" t="s">
        <v>4953</v>
      </c>
      <c r="E4203" s="56" t="s">
        <v>4954</v>
      </c>
      <c r="F4203" s="57">
        <v>1</v>
      </c>
    </row>
    <row r="4204" spans="1:6">
      <c r="A4204" s="55">
        <v>46220</v>
      </c>
      <c r="B4204" s="56" t="s">
        <v>60</v>
      </c>
      <c r="C4204" s="57">
        <v>107</v>
      </c>
      <c r="D4204" s="56" t="s">
        <v>4942</v>
      </c>
      <c r="E4204" s="56" t="s">
        <v>4943</v>
      </c>
      <c r="F4204" s="57">
        <v>2</v>
      </c>
    </row>
    <row r="4205" spans="1:6">
      <c r="A4205" s="55">
        <v>46220</v>
      </c>
      <c r="B4205" s="56" t="s">
        <v>62</v>
      </c>
      <c r="C4205" s="57">
        <v>122</v>
      </c>
      <c r="D4205" s="56" t="s">
        <v>4942</v>
      </c>
      <c r="E4205" s="56" t="s">
        <v>4943</v>
      </c>
      <c r="F4205" s="57">
        <v>2</v>
      </c>
    </row>
    <row r="4206" spans="1:6">
      <c r="A4206" s="55">
        <v>46220</v>
      </c>
      <c r="B4206" s="56" t="s">
        <v>64</v>
      </c>
      <c r="C4206" s="57">
        <v>47</v>
      </c>
      <c r="D4206" s="56" t="s">
        <v>4944</v>
      </c>
      <c r="E4206" s="56" t="s">
        <v>4945</v>
      </c>
      <c r="F4206" s="57">
        <v>1</v>
      </c>
    </row>
    <row r="4207" spans="1:6">
      <c r="A4207" s="55">
        <v>46220</v>
      </c>
      <c r="B4207" s="56" t="s">
        <v>66</v>
      </c>
      <c r="C4207" s="57">
        <v>106</v>
      </c>
      <c r="D4207" s="56" t="s">
        <v>4944</v>
      </c>
      <c r="E4207" s="56" t="s">
        <v>4945</v>
      </c>
      <c r="F4207" s="57">
        <v>1</v>
      </c>
    </row>
    <row r="4208" spans="1:6">
      <c r="A4208" s="55">
        <v>46220</v>
      </c>
      <c r="B4208" s="56" t="s">
        <v>70</v>
      </c>
      <c r="C4208" s="57">
        <v>57</v>
      </c>
      <c r="D4208" s="56" t="s">
        <v>4942</v>
      </c>
      <c r="E4208" s="56" t="s">
        <v>4943</v>
      </c>
      <c r="F4208" s="57">
        <v>2</v>
      </c>
    </row>
    <row r="4209" spans="1:6">
      <c r="A4209" s="55">
        <v>46220</v>
      </c>
      <c r="B4209" s="56" t="s">
        <v>72</v>
      </c>
      <c r="C4209" s="57">
        <v>96</v>
      </c>
      <c r="D4209" s="56" t="s">
        <v>4944</v>
      </c>
      <c r="E4209" s="56" t="s">
        <v>4945</v>
      </c>
      <c r="F4209" s="57">
        <v>1</v>
      </c>
    </row>
    <row r="4210" spans="1:6">
      <c r="A4210" s="55">
        <v>46220</v>
      </c>
      <c r="B4210" s="56" t="s">
        <v>76</v>
      </c>
      <c r="C4210" s="57">
        <v>99</v>
      </c>
      <c r="D4210" s="56" t="s">
        <v>4948</v>
      </c>
      <c r="E4210" s="56" t="s">
        <v>4949</v>
      </c>
      <c r="F4210" s="57">
        <v>2</v>
      </c>
    </row>
    <row r="4211" spans="1:6">
      <c r="A4211" s="55">
        <v>46220</v>
      </c>
      <c r="B4211" s="56" t="s">
        <v>78</v>
      </c>
      <c r="C4211" s="57">
        <v>56</v>
      </c>
      <c r="D4211" s="56" t="s">
        <v>4948</v>
      </c>
      <c r="E4211" s="56" t="s">
        <v>4949</v>
      </c>
      <c r="F4211" s="57">
        <v>2</v>
      </c>
    </row>
    <row r="4212" spans="1:6">
      <c r="A4212" s="55">
        <v>46220</v>
      </c>
      <c r="B4212" s="56" t="s">
        <v>80</v>
      </c>
      <c r="C4212" s="57">
        <v>144</v>
      </c>
      <c r="D4212" s="56" t="s">
        <v>4948</v>
      </c>
      <c r="E4212" s="56" t="s">
        <v>4949</v>
      </c>
      <c r="F4212" s="57">
        <v>2</v>
      </c>
    </row>
    <row r="4213" spans="1:6">
      <c r="A4213" s="55">
        <v>46220</v>
      </c>
      <c r="B4213" s="56" t="s">
        <v>82</v>
      </c>
      <c r="C4213" s="57">
        <v>102</v>
      </c>
      <c r="D4213" s="56" t="s">
        <v>4953</v>
      </c>
      <c r="E4213" s="56" t="s">
        <v>4954</v>
      </c>
      <c r="F4213" s="57">
        <v>1</v>
      </c>
    </row>
    <row r="4214" spans="1:6">
      <c r="A4214" s="55">
        <v>46220</v>
      </c>
      <c r="B4214" s="56" t="s">
        <v>86</v>
      </c>
      <c r="C4214" s="57">
        <v>77</v>
      </c>
      <c r="D4214" s="56" t="s">
        <v>4944</v>
      </c>
      <c r="E4214" s="56" t="s">
        <v>4945</v>
      </c>
      <c r="F4214" s="57">
        <v>1</v>
      </c>
    </row>
    <row r="4215" spans="1:6">
      <c r="A4215" s="55">
        <v>46220</v>
      </c>
      <c r="B4215" s="56" t="s">
        <v>88</v>
      </c>
      <c r="C4215" s="57">
        <v>127</v>
      </c>
      <c r="D4215" s="56" t="s">
        <v>4946</v>
      </c>
      <c r="E4215" s="56" t="s">
        <v>4947</v>
      </c>
      <c r="F4215" s="57">
        <v>1</v>
      </c>
    </row>
    <row r="4216" spans="1:6">
      <c r="A4216" s="55">
        <v>46220</v>
      </c>
      <c r="B4216" s="56" t="s">
        <v>90</v>
      </c>
      <c r="C4216" s="57">
        <v>84</v>
      </c>
      <c r="D4216" s="56" t="s">
        <v>4944</v>
      </c>
      <c r="E4216" s="56" t="s">
        <v>4945</v>
      </c>
      <c r="F4216" s="57">
        <v>1</v>
      </c>
    </row>
    <row r="4217" spans="1:6">
      <c r="A4217" s="55">
        <v>46220</v>
      </c>
      <c r="B4217" s="56" t="s">
        <v>92</v>
      </c>
      <c r="C4217" s="57">
        <v>121</v>
      </c>
      <c r="D4217" s="56" t="s">
        <v>4955</v>
      </c>
      <c r="E4217" s="56" t="s">
        <v>4956</v>
      </c>
      <c r="F4217" s="57">
        <v>3</v>
      </c>
    </row>
    <row r="4218" spans="1:6">
      <c r="A4218" s="55">
        <v>46220</v>
      </c>
      <c r="B4218" s="56" t="s">
        <v>94</v>
      </c>
      <c r="C4218" s="57">
        <v>72</v>
      </c>
      <c r="D4218" s="56" t="s">
        <v>4944</v>
      </c>
      <c r="E4218" s="56" t="s">
        <v>4945</v>
      </c>
      <c r="F4218" s="57">
        <v>1</v>
      </c>
    </row>
    <row r="4219" spans="1:6">
      <c r="A4219" s="55">
        <v>46220</v>
      </c>
      <c r="B4219" s="56" t="s">
        <v>96</v>
      </c>
      <c r="C4219" s="57">
        <v>44</v>
      </c>
      <c r="D4219" s="56" t="s">
        <v>4946</v>
      </c>
      <c r="E4219" s="56" t="s">
        <v>4947</v>
      </c>
      <c r="F4219" s="57">
        <v>1</v>
      </c>
    </row>
    <row r="4220" spans="1:6">
      <c r="A4220" s="55">
        <v>46220</v>
      </c>
      <c r="B4220" s="56" t="s">
        <v>98</v>
      </c>
      <c r="C4220" s="57">
        <v>36</v>
      </c>
      <c r="D4220" s="56" t="s">
        <v>4942</v>
      </c>
      <c r="E4220" s="56" t="s">
        <v>4943</v>
      </c>
      <c r="F4220" s="57">
        <v>2</v>
      </c>
    </row>
    <row r="4221" spans="1:6">
      <c r="A4221" s="55">
        <v>46220</v>
      </c>
      <c r="B4221" s="56" t="s">
        <v>100</v>
      </c>
      <c r="C4221" s="57">
        <v>74</v>
      </c>
      <c r="D4221" s="56" t="s">
        <v>4953</v>
      </c>
      <c r="E4221" s="56" t="s">
        <v>4954</v>
      </c>
      <c r="F4221" s="57">
        <v>1</v>
      </c>
    </row>
    <row r="4222" spans="1:6">
      <c r="A4222" s="55">
        <v>46220</v>
      </c>
      <c r="B4222" s="56" t="s">
        <v>102</v>
      </c>
      <c r="C4222" s="57">
        <v>114</v>
      </c>
      <c r="D4222" s="56" t="s">
        <v>4944</v>
      </c>
      <c r="E4222" s="56" t="s">
        <v>4945</v>
      </c>
      <c r="F4222" s="57">
        <v>1</v>
      </c>
    </row>
    <row r="4223" spans="1:6">
      <c r="A4223" s="55">
        <v>46220</v>
      </c>
      <c r="B4223" s="56" t="s">
        <v>104</v>
      </c>
      <c r="C4223" s="57">
        <v>35</v>
      </c>
      <c r="D4223" s="56" t="s">
        <v>4942</v>
      </c>
      <c r="E4223" s="56" t="s">
        <v>4943</v>
      </c>
      <c r="F4223" s="57">
        <v>2</v>
      </c>
    </row>
    <row r="4224" spans="1:6">
      <c r="A4224" s="55">
        <v>46220</v>
      </c>
      <c r="B4224" s="56" t="s">
        <v>112</v>
      </c>
      <c r="C4224" s="57">
        <v>12</v>
      </c>
      <c r="D4224" s="56" t="s">
        <v>4950</v>
      </c>
      <c r="E4224" s="56" t="s">
        <v>4951</v>
      </c>
      <c r="F4224" s="57">
        <v>1</v>
      </c>
    </row>
    <row r="4225" spans="1:6">
      <c r="A4225" s="55">
        <v>46220</v>
      </c>
      <c r="B4225" s="56" t="s">
        <v>114</v>
      </c>
      <c r="C4225" s="57">
        <v>156</v>
      </c>
      <c r="D4225" s="56" t="s">
        <v>4942</v>
      </c>
      <c r="E4225" s="56" t="s">
        <v>4943</v>
      </c>
      <c r="F4225" s="57">
        <v>2</v>
      </c>
    </row>
    <row r="4226" spans="1:6">
      <c r="A4226" s="55">
        <v>46220</v>
      </c>
      <c r="B4226" s="56" t="s">
        <v>118</v>
      </c>
      <c r="C4226" s="57">
        <v>70</v>
      </c>
      <c r="D4226" s="56" t="s">
        <v>4953</v>
      </c>
      <c r="E4226" s="56" t="s">
        <v>4954</v>
      </c>
      <c r="F4226" s="57">
        <v>1</v>
      </c>
    </row>
    <row r="4227" spans="1:6">
      <c r="A4227" s="55">
        <v>46220</v>
      </c>
      <c r="B4227" s="56" t="s">
        <v>126</v>
      </c>
      <c r="C4227" s="57">
        <v>41</v>
      </c>
      <c r="D4227" s="56" t="s">
        <v>4942</v>
      </c>
      <c r="E4227" s="56" t="s">
        <v>4943</v>
      </c>
      <c r="F4227" s="57">
        <v>2</v>
      </c>
    </row>
    <row r="4228" spans="1:6">
      <c r="A4228" s="55">
        <v>46220</v>
      </c>
      <c r="B4228" s="56" t="s">
        <v>128</v>
      </c>
      <c r="C4228" s="57">
        <v>3</v>
      </c>
      <c r="D4228" s="56" t="s">
        <v>4944</v>
      </c>
      <c r="E4228" s="56" t="s">
        <v>4945</v>
      </c>
      <c r="F4228" s="57">
        <v>1</v>
      </c>
    </row>
    <row r="4229" spans="1:6">
      <c r="A4229" s="55">
        <v>46220</v>
      </c>
      <c r="B4229" s="56" t="s">
        <v>132</v>
      </c>
      <c r="C4229" s="57">
        <v>27</v>
      </c>
      <c r="D4229" s="56" t="s">
        <v>4944</v>
      </c>
      <c r="E4229" s="56" t="s">
        <v>4945</v>
      </c>
      <c r="F4229" s="57">
        <v>1</v>
      </c>
    </row>
    <row r="4230" spans="1:6">
      <c r="A4230" s="55">
        <v>46220</v>
      </c>
      <c r="B4230" s="56" t="s">
        <v>134</v>
      </c>
      <c r="C4230" s="57">
        <v>23</v>
      </c>
      <c r="D4230" s="56" t="s">
        <v>4950</v>
      </c>
      <c r="E4230" s="56" t="s">
        <v>4951</v>
      </c>
      <c r="F4230" s="57">
        <v>1</v>
      </c>
    </row>
    <row r="4231" spans="1:6">
      <c r="A4231" s="55">
        <v>46220</v>
      </c>
      <c r="B4231" s="56" t="s">
        <v>138</v>
      </c>
      <c r="C4231" s="57">
        <v>122</v>
      </c>
      <c r="D4231" s="56" t="s">
        <v>4955</v>
      </c>
      <c r="E4231" s="56" t="s">
        <v>4956</v>
      </c>
      <c r="F4231" s="57">
        <v>3</v>
      </c>
    </row>
    <row r="4232" spans="1:6">
      <c r="A4232" s="55">
        <v>46220</v>
      </c>
      <c r="B4232" s="56" t="s">
        <v>144</v>
      </c>
      <c r="C4232" s="57">
        <v>36</v>
      </c>
      <c r="D4232" s="56" t="s">
        <v>4953</v>
      </c>
      <c r="E4232" s="56" t="s">
        <v>4954</v>
      </c>
      <c r="F4232" s="57">
        <v>1</v>
      </c>
    </row>
    <row r="4233" spans="1:6">
      <c r="A4233" s="55">
        <v>46220</v>
      </c>
      <c r="B4233" s="56" t="s">
        <v>146</v>
      </c>
      <c r="C4233" s="57">
        <v>187</v>
      </c>
      <c r="D4233" s="56" t="s">
        <v>4942</v>
      </c>
      <c r="E4233" s="56" t="s">
        <v>4943</v>
      </c>
      <c r="F4233" s="57">
        <v>2</v>
      </c>
    </row>
    <row r="4234" spans="1:6">
      <c r="A4234" s="55">
        <v>46220</v>
      </c>
      <c r="B4234" s="56" t="s">
        <v>148</v>
      </c>
      <c r="C4234" s="57">
        <v>62</v>
      </c>
      <c r="D4234" s="56" t="s">
        <v>4953</v>
      </c>
      <c r="E4234" s="56" t="s">
        <v>4954</v>
      </c>
      <c r="F4234" s="57">
        <v>1</v>
      </c>
    </row>
    <row r="4235" spans="1:6">
      <c r="A4235" s="55">
        <v>46220</v>
      </c>
      <c r="B4235" s="56" t="s">
        <v>152</v>
      </c>
      <c r="C4235" s="57">
        <v>64</v>
      </c>
      <c r="D4235" s="56" t="s">
        <v>4953</v>
      </c>
      <c r="E4235" s="56" t="s">
        <v>4954</v>
      </c>
      <c r="F4235" s="57">
        <v>1</v>
      </c>
    </row>
    <row r="4236" spans="1:6">
      <c r="A4236" s="55">
        <v>46220</v>
      </c>
      <c r="B4236" s="56" t="s">
        <v>154</v>
      </c>
      <c r="C4236" s="57">
        <v>43</v>
      </c>
      <c r="D4236" s="56" t="s">
        <v>4944</v>
      </c>
      <c r="E4236" s="56" t="s">
        <v>4945</v>
      </c>
      <c r="F4236" s="57">
        <v>1</v>
      </c>
    </row>
    <row r="4237" spans="1:6">
      <c r="A4237" s="55">
        <v>46220</v>
      </c>
      <c r="B4237" s="56" t="s">
        <v>156</v>
      </c>
      <c r="C4237" s="57">
        <v>7</v>
      </c>
      <c r="D4237" s="56" t="s">
        <v>4950</v>
      </c>
      <c r="E4237" s="56" t="s">
        <v>4951</v>
      </c>
      <c r="F4237" s="57">
        <v>1</v>
      </c>
    </row>
    <row r="4238" spans="1:6">
      <c r="A4238" s="55">
        <v>46220</v>
      </c>
      <c r="B4238" s="56" t="s">
        <v>160</v>
      </c>
      <c r="C4238" s="57">
        <v>96</v>
      </c>
      <c r="D4238" s="56" t="s">
        <v>4942</v>
      </c>
      <c r="E4238" s="56" t="s">
        <v>4943</v>
      </c>
      <c r="F4238" s="57">
        <v>2</v>
      </c>
    </row>
    <row r="4239" spans="1:6">
      <c r="A4239" s="55">
        <v>46220</v>
      </c>
      <c r="B4239" s="56" t="s">
        <v>162</v>
      </c>
      <c r="C4239" s="57">
        <v>21</v>
      </c>
      <c r="D4239" s="56" t="s">
        <v>4942</v>
      </c>
      <c r="E4239" s="56" t="s">
        <v>4943</v>
      </c>
      <c r="F4239" s="57">
        <v>2</v>
      </c>
    </row>
    <row r="4240" spans="1:6">
      <c r="A4240" s="55">
        <v>46220</v>
      </c>
      <c r="B4240" s="56" t="s">
        <v>164</v>
      </c>
      <c r="C4240" s="57">
        <v>56</v>
      </c>
      <c r="D4240" s="56" t="s">
        <v>4953</v>
      </c>
      <c r="E4240" s="56" t="s">
        <v>4954</v>
      </c>
      <c r="F4240" s="57">
        <v>1</v>
      </c>
    </row>
    <row r="4241" spans="1:6">
      <c r="A4241" s="55">
        <v>46220</v>
      </c>
      <c r="B4241" s="56" t="s">
        <v>166</v>
      </c>
      <c r="C4241" s="57">
        <v>95</v>
      </c>
      <c r="D4241" s="56" t="s">
        <v>4944</v>
      </c>
      <c r="E4241" s="56" t="s">
        <v>4945</v>
      </c>
      <c r="F4241" s="57">
        <v>1</v>
      </c>
    </row>
    <row r="4242" spans="1:6">
      <c r="A4242" s="55">
        <v>46220</v>
      </c>
      <c r="B4242" s="56" t="s">
        <v>168</v>
      </c>
      <c r="C4242" s="57">
        <v>31</v>
      </c>
      <c r="D4242" s="56" t="s">
        <v>4946</v>
      </c>
      <c r="E4242" s="56" t="s">
        <v>4947</v>
      </c>
      <c r="F4242" s="57">
        <v>1</v>
      </c>
    </row>
    <row r="4243" spans="1:6">
      <c r="A4243" s="55">
        <v>46220</v>
      </c>
      <c r="B4243" s="56" t="s">
        <v>170</v>
      </c>
      <c r="C4243" s="57">
        <v>107</v>
      </c>
      <c r="D4243" s="56" t="s">
        <v>4942</v>
      </c>
      <c r="E4243" s="56" t="s">
        <v>4943</v>
      </c>
      <c r="F4243" s="57">
        <v>2</v>
      </c>
    </row>
    <row r="4244" spans="1:6">
      <c r="A4244" s="55">
        <v>46220</v>
      </c>
      <c r="B4244" s="56" t="s">
        <v>172</v>
      </c>
      <c r="C4244" s="57">
        <v>33</v>
      </c>
      <c r="D4244" s="56" t="s">
        <v>4953</v>
      </c>
      <c r="E4244" s="56" t="s">
        <v>4954</v>
      </c>
      <c r="F4244" s="57">
        <v>1</v>
      </c>
    </row>
    <row r="4245" spans="1:6">
      <c r="A4245" s="55">
        <v>46220</v>
      </c>
      <c r="B4245" s="56" t="s">
        <v>174</v>
      </c>
      <c r="C4245" s="57">
        <v>94</v>
      </c>
      <c r="D4245" s="56" t="s">
        <v>4942</v>
      </c>
      <c r="E4245" s="56" t="s">
        <v>4943</v>
      </c>
      <c r="F4245" s="57">
        <v>2</v>
      </c>
    </row>
    <row r="4246" spans="1:6">
      <c r="A4246" s="55">
        <v>46220</v>
      </c>
      <c r="B4246" s="56" t="s">
        <v>176</v>
      </c>
      <c r="C4246" s="57">
        <v>47</v>
      </c>
      <c r="D4246" s="56" t="s">
        <v>4953</v>
      </c>
      <c r="E4246" s="56" t="s">
        <v>4954</v>
      </c>
      <c r="F4246" s="57">
        <v>1</v>
      </c>
    </row>
    <row r="4247" spans="1:6">
      <c r="A4247" s="55">
        <v>46220</v>
      </c>
      <c r="B4247" s="56" t="s">
        <v>178</v>
      </c>
      <c r="C4247" s="57">
        <v>89</v>
      </c>
      <c r="D4247" s="56" t="s">
        <v>4967</v>
      </c>
      <c r="E4247" s="56" t="s">
        <v>4968</v>
      </c>
      <c r="F4247" s="57">
        <v>2</v>
      </c>
    </row>
    <row r="4248" spans="1:6">
      <c r="A4248" s="55">
        <v>46220</v>
      </c>
      <c r="B4248" s="56" t="s">
        <v>180</v>
      </c>
      <c r="C4248" s="57">
        <v>55</v>
      </c>
      <c r="D4248" s="56" t="s">
        <v>4944</v>
      </c>
      <c r="E4248" s="56" t="s">
        <v>4945</v>
      </c>
      <c r="F4248" s="57">
        <v>1</v>
      </c>
    </row>
    <row r="4249" spans="1:6">
      <c r="A4249" s="55">
        <v>46220</v>
      </c>
      <c r="B4249" s="56" t="s">
        <v>182</v>
      </c>
      <c r="C4249" s="57">
        <v>16</v>
      </c>
      <c r="D4249" s="56" t="s">
        <v>4946</v>
      </c>
      <c r="E4249" s="56" t="s">
        <v>4947</v>
      </c>
      <c r="F4249" s="57">
        <v>1</v>
      </c>
    </row>
    <row r="4250" spans="1:6">
      <c r="A4250" s="55">
        <v>46220</v>
      </c>
      <c r="B4250" s="56" t="s">
        <v>184</v>
      </c>
      <c r="C4250" s="57">
        <v>88</v>
      </c>
      <c r="D4250" s="56" t="s">
        <v>4944</v>
      </c>
      <c r="E4250" s="56" t="s">
        <v>4945</v>
      </c>
      <c r="F4250" s="57">
        <v>1</v>
      </c>
    </row>
    <row r="4251" spans="1:6">
      <c r="A4251" s="55">
        <v>46220</v>
      </c>
      <c r="B4251" s="56" t="s">
        <v>186</v>
      </c>
      <c r="C4251" s="57">
        <v>63</v>
      </c>
      <c r="D4251" s="56" t="s">
        <v>4953</v>
      </c>
      <c r="E4251" s="56" t="s">
        <v>4954</v>
      </c>
      <c r="F4251" s="57">
        <v>1</v>
      </c>
    </row>
    <row r="4252" spans="1:6">
      <c r="A4252" s="55">
        <v>46220</v>
      </c>
      <c r="B4252" s="56" t="s">
        <v>190</v>
      </c>
      <c r="C4252" s="57">
        <v>33</v>
      </c>
      <c r="D4252" s="56" t="s">
        <v>4948</v>
      </c>
      <c r="E4252" s="56" t="s">
        <v>4949</v>
      </c>
      <c r="F4252" s="57">
        <v>2</v>
      </c>
    </row>
    <row r="4253" spans="1:6">
      <c r="A4253" s="55">
        <v>46220</v>
      </c>
      <c r="B4253" s="56" t="s">
        <v>192</v>
      </c>
      <c r="C4253" s="57">
        <v>44</v>
      </c>
      <c r="D4253" s="56" t="s">
        <v>4950</v>
      </c>
      <c r="E4253" s="56" t="s">
        <v>4951</v>
      </c>
      <c r="F4253" s="57">
        <v>1</v>
      </c>
    </row>
    <row r="4254" spans="1:6">
      <c r="A4254" s="55">
        <v>46220</v>
      </c>
      <c r="B4254" s="56" t="s">
        <v>194</v>
      </c>
      <c r="C4254" s="57">
        <v>60</v>
      </c>
      <c r="D4254" s="56" t="s">
        <v>4953</v>
      </c>
      <c r="E4254" s="56" t="s">
        <v>4954</v>
      </c>
      <c r="F4254" s="57">
        <v>1</v>
      </c>
    </row>
    <row r="4255" spans="1:6">
      <c r="A4255" s="55">
        <v>46220</v>
      </c>
      <c r="B4255" s="56" t="s">
        <v>206</v>
      </c>
      <c r="C4255" s="57">
        <v>9</v>
      </c>
      <c r="D4255" s="56" t="s">
        <v>4950</v>
      </c>
      <c r="E4255" s="56" t="s">
        <v>4951</v>
      </c>
      <c r="F4255" s="57">
        <v>1</v>
      </c>
    </row>
    <row r="4256" spans="1:6">
      <c r="A4256" s="55">
        <v>46220</v>
      </c>
      <c r="B4256" s="56" t="s">
        <v>214</v>
      </c>
      <c r="C4256" s="57">
        <v>5</v>
      </c>
      <c r="D4256" s="56" t="s">
        <v>4953</v>
      </c>
      <c r="E4256" s="56" t="s">
        <v>4954</v>
      </c>
      <c r="F4256" s="57">
        <v>1</v>
      </c>
    </row>
    <row r="4257" spans="1:6">
      <c r="A4257" s="55">
        <v>46220</v>
      </c>
      <c r="B4257" s="56" t="s">
        <v>216</v>
      </c>
      <c r="C4257" s="57">
        <v>119</v>
      </c>
      <c r="D4257" s="56" t="s">
        <v>4955</v>
      </c>
      <c r="E4257" s="56" t="s">
        <v>4956</v>
      </c>
      <c r="F4257" s="57">
        <v>3</v>
      </c>
    </row>
    <row r="4258" spans="1:6">
      <c r="A4258" s="55">
        <v>46220</v>
      </c>
      <c r="B4258" s="56" t="s">
        <v>218</v>
      </c>
      <c r="C4258" s="57">
        <v>42</v>
      </c>
      <c r="D4258" s="56" t="s">
        <v>4942</v>
      </c>
      <c r="E4258" s="56" t="s">
        <v>4943</v>
      </c>
      <c r="F4258" s="57">
        <v>2</v>
      </c>
    </row>
    <row r="4259" spans="1:6">
      <c r="A4259" s="55">
        <v>46220</v>
      </c>
      <c r="B4259" s="56" t="s">
        <v>220</v>
      </c>
      <c r="C4259" s="57">
        <v>39</v>
      </c>
      <c r="D4259" s="56" t="s">
        <v>4953</v>
      </c>
      <c r="E4259" s="56" t="s">
        <v>4954</v>
      </c>
      <c r="F4259" s="57">
        <v>1</v>
      </c>
    </row>
    <row r="4260" spans="1:6">
      <c r="A4260" s="55">
        <v>46220</v>
      </c>
      <c r="B4260" s="56" t="s">
        <v>222</v>
      </c>
      <c r="C4260" s="57">
        <v>4</v>
      </c>
      <c r="D4260" s="56" t="s">
        <v>4950</v>
      </c>
      <c r="E4260" s="56" t="s">
        <v>4951</v>
      </c>
      <c r="F4260" s="57">
        <v>1</v>
      </c>
    </row>
    <row r="4261" spans="1:6">
      <c r="A4261" s="55">
        <v>46220</v>
      </c>
      <c r="B4261" s="56" t="s">
        <v>226</v>
      </c>
      <c r="C4261" s="57">
        <v>116</v>
      </c>
      <c r="D4261" s="56" t="s">
        <v>4953</v>
      </c>
      <c r="E4261" s="56" t="s">
        <v>4954</v>
      </c>
      <c r="F4261" s="57">
        <v>1</v>
      </c>
    </row>
    <row r="4262" spans="1:6">
      <c r="A4262" s="55">
        <v>46220</v>
      </c>
      <c r="B4262" s="56" t="s">
        <v>228</v>
      </c>
      <c r="C4262" s="57">
        <v>123</v>
      </c>
      <c r="D4262" s="56" t="s">
        <v>4948</v>
      </c>
      <c r="E4262" s="56" t="s">
        <v>4949</v>
      </c>
      <c r="F4262" s="57">
        <v>2</v>
      </c>
    </row>
    <row r="4263" spans="1:6">
      <c r="A4263" s="55">
        <v>46220</v>
      </c>
      <c r="B4263" s="56" t="s">
        <v>232</v>
      </c>
      <c r="C4263" s="57">
        <v>16</v>
      </c>
      <c r="D4263" s="56" t="s">
        <v>4950</v>
      </c>
      <c r="E4263" s="56" t="s">
        <v>4951</v>
      </c>
      <c r="F4263" s="57">
        <v>1</v>
      </c>
    </row>
    <row r="4264" spans="1:6">
      <c r="A4264" s="55">
        <v>46220</v>
      </c>
      <c r="B4264" s="56" t="s">
        <v>238</v>
      </c>
      <c r="C4264" s="57">
        <v>156</v>
      </c>
      <c r="D4264" s="56" t="s">
        <v>4948</v>
      </c>
      <c r="E4264" s="56" t="s">
        <v>4949</v>
      </c>
      <c r="F4264" s="57">
        <v>2</v>
      </c>
    </row>
    <row r="4265" spans="1:6">
      <c r="A4265" s="55">
        <v>46220</v>
      </c>
      <c r="B4265" s="56" t="s">
        <v>244</v>
      </c>
      <c r="C4265" s="57">
        <v>37</v>
      </c>
      <c r="D4265" s="56" t="s">
        <v>4950</v>
      </c>
      <c r="E4265" s="56" t="s">
        <v>4951</v>
      </c>
      <c r="F4265" s="57">
        <v>1</v>
      </c>
    </row>
    <row r="4266" spans="1:6">
      <c r="A4266" s="55">
        <v>46220</v>
      </c>
      <c r="B4266" s="56" t="s">
        <v>254</v>
      </c>
      <c r="C4266" s="57">
        <v>54</v>
      </c>
      <c r="D4266" s="56" t="s">
        <v>4950</v>
      </c>
      <c r="E4266" s="56" t="s">
        <v>4951</v>
      </c>
      <c r="F4266" s="57">
        <v>1</v>
      </c>
    </row>
    <row r="4267" spans="1:6">
      <c r="A4267" s="55">
        <v>46220</v>
      </c>
      <c r="B4267" s="56" t="s">
        <v>258</v>
      </c>
      <c r="C4267" s="57">
        <v>26</v>
      </c>
      <c r="D4267" s="56" t="s">
        <v>4944</v>
      </c>
      <c r="E4267" s="56" t="s">
        <v>4945</v>
      </c>
      <c r="F4267" s="57">
        <v>1</v>
      </c>
    </row>
    <row r="4268" spans="1:6">
      <c r="A4268" s="55">
        <v>46220</v>
      </c>
      <c r="B4268" s="56" t="s">
        <v>262</v>
      </c>
      <c r="C4268" s="57">
        <v>71</v>
      </c>
      <c r="D4268" s="56" t="s">
        <v>4953</v>
      </c>
      <c r="E4268" s="56" t="s">
        <v>4954</v>
      </c>
      <c r="F4268" s="57">
        <v>1</v>
      </c>
    </row>
    <row r="4269" spans="1:6">
      <c r="A4269" s="55">
        <v>46220</v>
      </c>
      <c r="B4269" s="56" t="s">
        <v>264</v>
      </c>
      <c r="C4269" s="57">
        <v>32</v>
      </c>
      <c r="D4269" s="56" t="s">
        <v>4950</v>
      </c>
      <c r="E4269" s="56" t="s">
        <v>4951</v>
      </c>
      <c r="F4269" s="57">
        <v>1</v>
      </c>
    </row>
    <row r="4270" spans="1:6">
      <c r="A4270" s="55">
        <v>46220</v>
      </c>
      <c r="B4270" s="56" t="s">
        <v>266</v>
      </c>
      <c r="C4270" s="57">
        <v>44</v>
      </c>
      <c r="D4270" s="56" t="s">
        <v>4953</v>
      </c>
      <c r="E4270" s="56" t="s">
        <v>4954</v>
      </c>
      <c r="F4270" s="57">
        <v>1</v>
      </c>
    </row>
    <row r="4271" spans="1:6">
      <c r="A4271" s="55">
        <v>46220</v>
      </c>
      <c r="B4271" s="56" t="s">
        <v>270</v>
      </c>
      <c r="C4271" s="57">
        <v>70</v>
      </c>
      <c r="D4271" s="56" t="s">
        <v>4953</v>
      </c>
      <c r="E4271" s="56" t="s">
        <v>4954</v>
      </c>
      <c r="F4271" s="57">
        <v>1</v>
      </c>
    </row>
    <row r="4272" spans="1:6">
      <c r="A4272" s="55">
        <v>46220</v>
      </c>
      <c r="B4272" s="56" t="s">
        <v>272</v>
      </c>
      <c r="C4272" s="57">
        <v>10</v>
      </c>
      <c r="D4272" s="56" t="s">
        <v>4950</v>
      </c>
      <c r="E4272" s="56" t="s">
        <v>4951</v>
      </c>
      <c r="F4272" s="57">
        <v>1</v>
      </c>
    </row>
    <row r="4273" spans="1:6">
      <c r="A4273" s="55">
        <v>46220</v>
      </c>
      <c r="B4273" s="56" t="s">
        <v>276</v>
      </c>
      <c r="C4273" s="57">
        <v>35</v>
      </c>
      <c r="D4273" s="56" t="s">
        <v>4942</v>
      </c>
      <c r="E4273" s="56" t="s">
        <v>4943</v>
      </c>
      <c r="F4273" s="57">
        <v>2</v>
      </c>
    </row>
    <row r="4274" spans="1:6">
      <c r="A4274" s="55">
        <v>46220</v>
      </c>
      <c r="B4274" s="56" t="s">
        <v>320</v>
      </c>
      <c r="C4274" s="57">
        <v>76</v>
      </c>
      <c r="D4274" s="56" t="s">
        <v>4944</v>
      </c>
      <c r="E4274" s="56" t="s">
        <v>4945</v>
      </c>
      <c r="F4274" s="57">
        <v>1</v>
      </c>
    </row>
    <row r="4275" spans="1:6">
      <c r="A4275" s="55">
        <v>46220</v>
      </c>
      <c r="B4275" s="56" t="s">
        <v>328</v>
      </c>
      <c r="C4275" s="57">
        <v>76</v>
      </c>
      <c r="D4275" s="56" t="s">
        <v>4942</v>
      </c>
      <c r="E4275" s="56" t="s">
        <v>4943</v>
      </c>
      <c r="F4275" s="57">
        <v>2</v>
      </c>
    </row>
    <row r="4276" spans="1:6">
      <c r="A4276" s="55">
        <v>46220</v>
      </c>
      <c r="B4276" s="56" t="s">
        <v>338</v>
      </c>
      <c r="C4276" s="57">
        <v>37</v>
      </c>
      <c r="D4276" s="56" t="s">
        <v>4953</v>
      </c>
      <c r="E4276" s="56" t="s">
        <v>4954</v>
      </c>
      <c r="F4276" s="57">
        <v>1</v>
      </c>
    </row>
    <row r="4277" spans="1:6">
      <c r="A4277" s="55">
        <v>46220</v>
      </c>
      <c r="B4277" s="56" t="s">
        <v>344</v>
      </c>
      <c r="C4277" s="57">
        <v>75</v>
      </c>
      <c r="D4277" s="56" t="s">
        <v>4942</v>
      </c>
      <c r="E4277" s="56" t="s">
        <v>4943</v>
      </c>
      <c r="F4277" s="57">
        <v>2</v>
      </c>
    </row>
    <row r="4278" spans="1:6">
      <c r="A4278" s="55">
        <v>46220</v>
      </c>
      <c r="B4278" s="56" t="s">
        <v>378</v>
      </c>
      <c r="C4278" s="57">
        <v>1</v>
      </c>
      <c r="D4278" s="56" t="s">
        <v>4944</v>
      </c>
      <c r="E4278" s="56" t="s">
        <v>4945</v>
      </c>
      <c r="F4278" s="57">
        <v>1</v>
      </c>
    </row>
    <row r="4279" spans="1:6">
      <c r="A4279" s="55">
        <v>46220</v>
      </c>
      <c r="B4279" s="56" t="s">
        <v>380</v>
      </c>
      <c r="C4279" s="57">
        <v>33</v>
      </c>
      <c r="D4279" s="56" t="s">
        <v>4953</v>
      </c>
      <c r="E4279" s="56" t="s">
        <v>4954</v>
      </c>
      <c r="F4279" s="57">
        <v>1</v>
      </c>
    </row>
    <row r="4280" spans="1:6">
      <c r="A4280" s="55">
        <v>46220</v>
      </c>
      <c r="B4280" s="56" t="s">
        <v>390</v>
      </c>
      <c r="C4280" s="57">
        <v>28</v>
      </c>
      <c r="D4280" s="56" t="s">
        <v>4953</v>
      </c>
      <c r="E4280" s="56" t="s">
        <v>4954</v>
      </c>
      <c r="F4280" s="57">
        <v>1</v>
      </c>
    </row>
    <row r="4281" spans="1:6">
      <c r="A4281" s="55">
        <v>46220</v>
      </c>
      <c r="B4281" s="56" t="s">
        <v>424</v>
      </c>
      <c r="C4281" s="57">
        <v>10</v>
      </c>
      <c r="D4281" s="56" t="s">
        <v>4953</v>
      </c>
      <c r="E4281" s="56" t="s">
        <v>4954</v>
      </c>
      <c r="F4281" s="57">
        <v>1</v>
      </c>
    </row>
    <row r="4282" spans="1:6">
      <c r="A4282" s="55">
        <v>46220</v>
      </c>
      <c r="B4282" s="56" t="s">
        <v>428</v>
      </c>
      <c r="C4282" s="57">
        <v>40</v>
      </c>
      <c r="D4282" s="56" t="s">
        <v>4946</v>
      </c>
      <c r="E4282" s="56" t="s">
        <v>4947</v>
      </c>
      <c r="F4282" s="57">
        <v>1</v>
      </c>
    </row>
    <row r="4283" spans="1:6">
      <c r="A4283" s="55">
        <v>46220</v>
      </c>
      <c r="B4283" s="56" t="s">
        <v>430</v>
      </c>
      <c r="C4283" s="57">
        <v>62</v>
      </c>
      <c r="D4283" s="56" t="s">
        <v>4942</v>
      </c>
      <c r="E4283" s="56" t="s">
        <v>4943</v>
      </c>
      <c r="F4283" s="57">
        <v>2</v>
      </c>
    </row>
    <row r="4284" spans="1:6">
      <c r="A4284" s="55">
        <v>46220</v>
      </c>
      <c r="B4284" s="56" t="s">
        <v>454</v>
      </c>
      <c r="C4284" s="57">
        <v>39</v>
      </c>
      <c r="D4284" s="56" t="s">
        <v>4944</v>
      </c>
      <c r="E4284" s="56" t="s">
        <v>4945</v>
      </c>
      <c r="F4284" s="57">
        <v>1</v>
      </c>
    </row>
    <row r="4285" spans="1:6">
      <c r="A4285" s="55">
        <v>46220</v>
      </c>
      <c r="B4285" s="56" t="s">
        <v>456</v>
      </c>
      <c r="C4285" s="57">
        <v>49</v>
      </c>
      <c r="D4285" s="56" t="s">
        <v>4942</v>
      </c>
      <c r="E4285" s="56" t="s">
        <v>4943</v>
      </c>
      <c r="F4285" s="57">
        <v>2</v>
      </c>
    </row>
    <row r="4286" spans="1:6">
      <c r="A4286" s="55">
        <v>46220</v>
      </c>
      <c r="B4286" s="56" t="s">
        <v>458</v>
      </c>
      <c r="C4286" s="57">
        <v>72</v>
      </c>
      <c r="D4286" s="56" t="s">
        <v>4944</v>
      </c>
      <c r="E4286" s="56" t="s">
        <v>4945</v>
      </c>
      <c r="F4286" s="57">
        <v>1</v>
      </c>
    </row>
    <row r="4287" spans="1:6">
      <c r="A4287" s="55">
        <v>46220</v>
      </c>
      <c r="B4287" s="56" t="s">
        <v>460</v>
      </c>
      <c r="C4287" s="57">
        <v>13</v>
      </c>
      <c r="D4287" s="56" t="s">
        <v>4953</v>
      </c>
      <c r="E4287" s="56" t="s">
        <v>4954</v>
      </c>
      <c r="F4287" s="57">
        <v>1</v>
      </c>
    </row>
    <row r="4288" spans="1:6">
      <c r="A4288" s="55">
        <v>46220</v>
      </c>
      <c r="B4288" s="56" t="s">
        <v>464</v>
      </c>
      <c r="C4288" s="57">
        <v>51</v>
      </c>
      <c r="D4288" s="56" t="s">
        <v>4946</v>
      </c>
      <c r="E4288" s="56" t="s">
        <v>4947</v>
      </c>
      <c r="F4288" s="57">
        <v>1</v>
      </c>
    </row>
    <row r="4289" spans="1:6">
      <c r="A4289" s="55">
        <v>46220</v>
      </c>
      <c r="B4289" s="56" t="s">
        <v>466</v>
      </c>
      <c r="C4289" s="57">
        <v>4</v>
      </c>
      <c r="D4289" s="56" t="s">
        <v>4942</v>
      </c>
      <c r="E4289" s="56" t="s">
        <v>4943</v>
      </c>
      <c r="F4289" s="57">
        <v>2</v>
      </c>
    </row>
    <row r="4290" spans="1:6">
      <c r="A4290" s="55">
        <v>46220</v>
      </c>
      <c r="B4290" s="56" t="s">
        <v>472</v>
      </c>
      <c r="C4290" s="57">
        <v>71</v>
      </c>
      <c r="D4290" s="56" t="s">
        <v>4953</v>
      </c>
      <c r="E4290" s="56" t="s">
        <v>4954</v>
      </c>
      <c r="F4290" s="57">
        <v>1</v>
      </c>
    </row>
    <row r="4291" spans="1:6">
      <c r="A4291" s="55">
        <v>46220</v>
      </c>
      <c r="B4291" s="56" t="s">
        <v>474</v>
      </c>
      <c r="C4291" s="57">
        <v>41</v>
      </c>
      <c r="D4291" s="56" t="s">
        <v>4950</v>
      </c>
      <c r="E4291" s="56" t="s">
        <v>4951</v>
      </c>
      <c r="F4291" s="57">
        <v>1</v>
      </c>
    </row>
    <row r="4292" spans="1:6">
      <c r="A4292" s="55">
        <v>46219</v>
      </c>
      <c r="B4292" s="56" t="s">
        <v>46</v>
      </c>
      <c r="C4292" s="57">
        <v>98</v>
      </c>
      <c r="D4292" s="56" t="s">
        <v>4942</v>
      </c>
      <c r="E4292" s="56" t="s">
        <v>4943</v>
      </c>
      <c r="F4292" s="57">
        <v>2</v>
      </c>
    </row>
    <row r="4293" spans="1:6">
      <c r="A4293" s="55">
        <v>46219</v>
      </c>
      <c r="B4293" s="56" t="s">
        <v>49</v>
      </c>
      <c r="C4293" s="57">
        <v>77</v>
      </c>
      <c r="D4293" s="56" t="s">
        <v>4946</v>
      </c>
      <c r="E4293" s="56" t="s">
        <v>4947</v>
      </c>
      <c r="F4293" s="57">
        <v>1</v>
      </c>
    </row>
    <row r="4294" spans="1:6">
      <c r="A4294" s="55">
        <v>46219</v>
      </c>
      <c r="B4294" s="56" t="s">
        <v>51</v>
      </c>
      <c r="C4294" s="57">
        <v>74</v>
      </c>
      <c r="D4294" s="56" t="s">
        <v>4959</v>
      </c>
      <c r="E4294" s="56" t="s">
        <v>4960</v>
      </c>
      <c r="F4294" s="57">
        <v>3</v>
      </c>
    </row>
    <row r="4295" spans="1:6">
      <c r="A4295" s="55">
        <v>46219</v>
      </c>
      <c r="B4295" s="56" t="s">
        <v>56</v>
      </c>
      <c r="C4295" s="57">
        <v>291</v>
      </c>
      <c r="D4295" s="56" t="s">
        <v>4946</v>
      </c>
      <c r="E4295" s="56" t="s">
        <v>4947</v>
      </c>
      <c r="F4295" s="57">
        <v>1</v>
      </c>
    </row>
    <row r="4296" spans="1:6">
      <c r="A4296" s="55">
        <v>46219</v>
      </c>
      <c r="B4296" s="56" t="s">
        <v>58</v>
      </c>
      <c r="C4296" s="57">
        <v>51</v>
      </c>
      <c r="D4296" s="56" t="s">
        <v>4953</v>
      </c>
      <c r="E4296" s="56" t="s">
        <v>4954</v>
      </c>
      <c r="F4296" s="57">
        <v>1</v>
      </c>
    </row>
    <row r="4297" spans="1:6">
      <c r="A4297" s="55">
        <v>46219</v>
      </c>
      <c r="B4297" s="56" t="s">
        <v>60</v>
      </c>
      <c r="C4297" s="57">
        <v>174</v>
      </c>
      <c r="D4297" s="56" t="s">
        <v>4942</v>
      </c>
      <c r="E4297" s="56" t="s">
        <v>4943</v>
      </c>
      <c r="F4297" s="57">
        <v>2</v>
      </c>
    </row>
    <row r="4298" spans="1:6">
      <c r="A4298" s="55">
        <v>46219</v>
      </c>
      <c r="B4298" s="56" t="s">
        <v>62</v>
      </c>
      <c r="C4298" s="57">
        <v>168</v>
      </c>
      <c r="D4298" s="56" t="s">
        <v>4942</v>
      </c>
      <c r="E4298" s="56" t="s">
        <v>4943</v>
      </c>
      <c r="F4298" s="57">
        <v>2</v>
      </c>
    </row>
    <row r="4299" spans="1:6">
      <c r="A4299" s="55">
        <v>46219</v>
      </c>
      <c r="B4299" s="56" t="s">
        <v>64</v>
      </c>
      <c r="C4299" s="57">
        <v>61</v>
      </c>
      <c r="D4299" s="56" t="s">
        <v>4944</v>
      </c>
      <c r="E4299" s="56" t="s">
        <v>4945</v>
      </c>
      <c r="F4299" s="57">
        <v>1</v>
      </c>
    </row>
    <row r="4300" spans="1:6">
      <c r="A4300" s="55">
        <v>46219</v>
      </c>
      <c r="B4300" s="56" t="s">
        <v>66</v>
      </c>
      <c r="C4300" s="57">
        <v>106</v>
      </c>
      <c r="D4300" s="56" t="s">
        <v>4942</v>
      </c>
      <c r="E4300" s="56" t="s">
        <v>4943</v>
      </c>
      <c r="F4300" s="57">
        <v>2</v>
      </c>
    </row>
    <row r="4301" spans="1:6">
      <c r="A4301" s="55">
        <v>46219</v>
      </c>
      <c r="B4301" s="56" t="s">
        <v>70</v>
      </c>
      <c r="C4301" s="57">
        <v>90</v>
      </c>
      <c r="D4301" s="56" t="s">
        <v>4944</v>
      </c>
      <c r="E4301" s="56" t="s">
        <v>4945</v>
      </c>
      <c r="F4301" s="57">
        <v>1</v>
      </c>
    </row>
    <row r="4302" spans="1:6">
      <c r="A4302" s="55">
        <v>46219</v>
      </c>
      <c r="B4302" s="56" t="s">
        <v>72</v>
      </c>
      <c r="C4302" s="57">
        <v>85</v>
      </c>
      <c r="D4302" s="56" t="s">
        <v>4944</v>
      </c>
      <c r="E4302" s="56" t="s">
        <v>4945</v>
      </c>
      <c r="F4302" s="57">
        <v>1</v>
      </c>
    </row>
    <row r="4303" spans="1:6">
      <c r="A4303" s="55">
        <v>46219</v>
      </c>
      <c r="B4303" s="56" t="s">
        <v>74</v>
      </c>
      <c r="C4303" s="57">
        <v>124</v>
      </c>
      <c r="D4303" s="56" t="s">
        <v>4948</v>
      </c>
      <c r="E4303" s="56" t="s">
        <v>4949</v>
      </c>
      <c r="F4303" s="57">
        <v>2</v>
      </c>
    </row>
    <row r="4304" spans="1:6">
      <c r="A4304" s="55">
        <v>46219</v>
      </c>
      <c r="B4304" s="56" t="s">
        <v>76</v>
      </c>
      <c r="C4304" s="57">
        <v>192</v>
      </c>
      <c r="D4304" s="56" t="s">
        <v>4948</v>
      </c>
      <c r="E4304" s="56" t="s">
        <v>4949</v>
      </c>
      <c r="F4304" s="57">
        <v>2</v>
      </c>
    </row>
    <row r="4305" spans="1:6">
      <c r="A4305" s="55">
        <v>46219</v>
      </c>
      <c r="B4305" s="56" t="s">
        <v>78</v>
      </c>
      <c r="C4305" s="57">
        <v>132</v>
      </c>
      <c r="D4305" s="56" t="s">
        <v>4948</v>
      </c>
      <c r="E4305" s="56" t="s">
        <v>4949</v>
      </c>
      <c r="F4305" s="57">
        <v>2</v>
      </c>
    </row>
    <row r="4306" spans="1:6">
      <c r="A4306" s="55">
        <v>46219</v>
      </c>
      <c r="B4306" s="56" t="s">
        <v>82</v>
      </c>
      <c r="C4306" s="57">
        <v>65</v>
      </c>
      <c r="D4306" s="56" t="s">
        <v>4953</v>
      </c>
      <c r="E4306" s="56" t="s">
        <v>4954</v>
      </c>
      <c r="F4306" s="57">
        <v>1</v>
      </c>
    </row>
    <row r="4307" spans="1:6">
      <c r="A4307" s="55">
        <v>46219</v>
      </c>
      <c r="B4307" s="56" t="s">
        <v>88</v>
      </c>
      <c r="C4307" s="57">
        <v>118</v>
      </c>
      <c r="D4307" s="56" t="s">
        <v>4946</v>
      </c>
      <c r="E4307" s="56" t="s">
        <v>4947</v>
      </c>
      <c r="F4307" s="57">
        <v>1</v>
      </c>
    </row>
    <row r="4308" spans="1:6">
      <c r="A4308" s="55">
        <v>46219</v>
      </c>
      <c r="B4308" s="56" t="s">
        <v>90</v>
      </c>
      <c r="C4308" s="57">
        <v>99</v>
      </c>
      <c r="D4308" s="56" t="s">
        <v>4944</v>
      </c>
      <c r="E4308" s="56" t="s">
        <v>4945</v>
      </c>
      <c r="F4308" s="57">
        <v>1</v>
      </c>
    </row>
    <row r="4309" spans="1:6">
      <c r="A4309" s="55">
        <v>46219</v>
      </c>
      <c r="B4309" s="56" t="s">
        <v>92</v>
      </c>
      <c r="C4309" s="57">
        <v>102</v>
      </c>
      <c r="D4309" s="56" t="s">
        <v>4948</v>
      </c>
      <c r="E4309" s="56" t="s">
        <v>4949</v>
      </c>
      <c r="F4309" s="57">
        <v>2</v>
      </c>
    </row>
    <row r="4310" spans="1:6">
      <c r="A4310" s="55">
        <v>46219</v>
      </c>
      <c r="B4310" s="56" t="s">
        <v>96</v>
      </c>
      <c r="C4310" s="57">
        <v>46</v>
      </c>
      <c r="D4310" s="56" t="s">
        <v>4946</v>
      </c>
      <c r="E4310" s="56" t="s">
        <v>4947</v>
      </c>
      <c r="F4310" s="57">
        <v>1</v>
      </c>
    </row>
    <row r="4311" spans="1:6">
      <c r="A4311" s="55">
        <v>46219</v>
      </c>
      <c r="B4311" s="56" t="s">
        <v>98</v>
      </c>
      <c r="C4311" s="57">
        <v>53</v>
      </c>
      <c r="D4311" s="56" t="s">
        <v>4959</v>
      </c>
      <c r="E4311" s="56" t="s">
        <v>4960</v>
      </c>
      <c r="F4311" s="57">
        <v>3</v>
      </c>
    </row>
    <row r="4312" spans="1:6">
      <c r="A4312" s="55">
        <v>46219</v>
      </c>
      <c r="B4312" s="56" t="s">
        <v>100</v>
      </c>
      <c r="C4312" s="57">
        <v>30</v>
      </c>
      <c r="D4312" s="56" t="s">
        <v>4953</v>
      </c>
      <c r="E4312" s="56" t="s">
        <v>4954</v>
      </c>
      <c r="F4312" s="57">
        <v>1</v>
      </c>
    </row>
    <row r="4313" spans="1:6">
      <c r="A4313" s="55">
        <v>46219</v>
      </c>
      <c r="B4313" s="56" t="s">
        <v>102</v>
      </c>
      <c r="C4313" s="57">
        <v>94</v>
      </c>
      <c r="D4313" s="56" t="s">
        <v>4944</v>
      </c>
      <c r="E4313" s="56" t="s">
        <v>4945</v>
      </c>
      <c r="F4313" s="57">
        <v>1</v>
      </c>
    </row>
    <row r="4314" spans="1:6">
      <c r="A4314" s="55">
        <v>46219</v>
      </c>
      <c r="B4314" s="56" t="s">
        <v>104</v>
      </c>
      <c r="C4314" s="57">
        <v>83</v>
      </c>
      <c r="D4314" s="56" t="s">
        <v>4942</v>
      </c>
      <c r="E4314" s="56" t="s">
        <v>4943</v>
      </c>
      <c r="F4314" s="57">
        <v>2</v>
      </c>
    </row>
    <row r="4315" spans="1:6">
      <c r="A4315" s="55">
        <v>46219</v>
      </c>
      <c r="B4315" s="56" t="s">
        <v>110</v>
      </c>
      <c r="C4315" s="57">
        <v>1</v>
      </c>
      <c r="D4315" s="56" t="s">
        <v>4950</v>
      </c>
      <c r="E4315" s="56" t="s">
        <v>4951</v>
      </c>
      <c r="F4315" s="57">
        <v>1</v>
      </c>
    </row>
    <row r="4316" spans="1:6">
      <c r="A4316" s="55">
        <v>46219</v>
      </c>
      <c r="B4316" s="56" t="s">
        <v>112</v>
      </c>
      <c r="C4316" s="57">
        <v>82</v>
      </c>
      <c r="D4316" s="56" t="s">
        <v>4948</v>
      </c>
      <c r="E4316" s="56" t="s">
        <v>4949</v>
      </c>
      <c r="F4316" s="57">
        <v>2</v>
      </c>
    </row>
    <row r="4317" spans="1:6">
      <c r="A4317" s="55">
        <v>46219</v>
      </c>
      <c r="B4317" s="56" t="s">
        <v>114</v>
      </c>
      <c r="C4317" s="57">
        <v>129</v>
      </c>
      <c r="D4317" s="56" t="s">
        <v>4942</v>
      </c>
      <c r="E4317" s="56" t="s">
        <v>4943</v>
      </c>
      <c r="F4317" s="57">
        <v>2</v>
      </c>
    </row>
    <row r="4318" spans="1:6">
      <c r="A4318" s="55">
        <v>46219</v>
      </c>
      <c r="B4318" s="56" t="s">
        <v>118</v>
      </c>
      <c r="C4318" s="57">
        <v>62</v>
      </c>
      <c r="D4318" s="56" t="s">
        <v>4953</v>
      </c>
      <c r="E4318" s="56" t="s">
        <v>4954</v>
      </c>
      <c r="F4318" s="57">
        <v>1</v>
      </c>
    </row>
    <row r="4319" spans="1:6">
      <c r="A4319" s="55">
        <v>46219</v>
      </c>
      <c r="B4319" s="56" t="s">
        <v>120</v>
      </c>
      <c r="C4319" s="57">
        <v>89</v>
      </c>
      <c r="D4319" s="56" t="s">
        <v>4948</v>
      </c>
      <c r="E4319" s="56" t="s">
        <v>4949</v>
      </c>
      <c r="F4319" s="57">
        <v>2</v>
      </c>
    </row>
    <row r="4320" spans="1:6">
      <c r="A4320" s="55">
        <v>46219</v>
      </c>
      <c r="B4320" s="56" t="s">
        <v>126</v>
      </c>
      <c r="C4320" s="57">
        <v>36</v>
      </c>
      <c r="D4320" s="56" t="s">
        <v>4942</v>
      </c>
      <c r="E4320" s="56" t="s">
        <v>4943</v>
      </c>
      <c r="F4320" s="57">
        <v>2</v>
      </c>
    </row>
    <row r="4321" spans="1:6">
      <c r="A4321" s="55">
        <v>46219</v>
      </c>
      <c r="B4321" s="56" t="s">
        <v>128</v>
      </c>
      <c r="C4321" s="57">
        <v>3</v>
      </c>
      <c r="D4321" s="56" t="s">
        <v>4957</v>
      </c>
      <c r="E4321" s="56" t="s">
        <v>4958</v>
      </c>
      <c r="F4321" s="57">
        <v>2</v>
      </c>
    </row>
    <row r="4322" spans="1:6">
      <c r="A4322" s="55">
        <v>46219</v>
      </c>
      <c r="B4322" s="56" t="s">
        <v>132</v>
      </c>
      <c r="C4322" s="57">
        <v>73</v>
      </c>
      <c r="D4322" s="56" t="s">
        <v>4955</v>
      </c>
      <c r="E4322" s="56" t="s">
        <v>4956</v>
      </c>
      <c r="F4322" s="57">
        <v>3</v>
      </c>
    </row>
    <row r="4323" spans="1:6">
      <c r="A4323" s="55">
        <v>46219</v>
      </c>
      <c r="B4323" s="56" t="s">
        <v>134</v>
      </c>
      <c r="C4323" s="57">
        <v>21</v>
      </c>
      <c r="D4323" s="56" t="s">
        <v>4950</v>
      </c>
      <c r="E4323" s="56" t="s">
        <v>4951</v>
      </c>
      <c r="F4323" s="57">
        <v>1</v>
      </c>
    </row>
    <row r="4324" spans="1:6">
      <c r="A4324" s="55">
        <v>46219</v>
      </c>
      <c r="B4324" s="56" t="s">
        <v>138</v>
      </c>
      <c r="C4324" s="57">
        <v>17</v>
      </c>
      <c r="D4324" s="56" t="s">
        <v>4942</v>
      </c>
      <c r="E4324" s="56" t="s">
        <v>4943</v>
      </c>
      <c r="F4324" s="57">
        <v>2</v>
      </c>
    </row>
    <row r="4325" spans="1:6">
      <c r="A4325" s="55">
        <v>46219</v>
      </c>
      <c r="B4325" s="56" t="s">
        <v>142</v>
      </c>
      <c r="C4325" s="57">
        <v>57</v>
      </c>
      <c r="D4325" s="56" t="s">
        <v>4948</v>
      </c>
      <c r="E4325" s="56" t="s">
        <v>4949</v>
      </c>
      <c r="F4325" s="57">
        <v>2</v>
      </c>
    </row>
    <row r="4326" spans="1:6">
      <c r="A4326" s="55">
        <v>46219</v>
      </c>
      <c r="B4326" s="56" t="s">
        <v>146</v>
      </c>
      <c r="C4326" s="57">
        <v>25</v>
      </c>
      <c r="D4326" s="56" t="s">
        <v>4942</v>
      </c>
      <c r="E4326" s="56" t="s">
        <v>4943</v>
      </c>
      <c r="F4326" s="57">
        <v>2</v>
      </c>
    </row>
    <row r="4327" spans="1:6">
      <c r="A4327" s="55">
        <v>46219</v>
      </c>
      <c r="B4327" s="56" t="s">
        <v>148</v>
      </c>
      <c r="C4327" s="57">
        <v>54</v>
      </c>
      <c r="D4327" s="56" t="s">
        <v>4953</v>
      </c>
      <c r="E4327" s="56" t="s">
        <v>4954</v>
      </c>
      <c r="F4327" s="57">
        <v>1</v>
      </c>
    </row>
    <row r="4328" spans="1:6">
      <c r="A4328" s="55">
        <v>46219</v>
      </c>
      <c r="B4328" s="56" t="s">
        <v>152</v>
      </c>
      <c r="C4328" s="57">
        <v>81</v>
      </c>
      <c r="D4328" s="56" t="s">
        <v>4953</v>
      </c>
      <c r="E4328" s="56" t="s">
        <v>4954</v>
      </c>
      <c r="F4328" s="57">
        <v>1</v>
      </c>
    </row>
    <row r="4329" spans="1:6">
      <c r="A4329" s="55">
        <v>46219</v>
      </c>
      <c r="B4329" s="56" t="s">
        <v>154</v>
      </c>
      <c r="C4329" s="57">
        <v>66</v>
      </c>
      <c r="D4329" s="56" t="s">
        <v>4944</v>
      </c>
      <c r="E4329" s="56" t="s">
        <v>4945</v>
      </c>
      <c r="F4329" s="57">
        <v>1</v>
      </c>
    </row>
    <row r="4330" spans="1:6">
      <c r="A4330" s="55">
        <v>46219</v>
      </c>
      <c r="B4330" s="56" t="s">
        <v>156</v>
      </c>
      <c r="C4330" s="57">
        <v>4</v>
      </c>
      <c r="D4330" s="56" t="s">
        <v>4942</v>
      </c>
      <c r="E4330" s="56" t="s">
        <v>4943</v>
      </c>
      <c r="F4330" s="57">
        <v>2</v>
      </c>
    </row>
    <row r="4331" spans="1:6">
      <c r="A4331" s="55">
        <v>46219</v>
      </c>
      <c r="B4331" s="56" t="s">
        <v>160</v>
      </c>
      <c r="C4331" s="57">
        <v>128</v>
      </c>
      <c r="D4331" s="56" t="s">
        <v>4942</v>
      </c>
      <c r="E4331" s="56" t="s">
        <v>4943</v>
      </c>
      <c r="F4331" s="57">
        <v>2</v>
      </c>
    </row>
    <row r="4332" spans="1:6">
      <c r="A4332" s="55">
        <v>46219</v>
      </c>
      <c r="B4332" s="56" t="s">
        <v>162</v>
      </c>
      <c r="C4332" s="57">
        <v>47</v>
      </c>
      <c r="D4332" s="56" t="s">
        <v>4942</v>
      </c>
      <c r="E4332" s="56" t="s">
        <v>4943</v>
      </c>
      <c r="F4332" s="57">
        <v>2</v>
      </c>
    </row>
    <row r="4333" spans="1:6">
      <c r="A4333" s="55">
        <v>46219</v>
      </c>
      <c r="B4333" s="56" t="s">
        <v>164</v>
      </c>
      <c r="C4333" s="57">
        <v>23</v>
      </c>
      <c r="D4333" s="56" t="s">
        <v>4953</v>
      </c>
      <c r="E4333" s="56" t="s">
        <v>4954</v>
      </c>
      <c r="F4333" s="57">
        <v>1</v>
      </c>
    </row>
    <row r="4334" spans="1:6">
      <c r="A4334" s="55">
        <v>46219</v>
      </c>
      <c r="B4334" s="56" t="s">
        <v>166</v>
      </c>
      <c r="C4334" s="57">
        <v>88</v>
      </c>
      <c r="D4334" s="56" t="s">
        <v>4944</v>
      </c>
      <c r="E4334" s="56" t="s">
        <v>4945</v>
      </c>
      <c r="F4334" s="57">
        <v>1</v>
      </c>
    </row>
    <row r="4335" spans="1:6">
      <c r="A4335" s="55">
        <v>46219</v>
      </c>
      <c r="B4335" s="56" t="s">
        <v>168</v>
      </c>
      <c r="C4335" s="57">
        <v>73</v>
      </c>
      <c r="D4335" s="56" t="s">
        <v>4942</v>
      </c>
      <c r="E4335" s="56" t="s">
        <v>4943</v>
      </c>
      <c r="F4335" s="57">
        <v>2</v>
      </c>
    </row>
    <row r="4336" spans="1:6">
      <c r="A4336" s="55">
        <v>46219</v>
      </c>
      <c r="B4336" s="56" t="s">
        <v>170</v>
      </c>
      <c r="C4336" s="57">
        <v>113</v>
      </c>
      <c r="D4336" s="56" t="s">
        <v>4942</v>
      </c>
      <c r="E4336" s="56" t="s">
        <v>4943</v>
      </c>
      <c r="F4336" s="57">
        <v>2</v>
      </c>
    </row>
    <row r="4337" spans="1:6">
      <c r="A4337" s="55">
        <v>46219</v>
      </c>
      <c r="B4337" s="56" t="s">
        <v>172</v>
      </c>
      <c r="C4337" s="57">
        <v>62</v>
      </c>
      <c r="D4337" s="56" t="s">
        <v>4953</v>
      </c>
      <c r="E4337" s="56" t="s">
        <v>4954</v>
      </c>
      <c r="F4337" s="57">
        <v>1</v>
      </c>
    </row>
    <row r="4338" spans="1:6">
      <c r="A4338" s="55">
        <v>46219</v>
      </c>
      <c r="B4338" s="56" t="s">
        <v>174</v>
      </c>
      <c r="C4338" s="57">
        <v>94</v>
      </c>
      <c r="D4338" s="56" t="s">
        <v>4942</v>
      </c>
      <c r="E4338" s="56" t="s">
        <v>4943</v>
      </c>
      <c r="F4338" s="57">
        <v>2</v>
      </c>
    </row>
    <row r="4339" spans="1:6">
      <c r="A4339" s="55">
        <v>46219</v>
      </c>
      <c r="B4339" s="56" t="s">
        <v>178</v>
      </c>
      <c r="C4339" s="57">
        <v>131</v>
      </c>
      <c r="D4339" s="56" t="s">
        <v>4955</v>
      </c>
      <c r="E4339" s="56" t="s">
        <v>4956</v>
      </c>
      <c r="F4339" s="57">
        <v>3</v>
      </c>
    </row>
    <row r="4340" spans="1:6">
      <c r="A4340" s="55">
        <v>46219</v>
      </c>
      <c r="B4340" s="56" t="s">
        <v>180</v>
      </c>
      <c r="C4340" s="57">
        <v>98</v>
      </c>
      <c r="D4340" s="56" t="s">
        <v>4944</v>
      </c>
      <c r="E4340" s="56" t="s">
        <v>4945</v>
      </c>
      <c r="F4340" s="57">
        <v>1</v>
      </c>
    </row>
    <row r="4341" spans="1:6">
      <c r="A4341" s="55">
        <v>46219</v>
      </c>
      <c r="B4341" s="56" t="s">
        <v>182</v>
      </c>
      <c r="C4341" s="57">
        <v>92</v>
      </c>
      <c r="D4341" s="56" t="s">
        <v>4946</v>
      </c>
      <c r="E4341" s="56" t="s">
        <v>4947</v>
      </c>
      <c r="F4341" s="57">
        <v>1</v>
      </c>
    </row>
    <row r="4342" spans="1:6">
      <c r="A4342" s="55">
        <v>46219</v>
      </c>
      <c r="B4342" s="56" t="s">
        <v>184</v>
      </c>
      <c r="C4342" s="57">
        <v>94</v>
      </c>
      <c r="D4342" s="56" t="s">
        <v>4942</v>
      </c>
      <c r="E4342" s="56" t="s">
        <v>4943</v>
      </c>
      <c r="F4342" s="57">
        <v>2</v>
      </c>
    </row>
    <row r="4343" spans="1:6">
      <c r="A4343" s="55">
        <v>46219</v>
      </c>
      <c r="B4343" s="56" t="s">
        <v>190</v>
      </c>
      <c r="C4343" s="57">
        <v>22</v>
      </c>
      <c r="D4343" s="56" t="s">
        <v>4955</v>
      </c>
      <c r="E4343" s="56" t="s">
        <v>4956</v>
      </c>
      <c r="F4343" s="57">
        <v>3</v>
      </c>
    </row>
    <row r="4344" spans="1:6">
      <c r="A4344" s="55">
        <v>46219</v>
      </c>
      <c r="B4344" s="56" t="s">
        <v>192</v>
      </c>
      <c r="C4344" s="57">
        <v>20</v>
      </c>
      <c r="D4344" s="56" t="s">
        <v>4950</v>
      </c>
      <c r="E4344" s="56" t="s">
        <v>4951</v>
      </c>
      <c r="F4344" s="57">
        <v>1</v>
      </c>
    </row>
    <row r="4345" spans="1:6">
      <c r="A4345" s="55">
        <v>46219</v>
      </c>
      <c r="B4345" s="56" t="s">
        <v>194</v>
      </c>
      <c r="C4345" s="57">
        <v>80</v>
      </c>
      <c r="D4345" s="56" t="s">
        <v>4953</v>
      </c>
      <c r="E4345" s="56" t="s">
        <v>4954</v>
      </c>
      <c r="F4345" s="57">
        <v>1</v>
      </c>
    </row>
    <row r="4346" spans="1:6">
      <c r="A4346" s="55">
        <v>46219</v>
      </c>
      <c r="B4346" s="56" t="s">
        <v>196</v>
      </c>
      <c r="C4346" s="57">
        <v>15</v>
      </c>
      <c r="D4346" s="56" t="s">
        <v>4967</v>
      </c>
      <c r="E4346" s="56" t="s">
        <v>4968</v>
      </c>
      <c r="F4346" s="57">
        <v>2</v>
      </c>
    </row>
    <row r="4347" spans="1:6">
      <c r="A4347" s="55">
        <v>46219</v>
      </c>
      <c r="B4347" s="56" t="s">
        <v>198</v>
      </c>
      <c r="C4347" s="57">
        <v>44</v>
      </c>
      <c r="D4347" s="56" t="s">
        <v>4946</v>
      </c>
      <c r="E4347" s="56" t="s">
        <v>4947</v>
      </c>
      <c r="F4347" s="57">
        <v>1</v>
      </c>
    </row>
    <row r="4348" spans="1:6">
      <c r="A4348" s="55">
        <v>46219</v>
      </c>
      <c r="B4348" s="56" t="s">
        <v>202</v>
      </c>
      <c r="C4348" s="57">
        <v>15</v>
      </c>
      <c r="D4348" s="56" t="s">
        <v>4950</v>
      </c>
      <c r="E4348" s="56" t="s">
        <v>4951</v>
      </c>
      <c r="F4348" s="57">
        <v>1</v>
      </c>
    </row>
    <row r="4349" spans="1:6">
      <c r="A4349" s="55">
        <v>46219</v>
      </c>
      <c r="B4349" s="56" t="s">
        <v>206</v>
      </c>
      <c r="C4349" s="57">
        <v>1</v>
      </c>
      <c r="D4349" s="56" t="s">
        <v>4950</v>
      </c>
      <c r="E4349" s="56" t="s">
        <v>4951</v>
      </c>
      <c r="F4349" s="57">
        <v>1</v>
      </c>
    </row>
    <row r="4350" spans="1:6">
      <c r="A4350" s="55">
        <v>46219</v>
      </c>
      <c r="B4350" s="56" t="s">
        <v>216</v>
      </c>
      <c r="C4350" s="57">
        <v>74</v>
      </c>
      <c r="D4350" s="56" t="s">
        <v>4946</v>
      </c>
      <c r="E4350" s="56" t="s">
        <v>4947</v>
      </c>
      <c r="F4350" s="57">
        <v>1</v>
      </c>
    </row>
    <row r="4351" spans="1:6">
      <c r="A4351" s="55">
        <v>46219</v>
      </c>
      <c r="B4351" s="56" t="s">
        <v>218</v>
      </c>
      <c r="C4351" s="57">
        <v>7</v>
      </c>
      <c r="D4351" s="56" t="s">
        <v>4950</v>
      </c>
      <c r="E4351" s="56" t="s">
        <v>4951</v>
      </c>
      <c r="F4351" s="57">
        <v>1</v>
      </c>
    </row>
    <row r="4352" spans="1:6">
      <c r="A4352" s="55">
        <v>46219</v>
      </c>
      <c r="B4352" s="56" t="s">
        <v>222</v>
      </c>
      <c r="C4352" s="57">
        <v>1</v>
      </c>
      <c r="D4352" s="56" t="s">
        <v>4950</v>
      </c>
      <c r="E4352" s="56" t="s">
        <v>4951</v>
      </c>
      <c r="F4352" s="57">
        <v>1</v>
      </c>
    </row>
    <row r="4353" spans="1:6">
      <c r="A4353" s="55">
        <v>46219</v>
      </c>
      <c r="B4353" s="56" t="s">
        <v>226</v>
      </c>
      <c r="C4353" s="57">
        <v>74</v>
      </c>
      <c r="D4353" s="56" t="s">
        <v>4953</v>
      </c>
      <c r="E4353" s="56" t="s">
        <v>4954</v>
      </c>
      <c r="F4353" s="57">
        <v>1</v>
      </c>
    </row>
    <row r="4354" spans="1:6">
      <c r="A4354" s="55">
        <v>46219</v>
      </c>
      <c r="B4354" s="56" t="s">
        <v>232</v>
      </c>
      <c r="C4354" s="57">
        <v>2</v>
      </c>
      <c r="D4354" s="56" t="s">
        <v>4950</v>
      </c>
      <c r="E4354" s="56" t="s">
        <v>4951</v>
      </c>
      <c r="F4354" s="57">
        <v>1</v>
      </c>
    </row>
    <row r="4355" spans="1:6">
      <c r="A4355" s="55">
        <v>46219</v>
      </c>
      <c r="B4355" s="56" t="s">
        <v>238</v>
      </c>
      <c r="C4355" s="57">
        <v>64</v>
      </c>
      <c r="D4355" s="56" t="s">
        <v>4948</v>
      </c>
      <c r="E4355" s="56" t="s">
        <v>4949</v>
      </c>
      <c r="F4355" s="57">
        <v>2</v>
      </c>
    </row>
    <row r="4356" spans="1:6">
      <c r="A4356" s="55">
        <v>46219</v>
      </c>
      <c r="B4356" s="56" t="s">
        <v>244</v>
      </c>
      <c r="C4356" s="57">
        <v>12</v>
      </c>
      <c r="D4356" s="56" t="s">
        <v>4950</v>
      </c>
      <c r="E4356" s="56" t="s">
        <v>4951</v>
      </c>
      <c r="F4356" s="57">
        <v>1</v>
      </c>
    </row>
    <row r="4357" spans="1:6">
      <c r="A4357" s="55">
        <v>46219</v>
      </c>
      <c r="B4357" s="56" t="s">
        <v>250</v>
      </c>
      <c r="C4357" s="57">
        <v>23</v>
      </c>
      <c r="D4357" s="56" t="s">
        <v>4942</v>
      </c>
      <c r="E4357" s="56" t="s">
        <v>4943</v>
      </c>
      <c r="F4357" s="57">
        <v>2</v>
      </c>
    </row>
    <row r="4358" spans="1:6">
      <c r="A4358" s="55">
        <v>46219</v>
      </c>
      <c r="B4358" s="56" t="s">
        <v>254</v>
      </c>
      <c r="C4358" s="57">
        <v>110</v>
      </c>
      <c r="D4358" s="56" t="s">
        <v>4942</v>
      </c>
      <c r="E4358" s="56" t="s">
        <v>4943</v>
      </c>
      <c r="F4358" s="57">
        <v>2</v>
      </c>
    </row>
    <row r="4359" spans="1:6">
      <c r="A4359" s="55">
        <v>46219</v>
      </c>
      <c r="B4359" s="56" t="s">
        <v>264</v>
      </c>
      <c r="C4359" s="57">
        <v>34</v>
      </c>
      <c r="D4359" s="56" t="s">
        <v>4950</v>
      </c>
      <c r="E4359" s="56" t="s">
        <v>4951</v>
      </c>
      <c r="F4359" s="57">
        <v>1</v>
      </c>
    </row>
    <row r="4360" spans="1:6">
      <c r="A4360" s="55">
        <v>46219</v>
      </c>
      <c r="B4360" s="56" t="s">
        <v>266</v>
      </c>
      <c r="C4360" s="57">
        <v>43</v>
      </c>
      <c r="D4360" s="56" t="s">
        <v>4953</v>
      </c>
      <c r="E4360" s="56" t="s">
        <v>4954</v>
      </c>
      <c r="F4360" s="57">
        <v>1</v>
      </c>
    </row>
    <row r="4361" spans="1:6">
      <c r="A4361" s="55">
        <v>46219</v>
      </c>
      <c r="B4361" s="56" t="s">
        <v>270</v>
      </c>
      <c r="C4361" s="57">
        <v>89</v>
      </c>
      <c r="D4361" s="56" t="s">
        <v>4953</v>
      </c>
      <c r="E4361" s="56" t="s">
        <v>4954</v>
      </c>
      <c r="F4361" s="57">
        <v>1</v>
      </c>
    </row>
    <row r="4362" spans="1:6">
      <c r="A4362" s="55">
        <v>46219</v>
      </c>
      <c r="B4362" s="56" t="s">
        <v>272</v>
      </c>
      <c r="C4362" s="57">
        <v>5</v>
      </c>
      <c r="D4362" s="56" t="s">
        <v>4950</v>
      </c>
      <c r="E4362" s="56" t="s">
        <v>4951</v>
      </c>
      <c r="F4362" s="57">
        <v>1</v>
      </c>
    </row>
    <row r="4363" spans="1:6">
      <c r="A4363" s="55">
        <v>46219</v>
      </c>
      <c r="B4363" s="56" t="s">
        <v>276</v>
      </c>
      <c r="C4363" s="57">
        <v>12</v>
      </c>
      <c r="D4363" s="56" t="s">
        <v>4944</v>
      </c>
      <c r="E4363" s="56" t="s">
        <v>4945</v>
      </c>
      <c r="F4363" s="57">
        <v>1</v>
      </c>
    </row>
    <row r="4364" spans="1:6">
      <c r="A4364" s="55">
        <v>46219</v>
      </c>
      <c r="B4364" s="56" t="s">
        <v>284</v>
      </c>
      <c r="C4364" s="57">
        <v>10</v>
      </c>
      <c r="D4364" s="56" t="s">
        <v>4942</v>
      </c>
      <c r="E4364" s="56" t="s">
        <v>4943</v>
      </c>
      <c r="F4364" s="57">
        <v>2</v>
      </c>
    </row>
    <row r="4365" spans="1:6">
      <c r="A4365" s="55">
        <v>46219</v>
      </c>
      <c r="B4365" s="56" t="s">
        <v>304</v>
      </c>
      <c r="C4365" s="57">
        <v>10</v>
      </c>
      <c r="D4365" s="56" t="s">
        <v>4942</v>
      </c>
      <c r="E4365" s="56" t="s">
        <v>4943</v>
      </c>
      <c r="F4365" s="57">
        <v>2</v>
      </c>
    </row>
    <row r="4366" spans="1:6">
      <c r="A4366" s="55">
        <v>46219</v>
      </c>
      <c r="B4366" s="56" t="s">
        <v>312</v>
      </c>
      <c r="C4366" s="57">
        <v>6</v>
      </c>
      <c r="D4366" s="56" t="s">
        <v>4942</v>
      </c>
      <c r="E4366" s="56" t="s">
        <v>4943</v>
      </c>
      <c r="F4366" s="57">
        <v>2</v>
      </c>
    </row>
    <row r="4367" spans="1:6">
      <c r="A4367" s="55">
        <v>46219</v>
      </c>
      <c r="B4367" s="56" t="s">
        <v>320</v>
      </c>
      <c r="C4367" s="57">
        <v>120</v>
      </c>
      <c r="D4367" s="56" t="s">
        <v>4944</v>
      </c>
      <c r="E4367" s="56" t="s">
        <v>4945</v>
      </c>
      <c r="F4367" s="57">
        <v>1</v>
      </c>
    </row>
    <row r="4368" spans="1:6">
      <c r="A4368" s="55">
        <v>46219</v>
      </c>
      <c r="B4368" s="56" t="s">
        <v>328</v>
      </c>
      <c r="C4368" s="57">
        <v>99</v>
      </c>
      <c r="D4368" s="56" t="s">
        <v>4942</v>
      </c>
      <c r="E4368" s="56" t="s">
        <v>4943</v>
      </c>
      <c r="F4368" s="57">
        <v>2</v>
      </c>
    </row>
    <row r="4369" spans="1:6">
      <c r="A4369" s="55">
        <v>46219</v>
      </c>
      <c r="B4369" s="56" t="s">
        <v>338</v>
      </c>
      <c r="C4369" s="57">
        <v>12</v>
      </c>
      <c r="D4369" s="56" t="s">
        <v>4953</v>
      </c>
      <c r="E4369" s="56" t="s">
        <v>4954</v>
      </c>
      <c r="F4369" s="57">
        <v>1</v>
      </c>
    </row>
    <row r="4370" spans="1:6">
      <c r="A4370" s="55">
        <v>46219</v>
      </c>
      <c r="B4370" s="56" t="s">
        <v>344</v>
      </c>
      <c r="C4370" s="57">
        <v>24</v>
      </c>
      <c r="D4370" s="56" t="s">
        <v>4950</v>
      </c>
      <c r="E4370" s="56" t="s">
        <v>4951</v>
      </c>
      <c r="F4370" s="57">
        <v>1</v>
      </c>
    </row>
    <row r="4371" spans="1:6">
      <c r="A4371" s="55">
        <v>46219</v>
      </c>
      <c r="B4371" s="56" t="s">
        <v>350</v>
      </c>
      <c r="C4371" s="57">
        <v>8</v>
      </c>
      <c r="D4371" s="56" t="s">
        <v>4942</v>
      </c>
      <c r="E4371" s="56" t="s">
        <v>4943</v>
      </c>
      <c r="F4371" s="57">
        <v>2</v>
      </c>
    </row>
    <row r="4372" spans="1:6">
      <c r="A4372" s="55">
        <v>46219</v>
      </c>
      <c r="B4372" s="56" t="s">
        <v>354</v>
      </c>
      <c r="C4372" s="57">
        <v>8</v>
      </c>
      <c r="D4372" s="56" t="s">
        <v>4950</v>
      </c>
      <c r="E4372" s="56" t="s">
        <v>4951</v>
      </c>
      <c r="F4372" s="57">
        <v>1</v>
      </c>
    </row>
    <row r="4373" spans="1:6">
      <c r="A4373" s="55">
        <v>46219</v>
      </c>
      <c r="B4373" s="56" t="s">
        <v>378</v>
      </c>
      <c r="C4373" s="57">
        <v>2</v>
      </c>
      <c r="D4373" s="56" t="s">
        <v>4944</v>
      </c>
      <c r="E4373" s="56" t="s">
        <v>4945</v>
      </c>
      <c r="F4373" s="57">
        <v>1</v>
      </c>
    </row>
    <row r="4374" spans="1:6">
      <c r="A4374" s="55">
        <v>46219</v>
      </c>
      <c r="B4374" s="56" t="s">
        <v>380</v>
      </c>
      <c r="C4374" s="57">
        <v>22</v>
      </c>
      <c r="D4374" s="56" t="s">
        <v>4953</v>
      </c>
      <c r="E4374" s="56" t="s">
        <v>4954</v>
      </c>
      <c r="F4374" s="57">
        <v>1</v>
      </c>
    </row>
    <row r="4375" spans="1:6">
      <c r="A4375" s="55">
        <v>46219</v>
      </c>
      <c r="B4375" s="56" t="s">
        <v>386</v>
      </c>
      <c r="C4375" s="57">
        <v>9</v>
      </c>
      <c r="D4375" s="56" t="s">
        <v>4953</v>
      </c>
      <c r="E4375" s="56" t="s">
        <v>4954</v>
      </c>
      <c r="F4375" s="57">
        <v>1</v>
      </c>
    </row>
    <row r="4376" spans="1:6">
      <c r="A4376" s="55">
        <v>46219</v>
      </c>
      <c r="B4376" s="56" t="s">
        <v>390</v>
      </c>
      <c r="C4376" s="57">
        <v>17</v>
      </c>
      <c r="D4376" s="56" t="s">
        <v>4953</v>
      </c>
      <c r="E4376" s="56" t="s">
        <v>4954</v>
      </c>
      <c r="F4376" s="57">
        <v>1</v>
      </c>
    </row>
    <row r="4377" spans="1:6">
      <c r="A4377" s="55">
        <v>46219</v>
      </c>
      <c r="B4377" s="56" t="s">
        <v>424</v>
      </c>
      <c r="C4377" s="57">
        <v>35</v>
      </c>
      <c r="D4377" s="56" t="s">
        <v>4953</v>
      </c>
      <c r="E4377" s="56" t="s">
        <v>4954</v>
      </c>
      <c r="F4377" s="57">
        <v>1</v>
      </c>
    </row>
    <row r="4378" spans="1:6">
      <c r="A4378" s="55">
        <v>46219</v>
      </c>
      <c r="B4378" s="56" t="s">
        <v>430</v>
      </c>
      <c r="C4378" s="57">
        <v>35</v>
      </c>
      <c r="D4378" s="56" t="s">
        <v>4944</v>
      </c>
      <c r="E4378" s="56" t="s">
        <v>4945</v>
      </c>
      <c r="F4378" s="57">
        <v>1</v>
      </c>
    </row>
    <row r="4379" spans="1:6">
      <c r="A4379" s="55">
        <v>46219</v>
      </c>
      <c r="B4379" s="56" t="s">
        <v>432</v>
      </c>
      <c r="C4379" s="57">
        <v>17</v>
      </c>
      <c r="D4379" s="56" t="s">
        <v>4942</v>
      </c>
      <c r="E4379" s="56" t="s">
        <v>4943</v>
      </c>
      <c r="F4379" s="57">
        <v>2</v>
      </c>
    </row>
    <row r="4380" spans="1:6">
      <c r="A4380" s="55">
        <v>46219</v>
      </c>
      <c r="B4380" s="56" t="s">
        <v>454</v>
      </c>
      <c r="C4380" s="57">
        <v>19</v>
      </c>
      <c r="D4380" s="56" t="s">
        <v>4942</v>
      </c>
      <c r="E4380" s="56" t="s">
        <v>4943</v>
      </c>
      <c r="F4380" s="57">
        <v>2</v>
      </c>
    </row>
    <row r="4381" spans="1:6">
      <c r="A4381" s="55">
        <v>46219</v>
      </c>
      <c r="B4381" s="56" t="s">
        <v>456</v>
      </c>
      <c r="C4381" s="57">
        <v>101</v>
      </c>
      <c r="D4381" s="56" t="s">
        <v>4942</v>
      </c>
      <c r="E4381" s="56" t="s">
        <v>4943</v>
      </c>
      <c r="F4381" s="57">
        <v>2</v>
      </c>
    </row>
    <row r="4382" spans="1:6">
      <c r="A4382" s="55">
        <v>46219</v>
      </c>
      <c r="B4382" s="56" t="s">
        <v>458</v>
      </c>
      <c r="C4382" s="57">
        <v>79</v>
      </c>
      <c r="D4382" s="56" t="s">
        <v>4944</v>
      </c>
      <c r="E4382" s="56" t="s">
        <v>4945</v>
      </c>
      <c r="F4382" s="57">
        <v>1</v>
      </c>
    </row>
    <row r="4383" spans="1:6">
      <c r="A4383" s="55">
        <v>46219</v>
      </c>
      <c r="B4383" s="56" t="s">
        <v>464</v>
      </c>
      <c r="C4383" s="57">
        <v>87</v>
      </c>
      <c r="D4383" s="56" t="s">
        <v>4946</v>
      </c>
      <c r="E4383" s="56" t="s">
        <v>4947</v>
      </c>
      <c r="F4383" s="57">
        <v>1</v>
      </c>
    </row>
    <row r="4384" spans="1:6">
      <c r="A4384" s="55">
        <v>46219</v>
      </c>
      <c r="B4384" s="56" t="s">
        <v>466</v>
      </c>
      <c r="C4384" s="57">
        <v>1</v>
      </c>
      <c r="D4384" s="56" t="s">
        <v>4944</v>
      </c>
      <c r="E4384" s="56" t="s">
        <v>4945</v>
      </c>
      <c r="F4384" s="57">
        <v>1</v>
      </c>
    </row>
    <row r="4385" spans="1:6">
      <c r="A4385" s="55">
        <v>46219</v>
      </c>
      <c r="B4385" s="56" t="s">
        <v>470</v>
      </c>
      <c r="C4385" s="57">
        <v>53</v>
      </c>
      <c r="D4385" s="56" t="s">
        <v>4953</v>
      </c>
      <c r="E4385" s="56" t="s">
        <v>4954</v>
      </c>
      <c r="F4385" s="57">
        <v>1</v>
      </c>
    </row>
    <row r="4386" spans="1:6">
      <c r="A4386" s="55">
        <v>46219</v>
      </c>
      <c r="B4386" s="56" t="s">
        <v>472</v>
      </c>
      <c r="C4386" s="57">
        <v>65</v>
      </c>
      <c r="D4386" s="56" t="s">
        <v>4953</v>
      </c>
      <c r="E4386" s="56" t="s">
        <v>4954</v>
      </c>
      <c r="F4386" s="57">
        <v>1</v>
      </c>
    </row>
    <row r="4387" spans="1:6">
      <c r="A4387" s="55">
        <v>46219</v>
      </c>
      <c r="B4387" s="56" t="s">
        <v>474</v>
      </c>
      <c r="C4387" s="57">
        <v>7</v>
      </c>
      <c r="D4387" s="56" t="s">
        <v>4950</v>
      </c>
      <c r="E4387" s="56" t="s">
        <v>4951</v>
      </c>
      <c r="F4387" s="57">
        <v>1</v>
      </c>
    </row>
    <row r="4388" spans="1:6">
      <c r="A4388" s="55">
        <v>46218</v>
      </c>
      <c r="B4388" s="56" t="s">
        <v>58</v>
      </c>
      <c r="C4388" s="57">
        <v>28</v>
      </c>
      <c r="D4388" s="56" t="s">
        <v>4953</v>
      </c>
      <c r="E4388" s="56" t="s">
        <v>4954</v>
      </c>
      <c r="F4388" s="57">
        <v>1</v>
      </c>
    </row>
    <row r="4389" spans="1:6">
      <c r="A4389" s="55">
        <v>46218</v>
      </c>
      <c r="B4389" s="56" t="s">
        <v>82</v>
      </c>
      <c r="C4389" s="57">
        <v>65</v>
      </c>
      <c r="D4389" s="56" t="s">
        <v>4953</v>
      </c>
      <c r="E4389" s="56" t="s">
        <v>4954</v>
      </c>
      <c r="F4389" s="57">
        <v>1</v>
      </c>
    </row>
    <row r="4390" spans="1:6">
      <c r="A4390" s="55">
        <v>46218</v>
      </c>
      <c r="B4390" s="56" t="s">
        <v>148</v>
      </c>
      <c r="C4390" s="57">
        <v>85</v>
      </c>
      <c r="D4390" s="56" t="s">
        <v>4953</v>
      </c>
      <c r="E4390" s="56" t="s">
        <v>4954</v>
      </c>
      <c r="F4390" s="57">
        <v>1</v>
      </c>
    </row>
    <row r="4391" spans="1:6">
      <c r="A4391" s="55">
        <v>46218</v>
      </c>
      <c r="B4391" s="56" t="s">
        <v>172</v>
      </c>
      <c r="C4391" s="57">
        <v>42</v>
      </c>
      <c r="D4391" s="56" t="s">
        <v>4953</v>
      </c>
      <c r="E4391" s="56" t="s">
        <v>4954</v>
      </c>
      <c r="F4391" s="57">
        <v>1</v>
      </c>
    </row>
    <row r="4392" spans="1:6">
      <c r="A4392" s="55">
        <v>46218</v>
      </c>
      <c r="B4392" s="56" t="s">
        <v>338</v>
      </c>
      <c r="C4392" s="57">
        <v>58</v>
      </c>
      <c r="D4392" s="56" t="s">
        <v>4953</v>
      </c>
      <c r="E4392" s="56" t="s">
        <v>4954</v>
      </c>
      <c r="F4392" s="57">
        <v>1</v>
      </c>
    </row>
    <row r="4393" spans="1:6">
      <c r="A4393" s="55">
        <v>46218</v>
      </c>
      <c r="B4393" s="56" t="s">
        <v>380</v>
      </c>
      <c r="C4393" s="57">
        <v>36</v>
      </c>
      <c r="D4393" s="56" t="s">
        <v>4953</v>
      </c>
      <c r="E4393" s="56" t="s">
        <v>4954</v>
      </c>
      <c r="F4393" s="57">
        <v>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selection activeCell="B19" sqref="B19"/>
    </sheetView>
  </sheetViews>
  <sheetFormatPr defaultRowHeight="15"/>
  <cols>
    <col min="1" max="1" width="9.140625" style="49"/>
    <col min="2" max="2" width="47.85546875" style="62" bestFit="1" customWidth="1"/>
    <col min="3" max="3" width="23.42578125" style="49" bestFit="1" customWidth="1"/>
    <col min="4" max="4" width="2.140625" customWidth="1"/>
    <col min="5" max="5" width="4" bestFit="1" customWidth="1"/>
    <col min="6" max="6" width="19.28515625" bestFit="1" customWidth="1"/>
    <col min="7" max="7" width="11.28515625" bestFit="1" customWidth="1"/>
    <col min="8" max="8" width="5.5703125" bestFit="1" customWidth="1"/>
    <col min="9" max="9" width="12.42578125" bestFit="1" customWidth="1"/>
    <col min="10" max="10" width="23.42578125" bestFit="1" customWidth="1"/>
    <col min="11" max="11" width="2.42578125" customWidth="1"/>
  </cols>
  <sheetData>
    <row r="1" spans="1:10">
      <c r="A1" s="58" t="s">
        <v>36</v>
      </c>
      <c r="B1" s="60" t="s">
        <v>4939</v>
      </c>
      <c r="C1" s="58" t="s">
        <v>4940</v>
      </c>
      <c r="E1" s="63" t="s">
        <v>36</v>
      </c>
      <c r="F1" s="63" t="s">
        <v>4974</v>
      </c>
      <c r="G1" s="63" t="s">
        <v>4975</v>
      </c>
      <c r="H1" s="64" t="s">
        <v>17</v>
      </c>
      <c r="I1" s="63" t="s">
        <v>4980</v>
      </c>
      <c r="J1" s="58" t="s">
        <v>4940</v>
      </c>
    </row>
    <row r="2" spans="1:10">
      <c r="A2" s="59">
        <v>409</v>
      </c>
      <c r="B2" s="61" t="s">
        <v>4953</v>
      </c>
      <c r="C2" s="59" t="s">
        <v>4954</v>
      </c>
      <c r="E2" s="65">
        <v>409</v>
      </c>
      <c r="F2" s="65" t="s">
        <v>21</v>
      </c>
      <c r="G2" s="65" t="s">
        <v>4976</v>
      </c>
      <c r="H2" s="66">
        <v>26.991741052807129</v>
      </c>
      <c r="I2" s="73">
        <f>AVERAGE(H2:H4)</f>
        <v>25.962940251390688</v>
      </c>
      <c r="J2" s="56">
        <v>2</v>
      </c>
    </row>
    <row r="3" spans="1:10">
      <c r="A3" s="59">
        <v>409</v>
      </c>
      <c r="B3" s="61" t="s">
        <v>4971</v>
      </c>
      <c r="C3" s="59" t="s">
        <v>4972</v>
      </c>
      <c r="E3" s="65">
        <v>409</v>
      </c>
      <c r="F3" s="65" t="s">
        <v>21</v>
      </c>
      <c r="G3" s="65" t="s">
        <v>4977</v>
      </c>
      <c r="H3" s="66">
        <v>26.171762700726987</v>
      </c>
      <c r="I3" s="74"/>
      <c r="J3" s="56">
        <v>2</v>
      </c>
    </row>
    <row r="4" spans="1:10">
      <c r="A4" s="59">
        <v>409</v>
      </c>
      <c r="B4" s="61" t="s">
        <v>4959</v>
      </c>
      <c r="C4" s="59" t="s">
        <v>4960</v>
      </c>
      <c r="E4" s="65">
        <v>409</v>
      </c>
      <c r="F4" s="65" t="s">
        <v>21</v>
      </c>
      <c r="G4" s="65" t="s">
        <v>4978</v>
      </c>
      <c r="H4" s="66">
        <v>24.72531700063794</v>
      </c>
      <c r="I4" s="74"/>
      <c r="J4" s="56">
        <v>2</v>
      </c>
    </row>
    <row r="5" spans="1:10">
      <c r="A5" s="59">
        <v>409</v>
      </c>
      <c r="B5" s="61" t="s">
        <v>4963</v>
      </c>
      <c r="C5" s="59" t="s">
        <v>4964</v>
      </c>
      <c r="E5" s="65">
        <v>409</v>
      </c>
      <c r="F5" s="65" t="s">
        <v>18</v>
      </c>
      <c r="G5" s="65" t="s">
        <v>4976</v>
      </c>
      <c r="H5" s="66">
        <v>15.819599109131397</v>
      </c>
      <c r="I5" s="73">
        <f>AVERAGE(H5:H7)</f>
        <v>21.764178794992361</v>
      </c>
      <c r="J5" s="56">
        <v>1</v>
      </c>
    </row>
    <row r="6" spans="1:10">
      <c r="A6" s="59">
        <v>409</v>
      </c>
      <c r="B6" s="61" t="s">
        <v>4965</v>
      </c>
      <c r="C6" s="59" t="s">
        <v>4966</v>
      </c>
      <c r="E6" s="65">
        <v>409</v>
      </c>
      <c r="F6" s="65" t="s">
        <v>18</v>
      </c>
      <c r="G6" s="65" t="s">
        <v>4977</v>
      </c>
      <c r="H6" s="66">
        <v>24.390974489921216</v>
      </c>
      <c r="I6" s="74"/>
      <c r="J6" s="56">
        <v>1</v>
      </c>
    </row>
    <row r="7" spans="1:10">
      <c r="A7" s="59">
        <v>409</v>
      </c>
      <c r="B7" s="61" t="s">
        <v>4967</v>
      </c>
      <c r="C7" s="59" t="s">
        <v>4968</v>
      </c>
      <c r="E7" s="65">
        <v>409</v>
      </c>
      <c r="F7" s="65" t="s">
        <v>18</v>
      </c>
      <c r="G7" s="65" t="s">
        <v>4978</v>
      </c>
      <c r="H7" s="66">
        <v>25.081962785924471</v>
      </c>
      <c r="I7" s="74"/>
      <c r="J7" s="56">
        <v>1</v>
      </c>
    </row>
    <row r="8" spans="1:10">
      <c r="A8" s="59">
        <v>409</v>
      </c>
      <c r="B8" s="61" t="s">
        <v>4944</v>
      </c>
      <c r="C8" s="59" t="s">
        <v>4945</v>
      </c>
      <c r="E8" s="65">
        <v>409</v>
      </c>
      <c r="F8" s="65" t="s">
        <v>20</v>
      </c>
      <c r="G8" s="65" t="s">
        <v>4976</v>
      </c>
      <c r="H8" s="66">
        <v>20.01496924500573</v>
      </c>
      <c r="I8" s="73">
        <f>AVERAGE(H8:H10)</f>
        <v>21.914432302395344</v>
      </c>
      <c r="J8" s="56">
        <v>34</v>
      </c>
    </row>
    <row r="9" spans="1:10">
      <c r="A9" s="59">
        <v>409</v>
      </c>
      <c r="B9" s="61" t="s">
        <v>4942</v>
      </c>
      <c r="C9" s="59" t="s">
        <v>4943</v>
      </c>
      <c r="E9" s="65">
        <v>409</v>
      </c>
      <c r="F9" s="65" t="s">
        <v>20</v>
      </c>
      <c r="G9" s="65" t="s">
        <v>4977</v>
      </c>
      <c r="H9" s="66">
        <v>23.86560443366827</v>
      </c>
      <c r="I9" s="74"/>
      <c r="J9" s="56">
        <v>34</v>
      </c>
    </row>
    <row r="10" spans="1:10">
      <c r="A10" s="59">
        <v>409</v>
      </c>
      <c r="B10" s="61" t="s">
        <v>4955</v>
      </c>
      <c r="C10" s="59" t="s">
        <v>4956</v>
      </c>
      <c r="E10" s="65">
        <v>409</v>
      </c>
      <c r="F10" s="65" t="s">
        <v>20</v>
      </c>
      <c r="G10" s="65" t="s">
        <v>4978</v>
      </c>
      <c r="H10" s="66">
        <v>21.862723228512039</v>
      </c>
      <c r="I10" s="74"/>
      <c r="J10" s="56">
        <v>34</v>
      </c>
    </row>
    <row r="11" spans="1:10">
      <c r="A11" s="59">
        <v>409</v>
      </c>
      <c r="B11" s="61" t="s">
        <v>4957</v>
      </c>
      <c r="C11" s="59" t="s">
        <v>4958</v>
      </c>
      <c r="E11" s="65">
        <v>409</v>
      </c>
      <c r="F11" s="65" t="s">
        <v>19</v>
      </c>
      <c r="G11" s="65" t="s">
        <v>4976</v>
      </c>
      <c r="H11" s="66">
        <v>16.771956719371104</v>
      </c>
      <c r="I11" s="73">
        <f>AVERAGE(H11:H13)</f>
        <v>23.031802910527222</v>
      </c>
      <c r="J11" s="56">
        <v>4</v>
      </c>
    </row>
    <row r="12" spans="1:10">
      <c r="A12" s="59">
        <v>409</v>
      </c>
      <c r="B12" s="61" t="s">
        <v>4950</v>
      </c>
      <c r="C12" s="59" t="s">
        <v>4951</v>
      </c>
      <c r="E12" s="65">
        <v>409</v>
      </c>
      <c r="F12" s="65" t="s">
        <v>19</v>
      </c>
      <c r="G12" s="65" t="s">
        <v>4977</v>
      </c>
      <c r="H12" s="66">
        <v>20.718358515514339</v>
      </c>
      <c r="I12" s="74"/>
      <c r="J12" s="56">
        <v>4</v>
      </c>
    </row>
    <row r="13" spans="1:10">
      <c r="A13" s="59">
        <v>409</v>
      </c>
      <c r="B13" s="61" t="s">
        <v>4948</v>
      </c>
      <c r="C13" s="59" t="s">
        <v>4949</v>
      </c>
      <c r="E13" s="65">
        <v>409</v>
      </c>
      <c r="F13" s="65" t="s">
        <v>19</v>
      </c>
      <c r="G13" s="65" t="s">
        <v>4978</v>
      </c>
      <c r="H13" s="66">
        <v>31.605093496696227</v>
      </c>
      <c r="I13" s="74"/>
      <c r="J13" s="56">
        <v>4</v>
      </c>
    </row>
    <row r="14" spans="1:10">
      <c r="A14" s="59">
        <v>409</v>
      </c>
      <c r="B14" s="61" t="s">
        <v>4946</v>
      </c>
      <c r="C14" s="59" t="s">
        <v>4947</v>
      </c>
    </row>
  </sheetData>
  <mergeCells count="4">
    <mergeCell ref="I2:I4"/>
    <mergeCell ref="I5:I7"/>
    <mergeCell ref="I8:I10"/>
    <mergeCell ref="I11:I13"/>
  </mergeCells>
  <pageMargins left="0.511811024" right="0.511811024" top="0.78740157499999996" bottom="0.78740157499999996" header="0.31496062000000002" footer="0.31496062000000002"/>
  <ignoredErrors>
    <ignoredError sqref="C2:C14" numberStoredAsText="1"/>
    <ignoredError sqref="I2:I13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zoomScaleNormal="100" workbookViewId="0">
      <selection activeCell="C19" sqref="C19"/>
    </sheetView>
  </sheetViews>
  <sheetFormatPr defaultColWidth="8.7109375" defaultRowHeight="15"/>
  <cols>
    <col min="1" max="1" width="6" style="1" customWidth="1"/>
    <col min="2" max="2" width="20" style="1" customWidth="1"/>
    <col min="3" max="4" width="7" style="1" customWidth="1"/>
    <col min="5" max="5" width="9" style="1" customWidth="1"/>
    <col min="6" max="6" width="11" style="1" customWidth="1"/>
    <col min="7" max="7" width="10" style="1" customWidth="1"/>
    <col min="8" max="8" width="15" style="1" customWidth="1"/>
    <col min="9" max="9" width="12" style="1" customWidth="1"/>
  </cols>
  <sheetData>
    <row r="1" spans="1:9" ht="15.75" customHeight="1">
      <c r="A1" s="14" t="s">
        <v>4891</v>
      </c>
    </row>
    <row r="3" spans="1:9" ht="23.25" customHeight="1">
      <c r="A3" s="3" t="s">
        <v>35</v>
      </c>
      <c r="B3" s="3" t="s">
        <v>37</v>
      </c>
      <c r="C3" s="3" t="s">
        <v>4862</v>
      </c>
      <c r="D3" s="3" t="s">
        <v>4892</v>
      </c>
      <c r="E3" s="3" t="s">
        <v>4893</v>
      </c>
      <c r="F3" s="3" t="s">
        <v>4894</v>
      </c>
      <c r="G3" s="3" t="s">
        <v>4866</v>
      </c>
      <c r="H3" s="3" t="s">
        <v>4895</v>
      </c>
      <c r="I3" s="3" t="s">
        <v>4870</v>
      </c>
    </row>
    <row r="4" spans="1:9" ht="15" customHeight="1">
      <c r="A4" s="4">
        <v>7</v>
      </c>
      <c r="B4" s="4" t="s">
        <v>21</v>
      </c>
      <c r="C4" s="4">
        <v>203</v>
      </c>
      <c r="D4" s="4">
        <v>203</v>
      </c>
      <c r="E4" s="4">
        <v>20</v>
      </c>
      <c r="F4" s="26">
        <v>1.19</v>
      </c>
      <c r="G4" s="16">
        <v>0.50246305418719195</v>
      </c>
      <c r="H4" s="15">
        <v>43550</v>
      </c>
      <c r="I4" s="7">
        <f>H4/Premissas!$C$16</f>
        <v>1675</v>
      </c>
    </row>
    <row r="5" spans="1:9" ht="15" customHeight="1">
      <c r="A5" s="4">
        <v>7</v>
      </c>
      <c r="B5" s="4" t="s">
        <v>18</v>
      </c>
      <c r="C5" s="4">
        <v>294</v>
      </c>
      <c r="D5" s="4">
        <v>294</v>
      </c>
      <c r="E5" s="4">
        <v>22</v>
      </c>
      <c r="F5" s="26">
        <v>1.87</v>
      </c>
      <c r="G5" s="16">
        <v>0.44217687074829898</v>
      </c>
      <c r="H5" s="15">
        <v>86950</v>
      </c>
      <c r="I5" s="7">
        <f>H5/Premissas!$C$16</f>
        <v>3344.2307692307691</v>
      </c>
    </row>
    <row r="6" spans="1:9" ht="15" customHeight="1">
      <c r="A6" s="4">
        <v>7</v>
      </c>
      <c r="B6" s="4" t="s">
        <v>20</v>
      </c>
      <c r="C6" s="4">
        <v>311</v>
      </c>
      <c r="D6" s="4">
        <v>311</v>
      </c>
      <c r="E6" s="4">
        <v>16</v>
      </c>
      <c r="F6" s="26">
        <v>1.1599999999999999</v>
      </c>
      <c r="G6" s="16">
        <v>0.52733118971061099</v>
      </c>
      <c r="H6" s="15">
        <v>60200</v>
      </c>
      <c r="I6" s="7">
        <f>H6/Premissas!$C$16</f>
        <v>2315.3846153846152</v>
      </c>
    </row>
    <row r="7" spans="1:9" ht="15" customHeight="1">
      <c r="A7" s="4">
        <v>7</v>
      </c>
      <c r="B7" s="4" t="s">
        <v>19</v>
      </c>
      <c r="C7" s="4">
        <v>176</v>
      </c>
      <c r="D7" s="4">
        <v>176</v>
      </c>
      <c r="E7" s="4">
        <v>17</v>
      </c>
      <c r="F7" s="26">
        <v>1.69</v>
      </c>
      <c r="G7" s="16">
        <v>0.375</v>
      </c>
      <c r="H7" s="15">
        <v>53000</v>
      </c>
      <c r="I7" s="7">
        <f>H7/Premissas!$C$16</f>
        <v>2038.4615384615386</v>
      </c>
    </row>
    <row r="8" spans="1:9" ht="15" customHeight="1">
      <c r="A8" s="4">
        <v>8</v>
      </c>
      <c r="B8" s="4" t="s">
        <v>21</v>
      </c>
      <c r="C8" s="4">
        <v>214</v>
      </c>
      <c r="D8" s="4">
        <v>293</v>
      </c>
      <c r="E8" s="4">
        <v>20</v>
      </c>
      <c r="F8" s="26">
        <v>0.99</v>
      </c>
      <c r="G8" s="16">
        <v>0.64846416382252603</v>
      </c>
      <c r="H8" s="15">
        <v>40650</v>
      </c>
      <c r="I8" s="7">
        <f>H8/Premissas!$C$16</f>
        <v>1563.4615384615386</v>
      </c>
    </row>
    <row r="9" spans="1:9" ht="15" customHeight="1">
      <c r="A9" s="4">
        <v>8</v>
      </c>
      <c r="B9" s="4" t="s">
        <v>18</v>
      </c>
      <c r="C9" s="4">
        <v>295</v>
      </c>
      <c r="D9" s="4">
        <v>380</v>
      </c>
      <c r="E9" s="4">
        <v>22</v>
      </c>
      <c r="F9" s="26">
        <v>1.46</v>
      </c>
      <c r="G9" s="16">
        <v>0.52631578947368396</v>
      </c>
      <c r="H9" s="15">
        <v>83900</v>
      </c>
      <c r="I9" s="7">
        <f>H9/Premissas!$C$16</f>
        <v>3226.9230769230771</v>
      </c>
    </row>
    <row r="10" spans="1:9" ht="15" customHeight="1">
      <c r="A10" s="4">
        <v>8</v>
      </c>
      <c r="B10" s="4" t="s">
        <v>20</v>
      </c>
      <c r="C10" s="4">
        <v>305</v>
      </c>
      <c r="D10" s="4">
        <v>400</v>
      </c>
      <c r="E10" s="4">
        <v>16</v>
      </c>
      <c r="F10" s="26">
        <v>1.18</v>
      </c>
      <c r="G10" s="16">
        <v>0.50749999999999995</v>
      </c>
      <c r="H10" s="15">
        <v>67950</v>
      </c>
      <c r="I10" s="7">
        <f>H10/Premissas!$C$16</f>
        <v>2613.4615384615386</v>
      </c>
    </row>
    <row r="11" spans="1:9" ht="15" customHeight="1">
      <c r="A11" s="4">
        <v>8</v>
      </c>
      <c r="B11" s="4" t="s">
        <v>19</v>
      </c>
      <c r="C11" s="4">
        <v>194</v>
      </c>
      <c r="D11" s="4">
        <v>243</v>
      </c>
      <c r="E11" s="4">
        <v>17</v>
      </c>
      <c r="F11" s="26">
        <v>1.85</v>
      </c>
      <c r="G11" s="16">
        <v>0.390946502057613</v>
      </c>
      <c r="H11" s="15">
        <v>74100</v>
      </c>
      <c r="I11" s="7">
        <f>H11/Premissas!$C$16</f>
        <v>2850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3"/>
  <sheetViews>
    <sheetView zoomScaleNormal="100" workbookViewId="0"/>
  </sheetViews>
  <sheetFormatPr defaultColWidth="8.7109375" defaultRowHeight="15"/>
  <cols>
    <col min="1" max="1" width="6" style="1" customWidth="1"/>
    <col min="2" max="2" width="8" style="1" customWidth="1"/>
    <col min="3" max="3" width="18" style="1" customWidth="1"/>
    <col min="4" max="6" width="7" style="1" customWidth="1"/>
    <col min="7" max="8" width="10" style="1" customWidth="1"/>
    <col min="9" max="10" width="12" style="1" customWidth="1"/>
  </cols>
  <sheetData>
    <row r="1" spans="1:10" ht="15.75" customHeight="1">
      <c r="A1" s="14" t="s">
        <v>4896</v>
      </c>
    </row>
    <row r="3" spans="1:10" ht="23.25" customHeight="1">
      <c r="A3" s="3" t="s">
        <v>35</v>
      </c>
      <c r="B3" s="3" t="s">
        <v>36</v>
      </c>
      <c r="C3" s="3" t="s">
        <v>37</v>
      </c>
      <c r="D3" s="3" t="s">
        <v>4862</v>
      </c>
      <c r="E3" s="3" t="s">
        <v>4892</v>
      </c>
      <c r="F3" s="3" t="s">
        <v>43</v>
      </c>
      <c r="G3" s="3" t="s">
        <v>4894</v>
      </c>
      <c r="H3" s="3" t="s">
        <v>4897</v>
      </c>
      <c r="I3" s="3" t="s">
        <v>4863</v>
      </c>
      <c r="J3" s="3" t="s">
        <v>4870</v>
      </c>
    </row>
    <row r="4" spans="1:10" ht="15" customHeight="1">
      <c r="A4" s="4">
        <v>7</v>
      </c>
      <c r="B4" s="4">
        <v>1942</v>
      </c>
      <c r="C4" s="4" t="s">
        <v>21</v>
      </c>
      <c r="D4" s="4">
        <v>24</v>
      </c>
      <c r="E4" s="4">
        <v>24</v>
      </c>
      <c r="F4" s="4">
        <v>20</v>
      </c>
      <c r="G4" s="26">
        <v>1.28</v>
      </c>
      <c r="H4" s="27">
        <v>37765</v>
      </c>
      <c r="I4" s="15">
        <v>5600</v>
      </c>
      <c r="J4" s="7">
        <f>I4/Premissas!$C$16</f>
        <v>215.38461538461539</v>
      </c>
    </row>
    <row r="5" spans="1:10" ht="15" customHeight="1">
      <c r="A5" s="4">
        <v>7</v>
      </c>
      <c r="B5" s="4">
        <v>1942</v>
      </c>
      <c r="C5" s="4" t="s">
        <v>18</v>
      </c>
      <c r="D5" s="4">
        <v>33</v>
      </c>
      <c r="E5" s="4">
        <v>33</v>
      </c>
      <c r="F5" s="4">
        <v>22</v>
      </c>
      <c r="G5" s="26">
        <v>2.4</v>
      </c>
      <c r="H5" s="27">
        <v>26547</v>
      </c>
      <c r="I5" s="15">
        <v>15050</v>
      </c>
      <c r="J5" s="7">
        <f>I5/Premissas!$C$16</f>
        <v>578.84615384615381</v>
      </c>
    </row>
    <row r="6" spans="1:10" ht="15" customHeight="1">
      <c r="A6" s="4">
        <v>7</v>
      </c>
      <c r="B6" s="4">
        <v>1942</v>
      </c>
      <c r="C6" s="4" t="s">
        <v>20</v>
      </c>
      <c r="D6" s="4">
        <v>20</v>
      </c>
      <c r="E6" s="4">
        <v>20</v>
      </c>
      <c r="F6" s="4">
        <v>16</v>
      </c>
      <c r="G6" s="26">
        <v>1.47</v>
      </c>
      <c r="H6" s="27">
        <v>10605</v>
      </c>
      <c r="I6" s="15">
        <v>4400</v>
      </c>
      <c r="J6" s="7">
        <f>I6/Premissas!$C$16</f>
        <v>169.23076923076923</v>
      </c>
    </row>
    <row r="7" spans="1:10" ht="15" customHeight="1">
      <c r="A7" s="4">
        <v>7</v>
      </c>
      <c r="B7" s="4">
        <v>1942</v>
      </c>
      <c r="C7" s="4" t="s">
        <v>19</v>
      </c>
      <c r="D7" s="4">
        <v>10</v>
      </c>
      <c r="E7" s="4">
        <v>10</v>
      </c>
      <c r="F7" s="4">
        <v>17</v>
      </c>
      <c r="G7" s="26">
        <v>1.06</v>
      </c>
      <c r="H7" s="27">
        <v>15412</v>
      </c>
      <c r="I7" s="15">
        <v>2250</v>
      </c>
      <c r="J7" s="7">
        <f>I7/Premissas!$C$16</f>
        <v>86.538461538461533</v>
      </c>
    </row>
    <row r="8" spans="1:10" ht="15" customHeight="1">
      <c r="A8" s="4">
        <v>7</v>
      </c>
      <c r="B8" s="4">
        <v>1953</v>
      </c>
      <c r="C8" s="4" t="s">
        <v>21</v>
      </c>
      <c r="D8" s="4">
        <v>16</v>
      </c>
      <c r="E8" s="4">
        <v>16</v>
      </c>
      <c r="F8" s="4">
        <v>19</v>
      </c>
      <c r="G8" s="26">
        <v>2.2599999999999998</v>
      </c>
      <c r="H8" s="27">
        <v>25487</v>
      </c>
      <c r="I8" s="15">
        <v>9850</v>
      </c>
      <c r="J8" s="7">
        <f>I8/Premissas!$C$16</f>
        <v>378.84615384615387</v>
      </c>
    </row>
    <row r="9" spans="1:10" ht="15" customHeight="1">
      <c r="A9" s="4">
        <v>7</v>
      </c>
      <c r="B9" s="4">
        <v>1953</v>
      </c>
      <c r="C9" s="4" t="s">
        <v>18</v>
      </c>
      <c r="D9" s="4">
        <v>15</v>
      </c>
      <c r="E9" s="4">
        <v>15</v>
      </c>
      <c r="F9" s="4">
        <v>18</v>
      </c>
      <c r="G9" s="26">
        <v>3.63</v>
      </c>
      <c r="H9" s="27">
        <v>9665</v>
      </c>
      <c r="I9" s="15">
        <v>8800</v>
      </c>
      <c r="J9" s="7">
        <f>I9/Premissas!$C$16</f>
        <v>338.46153846153845</v>
      </c>
    </row>
    <row r="10" spans="1:10" ht="15" customHeight="1">
      <c r="A10" s="4">
        <v>7</v>
      </c>
      <c r="B10" s="4">
        <v>1953</v>
      </c>
      <c r="C10" s="4" t="s">
        <v>20</v>
      </c>
      <c r="D10" s="4">
        <v>26</v>
      </c>
      <c r="E10" s="4">
        <v>26</v>
      </c>
      <c r="F10" s="4">
        <v>15</v>
      </c>
      <c r="G10" s="26">
        <v>1.66</v>
      </c>
      <c r="H10" s="27">
        <v>15689</v>
      </c>
      <c r="I10" s="15">
        <v>8050</v>
      </c>
      <c r="J10" s="7">
        <f>I10/Premissas!$C$16</f>
        <v>309.61538461538464</v>
      </c>
    </row>
    <row r="11" spans="1:10" ht="15" customHeight="1">
      <c r="A11" s="4">
        <v>7</v>
      </c>
      <c r="B11" s="4">
        <v>1953</v>
      </c>
      <c r="C11" s="4" t="s">
        <v>19</v>
      </c>
      <c r="D11" s="4">
        <v>20</v>
      </c>
      <c r="E11" s="4">
        <v>20</v>
      </c>
      <c r="F11" s="4">
        <v>19</v>
      </c>
      <c r="G11" s="26">
        <v>2.19</v>
      </c>
      <c r="H11" s="27">
        <v>18416</v>
      </c>
      <c r="I11" s="15">
        <v>9900</v>
      </c>
      <c r="J11" s="7">
        <f>I11/Premissas!$C$16</f>
        <v>380.76923076923077</v>
      </c>
    </row>
    <row r="12" spans="1:10" ht="15" customHeight="1">
      <c r="A12" s="4">
        <v>7</v>
      </c>
      <c r="B12" s="4">
        <v>1974</v>
      </c>
      <c r="C12" s="4" t="s">
        <v>21</v>
      </c>
      <c r="D12" s="4">
        <v>8</v>
      </c>
      <c r="E12" s="4">
        <v>8</v>
      </c>
      <c r="F12" s="4">
        <v>9</v>
      </c>
      <c r="G12" s="26">
        <v>3.38</v>
      </c>
      <c r="H12" s="27">
        <v>11457</v>
      </c>
      <c r="I12" s="15">
        <v>6000</v>
      </c>
      <c r="J12" s="7">
        <f>I12/Premissas!$C$16</f>
        <v>230.76923076923077</v>
      </c>
    </row>
    <row r="13" spans="1:10" ht="15" customHeight="1">
      <c r="A13" s="4">
        <v>7</v>
      </c>
      <c r="B13" s="4">
        <v>1974</v>
      </c>
      <c r="C13" s="4" t="s">
        <v>18</v>
      </c>
      <c r="D13" s="4">
        <v>9</v>
      </c>
      <c r="E13" s="4">
        <v>9</v>
      </c>
      <c r="F13" s="4">
        <v>22</v>
      </c>
      <c r="G13" s="26">
        <v>2.78</v>
      </c>
      <c r="H13" s="27">
        <v>2801</v>
      </c>
      <c r="I13" s="15">
        <v>4450</v>
      </c>
      <c r="J13" s="7">
        <f>I13/Premissas!$C$16</f>
        <v>171.15384615384616</v>
      </c>
    </row>
    <row r="14" spans="1:10" ht="15" customHeight="1">
      <c r="A14" s="4">
        <v>7</v>
      </c>
      <c r="B14" s="4">
        <v>1974</v>
      </c>
      <c r="C14" s="4" t="s">
        <v>20</v>
      </c>
      <c r="D14" s="4">
        <v>21</v>
      </c>
      <c r="E14" s="4">
        <v>21</v>
      </c>
      <c r="F14" s="4">
        <v>16</v>
      </c>
      <c r="G14" s="26">
        <v>1.95</v>
      </c>
      <c r="H14" s="27">
        <v>4914</v>
      </c>
      <c r="I14" s="15">
        <v>10850</v>
      </c>
      <c r="J14" s="7">
        <f>I14/Premissas!$C$16</f>
        <v>417.30769230769232</v>
      </c>
    </row>
    <row r="15" spans="1:10" ht="15" customHeight="1">
      <c r="A15" s="4">
        <v>7</v>
      </c>
      <c r="B15" s="4">
        <v>1974</v>
      </c>
      <c r="C15" s="4" t="s">
        <v>19</v>
      </c>
      <c r="D15" s="4">
        <v>8</v>
      </c>
      <c r="E15" s="4">
        <v>8</v>
      </c>
      <c r="F15" s="4">
        <v>41</v>
      </c>
      <c r="G15" s="26">
        <v>1.96</v>
      </c>
      <c r="H15" s="27">
        <v>10542</v>
      </c>
      <c r="I15" s="15">
        <v>3650</v>
      </c>
      <c r="J15" s="7">
        <f>I15/Premissas!$C$16</f>
        <v>140.38461538461539</v>
      </c>
    </row>
    <row r="16" spans="1:10" ht="15" customHeight="1">
      <c r="A16" s="4">
        <v>7</v>
      </c>
      <c r="B16" s="4">
        <v>1979</v>
      </c>
      <c r="C16" s="4" t="s">
        <v>21</v>
      </c>
      <c r="D16" s="4">
        <v>5</v>
      </c>
      <c r="E16" s="4">
        <v>5</v>
      </c>
      <c r="F16" s="4">
        <v>18</v>
      </c>
      <c r="G16" s="26">
        <v>1.43</v>
      </c>
      <c r="H16" s="27">
        <v>9363</v>
      </c>
      <c r="I16" s="15">
        <v>1450</v>
      </c>
      <c r="J16" s="7">
        <f>I16/Premissas!$C$16</f>
        <v>55.769230769230766</v>
      </c>
    </row>
    <row r="17" spans="1:10" ht="15" customHeight="1">
      <c r="A17" s="4">
        <v>7</v>
      </c>
      <c r="B17" s="4">
        <v>1979</v>
      </c>
      <c r="C17" s="4" t="s">
        <v>18</v>
      </c>
      <c r="D17" s="4">
        <v>8</v>
      </c>
      <c r="E17" s="4">
        <v>8</v>
      </c>
      <c r="F17" s="4">
        <v>22</v>
      </c>
      <c r="G17" s="26">
        <v>3.62</v>
      </c>
      <c r="H17" s="27">
        <v>4835</v>
      </c>
      <c r="I17" s="15">
        <v>1800</v>
      </c>
      <c r="J17" s="7">
        <f>I17/Premissas!$C$16</f>
        <v>69.230769230769226</v>
      </c>
    </row>
    <row r="18" spans="1:10" ht="15" customHeight="1">
      <c r="A18" s="4">
        <v>7</v>
      </c>
      <c r="B18" s="4">
        <v>1979</v>
      </c>
      <c r="C18" s="4" t="s">
        <v>20</v>
      </c>
      <c r="D18" s="4">
        <v>8</v>
      </c>
      <c r="E18" s="4">
        <v>8</v>
      </c>
      <c r="F18" s="4">
        <v>16</v>
      </c>
      <c r="G18" s="26">
        <v>0.69</v>
      </c>
      <c r="H18" s="27">
        <v>1559</v>
      </c>
      <c r="I18" s="15">
        <v>750</v>
      </c>
      <c r="J18" s="7">
        <f>I18/Premissas!$C$16</f>
        <v>28.846153846153847</v>
      </c>
    </row>
    <row r="19" spans="1:10" ht="15" customHeight="1">
      <c r="A19" s="4">
        <v>7</v>
      </c>
      <c r="B19" s="4">
        <v>1979</v>
      </c>
      <c r="C19" s="4" t="s">
        <v>19</v>
      </c>
      <c r="D19" s="4">
        <v>8</v>
      </c>
      <c r="E19" s="4">
        <v>8</v>
      </c>
      <c r="F19" s="4">
        <v>35</v>
      </c>
      <c r="G19" s="26">
        <v>1.3</v>
      </c>
      <c r="H19" s="27">
        <v>6953</v>
      </c>
      <c r="I19" s="15">
        <v>1250</v>
      </c>
      <c r="J19" s="7">
        <f>I19/Premissas!$C$16</f>
        <v>48.07692307692308</v>
      </c>
    </row>
    <row r="20" spans="1:10" ht="15" customHeight="1">
      <c r="A20" s="4">
        <v>7</v>
      </c>
      <c r="B20" s="4">
        <v>409</v>
      </c>
      <c r="C20" s="4" t="s">
        <v>21</v>
      </c>
      <c r="D20" s="4">
        <v>28</v>
      </c>
      <c r="E20" s="4">
        <v>28</v>
      </c>
      <c r="F20" s="4">
        <v>25</v>
      </c>
      <c r="G20" s="26">
        <v>1.51</v>
      </c>
      <c r="H20" s="27">
        <v>56904</v>
      </c>
      <c r="I20" s="15">
        <v>9750</v>
      </c>
      <c r="J20" s="7">
        <f>I20/Premissas!$C$16</f>
        <v>375</v>
      </c>
    </row>
    <row r="21" spans="1:10" ht="15" customHeight="1">
      <c r="A21" s="4">
        <v>7</v>
      </c>
      <c r="B21" s="4">
        <v>409</v>
      </c>
      <c r="C21" s="4" t="s">
        <v>18</v>
      </c>
      <c r="D21" s="4">
        <v>40</v>
      </c>
      <c r="E21" s="4">
        <v>40</v>
      </c>
      <c r="F21" s="4">
        <v>24</v>
      </c>
      <c r="G21" s="26">
        <v>2.0299999999999998</v>
      </c>
      <c r="H21" s="27">
        <v>14486</v>
      </c>
      <c r="I21" s="15">
        <v>20600</v>
      </c>
      <c r="J21" s="7">
        <f>I21/Premissas!$C$16</f>
        <v>792.30769230769226</v>
      </c>
    </row>
    <row r="22" spans="1:10" ht="15" customHeight="1">
      <c r="A22" s="4">
        <v>7</v>
      </c>
      <c r="B22" s="4">
        <v>409</v>
      </c>
      <c r="C22" s="4" t="s">
        <v>20</v>
      </c>
      <c r="D22" s="4">
        <v>86</v>
      </c>
      <c r="E22" s="4">
        <v>86</v>
      </c>
      <c r="F22" s="4">
        <v>22</v>
      </c>
      <c r="G22" s="26">
        <v>1.25</v>
      </c>
      <c r="H22" s="27">
        <v>14758</v>
      </c>
      <c r="I22" s="15">
        <v>18950</v>
      </c>
      <c r="J22" s="7">
        <f>I22/Premissas!$C$16</f>
        <v>728.84615384615381</v>
      </c>
    </row>
    <row r="23" spans="1:10" ht="15" customHeight="1">
      <c r="A23" s="4">
        <v>7</v>
      </c>
      <c r="B23" s="4">
        <v>409</v>
      </c>
      <c r="C23" s="4" t="s">
        <v>19</v>
      </c>
      <c r="D23" s="4">
        <v>41</v>
      </c>
      <c r="E23" s="4">
        <v>41</v>
      </c>
      <c r="F23" s="4">
        <v>25</v>
      </c>
      <c r="G23" s="26">
        <v>2.63</v>
      </c>
      <c r="H23" s="27">
        <v>33188</v>
      </c>
      <c r="I23" s="15">
        <v>18050</v>
      </c>
      <c r="J23" s="7">
        <f>I23/Premissas!$C$16</f>
        <v>694.23076923076928</v>
      </c>
    </row>
    <row r="24" spans="1:10" ht="15" customHeight="1">
      <c r="A24" s="4">
        <v>7</v>
      </c>
      <c r="B24" s="4">
        <v>7801</v>
      </c>
      <c r="C24" s="4" t="s">
        <v>21</v>
      </c>
      <c r="D24" s="4">
        <v>85</v>
      </c>
      <c r="E24" s="4">
        <v>85</v>
      </c>
      <c r="F24" s="4">
        <v>20</v>
      </c>
      <c r="G24" s="26">
        <v>0.53</v>
      </c>
      <c r="H24" s="27">
        <v>122861</v>
      </c>
      <c r="I24" s="15">
        <v>2000</v>
      </c>
      <c r="J24" s="7">
        <f>I24/Premissas!$C$16</f>
        <v>76.92307692307692</v>
      </c>
    </row>
    <row r="25" spans="1:10" ht="15" customHeight="1">
      <c r="A25" s="4">
        <v>7</v>
      </c>
      <c r="B25" s="4">
        <v>7801</v>
      </c>
      <c r="C25" s="4" t="s">
        <v>18</v>
      </c>
      <c r="D25" s="4">
        <v>93</v>
      </c>
      <c r="E25" s="4">
        <v>93</v>
      </c>
      <c r="F25" s="4">
        <v>22</v>
      </c>
      <c r="G25" s="26">
        <v>0.88</v>
      </c>
      <c r="H25" s="27">
        <v>38251</v>
      </c>
      <c r="I25" s="15">
        <v>5550</v>
      </c>
      <c r="J25" s="7">
        <f>I25/Premissas!$C$16</f>
        <v>213.46153846153845</v>
      </c>
    </row>
    <row r="26" spans="1:10" ht="15" customHeight="1">
      <c r="A26" s="4">
        <v>7</v>
      </c>
      <c r="B26" s="4">
        <v>7801</v>
      </c>
      <c r="C26" s="4" t="s">
        <v>20</v>
      </c>
      <c r="D26" s="4">
        <v>111</v>
      </c>
      <c r="E26" s="4">
        <v>111</v>
      </c>
      <c r="F26" s="4">
        <v>16</v>
      </c>
      <c r="G26" s="26">
        <v>0.68</v>
      </c>
      <c r="H26" s="27">
        <v>72353</v>
      </c>
      <c r="I26" s="15">
        <v>5500</v>
      </c>
      <c r="J26" s="7">
        <f>I26/Premissas!$C$16</f>
        <v>211.53846153846155</v>
      </c>
    </row>
    <row r="27" spans="1:10" ht="15" customHeight="1">
      <c r="A27" s="4">
        <v>7</v>
      </c>
      <c r="B27" s="4">
        <v>7801</v>
      </c>
      <c r="C27" s="4" t="s">
        <v>19</v>
      </c>
      <c r="D27" s="4">
        <v>53</v>
      </c>
      <c r="E27" s="4">
        <v>53</v>
      </c>
      <c r="F27" s="4">
        <v>17</v>
      </c>
      <c r="G27" s="26">
        <v>1.1399999999999999</v>
      </c>
      <c r="H27" s="27">
        <v>65365</v>
      </c>
      <c r="I27" s="15">
        <v>8050</v>
      </c>
      <c r="J27" s="7">
        <f>I27/Premissas!$C$16</f>
        <v>309.61538461538464</v>
      </c>
    </row>
    <row r="28" spans="1:10" ht="15" customHeight="1">
      <c r="A28" s="4">
        <v>7</v>
      </c>
      <c r="B28" s="4">
        <v>930</v>
      </c>
      <c r="C28" s="4" t="s">
        <v>21</v>
      </c>
      <c r="D28" s="4">
        <v>37</v>
      </c>
      <c r="E28" s="4">
        <v>37</v>
      </c>
      <c r="F28" s="4">
        <v>20</v>
      </c>
      <c r="G28" s="26">
        <v>1.46</v>
      </c>
      <c r="H28" s="27">
        <v>46854</v>
      </c>
      <c r="I28" s="15">
        <v>8900</v>
      </c>
      <c r="J28" s="7">
        <f>I28/Premissas!$C$16</f>
        <v>342.30769230769232</v>
      </c>
    </row>
    <row r="29" spans="1:10" ht="15" customHeight="1">
      <c r="A29" s="4">
        <v>7</v>
      </c>
      <c r="B29" s="4">
        <v>930</v>
      </c>
      <c r="C29" s="4" t="s">
        <v>18</v>
      </c>
      <c r="D29" s="4">
        <v>96</v>
      </c>
      <c r="E29" s="4">
        <v>96</v>
      </c>
      <c r="F29" s="4">
        <v>22</v>
      </c>
      <c r="G29" s="26">
        <v>2.06</v>
      </c>
      <c r="H29" s="27">
        <v>52135</v>
      </c>
      <c r="I29" s="15">
        <v>30700</v>
      </c>
      <c r="J29" s="7">
        <f>I29/Premissas!$C$16</f>
        <v>1180.7692307692307</v>
      </c>
    </row>
    <row r="30" spans="1:10" ht="15" customHeight="1">
      <c r="A30" s="4">
        <v>7</v>
      </c>
      <c r="B30" s="4">
        <v>930</v>
      </c>
      <c r="C30" s="4" t="s">
        <v>20</v>
      </c>
      <c r="D30" s="4">
        <v>39</v>
      </c>
      <c r="E30" s="4">
        <v>39</v>
      </c>
      <c r="F30" s="4">
        <v>16</v>
      </c>
      <c r="G30" s="26">
        <v>1.49</v>
      </c>
      <c r="H30" s="27">
        <v>17377</v>
      </c>
      <c r="I30" s="15">
        <v>11700</v>
      </c>
      <c r="J30" s="7">
        <f>I30/Premissas!$C$16</f>
        <v>450</v>
      </c>
    </row>
    <row r="31" spans="1:10" ht="15" customHeight="1">
      <c r="A31" s="4">
        <v>7</v>
      </c>
      <c r="B31" s="4">
        <v>930</v>
      </c>
      <c r="C31" s="4" t="s">
        <v>19</v>
      </c>
      <c r="D31" s="4">
        <v>36</v>
      </c>
      <c r="E31" s="4">
        <v>36</v>
      </c>
      <c r="F31" s="4">
        <v>17</v>
      </c>
      <c r="G31" s="26">
        <v>1.36</v>
      </c>
      <c r="H31" s="27">
        <v>59382</v>
      </c>
      <c r="I31" s="15">
        <v>9850</v>
      </c>
      <c r="J31" s="7">
        <f>I31/Premissas!$C$16</f>
        <v>378.84615384615387</v>
      </c>
    </row>
    <row r="32" spans="1:10" ht="15" customHeight="1">
      <c r="A32" s="4">
        <v>8</v>
      </c>
      <c r="B32" s="4">
        <v>1942</v>
      </c>
      <c r="C32" s="4" t="s">
        <v>21</v>
      </c>
      <c r="D32" s="4">
        <v>31</v>
      </c>
      <c r="E32" s="4">
        <v>31</v>
      </c>
      <c r="F32" s="4">
        <v>20</v>
      </c>
      <c r="G32" s="26">
        <v>1.01</v>
      </c>
      <c r="H32" s="27">
        <v>41629</v>
      </c>
      <c r="I32" s="15">
        <v>3550</v>
      </c>
      <c r="J32" s="7">
        <f>I32/Premissas!$C$16</f>
        <v>136.53846153846155</v>
      </c>
    </row>
    <row r="33" spans="1:10" ht="15" customHeight="1">
      <c r="A33" s="4">
        <v>8</v>
      </c>
      <c r="B33" s="4">
        <v>1942</v>
      </c>
      <c r="C33" s="4" t="s">
        <v>18</v>
      </c>
      <c r="D33" s="4">
        <v>32</v>
      </c>
      <c r="E33" s="4">
        <v>32</v>
      </c>
      <c r="F33" s="4">
        <v>22</v>
      </c>
      <c r="G33" s="26">
        <v>2.71</v>
      </c>
      <c r="H33" s="27">
        <v>24934</v>
      </c>
      <c r="I33" s="15">
        <v>14350</v>
      </c>
      <c r="J33" s="7">
        <f>I33/Premissas!$C$16</f>
        <v>551.92307692307691</v>
      </c>
    </row>
    <row r="34" spans="1:10" ht="15" customHeight="1">
      <c r="A34" s="4">
        <v>8</v>
      </c>
      <c r="B34" s="4">
        <v>1942</v>
      </c>
      <c r="C34" s="4" t="s">
        <v>20</v>
      </c>
      <c r="D34" s="4">
        <v>19</v>
      </c>
      <c r="E34" s="4">
        <v>19</v>
      </c>
      <c r="F34" s="4">
        <v>16</v>
      </c>
      <c r="G34" s="26">
        <v>1.38</v>
      </c>
      <c r="H34" s="27">
        <v>10878</v>
      </c>
      <c r="I34" s="15">
        <v>2950</v>
      </c>
      <c r="J34" s="7">
        <f>I34/Premissas!$C$16</f>
        <v>113.46153846153847</v>
      </c>
    </row>
    <row r="35" spans="1:10" ht="15" customHeight="1">
      <c r="A35" s="4">
        <v>8</v>
      </c>
      <c r="B35" s="4">
        <v>1942</v>
      </c>
      <c r="C35" s="4" t="s">
        <v>19</v>
      </c>
      <c r="D35" s="4">
        <v>13</v>
      </c>
      <c r="E35" s="4">
        <v>13</v>
      </c>
      <c r="F35" s="4">
        <v>17</v>
      </c>
      <c r="G35" s="26">
        <v>0.98</v>
      </c>
      <c r="H35" s="27">
        <v>16076</v>
      </c>
      <c r="I35" s="15">
        <v>2200</v>
      </c>
      <c r="J35" s="7">
        <f>I35/Premissas!$C$16</f>
        <v>84.615384615384613</v>
      </c>
    </row>
    <row r="36" spans="1:10" ht="15" customHeight="1">
      <c r="A36" s="4">
        <v>8</v>
      </c>
      <c r="B36" s="4">
        <v>1953</v>
      </c>
      <c r="C36" s="4" t="s">
        <v>21</v>
      </c>
      <c r="D36" s="4">
        <v>15</v>
      </c>
      <c r="E36" s="4">
        <v>15</v>
      </c>
      <c r="F36" s="4">
        <v>19</v>
      </c>
      <c r="G36" s="26">
        <v>2.2999999999999998</v>
      </c>
      <c r="H36" s="27">
        <v>26439</v>
      </c>
      <c r="I36" s="15">
        <v>10050</v>
      </c>
      <c r="J36" s="7">
        <f>I36/Premissas!$C$16</f>
        <v>386.53846153846155</v>
      </c>
    </row>
    <row r="37" spans="1:10" ht="15" customHeight="1">
      <c r="A37" s="4">
        <v>8</v>
      </c>
      <c r="B37" s="4">
        <v>1953</v>
      </c>
      <c r="C37" s="4" t="s">
        <v>18</v>
      </c>
      <c r="D37" s="4">
        <v>20</v>
      </c>
      <c r="E37" s="4">
        <v>20</v>
      </c>
      <c r="F37" s="4">
        <v>18</v>
      </c>
      <c r="G37" s="26">
        <v>3.99</v>
      </c>
      <c r="H37" s="27">
        <v>10319</v>
      </c>
      <c r="I37" s="15">
        <v>10050</v>
      </c>
      <c r="J37" s="7">
        <f>I37/Premissas!$C$16</f>
        <v>386.53846153846155</v>
      </c>
    </row>
    <row r="38" spans="1:10" ht="15" customHeight="1">
      <c r="A38" s="4">
        <v>8</v>
      </c>
      <c r="B38" s="4">
        <v>1953</v>
      </c>
      <c r="C38" s="4" t="s">
        <v>20</v>
      </c>
      <c r="D38" s="4">
        <v>20</v>
      </c>
      <c r="E38" s="4">
        <v>20</v>
      </c>
      <c r="F38" s="4">
        <v>15</v>
      </c>
      <c r="G38" s="26">
        <v>2.66</v>
      </c>
      <c r="H38" s="27">
        <v>14756</v>
      </c>
      <c r="I38" s="15">
        <v>5400</v>
      </c>
      <c r="J38" s="7">
        <f>I38/Premissas!$C$16</f>
        <v>207.69230769230768</v>
      </c>
    </row>
    <row r="39" spans="1:10" ht="15" customHeight="1">
      <c r="A39" s="4">
        <v>8</v>
      </c>
      <c r="B39" s="4">
        <v>1953</v>
      </c>
      <c r="C39" s="4" t="s">
        <v>19</v>
      </c>
      <c r="D39" s="4">
        <v>25</v>
      </c>
      <c r="E39" s="4">
        <v>25</v>
      </c>
      <c r="F39" s="4">
        <v>19</v>
      </c>
      <c r="G39" s="26">
        <v>1.96</v>
      </c>
      <c r="H39" s="27">
        <v>16982</v>
      </c>
      <c r="I39" s="15">
        <v>10600</v>
      </c>
      <c r="J39" s="7">
        <f>I39/Premissas!$C$16</f>
        <v>407.69230769230768</v>
      </c>
    </row>
    <row r="40" spans="1:10" ht="15" customHeight="1">
      <c r="A40" s="4">
        <v>8</v>
      </c>
      <c r="B40" s="4">
        <v>1965</v>
      </c>
      <c r="C40" s="4" t="s">
        <v>21</v>
      </c>
      <c r="D40" s="4">
        <v>79</v>
      </c>
      <c r="E40" s="4">
        <v>79</v>
      </c>
      <c r="F40" s="4">
        <v>20</v>
      </c>
      <c r="G40" s="26">
        <v>0.57999999999999996</v>
      </c>
      <c r="H40" s="27">
        <v>144653</v>
      </c>
      <c r="I40" s="15">
        <v>950</v>
      </c>
      <c r="J40" s="7">
        <f>I40/Premissas!$C$16</f>
        <v>36.53846153846154</v>
      </c>
    </row>
    <row r="41" spans="1:10" ht="15" customHeight="1">
      <c r="A41" s="4">
        <v>8</v>
      </c>
      <c r="B41" s="4">
        <v>1965</v>
      </c>
      <c r="C41" s="4" t="s">
        <v>18</v>
      </c>
      <c r="D41" s="4">
        <v>85</v>
      </c>
      <c r="E41" s="4">
        <v>85</v>
      </c>
      <c r="F41" s="4">
        <v>22</v>
      </c>
      <c r="G41" s="26">
        <v>0.88</v>
      </c>
      <c r="H41" s="27">
        <v>55639</v>
      </c>
      <c r="I41" s="15">
        <v>7050</v>
      </c>
      <c r="J41" s="7">
        <f>I41/Premissas!$C$16</f>
        <v>271.15384615384613</v>
      </c>
    </row>
    <row r="42" spans="1:10" ht="15" customHeight="1">
      <c r="A42" s="4">
        <v>8</v>
      </c>
      <c r="B42" s="4">
        <v>1965</v>
      </c>
      <c r="C42" s="4" t="s">
        <v>20</v>
      </c>
      <c r="D42" s="4">
        <v>95</v>
      </c>
      <c r="E42" s="4">
        <v>95</v>
      </c>
      <c r="F42" s="4">
        <v>16</v>
      </c>
      <c r="G42" s="26">
        <v>1</v>
      </c>
      <c r="H42" s="27">
        <v>83749</v>
      </c>
      <c r="I42" s="15">
        <v>11150</v>
      </c>
      <c r="J42" s="7">
        <f>I42/Premissas!$C$16</f>
        <v>428.84615384615387</v>
      </c>
    </row>
    <row r="43" spans="1:10" ht="15" customHeight="1">
      <c r="A43" s="4">
        <v>8</v>
      </c>
      <c r="B43" s="4">
        <v>1965</v>
      </c>
      <c r="C43" s="4" t="s">
        <v>19</v>
      </c>
      <c r="D43" s="4">
        <v>49</v>
      </c>
      <c r="E43" s="4">
        <v>49</v>
      </c>
      <c r="F43" s="4">
        <v>17</v>
      </c>
      <c r="G43" s="26">
        <v>1.71</v>
      </c>
      <c r="H43" s="27">
        <v>84640</v>
      </c>
      <c r="I43" s="15">
        <v>15000</v>
      </c>
      <c r="J43" s="7">
        <f>I43/Premissas!$C$16</f>
        <v>576.92307692307691</v>
      </c>
    </row>
    <row r="44" spans="1:10" ht="15" customHeight="1">
      <c r="A44" s="4">
        <v>8</v>
      </c>
      <c r="B44" s="4">
        <v>1974</v>
      </c>
      <c r="C44" s="4" t="s">
        <v>21</v>
      </c>
      <c r="D44" s="4">
        <v>7</v>
      </c>
      <c r="E44" s="4">
        <v>7</v>
      </c>
      <c r="F44" s="4">
        <v>9</v>
      </c>
      <c r="G44" s="26">
        <v>2.83</v>
      </c>
      <c r="H44" s="27">
        <v>9912</v>
      </c>
      <c r="I44" s="15">
        <v>4700</v>
      </c>
      <c r="J44" s="7">
        <f>I44/Premissas!$C$16</f>
        <v>180.76923076923077</v>
      </c>
    </row>
    <row r="45" spans="1:10" ht="15" customHeight="1">
      <c r="A45" s="4">
        <v>8</v>
      </c>
      <c r="B45" s="4">
        <v>1974</v>
      </c>
      <c r="C45" s="4" t="s">
        <v>18</v>
      </c>
      <c r="D45" s="4">
        <v>9</v>
      </c>
      <c r="E45" s="4">
        <v>9</v>
      </c>
      <c r="F45" s="4">
        <v>22</v>
      </c>
      <c r="G45" s="26">
        <v>2.3199999999999998</v>
      </c>
      <c r="H45" s="27">
        <v>2317</v>
      </c>
      <c r="I45" s="15">
        <v>4800</v>
      </c>
      <c r="J45" s="7">
        <f>I45/Premissas!$C$16</f>
        <v>184.61538461538461</v>
      </c>
    </row>
    <row r="46" spans="1:10" ht="15" customHeight="1">
      <c r="A46" s="4">
        <v>8</v>
      </c>
      <c r="B46" s="4">
        <v>1974</v>
      </c>
      <c r="C46" s="4" t="s">
        <v>20</v>
      </c>
      <c r="D46" s="4">
        <v>19</v>
      </c>
      <c r="E46" s="4">
        <v>19</v>
      </c>
      <c r="F46" s="4">
        <v>16</v>
      </c>
      <c r="G46" s="26">
        <v>2.2400000000000002</v>
      </c>
      <c r="H46" s="27">
        <v>3678</v>
      </c>
      <c r="I46" s="15">
        <v>8600</v>
      </c>
      <c r="J46" s="7">
        <f>I46/Premissas!$C$16</f>
        <v>330.76923076923077</v>
      </c>
    </row>
    <row r="47" spans="1:10" ht="15" customHeight="1">
      <c r="A47" s="4">
        <v>8</v>
      </c>
      <c r="B47" s="4">
        <v>1974</v>
      </c>
      <c r="C47" s="4" t="s">
        <v>19</v>
      </c>
      <c r="D47" s="4">
        <v>8</v>
      </c>
      <c r="E47" s="4">
        <v>8</v>
      </c>
      <c r="F47" s="4">
        <v>41</v>
      </c>
      <c r="G47" s="26">
        <v>1.3</v>
      </c>
      <c r="H47" s="27">
        <v>8678</v>
      </c>
      <c r="I47" s="15">
        <v>2300</v>
      </c>
      <c r="J47" s="7">
        <f>I47/Premissas!$C$16</f>
        <v>88.461538461538467</v>
      </c>
    </row>
    <row r="48" spans="1:10" ht="15" customHeight="1">
      <c r="A48" s="4">
        <v>8</v>
      </c>
      <c r="B48" s="4">
        <v>1979</v>
      </c>
      <c r="C48" s="4" t="s">
        <v>21</v>
      </c>
      <c r="D48" s="4">
        <v>6</v>
      </c>
      <c r="E48" s="4">
        <v>6</v>
      </c>
      <c r="F48" s="4">
        <v>18</v>
      </c>
      <c r="G48" s="26">
        <v>1.47</v>
      </c>
      <c r="H48" s="27">
        <v>10043</v>
      </c>
      <c r="I48" s="15">
        <v>1900</v>
      </c>
      <c r="J48" s="7">
        <f>I48/Premissas!$C$16</f>
        <v>73.07692307692308</v>
      </c>
    </row>
    <row r="49" spans="1:10" ht="15" customHeight="1">
      <c r="A49" s="4">
        <v>8</v>
      </c>
      <c r="B49" s="4">
        <v>1979</v>
      </c>
      <c r="C49" s="4" t="s">
        <v>18</v>
      </c>
      <c r="D49" s="4">
        <v>7</v>
      </c>
      <c r="E49" s="4">
        <v>7</v>
      </c>
      <c r="F49" s="4">
        <v>22</v>
      </c>
      <c r="G49" s="26">
        <v>1.4</v>
      </c>
      <c r="H49" s="27">
        <v>9850</v>
      </c>
      <c r="I49" s="15">
        <v>1900</v>
      </c>
      <c r="J49" s="7">
        <f>I49/Premissas!$C$16</f>
        <v>73.07692307692308</v>
      </c>
    </row>
    <row r="50" spans="1:10" ht="15" customHeight="1">
      <c r="A50" s="4">
        <v>8</v>
      </c>
      <c r="B50" s="4">
        <v>1979</v>
      </c>
      <c r="C50" s="4" t="s">
        <v>20</v>
      </c>
      <c r="D50" s="4">
        <v>9</v>
      </c>
      <c r="E50" s="4">
        <v>9</v>
      </c>
      <c r="F50" s="4">
        <v>16</v>
      </c>
      <c r="G50" s="26">
        <v>0.81</v>
      </c>
      <c r="H50" s="27">
        <v>1482</v>
      </c>
      <c r="I50" s="15">
        <v>1200</v>
      </c>
      <c r="J50" s="7">
        <f>I50/Premissas!$C$16</f>
        <v>46.153846153846153</v>
      </c>
    </row>
    <row r="51" spans="1:10" ht="15" customHeight="1">
      <c r="A51" s="4">
        <v>8</v>
      </c>
      <c r="B51" s="4">
        <v>1979</v>
      </c>
      <c r="C51" s="4" t="s">
        <v>19</v>
      </c>
      <c r="D51" s="4">
        <v>9</v>
      </c>
      <c r="E51" s="4">
        <v>9</v>
      </c>
      <c r="F51" s="4">
        <v>35</v>
      </c>
      <c r="G51" s="26">
        <v>1.8</v>
      </c>
      <c r="H51" s="27">
        <v>6367</v>
      </c>
      <c r="I51" s="15">
        <v>1350</v>
      </c>
      <c r="J51" s="7">
        <f>I51/Premissas!$C$16</f>
        <v>51.92307692307692</v>
      </c>
    </row>
    <row r="52" spans="1:10" ht="15" customHeight="1">
      <c r="A52" s="4">
        <v>8</v>
      </c>
      <c r="B52" s="4">
        <v>409</v>
      </c>
      <c r="C52" s="4" t="s">
        <v>21</v>
      </c>
      <c r="D52" s="4">
        <v>30</v>
      </c>
      <c r="E52" s="4">
        <v>30</v>
      </c>
      <c r="F52" s="4">
        <v>25</v>
      </c>
      <c r="G52" s="26">
        <v>1.6</v>
      </c>
      <c r="H52" s="27">
        <v>56775</v>
      </c>
      <c r="I52" s="15">
        <v>11050</v>
      </c>
      <c r="J52" s="7">
        <f>I52/Premissas!$C$16</f>
        <v>425</v>
      </c>
    </row>
    <row r="53" spans="1:10" ht="15" customHeight="1">
      <c r="A53" s="4">
        <v>8</v>
      </c>
      <c r="B53" s="4">
        <v>409</v>
      </c>
      <c r="C53" s="4" t="s">
        <v>18</v>
      </c>
      <c r="D53" s="4">
        <v>40</v>
      </c>
      <c r="E53" s="4">
        <v>40</v>
      </c>
      <c r="F53" s="4">
        <v>24</v>
      </c>
      <c r="G53" s="26">
        <v>2.02</v>
      </c>
      <c r="H53" s="27">
        <v>11638</v>
      </c>
      <c r="I53" s="15">
        <v>15200</v>
      </c>
      <c r="J53" s="7">
        <f>I53/Premissas!$C$16</f>
        <v>584.61538461538464</v>
      </c>
    </row>
    <row r="54" spans="1:10" ht="15" customHeight="1">
      <c r="A54" s="4">
        <v>8</v>
      </c>
      <c r="B54" s="4">
        <v>409</v>
      </c>
      <c r="C54" s="4" t="s">
        <v>20</v>
      </c>
      <c r="D54" s="4">
        <v>79</v>
      </c>
      <c r="E54" s="4">
        <v>79</v>
      </c>
      <c r="F54" s="4">
        <v>22</v>
      </c>
      <c r="G54" s="26">
        <v>1.06</v>
      </c>
      <c r="H54" s="27">
        <v>14689</v>
      </c>
      <c r="I54" s="15">
        <v>14500</v>
      </c>
      <c r="J54" s="7">
        <f>I54/Premissas!$C$16</f>
        <v>557.69230769230774</v>
      </c>
    </row>
    <row r="55" spans="1:10" ht="15" customHeight="1">
      <c r="A55" s="4">
        <v>8</v>
      </c>
      <c r="B55" s="4">
        <v>409</v>
      </c>
      <c r="C55" s="4" t="s">
        <v>19</v>
      </c>
      <c r="D55" s="4">
        <v>39</v>
      </c>
      <c r="E55" s="4">
        <v>39</v>
      </c>
      <c r="F55" s="4">
        <v>25</v>
      </c>
      <c r="G55" s="26">
        <v>2.62</v>
      </c>
      <c r="H55" s="27">
        <v>30843</v>
      </c>
      <c r="I55" s="15">
        <v>12100</v>
      </c>
      <c r="J55" s="7">
        <f>I55/Premissas!$C$16</f>
        <v>465.38461538461536</v>
      </c>
    </row>
    <row r="56" spans="1:10" ht="15" customHeight="1">
      <c r="A56" s="4">
        <v>8</v>
      </c>
      <c r="B56" s="4">
        <v>7801</v>
      </c>
      <c r="C56" s="4" t="s">
        <v>21</v>
      </c>
      <c r="D56" s="4">
        <v>88</v>
      </c>
      <c r="E56" s="4">
        <v>88</v>
      </c>
      <c r="F56" s="4">
        <v>20</v>
      </c>
      <c r="G56" s="26">
        <v>0.57999999999999996</v>
      </c>
      <c r="H56" s="27">
        <v>160839</v>
      </c>
      <c r="I56" s="15">
        <v>1300</v>
      </c>
      <c r="J56" s="7">
        <f>I56/Premissas!$C$16</f>
        <v>50</v>
      </c>
    </row>
    <row r="57" spans="1:10" ht="15" customHeight="1">
      <c r="A57" s="4">
        <v>8</v>
      </c>
      <c r="B57" s="4">
        <v>7801</v>
      </c>
      <c r="C57" s="4" t="s">
        <v>18</v>
      </c>
      <c r="D57" s="4">
        <v>99</v>
      </c>
      <c r="E57" s="4">
        <v>99</v>
      </c>
      <c r="F57" s="4">
        <v>22</v>
      </c>
      <c r="G57" s="26">
        <v>0.81</v>
      </c>
      <c r="H57" s="27">
        <v>60054</v>
      </c>
      <c r="I57" s="15">
        <v>7050</v>
      </c>
      <c r="J57" s="7">
        <f>I57/Premissas!$C$16</f>
        <v>271.15384615384613</v>
      </c>
    </row>
    <row r="58" spans="1:10" ht="15" customHeight="1">
      <c r="A58" s="4">
        <v>8</v>
      </c>
      <c r="B58" s="4">
        <v>7801</v>
      </c>
      <c r="C58" s="4" t="s">
        <v>20</v>
      </c>
      <c r="D58" s="4">
        <v>126</v>
      </c>
      <c r="E58" s="4">
        <v>126</v>
      </c>
      <c r="F58" s="4">
        <v>16</v>
      </c>
      <c r="G58" s="26">
        <v>0.88</v>
      </c>
      <c r="H58" s="27">
        <v>96071</v>
      </c>
      <c r="I58" s="15">
        <v>12500</v>
      </c>
      <c r="J58" s="7">
        <f>I58/Premissas!$C$16</f>
        <v>480.76923076923077</v>
      </c>
    </row>
    <row r="59" spans="1:10" ht="15" customHeight="1">
      <c r="A59" s="4">
        <v>8</v>
      </c>
      <c r="B59" s="4">
        <v>7801</v>
      </c>
      <c r="C59" s="4" t="s">
        <v>19</v>
      </c>
      <c r="D59" s="4">
        <v>63</v>
      </c>
      <c r="E59" s="4">
        <v>63</v>
      </c>
      <c r="F59" s="4">
        <v>17</v>
      </c>
      <c r="G59" s="26">
        <v>1.69</v>
      </c>
      <c r="H59" s="27">
        <v>93966</v>
      </c>
      <c r="I59" s="15">
        <v>17700</v>
      </c>
      <c r="J59" s="7">
        <f>I59/Premissas!$C$16</f>
        <v>680.76923076923072</v>
      </c>
    </row>
    <row r="60" spans="1:10" ht="15" customHeight="1">
      <c r="A60" s="4">
        <v>8</v>
      </c>
      <c r="B60" s="4">
        <v>930</v>
      </c>
      <c r="C60" s="4" t="s">
        <v>21</v>
      </c>
      <c r="D60" s="4">
        <v>37</v>
      </c>
      <c r="E60" s="4">
        <v>37</v>
      </c>
      <c r="F60" s="4">
        <v>20</v>
      </c>
      <c r="G60" s="26">
        <v>1.36</v>
      </c>
      <c r="H60" s="27">
        <v>47681</v>
      </c>
      <c r="I60" s="15">
        <v>7150</v>
      </c>
      <c r="J60" s="7">
        <f>I60/Premissas!$C$16</f>
        <v>275</v>
      </c>
    </row>
    <row r="61" spans="1:10" ht="15" customHeight="1">
      <c r="A61" s="4">
        <v>8</v>
      </c>
      <c r="B61" s="4">
        <v>930</v>
      </c>
      <c r="C61" s="4" t="s">
        <v>18</v>
      </c>
      <c r="D61" s="4">
        <v>88</v>
      </c>
      <c r="E61" s="4">
        <v>88</v>
      </c>
      <c r="F61" s="4">
        <v>22</v>
      </c>
      <c r="G61" s="26">
        <v>1.36</v>
      </c>
      <c r="H61" s="27">
        <v>47111</v>
      </c>
      <c r="I61" s="15">
        <v>23500</v>
      </c>
      <c r="J61" s="7">
        <f>I61/Premissas!$C$16</f>
        <v>903.84615384615381</v>
      </c>
    </row>
    <row r="62" spans="1:10" ht="15" customHeight="1">
      <c r="A62" s="4">
        <v>8</v>
      </c>
      <c r="B62" s="4">
        <v>930</v>
      </c>
      <c r="C62" s="4" t="s">
        <v>20</v>
      </c>
      <c r="D62" s="4">
        <v>33</v>
      </c>
      <c r="E62" s="4">
        <v>33</v>
      </c>
      <c r="F62" s="4">
        <v>16</v>
      </c>
      <c r="G62" s="26">
        <v>1.68</v>
      </c>
      <c r="H62" s="27">
        <v>17534</v>
      </c>
      <c r="I62" s="15">
        <v>11650</v>
      </c>
      <c r="J62" s="7">
        <f>I62/Premissas!$C$16</f>
        <v>448.07692307692309</v>
      </c>
    </row>
    <row r="63" spans="1:10" ht="15" customHeight="1">
      <c r="A63" s="4">
        <v>8</v>
      </c>
      <c r="B63" s="4">
        <v>930</v>
      </c>
      <c r="C63" s="4" t="s">
        <v>19</v>
      </c>
      <c r="D63" s="4">
        <v>37</v>
      </c>
      <c r="E63" s="4">
        <v>37</v>
      </c>
      <c r="F63" s="4">
        <v>17</v>
      </c>
      <c r="G63" s="26">
        <v>1.83</v>
      </c>
      <c r="H63" s="27">
        <v>54126</v>
      </c>
      <c r="I63" s="15">
        <v>12850</v>
      </c>
      <c r="J63" s="7">
        <f>I63/Premissas!$C$16</f>
        <v>494.23076923076923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zoomScaleNormal="100" workbookViewId="0"/>
  </sheetViews>
  <sheetFormatPr defaultColWidth="8.7109375" defaultRowHeight="15"/>
  <cols>
    <col min="1" max="1" width="6" style="1" customWidth="1"/>
    <col min="2" max="2" width="14" style="1" customWidth="1"/>
    <col min="3" max="4" width="13" style="1" customWidth="1"/>
    <col min="5" max="5" width="10" style="1" customWidth="1"/>
    <col min="6" max="6" width="9" style="1" customWidth="1"/>
    <col min="7" max="8" width="13" style="1" customWidth="1"/>
  </cols>
  <sheetData>
    <row r="1" spans="1:8" ht="15.75" customHeight="1">
      <c r="A1" s="14" t="s">
        <v>4898</v>
      </c>
    </row>
    <row r="3" spans="1:8" ht="23.25" customHeight="1">
      <c r="A3" s="3" t="s">
        <v>35</v>
      </c>
      <c r="B3" s="3" t="s">
        <v>4850</v>
      </c>
      <c r="C3" s="3" t="s">
        <v>4840</v>
      </c>
      <c r="D3" s="3" t="s">
        <v>4841</v>
      </c>
      <c r="E3" s="3" t="s">
        <v>4899</v>
      </c>
      <c r="F3" s="3" t="s">
        <v>4900</v>
      </c>
      <c r="G3" s="3" t="s">
        <v>4863</v>
      </c>
      <c r="H3" s="3" t="s">
        <v>4870</v>
      </c>
    </row>
    <row r="4" spans="1:8" ht="15" customHeight="1">
      <c r="A4" s="4">
        <v>7</v>
      </c>
      <c r="B4" s="4" t="s">
        <v>4901</v>
      </c>
      <c r="C4" s="15">
        <f>Premissas!E7</f>
        <v>0</v>
      </c>
      <c r="D4" s="7">
        <f>Premissas!F7</f>
        <v>0</v>
      </c>
      <c r="E4" s="4">
        <f>COUNTIFS(Consolidado_HC!A:A,A4,Consolidado_HC!L:L,0)</f>
        <v>345</v>
      </c>
      <c r="F4" s="16">
        <f t="shared" ref="F4:F15" si="0">IFERROR(E4/SUMIFS(E:E,A:A,A4),0)</f>
        <v>0.43781725888324874</v>
      </c>
      <c r="G4" s="15">
        <f t="shared" ref="G4:G15" si="1">E4*C4</f>
        <v>0</v>
      </c>
      <c r="H4" s="7">
        <f t="shared" ref="H4:H15" si="2">E4*D4</f>
        <v>0</v>
      </c>
    </row>
    <row r="5" spans="1:8" ht="15" customHeight="1">
      <c r="A5" s="4">
        <v>7</v>
      </c>
      <c r="B5" s="4" t="s">
        <v>8</v>
      </c>
      <c r="C5" s="15">
        <f>Premissas!E8</f>
        <v>100</v>
      </c>
      <c r="D5" s="7">
        <f>Premissas!F8</f>
        <v>3.8461538461538463</v>
      </c>
      <c r="E5" s="4">
        <f>COUNTIFS(Consolidado_HC!A:A,A5,Consolidado_HC!L:L,100)</f>
        <v>81</v>
      </c>
      <c r="F5" s="16">
        <f t="shared" si="0"/>
        <v>0.10279187817258884</v>
      </c>
      <c r="G5" s="15">
        <f t="shared" si="1"/>
        <v>8100</v>
      </c>
      <c r="H5" s="7">
        <f t="shared" si="2"/>
        <v>311.53846153846155</v>
      </c>
    </row>
    <row r="6" spans="1:8" ht="15" customHeight="1">
      <c r="A6" s="4">
        <v>7</v>
      </c>
      <c r="B6" s="4" t="s">
        <v>9</v>
      </c>
      <c r="C6" s="15">
        <f>Premissas!E9</f>
        <v>200</v>
      </c>
      <c r="D6" s="7">
        <f>Premissas!F9</f>
        <v>7.6923076923076925</v>
      </c>
      <c r="E6" s="4">
        <f>COUNTIFS(Consolidado_HC!A:A,A6,Consolidado_HC!L:L,200)</f>
        <v>52</v>
      </c>
      <c r="F6" s="16">
        <f t="shared" si="0"/>
        <v>6.5989847715736044E-2</v>
      </c>
      <c r="G6" s="15">
        <f t="shared" si="1"/>
        <v>10400</v>
      </c>
      <c r="H6" s="7">
        <f t="shared" si="2"/>
        <v>400</v>
      </c>
    </row>
    <row r="7" spans="1:8" ht="15" customHeight="1">
      <c r="A7" s="4">
        <v>7</v>
      </c>
      <c r="B7" s="4" t="s">
        <v>10</v>
      </c>
      <c r="C7" s="15">
        <f>Premissas!E10</f>
        <v>350</v>
      </c>
      <c r="D7" s="7">
        <f>Premissas!F10</f>
        <v>13.461538461538462</v>
      </c>
      <c r="E7" s="4">
        <f>COUNTIFS(Consolidado_HC!A:A,A7,Consolidado_HC!L:L,350)</f>
        <v>50</v>
      </c>
      <c r="F7" s="16">
        <f t="shared" si="0"/>
        <v>6.3451776649746189E-2</v>
      </c>
      <c r="G7" s="15">
        <f t="shared" si="1"/>
        <v>17500</v>
      </c>
      <c r="H7" s="7">
        <f t="shared" si="2"/>
        <v>673.07692307692309</v>
      </c>
    </row>
    <row r="8" spans="1:8" ht="15" customHeight="1">
      <c r="A8" s="4">
        <v>7</v>
      </c>
      <c r="B8" s="4" t="s">
        <v>11</v>
      </c>
      <c r="C8" s="15">
        <f>Premissas!E11</f>
        <v>500</v>
      </c>
      <c r="D8" s="7">
        <f>Premissas!F11</f>
        <v>19.23076923076923</v>
      </c>
      <c r="E8" s="4">
        <f>COUNTIFS(Consolidado_HC!A:A,A8,Consolidado_HC!L:L,500)</f>
        <v>68</v>
      </c>
      <c r="F8" s="16">
        <f t="shared" si="0"/>
        <v>8.6294416243654817E-2</v>
      </c>
      <c r="G8" s="15">
        <f t="shared" si="1"/>
        <v>34000</v>
      </c>
      <c r="H8" s="7">
        <f t="shared" si="2"/>
        <v>1307.6923076923076</v>
      </c>
    </row>
    <row r="9" spans="1:8" ht="15" customHeight="1">
      <c r="A9" s="4">
        <v>7</v>
      </c>
      <c r="B9" s="4" t="s">
        <v>4902</v>
      </c>
      <c r="C9" s="15">
        <f>Premissas!E12</f>
        <v>750</v>
      </c>
      <c r="D9" s="7">
        <f>Premissas!F12</f>
        <v>28.846153846153847</v>
      </c>
      <c r="E9" s="4">
        <f>COUNTIFS(Consolidado_HC!A:A,A9,Consolidado_HC!L:L,750)</f>
        <v>192</v>
      </c>
      <c r="F9" s="16">
        <f t="shared" si="0"/>
        <v>0.24365482233502539</v>
      </c>
      <c r="G9" s="15">
        <f t="shared" si="1"/>
        <v>144000</v>
      </c>
      <c r="H9" s="7">
        <f t="shared" si="2"/>
        <v>5538.461538461539</v>
      </c>
    </row>
    <row r="10" spans="1:8" ht="15" customHeight="1">
      <c r="A10" s="4">
        <v>8</v>
      </c>
      <c r="B10" s="4" t="s">
        <v>4901</v>
      </c>
      <c r="C10" s="15">
        <f>Premissas!E7</f>
        <v>0</v>
      </c>
      <c r="D10" s="7">
        <f>Premissas!F7</f>
        <v>0</v>
      </c>
      <c r="E10" s="4">
        <f>COUNTIFS(Consolidado_HC!A:A,A10,Consolidado_HC!L:L,0)</f>
        <v>363</v>
      </c>
      <c r="F10" s="16">
        <f t="shared" si="0"/>
        <v>0.45093167701863351</v>
      </c>
      <c r="G10" s="15">
        <f t="shared" si="1"/>
        <v>0</v>
      </c>
      <c r="H10" s="7">
        <f t="shared" si="2"/>
        <v>0</v>
      </c>
    </row>
    <row r="11" spans="1:8" ht="15" customHeight="1">
      <c r="A11" s="4">
        <v>8</v>
      </c>
      <c r="B11" s="4" t="s">
        <v>8</v>
      </c>
      <c r="C11" s="15">
        <f>Premissas!E8</f>
        <v>100</v>
      </c>
      <c r="D11" s="7">
        <f>Premissas!F8</f>
        <v>3.8461538461538463</v>
      </c>
      <c r="E11" s="4">
        <f>COUNTIFS(Consolidado_HC!A:A,A11,Consolidado_HC!L:L,100)</f>
        <v>78</v>
      </c>
      <c r="F11" s="16">
        <f t="shared" si="0"/>
        <v>9.6894409937888198E-2</v>
      </c>
      <c r="G11" s="15">
        <f t="shared" si="1"/>
        <v>7800</v>
      </c>
      <c r="H11" s="7">
        <f t="shared" si="2"/>
        <v>300</v>
      </c>
    </row>
    <row r="12" spans="1:8" ht="15" customHeight="1">
      <c r="A12" s="4">
        <v>8</v>
      </c>
      <c r="B12" s="4" t="s">
        <v>9</v>
      </c>
      <c r="C12" s="15">
        <f>Premissas!E9</f>
        <v>200</v>
      </c>
      <c r="D12" s="7">
        <f>Premissas!F9</f>
        <v>7.6923076923076925</v>
      </c>
      <c r="E12" s="4">
        <f>COUNTIFS(Consolidado_HC!A:A,A12,Consolidado_HC!L:L,200)</f>
        <v>69</v>
      </c>
      <c r="F12" s="16">
        <f t="shared" si="0"/>
        <v>8.5714285714285715E-2</v>
      </c>
      <c r="G12" s="15">
        <f t="shared" si="1"/>
        <v>13800</v>
      </c>
      <c r="H12" s="7">
        <f t="shared" si="2"/>
        <v>530.76923076923083</v>
      </c>
    </row>
    <row r="13" spans="1:8" ht="15" customHeight="1">
      <c r="A13" s="4">
        <v>8</v>
      </c>
      <c r="B13" s="4" t="s">
        <v>10</v>
      </c>
      <c r="C13" s="15">
        <f>Premissas!E10</f>
        <v>350</v>
      </c>
      <c r="D13" s="7">
        <f>Premissas!F10</f>
        <v>13.461538461538462</v>
      </c>
      <c r="E13" s="4">
        <f>COUNTIFS(Consolidado_HC!A:A,A13,Consolidado_HC!L:L,350)</f>
        <v>64</v>
      </c>
      <c r="F13" s="16">
        <f t="shared" si="0"/>
        <v>7.9503105590062115E-2</v>
      </c>
      <c r="G13" s="15">
        <f t="shared" si="1"/>
        <v>22400</v>
      </c>
      <c r="H13" s="7">
        <f t="shared" si="2"/>
        <v>861.53846153846155</v>
      </c>
    </row>
    <row r="14" spans="1:8" ht="15" customHeight="1">
      <c r="A14" s="4">
        <v>8</v>
      </c>
      <c r="B14" s="4" t="s">
        <v>11</v>
      </c>
      <c r="C14" s="15">
        <f>Premissas!E11</f>
        <v>500</v>
      </c>
      <c r="D14" s="7">
        <f>Premissas!F11</f>
        <v>19.23076923076923</v>
      </c>
      <c r="E14" s="4">
        <f>COUNTIFS(Consolidado_HC!A:A,A14,Consolidado_HC!L:L,500)</f>
        <v>51</v>
      </c>
      <c r="F14" s="16">
        <f t="shared" si="0"/>
        <v>6.3354037267080748E-2</v>
      </c>
      <c r="G14" s="15">
        <f t="shared" si="1"/>
        <v>25500</v>
      </c>
      <c r="H14" s="7">
        <f t="shared" si="2"/>
        <v>980.76923076923072</v>
      </c>
    </row>
    <row r="15" spans="1:8" ht="15" customHeight="1">
      <c r="A15" s="4">
        <v>8</v>
      </c>
      <c r="B15" s="4" t="s">
        <v>4902</v>
      </c>
      <c r="C15" s="15">
        <f>Premissas!E12</f>
        <v>750</v>
      </c>
      <c r="D15" s="7">
        <f>Premissas!F12</f>
        <v>28.846153846153847</v>
      </c>
      <c r="E15" s="4">
        <f>COUNTIFS(Consolidado_HC!A:A,A15,Consolidado_HC!L:L,750)</f>
        <v>180</v>
      </c>
      <c r="F15" s="16">
        <f t="shared" si="0"/>
        <v>0.2236024844720497</v>
      </c>
      <c r="G15" s="15">
        <f t="shared" si="1"/>
        <v>135000</v>
      </c>
      <c r="H15" s="7">
        <f t="shared" si="2"/>
        <v>5192.3076923076924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208"/>
  <sheetViews>
    <sheetView zoomScaleNormal="100" workbookViewId="0">
      <pane ySplit="1" topLeftCell="A2" activePane="bottomLeft" state="frozen"/>
      <selection pane="bottomLeft" activeCell="D16" sqref="D16"/>
    </sheetView>
  </sheetViews>
  <sheetFormatPr defaultColWidth="8.7109375" defaultRowHeight="15"/>
  <cols>
    <col min="1" max="2" width="13" style="1" customWidth="1"/>
    <col min="3" max="3" width="18" style="1" customWidth="1"/>
    <col min="4" max="4" width="13" style="1" customWidth="1"/>
    <col min="5" max="5" width="28" style="1" customWidth="1"/>
    <col min="6" max="10" width="13" style="1" customWidth="1"/>
    <col min="11" max="11" width="16" style="1" customWidth="1"/>
  </cols>
  <sheetData>
    <row r="1" spans="1:11" ht="23.25" customHeight="1">
      <c r="A1" s="3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  <c r="K1" s="3" t="s">
        <v>45</v>
      </c>
    </row>
    <row r="2" spans="1:11" ht="15" customHeight="1">
      <c r="A2" s="1">
        <v>7</v>
      </c>
      <c r="B2" s="1">
        <v>409</v>
      </c>
      <c r="C2" s="1" t="s">
        <v>21</v>
      </c>
      <c r="D2" s="1" t="s">
        <v>46</v>
      </c>
      <c r="E2" s="1" t="s">
        <v>47</v>
      </c>
      <c r="F2" s="1">
        <v>2377</v>
      </c>
      <c r="G2" s="1">
        <v>66.81</v>
      </c>
      <c r="H2" s="1">
        <v>36</v>
      </c>
      <c r="I2" s="1">
        <v>25</v>
      </c>
      <c r="J2" s="1" t="s">
        <v>48</v>
      </c>
      <c r="K2" s="9" t="str">
        <f t="shared" ref="K2:K65" si="0">IF(J2&lt;&gt;"",IF(OR(UPPER(J2)="TERCEIRO",UPPER(J2)="TERCEIRA"),"TERCEIRA",IF(UPPER(J2)="GPA","GPA",J2)),IF(LEFT(D2,1)="T","TERCEIRA","GPA"))</f>
        <v>GPA</v>
      </c>
    </row>
    <row r="3" spans="1:11" ht="15" customHeight="1">
      <c r="A3" s="1">
        <v>7</v>
      </c>
      <c r="B3" s="1">
        <v>409</v>
      </c>
      <c r="C3" s="1" t="s">
        <v>19</v>
      </c>
      <c r="D3" s="1" t="s">
        <v>49</v>
      </c>
      <c r="E3" s="1" t="s">
        <v>50</v>
      </c>
      <c r="F3" s="1">
        <v>1518</v>
      </c>
      <c r="G3" s="1">
        <v>30.47</v>
      </c>
      <c r="H3" s="1">
        <v>50</v>
      </c>
      <c r="I3" s="1">
        <v>25</v>
      </c>
      <c r="J3" s="1" t="s">
        <v>48</v>
      </c>
      <c r="K3" s="9" t="str">
        <f t="shared" si="0"/>
        <v>GPA</v>
      </c>
    </row>
    <row r="4" spans="1:11" ht="15" customHeight="1">
      <c r="A4" s="1">
        <v>7</v>
      </c>
      <c r="B4" s="1">
        <v>409</v>
      </c>
      <c r="C4" s="1" t="s">
        <v>18</v>
      </c>
      <c r="D4" s="1" t="s">
        <v>51</v>
      </c>
      <c r="E4" s="1" t="s">
        <v>52</v>
      </c>
      <c r="F4" s="1">
        <v>272</v>
      </c>
      <c r="G4" s="1">
        <v>4.08</v>
      </c>
      <c r="H4" s="1">
        <v>67</v>
      </c>
      <c r="I4" s="1">
        <v>24</v>
      </c>
      <c r="J4" s="1" t="s">
        <v>48</v>
      </c>
      <c r="K4" s="9" t="str">
        <f t="shared" si="0"/>
        <v>GPA</v>
      </c>
    </row>
    <row r="5" spans="1:11" ht="15" customHeight="1">
      <c r="A5" s="1">
        <v>7</v>
      </c>
      <c r="B5" s="1">
        <v>409</v>
      </c>
      <c r="C5" s="1" t="s">
        <v>20</v>
      </c>
      <c r="D5" s="1" t="s">
        <v>51</v>
      </c>
      <c r="E5" s="1" t="s">
        <v>52</v>
      </c>
      <c r="F5" s="1">
        <v>318</v>
      </c>
      <c r="G5" s="1">
        <v>9.3800000000000008</v>
      </c>
      <c r="H5" s="1">
        <v>34</v>
      </c>
      <c r="I5" s="1">
        <v>22</v>
      </c>
      <c r="J5" s="1" t="s">
        <v>48</v>
      </c>
      <c r="K5" s="9" t="str">
        <f t="shared" si="0"/>
        <v>GPA</v>
      </c>
    </row>
    <row r="6" spans="1:11" ht="15" customHeight="1">
      <c r="A6" s="1">
        <v>7</v>
      </c>
      <c r="B6" s="1">
        <v>409</v>
      </c>
      <c r="C6" s="1" t="s">
        <v>19</v>
      </c>
      <c r="D6" s="1" t="s">
        <v>51</v>
      </c>
      <c r="E6" s="1" t="s">
        <v>52</v>
      </c>
      <c r="F6" s="1">
        <v>187</v>
      </c>
      <c r="G6" s="1">
        <v>7.68</v>
      </c>
      <c r="H6" s="1">
        <v>24</v>
      </c>
      <c r="I6" s="1">
        <v>25</v>
      </c>
      <c r="J6" s="1" t="s">
        <v>48</v>
      </c>
      <c r="K6" s="9" t="str">
        <f t="shared" si="0"/>
        <v>GPA</v>
      </c>
    </row>
    <row r="7" spans="1:11" ht="15" customHeight="1">
      <c r="A7" s="1">
        <v>7</v>
      </c>
      <c r="B7" s="1">
        <v>409</v>
      </c>
      <c r="C7" s="1" t="s">
        <v>53</v>
      </c>
      <c r="D7" s="1" t="s">
        <v>51</v>
      </c>
      <c r="E7" s="1" t="s">
        <v>52</v>
      </c>
      <c r="F7" s="1">
        <v>499</v>
      </c>
      <c r="G7" s="1">
        <v>6.21</v>
      </c>
      <c r="H7" s="1">
        <v>80</v>
      </c>
      <c r="I7" s="1">
        <v>105</v>
      </c>
      <c r="J7" s="1" t="s">
        <v>48</v>
      </c>
      <c r="K7" s="9" t="str">
        <f t="shared" si="0"/>
        <v>GPA</v>
      </c>
    </row>
    <row r="8" spans="1:11" ht="15" customHeight="1">
      <c r="A8" s="1">
        <v>7</v>
      </c>
      <c r="B8" s="1">
        <v>409</v>
      </c>
      <c r="C8" s="1" t="s">
        <v>20</v>
      </c>
      <c r="D8" s="1" t="s">
        <v>54</v>
      </c>
      <c r="E8" s="1" t="s">
        <v>55</v>
      </c>
      <c r="F8" s="1">
        <v>124</v>
      </c>
      <c r="G8" s="1">
        <v>7.08</v>
      </c>
      <c r="H8" s="1">
        <v>18</v>
      </c>
      <c r="I8" s="1">
        <v>22</v>
      </c>
      <c r="J8" s="1" t="s">
        <v>48</v>
      </c>
      <c r="K8" s="9" t="str">
        <f t="shared" si="0"/>
        <v>GPA</v>
      </c>
    </row>
    <row r="9" spans="1:11" ht="15" customHeight="1">
      <c r="A9" s="1">
        <v>7</v>
      </c>
      <c r="B9" s="1">
        <v>409</v>
      </c>
      <c r="C9" s="1" t="s">
        <v>20</v>
      </c>
      <c r="D9" s="1" t="s">
        <v>56</v>
      </c>
      <c r="E9" s="1" t="s">
        <v>57</v>
      </c>
      <c r="F9" s="1">
        <v>38</v>
      </c>
      <c r="G9" s="1">
        <v>1.3</v>
      </c>
      <c r="H9" s="1">
        <v>29</v>
      </c>
      <c r="I9" s="1">
        <v>22</v>
      </c>
      <c r="J9" s="1" t="s">
        <v>48</v>
      </c>
      <c r="K9" s="9" t="str">
        <f t="shared" si="0"/>
        <v>GPA</v>
      </c>
    </row>
    <row r="10" spans="1:11" ht="15" customHeight="1">
      <c r="A10" s="1">
        <v>7</v>
      </c>
      <c r="B10" s="1">
        <v>409</v>
      </c>
      <c r="C10" s="1" t="s">
        <v>19</v>
      </c>
      <c r="D10" s="1" t="s">
        <v>56</v>
      </c>
      <c r="E10" s="1" t="s">
        <v>57</v>
      </c>
      <c r="F10" s="1">
        <v>3278</v>
      </c>
      <c r="G10" s="1">
        <v>39.72</v>
      </c>
      <c r="H10" s="1">
        <v>83</v>
      </c>
      <c r="I10" s="1">
        <v>25</v>
      </c>
      <c r="J10" s="1" t="s">
        <v>48</v>
      </c>
      <c r="K10" s="9" t="str">
        <f t="shared" si="0"/>
        <v>GPA</v>
      </c>
    </row>
    <row r="11" spans="1:11" ht="15" customHeight="1">
      <c r="A11" s="1">
        <v>7</v>
      </c>
      <c r="B11" s="1">
        <v>409</v>
      </c>
      <c r="C11" s="1" t="s">
        <v>18</v>
      </c>
      <c r="D11" s="1" t="s">
        <v>58</v>
      </c>
      <c r="E11" s="1" t="s">
        <v>59</v>
      </c>
      <c r="F11" s="1">
        <v>344</v>
      </c>
      <c r="G11" s="1">
        <v>7.68</v>
      </c>
      <c r="H11" s="1">
        <v>45</v>
      </c>
      <c r="I11" s="1">
        <v>24</v>
      </c>
      <c r="J11" s="1" t="s">
        <v>48</v>
      </c>
      <c r="K11" s="9" t="str">
        <f t="shared" si="0"/>
        <v>GPA</v>
      </c>
    </row>
    <row r="12" spans="1:11" ht="15" customHeight="1">
      <c r="A12" s="1">
        <v>7</v>
      </c>
      <c r="B12" s="1">
        <v>409</v>
      </c>
      <c r="C12" s="1" t="s">
        <v>21</v>
      </c>
      <c r="D12" s="1" t="s">
        <v>60</v>
      </c>
      <c r="E12" s="1" t="s">
        <v>61</v>
      </c>
      <c r="F12" s="1">
        <v>2828</v>
      </c>
      <c r="G12" s="1">
        <v>66.5</v>
      </c>
      <c r="H12" s="1">
        <v>43</v>
      </c>
      <c r="I12" s="1">
        <v>25</v>
      </c>
      <c r="J12" s="1" t="s">
        <v>48</v>
      </c>
      <c r="K12" s="9" t="str">
        <f t="shared" si="0"/>
        <v>GPA</v>
      </c>
    </row>
    <row r="13" spans="1:11" ht="15" customHeight="1">
      <c r="A13" s="1">
        <v>7</v>
      </c>
      <c r="B13" s="1">
        <v>409</v>
      </c>
      <c r="C13" s="1" t="s">
        <v>53</v>
      </c>
      <c r="D13" s="1" t="s">
        <v>60</v>
      </c>
      <c r="E13" s="1" t="s">
        <v>61</v>
      </c>
      <c r="F13" s="1">
        <v>714</v>
      </c>
      <c r="G13" s="1">
        <v>3.65</v>
      </c>
      <c r="H13" s="1">
        <v>196</v>
      </c>
      <c r="I13" s="1">
        <v>105</v>
      </c>
      <c r="J13" s="1" t="s">
        <v>48</v>
      </c>
      <c r="K13" s="9" t="str">
        <f t="shared" si="0"/>
        <v>GPA</v>
      </c>
    </row>
    <row r="14" spans="1:11" ht="15" customHeight="1">
      <c r="A14" s="1">
        <v>7</v>
      </c>
      <c r="B14" s="1">
        <v>409</v>
      </c>
      <c r="C14" s="1" t="s">
        <v>21</v>
      </c>
      <c r="D14" s="1" t="s">
        <v>62</v>
      </c>
      <c r="E14" s="1" t="s">
        <v>63</v>
      </c>
      <c r="F14" s="1">
        <v>1857</v>
      </c>
      <c r="G14" s="1">
        <v>46.24</v>
      </c>
      <c r="H14" s="1">
        <v>40</v>
      </c>
      <c r="I14" s="1">
        <v>25</v>
      </c>
      <c r="J14" s="1" t="s">
        <v>48</v>
      </c>
      <c r="K14" s="9" t="str">
        <f t="shared" si="0"/>
        <v>GPA</v>
      </c>
    </row>
    <row r="15" spans="1:11" ht="15" customHeight="1">
      <c r="A15" s="1">
        <v>7</v>
      </c>
      <c r="B15" s="1">
        <v>409</v>
      </c>
      <c r="C15" s="1" t="s">
        <v>21</v>
      </c>
      <c r="D15" s="1" t="s">
        <v>64</v>
      </c>
      <c r="E15" s="1" t="s">
        <v>65</v>
      </c>
      <c r="F15" s="1">
        <v>1507</v>
      </c>
      <c r="G15" s="1">
        <v>52.63</v>
      </c>
      <c r="H15" s="1">
        <v>29</v>
      </c>
      <c r="I15" s="1">
        <v>25</v>
      </c>
      <c r="J15" s="1" t="s">
        <v>48</v>
      </c>
      <c r="K15" s="9" t="str">
        <f t="shared" si="0"/>
        <v>GPA</v>
      </c>
    </row>
    <row r="16" spans="1:11" ht="15" customHeight="1">
      <c r="A16" s="1">
        <v>7</v>
      </c>
      <c r="B16" s="1">
        <v>409</v>
      </c>
      <c r="C16" s="1" t="s">
        <v>21</v>
      </c>
      <c r="D16" s="1" t="s">
        <v>66</v>
      </c>
      <c r="E16" s="1" t="s">
        <v>67</v>
      </c>
      <c r="F16" s="1">
        <v>2386</v>
      </c>
      <c r="G16" s="1">
        <v>43.63</v>
      </c>
      <c r="H16" s="1">
        <v>55</v>
      </c>
      <c r="I16" s="1">
        <v>25</v>
      </c>
      <c r="J16" s="1" t="s">
        <v>48</v>
      </c>
      <c r="K16" s="9" t="str">
        <f t="shared" si="0"/>
        <v>GPA</v>
      </c>
    </row>
    <row r="17" spans="1:11" ht="15" customHeight="1">
      <c r="A17" s="1">
        <v>7</v>
      </c>
      <c r="B17" s="1">
        <v>409</v>
      </c>
      <c r="C17" s="1" t="s">
        <v>18</v>
      </c>
      <c r="D17" s="1" t="s">
        <v>68</v>
      </c>
      <c r="E17" s="1" t="s">
        <v>69</v>
      </c>
      <c r="F17" s="1">
        <v>458</v>
      </c>
      <c r="G17" s="1">
        <v>8.16</v>
      </c>
      <c r="H17" s="1">
        <v>56</v>
      </c>
      <c r="I17" s="1">
        <v>24</v>
      </c>
      <c r="J17" s="1" t="s">
        <v>48</v>
      </c>
      <c r="K17" s="9" t="str">
        <f t="shared" si="0"/>
        <v>GPA</v>
      </c>
    </row>
    <row r="18" spans="1:11" ht="15" customHeight="1">
      <c r="A18" s="1">
        <v>7</v>
      </c>
      <c r="B18" s="1">
        <v>409</v>
      </c>
      <c r="C18" s="1" t="s">
        <v>21</v>
      </c>
      <c r="D18" s="1" t="s">
        <v>70</v>
      </c>
      <c r="E18" s="1" t="s">
        <v>71</v>
      </c>
      <c r="F18" s="1">
        <v>1860</v>
      </c>
      <c r="G18" s="1">
        <v>57.56</v>
      </c>
      <c r="H18" s="1">
        <v>32</v>
      </c>
      <c r="I18" s="1">
        <v>25</v>
      </c>
      <c r="J18" s="1" t="s">
        <v>48</v>
      </c>
      <c r="K18" s="9" t="str">
        <f t="shared" si="0"/>
        <v>GPA</v>
      </c>
    </row>
    <row r="19" spans="1:11" ht="15" customHeight="1">
      <c r="A19" s="1">
        <v>7</v>
      </c>
      <c r="B19" s="1">
        <v>409</v>
      </c>
      <c r="C19" s="1" t="s">
        <v>21</v>
      </c>
      <c r="D19" s="1" t="s">
        <v>72</v>
      </c>
      <c r="E19" s="1" t="s">
        <v>73</v>
      </c>
      <c r="F19" s="1">
        <v>1886</v>
      </c>
      <c r="G19" s="1">
        <v>46.25</v>
      </c>
      <c r="H19" s="1">
        <v>41</v>
      </c>
      <c r="I19" s="1">
        <v>25</v>
      </c>
      <c r="J19" s="1" t="s">
        <v>48</v>
      </c>
      <c r="K19" s="9" t="str">
        <f t="shared" si="0"/>
        <v>GPA</v>
      </c>
    </row>
    <row r="20" spans="1:11" ht="15" customHeight="1">
      <c r="A20" s="1">
        <v>7</v>
      </c>
      <c r="B20" s="1">
        <v>409</v>
      </c>
      <c r="C20" s="1" t="s">
        <v>20</v>
      </c>
      <c r="D20" s="1" t="s">
        <v>74</v>
      </c>
      <c r="E20" s="1" t="s">
        <v>75</v>
      </c>
      <c r="F20" s="1">
        <v>246</v>
      </c>
      <c r="G20" s="1">
        <v>6.61</v>
      </c>
      <c r="H20" s="1">
        <v>37</v>
      </c>
      <c r="I20" s="1">
        <v>22</v>
      </c>
      <c r="J20" s="1" t="s">
        <v>48</v>
      </c>
      <c r="K20" s="9" t="str">
        <f t="shared" si="0"/>
        <v>GPA</v>
      </c>
    </row>
    <row r="21" spans="1:11" ht="15" customHeight="1">
      <c r="A21" s="1">
        <v>7</v>
      </c>
      <c r="B21" s="1">
        <v>409</v>
      </c>
      <c r="C21" s="1" t="s">
        <v>19</v>
      </c>
      <c r="D21" s="1" t="s">
        <v>74</v>
      </c>
      <c r="E21" s="1" t="s">
        <v>75</v>
      </c>
      <c r="F21" s="1">
        <v>2277</v>
      </c>
      <c r="G21" s="1">
        <v>45.8</v>
      </c>
      <c r="H21" s="1">
        <v>50</v>
      </c>
      <c r="I21" s="1">
        <v>25</v>
      </c>
      <c r="J21" s="1" t="s">
        <v>48</v>
      </c>
      <c r="K21" s="9" t="str">
        <f t="shared" si="0"/>
        <v>GPA</v>
      </c>
    </row>
    <row r="22" spans="1:11" ht="15" customHeight="1">
      <c r="A22" s="1">
        <v>7</v>
      </c>
      <c r="B22" s="1">
        <v>409</v>
      </c>
      <c r="C22" s="1" t="s">
        <v>20</v>
      </c>
      <c r="D22" s="1" t="s">
        <v>76</v>
      </c>
      <c r="E22" s="1" t="s">
        <v>77</v>
      </c>
      <c r="F22" s="1">
        <v>370</v>
      </c>
      <c r="G22" s="1">
        <v>19.940000000000001</v>
      </c>
      <c r="H22" s="1">
        <v>19</v>
      </c>
      <c r="I22" s="1">
        <v>22</v>
      </c>
      <c r="J22" s="1" t="s">
        <v>48</v>
      </c>
      <c r="K22" s="9" t="str">
        <f t="shared" si="0"/>
        <v>GPA</v>
      </c>
    </row>
    <row r="23" spans="1:11" ht="15" customHeight="1">
      <c r="A23" s="1">
        <v>7</v>
      </c>
      <c r="B23" s="1">
        <v>409</v>
      </c>
      <c r="C23" s="1" t="s">
        <v>19</v>
      </c>
      <c r="D23" s="1" t="s">
        <v>76</v>
      </c>
      <c r="E23" s="1" t="s">
        <v>77</v>
      </c>
      <c r="F23" s="1">
        <v>2278</v>
      </c>
      <c r="G23" s="1">
        <v>40.409999999999997</v>
      </c>
      <c r="H23" s="1">
        <v>56</v>
      </c>
      <c r="I23" s="1">
        <v>25</v>
      </c>
      <c r="J23" s="1" t="s">
        <v>48</v>
      </c>
      <c r="K23" s="9" t="str">
        <f t="shared" si="0"/>
        <v>GPA</v>
      </c>
    </row>
    <row r="24" spans="1:11" ht="15" customHeight="1">
      <c r="A24" s="1">
        <v>7</v>
      </c>
      <c r="B24" s="1">
        <v>409</v>
      </c>
      <c r="C24" s="1" t="s">
        <v>53</v>
      </c>
      <c r="D24" s="1" t="s">
        <v>76</v>
      </c>
      <c r="E24" s="1" t="s">
        <v>77</v>
      </c>
      <c r="F24" s="1">
        <v>605</v>
      </c>
      <c r="G24" s="1">
        <v>9.49</v>
      </c>
      <c r="H24" s="1">
        <v>64</v>
      </c>
      <c r="I24" s="1">
        <v>105</v>
      </c>
      <c r="J24" s="1" t="s">
        <v>48</v>
      </c>
      <c r="K24" s="9" t="str">
        <f t="shared" si="0"/>
        <v>GPA</v>
      </c>
    </row>
    <row r="25" spans="1:11" ht="15" customHeight="1">
      <c r="A25" s="1">
        <v>7</v>
      </c>
      <c r="B25" s="1">
        <v>409</v>
      </c>
      <c r="C25" s="1" t="s">
        <v>20</v>
      </c>
      <c r="D25" s="1" t="s">
        <v>78</v>
      </c>
      <c r="E25" s="1" t="s">
        <v>79</v>
      </c>
      <c r="F25" s="1">
        <v>453</v>
      </c>
      <c r="G25" s="1">
        <v>8.2799999999999994</v>
      </c>
      <c r="H25" s="1">
        <v>55</v>
      </c>
      <c r="I25" s="1">
        <v>22</v>
      </c>
      <c r="J25" s="1" t="s">
        <v>48</v>
      </c>
      <c r="K25" s="9" t="str">
        <f t="shared" si="0"/>
        <v>GPA</v>
      </c>
    </row>
    <row r="26" spans="1:11" ht="15" customHeight="1">
      <c r="A26" s="1">
        <v>7</v>
      </c>
      <c r="B26" s="1">
        <v>409</v>
      </c>
      <c r="C26" s="1" t="s">
        <v>19</v>
      </c>
      <c r="D26" s="1" t="s">
        <v>78</v>
      </c>
      <c r="E26" s="1" t="s">
        <v>79</v>
      </c>
      <c r="F26" s="1">
        <v>1706</v>
      </c>
      <c r="G26" s="1">
        <v>24.55</v>
      </c>
      <c r="H26" s="1">
        <v>69</v>
      </c>
      <c r="I26" s="1">
        <v>25</v>
      </c>
      <c r="J26" s="1" t="s">
        <v>48</v>
      </c>
      <c r="K26" s="9" t="str">
        <f t="shared" si="0"/>
        <v>GPA</v>
      </c>
    </row>
    <row r="27" spans="1:11" ht="15" customHeight="1">
      <c r="A27" s="1">
        <v>7</v>
      </c>
      <c r="B27" s="1">
        <v>409</v>
      </c>
      <c r="C27" s="1" t="s">
        <v>20</v>
      </c>
      <c r="D27" s="1" t="s">
        <v>80</v>
      </c>
      <c r="E27" s="1" t="s">
        <v>81</v>
      </c>
      <c r="F27" s="1">
        <v>226</v>
      </c>
      <c r="G27" s="1">
        <v>9.69</v>
      </c>
      <c r="H27" s="1">
        <v>23</v>
      </c>
      <c r="I27" s="1">
        <v>22</v>
      </c>
      <c r="J27" s="1" t="s">
        <v>48</v>
      </c>
      <c r="K27" s="9" t="str">
        <f t="shared" si="0"/>
        <v>GPA</v>
      </c>
    </row>
    <row r="28" spans="1:11" ht="15" customHeight="1">
      <c r="A28" s="1">
        <v>7</v>
      </c>
      <c r="B28" s="1">
        <v>409</v>
      </c>
      <c r="C28" s="1" t="s">
        <v>19</v>
      </c>
      <c r="D28" s="1" t="s">
        <v>80</v>
      </c>
      <c r="E28" s="1" t="s">
        <v>81</v>
      </c>
      <c r="F28" s="1">
        <v>1772</v>
      </c>
      <c r="G28" s="1">
        <v>32.03</v>
      </c>
      <c r="H28" s="1">
        <v>55</v>
      </c>
      <c r="I28" s="1">
        <v>25</v>
      </c>
      <c r="J28" s="1" t="s">
        <v>48</v>
      </c>
      <c r="K28" s="9" t="str">
        <f t="shared" si="0"/>
        <v>GPA</v>
      </c>
    </row>
    <row r="29" spans="1:11" ht="15" customHeight="1">
      <c r="A29" s="1">
        <v>7</v>
      </c>
      <c r="B29" s="1">
        <v>409</v>
      </c>
      <c r="C29" s="1" t="s">
        <v>53</v>
      </c>
      <c r="D29" s="1" t="s">
        <v>80</v>
      </c>
      <c r="E29" s="1" t="s">
        <v>81</v>
      </c>
      <c r="F29" s="1">
        <v>883</v>
      </c>
      <c r="G29" s="1">
        <v>14.54</v>
      </c>
      <c r="H29" s="1">
        <v>61</v>
      </c>
      <c r="I29" s="1">
        <v>105</v>
      </c>
      <c r="J29" s="1" t="s">
        <v>48</v>
      </c>
      <c r="K29" s="9" t="str">
        <f t="shared" si="0"/>
        <v>GPA</v>
      </c>
    </row>
    <row r="30" spans="1:11" ht="15" customHeight="1">
      <c r="A30" s="1">
        <v>7</v>
      </c>
      <c r="B30" s="1">
        <v>409</v>
      </c>
      <c r="C30" s="1" t="s">
        <v>18</v>
      </c>
      <c r="D30" s="1" t="s">
        <v>82</v>
      </c>
      <c r="E30" s="1" t="s">
        <v>83</v>
      </c>
      <c r="F30" s="1">
        <v>1036</v>
      </c>
      <c r="G30" s="1">
        <v>19.16</v>
      </c>
      <c r="H30" s="1">
        <v>54</v>
      </c>
      <c r="I30" s="1">
        <v>24</v>
      </c>
      <c r="J30" s="1" t="s">
        <v>48</v>
      </c>
      <c r="K30" s="9" t="str">
        <f t="shared" si="0"/>
        <v>GPA</v>
      </c>
    </row>
    <row r="31" spans="1:11" ht="15" customHeight="1">
      <c r="A31" s="1">
        <v>7</v>
      </c>
      <c r="B31" s="1">
        <v>409</v>
      </c>
      <c r="C31" s="1" t="s">
        <v>20</v>
      </c>
      <c r="D31" s="1" t="s">
        <v>84</v>
      </c>
      <c r="E31" s="1" t="s">
        <v>85</v>
      </c>
      <c r="F31" s="1">
        <v>3</v>
      </c>
      <c r="G31" s="1">
        <v>2.39</v>
      </c>
      <c r="H31" s="1">
        <v>1</v>
      </c>
      <c r="I31" s="1">
        <v>22</v>
      </c>
      <c r="J31" s="1" t="s">
        <v>48</v>
      </c>
      <c r="K31" s="9" t="str">
        <f t="shared" si="0"/>
        <v>GPA</v>
      </c>
    </row>
    <row r="32" spans="1:11" ht="15" customHeight="1">
      <c r="A32" s="1">
        <v>7</v>
      </c>
      <c r="B32" s="1">
        <v>409</v>
      </c>
      <c r="C32" s="1" t="s">
        <v>19</v>
      </c>
      <c r="D32" s="1" t="s">
        <v>84</v>
      </c>
      <c r="E32" s="1" t="s">
        <v>85</v>
      </c>
      <c r="F32" s="1">
        <v>2</v>
      </c>
      <c r="G32" s="1">
        <v>0.06</v>
      </c>
      <c r="H32" s="1">
        <v>33</v>
      </c>
      <c r="I32" s="1">
        <v>25</v>
      </c>
      <c r="J32" s="1" t="s">
        <v>48</v>
      </c>
      <c r="K32" s="9" t="str">
        <f t="shared" si="0"/>
        <v>GPA</v>
      </c>
    </row>
    <row r="33" spans="1:11" ht="15" customHeight="1">
      <c r="A33" s="1">
        <v>7</v>
      </c>
      <c r="B33" s="1">
        <v>409</v>
      </c>
      <c r="C33" s="1" t="s">
        <v>21</v>
      </c>
      <c r="D33" s="1" t="s">
        <v>86</v>
      </c>
      <c r="E33" s="1" t="s">
        <v>87</v>
      </c>
      <c r="F33" s="1">
        <v>2378</v>
      </c>
      <c r="G33" s="1">
        <v>49.24</v>
      </c>
      <c r="H33" s="1">
        <v>48</v>
      </c>
      <c r="I33" s="1">
        <v>25</v>
      </c>
      <c r="J33" s="1" t="s">
        <v>48</v>
      </c>
      <c r="K33" s="9" t="str">
        <f t="shared" si="0"/>
        <v>GPA</v>
      </c>
    </row>
    <row r="34" spans="1:11" ht="15" customHeight="1">
      <c r="A34" s="1">
        <v>7</v>
      </c>
      <c r="B34" s="1">
        <v>409</v>
      </c>
      <c r="C34" s="1" t="s">
        <v>20</v>
      </c>
      <c r="D34" s="1" t="s">
        <v>88</v>
      </c>
      <c r="E34" s="1" t="s">
        <v>89</v>
      </c>
      <c r="F34" s="1">
        <v>27</v>
      </c>
      <c r="G34" s="1">
        <v>1.23</v>
      </c>
      <c r="H34" s="1">
        <v>22</v>
      </c>
      <c r="I34" s="1">
        <v>22</v>
      </c>
      <c r="J34" s="1" t="s">
        <v>48</v>
      </c>
      <c r="K34" s="9" t="str">
        <f t="shared" si="0"/>
        <v>GPA</v>
      </c>
    </row>
    <row r="35" spans="1:11" ht="15" customHeight="1">
      <c r="A35" s="1">
        <v>7</v>
      </c>
      <c r="B35" s="1">
        <v>409</v>
      </c>
      <c r="C35" s="1" t="s">
        <v>19</v>
      </c>
      <c r="D35" s="1" t="s">
        <v>88</v>
      </c>
      <c r="E35" s="1" t="s">
        <v>89</v>
      </c>
      <c r="F35" s="1">
        <v>2453</v>
      </c>
      <c r="G35" s="1">
        <v>57.84</v>
      </c>
      <c r="H35" s="1">
        <v>42</v>
      </c>
      <c r="I35" s="1">
        <v>25</v>
      </c>
      <c r="J35" s="1" t="s">
        <v>48</v>
      </c>
      <c r="K35" s="9" t="str">
        <f t="shared" si="0"/>
        <v>GPA</v>
      </c>
    </row>
    <row r="36" spans="1:11" ht="15" customHeight="1">
      <c r="A36" s="1">
        <v>7</v>
      </c>
      <c r="B36" s="1">
        <v>409</v>
      </c>
      <c r="C36" s="1" t="s">
        <v>21</v>
      </c>
      <c r="D36" s="1" t="s">
        <v>90</v>
      </c>
      <c r="E36" s="1" t="s">
        <v>91</v>
      </c>
      <c r="F36" s="1">
        <v>1884</v>
      </c>
      <c r="G36" s="1">
        <v>68.16</v>
      </c>
      <c r="H36" s="1">
        <v>28</v>
      </c>
      <c r="I36" s="1">
        <v>25</v>
      </c>
      <c r="J36" s="1" t="s">
        <v>48</v>
      </c>
      <c r="K36" s="9" t="str">
        <f t="shared" si="0"/>
        <v>GPA</v>
      </c>
    </row>
    <row r="37" spans="1:11" ht="15" customHeight="1">
      <c r="A37" s="1">
        <v>7</v>
      </c>
      <c r="B37" s="1">
        <v>409</v>
      </c>
      <c r="C37" s="1" t="s">
        <v>18</v>
      </c>
      <c r="D37" s="1" t="s">
        <v>92</v>
      </c>
      <c r="E37" s="1" t="s">
        <v>93</v>
      </c>
      <c r="F37" s="1">
        <v>22</v>
      </c>
      <c r="G37" s="1">
        <v>0.4</v>
      </c>
      <c r="H37" s="1">
        <v>55</v>
      </c>
      <c r="I37" s="1">
        <v>24</v>
      </c>
      <c r="J37" s="1" t="s">
        <v>48</v>
      </c>
      <c r="K37" s="9" t="str">
        <f t="shared" si="0"/>
        <v>GPA</v>
      </c>
    </row>
    <row r="38" spans="1:11" ht="15" customHeight="1">
      <c r="A38" s="1">
        <v>7</v>
      </c>
      <c r="B38" s="1">
        <v>409</v>
      </c>
      <c r="C38" s="1" t="s">
        <v>20</v>
      </c>
      <c r="D38" s="1" t="s">
        <v>92</v>
      </c>
      <c r="E38" s="1" t="s">
        <v>93</v>
      </c>
      <c r="F38" s="1">
        <v>102</v>
      </c>
      <c r="G38" s="1">
        <v>7.98</v>
      </c>
      <c r="H38" s="1">
        <v>13</v>
      </c>
      <c r="I38" s="1">
        <v>22</v>
      </c>
      <c r="J38" s="1" t="s">
        <v>48</v>
      </c>
      <c r="K38" s="9" t="str">
        <f t="shared" si="0"/>
        <v>GPA</v>
      </c>
    </row>
    <row r="39" spans="1:11" ht="15" customHeight="1">
      <c r="A39" s="1">
        <v>7</v>
      </c>
      <c r="B39" s="1">
        <v>409</v>
      </c>
      <c r="C39" s="1" t="s">
        <v>19</v>
      </c>
      <c r="D39" s="1" t="s">
        <v>92</v>
      </c>
      <c r="E39" s="1" t="s">
        <v>93</v>
      </c>
      <c r="F39" s="1">
        <v>1301</v>
      </c>
      <c r="G39" s="1">
        <v>62.67</v>
      </c>
      <c r="H39" s="1">
        <v>21</v>
      </c>
      <c r="I39" s="1">
        <v>25</v>
      </c>
      <c r="J39" s="1" t="s">
        <v>48</v>
      </c>
      <c r="K39" s="9" t="str">
        <f t="shared" si="0"/>
        <v>GPA</v>
      </c>
    </row>
    <row r="40" spans="1:11" ht="15" customHeight="1">
      <c r="A40" s="1">
        <v>7</v>
      </c>
      <c r="B40" s="1">
        <v>409</v>
      </c>
      <c r="C40" s="1" t="s">
        <v>53</v>
      </c>
      <c r="D40" s="1" t="s">
        <v>92</v>
      </c>
      <c r="E40" s="1" t="s">
        <v>93</v>
      </c>
      <c r="F40" s="1">
        <v>1539</v>
      </c>
      <c r="G40" s="1">
        <v>16.62</v>
      </c>
      <c r="H40" s="1">
        <v>93</v>
      </c>
      <c r="I40" s="1">
        <v>105</v>
      </c>
      <c r="J40" s="1" t="s">
        <v>48</v>
      </c>
      <c r="K40" s="9" t="str">
        <f t="shared" si="0"/>
        <v>GPA</v>
      </c>
    </row>
    <row r="41" spans="1:11" ht="15" customHeight="1">
      <c r="A41" s="1">
        <v>7</v>
      </c>
      <c r="B41" s="1">
        <v>409</v>
      </c>
      <c r="C41" s="1" t="s">
        <v>21</v>
      </c>
      <c r="D41" s="1" t="s">
        <v>94</v>
      </c>
      <c r="E41" s="1" t="s">
        <v>95</v>
      </c>
      <c r="F41" s="1">
        <v>1927</v>
      </c>
      <c r="G41" s="1">
        <v>68.42</v>
      </c>
      <c r="H41" s="1">
        <v>28</v>
      </c>
      <c r="I41" s="1">
        <v>25</v>
      </c>
      <c r="J41" s="1" t="s">
        <v>48</v>
      </c>
      <c r="K41" s="9" t="str">
        <f t="shared" si="0"/>
        <v>GPA</v>
      </c>
    </row>
    <row r="42" spans="1:11" ht="15" customHeight="1">
      <c r="A42" s="1">
        <v>7</v>
      </c>
      <c r="B42" s="1">
        <v>409</v>
      </c>
      <c r="C42" s="1" t="s">
        <v>19</v>
      </c>
      <c r="D42" s="1" t="s">
        <v>96</v>
      </c>
      <c r="E42" s="1" t="s">
        <v>97</v>
      </c>
      <c r="F42" s="1">
        <v>1263</v>
      </c>
      <c r="G42" s="1">
        <v>35.93</v>
      </c>
      <c r="H42" s="1">
        <v>35</v>
      </c>
      <c r="I42" s="1">
        <v>25</v>
      </c>
      <c r="J42" s="1" t="s">
        <v>48</v>
      </c>
      <c r="K42" s="9" t="str">
        <f t="shared" si="0"/>
        <v>GPA</v>
      </c>
    </row>
    <row r="43" spans="1:11" ht="15" customHeight="1">
      <c r="A43" s="1">
        <v>7</v>
      </c>
      <c r="B43" s="1">
        <v>409</v>
      </c>
      <c r="C43" s="1" t="s">
        <v>18</v>
      </c>
      <c r="D43" s="1" t="s">
        <v>98</v>
      </c>
      <c r="E43" s="1" t="s">
        <v>99</v>
      </c>
      <c r="F43" s="1">
        <v>26</v>
      </c>
      <c r="G43" s="1">
        <v>1.44</v>
      </c>
      <c r="H43" s="1">
        <v>18</v>
      </c>
      <c r="I43" s="1">
        <v>24</v>
      </c>
      <c r="J43" s="1" t="s">
        <v>48</v>
      </c>
      <c r="K43" s="9" t="str">
        <f t="shared" si="0"/>
        <v>GPA</v>
      </c>
    </row>
    <row r="44" spans="1:11" ht="15" customHeight="1">
      <c r="A44" s="1">
        <v>7</v>
      </c>
      <c r="B44" s="1">
        <v>409</v>
      </c>
      <c r="C44" s="1" t="s">
        <v>20</v>
      </c>
      <c r="D44" s="1" t="s">
        <v>98</v>
      </c>
      <c r="E44" s="1" t="s">
        <v>99</v>
      </c>
      <c r="F44" s="1">
        <v>274</v>
      </c>
      <c r="G44" s="1">
        <v>12.71</v>
      </c>
      <c r="H44" s="1">
        <v>22</v>
      </c>
      <c r="I44" s="1">
        <v>22</v>
      </c>
      <c r="J44" s="1" t="s">
        <v>48</v>
      </c>
      <c r="K44" s="9" t="str">
        <f t="shared" si="0"/>
        <v>GPA</v>
      </c>
    </row>
    <row r="45" spans="1:11" ht="15" customHeight="1">
      <c r="A45" s="1">
        <v>7</v>
      </c>
      <c r="B45" s="1">
        <v>409</v>
      </c>
      <c r="C45" s="1" t="s">
        <v>19</v>
      </c>
      <c r="D45" s="1" t="s">
        <v>98</v>
      </c>
      <c r="E45" s="1" t="s">
        <v>99</v>
      </c>
      <c r="F45" s="1">
        <v>524</v>
      </c>
      <c r="G45" s="1">
        <v>11.93</v>
      </c>
      <c r="H45" s="1">
        <v>44</v>
      </c>
      <c r="I45" s="1">
        <v>25</v>
      </c>
      <c r="J45" s="1" t="s">
        <v>48</v>
      </c>
      <c r="K45" s="9" t="str">
        <f t="shared" si="0"/>
        <v>GPA</v>
      </c>
    </row>
    <row r="46" spans="1:11" ht="15" customHeight="1">
      <c r="A46" s="1">
        <v>7</v>
      </c>
      <c r="B46" s="1">
        <v>409</v>
      </c>
      <c r="C46" s="1" t="s">
        <v>53</v>
      </c>
      <c r="D46" s="1" t="s">
        <v>98</v>
      </c>
      <c r="E46" s="1" t="s">
        <v>99</v>
      </c>
      <c r="F46" s="1">
        <v>2113</v>
      </c>
      <c r="G46" s="1">
        <v>20.28</v>
      </c>
      <c r="H46" s="1">
        <v>104</v>
      </c>
      <c r="I46" s="1">
        <v>105</v>
      </c>
      <c r="J46" s="1" t="s">
        <v>48</v>
      </c>
      <c r="K46" s="9" t="str">
        <f t="shared" si="0"/>
        <v>GPA</v>
      </c>
    </row>
    <row r="47" spans="1:11" ht="15" customHeight="1">
      <c r="A47" s="1">
        <v>7</v>
      </c>
      <c r="B47" s="1">
        <v>409</v>
      </c>
      <c r="C47" s="1" t="s">
        <v>18</v>
      </c>
      <c r="D47" s="1" t="s">
        <v>100</v>
      </c>
      <c r="E47" s="1" t="s">
        <v>101</v>
      </c>
      <c r="F47" s="1">
        <v>1099</v>
      </c>
      <c r="G47" s="1">
        <v>19.53</v>
      </c>
      <c r="H47" s="1">
        <v>56</v>
      </c>
      <c r="I47" s="1">
        <v>24</v>
      </c>
      <c r="J47" s="1" t="s">
        <v>48</v>
      </c>
      <c r="K47" s="9" t="str">
        <f t="shared" si="0"/>
        <v>GPA</v>
      </c>
    </row>
    <row r="48" spans="1:11" ht="15" customHeight="1">
      <c r="A48" s="1">
        <v>7</v>
      </c>
      <c r="B48" s="1">
        <v>409</v>
      </c>
      <c r="C48" s="1" t="s">
        <v>53</v>
      </c>
      <c r="D48" s="1" t="s">
        <v>100</v>
      </c>
      <c r="E48" s="1" t="s">
        <v>101</v>
      </c>
      <c r="F48" s="1">
        <v>179</v>
      </c>
      <c r="G48" s="1">
        <v>1.28</v>
      </c>
      <c r="H48" s="1">
        <v>140</v>
      </c>
      <c r="I48" s="1">
        <v>105</v>
      </c>
      <c r="J48" s="1" t="s">
        <v>48</v>
      </c>
      <c r="K48" s="9" t="str">
        <f t="shared" si="0"/>
        <v>GPA</v>
      </c>
    </row>
    <row r="49" spans="1:11" ht="15" customHeight="1">
      <c r="A49" s="1">
        <v>7</v>
      </c>
      <c r="B49" s="1">
        <v>409</v>
      </c>
      <c r="C49" s="1" t="s">
        <v>21</v>
      </c>
      <c r="D49" s="1" t="s">
        <v>102</v>
      </c>
      <c r="E49" s="1" t="s">
        <v>103</v>
      </c>
      <c r="F49" s="1">
        <v>2503</v>
      </c>
      <c r="G49" s="1">
        <v>59.6</v>
      </c>
      <c r="H49" s="1">
        <v>42</v>
      </c>
      <c r="I49" s="1">
        <v>25</v>
      </c>
      <c r="J49" s="1" t="s">
        <v>48</v>
      </c>
      <c r="K49" s="9" t="str">
        <f t="shared" si="0"/>
        <v>GPA</v>
      </c>
    </row>
    <row r="50" spans="1:11" ht="15" customHeight="1">
      <c r="A50" s="1">
        <v>7</v>
      </c>
      <c r="B50" s="1">
        <v>409</v>
      </c>
      <c r="C50" s="1" t="s">
        <v>53</v>
      </c>
      <c r="D50" s="1" t="s">
        <v>102</v>
      </c>
      <c r="E50" s="1" t="s">
        <v>103</v>
      </c>
      <c r="F50" s="1">
        <v>579</v>
      </c>
      <c r="G50" s="1">
        <v>5.26</v>
      </c>
      <c r="H50" s="1">
        <v>110</v>
      </c>
      <c r="I50" s="1">
        <v>105</v>
      </c>
      <c r="J50" s="1" t="s">
        <v>48</v>
      </c>
      <c r="K50" s="9" t="str">
        <f t="shared" si="0"/>
        <v>GPA</v>
      </c>
    </row>
    <row r="51" spans="1:11" ht="15" customHeight="1">
      <c r="A51" s="1">
        <v>7</v>
      </c>
      <c r="B51" s="1">
        <v>409</v>
      </c>
      <c r="C51" s="1" t="s">
        <v>21</v>
      </c>
      <c r="D51" s="1" t="s">
        <v>104</v>
      </c>
      <c r="E51" s="1" t="s">
        <v>105</v>
      </c>
      <c r="F51" s="1">
        <v>1911</v>
      </c>
      <c r="G51" s="1">
        <v>53.72</v>
      </c>
      <c r="H51" s="1">
        <v>36</v>
      </c>
      <c r="I51" s="1">
        <v>25</v>
      </c>
      <c r="J51" s="1" t="s">
        <v>48</v>
      </c>
      <c r="K51" s="9" t="str">
        <f t="shared" si="0"/>
        <v>GPA</v>
      </c>
    </row>
    <row r="52" spans="1:11" ht="15" customHeight="1">
      <c r="A52" s="1">
        <v>7</v>
      </c>
      <c r="B52" s="1">
        <v>409</v>
      </c>
      <c r="C52" s="1" t="s">
        <v>20</v>
      </c>
      <c r="D52" s="1" t="s">
        <v>106</v>
      </c>
      <c r="E52" s="1" t="s">
        <v>107</v>
      </c>
      <c r="F52" s="1">
        <v>270</v>
      </c>
      <c r="G52" s="1">
        <v>13.6</v>
      </c>
      <c r="H52" s="1">
        <v>20</v>
      </c>
      <c r="I52" s="1">
        <v>22</v>
      </c>
      <c r="J52" s="1" t="s">
        <v>48</v>
      </c>
      <c r="K52" s="9" t="str">
        <f t="shared" si="0"/>
        <v>GPA</v>
      </c>
    </row>
    <row r="53" spans="1:11" ht="15" customHeight="1">
      <c r="A53" s="1">
        <v>7</v>
      </c>
      <c r="B53" s="1">
        <v>409</v>
      </c>
      <c r="C53" s="1" t="s">
        <v>53</v>
      </c>
      <c r="D53" s="1" t="s">
        <v>106</v>
      </c>
      <c r="E53" s="1" t="s">
        <v>107</v>
      </c>
      <c r="F53" s="1">
        <v>109</v>
      </c>
      <c r="G53" s="1">
        <v>4.04</v>
      </c>
      <c r="H53" s="1">
        <v>27</v>
      </c>
      <c r="I53" s="1">
        <v>105</v>
      </c>
      <c r="J53" s="1" t="s">
        <v>48</v>
      </c>
      <c r="K53" s="9" t="str">
        <f t="shared" si="0"/>
        <v>GPA</v>
      </c>
    </row>
    <row r="54" spans="1:11" ht="15" customHeight="1">
      <c r="A54" s="1">
        <v>7</v>
      </c>
      <c r="B54" s="1">
        <v>409</v>
      </c>
      <c r="C54" s="1" t="s">
        <v>53</v>
      </c>
      <c r="D54" s="1" t="s">
        <v>108</v>
      </c>
      <c r="E54" s="1" t="s">
        <v>109</v>
      </c>
      <c r="F54" s="1">
        <v>2840</v>
      </c>
      <c r="G54" s="1">
        <v>43.72</v>
      </c>
      <c r="H54" s="1">
        <v>65</v>
      </c>
      <c r="I54" s="1">
        <v>105</v>
      </c>
      <c r="J54" s="1" t="s">
        <v>48</v>
      </c>
      <c r="K54" s="9" t="str">
        <f t="shared" si="0"/>
        <v>GPA</v>
      </c>
    </row>
    <row r="55" spans="1:11" ht="15" customHeight="1">
      <c r="A55" s="1">
        <v>7</v>
      </c>
      <c r="B55" s="1">
        <v>409</v>
      </c>
      <c r="C55" s="1" t="s">
        <v>20</v>
      </c>
      <c r="D55" s="1" t="s">
        <v>110</v>
      </c>
      <c r="E55" s="1" t="s">
        <v>111</v>
      </c>
      <c r="F55" s="1">
        <v>22</v>
      </c>
      <c r="G55" s="1">
        <v>0.98</v>
      </c>
      <c r="H55" s="1">
        <v>22</v>
      </c>
      <c r="I55" s="1">
        <v>22</v>
      </c>
      <c r="J55" s="1" t="s">
        <v>48</v>
      </c>
      <c r="K55" s="9" t="str">
        <f t="shared" si="0"/>
        <v>GPA</v>
      </c>
    </row>
    <row r="56" spans="1:11" ht="15" customHeight="1">
      <c r="A56" s="1">
        <v>7</v>
      </c>
      <c r="B56" s="1">
        <v>409</v>
      </c>
      <c r="C56" s="1" t="s">
        <v>20</v>
      </c>
      <c r="D56" s="1" t="s">
        <v>112</v>
      </c>
      <c r="E56" s="1" t="s">
        <v>113</v>
      </c>
      <c r="F56" s="1">
        <v>330</v>
      </c>
      <c r="G56" s="1">
        <v>8.77</v>
      </c>
      <c r="H56" s="1">
        <v>38</v>
      </c>
      <c r="I56" s="1">
        <v>22</v>
      </c>
      <c r="J56" s="1" t="s">
        <v>48</v>
      </c>
      <c r="K56" s="9" t="str">
        <f t="shared" si="0"/>
        <v>GPA</v>
      </c>
    </row>
    <row r="57" spans="1:11" ht="15" customHeight="1">
      <c r="A57" s="1">
        <v>7</v>
      </c>
      <c r="B57" s="1">
        <v>409</v>
      </c>
      <c r="C57" s="1" t="s">
        <v>19</v>
      </c>
      <c r="D57" s="1" t="s">
        <v>112</v>
      </c>
      <c r="E57" s="1" t="s">
        <v>113</v>
      </c>
      <c r="F57" s="1">
        <v>2495</v>
      </c>
      <c r="G57" s="1">
        <v>33.33</v>
      </c>
      <c r="H57" s="1">
        <v>75</v>
      </c>
      <c r="I57" s="1">
        <v>25</v>
      </c>
      <c r="J57" s="1" t="s">
        <v>48</v>
      </c>
      <c r="K57" s="9" t="str">
        <f t="shared" si="0"/>
        <v>GPA</v>
      </c>
    </row>
    <row r="58" spans="1:11" ht="15" customHeight="1">
      <c r="A58" s="1">
        <v>7</v>
      </c>
      <c r="B58" s="1">
        <v>409</v>
      </c>
      <c r="C58" s="1" t="s">
        <v>21</v>
      </c>
      <c r="D58" s="1" t="s">
        <v>114</v>
      </c>
      <c r="E58" s="1" t="s">
        <v>115</v>
      </c>
      <c r="F58" s="1">
        <v>2469</v>
      </c>
      <c r="G58" s="1">
        <v>68.23</v>
      </c>
      <c r="H58" s="1">
        <v>36</v>
      </c>
      <c r="I58" s="1">
        <v>25</v>
      </c>
      <c r="J58" s="1" t="s">
        <v>48</v>
      </c>
      <c r="K58" s="9" t="str">
        <f t="shared" si="0"/>
        <v>GPA</v>
      </c>
    </row>
    <row r="59" spans="1:11" ht="15" customHeight="1">
      <c r="A59" s="1">
        <v>7</v>
      </c>
      <c r="B59" s="1">
        <v>409</v>
      </c>
      <c r="C59" s="1" t="s">
        <v>20</v>
      </c>
      <c r="D59" s="1" t="s">
        <v>116</v>
      </c>
      <c r="E59" s="1" t="s">
        <v>117</v>
      </c>
      <c r="F59" s="1">
        <v>5</v>
      </c>
      <c r="G59" s="1">
        <v>1.98</v>
      </c>
      <c r="H59" s="1">
        <v>3</v>
      </c>
      <c r="I59" s="1">
        <v>22</v>
      </c>
      <c r="J59" s="1" t="s">
        <v>48</v>
      </c>
      <c r="K59" s="9" t="str">
        <f t="shared" si="0"/>
        <v>GPA</v>
      </c>
    </row>
    <row r="60" spans="1:11" ht="15" customHeight="1">
      <c r="A60" s="1">
        <v>7</v>
      </c>
      <c r="B60" s="1">
        <v>409</v>
      </c>
      <c r="C60" s="1" t="s">
        <v>18</v>
      </c>
      <c r="D60" s="1" t="s">
        <v>118</v>
      </c>
      <c r="E60" s="1" t="s">
        <v>119</v>
      </c>
      <c r="F60" s="1">
        <v>889</v>
      </c>
      <c r="G60" s="1">
        <v>13.99</v>
      </c>
      <c r="H60" s="1">
        <v>64</v>
      </c>
      <c r="I60" s="1">
        <v>24</v>
      </c>
      <c r="J60" s="1" t="s">
        <v>48</v>
      </c>
      <c r="K60" s="9" t="str">
        <f t="shared" si="0"/>
        <v>GPA</v>
      </c>
    </row>
    <row r="61" spans="1:11" ht="15" customHeight="1">
      <c r="A61" s="1">
        <v>7</v>
      </c>
      <c r="B61" s="1">
        <v>409</v>
      </c>
      <c r="C61" s="1" t="s">
        <v>53</v>
      </c>
      <c r="D61" s="1" t="s">
        <v>118</v>
      </c>
      <c r="E61" s="1" t="s">
        <v>119</v>
      </c>
      <c r="F61" s="1">
        <v>257</v>
      </c>
      <c r="G61" s="1">
        <v>2.29</v>
      </c>
      <c r="H61" s="1">
        <v>112</v>
      </c>
      <c r="I61" s="1">
        <v>105</v>
      </c>
      <c r="J61" s="1" t="s">
        <v>48</v>
      </c>
      <c r="K61" s="9" t="str">
        <f t="shared" si="0"/>
        <v>GPA</v>
      </c>
    </row>
    <row r="62" spans="1:11" ht="15" customHeight="1">
      <c r="A62" s="1">
        <v>7</v>
      </c>
      <c r="B62" s="1">
        <v>409</v>
      </c>
      <c r="C62" s="1" t="s">
        <v>20</v>
      </c>
      <c r="D62" s="1" t="s">
        <v>120</v>
      </c>
      <c r="E62" s="1" t="s">
        <v>121</v>
      </c>
      <c r="F62" s="1">
        <v>81</v>
      </c>
      <c r="G62" s="1">
        <v>7.05</v>
      </c>
      <c r="H62" s="1">
        <v>11</v>
      </c>
      <c r="I62" s="1">
        <v>22</v>
      </c>
      <c r="J62" s="1" t="s">
        <v>48</v>
      </c>
      <c r="K62" s="9" t="str">
        <f t="shared" si="0"/>
        <v>GPA</v>
      </c>
    </row>
    <row r="63" spans="1:11" ht="15" customHeight="1">
      <c r="A63" s="1">
        <v>7</v>
      </c>
      <c r="B63" s="1">
        <v>409</v>
      </c>
      <c r="C63" s="1" t="s">
        <v>19</v>
      </c>
      <c r="D63" s="1" t="s">
        <v>120</v>
      </c>
      <c r="E63" s="1" t="s">
        <v>121</v>
      </c>
      <c r="F63" s="1">
        <v>549</v>
      </c>
      <c r="G63" s="1">
        <v>20.04</v>
      </c>
      <c r="H63" s="1">
        <v>27</v>
      </c>
      <c r="I63" s="1">
        <v>25</v>
      </c>
      <c r="J63" s="1" t="s">
        <v>48</v>
      </c>
      <c r="K63" s="9" t="str">
        <f t="shared" si="0"/>
        <v>GPA</v>
      </c>
    </row>
    <row r="64" spans="1:11" ht="15" customHeight="1">
      <c r="A64" s="1">
        <v>7</v>
      </c>
      <c r="B64" s="1">
        <v>409</v>
      </c>
      <c r="C64" s="1" t="s">
        <v>53</v>
      </c>
      <c r="D64" s="1" t="s">
        <v>120</v>
      </c>
      <c r="E64" s="1" t="s">
        <v>121</v>
      </c>
      <c r="F64" s="1">
        <v>769</v>
      </c>
      <c r="G64" s="1">
        <v>10.24</v>
      </c>
      <c r="H64" s="1">
        <v>75</v>
      </c>
      <c r="I64" s="1">
        <v>105</v>
      </c>
      <c r="J64" s="1" t="s">
        <v>48</v>
      </c>
      <c r="K64" s="9" t="str">
        <f t="shared" si="0"/>
        <v>GPA</v>
      </c>
    </row>
    <row r="65" spans="1:11" ht="15" customHeight="1">
      <c r="A65" s="1">
        <v>7</v>
      </c>
      <c r="B65" s="1">
        <v>409</v>
      </c>
      <c r="C65" s="1" t="s">
        <v>18</v>
      </c>
      <c r="D65" s="1" t="s">
        <v>122</v>
      </c>
      <c r="E65" s="1" t="s">
        <v>123</v>
      </c>
      <c r="F65" s="1">
        <v>223</v>
      </c>
      <c r="G65" s="1">
        <v>6.72</v>
      </c>
      <c r="H65" s="1">
        <v>33</v>
      </c>
      <c r="I65" s="1">
        <v>24</v>
      </c>
      <c r="J65" s="1" t="s">
        <v>48</v>
      </c>
      <c r="K65" s="9" t="str">
        <f t="shared" si="0"/>
        <v>GPA</v>
      </c>
    </row>
    <row r="66" spans="1:11" ht="15" customHeight="1">
      <c r="A66" s="1">
        <v>7</v>
      </c>
      <c r="B66" s="1">
        <v>409</v>
      </c>
      <c r="C66" s="1" t="s">
        <v>53</v>
      </c>
      <c r="D66" s="1" t="s">
        <v>122</v>
      </c>
      <c r="E66" s="1" t="s">
        <v>123</v>
      </c>
      <c r="F66" s="1">
        <v>1344</v>
      </c>
      <c r="G66" s="1">
        <v>19.670000000000002</v>
      </c>
      <c r="H66" s="1">
        <v>68</v>
      </c>
      <c r="I66" s="1">
        <v>105</v>
      </c>
      <c r="J66" s="1" t="s">
        <v>48</v>
      </c>
      <c r="K66" s="9" t="str">
        <f t="shared" ref="K66:K129" si="1">IF(J66&lt;&gt;"",IF(OR(UPPER(J66)="TERCEIRO",UPPER(J66)="TERCEIRA"),"TERCEIRA",IF(UPPER(J66)="GPA","GPA",J66)),IF(LEFT(D66,1)="T","TERCEIRA","GPA"))</f>
        <v>GPA</v>
      </c>
    </row>
    <row r="67" spans="1:11" ht="15" customHeight="1">
      <c r="A67" s="1">
        <v>7</v>
      </c>
      <c r="B67" s="1">
        <v>409</v>
      </c>
      <c r="C67" s="1" t="s">
        <v>21</v>
      </c>
      <c r="D67" s="1" t="s">
        <v>124</v>
      </c>
      <c r="E67" s="1" t="s">
        <v>125</v>
      </c>
      <c r="F67" s="1">
        <v>71</v>
      </c>
      <c r="G67" s="1">
        <v>2.84</v>
      </c>
      <c r="H67" s="1">
        <v>25</v>
      </c>
      <c r="I67" s="1">
        <v>25</v>
      </c>
      <c r="J67" s="1" t="s">
        <v>48</v>
      </c>
      <c r="K67" s="9" t="str">
        <f t="shared" si="1"/>
        <v>GPA</v>
      </c>
    </row>
    <row r="68" spans="1:11" ht="15" customHeight="1">
      <c r="A68" s="1">
        <v>7</v>
      </c>
      <c r="B68" s="1">
        <v>409</v>
      </c>
      <c r="C68" s="1" t="s">
        <v>18</v>
      </c>
      <c r="D68" s="1" t="s">
        <v>126</v>
      </c>
      <c r="E68" s="1" t="s">
        <v>127</v>
      </c>
      <c r="F68" s="1">
        <v>6</v>
      </c>
      <c r="G68" s="1">
        <v>2.34</v>
      </c>
      <c r="H68" s="1">
        <v>3</v>
      </c>
      <c r="I68" s="1">
        <v>24</v>
      </c>
      <c r="J68" s="1" t="s">
        <v>48</v>
      </c>
      <c r="K68" s="9" t="str">
        <f t="shared" si="1"/>
        <v>GPA</v>
      </c>
    </row>
    <row r="69" spans="1:11" ht="15" customHeight="1">
      <c r="A69" s="1">
        <v>7</v>
      </c>
      <c r="B69" s="1">
        <v>409</v>
      </c>
      <c r="C69" s="1" t="s">
        <v>20</v>
      </c>
      <c r="D69" s="1" t="s">
        <v>126</v>
      </c>
      <c r="E69" s="1" t="s">
        <v>127</v>
      </c>
      <c r="F69" s="1">
        <v>442</v>
      </c>
      <c r="G69" s="1">
        <v>10.77</v>
      </c>
      <c r="H69" s="1">
        <v>41</v>
      </c>
      <c r="I69" s="1">
        <v>22</v>
      </c>
      <c r="J69" s="1" t="s">
        <v>48</v>
      </c>
      <c r="K69" s="9" t="str">
        <f t="shared" si="1"/>
        <v>GPA</v>
      </c>
    </row>
    <row r="70" spans="1:11" ht="15" customHeight="1">
      <c r="A70" s="1">
        <v>7</v>
      </c>
      <c r="B70" s="1">
        <v>409</v>
      </c>
      <c r="C70" s="1" t="s">
        <v>19</v>
      </c>
      <c r="D70" s="1" t="s">
        <v>126</v>
      </c>
      <c r="E70" s="1" t="s">
        <v>127</v>
      </c>
      <c r="F70" s="1">
        <v>94</v>
      </c>
      <c r="G70" s="1">
        <v>2.4700000000000002</v>
      </c>
      <c r="H70" s="1">
        <v>38</v>
      </c>
      <c r="I70" s="1">
        <v>25</v>
      </c>
      <c r="J70" s="1" t="s">
        <v>48</v>
      </c>
      <c r="K70" s="9" t="str">
        <f t="shared" si="1"/>
        <v>GPA</v>
      </c>
    </row>
    <row r="71" spans="1:11" ht="15" customHeight="1">
      <c r="A71" s="1">
        <v>7</v>
      </c>
      <c r="B71" s="1">
        <v>409</v>
      </c>
      <c r="C71" s="1" t="s">
        <v>53</v>
      </c>
      <c r="D71" s="1" t="s">
        <v>126</v>
      </c>
      <c r="E71" s="1" t="s">
        <v>127</v>
      </c>
      <c r="F71" s="1">
        <v>1419</v>
      </c>
      <c r="G71" s="1">
        <v>22.66</v>
      </c>
      <c r="H71" s="1">
        <v>63</v>
      </c>
      <c r="I71" s="1">
        <v>105</v>
      </c>
      <c r="J71" s="1" t="s">
        <v>48</v>
      </c>
      <c r="K71" s="9" t="str">
        <f t="shared" si="1"/>
        <v>GPA</v>
      </c>
    </row>
    <row r="72" spans="1:11" ht="15" customHeight="1">
      <c r="A72" s="1">
        <v>7</v>
      </c>
      <c r="B72" s="1">
        <v>409</v>
      </c>
      <c r="C72" s="1" t="s">
        <v>20</v>
      </c>
      <c r="D72" s="1" t="s">
        <v>128</v>
      </c>
      <c r="E72" s="1" t="s">
        <v>129</v>
      </c>
      <c r="F72" s="1">
        <v>2</v>
      </c>
      <c r="G72" s="1">
        <v>0.72</v>
      </c>
      <c r="H72" s="1">
        <v>3</v>
      </c>
      <c r="I72" s="1">
        <v>22</v>
      </c>
      <c r="J72" s="1" t="s">
        <v>48</v>
      </c>
      <c r="K72" s="9" t="str">
        <f t="shared" si="1"/>
        <v>GPA</v>
      </c>
    </row>
    <row r="73" spans="1:11" ht="15" customHeight="1">
      <c r="A73" s="1">
        <v>7</v>
      </c>
      <c r="B73" s="1">
        <v>409</v>
      </c>
      <c r="C73" s="1" t="s">
        <v>19</v>
      </c>
      <c r="D73" s="1" t="s">
        <v>128</v>
      </c>
      <c r="E73" s="1" t="s">
        <v>129</v>
      </c>
      <c r="F73" s="1">
        <v>1</v>
      </c>
      <c r="G73" s="1">
        <v>1.7</v>
      </c>
      <c r="H73" s="1">
        <v>1</v>
      </c>
      <c r="I73" s="1">
        <v>25</v>
      </c>
      <c r="J73" s="1" t="s">
        <v>48</v>
      </c>
      <c r="K73" s="9" t="str">
        <f t="shared" si="1"/>
        <v>GPA</v>
      </c>
    </row>
    <row r="74" spans="1:11" ht="15" customHeight="1">
      <c r="A74" s="1">
        <v>7</v>
      </c>
      <c r="B74" s="1">
        <v>409</v>
      </c>
      <c r="C74" s="1" t="s">
        <v>20</v>
      </c>
      <c r="D74" s="1" t="s">
        <v>130</v>
      </c>
      <c r="E74" s="1" t="s">
        <v>131</v>
      </c>
      <c r="F74" s="1">
        <v>304</v>
      </c>
      <c r="G74" s="1">
        <v>20.28</v>
      </c>
      <c r="H74" s="1">
        <v>15</v>
      </c>
      <c r="I74" s="1">
        <v>22</v>
      </c>
      <c r="J74" s="1" t="s">
        <v>48</v>
      </c>
      <c r="K74" s="9" t="str">
        <f t="shared" si="1"/>
        <v>GPA</v>
      </c>
    </row>
    <row r="75" spans="1:11" ht="15" customHeight="1">
      <c r="A75" s="1">
        <v>7</v>
      </c>
      <c r="B75" s="1">
        <v>409</v>
      </c>
      <c r="C75" s="1" t="s">
        <v>20</v>
      </c>
      <c r="D75" s="1" t="s">
        <v>132</v>
      </c>
      <c r="E75" s="1" t="s">
        <v>133</v>
      </c>
      <c r="F75" s="1">
        <v>43</v>
      </c>
      <c r="G75" s="1">
        <v>4.71</v>
      </c>
      <c r="H75" s="1">
        <v>9</v>
      </c>
      <c r="I75" s="1">
        <v>22</v>
      </c>
      <c r="J75" s="1" t="s">
        <v>48</v>
      </c>
      <c r="K75" s="9" t="str">
        <f t="shared" si="1"/>
        <v>GPA</v>
      </c>
    </row>
    <row r="76" spans="1:11" ht="15" customHeight="1">
      <c r="A76" s="1">
        <v>7</v>
      </c>
      <c r="B76" s="1">
        <v>409</v>
      </c>
      <c r="C76" s="1" t="s">
        <v>19</v>
      </c>
      <c r="D76" s="1" t="s">
        <v>132</v>
      </c>
      <c r="E76" s="1" t="s">
        <v>133</v>
      </c>
      <c r="F76" s="1">
        <v>135</v>
      </c>
      <c r="G76" s="1">
        <v>4.3499999999999996</v>
      </c>
      <c r="H76" s="1">
        <v>31</v>
      </c>
      <c r="I76" s="1">
        <v>25</v>
      </c>
      <c r="J76" s="1" t="s">
        <v>48</v>
      </c>
      <c r="K76" s="9" t="str">
        <f t="shared" si="1"/>
        <v>GPA</v>
      </c>
    </row>
    <row r="77" spans="1:11" ht="15" customHeight="1">
      <c r="A77" s="1">
        <v>7</v>
      </c>
      <c r="B77" s="1">
        <v>409</v>
      </c>
      <c r="C77" s="1" t="s">
        <v>20</v>
      </c>
      <c r="D77" s="1" t="s">
        <v>134</v>
      </c>
      <c r="E77" s="1" t="s">
        <v>135</v>
      </c>
      <c r="F77" s="1">
        <v>433</v>
      </c>
      <c r="G77" s="1">
        <v>19.809999999999999</v>
      </c>
      <c r="H77" s="1">
        <v>22</v>
      </c>
      <c r="I77" s="1">
        <v>22</v>
      </c>
      <c r="J77" s="1" t="s">
        <v>48</v>
      </c>
      <c r="K77" s="9" t="str">
        <f t="shared" si="1"/>
        <v>GPA</v>
      </c>
    </row>
    <row r="78" spans="1:11" ht="15" customHeight="1">
      <c r="A78" s="1">
        <v>7</v>
      </c>
      <c r="B78" s="1">
        <v>409</v>
      </c>
      <c r="C78" s="1" t="s">
        <v>20</v>
      </c>
      <c r="D78" s="1" t="s">
        <v>136</v>
      </c>
      <c r="E78" s="1" t="s">
        <v>137</v>
      </c>
      <c r="F78" s="1">
        <v>33</v>
      </c>
      <c r="G78" s="1">
        <v>7.96</v>
      </c>
      <c r="H78" s="1">
        <v>4</v>
      </c>
      <c r="I78" s="1">
        <v>22</v>
      </c>
      <c r="J78" s="1" t="s">
        <v>48</v>
      </c>
      <c r="K78" s="9" t="str">
        <f t="shared" si="1"/>
        <v>GPA</v>
      </c>
    </row>
    <row r="79" spans="1:11" ht="15" customHeight="1">
      <c r="A79" s="1">
        <v>7</v>
      </c>
      <c r="B79" s="1">
        <v>409</v>
      </c>
      <c r="C79" s="1" t="s">
        <v>20</v>
      </c>
      <c r="D79" s="1" t="s">
        <v>138</v>
      </c>
      <c r="E79" s="1" t="s">
        <v>139</v>
      </c>
      <c r="F79" s="1">
        <v>689</v>
      </c>
      <c r="G79" s="1">
        <v>25.43</v>
      </c>
      <c r="H79" s="1">
        <v>27</v>
      </c>
      <c r="I79" s="1">
        <v>22</v>
      </c>
      <c r="J79" s="1" t="s">
        <v>48</v>
      </c>
      <c r="K79" s="9" t="str">
        <f t="shared" si="1"/>
        <v>GPA</v>
      </c>
    </row>
    <row r="80" spans="1:11" ht="15" customHeight="1">
      <c r="A80" s="1">
        <v>7</v>
      </c>
      <c r="B80" s="1">
        <v>409</v>
      </c>
      <c r="C80" s="1" t="s">
        <v>19</v>
      </c>
      <c r="D80" s="1" t="s">
        <v>138</v>
      </c>
      <c r="E80" s="1" t="s">
        <v>139</v>
      </c>
      <c r="F80" s="1">
        <v>1126</v>
      </c>
      <c r="G80" s="1">
        <v>21.49</v>
      </c>
      <c r="H80" s="1">
        <v>52</v>
      </c>
      <c r="I80" s="1">
        <v>25</v>
      </c>
      <c r="J80" s="1" t="s">
        <v>48</v>
      </c>
      <c r="K80" s="9" t="str">
        <f t="shared" si="1"/>
        <v>GPA</v>
      </c>
    </row>
    <row r="81" spans="1:11" ht="15" customHeight="1">
      <c r="A81" s="1">
        <v>7</v>
      </c>
      <c r="B81" s="1">
        <v>409</v>
      </c>
      <c r="C81" s="1" t="s">
        <v>20</v>
      </c>
      <c r="D81" s="1" t="s">
        <v>140</v>
      </c>
      <c r="E81" s="1" t="s">
        <v>141</v>
      </c>
      <c r="F81" s="1">
        <v>59</v>
      </c>
      <c r="G81" s="1">
        <v>10.67</v>
      </c>
      <c r="H81" s="1">
        <v>6</v>
      </c>
      <c r="I81" s="1">
        <v>22</v>
      </c>
      <c r="J81" s="1" t="s">
        <v>48</v>
      </c>
      <c r="K81" s="9" t="str">
        <f t="shared" si="1"/>
        <v>GPA</v>
      </c>
    </row>
    <row r="82" spans="1:11" ht="15" customHeight="1">
      <c r="A82" s="1">
        <v>7</v>
      </c>
      <c r="B82" s="1">
        <v>409</v>
      </c>
      <c r="C82" s="1" t="s">
        <v>20</v>
      </c>
      <c r="D82" s="1" t="s">
        <v>142</v>
      </c>
      <c r="E82" s="1" t="s">
        <v>143</v>
      </c>
      <c r="F82" s="1">
        <v>14</v>
      </c>
      <c r="G82" s="1">
        <v>0.73</v>
      </c>
      <c r="H82" s="1">
        <v>19</v>
      </c>
      <c r="I82" s="1">
        <v>22</v>
      </c>
      <c r="J82" s="1" t="s">
        <v>48</v>
      </c>
      <c r="K82" s="9" t="str">
        <f t="shared" si="1"/>
        <v>GPA</v>
      </c>
    </row>
    <row r="83" spans="1:11" ht="15" customHeight="1">
      <c r="A83" s="1">
        <v>7</v>
      </c>
      <c r="B83" s="1">
        <v>409</v>
      </c>
      <c r="C83" s="1" t="s">
        <v>19</v>
      </c>
      <c r="D83" s="1" t="s">
        <v>142</v>
      </c>
      <c r="E83" s="1" t="s">
        <v>143</v>
      </c>
      <c r="F83" s="1">
        <v>999</v>
      </c>
      <c r="G83" s="1">
        <v>18.23</v>
      </c>
      <c r="H83" s="1">
        <v>55</v>
      </c>
      <c r="I83" s="1">
        <v>25</v>
      </c>
      <c r="J83" s="1" t="s">
        <v>48</v>
      </c>
      <c r="K83" s="9" t="str">
        <f t="shared" si="1"/>
        <v>GPA</v>
      </c>
    </row>
    <row r="84" spans="1:11" ht="15" customHeight="1">
      <c r="A84" s="1">
        <v>7</v>
      </c>
      <c r="B84" s="1">
        <v>409</v>
      </c>
      <c r="C84" s="1" t="s">
        <v>53</v>
      </c>
      <c r="D84" s="1" t="s">
        <v>142</v>
      </c>
      <c r="E84" s="1" t="s">
        <v>143</v>
      </c>
      <c r="F84" s="1">
        <v>46</v>
      </c>
      <c r="G84" s="1">
        <v>1.42</v>
      </c>
      <c r="H84" s="1">
        <v>32</v>
      </c>
      <c r="I84" s="1">
        <v>105</v>
      </c>
      <c r="J84" s="1" t="s">
        <v>48</v>
      </c>
      <c r="K84" s="9" t="str">
        <f t="shared" si="1"/>
        <v>GPA</v>
      </c>
    </row>
    <row r="85" spans="1:11" ht="15" customHeight="1">
      <c r="A85" s="1">
        <v>7</v>
      </c>
      <c r="B85" s="1">
        <v>409</v>
      </c>
      <c r="C85" s="1" t="s">
        <v>18</v>
      </c>
      <c r="D85" s="1" t="s">
        <v>144</v>
      </c>
      <c r="E85" s="1" t="s">
        <v>145</v>
      </c>
      <c r="F85" s="1">
        <v>174</v>
      </c>
      <c r="G85" s="1">
        <v>4.9000000000000004</v>
      </c>
      <c r="H85" s="1">
        <v>36</v>
      </c>
      <c r="I85" s="1">
        <v>24</v>
      </c>
      <c r="J85" s="1" t="s">
        <v>48</v>
      </c>
      <c r="K85" s="9" t="str">
        <f t="shared" si="1"/>
        <v>GPA</v>
      </c>
    </row>
    <row r="86" spans="1:11" ht="15" customHeight="1">
      <c r="A86" s="1">
        <v>7</v>
      </c>
      <c r="B86" s="1">
        <v>409</v>
      </c>
      <c r="C86" s="1" t="s">
        <v>53</v>
      </c>
      <c r="D86" s="1" t="s">
        <v>144</v>
      </c>
      <c r="E86" s="1" t="s">
        <v>145</v>
      </c>
      <c r="F86" s="1">
        <v>720</v>
      </c>
      <c r="G86" s="1">
        <v>11.53</v>
      </c>
      <c r="H86" s="1">
        <v>62</v>
      </c>
      <c r="I86" s="1">
        <v>105</v>
      </c>
      <c r="J86" s="1" t="s">
        <v>48</v>
      </c>
      <c r="K86" s="9" t="str">
        <f t="shared" si="1"/>
        <v>GPA</v>
      </c>
    </row>
    <row r="87" spans="1:11" ht="15" customHeight="1">
      <c r="A87" s="1">
        <v>7</v>
      </c>
      <c r="B87" s="1">
        <v>409</v>
      </c>
      <c r="C87" s="1" t="s">
        <v>21</v>
      </c>
      <c r="D87" s="1" t="s">
        <v>146</v>
      </c>
      <c r="E87" s="1" t="s">
        <v>147</v>
      </c>
      <c r="F87" s="1">
        <v>3240</v>
      </c>
      <c r="G87" s="1">
        <v>87.56</v>
      </c>
      <c r="H87" s="1">
        <v>37</v>
      </c>
      <c r="I87" s="1">
        <v>25</v>
      </c>
      <c r="J87" s="1" t="s">
        <v>48</v>
      </c>
      <c r="K87" s="9" t="str">
        <f t="shared" si="1"/>
        <v>GPA</v>
      </c>
    </row>
    <row r="88" spans="1:11" ht="15" customHeight="1">
      <c r="A88" s="1">
        <v>7</v>
      </c>
      <c r="B88" s="1">
        <v>409</v>
      </c>
      <c r="C88" s="1" t="s">
        <v>53</v>
      </c>
      <c r="D88" s="1" t="s">
        <v>146</v>
      </c>
      <c r="E88" s="1" t="s">
        <v>147</v>
      </c>
      <c r="F88" s="1">
        <v>1926</v>
      </c>
      <c r="G88" s="1">
        <v>13.88</v>
      </c>
      <c r="H88" s="1">
        <v>139</v>
      </c>
      <c r="I88" s="1">
        <v>105</v>
      </c>
      <c r="J88" s="1" t="s">
        <v>48</v>
      </c>
      <c r="K88" s="9" t="str">
        <f t="shared" si="1"/>
        <v>GPA</v>
      </c>
    </row>
    <row r="89" spans="1:11" ht="15" customHeight="1">
      <c r="A89" s="1">
        <v>7</v>
      </c>
      <c r="B89" s="1">
        <v>409</v>
      </c>
      <c r="C89" s="1" t="s">
        <v>18</v>
      </c>
      <c r="D89" s="1" t="s">
        <v>148</v>
      </c>
      <c r="E89" s="1" t="s">
        <v>149</v>
      </c>
      <c r="F89" s="1">
        <v>723</v>
      </c>
      <c r="G89" s="1">
        <v>7.03</v>
      </c>
      <c r="H89" s="1">
        <v>103</v>
      </c>
      <c r="I89" s="1">
        <v>24</v>
      </c>
      <c r="J89" s="1" t="s">
        <v>48</v>
      </c>
      <c r="K89" s="9" t="str">
        <f t="shared" si="1"/>
        <v>GPA</v>
      </c>
    </row>
    <row r="90" spans="1:11" ht="15" customHeight="1">
      <c r="A90" s="1">
        <v>7</v>
      </c>
      <c r="B90" s="1">
        <v>409</v>
      </c>
      <c r="C90" s="1" t="s">
        <v>53</v>
      </c>
      <c r="D90" s="1" t="s">
        <v>148</v>
      </c>
      <c r="E90" s="1" t="s">
        <v>149</v>
      </c>
      <c r="F90" s="1">
        <v>21</v>
      </c>
      <c r="G90" s="1">
        <v>0.28999999999999998</v>
      </c>
      <c r="H90" s="1">
        <v>72</v>
      </c>
      <c r="I90" s="1">
        <v>105</v>
      </c>
      <c r="J90" s="1" t="s">
        <v>48</v>
      </c>
      <c r="K90" s="9" t="str">
        <f t="shared" si="1"/>
        <v>GPA</v>
      </c>
    </row>
    <row r="91" spans="1:11" ht="15" customHeight="1">
      <c r="A91" s="1">
        <v>7</v>
      </c>
      <c r="B91" s="1">
        <v>409</v>
      </c>
      <c r="C91" s="1" t="s">
        <v>20</v>
      </c>
      <c r="D91" s="1" t="s">
        <v>150</v>
      </c>
      <c r="E91" s="1" t="s">
        <v>151</v>
      </c>
      <c r="F91" s="1">
        <v>5</v>
      </c>
      <c r="G91" s="1">
        <v>1.1299999999999999</v>
      </c>
      <c r="H91" s="1">
        <v>4</v>
      </c>
      <c r="I91" s="1">
        <v>22</v>
      </c>
      <c r="J91" s="1" t="s">
        <v>48</v>
      </c>
      <c r="K91" s="9" t="str">
        <f t="shared" si="1"/>
        <v>GPA</v>
      </c>
    </row>
    <row r="92" spans="1:11" ht="15" customHeight="1">
      <c r="A92" s="1">
        <v>7</v>
      </c>
      <c r="B92" s="1">
        <v>409</v>
      </c>
      <c r="C92" s="1" t="s">
        <v>53</v>
      </c>
      <c r="D92" s="1" t="s">
        <v>150</v>
      </c>
      <c r="E92" s="1" t="s">
        <v>151</v>
      </c>
      <c r="F92" s="1">
        <v>848</v>
      </c>
      <c r="G92" s="1">
        <v>9.32</v>
      </c>
      <c r="H92" s="1">
        <v>91</v>
      </c>
      <c r="I92" s="1">
        <v>105</v>
      </c>
      <c r="J92" s="1" t="s">
        <v>48</v>
      </c>
      <c r="K92" s="9" t="str">
        <f t="shared" si="1"/>
        <v>GPA</v>
      </c>
    </row>
    <row r="93" spans="1:11" ht="15" customHeight="1">
      <c r="A93" s="1">
        <v>7</v>
      </c>
      <c r="B93" s="1">
        <v>409</v>
      </c>
      <c r="C93" s="1" t="s">
        <v>18</v>
      </c>
      <c r="D93" s="1" t="s">
        <v>152</v>
      </c>
      <c r="E93" s="1" t="s">
        <v>153</v>
      </c>
      <c r="F93" s="1">
        <v>359</v>
      </c>
      <c r="G93" s="1">
        <v>6.72</v>
      </c>
      <c r="H93" s="1">
        <v>53</v>
      </c>
      <c r="I93" s="1">
        <v>24</v>
      </c>
      <c r="J93" s="1" t="s">
        <v>48</v>
      </c>
      <c r="K93" s="9" t="str">
        <f t="shared" si="1"/>
        <v>GPA</v>
      </c>
    </row>
    <row r="94" spans="1:11" ht="15" customHeight="1">
      <c r="A94" s="1">
        <v>7</v>
      </c>
      <c r="B94" s="1">
        <v>409</v>
      </c>
      <c r="C94" s="1" t="s">
        <v>21</v>
      </c>
      <c r="D94" s="1" t="s">
        <v>154</v>
      </c>
      <c r="E94" s="1" t="s">
        <v>155</v>
      </c>
      <c r="F94" s="1">
        <v>1445</v>
      </c>
      <c r="G94" s="1">
        <v>55.05</v>
      </c>
      <c r="H94" s="1">
        <v>26</v>
      </c>
      <c r="I94" s="1">
        <v>25</v>
      </c>
      <c r="J94" s="1" t="s">
        <v>48</v>
      </c>
      <c r="K94" s="9" t="str">
        <f t="shared" si="1"/>
        <v>GPA</v>
      </c>
    </row>
    <row r="95" spans="1:11" ht="15" customHeight="1">
      <c r="A95" s="1">
        <v>7</v>
      </c>
      <c r="B95" s="1">
        <v>409</v>
      </c>
      <c r="C95" s="1" t="s">
        <v>20</v>
      </c>
      <c r="D95" s="1" t="s">
        <v>156</v>
      </c>
      <c r="E95" s="1" t="s">
        <v>157</v>
      </c>
      <c r="F95" s="1">
        <v>123</v>
      </c>
      <c r="G95" s="1">
        <v>11.05</v>
      </c>
      <c r="H95" s="1">
        <v>11</v>
      </c>
      <c r="I95" s="1">
        <v>22</v>
      </c>
      <c r="J95" s="1" t="s">
        <v>48</v>
      </c>
      <c r="K95" s="9" t="str">
        <f t="shared" si="1"/>
        <v>GPA</v>
      </c>
    </row>
    <row r="96" spans="1:11" ht="15" customHeight="1">
      <c r="A96" s="1">
        <v>7</v>
      </c>
      <c r="B96" s="1">
        <v>409</v>
      </c>
      <c r="C96" s="1" t="s">
        <v>53</v>
      </c>
      <c r="D96" s="1" t="s">
        <v>158</v>
      </c>
      <c r="E96" s="1" t="s">
        <v>159</v>
      </c>
      <c r="F96" s="1">
        <v>1905</v>
      </c>
      <c r="G96" s="1">
        <v>31.27</v>
      </c>
      <c r="H96" s="1">
        <v>61</v>
      </c>
      <c r="I96" s="1">
        <v>105</v>
      </c>
      <c r="J96" s="1" t="s">
        <v>48</v>
      </c>
      <c r="K96" s="9" t="str">
        <f t="shared" si="1"/>
        <v>GPA</v>
      </c>
    </row>
    <row r="97" spans="1:11" ht="15" customHeight="1">
      <c r="A97" s="1">
        <v>7</v>
      </c>
      <c r="B97" s="1">
        <v>409</v>
      </c>
      <c r="C97" s="1" t="s">
        <v>21</v>
      </c>
      <c r="D97" s="1" t="s">
        <v>160</v>
      </c>
      <c r="E97" s="1" t="s">
        <v>161</v>
      </c>
      <c r="F97" s="1">
        <v>3099</v>
      </c>
      <c r="G97" s="1">
        <v>57.09</v>
      </c>
      <c r="H97" s="1">
        <v>54</v>
      </c>
      <c r="I97" s="1">
        <v>25</v>
      </c>
      <c r="J97" s="1" t="s">
        <v>48</v>
      </c>
      <c r="K97" s="9" t="str">
        <f t="shared" si="1"/>
        <v>GPA</v>
      </c>
    </row>
    <row r="98" spans="1:11" ht="15" customHeight="1">
      <c r="A98" s="1">
        <v>7</v>
      </c>
      <c r="B98" s="1">
        <v>409</v>
      </c>
      <c r="C98" s="1" t="s">
        <v>20</v>
      </c>
      <c r="D98" s="1" t="s">
        <v>162</v>
      </c>
      <c r="E98" s="1" t="s">
        <v>163</v>
      </c>
      <c r="F98" s="1">
        <v>187</v>
      </c>
      <c r="G98" s="1">
        <v>31.66</v>
      </c>
      <c r="H98" s="1">
        <v>6</v>
      </c>
      <c r="I98" s="1">
        <v>22</v>
      </c>
      <c r="J98" s="1" t="s">
        <v>48</v>
      </c>
      <c r="K98" s="9" t="str">
        <f t="shared" si="1"/>
        <v>GPA</v>
      </c>
    </row>
    <row r="99" spans="1:11" ht="15" customHeight="1">
      <c r="A99" s="1">
        <v>7</v>
      </c>
      <c r="B99" s="1">
        <v>409</v>
      </c>
      <c r="C99" s="1" t="s">
        <v>19</v>
      </c>
      <c r="D99" s="1" t="s">
        <v>162</v>
      </c>
      <c r="E99" s="1" t="s">
        <v>163</v>
      </c>
      <c r="F99" s="1">
        <v>4</v>
      </c>
      <c r="G99" s="1">
        <v>5.5</v>
      </c>
      <c r="H99" s="1">
        <v>1</v>
      </c>
      <c r="I99" s="1">
        <v>25</v>
      </c>
      <c r="J99" s="1" t="s">
        <v>48</v>
      </c>
      <c r="K99" s="9" t="str">
        <f t="shared" si="1"/>
        <v>GPA</v>
      </c>
    </row>
    <row r="100" spans="1:11" ht="15" customHeight="1">
      <c r="A100" s="1">
        <v>7</v>
      </c>
      <c r="B100" s="1">
        <v>409</v>
      </c>
      <c r="C100" s="1" t="s">
        <v>18</v>
      </c>
      <c r="D100" s="1" t="s">
        <v>164</v>
      </c>
      <c r="E100" s="1" t="s">
        <v>165</v>
      </c>
      <c r="F100" s="1">
        <v>376</v>
      </c>
      <c r="G100" s="1">
        <v>6.62</v>
      </c>
      <c r="H100" s="1">
        <v>57</v>
      </c>
      <c r="I100" s="1">
        <v>24</v>
      </c>
      <c r="J100" s="1" t="s">
        <v>48</v>
      </c>
      <c r="K100" s="9" t="str">
        <f t="shared" si="1"/>
        <v>GPA</v>
      </c>
    </row>
    <row r="101" spans="1:11" ht="15" customHeight="1">
      <c r="A101" s="1">
        <v>7</v>
      </c>
      <c r="B101" s="1">
        <v>409</v>
      </c>
      <c r="C101" s="1" t="s">
        <v>21</v>
      </c>
      <c r="D101" s="1" t="s">
        <v>166</v>
      </c>
      <c r="E101" s="1" t="s">
        <v>167</v>
      </c>
      <c r="F101" s="1">
        <v>2171</v>
      </c>
      <c r="G101" s="1">
        <v>70.430000000000007</v>
      </c>
      <c r="H101" s="1">
        <v>31</v>
      </c>
      <c r="I101" s="1">
        <v>25</v>
      </c>
      <c r="J101" s="1" t="s">
        <v>48</v>
      </c>
      <c r="K101" s="9" t="str">
        <f t="shared" si="1"/>
        <v>GPA</v>
      </c>
    </row>
    <row r="102" spans="1:11" ht="15" customHeight="1">
      <c r="A102" s="1">
        <v>7</v>
      </c>
      <c r="B102" s="1">
        <v>409</v>
      </c>
      <c r="C102" s="1" t="s">
        <v>20</v>
      </c>
      <c r="D102" s="1" t="s">
        <v>168</v>
      </c>
      <c r="E102" s="1" t="s">
        <v>169</v>
      </c>
      <c r="F102" s="1">
        <v>229</v>
      </c>
      <c r="G102" s="1">
        <v>7.68</v>
      </c>
      <c r="H102" s="1">
        <v>30</v>
      </c>
      <c r="I102" s="1">
        <v>22</v>
      </c>
      <c r="J102" s="1" t="s">
        <v>48</v>
      </c>
      <c r="K102" s="9" t="str">
        <f t="shared" si="1"/>
        <v>GPA</v>
      </c>
    </row>
    <row r="103" spans="1:11" ht="15" customHeight="1">
      <c r="A103" s="1">
        <v>7</v>
      </c>
      <c r="B103" s="1">
        <v>409</v>
      </c>
      <c r="C103" s="1" t="s">
        <v>19</v>
      </c>
      <c r="D103" s="1" t="s">
        <v>168</v>
      </c>
      <c r="E103" s="1" t="s">
        <v>169</v>
      </c>
      <c r="F103" s="1">
        <v>657</v>
      </c>
      <c r="G103" s="1">
        <v>14.56</v>
      </c>
      <c r="H103" s="1">
        <v>45</v>
      </c>
      <c r="I103" s="1">
        <v>25</v>
      </c>
      <c r="J103" s="1" t="s">
        <v>48</v>
      </c>
      <c r="K103" s="9" t="str">
        <f t="shared" si="1"/>
        <v>GPA</v>
      </c>
    </row>
    <row r="104" spans="1:11" ht="15" customHeight="1">
      <c r="A104" s="1">
        <v>7</v>
      </c>
      <c r="B104" s="1">
        <v>409</v>
      </c>
      <c r="C104" s="1" t="s">
        <v>21</v>
      </c>
      <c r="D104" s="1" t="s">
        <v>170</v>
      </c>
      <c r="E104" s="1" t="s">
        <v>171</v>
      </c>
      <c r="F104" s="1">
        <v>2731</v>
      </c>
      <c r="G104" s="1">
        <v>84.56</v>
      </c>
      <c r="H104" s="1">
        <v>32</v>
      </c>
      <c r="I104" s="1">
        <v>25</v>
      </c>
      <c r="J104" s="1" t="s">
        <v>48</v>
      </c>
      <c r="K104" s="9" t="str">
        <f t="shared" si="1"/>
        <v>GPA</v>
      </c>
    </row>
    <row r="105" spans="1:11" ht="15" customHeight="1">
      <c r="A105" s="1">
        <v>7</v>
      </c>
      <c r="B105" s="1">
        <v>409</v>
      </c>
      <c r="C105" s="1" t="s">
        <v>18</v>
      </c>
      <c r="D105" s="1" t="s">
        <v>172</v>
      </c>
      <c r="E105" s="1" t="s">
        <v>173</v>
      </c>
      <c r="F105" s="1">
        <v>189</v>
      </c>
      <c r="G105" s="1">
        <v>4.93</v>
      </c>
      <c r="H105" s="1">
        <v>38</v>
      </c>
      <c r="I105" s="1">
        <v>24</v>
      </c>
      <c r="J105" s="1" t="s">
        <v>48</v>
      </c>
      <c r="K105" s="9" t="str">
        <f t="shared" si="1"/>
        <v>GPA</v>
      </c>
    </row>
    <row r="106" spans="1:11" ht="15" customHeight="1">
      <c r="A106" s="1">
        <v>7</v>
      </c>
      <c r="B106" s="1">
        <v>409</v>
      </c>
      <c r="C106" s="1" t="s">
        <v>53</v>
      </c>
      <c r="D106" s="1" t="s">
        <v>172</v>
      </c>
      <c r="E106" s="1" t="s">
        <v>173</v>
      </c>
      <c r="F106" s="1">
        <v>1172</v>
      </c>
      <c r="G106" s="1">
        <v>14.16</v>
      </c>
      <c r="H106" s="1">
        <v>83</v>
      </c>
      <c r="I106" s="1">
        <v>105</v>
      </c>
      <c r="J106" s="1" t="s">
        <v>48</v>
      </c>
      <c r="K106" s="9" t="str">
        <f t="shared" si="1"/>
        <v>GPA</v>
      </c>
    </row>
    <row r="107" spans="1:11" ht="15" customHeight="1">
      <c r="A107" s="1">
        <v>7</v>
      </c>
      <c r="B107" s="1">
        <v>409</v>
      </c>
      <c r="C107" s="1" t="s">
        <v>20</v>
      </c>
      <c r="D107" s="1" t="s">
        <v>174</v>
      </c>
      <c r="E107" s="1" t="s">
        <v>175</v>
      </c>
      <c r="F107" s="1">
        <v>614</v>
      </c>
      <c r="G107" s="1">
        <v>17.59</v>
      </c>
      <c r="H107" s="1">
        <v>35</v>
      </c>
      <c r="I107" s="1">
        <v>22</v>
      </c>
      <c r="J107" s="1" t="s">
        <v>48</v>
      </c>
      <c r="K107" s="9" t="str">
        <f t="shared" si="1"/>
        <v>GPA</v>
      </c>
    </row>
    <row r="108" spans="1:11" ht="15" customHeight="1">
      <c r="A108" s="1">
        <v>7</v>
      </c>
      <c r="B108" s="1">
        <v>409</v>
      </c>
      <c r="C108" s="1" t="s">
        <v>53</v>
      </c>
      <c r="D108" s="1" t="s">
        <v>174</v>
      </c>
      <c r="E108" s="1" t="s">
        <v>175</v>
      </c>
      <c r="F108" s="1">
        <v>4467</v>
      </c>
      <c r="G108" s="1">
        <v>48.04</v>
      </c>
      <c r="H108" s="1">
        <v>93</v>
      </c>
      <c r="I108" s="1">
        <v>105</v>
      </c>
      <c r="J108" s="1" t="s">
        <v>48</v>
      </c>
      <c r="K108" s="9" t="str">
        <f t="shared" si="1"/>
        <v>GPA</v>
      </c>
    </row>
    <row r="109" spans="1:11" ht="15" customHeight="1">
      <c r="A109" s="1">
        <v>7</v>
      </c>
      <c r="B109" s="1">
        <v>409</v>
      </c>
      <c r="C109" s="1" t="s">
        <v>18</v>
      </c>
      <c r="D109" s="1" t="s">
        <v>176</v>
      </c>
      <c r="E109" s="1" t="s">
        <v>177</v>
      </c>
      <c r="F109" s="1">
        <v>377</v>
      </c>
      <c r="G109" s="1">
        <v>5.36</v>
      </c>
      <c r="H109" s="1">
        <v>70</v>
      </c>
      <c r="I109" s="1">
        <v>24</v>
      </c>
      <c r="J109" s="1" t="s">
        <v>48</v>
      </c>
      <c r="K109" s="9" t="str">
        <f t="shared" si="1"/>
        <v>GPA</v>
      </c>
    </row>
    <row r="110" spans="1:11" ht="15" customHeight="1">
      <c r="A110" s="1">
        <v>7</v>
      </c>
      <c r="B110" s="1">
        <v>409</v>
      </c>
      <c r="C110" s="1" t="s">
        <v>53</v>
      </c>
      <c r="D110" s="1" t="s">
        <v>176</v>
      </c>
      <c r="E110" s="1" t="s">
        <v>177</v>
      </c>
      <c r="F110" s="1">
        <v>457</v>
      </c>
      <c r="G110" s="1">
        <v>6.2</v>
      </c>
      <c r="H110" s="1">
        <v>74</v>
      </c>
      <c r="I110" s="1">
        <v>105</v>
      </c>
      <c r="J110" s="1" t="s">
        <v>48</v>
      </c>
      <c r="K110" s="9" t="str">
        <f t="shared" si="1"/>
        <v>GPA</v>
      </c>
    </row>
    <row r="111" spans="1:11" ht="15" customHeight="1">
      <c r="A111" s="1">
        <v>7</v>
      </c>
      <c r="B111" s="1">
        <v>409</v>
      </c>
      <c r="C111" s="1" t="s">
        <v>18</v>
      </c>
      <c r="D111" s="1" t="s">
        <v>178</v>
      </c>
      <c r="E111" s="1" t="s">
        <v>179</v>
      </c>
      <c r="F111" s="1">
        <v>44</v>
      </c>
      <c r="G111" s="1">
        <v>0.82</v>
      </c>
      <c r="H111" s="1">
        <v>54</v>
      </c>
      <c r="I111" s="1">
        <v>24</v>
      </c>
      <c r="J111" s="1" t="s">
        <v>48</v>
      </c>
      <c r="K111" s="9" t="str">
        <f t="shared" si="1"/>
        <v>GPA</v>
      </c>
    </row>
    <row r="112" spans="1:11" ht="15" customHeight="1">
      <c r="A112" s="1">
        <v>7</v>
      </c>
      <c r="B112" s="1">
        <v>409</v>
      </c>
      <c r="C112" s="1" t="s">
        <v>20</v>
      </c>
      <c r="D112" s="1" t="s">
        <v>178</v>
      </c>
      <c r="E112" s="1" t="s">
        <v>179</v>
      </c>
      <c r="F112" s="1">
        <v>81</v>
      </c>
      <c r="G112" s="1">
        <v>1.35</v>
      </c>
      <c r="H112" s="1">
        <v>60</v>
      </c>
      <c r="I112" s="1">
        <v>22</v>
      </c>
      <c r="J112" s="1" t="s">
        <v>48</v>
      </c>
      <c r="K112" s="9" t="str">
        <f t="shared" si="1"/>
        <v>GPA</v>
      </c>
    </row>
    <row r="113" spans="1:11" ht="15" customHeight="1">
      <c r="A113" s="1">
        <v>7</v>
      </c>
      <c r="B113" s="1">
        <v>409</v>
      </c>
      <c r="C113" s="1" t="s">
        <v>19</v>
      </c>
      <c r="D113" s="1" t="s">
        <v>178</v>
      </c>
      <c r="E113" s="1" t="s">
        <v>179</v>
      </c>
      <c r="F113" s="1">
        <v>1383</v>
      </c>
      <c r="G113" s="1">
        <v>48.75</v>
      </c>
      <c r="H113" s="1">
        <v>28</v>
      </c>
      <c r="I113" s="1">
        <v>25</v>
      </c>
      <c r="J113" s="1" t="s">
        <v>48</v>
      </c>
      <c r="K113" s="9" t="str">
        <f t="shared" si="1"/>
        <v>GPA</v>
      </c>
    </row>
    <row r="114" spans="1:11" ht="15" customHeight="1">
      <c r="A114" s="1">
        <v>7</v>
      </c>
      <c r="B114" s="1">
        <v>409</v>
      </c>
      <c r="C114" s="1" t="s">
        <v>21</v>
      </c>
      <c r="D114" s="1" t="s">
        <v>180</v>
      </c>
      <c r="E114" s="1" t="s">
        <v>181</v>
      </c>
      <c r="F114" s="1">
        <v>1780</v>
      </c>
      <c r="G114" s="1">
        <v>40.840000000000003</v>
      </c>
      <c r="H114" s="1">
        <v>44</v>
      </c>
      <c r="I114" s="1">
        <v>25</v>
      </c>
      <c r="J114" s="1" t="s">
        <v>48</v>
      </c>
      <c r="K114" s="9" t="str">
        <f t="shared" si="1"/>
        <v>GPA</v>
      </c>
    </row>
    <row r="115" spans="1:11" ht="15" customHeight="1">
      <c r="A115" s="1">
        <v>7</v>
      </c>
      <c r="B115" s="1">
        <v>409</v>
      </c>
      <c r="C115" s="1" t="s">
        <v>20</v>
      </c>
      <c r="D115" s="1" t="s">
        <v>182</v>
      </c>
      <c r="E115" s="1" t="s">
        <v>183</v>
      </c>
      <c r="F115" s="1">
        <v>79</v>
      </c>
      <c r="G115" s="1">
        <v>2.2200000000000002</v>
      </c>
      <c r="H115" s="1">
        <v>36</v>
      </c>
      <c r="I115" s="1">
        <v>22</v>
      </c>
      <c r="J115" s="1" t="s">
        <v>48</v>
      </c>
      <c r="K115" s="9" t="str">
        <f t="shared" si="1"/>
        <v>GPA</v>
      </c>
    </row>
    <row r="116" spans="1:11" ht="15" customHeight="1">
      <c r="A116" s="1">
        <v>7</v>
      </c>
      <c r="B116" s="1">
        <v>409</v>
      </c>
      <c r="C116" s="1" t="s">
        <v>19</v>
      </c>
      <c r="D116" s="1" t="s">
        <v>182</v>
      </c>
      <c r="E116" s="1" t="s">
        <v>183</v>
      </c>
      <c r="F116" s="1">
        <v>1271</v>
      </c>
      <c r="G116" s="1">
        <v>27.8</v>
      </c>
      <c r="H116" s="1">
        <v>46</v>
      </c>
      <c r="I116" s="1">
        <v>25</v>
      </c>
      <c r="J116" s="1" t="s">
        <v>48</v>
      </c>
      <c r="K116" s="9" t="str">
        <f t="shared" si="1"/>
        <v>GPA</v>
      </c>
    </row>
    <row r="117" spans="1:11" ht="15" customHeight="1">
      <c r="A117" s="1">
        <v>7</v>
      </c>
      <c r="B117" s="1">
        <v>409</v>
      </c>
      <c r="C117" s="1" t="s">
        <v>21</v>
      </c>
      <c r="D117" s="1" t="s">
        <v>184</v>
      </c>
      <c r="E117" s="1" t="s">
        <v>185</v>
      </c>
      <c r="F117" s="1">
        <v>2107</v>
      </c>
      <c r="G117" s="1">
        <v>62.88</v>
      </c>
      <c r="H117" s="1">
        <v>34</v>
      </c>
      <c r="I117" s="1">
        <v>25</v>
      </c>
      <c r="J117" s="1" t="s">
        <v>48</v>
      </c>
      <c r="K117" s="9" t="str">
        <f t="shared" si="1"/>
        <v>GPA</v>
      </c>
    </row>
    <row r="118" spans="1:11" ht="15" customHeight="1">
      <c r="A118" s="1">
        <v>7</v>
      </c>
      <c r="B118" s="1">
        <v>409</v>
      </c>
      <c r="C118" s="1" t="s">
        <v>18</v>
      </c>
      <c r="D118" s="1" t="s">
        <v>186</v>
      </c>
      <c r="E118" s="1" t="s">
        <v>187</v>
      </c>
      <c r="F118" s="1">
        <v>234</v>
      </c>
      <c r="G118" s="1">
        <v>5.74</v>
      </c>
      <c r="H118" s="1">
        <v>41</v>
      </c>
      <c r="I118" s="1">
        <v>24</v>
      </c>
      <c r="J118" s="1" t="s">
        <v>48</v>
      </c>
      <c r="K118" s="9" t="str">
        <f t="shared" si="1"/>
        <v>GPA</v>
      </c>
    </row>
    <row r="119" spans="1:11" ht="15" customHeight="1">
      <c r="A119" s="1">
        <v>7</v>
      </c>
      <c r="B119" s="1">
        <v>409</v>
      </c>
      <c r="C119" s="1" t="s">
        <v>53</v>
      </c>
      <c r="D119" s="1" t="s">
        <v>186</v>
      </c>
      <c r="E119" s="1" t="s">
        <v>187</v>
      </c>
      <c r="F119" s="1">
        <v>100</v>
      </c>
      <c r="G119" s="1">
        <v>3.49</v>
      </c>
      <c r="H119" s="1">
        <v>29</v>
      </c>
      <c r="I119" s="1">
        <v>105</v>
      </c>
      <c r="J119" s="1" t="s">
        <v>48</v>
      </c>
      <c r="K119" s="9" t="str">
        <f t="shared" si="1"/>
        <v>GPA</v>
      </c>
    </row>
    <row r="120" spans="1:11" ht="15" customHeight="1">
      <c r="A120" s="1">
        <v>7</v>
      </c>
      <c r="B120" s="1">
        <v>409</v>
      </c>
      <c r="C120" s="1" t="s">
        <v>20</v>
      </c>
      <c r="D120" s="1" t="s">
        <v>188</v>
      </c>
      <c r="E120" s="1" t="s">
        <v>189</v>
      </c>
      <c r="F120" s="1">
        <v>281</v>
      </c>
      <c r="G120" s="1">
        <v>11.19</v>
      </c>
      <c r="H120" s="1">
        <v>25</v>
      </c>
      <c r="I120" s="1">
        <v>22</v>
      </c>
      <c r="J120" s="1" t="s">
        <v>48</v>
      </c>
      <c r="K120" s="9" t="str">
        <f t="shared" si="1"/>
        <v>GPA</v>
      </c>
    </row>
    <row r="121" spans="1:11" ht="15" customHeight="1">
      <c r="A121" s="1">
        <v>7</v>
      </c>
      <c r="B121" s="1">
        <v>409</v>
      </c>
      <c r="C121" s="1" t="s">
        <v>53</v>
      </c>
      <c r="D121" s="1" t="s">
        <v>188</v>
      </c>
      <c r="E121" s="1" t="s">
        <v>189</v>
      </c>
      <c r="F121" s="1">
        <v>6518</v>
      </c>
      <c r="G121" s="1">
        <v>86.75</v>
      </c>
      <c r="H121" s="1">
        <v>75</v>
      </c>
      <c r="I121" s="1">
        <v>105</v>
      </c>
      <c r="J121" s="1" t="s">
        <v>48</v>
      </c>
      <c r="K121" s="9" t="str">
        <f t="shared" si="1"/>
        <v>GPA</v>
      </c>
    </row>
    <row r="122" spans="1:11" ht="15" customHeight="1">
      <c r="A122" s="1">
        <v>7</v>
      </c>
      <c r="B122" s="1">
        <v>409</v>
      </c>
      <c r="C122" s="1" t="s">
        <v>20</v>
      </c>
      <c r="D122" s="1" t="s">
        <v>190</v>
      </c>
      <c r="E122" s="1" t="s">
        <v>191</v>
      </c>
      <c r="F122" s="1">
        <v>350</v>
      </c>
      <c r="G122" s="1">
        <v>48.37</v>
      </c>
      <c r="H122" s="1">
        <v>7</v>
      </c>
      <c r="I122" s="1">
        <v>22</v>
      </c>
      <c r="J122" s="1" t="s">
        <v>48</v>
      </c>
      <c r="K122" s="9" t="str">
        <f t="shared" si="1"/>
        <v>GPA</v>
      </c>
    </row>
    <row r="123" spans="1:11" ht="15" customHeight="1">
      <c r="A123" s="1">
        <v>7</v>
      </c>
      <c r="B123" s="1">
        <v>409</v>
      </c>
      <c r="C123" s="1" t="s">
        <v>19</v>
      </c>
      <c r="D123" s="1" t="s">
        <v>190</v>
      </c>
      <c r="E123" s="1" t="s">
        <v>191</v>
      </c>
      <c r="F123" s="1">
        <v>97</v>
      </c>
      <c r="G123" s="1">
        <v>31.63</v>
      </c>
      <c r="H123" s="1">
        <v>3</v>
      </c>
      <c r="I123" s="1">
        <v>25</v>
      </c>
      <c r="J123" s="1" t="s">
        <v>48</v>
      </c>
      <c r="K123" s="9" t="str">
        <f t="shared" si="1"/>
        <v>GPA</v>
      </c>
    </row>
    <row r="124" spans="1:11" ht="15" customHeight="1">
      <c r="A124" s="1">
        <v>7</v>
      </c>
      <c r="B124" s="1">
        <v>409</v>
      </c>
      <c r="C124" s="1" t="s">
        <v>20</v>
      </c>
      <c r="D124" s="1" t="s">
        <v>192</v>
      </c>
      <c r="E124" s="1" t="s">
        <v>193</v>
      </c>
      <c r="F124" s="1">
        <v>572</v>
      </c>
      <c r="G124" s="1">
        <v>18.760000000000002</v>
      </c>
      <c r="H124" s="1">
        <v>30</v>
      </c>
      <c r="I124" s="1">
        <v>22</v>
      </c>
      <c r="J124" s="1" t="s">
        <v>48</v>
      </c>
      <c r="K124" s="9" t="str">
        <f t="shared" si="1"/>
        <v>GPA</v>
      </c>
    </row>
    <row r="125" spans="1:11" ht="15" customHeight="1">
      <c r="A125" s="1">
        <v>7</v>
      </c>
      <c r="B125" s="1">
        <v>409</v>
      </c>
      <c r="C125" s="1" t="s">
        <v>19</v>
      </c>
      <c r="D125" s="1" t="s">
        <v>192</v>
      </c>
      <c r="E125" s="1" t="s">
        <v>193</v>
      </c>
      <c r="F125" s="1">
        <v>170</v>
      </c>
      <c r="G125" s="1">
        <v>0.28000000000000003</v>
      </c>
      <c r="H125" s="1">
        <v>607</v>
      </c>
      <c r="I125" s="1">
        <v>25</v>
      </c>
      <c r="J125" s="1" t="s">
        <v>48</v>
      </c>
      <c r="K125" s="9" t="str">
        <f t="shared" si="1"/>
        <v>GPA</v>
      </c>
    </row>
    <row r="126" spans="1:11" ht="15" customHeight="1">
      <c r="A126" s="1">
        <v>7</v>
      </c>
      <c r="B126" s="1">
        <v>409</v>
      </c>
      <c r="C126" s="1" t="s">
        <v>53</v>
      </c>
      <c r="D126" s="1" t="s">
        <v>192</v>
      </c>
      <c r="E126" s="1" t="s">
        <v>193</v>
      </c>
      <c r="F126" s="1">
        <v>2052</v>
      </c>
      <c r="G126" s="1">
        <v>33.979999999999997</v>
      </c>
      <c r="H126" s="1">
        <v>60</v>
      </c>
      <c r="I126" s="1">
        <v>105</v>
      </c>
      <c r="J126" s="1" t="s">
        <v>48</v>
      </c>
      <c r="K126" s="9" t="str">
        <f t="shared" si="1"/>
        <v>GPA</v>
      </c>
    </row>
    <row r="127" spans="1:11" ht="15" customHeight="1">
      <c r="A127" s="1">
        <v>7</v>
      </c>
      <c r="B127" s="1">
        <v>409</v>
      </c>
      <c r="C127" s="1" t="s">
        <v>18</v>
      </c>
      <c r="D127" s="1" t="s">
        <v>194</v>
      </c>
      <c r="E127" s="1" t="s">
        <v>195</v>
      </c>
      <c r="F127" s="1">
        <v>851</v>
      </c>
      <c r="G127" s="1">
        <v>17.989999999999998</v>
      </c>
      <c r="H127" s="1">
        <v>47</v>
      </c>
      <c r="I127" s="1">
        <v>24</v>
      </c>
      <c r="J127" s="1" t="s">
        <v>48</v>
      </c>
      <c r="K127" s="9" t="str">
        <f t="shared" si="1"/>
        <v>GPA</v>
      </c>
    </row>
    <row r="128" spans="1:11" ht="15" customHeight="1">
      <c r="A128" s="1">
        <v>7</v>
      </c>
      <c r="B128" s="1">
        <v>409</v>
      </c>
      <c r="C128" s="1" t="s">
        <v>20</v>
      </c>
      <c r="D128" s="1" t="s">
        <v>194</v>
      </c>
      <c r="E128" s="1" t="s">
        <v>195</v>
      </c>
      <c r="F128" s="1">
        <v>10</v>
      </c>
      <c r="G128" s="1">
        <v>0.16</v>
      </c>
      <c r="H128" s="1">
        <v>63</v>
      </c>
      <c r="I128" s="1">
        <v>22</v>
      </c>
      <c r="J128" s="1" t="s">
        <v>48</v>
      </c>
      <c r="K128" s="9" t="str">
        <f t="shared" si="1"/>
        <v>GPA</v>
      </c>
    </row>
    <row r="129" spans="1:11" ht="15" customHeight="1">
      <c r="A129" s="1">
        <v>7</v>
      </c>
      <c r="B129" s="1">
        <v>409</v>
      </c>
      <c r="C129" s="1" t="s">
        <v>53</v>
      </c>
      <c r="D129" s="1" t="s">
        <v>194</v>
      </c>
      <c r="E129" s="1" t="s">
        <v>195</v>
      </c>
      <c r="F129" s="1">
        <v>206</v>
      </c>
      <c r="G129" s="1">
        <v>1.68</v>
      </c>
      <c r="H129" s="1">
        <v>123</v>
      </c>
      <c r="I129" s="1">
        <v>105</v>
      </c>
      <c r="J129" s="1" t="s">
        <v>48</v>
      </c>
      <c r="K129" s="9" t="str">
        <f t="shared" si="1"/>
        <v>GPA</v>
      </c>
    </row>
    <row r="130" spans="1:11" ht="15" customHeight="1">
      <c r="A130" s="1">
        <v>7</v>
      </c>
      <c r="B130" s="1">
        <v>409</v>
      </c>
      <c r="C130" s="1" t="s">
        <v>18</v>
      </c>
      <c r="D130" s="1" t="s">
        <v>196</v>
      </c>
      <c r="E130" s="1" t="s">
        <v>197</v>
      </c>
      <c r="F130" s="1">
        <v>56</v>
      </c>
      <c r="G130" s="1">
        <v>1.25</v>
      </c>
      <c r="H130" s="1">
        <v>45</v>
      </c>
      <c r="I130" s="1">
        <v>24</v>
      </c>
      <c r="J130" s="1" t="s">
        <v>48</v>
      </c>
      <c r="K130" s="9" t="str">
        <f t="shared" ref="K130:K193" si="2">IF(J130&lt;&gt;"",IF(OR(UPPER(J130)="TERCEIRO",UPPER(J130)="TERCEIRA"),"TERCEIRA",IF(UPPER(J130)="GPA","GPA",J130)),IF(LEFT(D130,1)="T","TERCEIRA","GPA"))</f>
        <v>GPA</v>
      </c>
    </row>
    <row r="131" spans="1:11" ht="15" customHeight="1">
      <c r="A131" s="1">
        <v>7</v>
      </c>
      <c r="B131" s="1">
        <v>409</v>
      </c>
      <c r="C131" s="1" t="s">
        <v>20</v>
      </c>
      <c r="D131" s="1" t="s">
        <v>196</v>
      </c>
      <c r="E131" s="1" t="s">
        <v>197</v>
      </c>
      <c r="F131" s="1">
        <v>66</v>
      </c>
      <c r="G131" s="1">
        <v>1.68</v>
      </c>
      <c r="H131" s="1">
        <v>39</v>
      </c>
      <c r="I131" s="1">
        <v>22</v>
      </c>
      <c r="J131" s="1" t="s">
        <v>48</v>
      </c>
      <c r="K131" s="9" t="str">
        <f t="shared" si="2"/>
        <v>GPA</v>
      </c>
    </row>
    <row r="132" spans="1:11" ht="15" customHeight="1">
      <c r="A132" s="1">
        <v>7</v>
      </c>
      <c r="B132" s="1">
        <v>409</v>
      </c>
      <c r="C132" s="1" t="s">
        <v>19</v>
      </c>
      <c r="D132" s="1" t="s">
        <v>196</v>
      </c>
      <c r="E132" s="1" t="s">
        <v>197</v>
      </c>
      <c r="F132" s="1">
        <v>31</v>
      </c>
      <c r="G132" s="1">
        <v>0.94</v>
      </c>
      <c r="H132" s="1">
        <v>33</v>
      </c>
      <c r="I132" s="1">
        <v>25</v>
      </c>
      <c r="J132" s="1" t="s">
        <v>48</v>
      </c>
      <c r="K132" s="9" t="str">
        <f t="shared" si="2"/>
        <v>GPA</v>
      </c>
    </row>
    <row r="133" spans="1:11" ht="15" customHeight="1">
      <c r="A133" s="1">
        <v>7</v>
      </c>
      <c r="B133" s="1">
        <v>409</v>
      </c>
      <c r="C133" s="1" t="s">
        <v>53</v>
      </c>
      <c r="D133" s="1" t="s">
        <v>196</v>
      </c>
      <c r="E133" s="1" t="s">
        <v>197</v>
      </c>
      <c r="F133" s="1">
        <v>2307</v>
      </c>
      <c r="G133" s="1">
        <v>16</v>
      </c>
      <c r="H133" s="1">
        <v>144</v>
      </c>
      <c r="I133" s="1">
        <v>105</v>
      </c>
      <c r="J133" s="1" t="s">
        <v>48</v>
      </c>
      <c r="K133" s="9" t="str">
        <f t="shared" si="2"/>
        <v>GPA</v>
      </c>
    </row>
    <row r="134" spans="1:11" ht="15" customHeight="1">
      <c r="A134" s="1">
        <v>7</v>
      </c>
      <c r="B134" s="1">
        <v>409</v>
      </c>
      <c r="C134" s="1" t="s">
        <v>20</v>
      </c>
      <c r="D134" s="1" t="s">
        <v>198</v>
      </c>
      <c r="E134" s="1" t="s">
        <v>199</v>
      </c>
      <c r="F134" s="1">
        <v>47</v>
      </c>
      <c r="G134" s="1">
        <v>0.45</v>
      </c>
      <c r="H134" s="1">
        <v>104</v>
      </c>
      <c r="I134" s="1">
        <v>22</v>
      </c>
      <c r="J134" s="1" t="s">
        <v>48</v>
      </c>
      <c r="K134" s="9" t="str">
        <f t="shared" si="2"/>
        <v>GPA</v>
      </c>
    </row>
    <row r="135" spans="1:11" ht="15" customHeight="1">
      <c r="A135" s="1">
        <v>7</v>
      </c>
      <c r="B135" s="1">
        <v>409</v>
      </c>
      <c r="C135" s="1" t="s">
        <v>19</v>
      </c>
      <c r="D135" s="1" t="s">
        <v>198</v>
      </c>
      <c r="E135" s="1" t="s">
        <v>199</v>
      </c>
      <c r="F135" s="1">
        <v>644</v>
      </c>
      <c r="G135" s="1">
        <v>12.88</v>
      </c>
      <c r="H135" s="1">
        <v>50</v>
      </c>
      <c r="I135" s="1">
        <v>25</v>
      </c>
      <c r="J135" s="1" t="s">
        <v>48</v>
      </c>
      <c r="K135" s="9" t="str">
        <f t="shared" si="2"/>
        <v>GPA</v>
      </c>
    </row>
    <row r="136" spans="1:11" ht="15" customHeight="1">
      <c r="A136" s="1">
        <v>7</v>
      </c>
      <c r="B136" s="1">
        <v>409</v>
      </c>
      <c r="C136" s="1" t="s">
        <v>53</v>
      </c>
      <c r="D136" s="1" t="s">
        <v>198</v>
      </c>
      <c r="E136" s="1" t="s">
        <v>199</v>
      </c>
      <c r="F136" s="1">
        <v>1437</v>
      </c>
      <c r="G136" s="1">
        <v>10.58</v>
      </c>
      <c r="H136" s="1">
        <v>136</v>
      </c>
      <c r="I136" s="1">
        <v>105</v>
      </c>
      <c r="J136" s="1" t="s">
        <v>48</v>
      </c>
      <c r="K136" s="9" t="str">
        <f t="shared" si="2"/>
        <v>GPA</v>
      </c>
    </row>
    <row r="137" spans="1:11" ht="15" customHeight="1">
      <c r="A137" s="1">
        <v>7</v>
      </c>
      <c r="B137" s="1">
        <v>409</v>
      </c>
      <c r="C137" s="1" t="s">
        <v>20</v>
      </c>
      <c r="D137" s="1" t="s">
        <v>200</v>
      </c>
      <c r="E137" s="1" t="s">
        <v>201</v>
      </c>
      <c r="F137" s="1">
        <v>13</v>
      </c>
      <c r="G137" s="1">
        <v>0.6</v>
      </c>
      <c r="H137" s="1">
        <v>22</v>
      </c>
      <c r="I137" s="1">
        <v>22</v>
      </c>
      <c r="J137" s="1" t="s">
        <v>48</v>
      </c>
      <c r="K137" s="9" t="str">
        <f t="shared" si="2"/>
        <v>GPA</v>
      </c>
    </row>
    <row r="138" spans="1:11" ht="15" customHeight="1">
      <c r="A138" s="1">
        <v>7</v>
      </c>
      <c r="B138" s="1">
        <v>409</v>
      </c>
      <c r="C138" s="1" t="s">
        <v>20</v>
      </c>
      <c r="D138" s="1" t="s">
        <v>202</v>
      </c>
      <c r="E138" s="1" t="s">
        <v>203</v>
      </c>
      <c r="F138" s="1">
        <v>166</v>
      </c>
      <c r="G138" s="1">
        <v>2.84</v>
      </c>
      <c r="H138" s="1">
        <v>58</v>
      </c>
      <c r="I138" s="1">
        <v>22</v>
      </c>
      <c r="J138" s="1" t="s">
        <v>48</v>
      </c>
      <c r="K138" s="9" t="str">
        <f t="shared" si="2"/>
        <v>GPA</v>
      </c>
    </row>
    <row r="139" spans="1:11" ht="15" customHeight="1">
      <c r="A139" s="1">
        <v>7</v>
      </c>
      <c r="B139" s="1">
        <v>409</v>
      </c>
      <c r="C139" s="1" t="s">
        <v>53</v>
      </c>
      <c r="D139" s="1" t="s">
        <v>202</v>
      </c>
      <c r="E139" s="1" t="s">
        <v>203</v>
      </c>
      <c r="F139" s="1">
        <v>256</v>
      </c>
      <c r="G139" s="1">
        <v>3.05</v>
      </c>
      <c r="H139" s="1">
        <v>84</v>
      </c>
      <c r="I139" s="1">
        <v>105</v>
      </c>
      <c r="J139" s="1" t="s">
        <v>48</v>
      </c>
      <c r="K139" s="9" t="str">
        <f t="shared" si="2"/>
        <v>GPA</v>
      </c>
    </row>
    <row r="140" spans="1:11" ht="15" customHeight="1">
      <c r="A140" s="1">
        <v>7</v>
      </c>
      <c r="B140" s="1">
        <v>409</v>
      </c>
      <c r="C140" s="1" t="s">
        <v>20</v>
      </c>
      <c r="D140" s="1" t="s">
        <v>204</v>
      </c>
      <c r="E140" s="1" t="s">
        <v>205</v>
      </c>
      <c r="F140" s="1">
        <v>30</v>
      </c>
      <c r="G140" s="1">
        <v>0.57999999999999996</v>
      </c>
      <c r="H140" s="1">
        <v>52</v>
      </c>
      <c r="I140" s="1">
        <v>22</v>
      </c>
      <c r="J140" s="1" t="s">
        <v>48</v>
      </c>
      <c r="K140" s="9" t="str">
        <f t="shared" si="2"/>
        <v>GPA</v>
      </c>
    </row>
    <row r="141" spans="1:11" ht="15" customHeight="1">
      <c r="A141" s="1">
        <v>7</v>
      </c>
      <c r="B141" s="1">
        <v>409</v>
      </c>
      <c r="C141" s="1" t="s">
        <v>53</v>
      </c>
      <c r="D141" s="1" t="s">
        <v>204</v>
      </c>
      <c r="E141" s="1" t="s">
        <v>205</v>
      </c>
      <c r="F141" s="1">
        <v>1663</v>
      </c>
      <c r="G141" s="1">
        <v>18.850000000000001</v>
      </c>
      <c r="H141" s="1">
        <v>88</v>
      </c>
      <c r="I141" s="1">
        <v>105</v>
      </c>
      <c r="J141" s="1" t="s">
        <v>48</v>
      </c>
      <c r="K141" s="9" t="str">
        <f t="shared" si="2"/>
        <v>GPA</v>
      </c>
    </row>
    <row r="142" spans="1:11" ht="15" customHeight="1">
      <c r="A142" s="1">
        <v>7</v>
      </c>
      <c r="B142" s="1">
        <v>409</v>
      </c>
      <c r="C142" s="1" t="s">
        <v>20</v>
      </c>
      <c r="D142" s="1" t="s">
        <v>206</v>
      </c>
      <c r="E142" s="1" t="s">
        <v>207</v>
      </c>
      <c r="F142" s="1">
        <v>86</v>
      </c>
      <c r="G142" s="1">
        <v>3.65</v>
      </c>
      <c r="H142" s="1">
        <v>24</v>
      </c>
      <c r="I142" s="1">
        <v>22</v>
      </c>
      <c r="J142" s="1" t="s">
        <v>48</v>
      </c>
      <c r="K142" s="9" t="str">
        <f t="shared" si="2"/>
        <v>GPA</v>
      </c>
    </row>
    <row r="143" spans="1:11" ht="15" customHeight="1">
      <c r="A143" s="1">
        <v>7</v>
      </c>
      <c r="B143" s="1">
        <v>409</v>
      </c>
      <c r="C143" s="1" t="s">
        <v>19</v>
      </c>
      <c r="D143" s="1" t="s">
        <v>206</v>
      </c>
      <c r="E143" s="1" t="s">
        <v>207</v>
      </c>
      <c r="F143" s="1">
        <v>10</v>
      </c>
      <c r="G143" s="1">
        <v>1.02</v>
      </c>
      <c r="H143" s="1">
        <v>10</v>
      </c>
      <c r="I143" s="1">
        <v>25</v>
      </c>
      <c r="J143" s="1" t="s">
        <v>48</v>
      </c>
      <c r="K143" s="9" t="str">
        <f t="shared" si="2"/>
        <v>GPA</v>
      </c>
    </row>
    <row r="144" spans="1:11" ht="15" customHeight="1">
      <c r="A144" s="1">
        <v>7</v>
      </c>
      <c r="B144" s="1">
        <v>409</v>
      </c>
      <c r="C144" s="1" t="s">
        <v>53</v>
      </c>
      <c r="D144" s="1" t="s">
        <v>206</v>
      </c>
      <c r="E144" s="1" t="s">
        <v>207</v>
      </c>
      <c r="F144" s="1">
        <v>587</v>
      </c>
      <c r="G144" s="1">
        <v>6.96</v>
      </c>
      <c r="H144" s="1">
        <v>84</v>
      </c>
      <c r="I144" s="1">
        <v>105</v>
      </c>
      <c r="J144" s="1" t="s">
        <v>48</v>
      </c>
      <c r="K144" s="9" t="str">
        <f t="shared" si="2"/>
        <v>GPA</v>
      </c>
    </row>
    <row r="145" spans="1:11" ht="15" customHeight="1">
      <c r="A145" s="1">
        <v>7</v>
      </c>
      <c r="B145" s="1">
        <v>409</v>
      </c>
      <c r="C145" s="1" t="s">
        <v>20</v>
      </c>
      <c r="D145" s="1" t="s">
        <v>208</v>
      </c>
      <c r="E145" s="1" t="s">
        <v>209</v>
      </c>
      <c r="F145" s="1">
        <v>48</v>
      </c>
      <c r="G145" s="1">
        <v>1.55</v>
      </c>
      <c r="H145" s="1">
        <v>31</v>
      </c>
      <c r="I145" s="1">
        <v>22</v>
      </c>
      <c r="J145" s="1" t="s">
        <v>48</v>
      </c>
      <c r="K145" s="9" t="str">
        <f t="shared" si="2"/>
        <v>GPA</v>
      </c>
    </row>
    <row r="146" spans="1:11" ht="15" customHeight="1">
      <c r="A146" s="1">
        <v>7</v>
      </c>
      <c r="B146" s="1">
        <v>409</v>
      </c>
      <c r="C146" s="1" t="s">
        <v>19</v>
      </c>
      <c r="D146" s="1" t="s">
        <v>208</v>
      </c>
      <c r="E146" s="1" t="s">
        <v>209</v>
      </c>
      <c r="F146" s="1">
        <v>83</v>
      </c>
      <c r="G146" s="1">
        <v>0.4</v>
      </c>
      <c r="H146" s="1">
        <v>208</v>
      </c>
      <c r="I146" s="1">
        <v>25</v>
      </c>
      <c r="J146" s="1" t="s">
        <v>48</v>
      </c>
      <c r="K146" s="9" t="str">
        <f t="shared" si="2"/>
        <v>GPA</v>
      </c>
    </row>
    <row r="147" spans="1:11" ht="15" customHeight="1">
      <c r="A147" s="1">
        <v>7</v>
      </c>
      <c r="B147" s="1">
        <v>409</v>
      </c>
      <c r="C147" s="1" t="s">
        <v>53</v>
      </c>
      <c r="D147" s="1" t="s">
        <v>208</v>
      </c>
      <c r="E147" s="1" t="s">
        <v>209</v>
      </c>
      <c r="F147" s="1">
        <v>657</v>
      </c>
      <c r="G147" s="1">
        <v>4.3</v>
      </c>
      <c r="H147" s="1">
        <v>153</v>
      </c>
      <c r="I147" s="1">
        <v>105</v>
      </c>
      <c r="J147" s="1" t="s">
        <v>48</v>
      </c>
      <c r="K147" s="9" t="str">
        <f t="shared" si="2"/>
        <v>GPA</v>
      </c>
    </row>
    <row r="148" spans="1:11" ht="15" customHeight="1">
      <c r="A148" s="1">
        <v>7</v>
      </c>
      <c r="B148" s="1">
        <v>409</v>
      </c>
      <c r="C148" s="1" t="s">
        <v>20</v>
      </c>
      <c r="D148" s="1" t="s">
        <v>210</v>
      </c>
      <c r="E148" s="1" t="s">
        <v>211</v>
      </c>
      <c r="F148" s="1">
        <v>2</v>
      </c>
      <c r="G148" s="1">
        <v>0.35</v>
      </c>
      <c r="H148" s="1">
        <v>6</v>
      </c>
      <c r="I148" s="1">
        <v>22</v>
      </c>
      <c r="J148" s="1" t="s">
        <v>48</v>
      </c>
      <c r="K148" s="9" t="str">
        <f t="shared" si="2"/>
        <v>GPA</v>
      </c>
    </row>
    <row r="149" spans="1:11" ht="15" customHeight="1">
      <c r="A149" s="1">
        <v>7</v>
      </c>
      <c r="B149" s="1">
        <v>409</v>
      </c>
      <c r="C149" s="1" t="s">
        <v>53</v>
      </c>
      <c r="D149" s="1" t="s">
        <v>210</v>
      </c>
      <c r="E149" s="1" t="s">
        <v>211</v>
      </c>
      <c r="F149" s="1">
        <v>10688</v>
      </c>
      <c r="G149" s="1">
        <v>103.55</v>
      </c>
      <c r="H149" s="1">
        <v>103</v>
      </c>
      <c r="I149" s="1">
        <v>105</v>
      </c>
      <c r="J149" s="1" t="s">
        <v>48</v>
      </c>
      <c r="K149" s="9" t="str">
        <f t="shared" si="2"/>
        <v>GPA</v>
      </c>
    </row>
    <row r="150" spans="1:11" ht="15" customHeight="1">
      <c r="A150" s="1">
        <v>7</v>
      </c>
      <c r="B150" s="1">
        <v>409</v>
      </c>
      <c r="C150" s="1" t="s">
        <v>18</v>
      </c>
      <c r="D150" s="1" t="s">
        <v>212</v>
      </c>
      <c r="E150" s="1" t="s">
        <v>213</v>
      </c>
      <c r="F150" s="1">
        <v>9</v>
      </c>
      <c r="G150" s="1">
        <v>0.2</v>
      </c>
      <c r="H150" s="1">
        <v>45</v>
      </c>
      <c r="I150" s="1">
        <v>24</v>
      </c>
      <c r="J150" s="1" t="s">
        <v>48</v>
      </c>
      <c r="K150" s="9" t="str">
        <f t="shared" si="2"/>
        <v>GPA</v>
      </c>
    </row>
    <row r="151" spans="1:11" ht="15" customHeight="1">
      <c r="A151" s="1">
        <v>7</v>
      </c>
      <c r="B151" s="1">
        <v>409</v>
      </c>
      <c r="C151" s="1" t="s">
        <v>20</v>
      </c>
      <c r="D151" s="1" t="s">
        <v>212</v>
      </c>
      <c r="E151" s="1" t="s">
        <v>213</v>
      </c>
      <c r="F151" s="1">
        <v>188</v>
      </c>
      <c r="G151" s="1">
        <v>6.93</v>
      </c>
      <c r="H151" s="1">
        <v>27</v>
      </c>
      <c r="I151" s="1">
        <v>22</v>
      </c>
      <c r="J151" s="1" t="s">
        <v>48</v>
      </c>
      <c r="K151" s="9" t="str">
        <f t="shared" si="2"/>
        <v>GPA</v>
      </c>
    </row>
    <row r="152" spans="1:11" ht="15" customHeight="1">
      <c r="A152" s="1">
        <v>7</v>
      </c>
      <c r="B152" s="1">
        <v>409</v>
      </c>
      <c r="C152" s="1" t="s">
        <v>53</v>
      </c>
      <c r="D152" s="1" t="s">
        <v>212</v>
      </c>
      <c r="E152" s="1" t="s">
        <v>213</v>
      </c>
      <c r="F152" s="1">
        <v>2228</v>
      </c>
      <c r="G152" s="1">
        <v>23.01</v>
      </c>
      <c r="H152" s="1">
        <v>97</v>
      </c>
      <c r="I152" s="1">
        <v>105</v>
      </c>
      <c r="J152" s="1" t="s">
        <v>48</v>
      </c>
      <c r="K152" s="9" t="str">
        <f t="shared" si="2"/>
        <v>GPA</v>
      </c>
    </row>
    <row r="153" spans="1:11" ht="15" customHeight="1">
      <c r="A153" s="1">
        <v>7</v>
      </c>
      <c r="B153" s="1">
        <v>409</v>
      </c>
      <c r="C153" s="1" t="s">
        <v>18</v>
      </c>
      <c r="D153" s="1" t="s">
        <v>214</v>
      </c>
      <c r="E153" s="1" t="s">
        <v>215</v>
      </c>
      <c r="F153" s="1">
        <v>129</v>
      </c>
      <c r="G153" s="1">
        <v>2.42</v>
      </c>
      <c r="H153" s="1">
        <v>53</v>
      </c>
      <c r="I153" s="1">
        <v>24</v>
      </c>
      <c r="J153" s="1" t="s">
        <v>48</v>
      </c>
      <c r="K153" s="9" t="str">
        <f t="shared" si="2"/>
        <v>GPA</v>
      </c>
    </row>
    <row r="154" spans="1:11" ht="15" customHeight="1">
      <c r="A154" s="1">
        <v>7</v>
      </c>
      <c r="B154" s="1">
        <v>409</v>
      </c>
      <c r="C154" s="1" t="s">
        <v>20</v>
      </c>
      <c r="D154" s="1" t="s">
        <v>214</v>
      </c>
      <c r="E154" s="1" t="s">
        <v>215</v>
      </c>
      <c r="F154" s="1">
        <v>43</v>
      </c>
      <c r="G154" s="1">
        <v>9.8699999999999992</v>
      </c>
      <c r="H154" s="1">
        <v>4</v>
      </c>
      <c r="I154" s="1">
        <v>22</v>
      </c>
      <c r="J154" s="1" t="s">
        <v>48</v>
      </c>
      <c r="K154" s="9" t="str">
        <f t="shared" si="2"/>
        <v>GPA</v>
      </c>
    </row>
    <row r="155" spans="1:11" ht="15" customHeight="1">
      <c r="A155" s="1">
        <v>7</v>
      </c>
      <c r="B155" s="1">
        <v>409</v>
      </c>
      <c r="C155" s="1" t="s">
        <v>53</v>
      </c>
      <c r="D155" s="1" t="s">
        <v>214</v>
      </c>
      <c r="E155" s="1" t="s">
        <v>215</v>
      </c>
      <c r="F155" s="1">
        <v>2183</v>
      </c>
      <c r="G155" s="1">
        <v>27.39</v>
      </c>
      <c r="H155" s="1">
        <v>80</v>
      </c>
      <c r="I155" s="1">
        <v>105</v>
      </c>
      <c r="J155" s="1" t="s">
        <v>48</v>
      </c>
      <c r="K155" s="9" t="str">
        <f t="shared" si="2"/>
        <v>GPA</v>
      </c>
    </row>
    <row r="156" spans="1:11" ht="15" customHeight="1">
      <c r="A156" s="1">
        <v>7</v>
      </c>
      <c r="B156" s="1">
        <v>409</v>
      </c>
      <c r="C156" s="1" t="s">
        <v>20</v>
      </c>
      <c r="D156" s="1" t="s">
        <v>216</v>
      </c>
      <c r="E156" s="1" t="s">
        <v>217</v>
      </c>
      <c r="F156" s="1">
        <v>90</v>
      </c>
      <c r="G156" s="1">
        <v>6.39</v>
      </c>
      <c r="H156" s="1">
        <v>14</v>
      </c>
      <c r="I156" s="1">
        <v>22</v>
      </c>
      <c r="J156" s="1" t="s">
        <v>48</v>
      </c>
      <c r="K156" s="9" t="str">
        <f t="shared" si="2"/>
        <v>GPA</v>
      </c>
    </row>
    <row r="157" spans="1:11" ht="15" customHeight="1">
      <c r="A157" s="1">
        <v>7</v>
      </c>
      <c r="B157" s="1">
        <v>409</v>
      </c>
      <c r="C157" s="1" t="s">
        <v>19</v>
      </c>
      <c r="D157" s="1" t="s">
        <v>216</v>
      </c>
      <c r="E157" s="1" t="s">
        <v>217</v>
      </c>
      <c r="F157" s="1">
        <v>883</v>
      </c>
      <c r="G157" s="1">
        <v>49</v>
      </c>
      <c r="H157" s="1">
        <v>18</v>
      </c>
      <c r="I157" s="1">
        <v>25</v>
      </c>
      <c r="J157" s="1" t="s">
        <v>48</v>
      </c>
      <c r="K157" s="9" t="str">
        <f t="shared" si="2"/>
        <v>GPA</v>
      </c>
    </row>
    <row r="158" spans="1:11" ht="15" customHeight="1">
      <c r="A158" s="1">
        <v>7</v>
      </c>
      <c r="B158" s="1">
        <v>409</v>
      </c>
      <c r="C158" s="1" t="s">
        <v>53</v>
      </c>
      <c r="D158" s="1" t="s">
        <v>216</v>
      </c>
      <c r="E158" s="1" t="s">
        <v>217</v>
      </c>
      <c r="F158" s="1">
        <v>338</v>
      </c>
      <c r="G158" s="1">
        <v>4.7300000000000004</v>
      </c>
      <c r="H158" s="1">
        <v>71</v>
      </c>
      <c r="I158" s="1">
        <v>105</v>
      </c>
      <c r="J158" s="1" t="s">
        <v>48</v>
      </c>
      <c r="K158" s="9" t="str">
        <f t="shared" si="2"/>
        <v>GPA</v>
      </c>
    </row>
    <row r="159" spans="1:11" ht="15" customHeight="1">
      <c r="A159" s="1">
        <v>7</v>
      </c>
      <c r="B159" s="1">
        <v>409</v>
      </c>
      <c r="C159" s="1" t="s">
        <v>20</v>
      </c>
      <c r="D159" s="1" t="s">
        <v>218</v>
      </c>
      <c r="E159" s="1" t="s">
        <v>219</v>
      </c>
      <c r="F159" s="1">
        <v>399</v>
      </c>
      <c r="G159" s="1">
        <v>33.79</v>
      </c>
      <c r="H159" s="1">
        <v>12</v>
      </c>
      <c r="I159" s="1">
        <v>22</v>
      </c>
      <c r="J159" s="1" t="s">
        <v>48</v>
      </c>
      <c r="K159" s="9" t="str">
        <f t="shared" si="2"/>
        <v>GPA</v>
      </c>
    </row>
    <row r="160" spans="1:11" ht="15" customHeight="1">
      <c r="A160" s="1">
        <v>7</v>
      </c>
      <c r="B160" s="1">
        <v>409</v>
      </c>
      <c r="C160" s="1" t="s">
        <v>53</v>
      </c>
      <c r="D160" s="1" t="s">
        <v>218</v>
      </c>
      <c r="E160" s="1" t="s">
        <v>219</v>
      </c>
      <c r="F160" s="1">
        <v>293</v>
      </c>
      <c r="G160" s="1">
        <v>4.47</v>
      </c>
      <c r="H160" s="1">
        <v>66</v>
      </c>
      <c r="I160" s="1">
        <v>105</v>
      </c>
      <c r="J160" s="1" t="s">
        <v>48</v>
      </c>
      <c r="K160" s="9" t="str">
        <f t="shared" si="2"/>
        <v>GPA</v>
      </c>
    </row>
    <row r="161" spans="1:11" ht="15" customHeight="1">
      <c r="A161" s="1">
        <v>7</v>
      </c>
      <c r="B161" s="1">
        <v>409</v>
      </c>
      <c r="C161" s="1" t="s">
        <v>18</v>
      </c>
      <c r="D161" s="1" t="s">
        <v>220</v>
      </c>
      <c r="E161" s="1" t="s">
        <v>221</v>
      </c>
      <c r="F161" s="1">
        <v>192</v>
      </c>
      <c r="G161" s="1">
        <v>4.25</v>
      </c>
      <c r="H161" s="1">
        <v>45</v>
      </c>
      <c r="I161" s="1">
        <v>24</v>
      </c>
      <c r="J161" s="1" t="s">
        <v>48</v>
      </c>
      <c r="K161" s="9" t="str">
        <f t="shared" si="2"/>
        <v>GPA</v>
      </c>
    </row>
    <row r="162" spans="1:11" ht="15" customHeight="1">
      <c r="A162" s="1">
        <v>7</v>
      </c>
      <c r="B162" s="1">
        <v>409</v>
      </c>
      <c r="C162" s="1" t="s">
        <v>20</v>
      </c>
      <c r="D162" s="1" t="s">
        <v>222</v>
      </c>
      <c r="E162" s="1" t="s">
        <v>223</v>
      </c>
      <c r="F162" s="1">
        <v>509</v>
      </c>
      <c r="G162" s="1">
        <v>16.329999999999998</v>
      </c>
      <c r="H162" s="1">
        <v>31</v>
      </c>
      <c r="I162" s="1">
        <v>22</v>
      </c>
      <c r="J162" s="1" t="s">
        <v>48</v>
      </c>
      <c r="K162" s="9" t="str">
        <f t="shared" si="2"/>
        <v>GPA</v>
      </c>
    </row>
    <row r="163" spans="1:11" ht="15" customHeight="1">
      <c r="A163" s="1">
        <v>7</v>
      </c>
      <c r="B163" s="1">
        <v>409</v>
      </c>
      <c r="C163" s="1" t="s">
        <v>53</v>
      </c>
      <c r="D163" s="1" t="s">
        <v>222</v>
      </c>
      <c r="E163" s="1" t="s">
        <v>223</v>
      </c>
      <c r="F163" s="1">
        <v>666</v>
      </c>
      <c r="G163" s="1">
        <v>15.07</v>
      </c>
      <c r="H163" s="1">
        <v>44</v>
      </c>
      <c r="I163" s="1">
        <v>105</v>
      </c>
      <c r="J163" s="1" t="s">
        <v>48</v>
      </c>
      <c r="K163" s="9" t="str">
        <f t="shared" si="2"/>
        <v>GPA</v>
      </c>
    </row>
    <row r="164" spans="1:11" ht="15" customHeight="1">
      <c r="A164" s="1">
        <v>7</v>
      </c>
      <c r="B164" s="1">
        <v>409</v>
      </c>
      <c r="C164" s="1" t="s">
        <v>53</v>
      </c>
      <c r="D164" s="1" t="s">
        <v>224</v>
      </c>
      <c r="E164" s="1" t="s">
        <v>225</v>
      </c>
      <c r="F164" s="1">
        <v>172</v>
      </c>
      <c r="G164" s="1">
        <v>4.8099999999999996</v>
      </c>
      <c r="H164" s="1">
        <v>36</v>
      </c>
      <c r="I164" s="1">
        <v>105</v>
      </c>
      <c r="J164" s="1" t="s">
        <v>48</v>
      </c>
      <c r="K164" s="9" t="str">
        <f t="shared" si="2"/>
        <v>GPA</v>
      </c>
    </row>
    <row r="165" spans="1:11" ht="15" customHeight="1">
      <c r="A165" s="1">
        <v>7</v>
      </c>
      <c r="B165" s="1">
        <v>409</v>
      </c>
      <c r="C165" s="1" t="s">
        <v>18</v>
      </c>
      <c r="D165" s="1" t="s">
        <v>226</v>
      </c>
      <c r="E165" s="1" t="s">
        <v>227</v>
      </c>
      <c r="F165" s="1">
        <v>1082</v>
      </c>
      <c r="G165" s="1">
        <v>21.21</v>
      </c>
      <c r="H165" s="1">
        <v>51</v>
      </c>
      <c r="I165" s="1">
        <v>24</v>
      </c>
      <c r="J165" s="1" t="s">
        <v>48</v>
      </c>
      <c r="K165" s="9" t="str">
        <f t="shared" si="2"/>
        <v>GPA</v>
      </c>
    </row>
    <row r="166" spans="1:11" ht="15" customHeight="1">
      <c r="A166" s="1">
        <v>7</v>
      </c>
      <c r="B166" s="1">
        <v>409</v>
      </c>
      <c r="C166" s="1" t="s">
        <v>20</v>
      </c>
      <c r="D166" s="1" t="s">
        <v>226</v>
      </c>
      <c r="E166" s="1" t="s">
        <v>227</v>
      </c>
      <c r="F166" s="1">
        <v>1</v>
      </c>
      <c r="G166" s="1">
        <v>0.01</v>
      </c>
      <c r="H166" s="1">
        <v>100</v>
      </c>
      <c r="I166" s="1">
        <v>22</v>
      </c>
      <c r="J166" s="1" t="s">
        <v>48</v>
      </c>
      <c r="K166" s="9" t="str">
        <f t="shared" si="2"/>
        <v>GPA</v>
      </c>
    </row>
    <row r="167" spans="1:11" ht="15" customHeight="1">
      <c r="A167" s="1">
        <v>7</v>
      </c>
      <c r="B167" s="1">
        <v>409</v>
      </c>
      <c r="C167" s="1" t="s">
        <v>53</v>
      </c>
      <c r="D167" s="1" t="s">
        <v>226</v>
      </c>
      <c r="E167" s="1" t="s">
        <v>227</v>
      </c>
      <c r="F167" s="1">
        <v>714</v>
      </c>
      <c r="G167" s="1">
        <v>3.94</v>
      </c>
      <c r="H167" s="1">
        <v>181</v>
      </c>
      <c r="I167" s="1">
        <v>105</v>
      </c>
      <c r="J167" s="1" t="s">
        <v>48</v>
      </c>
      <c r="K167" s="9" t="str">
        <f t="shared" si="2"/>
        <v>GPA</v>
      </c>
    </row>
    <row r="168" spans="1:11" ht="15" customHeight="1">
      <c r="A168" s="1">
        <v>7</v>
      </c>
      <c r="B168" s="1">
        <v>409</v>
      </c>
      <c r="C168" s="1" t="s">
        <v>20</v>
      </c>
      <c r="D168" s="1" t="s">
        <v>228</v>
      </c>
      <c r="E168" s="1" t="s">
        <v>229</v>
      </c>
      <c r="F168" s="1">
        <v>99</v>
      </c>
      <c r="G168" s="1">
        <v>1.4</v>
      </c>
      <c r="H168" s="1">
        <v>71</v>
      </c>
      <c r="I168" s="1">
        <v>22</v>
      </c>
      <c r="J168" s="1" t="s">
        <v>48</v>
      </c>
      <c r="K168" s="9" t="str">
        <f t="shared" si="2"/>
        <v>GPA</v>
      </c>
    </row>
    <row r="169" spans="1:11" ht="15" customHeight="1">
      <c r="A169" s="1">
        <v>7</v>
      </c>
      <c r="B169" s="1">
        <v>409</v>
      </c>
      <c r="C169" s="1" t="s">
        <v>19</v>
      </c>
      <c r="D169" s="1" t="s">
        <v>228</v>
      </c>
      <c r="E169" s="1" t="s">
        <v>229</v>
      </c>
      <c r="F169" s="1">
        <v>1055</v>
      </c>
      <c r="G169" s="1">
        <v>12.2</v>
      </c>
      <c r="H169" s="1">
        <v>86</v>
      </c>
      <c r="I169" s="1">
        <v>25</v>
      </c>
      <c r="J169" s="1" t="s">
        <v>48</v>
      </c>
      <c r="K169" s="9" t="str">
        <f t="shared" si="2"/>
        <v>GPA</v>
      </c>
    </row>
    <row r="170" spans="1:11" ht="15" customHeight="1">
      <c r="A170" s="1">
        <v>7</v>
      </c>
      <c r="B170" s="1">
        <v>409</v>
      </c>
      <c r="C170" s="1" t="s">
        <v>53</v>
      </c>
      <c r="D170" s="1" t="s">
        <v>228</v>
      </c>
      <c r="E170" s="1" t="s">
        <v>229</v>
      </c>
      <c r="F170" s="1">
        <v>9</v>
      </c>
      <c r="G170" s="1">
        <v>0.09</v>
      </c>
      <c r="H170" s="1">
        <v>100</v>
      </c>
      <c r="I170" s="1">
        <v>105</v>
      </c>
      <c r="J170" s="1" t="s">
        <v>48</v>
      </c>
      <c r="K170" s="9" t="str">
        <f t="shared" si="2"/>
        <v>GPA</v>
      </c>
    </row>
    <row r="171" spans="1:11" ht="15" customHeight="1">
      <c r="A171" s="1">
        <v>7</v>
      </c>
      <c r="B171" s="1">
        <v>409</v>
      </c>
      <c r="C171" s="1" t="s">
        <v>20</v>
      </c>
      <c r="D171" s="1" t="s">
        <v>230</v>
      </c>
      <c r="E171" s="1" t="s">
        <v>231</v>
      </c>
      <c r="F171" s="1">
        <v>51</v>
      </c>
      <c r="G171" s="1">
        <v>0.98</v>
      </c>
      <c r="H171" s="1">
        <v>52</v>
      </c>
      <c r="I171" s="1">
        <v>22</v>
      </c>
      <c r="J171" s="1" t="s">
        <v>48</v>
      </c>
      <c r="K171" s="9" t="str">
        <f t="shared" si="2"/>
        <v>GPA</v>
      </c>
    </row>
    <row r="172" spans="1:11" ht="15" customHeight="1">
      <c r="A172" s="1">
        <v>7</v>
      </c>
      <c r="B172" s="1">
        <v>409</v>
      </c>
      <c r="C172" s="1" t="s">
        <v>53</v>
      </c>
      <c r="D172" s="1" t="s">
        <v>230</v>
      </c>
      <c r="E172" s="1" t="s">
        <v>231</v>
      </c>
      <c r="F172" s="1">
        <v>737</v>
      </c>
      <c r="G172" s="1">
        <v>7.34</v>
      </c>
      <c r="H172" s="1">
        <v>100</v>
      </c>
      <c r="I172" s="1">
        <v>105</v>
      </c>
      <c r="J172" s="1" t="s">
        <v>48</v>
      </c>
      <c r="K172" s="9" t="str">
        <f t="shared" si="2"/>
        <v>GPA</v>
      </c>
    </row>
    <row r="173" spans="1:11" ht="15" customHeight="1">
      <c r="A173" s="1">
        <v>7</v>
      </c>
      <c r="B173" s="1">
        <v>409</v>
      </c>
      <c r="C173" s="1" t="s">
        <v>20</v>
      </c>
      <c r="D173" s="1" t="s">
        <v>232</v>
      </c>
      <c r="E173" s="1" t="s">
        <v>233</v>
      </c>
      <c r="F173" s="1">
        <v>157</v>
      </c>
      <c r="G173" s="1">
        <v>2.4700000000000002</v>
      </c>
      <c r="H173" s="1">
        <v>64</v>
      </c>
      <c r="I173" s="1">
        <v>22</v>
      </c>
      <c r="J173" s="1" t="s">
        <v>48</v>
      </c>
      <c r="K173" s="9" t="str">
        <f t="shared" si="2"/>
        <v>GPA</v>
      </c>
    </row>
    <row r="174" spans="1:11" ht="15" customHeight="1">
      <c r="A174" s="1">
        <v>7</v>
      </c>
      <c r="B174" s="1">
        <v>409</v>
      </c>
      <c r="C174" s="1" t="s">
        <v>19</v>
      </c>
      <c r="D174" s="1" t="s">
        <v>232</v>
      </c>
      <c r="E174" s="1" t="s">
        <v>233</v>
      </c>
      <c r="F174" s="1">
        <v>4</v>
      </c>
      <c r="G174" s="1">
        <v>7.0000000000000007E-2</v>
      </c>
      <c r="H174" s="1">
        <v>57</v>
      </c>
      <c r="I174" s="1">
        <v>25</v>
      </c>
      <c r="J174" s="1" t="s">
        <v>48</v>
      </c>
      <c r="K174" s="9" t="str">
        <f t="shared" si="2"/>
        <v>GPA</v>
      </c>
    </row>
    <row r="175" spans="1:11" ht="15" customHeight="1">
      <c r="A175" s="1">
        <v>7</v>
      </c>
      <c r="B175" s="1">
        <v>409</v>
      </c>
      <c r="C175" s="1" t="s">
        <v>53</v>
      </c>
      <c r="D175" s="1" t="s">
        <v>232</v>
      </c>
      <c r="E175" s="1" t="s">
        <v>233</v>
      </c>
      <c r="F175" s="1">
        <v>311</v>
      </c>
      <c r="G175" s="1">
        <v>0.47</v>
      </c>
      <c r="H175" s="1">
        <v>662</v>
      </c>
      <c r="I175" s="1">
        <v>105</v>
      </c>
      <c r="J175" s="1" t="s">
        <v>48</v>
      </c>
      <c r="K175" s="9" t="str">
        <f t="shared" si="2"/>
        <v>GPA</v>
      </c>
    </row>
    <row r="176" spans="1:11" ht="15" customHeight="1">
      <c r="A176" s="1">
        <v>7</v>
      </c>
      <c r="B176" s="1">
        <v>409</v>
      </c>
      <c r="C176" s="1" t="s">
        <v>20</v>
      </c>
      <c r="D176" s="1" t="s">
        <v>234</v>
      </c>
      <c r="E176" s="1" t="s">
        <v>235</v>
      </c>
      <c r="F176" s="1">
        <v>160</v>
      </c>
      <c r="G176" s="1">
        <v>7.23</v>
      </c>
      <c r="H176" s="1">
        <v>22</v>
      </c>
      <c r="I176" s="1">
        <v>22</v>
      </c>
      <c r="J176" s="1" t="s">
        <v>48</v>
      </c>
      <c r="K176" s="9" t="str">
        <f t="shared" si="2"/>
        <v>GPA</v>
      </c>
    </row>
    <row r="177" spans="1:11" ht="15" customHeight="1">
      <c r="A177" s="1">
        <v>7</v>
      </c>
      <c r="B177" s="1">
        <v>409</v>
      </c>
      <c r="C177" s="1" t="s">
        <v>20</v>
      </c>
      <c r="D177" s="1" t="s">
        <v>236</v>
      </c>
      <c r="E177" s="1" t="s">
        <v>237</v>
      </c>
      <c r="F177" s="1">
        <v>72</v>
      </c>
      <c r="G177" s="1">
        <v>1.29</v>
      </c>
      <c r="H177" s="1">
        <v>56</v>
      </c>
      <c r="I177" s="1">
        <v>22</v>
      </c>
      <c r="J177" s="1" t="s">
        <v>48</v>
      </c>
      <c r="K177" s="9" t="str">
        <f t="shared" si="2"/>
        <v>GPA</v>
      </c>
    </row>
    <row r="178" spans="1:11" ht="15" customHeight="1">
      <c r="A178" s="1">
        <v>7</v>
      </c>
      <c r="B178" s="1">
        <v>409</v>
      </c>
      <c r="C178" s="1" t="s">
        <v>53</v>
      </c>
      <c r="D178" s="1" t="s">
        <v>236</v>
      </c>
      <c r="E178" s="1" t="s">
        <v>237</v>
      </c>
      <c r="F178" s="1">
        <v>406</v>
      </c>
      <c r="G178" s="1">
        <v>5.12</v>
      </c>
      <c r="H178" s="1">
        <v>79</v>
      </c>
      <c r="I178" s="1">
        <v>105</v>
      </c>
      <c r="J178" s="1" t="s">
        <v>48</v>
      </c>
      <c r="K178" s="9" t="str">
        <f t="shared" si="2"/>
        <v>GPA</v>
      </c>
    </row>
    <row r="179" spans="1:11" ht="15" customHeight="1">
      <c r="A179" s="1">
        <v>7</v>
      </c>
      <c r="B179" s="1">
        <v>409</v>
      </c>
      <c r="C179" s="1" t="s">
        <v>20</v>
      </c>
      <c r="D179" s="1" t="s">
        <v>238</v>
      </c>
      <c r="E179" s="1" t="s">
        <v>239</v>
      </c>
      <c r="F179" s="1">
        <v>13</v>
      </c>
      <c r="G179" s="1">
        <v>0.37</v>
      </c>
      <c r="H179" s="1">
        <v>35</v>
      </c>
      <c r="I179" s="1">
        <v>22</v>
      </c>
      <c r="J179" s="1" t="s">
        <v>48</v>
      </c>
      <c r="K179" s="9" t="str">
        <f t="shared" si="2"/>
        <v>GPA</v>
      </c>
    </row>
    <row r="180" spans="1:11" ht="15" customHeight="1">
      <c r="A180" s="1">
        <v>7</v>
      </c>
      <c r="B180" s="1">
        <v>409</v>
      </c>
      <c r="C180" s="1" t="s">
        <v>19</v>
      </c>
      <c r="D180" s="1" t="s">
        <v>238</v>
      </c>
      <c r="E180" s="1" t="s">
        <v>239</v>
      </c>
      <c r="F180" s="1">
        <v>642</v>
      </c>
      <c r="G180" s="1">
        <v>7.27</v>
      </c>
      <c r="H180" s="1">
        <v>88</v>
      </c>
      <c r="I180" s="1">
        <v>25</v>
      </c>
      <c r="J180" s="1" t="s">
        <v>48</v>
      </c>
      <c r="K180" s="9" t="str">
        <f t="shared" si="2"/>
        <v>GPA</v>
      </c>
    </row>
    <row r="181" spans="1:11" ht="15" customHeight="1">
      <c r="A181" s="1">
        <v>7</v>
      </c>
      <c r="B181" s="1">
        <v>409</v>
      </c>
      <c r="C181" s="1" t="s">
        <v>53</v>
      </c>
      <c r="D181" s="1" t="s">
        <v>238</v>
      </c>
      <c r="E181" s="1" t="s">
        <v>239</v>
      </c>
      <c r="F181" s="1">
        <v>413</v>
      </c>
      <c r="G181" s="1">
        <v>4.63</v>
      </c>
      <c r="H181" s="1">
        <v>89</v>
      </c>
      <c r="I181" s="1">
        <v>105</v>
      </c>
      <c r="J181" s="1" t="s">
        <v>48</v>
      </c>
      <c r="K181" s="9" t="str">
        <f t="shared" si="2"/>
        <v>GPA</v>
      </c>
    </row>
    <row r="182" spans="1:11" ht="15" customHeight="1">
      <c r="A182" s="1">
        <v>7</v>
      </c>
      <c r="B182" s="1">
        <v>409</v>
      </c>
      <c r="C182" s="1" t="s">
        <v>20</v>
      </c>
      <c r="D182" s="1" t="s">
        <v>240</v>
      </c>
      <c r="E182" s="1" t="s">
        <v>241</v>
      </c>
      <c r="F182" s="1">
        <v>208</v>
      </c>
      <c r="G182" s="1">
        <v>6.54</v>
      </c>
      <c r="H182" s="1">
        <v>32</v>
      </c>
      <c r="I182" s="1">
        <v>22</v>
      </c>
      <c r="J182" s="1" t="s">
        <v>48</v>
      </c>
      <c r="K182" s="9" t="str">
        <f t="shared" si="2"/>
        <v>GPA</v>
      </c>
    </row>
    <row r="183" spans="1:11" ht="15" customHeight="1">
      <c r="A183" s="1">
        <v>7</v>
      </c>
      <c r="B183" s="1">
        <v>409</v>
      </c>
      <c r="C183" s="1" t="s">
        <v>53</v>
      </c>
      <c r="D183" s="1" t="s">
        <v>240</v>
      </c>
      <c r="E183" s="1" t="s">
        <v>241</v>
      </c>
      <c r="F183" s="1">
        <v>9742</v>
      </c>
      <c r="G183" s="1">
        <v>112.69</v>
      </c>
      <c r="H183" s="1">
        <v>86</v>
      </c>
      <c r="I183" s="1">
        <v>105</v>
      </c>
      <c r="J183" s="1" t="s">
        <v>48</v>
      </c>
      <c r="K183" s="9" t="str">
        <f t="shared" si="2"/>
        <v>GPA</v>
      </c>
    </row>
    <row r="184" spans="1:11" ht="15" customHeight="1">
      <c r="A184" s="1">
        <v>7</v>
      </c>
      <c r="B184" s="1">
        <v>409</v>
      </c>
      <c r="C184" s="1" t="s">
        <v>53</v>
      </c>
      <c r="D184" s="1" t="s">
        <v>242</v>
      </c>
      <c r="E184" s="1" t="s">
        <v>243</v>
      </c>
      <c r="F184" s="1">
        <v>9596</v>
      </c>
      <c r="G184" s="1">
        <v>126.97</v>
      </c>
      <c r="H184" s="1">
        <v>76</v>
      </c>
      <c r="I184" s="1">
        <v>105</v>
      </c>
      <c r="J184" s="1" t="s">
        <v>48</v>
      </c>
      <c r="K184" s="9" t="str">
        <f t="shared" si="2"/>
        <v>GPA</v>
      </c>
    </row>
    <row r="185" spans="1:11" ht="15" customHeight="1">
      <c r="A185" s="1">
        <v>7</v>
      </c>
      <c r="B185" s="1">
        <v>409</v>
      </c>
      <c r="C185" s="1" t="s">
        <v>20</v>
      </c>
      <c r="D185" s="1" t="s">
        <v>244</v>
      </c>
      <c r="E185" s="1" t="s">
        <v>245</v>
      </c>
      <c r="F185" s="1">
        <v>80</v>
      </c>
      <c r="G185" s="1">
        <v>3.07</v>
      </c>
      <c r="H185" s="1">
        <v>26</v>
      </c>
      <c r="I185" s="1">
        <v>22</v>
      </c>
      <c r="J185" s="1" t="s">
        <v>48</v>
      </c>
      <c r="K185" s="9" t="str">
        <f t="shared" si="2"/>
        <v>GPA</v>
      </c>
    </row>
    <row r="186" spans="1:11" ht="15" customHeight="1">
      <c r="A186" s="1">
        <v>7</v>
      </c>
      <c r="B186" s="1">
        <v>409</v>
      </c>
      <c r="C186" s="1" t="s">
        <v>19</v>
      </c>
      <c r="D186" s="1" t="s">
        <v>244</v>
      </c>
      <c r="E186" s="1" t="s">
        <v>245</v>
      </c>
      <c r="F186" s="1">
        <v>47</v>
      </c>
      <c r="G186" s="1">
        <v>0.36</v>
      </c>
      <c r="H186" s="1">
        <v>131</v>
      </c>
      <c r="I186" s="1">
        <v>25</v>
      </c>
      <c r="J186" s="1" t="s">
        <v>48</v>
      </c>
      <c r="K186" s="9" t="str">
        <f t="shared" si="2"/>
        <v>GPA</v>
      </c>
    </row>
    <row r="187" spans="1:11" ht="15" customHeight="1">
      <c r="A187" s="1">
        <v>7</v>
      </c>
      <c r="B187" s="1">
        <v>409</v>
      </c>
      <c r="C187" s="1" t="s">
        <v>53</v>
      </c>
      <c r="D187" s="1" t="s">
        <v>244</v>
      </c>
      <c r="E187" s="1" t="s">
        <v>245</v>
      </c>
      <c r="F187" s="1">
        <v>982</v>
      </c>
      <c r="G187" s="1">
        <v>12.28</v>
      </c>
      <c r="H187" s="1">
        <v>80</v>
      </c>
      <c r="I187" s="1">
        <v>105</v>
      </c>
      <c r="J187" s="1" t="s">
        <v>48</v>
      </c>
      <c r="K187" s="9" t="str">
        <f t="shared" si="2"/>
        <v>GPA</v>
      </c>
    </row>
    <row r="188" spans="1:11" ht="15" customHeight="1">
      <c r="A188" s="1">
        <v>7</v>
      </c>
      <c r="B188" s="1">
        <v>409</v>
      </c>
      <c r="C188" s="1" t="s">
        <v>20</v>
      </c>
      <c r="D188" s="1" t="s">
        <v>246</v>
      </c>
      <c r="E188" s="1" t="s">
        <v>247</v>
      </c>
      <c r="F188" s="1">
        <v>25</v>
      </c>
      <c r="G188" s="1">
        <v>0.46</v>
      </c>
      <c r="H188" s="1">
        <v>54</v>
      </c>
      <c r="I188" s="1">
        <v>22</v>
      </c>
      <c r="J188" s="1" t="s">
        <v>48</v>
      </c>
      <c r="K188" s="9" t="str">
        <f t="shared" si="2"/>
        <v>GPA</v>
      </c>
    </row>
    <row r="189" spans="1:11" ht="15" customHeight="1">
      <c r="A189" s="1">
        <v>7</v>
      </c>
      <c r="B189" s="1">
        <v>409</v>
      </c>
      <c r="C189" s="1" t="s">
        <v>53</v>
      </c>
      <c r="D189" s="1" t="s">
        <v>246</v>
      </c>
      <c r="E189" s="1" t="s">
        <v>247</v>
      </c>
      <c r="F189" s="1">
        <v>547</v>
      </c>
      <c r="G189" s="1">
        <v>8.9</v>
      </c>
      <c r="H189" s="1">
        <v>61</v>
      </c>
      <c r="I189" s="1">
        <v>105</v>
      </c>
      <c r="J189" s="1" t="s">
        <v>48</v>
      </c>
      <c r="K189" s="9" t="str">
        <f t="shared" si="2"/>
        <v>GPA</v>
      </c>
    </row>
    <row r="190" spans="1:11" ht="15" customHeight="1">
      <c r="A190" s="1">
        <v>7</v>
      </c>
      <c r="B190" s="1">
        <v>409</v>
      </c>
      <c r="C190" s="1" t="s">
        <v>20</v>
      </c>
      <c r="D190" s="1" t="s">
        <v>248</v>
      </c>
      <c r="E190" s="1" t="s">
        <v>249</v>
      </c>
      <c r="F190" s="1">
        <v>20</v>
      </c>
      <c r="G190" s="1">
        <v>0.56999999999999995</v>
      </c>
      <c r="H190" s="1">
        <v>35</v>
      </c>
      <c r="I190" s="1">
        <v>22</v>
      </c>
      <c r="J190" s="1" t="s">
        <v>48</v>
      </c>
      <c r="K190" s="9" t="str">
        <f t="shared" si="2"/>
        <v>GPA</v>
      </c>
    </row>
    <row r="191" spans="1:11" ht="15" customHeight="1">
      <c r="A191" s="1">
        <v>7</v>
      </c>
      <c r="B191" s="1">
        <v>409</v>
      </c>
      <c r="C191" s="1" t="s">
        <v>53</v>
      </c>
      <c r="D191" s="1" t="s">
        <v>248</v>
      </c>
      <c r="E191" s="1" t="s">
        <v>249</v>
      </c>
      <c r="F191" s="1">
        <v>335</v>
      </c>
      <c r="G191" s="1">
        <v>6.21</v>
      </c>
      <c r="H191" s="1">
        <v>54</v>
      </c>
      <c r="I191" s="1">
        <v>105</v>
      </c>
      <c r="J191" s="1" t="s">
        <v>48</v>
      </c>
      <c r="K191" s="9" t="str">
        <f t="shared" si="2"/>
        <v>GPA</v>
      </c>
    </row>
    <row r="192" spans="1:11" ht="15" customHeight="1">
      <c r="A192" s="1">
        <v>7</v>
      </c>
      <c r="B192" s="1">
        <v>409</v>
      </c>
      <c r="C192" s="1" t="s">
        <v>20</v>
      </c>
      <c r="D192" s="1" t="s">
        <v>250</v>
      </c>
      <c r="E192" s="1" t="s">
        <v>251</v>
      </c>
      <c r="F192" s="1">
        <v>503</v>
      </c>
      <c r="G192" s="1">
        <v>17.8</v>
      </c>
      <c r="H192" s="1">
        <v>28</v>
      </c>
      <c r="I192" s="1">
        <v>22</v>
      </c>
      <c r="J192" s="1" t="s">
        <v>48</v>
      </c>
      <c r="K192" s="9" t="str">
        <f t="shared" si="2"/>
        <v>GPA</v>
      </c>
    </row>
    <row r="193" spans="1:11" ht="15" customHeight="1">
      <c r="A193" s="1">
        <v>7</v>
      </c>
      <c r="B193" s="1">
        <v>409</v>
      </c>
      <c r="C193" s="1" t="s">
        <v>53</v>
      </c>
      <c r="D193" s="1" t="s">
        <v>250</v>
      </c>
      <c r="E193" s="1" t="s">
        <v>251</v>
      </c>
      <c r="F193" s="1">
        <v>1456</v>
      </c>
      <c r="G193" s="1">
        <v>19.07</v>
      </c>
      <c r="H193" s="1">
        <v>76</v>
      </c>
      <c r="I193" s="1">
        <v>105</v>
      </c>
      <c r="J193" s="1" t="s">
        <v>48</v>
      </c>
      <c r="K193" s="9" t="str">
        <f t="shared" si="2"/>
        <v>GPA</v>
      </c>
    </row>
    <row r="194" spans="1:11" ht="15" customHeight="1">
      <c r="A194" s="1">
        <v>7</v>
      </c>
      <c r="B194" s="1">
        <v>409</v>
      </c>
      <c r="C194" s="1" t="s">
        <v>20</v>
      </c>
      <c r="D194" s="1" t="s">
        <v>252</v>
      </c>
      <c r="E194" s="1" t="s">
        <v>253</v>
      </c>
      <c r="F194" s="1">
        <v>9</v>
      </c>
      <c r="G194" s="1">
        <v>0.65</v>
      </c>
      <c r="H194" s="1">
        <v>14</v>
      </c>
      <c r="I194" s="1">
        <v>22</v>
      </c>
      <c r="J194" s="1" t="s">
        <v>48</v>
      </c>
      <c r="K194" s="9" t="str">
        <f t="shared" ref="K194:K257" si="3">IF(J194&lt;&gt;"",IF(OR(UPPER(J194)="TERCEIRO",UPPER(J194)="TERCEIRA"),"TERCEIRA",IF(UPPER(J194)="GPA","GPA",J194)),IF(LEFT(D194,1)="T","TERCEIRA","GPA"))</f>
        <v>GPA</v>
      </c>
    </row>
    <row r="195" spans="1:11" ht="15" customHeight="1">
      <c r="A195" s="1">
        <v>7</v>
      </c>
      <c r="B195" s="1">
        <v>409</v>
      </c>
      <c r="C195" s="1" t="s">
        <v>53</v>
      </c>
      <c r="D195" s="1" t="s">
        <v>252</v>
      </c>
      <c r="E195" s="1" t="s">
        <v>253</v>
      </c>
      <c r="F195" s="1">
        <v>3755</v>
      </c>
      <c r="G195" s="1">
        <v>41.29</v>
      </c>
      <c r="H195" s="1">
        <v>91</v>
      </c>
      <c r="I195" s="1">
        <v>105</v>
      </c>
      <c r="J195" s="1" t="s">
        <v>48</v>
      </c>
      <c r="K195" s="9" t="str">
        <f t="shared" si="3"/>
        <v>GPA</v>
      </c>
    </row>
    <row r="196" spans="1:11" ht="15" customHeight="1">
      <c r="A196" s="1">
        <v>7</v>
      </c>
      <c r="B196" s="1">
        <v>409</v>
      </c>
      <c r="C196" s="1" t="s">
        <v>20</v>
      </c>
      <c r="D196" s="1" t="s">
        <v>254</v>
      </c>
      <c r="E196" s="1" t="s">
        <v>255</v>
      </c>
      <c r="F196" s="1">
        <v>1118</v>
      </c>
      <c r="G196" s="1">
        <v>34.409999999999997</v>
      </c>
      <c r="H196" s="1">
        <v>32</v>
      </c>
      <c r="I196" s="1">
        <v>22</v>
      </c>
      <c r="J196" s="1" t="s">
        <v>48</v>
      </c>
      <c r="K196" s="9" t="str">
        <f t="shared" si="3"/>
        <v>GPA</v>
      </c>
    </row>
    <row r="197" spans="1:11" ht="15" customHeight="1">
      <c r="A197" s="1">
        <v>7</v>
      </c>
      <c r="B197" s="1">
        <v>409</v>
      </c>
      <c r="C197" s="1" t="s">
        <v>53</v>
      </c>
      <c r="D197" s="1" t="s">
        <v>254</v>
      </c>
      <c r="E197" s="1" t="s">
        <v>255</v>
      </c>
      <c r="F197" s="1">
        <v>3860</v>
      </c>
      <c r="G197" s="1">
        <v>62.85</v>
      </c>
      <c r="H197" s="1">
        <v>61</v>
      </c>
      <c r="I197" s="1">
        <v>105</v>
      </c>
      <c r="J197" s="1" t="s">
        <v>48</v>
      </c>
      <c r="K197" s="9" t="str">
        <f t="shared" si="3"/>
        <v>GPA</v>
      </c>
    </row>
    <row r="198" spans="1:11" ht="15" customHeight="1">
      <c r="A198" s="1">
        <v>7</v>
      </c>
      <c r="B198" s="1">
        <v>409</v>
      </c>
      <c r="C198" s="1" t="s">
        <v>53</v>
      </c>
      <c r="D198" s="1" t="s">
        <v>256</v>
      </c>
      <c r="E198" s="1" t="s">
        <v>257</v>
      </c>
      <c r="F198" s="1">
        <v>530</v>
      </c>
      <c r="G198" s="1">
        <v>6.65</v>
      </c>
      <c r="H198" s="1">
        <v>80</v>
      </c>
      <c r="I198" s="1">
        <v>105</v>
      </c>
      <c r="J198" s="1" t="s">
        <v>48</v>
      </c>
      <c r="K198" s="9" t="str">
        <f t="shared" si="3"/>
        <v>GPA</v>
      </c>
    </row>
    <row r="199" spans="1:11" ht="15" customHeight="1">
      <c r="A199" s="1">
        <v>7</v>
      </c>
      <c r="B199" s="1">
        <v>409</v>
      </c>
      <c r="C199" s="1" t="s">
        <v>20</v>
      </c>
      <c r="D199" s="1" t="s">
        <v>258</v>
      </c>
      <c r="E199" s="1" t="s">
        <v>259</v>
      </c>
      <c r="F199" s="1">
        <v>14</v>
      </c>
      <c r="G199" s="1">
        <v>3.53</v>
      </c>
      <c r="H199" s="1">
        <v>4</v>
      </c>
      <c r="I199" s="1">
        <v>22</v>
      </c>
      <c r="J199" s="1" t="s">
        <v>48</v>
      </c>
      <c r="K199" s="9" t="str">
        <f t="shared" si="3"/>
        <v>GPA</v>
      </c>
    </row>
    <row r="200" spans="1:11" ht="15" customHeight="1">
      <c r="A200" s="1">
        <v>7</v>
      </c>
      <c r="B200" s="1">
        <v>409</v>
      </c>
      <c r="C200" s="1" t="s">
        <v>19</v>
      </c>
      <c r="D200" s="1" t="s">
        <v>258</v>
      </c>
      <c r="E200" s="1" t="s">
        <v>259</v>
      </c>
      <c r="F200" s="1">
        <v>4</v>
      </c>
      <c r="G200" s="1">
        <v>0.12</v>
      </c>
      <c r="H200" s="1">
        <v>33</v>
      </c>
      <c r="I200" s="1">
        <v>25</v>
      </c>
      <c r="J200" s="1" t="s">
        <v>48</v>
      </c>
      <c r="K200" s="9" t="str">
        <f t="shared" si="3"/>
        <v>GPA</v>
      </c>
    </row>
    <row r="201" spans="1:11" ht="15" customHeight="1">
      <c r="A201" s="1">
        <v>7</v>
      </c>
      <c r="B201" s="1">
        <v>409</v>
      </c>
      <c r="C201" s="1" t="s">
        <v>53</v>
      </c>
      <c r="D201" s="1" t="s">
        <v>258</v>
      </c>
      <c r="E201" s="1" t="s">
        <v>259</v>
      </c>
      <c r="F201" s="1">
        <v>864</v>
      </c>
      <c r="G201" s="1">
        <v>7.95</v>
      </c>
      <c r="H201" s="1">
        <v>109</v>
      </c>
      <c r="I201" s="1">
        <v>105</v>
      </c>
      <c r="J201" s="1" t="s">
        <v>48</v>
      </c>
      <c r="K201" s="9" t="str">
        <f t="shared" si="3"/>
        <v>GPA</v>
      </c>
    </row>
    <row r="202" spans="1:11" ht="15" customHeight="1">
      <c r="A202" s="1">
        <v>7</v>
      </c>
      <c r="B202" s="1">
        <v>409</v>
      </c>
      <c r="C202" s="1" t="s">
        <v>53</v>
      </c>
      <c r="D202" s="1" t="s">
        <v>260</v>
      </c>
      <c r="E202" s="1" t="s">
        <v>261</v>
      </c>
      <c r="F202" s="1">
        <v>1136</v>
      </c>
      <c r="G202" s="1">
        <v>7.86</v>
      </c>
      <c r="H202" s="1">
        <v>145</v>
      </c>
      <c r="I202" s="1">
        <v>105</v>
      </c>
      <c r="J202" s="1" t="s">
        <v>48</v>
      </c>
      <c r="K202" s="9" t="str">
        <f t="shared" si="3"/>
        <v>GPA</v>
      </c>
    </row>
    <row r="203" spans="1:11" ht="15" customHeight="1">
      <c r="A203" s="1">
        <v>7</v>
      </c>
      <c r="B203" s="1">
        <v>409</v>
      </c>
      <c r="C203" s="1" t="s">
        <v>18</v>
      </c>
      <c r="D203" s="1" t="s">
        <v>262</v>
      </c>
      <c r="E203" s="1" t="s">
        <v>263</v>
      </c>
      <c r="F203" s="1">
        <v>439</v>
      </c>
      <c r="G203" s="1">
        <v>5.97</v>
      </c>
      <c r="H203" s="1">
        <v>74</v>
      </c>
      <c r="I203" s="1">
        <v>24</v>
      </c>
      <c r="J203" s="1" t="s">
        <v>48</v>
      </c>
      <c r="K203" s="9" t="str">
        <f t="shared" si="3"/>
        <v>GPA</v>
      </c>
    </row>
    <row r="204" spans="1:11" ht="15" customHeight="1">
      <c r="A204" s="1">
        <v>7</v>
      </c>
      <c r="B204" s="1">
        <v>409</v>
      </c>
      <c r="C204" s="1" t="s">
        <v>20</v>
      </c>
      <c r="D204" s="1" t="s">
        <v>264</v>
      </c>
      <c r="E204" s="1" t="s">
        <v>265</v>
      </c>
      <c r="F204" s="1">
        <v>491</v>
      </c>
      <c r="G204" s="1">
        <v>20.420000000000002</v>
      </c>
      <c r="H204" s="1">
        <v>24</v>
      </c>
      <c r="I204" s="1">
        <v>22</v>
      </c>
      <c r="J204" s="1" t="s">
        <v>48</v>
      </c>
      <c r="K204" s="9" t="str">
        <f t="shared" si="3"/>
        <v>GPA</v>
      </c>
    </row>
    <row r="205" spans="1:11" ht="15" customHeight="1">
      <c r="A205" s="1">
        <v>7</v>
      </c>
      <c r="B205" s="1">
        <v>409</v>
      </c>
      <c r="C205" s="1" t="s">
        <v>18</v>
      </c>
      <c r="D205" s="1" t="s">
        <v>266</v>
      </c>
      <c r="E205" s="1" t="s">
        <v>267</v>
      </c>
      <c r="F205" s="1">
        <v>101</v>
      </c>
      <c r="G205" s="1">
        <v>1.07</v>
      </c>
      <c r="H205" s="1">
        <v>94</v>
      </c>
      <c r="I205" s="1">
        <v>24</v>
      </c>
      <c r="J205" s="1" t="s">
        <v>48</v>
      </c>
      <c r="K205" s="9" t="str">
        <f t="shared" si="3"/>
        <v>GPA</v>
      </c>
    </row>
    <row r="206" spans="1:11" ht="15" customHeight="1">
      <c r="A206" s="1">
        <v>7</v>
      </c>
      <c r="B206" s="1">
        <v>409</v>
      </c>
      <c r="C206" s="1" t="s">
        <v>53</v>
      </c>
      <c r="D206" s="1" t="s">
        <v>266</v>
      </c>
      <c r="E206" s="1" t="s">
        <v>267</v>
      </c>
      <c r="F206" s="1">
        <v>990</v>
      </c>
      <c r="G206" s="1">
        <v>21.8</v>
      </c>
      <c r="H206" s="1">
        <v>45</v>
      </c>
      <c r="I206" s="1">
        <v>105</v>
      </c>
      <c r="J206" s="1" t="s">
        <v>48</v>
      </c>
      <c r="K206" s="9" t="str">
        <f t="shared" si="3"/>
        <v>GPA</v>
      </c>
    </row>
    <row r="207" spans="1:11" ht="15" customHeight="1">
      <c r="A207" s="1">
        <v>7</v>
      </c>
      <c r="B207" s="1">
        <v>409</v>
      </c>
      <c r="C207" s="1" t="s">
        <v>53</v>
      </c>
      <c r="D207" s="1" t="s">
        <v>268</v>
      </c>
      <c r="E207" s="1" t="s">
        <v>269</v>
      </c>
      <c r="F207" s="1">
        <v>3847</v>
      </c>
      <c r="G207" s="1">
        <v>43.48</v>
      </c>
      <c r="H207" s="1">
        <v>88</v>
      </c>
      <c r="I207" s="1">
        <v>105</v>
      </c>
      <c r="J207" s="1" t="s">
        <v>48</v>
      </c>
      <c r="K207" s="9" t="str">
        <f t="shared" si="3"/>
        <v>GPA</v>
      </c>
    </row>
    <row r="208" spans="1:11" ht="15" customHeight="1">
      <c r="A208" s="1">
        <v>7</v>
      </c>
      <c r="B208" s="1">
        <v>409</v>
      </c>
      <c r="C208" s="1" t="s">
        <v>18</v>
      </c>
      <c r="D208" s="1" t="s">
        <v>270</v>
      </c>
      <c r="E208" s="1" t="s">
        <v>271</v>
      </c>
      <c r="F208" s="1">
        <v>1354</v>
      </c>
      <c r="G208" s="1">
        <v>28.05</v>
      </c>
      <c r="H208" s="1">
        <v>48</v>
      </c>
      <c r="I208" s="1">
        <v>24</v>
      </c>
      <c r="J208" s="1" t="s">
        <v>48</v>
      </c>
      <c r="K208" s="9" t="str">
        <f t="shared" si="3"/>
        <v>GPA</v>
      </c>
    </row>
    <row r="209" spans="1:11" ht="15" customHeight="1">
      <c r="A209" s="1">
        <v>7</v>
      </c>
      <c r="B209" s="1">
        <v>409</v>
      </c>
      <c r="C209" s="1" t="s">
        <v>53</v>
      </c>
      <c r="D209" s="1" t="s">
        <v>270</v>
      </c>
      <c r="E209" s="1" t="s">
        <v>271</v>
      </c>
      <c r="F209" s="1">
        <v>624</v>
      </c>
      <c r="G209" s="1">
        <v>7.83</v>
      </c>
      <c r="H209" s="1">
        <v>80</v>
      </c>
      <c r="I209" s="1">
        <v>105</v>
      </c>
      <c r="J209" s="1" t="s">
        <v>48</v>
      </c>
      <c r="K209" s="9" t="str">
        <f t="shared" si="3"/>
        <v>GPA</v>
      </c>
    </row>
    <row r="210" spans="1:11" ht="15" customHeight="1">
      <c r="A210" s="1">
        <v>7</v>
      </c>
      <c r="B210" s="1">
        <v>409</v>
      </c>
      <c r="C210" s="1" t="s">
        <v>20</v>
      </c>
      <c r="D210" s="1" t="s">
        <v>272</v>
      </c>
      <c r="E210" s="1" t="s">
        <v>273</v>
      </c>
      <c r="F210" s="1">
        <v>275</v>
      </c>
      <c r="G210" s="1">
        <v>18.04</v>
      </c>
      <c r="H210" s="1">
        <v>15</v>
      </c>
      <c r="I210" s="1">
        <v>22</v>
      </c>
      <c r="J210" s="1" t="s">
        <v>48</v>
      </c>
      <c r="K210" s="9" t="str">
        <f t="shared" si="3"/>
        <v>GPA</v>
      </c>
    </row>
    <row r="211" spans="1:11" ht="15" customHeight="1">
      <c r="A211" s="1">
        <v>7</v>
      </c>
      <c r="B211" s="1">
        <v>409</v>
      </c>
      <c r="C211" s="1" t="s">
        <v>53</v>
      </c>
      <c r="D211" s="1" t="s">
        <v>272</v>
      </c>
      <c r="E211" s="1" t="s">
        <v>273</v>
      </c>
      <c r="F211" s="1">
        <v>711</v>
      </c>
      <c r="G211" s="1">
        <v>8.48</v>
      </c>
      <c r="H211" s="1">
        <v>84</v>
      </c>
      <c r="I211" s="1">
        <v>105</v>
      </c>
      <c r="J211" s="1" t="s">
        <v>48</v>
      </c>
      <c r="K211" s="9" t="str">
        <f t="shared" si="3"/>
        <v>GPA</v>
      </c>
    </row>
    <row r="212" spans="1:11" ht="15" customHeight="1">
      <c r="A212" s="1">
        <v>7</v>
      </c>
      <c r="B212" s="1">
        <v>409</v>
      </c>
      <c r="C212" s="1" t="s">
        <v>53</v>
      </c>
      <c r="D212" s="1" t="s">
        <v>274</v>
      </c>
      <c r="E212" s="1" t="s">
        <v>275</v>
      </c>
      <c r="F212" s="1">
        <v>4502</v>
      </c>
      <c r="G212" s="1">
        <v>56.05</v>
      </c>
      <c r="H212" s="1">
        <v>80</v>
      </c>
      <c r="I212" s="1">
        <v>105</v>
      </c>
      <c r="J212" s="1" t="s">
        <v>48</v>
      </c>
      <c r="K212" s="9" t="str">
        <f t="shared" si="3"/>
        <v>GPA</v>
      </c>
    </row>
    <row r="213" spans="1:11" ht="15" customHeight="1">
      <c r="A213" s="1">
        <v>7</v>
      </c>
      <c r="B213" s="1">
        <v>409</v>
      </c>
      <c r="C213" s="1" t="s">
        <v>21</v>
      </c>
      <c r="D213" s="1" t="s">
        <v>276</v>
      </c>
      <c r="E213" s="1" t="s">
        <v>277</v>
      </c>
      <c r="F213" s="1">
        <v>1198</v>
      </c>
      <c r="G213" s="1">
        <v>34.590000000000003</v>
      </c>
      <c r="H213" s="1">
        <v>35</v>
      </c>
      <c r="I213" s="1">
        <v>25</v>
      </c>
      <c r="J213" s="1" t="s">
        <v>48</v>
      </c>
      <c r="K213" s="9" t="str">
        <f t="shared" si="3"/>
        <v>GPA</v>
      </c>
    </row>
    <row r="214" spans="1:11" ht="15" customHeight="1">
      <c r="A214" s="1">
        <v>7</v>
      </c>
      <c r="B214" s="1">
        <v>409</v>
      </c>
      <c r="C214" s="1" t="s">
        <v>18</v>
      </c>
      <c r="D214" s="1" t="s">
        <v>278</v>
      </c>
      <c r="E214" s="1" t="s">
        <v>279</v>
      </c>
      <c r="F214" s="1">
        <v>222</v>
      </c>
      <c r="G214" s="1">
        <v>10.75</v>
      </c>
      <c r="H214" s="1">
        <v>21</v>
      </c>
      <c r="I214" s="1">
        <v>24</v>
      </c>
      <c r="J214" s="1" t="s">
        <v>48</v>
      </c>
      <c r="K214" s="9" t="str">
        <f t="shared" si="3"/>
        <v>GPA</v>
      </c>
    </row>
    <row r="215" spans="1:11" ht="15" customHeight="1">
      <c r="A215" s="1">
        <v>7</v>
      </c>
      <c r="B215" s="1">
        <v>409</v>
      </c>
      <c r="C215" s="1" t="s">
        <v>53</v>
      </c>
      <c r="D215" s="1" t="s">
        <v>278</v>
      </c>
      <c r="E215" s="1" t="s">
        <v>279</v>
      </c>
      <c r="F215" s="1">
        <v>46</v>
      </c>
      <c r="G215" s="1">
        <v>0.4</v>
      </c>
      <c r="H215" s="1">
        <v>115</v>
      </c>
      <c r="I215" s="1">
        <v>105</v>
      </c>
      <c r="J215" s="1" t="s">
        <v>48</v>
      </c>
      <c r="K215" s="9" t="str">
        <f t="shared" si="3"/>
        <v>GPA</v>
      </c>
    </row>
    <row r="216" spans="1:11" ht="15" customHeight="1">
      <c r="A216" s="1">
        <v>7</v>
      </c>
      <c r="B216" s="1">
        <v>409</v>
      </c>
      <c r="C216" s="1" t="s">
        <v>19</v>
      </c>
      <c r="D216" s="1" t="s">
        <v>280</v>
      </c>
      <c r="E216" s="1" t="s">
        <v>281</v>
      </c>
      <c r="F216" s="1">
        <v>44</v>
      </c>
      <c r="G216" s="1">
        <v>0.27</v>
      </c>
      <c r="H216" s="1">
        <v>163</v>
      </c>
      <c r="I216" s="1">
        <v>25</v>
      </c>
      <c r="J216" s="1" t="s">
        <v>48</v>
      </c>
      <c r="K216" s="9" t="str">
        <f t="shared" si="3"/>
        <v>GPA</v>
      </c>
    </row>
    <row r="217" spans="1:11" ht="15" customHeight="1">
      <c r="A217" s="1">
        <v>7</v>
      </c>
      <c r="B217" s="1">
        <v>409</v>
      </c>
      <c r="C217" s="1" t="s">
        <v>53</v>
      </c>
      <c r="D217" s="1" t="s">
        <v>280</v>
      </c>
      <c r="E217" s="1" t="s">
        <v>281</v>
      </c>
      <c r="F217" s="1">
        <v>92</v>
      </c>
      <c r="G217" s="1">
        <v>1.23</v>
      </c>
      <c r="H217" s="1">
        <v>75</v>
      </c>
      <c r="I217" s="1">
        <v>105</v>
      </c>
      <c r="J217" s="1" t="s">
        <v>48</v>
      </c>
      <c r="K217" s="9" t="str">
        <f t="shared" si="3"/>
        <v>GPA</v>
      </c>
    </row>
    <row r="218" spans="1:11" ht="15" customHeight="1">
      <c r="A218" s="1">
        <v>7</v>
      </c>
      <c r="B218" s="1">
        <v>409</v>
      </c>
      <c r="C218" s="1" t="s">
        <v>18</v>
      </c>
      <c r="D218" s="1" t="s">
        <v>282</v>
      </c>
      <c r="E218" s="1" t="s">
        <v>283</v>
      </c>
      <c r="F218" s="1">
        <v>9</v>
      </c>
      <c r="G218" s="1">
        <v>0.2</v>
      </c>
      <c r="H218" s="1">
        <v>45</v>
      </c>
      <c r="I218" s="1">
        <v>24</v>
      </c>
      <c r="J218" s="1" t="s">
        <v>48</v>
      </c>
      <c r="K218" s="9" t="str">
        <f t="shared" si="3"/>
        <v>GPA</v>
      </c>
    </row>
    <row r="219" spans="1:11" ht="15" customHeight="1">
      <c r="A219" s="1">
        <v>7</v>
      </c>
      <c r="B219" s="1">
        <v>409</v>
      </c>
      <c r="C219" s="1" t="s">
        <v>18</v>
      </c>
      <c r="D219" s="1" t="s">
        <v>284</v>
      </c>
      <c r="E219" s="1" t="s">
        <v>285</v>
      </c>
      <c r="F219" s="1">
        <v>26</v>
      </c>
      <c r="G219" s="1">
        <v>1.5</v>
      </c>
      <c r="H219" s="1">
        <v>17</v>
      </c>
      <c r="I219" s="1">
        <v>24</v>
      </c>
      <c r="J219" s="1" t="s">
        <v>48</v>
      </c>
      <c r="K219" s="9" t="str">
        <f t="shared" si="3"/>
        <v>GPA</v>
      </c>
    </row>
    <row r="220" spans="1:11" ht="15" customHeight="1">
      <c r="A220" s="1">
        <v>7</v>
      </c>
      <c r="B220" s="1">
        <v>409</v>
      </c>
      <c r="C220" s="1" t="s">
        <v>20</v>
      </c>
      <c r="D220" s="1" t="s">
        <v>284</v>
      </c>
      <c r="E220" s="1" t="s">
        <v>285</v>
      </c>
      <c r="F220" s="1">
        <v>59</v>
      </c>
      <c r="G220" s="1">
        <v>4.37</v>
      </c>
      <c r="H220" s="1">
        <v>14</v>
      </c>
      <c r="I220" s="1">
        <v>22</v>
      </c>
      <c r="J220" s="1" t="s">
        <v>48</v>
      </c>
      <c r="K220" s="9" t="str">
        <f t="shared" si="3"/>
        <v>GPA</v>
      </c>
    </row>
    <row r="221" spans="1:11" ht="15" customHeight="1">
      <c r="A221" s="1">
        <v>7</v>
      </c>
      <c r="B221" s="1">
        <v>409</v>
      </c>
      <c r="C221" s="1" t="s">
        <v>53</v>
      </c>
      <c r="D221" s="1" t="s">
        <v>284</v>
      </c>
      <c r="E221" s="1" t="s">
        <v>285</v>
      </c>
      <c r="F221" s="1">
        <v>3153</v>
      </c>
      <c r="G221" s="1">
        <v>50.05</v>
      </c>
      <c r="H221" s="1">
        <v>63</v>
      </c>
      <c r="I221" s="1">
        <v>105</v>
      </c>
      <c r="J221" s="1" t="s">
        <v>48</v>
      </c>
      <c r="K221" s="9" t="str">
        <f t="shared" si="3"/>
        <v>GPA</v>
      </c>
    </row>
    <row r="222" spans="1:11" ht="15" customHeight="1">
      <c r="A222" s="1">
        <v>7</v>
      </c>
      <c r="B222" s="1">
        <v>409</v>
      </c>
      <c r="C222" s="1" t="s">
        <v>18</v>
      </c>
      <c r="D222" s="1" t="s">
        <v>286</v>
      </c>
      <c r="E222" s="1" t="s">
        <v>287</v>
      </c>
      <c r="F222" s="1">
        <v>5</v>
      </c>
      <c r="G222" s="1">
        <v>1.51</v>
      </c>
      <c r="H222" s="1">
        <v>3</v>
      </c>
      <c r="I222" s="1">
        <v>24</v>
      </c>
      <c r="J222" s="1" t="s">
        <v>48</v>
      </c>
      <c r="K222" s="9" t="str">
        <f t="shared" si="3"/>
        <v>GPA</v>
      </c>
    </row>
    <row r="223" spans="1:11" ht="15" customHeight="1">
      <c r="A223" s="1">
        <v>7</v>
      </c>
      <c r="B223" s="1">
        <v>409</v>
      </c>
      <c r="C223" s="1" t="s">
        <v>20</v>
      </c>
      <c r="D223" s="1" t="s">
        <v>286</v>
      </c>
      <c r="E223" s="1" t="s">
        <v>287</v>
      </c>
      <c r="F223" s="1">
        <v>190</v>
      </c>
      <c r="G223" s="1">
        <v>5.5</v>
      </c>
      <c r="H223" s="1">
        <v>35</v>
      </c>
      <c r="I223" s="1">
        <v>22</v>
      </c>
      <c r="J223" s="1" t="s">
        <v>48</v>
      </c>
      <c r="K223" s="9" t="str">
        <f t="shared" si="3"/>
        <v>GPA</v>
      </c>
    </row>
    <row r="224" spans="1:11" ht="15" customHeight="1">
      <c r="A224" s="1">
        <v>7</v>
      </c>
      <c r="B224" s="1">
        <v>409</v>
      </c>
      <c r="C224" s="1" t="s">
        <v>53</v>
      </c>
      <c r="D224" s="1" t="s">
        <v>286</v>
      </c>
      <c r="E224" s="1" t="s">
        <v>287</v>
      </c>
      <c r="F224" s="1">
        <v>24471</v>
      </c>
      <c r="G224" s="1">
        <v>95.25</v>
      </c>
      <c r="H224" s="1">
        <v>257</v>
      </c>
      <c r="I224" s="1">
        <v>105</v>
      </c>
      <c r="J224" s="1" t="s">
        <v>48</v>
      </c>
      <c r="K224" s="9" t="str">
        <f t="shared" si="3"/>
        <v>GPA</v>
      </c>
    </row>
    <row r="225" spans="1:11" ht="15" customHeight="1">
      <c r="A225" s="1">
        <v>7</v>
      </c>
      <c r="B225" s="1">
        <v>409</v>
      </c>
      <c r="C225" s="1" t="s">
        <v>53</v>
      </c>
      <c r="D225" s="1" t="s">
        <v>288</v>
      </c>
      <c r="E225" s="1" t="s">
        <v>289</v>
      </c>
      <c r="F225" s="1">
        <v>934</v>
      </c>
      <c r="G225" s="1">
        <v>10.11</v>
      </c>
      <c r="H225" s="1">
        <v>92</v>
      </c>
      <c r="I225" s="1">
        <v>105</v>
      </c>
      <c r="J225" s="1" t="s">
        <v>48</v>
      </c>
      <c r="K225" s="9" t="str">
        <f t="shared" si="3"/>
        <v>GPA</v>
      </c>
    </row>
    <row r="226" spans="1:11" ht="15" customHeight="1">
      <c r="A226" s="1">
        <v>7</v>
      </c>
      <c r="B226" s="1">
        <v>409</v>
      </c>
      <c r="C226" s="1" t="s">
        <v>53</v>
      </c>
      <c r="D226" s="1" t="s">
        <v>290</v>
      </c>
      <c r="E226" s="1" t="s">
        <v>291</v>
      </c>
      <c r="F226" s="1">
        <v>7198</v>
      </c>
      <c r="G226" s="1">
        <v>102.15</v>
      </c>
      <c r="H226" s="1">
        <v>70</v>
      </c>
      <c r="I226" s="1">
        <v>105</v>
      </c>
      <c r="J226" s="1" t="s">
        <v>48</v>
      </c>
      <c r="K226" s="9" t="str">
        <f t="shared" si="3"/>
        <v>GPA</v>
      </c>
    </row>
    <row r="227" spans="1:11" ht="15" customHeight="1">
      <c r="A227" s="1">
        <v>7</v>
      </c>
      <c r="B227" s="1">
        <v>409</v>
      </c>
      <c r="C227" s="1" t="s">
        <v>53</v>
      </c>
      <c r="D227" s="1" t="s">
        <v>292</v>
      </c>
      <c r="E227" s="1" t="s">
        <v>293</v>
      </c>
      <c r="F227" s="1">
        <v>18394</v>
      </c>
      <c r="G227" s="1">
        <v>124.33</v>
      </c>
      <c r="H227" s="1">
        <v>148</v>
      </c>
      <c r="I227" s="1">
        <v>105</v>
      </c>
      <c r="J227" s="1" t="s">
        <v>48</v>
      </c>
      <c r="K227" s="9" t="str">
        <f t="shared" si="3"/>
        <v>GPA</v>
      </c>
    </row>
    <row r="228" spans="1:11" ht="15" customHeight="1">
      <c r="A228" s="1">
        <v>7</v>
      </c>
      <c r="B228" s="1">
        <v>409</v>
      </c>
      <c r="C228" s="1" t="s">
        <v>53</v>
      </c>
      <c r="D228" s="1" t="s">
        <v>294</v>
      </c>
      <c r="E228" s="1" t="s">
        <v>295</v>
      </c>
      <c r="F228" s="1">
        <v>17252</v>
      </c>
      <c r="G228" s="1">
        <v>76.13</v>
      </c>
      <c r="H228" s="1">
        <v>227</v>
      </c>
      <c r="I228" s="1">
        <v>105</v>
      </c>
      <c r="J228" s="1" t="s">
        <v>48</v>
      </c>
      <c r="K228" s="9" t="str">
        <f t="shared" si="3"/>
        <v>GPA</v>
      </c>
    </row>
    <row r="229" spans="1:11" ht="15" customHeight="1">
      <c r="A229" s="1">
        <v>7</v>
      </c>
      <c r="B229" s="1">
        <v>409</v>
      </c>
      <c r="C229" s="1" t="s">
        <v>53</v>
      </c>
      <c r="D229" s="1" t="s">
        <v>296</v>
      </c>
      <c r="E229" s="1" t="s">
        <v>297</v>
      </c>
      <c r="F229" s="1">
        <v>17266</v>
      </c>
      <c r="G229" s="1">
        <v>119.25</v>
      </c>
      <c r="H229" s="1">
        <v>145</v>
      </c>
      <c r="I229" s="1">
        <v>105</v>
      </c>
      <c r="J229" s="1" t="s">
        <v>48</v>
      </c>
      <c r="K229" s="9" t="str">
        <f t="shared" si="3"/>
        <v>GPA</v>
      </c>
    </row>
    <row r="230" spans="1:11" ht="15" customHeight="1">
      <c r="A230" s="1">
        <v>7</v>
      </c>
      <c r="B230" s="1">
        <v>409</v>
      </c>
      <c r="C230" s="1" t="s">
        <v>53</v>
      </c>
      <c r="D230" s="1" t="s">
        <v>298</v>
      </c>
      <c r="E230" s="1" t="s">
        <v>299</v>
      </c>
      <c r="F230" s="1">
        <v>13064</v>
      </c>
      <c r="G230" s="1">
        <v>86.93</v>
      </c>
      <c r="H230" s="1">
        <v>150</v>
      </c>
      <c r="I230" s="1">
        <v>105</v>
      </c>
      <c r="J230" s="1" t="s">
        <v>48</v>
      </c>
      <c r="K230" s="9" t="str">
        <f t="shared" si="3"/>
        <v>GPA</v>
      </c>
    </row>
    <row r="231" spans="1:11" ht="15" customHeight="1">
      <c r="A231" s="1">
        <v>7</v>
      </c>
      <c r="B231" s="1">
        <v>409</v>
      </c>
      <c r="C231" s="1" t="s">
        <v>53</v>
      </c>
      <c r="D231" s="1" t="s">
        <v>300</v>
      </c>
      <c r="E231" s="1" t="s">
        <v>301</v>
      </c>
      <c r="F231" s="1">
        <v>16604</v>
      </c>
      <c r="G231" s="1">
        <v>121.85</v>
      </c>
      <c r="H231" s="1">
        <v>136</v>
      </c>
      <c r="I231" s="1">
        <v>105</v>
      </c>
      <c r="J231" s="1" t="s">
        <v>48</v>
      </c>
      <c r="K231" s="9" t="str">
        <f t="shared" si="3"/>
        <v>GPA</v>
      </c>
    </row>
    <row r="232" spans="1:11" ht="15" customHeight="1">
      <c r="A232" s="1">
        <v>7</v>
      </c>
      <c r="B232" s="1">
        <v>409</v>
      </c>
      <c r="C232" s="1" t="s">
        <v>53</v>
      </c>
      <c r="D232" s="1" t="s">
        <v>302</v>
      </c>
      <c r="E232" s="1" t="s">
        <v>303</v>
      </c>
      <c r="F232" s="1">
        <v>15563</v>
      </c>
      <c r="G232" s="1">
        <v>73.989999999999995</v>
      </c>
      <c r="H232" s="1">
        <v>210</v>
      </c>
      <c r="I232" s="1">
        <v>105</v>
      </c>
      <c r="J232" s="1" t="s">
        <v>48</v>
      </c>
      <c r="K232" s="9" t="str">
        <f t="shared" si="3"/>
        <v>GPA</v>
      </c>
    </row>
    <row r="233" spans="1:11" ht="15" customHeight="1">
      <c r="A233" s="1">
        <v>7</v>
      </c>
      <c r="B233" s="1">
        <v>409</v>
      </c>
      <c r="C233" s="1" t="s">
        <v>20</v>
      </c>
      <c r="D233" s="1" t="s">
        <v>304</v>
      </c>
      <c r="E233" s="1" t="s">
        <v>305</v>
      </c>
      <c r="F233" s="1">
        <v>111</v>
      </c>
      <c r="G233" s="1">
        <v>3.22</v>
      </c>
      <c r="H233" s="1">
        <v>34</v>
      </c>
      <c r="I233" s="1">
        <v>22</v>
      </c>
      <c r="J233" s="1" t="s">
        <v>48</v>
      </c>
      <c r="K233" s="9" t="str">
        <f t="shared" si="3"/>
        <v>GPA</v>
      </c>
    </row>
    <row r="234" spans="1:11" ht="15" customHeight="1">
      <c r="A234" s="1">
        <v>7</v>
      </c>
      <c r="B234" s="1">
        <v>409</v>
      </c>
      <c r="C234" s="1" t="s">
        <v>53</v>
      </c>
      <c r="D234" s="1" t="s">
        <v>304</v>
      </c>
      <c r="E234" s="1" t="s">
        <v>305</v>
      </c>
      <c r="F234" s="1">
        <v>16741</v>
      </c>
      <c r="G234" s="1">
        <v>74.84</v>
      </c>
      <c r="H234" s="1">
        <v>224</v>
      </c>
      <c r="I234" s="1">
        <v>105</v>
      </c>
      <c r="J234" s="1" t="s">
        <v>48</v>
      </c>
      <c r="K234" s="9" t="str">
        <f t="shared" si="3"/>
        <v>GPA</v>
      </c>
    </row>
    <row r="235" spans="1:11" ht="15" customHeight="1">
      <c r="A235" s="1">
        <v>7</v>
      </c>
      <c r="B235" s="1">
        <v>409</v>
      </c>
      <c r="C235" s="1" t="s">
        <v>53</v>
      </c>
      <c r="D235" s="1" t="s">
        <v>306</v>
      </c>
      <c r="E235" s="1" t="s">
        <v>307</v>
      </c>
      <c r="F235" s="1">
        <v>14617</v>
      </c>
      <c r="G235" s="1">
        <v>119.91</v>
      </c>
      <c r="H235" s="1">
        <v>122</v>
      </c>
      <c r="I235" s="1">
        <v>105</v>
      </c>
      <c r="J235" s="1" t="s">
        <v>48</v>
      </c>
      <c r="K235" s="9" t="str">
        <f t="shared" si="3"/>
        <v>GPA</v>
      </c>
    </row>
    <row r="236" spans="1:11" ht="15" customHeight="1">
      <c r="A236" s="1">
        <v>7</v>
      </c>
      <c r="B236" s="1">
        <v>409</v>
      </c>
      <c r="C236" s="1" t="s">
        <v>53</v>
      </c>
      <c r="D236" s="1" t="s">
        <v>308</v>
      </c>
      <c r="E236" s="1" t="s">
        <v>309</v>
      </c>
      <c r="F236" s="1">
        <v>16630</v>
      </c>
      <c r="G236" s="1">
        <v>118.35</v>
      </c>
      <c r="H236" s="1">
        <v>141</v>
      </c>
      <c r="I236" s="1">
        <v>105</v>
      </c>
      <c r="J236" s="1" t="s">
        <v>48</v>
      </c>
      <c r="K236" s="9" t="str">
        <f t="shared" si="3"/>
        <v>GPA</v>
      </c>
    </row>
    <row r="237" spans="1:11" ht="15" customHeight="1">
      <c r="A237" s="1">
        <v>7</v>
      </c>
      <c r="B237" s="1">
        <v>409</v>
      </c>
      <c r="C237" s="1" t="s">
        <v>53</v>
      </c>
      <c r="D237" s="1" t="s">
        <v>310</v>
      </c>
      <c r="E237" s="1" t="s">
        <v>311</v>
      </c>
      <c r="F237" s="1">
        <v>17245</v>
      </c>
      <c r="G237" s="1">
        <v>100.83</v>
      </c>
      <c r="H237" s="1">
        <v>171</v>
      </c>
      <c r="I237" s="1">
        <v>105</v>
      </c>
      <c r="J237" s="1" t="s">
        <v>48</v>
      </c>
      <c r="K237" s="9" t="str">
        <f t="shared" si="3"/>
        <v>GPA</v>
      </c>
    </row>
    <row r="238" spans="1:11" ht="15" customHeight="1">
      <c r="A238" s="1">
        <v>7</v>
      </c>
      <c r="B238" s="1">
        <v>409</v>
      </c>
      <c r="C238" s="1" t="s">
        <v>20</v>
      </c>
      <c r="D238" s="1" t="s">
        <v>312</v>
      </c>
      <c r="E238" s="1" t="s">
        <v>313</v>
      </c>
      <c r="F238" s="1">
        <v>119</v>
      </c>
      <c r="G238" s="1">
        <v>5.8</v>
      </c>
      <c r="H238" s="1">
        <v>21</v>
      </c>
      <c r="I238" s="1">
        <v>22</v>
      </c>
      <c r="J238" s="1" t="s">
        <v>48</v>
      </c>
      <c r="K238" s="9" t="str">
        <f t="shared" si="3"/>
        <v>GPA</v>
      </c>
    </row>
    <row r="239" spans="1:11" ht="15" customHeight="1">
      <c r="A239" s="1">
        <v>7</v>
      </c>
      <c r="B239" s="1">
        <v>409</v>
      </c>
      <c r="C239" s="1" t="s">
        <v>53</v>
      </c>
      <c r="D239" s="1" t="s">
        <v>312</v>
      </c>
      <c r="E239" s="1" t="s">
        <v>313</v>
      </c>
      <c r="F239" s="1">
        <v>1061</v>
      </c>
      <c r="G239" s="1">
        <v>15.98</v>
      </c>
      <c r="H239" s="1">
        <v>66</v>
      </c>
      <c r="I239" s="1">
        <v>105</v>
      </c>
      <c r="J239" s="1" t="s">
        <v>48</v>
      </c>
      <c r="K239" s="9" t="str">
        <f t="shared" si="3"/>
        <v>GPA</v>
      </c>
    </row>
    <row r="240" spans="1:11" ht="15" customHeight="1">
      <c r="A240" s="1">
        <v>7</v>
      </c>
      <c r="B240" s="1">
        <v>409</v>
      </c>
      <c r="C240" s="1" t="s">
        <v>53</v>
      </c>
      <c r="D240" s="1" t="s">
        <v>314</v>
      </c>
      <c r="E240" s="1" t="s">
        <v>315</v>
      </c>
      <c r="F240" s="1">
        <v>19141</v>
      </c>
      <c r="G240" s="1">
        <v>139.13999999999999</v>
      </c>
      <c r="H240" s="1">
        <v>138</v>
      </c>
      <c r="I240" s="1">
        <v>105</v>
      </c>
      <c r="J240" s="1" t="s">
        <v>48</v>
      </c>
      <c r="K240" s="9" t="str">
        <f t="shared" si="3"/>
        <v>GPA</v>
      </c>
    </row>
    <row r="241" spans="1:11" ht="15" customHeight="1">
      <c r="A241" s="1">
        <v>7</v>
      </c>
      <c r="B241" s="1">
        <v>409</v>
      </c>
      <c r="C241" s="1" t="s">
        <v>20</v>
      </c>
      <c r="D241" s="1" t="s">
        <v>316</v>
      </c>
      <c r="E241" s="1" t="s">
        <v>317</v>
      </c>
      <c r="F241" s="1">
        <v>40</v>
      </c>
      <c r="G241" s="1">
        <v>1.46</v>
      </c>
      <c r="H241" s="1">
        <v>27</v>
      </c>
      <c r="I241" s="1">
        <v>22</v>
      </c>
      <c r="J241" s="1" t="s">
        <v>48</v>
      </c>
      <c r="K241" s="9" t="str">
        <f t="shared" si="3"/>
        <v>GPA</v>
      </c>
    </row>
    <row r="242" spans="1:11" ht="15" customHeight="1">
      <c r="A242" s="1">
        <v>7</v>
      </c>
      <c r="B242" s="1">
        <v>409</v>
      </c>
      <c r="C242" s="1" t="s">
        <v>53</v>
      </c>
      <c r="D242" s="1" t="s">
        <v>316</v>
      </c>
      <c r="E242" s="1" t="s">
        <v>317</v>
      </c>
      <c r="F242" s="1">
        <v>6849</v>
      </c>
      <c r="G242" s="1">
        <v>60.63</v>
      </c>
      <c r="H242" s="1">
        <v>113</v>
      </c>
      <c r="I242" s="1">
        <v>105</v>
      </c>
      <c r="J242" s="1" t="s">
        <v>48</v>
      </c>
      <c r="K242" s="9" t="str">
        <f t="shared" si="3"/>
        <v>GPA</v>
      </c>
    </row>
    <row r="243" spans="1:11" ht="15" customHeight="1">
      <c r="A243" s="1">
        <v>7</v>
      </c>
      <c r="B243" s="1">
        <v>409</v>
      </c>
      <c r="C243" s="1" t="s">
        <v>53</v>
      </c>
      <c r="D243" s="1" t="s">
        <v>318</v>
      </c>
      <c r="E243" s="1" t="s">
        <v>319</v>
      </c>
      <c r="F243" s="1">
        <v>14641</v>
      </c>
      <c r="G243" s="1">
        <v>81.44</v>
      </c>
      <c r="H243" s="1">
        <v>180</v>
      </c>
      <c r="I243" s="1">
        <v>105</v>
      </c>
      <c r="J243" s="1" t="s">
        <v>48</v>
      </c>
      <c r="K243" s="9" t="str">
        <f t="shared" si="3"/>
        <v>GPA</v>
      </c>
    </row>
    <row r="244" spans="1:11" ht="15" customHeight="1">
      <c r="A244" s="1">
        <v>7</v>
      </c>
      <c r="B244" s="1">
        <v>409</v>
      </c>
      <c r="C244" s="1" t="s">
        <v>21</v>
      </c>
      <c r="D244" s="1" t="s">
        <v>320</v>
      </c>
      <c r="E244" s="1" t="s">
        <v>321</v>
      </c>
      <c r="F244" s="1">
        <v>1885</v>
      </c>
      <c r="G244" s="1">
        <v>58.3</v>
      </c>
      <c r="H244" s="1">
        <v>32</v>
      </c>
      <c r="I244" s="1">
        <v>25</v>
      </c>
      <c r="J244" s="1" t="s">
        <v>48</v>
      </c>
      <c r="K244" s="9" t="str">
        <f t="shared" si="3"/>
        <v>GPA</v>
      </c>
    </row>
    <row r="245" spans="1:11" ht="15" customHeight="1">
      <c r="A245" s="1">
        <v>7</v>
      </c>
      <c r="B245" s="1">
        <v>409</v>
      </c>
      <c r="C245" s="1" t="s">
        <v>53</v>
      </c>
      <c r="D245" s="1" t="s">
        <v>322</v>
      </c>
      <c r="E245" s="1" t="s">
        <v>323</v>
      </c>
      <c r="F245" s="1">
        <v>11741</v>
      </c>
      <c r="G245" s="1">
        <v>110.66</v>
      </c>
      <c r="H245" s="1">
        <v>106</v>
      </c>
      <c r="I245" s="1">
        <v>105</v>
      </c>
      <c r="J245" s="1" t="s">
        <v>48</v>
      </c>
      <c r="K245" s="9" t="str">
        <f t="shared" si="3"/>
        <v>GPA</v>
      </c>
    </row>
    <row r="246" spans="1:11" ht="15" customHeight="1">
      <c r="A246" s="1">
        <v>7</v>
      </c>
      <c r="B246" s="1">
        <v>409</v>
      </c>
      <c r="C246" s="1" t="s">
        <v>53</v>
      </c>
      <c r="D246" s="1" t="s">
        <v>324</v>
      </c>
      <c r="E246" s="1" t="s">
        <v>325</v>
      </c>
      <c r="F246" s="1">
        <v>12534</v>
      </c>
      <c r="G246" s="1">
        <v>98.05</v>
      </c>
      <c r="H246" s="1">
        <v>128</v>
      </c>
      <c r="I246" s="1">
        <v>105</v>
      </c>
      <c r="J246" s="1" t="s">
        <v>48</v>
      </c>
      <c r="K246" s="9" t="str">
        <f t="shared" si="3"/>
        <v>GPA</v>
      </c>
    </row>
    <row r="247" spans="1:11" ht="15" customHeight="1">
      <c r="A247" s="1">
        <v>7</v>
      </c>
      <c r="B247" s="1">
        <v>409</v>
      </c>
      <c r="C247" s="1" t="s">
        <v>53</v>
      </c>
      <c r="D247" s="1" t="s">
        <v>326</v>
      </c>
      <c r="E247" s="1" t="s">
        <v>327</v>
      </c>
      <c r="F247" s="1">
        <v>19192</v>
      </c>
      <c r="G247" s="1">
        <v>154.84</v>
      </c>
      <c r="H247" s="1">
        <v>124</v>
      </c>
      <c r="I247" s="1">
        <v>105</v>
      </c>
      <c r="J247" s="1" t="s">
        <v>48</v>
      </c>
      <c r="K247" s="9" t="str">
        <f t="shared" si="3"/>
        <v>GPA</v>
      </c>
    </row>
    <row r="248" spans="1:11" ht="15" customHeight="1">
      <c r="A248" s="1">
        <v>7</v>
      </c>
      <c r="B248" s="1">
        <v>409</v>
      </c>
      <c r="C248" s="1" t="s">
        <v>21</v>
      </c>
      <c r="D248" s="1" t="s">
        <v>328</v>
      </c>
      <c r="E248" s="1" t="s">
        <v>329</v>
      </c>
      <c r="F248" s="1">
        <v>2550</v>
      </c>
      <c r="G248" s="1">
        <v>84.14</v>
      </c>
      <c r="H248" s="1">
        <v>30</v>
      </c>
      <c r="I248" s="1">
        <v>25</v>
      </c>
      <c r="J248" s="1" t="s">
        <v>48</v>
      </c>
      <c r="K248" s="9" t="str">
        <f t="shared" si="3"/>
        <v>GPA</v>
      </c>
    </row>
    <row r="249" spans="1:11" ht="15" customHeight="1">
      <c r="A249" s="1">
        <v>7</v>
      </c>
      <c r="B249" s="1">
        <v>409</v>
      </c>
      <c r="C249" s="1" t="s">
        <v>53</v>
      </c>
      <c r="D249" s="1" t="s">
        <v>330</v>
      </c>
      <c r="E249" s="1" t="s">
        <v>331</v>
      </c>
      <c r="F249" s="1">
        <v>19957</v>
      </c>
      <c r="G249" s="1">
        <v>94.42</v>
      </c>
      <c r="H249" s="1">
        <v>211</v>
      </c>
      <c r="I249" s="1">
        <v>105</v>
      </c>
      <c r="J249" s="1" t="s">
        <v>48</v>
      </c>
      <c r="K249" s="9" t="str">
        <f t="shared" si="3"/>
        <v>GPA</v>
      </c>
    </row>
    <row r="250" spans="1:11" ht="15" customHeight="1">
      <c r="A250" s="1">
        <v>7</v>
      </c>
      <c r="B250" s="1">
        <v>409</v>
      </c>
      <c r="C250" s="1" t="s">
        <v>53</v>
      </c>
      <c r="D250" s="1" t="s">
        <v>332</v>
      </c>
      <c r="E250" s="1" t="s">
        <v>333</v>
      </c>
      <c r="F250" s="1">
        <v>12007</v>
      </c>
      <c r="G250" s="1">
        <v>95.31</v>
      </c>
      <c r="H250" s="1">
        <v>126</v>
      </c>
      <c r="I250" s="1">
        <v>105</v>
      </c>
      <c r="J250" s="1" t="s">
        <v>48</v>
      </c>
      <c r="K250" s="9" t="str">
        <f t="shared" si="3"/>
        <v>GPA</v>
      </c>
    </row>
    <row r="251" spans="1:11" ht="15" customHeight="1">
      <c r="A251" s="1">
        <v>7</v>
      </c>
      <c r="B251" s="1">
        <v>409</v>
      </c>
      <c r="C251" s="1" t="s">
        <v>53</v>
      </c>
      <c r="D251" s="1" t="s">
        <v>334</v>
      </c>
      <c r="E251" s="1" t="s">
        <v>335</v>
      </c>
      <c r="F251" s="1">
        <v>10975</v>
      </c>
      <c r="G251" s="1">
        <v>90.64</v>
      </c>
      <c r="H251" s="1">
        <v>121</v>
      </c>
      <c r="I251" s="1">
        <v>105</v>
      </c>
      <c r="J251" s="1" t="s">
        <v>48</v>
      </c>
      <c r="K251" s="9" t="str">
        <f t="shared" si="3"/>
        <v>GPA</v>
      </c>
    </row>
    <row r="252" spans="1:11" ht="15" customHeight="1">
      <c r="A252" s="1">
        <v>7</v>
      </c>
      <c r="B252" s="1">
        <v>409</v>
      </c>
      <c r="C252" s="1" t="s">
        <v>53</v>
      </c>
      <c r="D252" s="1" t="s">
        <v>336</v>
      </c>
      <c r="E252" s="1" t="s">
        <v>337</v>
      </c>
      <c r="F252" s="1">
        <v>13742</v>
      </c>
      <c r="G252" s="1">
        <v>106.28</v>
      </c>
      <c r="H252" s="1">
        <v>129</v>
      </c>
      <c r="I252" s="1">
        <v>105</v>
      </c>
      <c r="J252" s="1" t="s">
        <v>48</v>
      </c>
      <c r="K252" s="9" t="str">
        <f t="shared" si="3"/>
        <v>GPA</v>
      </c>
    </row>
    <row r="253" spans="1:11" ht="15" customHeight="1">
      <c r="A253" s="1">
        <v>7</v>
      </c>
      <c r="B253" s="1">
        <v>409</v>
      </c>
      <c r="C253" s="1" t="s">
        <v>18</v>
      </c>
      <c r="D253" s="1" t="s">
        <v>338</v>
      </c>
      <c r="E253" s="1" t="s">
        <v>339</v>
      </c>
      <c r="F253" s="1">
        <v>248</v>
      </c>
      <c r="G253" s="1">
        <v>7.63</v>
      </c>
      <c r="H253" s="1">
        <v>33</v>
      </c>
      <c r="I253" s="1">
        <v>24</v>
      </c>
      <c r="J253" s="1" t="s">
        <v>48</v>
      </c>
      <c r="K253" s="9" t="str">
        <f t="shared" si="3"/>
        <v>GPA</v>
      </c>
    </row>
    <row r="254" spans="1:11" ht="15" customHeight="1">
      <c r="A254" s="1">
        <v>7</v>
      </c>
      <c r="B254" s="1">
        <v>409</v>
      </c>
      <c r="C254" s="1" t="s">
        <v>20</v>
      </c>
      <c r="D254" s="1" t="s">
        <v>340</v>
      </c>
      <c r="E254" s="1" t="s">
        <v>341</v>
      </c>
      <c r="F254" s="1">
        <v>4</v>
      </c>
      <c r="G254" s="1">
        <v>0.83</v>
      </c>
      <c r="H254" s="1">
        <v>5</v>
      </c>
      <c r="I254" s="1">
        <v>22</v>
      </c>
      <c r="J254" s="1" t="s">
        <v>48</v>
      </c>
      <c r="K254" s="9" t="str">
        <f t="shared" si="3"/>
        <v>GPA</v>
      </c>
    </row>
    <row r="255" spans="1:11" ht="15" customHeight="1">
      <c r="A255" s="1">
        <v>7</v>
      </c>
      <c r="B255" s="1">
        <v>409</v>
      </c>
      <c r="C255" s="1" t="s">
        <v>53</v>
      </c>
      <c r="D255" s="1" t="s">
        <v>340</v>
      </c>
      <c r="E255" s="1" t="s">
        <v>341</v>
      </c>
      <c r="F255" s="1">
        <v>14719</v>
      </c>
      <c r="G255" s="1">
        <v>58.66</v>
      </c>
      <c r="H255" s="1">
        <v>251</v>
      </c>
      <c r="I255" s="1">
        <v>105</v>
      </c>
      <c r="J255" s="1" t="s">
        <v>48</v>
      </c>
      <c r="K255" s="9" t="str">
        <f t="shared" si="3"/>
        <v>GPA</v>
      </c>
    </row>
    <row r="256" spans="1:11" ht="15" customHeight="1">
      <c r="A256" s="1">
        <v>7</v>
      </c>
      <c r="B256" s="1">
        <v>409</v>
      </c>
      <c r="C256" s="1" t="s">
        <v>53</v>
      </c>
      <c r="D256" s="1" t="s">
        <v>342</v>
      </c>
      <c r="E256" s="1" t="s">
        <v>343</v>
      </c>
      <c r="F256" s="1">
        <v>9143</v>
      </c>
      <c r="G256" s="1">
        <v>96.81</v>
      </c>
      <c r="H256" s="1">
        <v>94</v>
      </c>
      <c r="I256" s="1">
        <v>105</v>
      </c>
      <c r="J256" s="1" t="s">
        <v>48</v>
      </c>
      <c r="K256" s="9" t="str">
        <f t="shared" si="3"/>
        <v>GPA</v>
      </c>
    </row>
    <row r="257" spans="1:11" ht="15" customHeight="1">
      <c r="A257" s="1">
        <v>7</v>
      </c>
      <c r="B257" s="1">
        <v>409</v>
      </c>
      <c r="C257" s="1" t="s">
        <v>20</v>
      </c>
      <c r="D257" s="1" t="s">
        <v>344</v>
      </c>
      <c r="E257" s="1" t="s">
        <v>345</v>
      </c>
      <c r="F257" s="1">
        <v>1105</v>
      </c>
      <c r="G257" s="1">
        <v>37.700000000000003</v>
      </c>
      <c r="H257" s="1">
        <v>29</v>
      </c>
      <c r="I257" s="1">
        <v>22</v>
      </c>
      <c r="J257" s="1" t="s">
        <v>48</v>
      </c>
      <c r="K257" s="9" t="str">
        <f t="shared" si="3"/>
        <v>GPA</v>
      </c>
    </row>
    <row r="258" spans="1:11" ht="15" customHeight="1">
      <c r="A258" s="1">
        <v>7</v>
      </c>
      <c r="B258" s="1">
        <v>409</v>
      </c>
      <c r="C258" s="1" t="s">
        <v>53</v>
      </c>
      <c r="D258" s="1" t="s">
        <v>344</v>
      </c>
      <c r="E258" s="1" t="s">
        <v>345</v>
      </c>
      <c r="F258" s="1">
        <v>4780</v>
      </c>
      <c r="G258" s="1">
        <v>48.76</v>
      </c>
      <c r="H258" s="1">
        <v>98</v>
      </c>
      <c r="I258" s="1">
        <v>105</v>
      </c>
      <c r="J258" s="1" t="s">
        <v>48</v>
      </c>
      <c r="K258" s="9" t="str">
        <f t="shared" ref="K258:K321" si="4">IF(J258&lt;&gt;"",IF(OR(UPPER(J258)="TERCEIRO",UPPER(J258)="TERCEIRA"),"TERCEIRA",IF(UPPER(J258)="GPA","GPA",J258)),IF(LEFT(D258,1)="T","TERCEIRA","GPA"))</f>
        <v>GPA</v>
      </c>
    </row>
    <row r="259" spans="1:11" ht="15" customHeight="1">
      <c r="A259" s="1">
        <v>7</v>
      </c>
      <c r="B259" s="1">
        <v>409</v>
      </c>
      <c r="C259" s="1" t="s">
        <v>53</v>
      </c>
      <c r="D259" s="1" t="s">
        <v>346</v>
      </c>
      <c r="E259" s="1" t="s">
        <v>347</v>
      </c>
      <c r="F259" s="1">
        <v>11989</v>
      </c>
      <c r="G259" s="1">
        <v>83.38</v>
      </c>
      <c r="H259" s="1">
        <v>144</v>
      </c>
      <c r="I259" s="1">
        <v>105</v>
      </c>
      <c r="J259" s="1" t="s">
        <v>48</v>
      </c>
      <c r="K259" s="9" t="str">
        <f t="shared" si="4"/>
        <v>GPA</v>
      </c>
    </row>
    <row r="260" spans="1:11" ht="15" customHeight="1">
      <c r="A260" s="1">
        <v>7</v>
      </c>
      <c r="B260" s="1">
        <v>409</v>
      </c>
      <c r="C260" s="1" t="s">
        <v>20</v>
      </c>
      <c r="D260" s="1" t="s">
        <v>348</v>
      </c>
      <c r="E260" s="1" t="s">
        <v>349</v>
      </c>
      <c r="F260" s="1">
        <v>20</v>
      </c>
      <c r="G260" s="1">
        <v>0.7</v>
      </c>
      <c r="H260" s="1">
        <v>29</v>
      </c>
      <c r="I260" s="1">
        <v>22</v>
      </c>
      <c r="J260" s="1" t="s">
        <v>48</v>
      </c>
      <c r="K260" s="9" t="str">
        <f t="shared" si="4"/>
        <v>GPA</v>
      </c>
    </row>
    <row r="261" spans="1:11" ht="15" customHeight="1">
      <c r="A261" s="1">
        <v>7</v>
      </c>
      <c r="B261" s="1">
        <v>409</v>
      </c>
      <c r="C261" s="1" t="s">
        <v>53</v>
      </c>
      <c r="D261" s="1" t="s">
        <v>348</v>
      </c>
      <c r="E261" s="1" t="s">
        <v>349</v>
      </c>
      <c r="F261" s="1">
        <v>352</v>
      </c>
      <c r="G261" s="1">
        <v>6.44</v>
      </c>
      <c r="H261" s="1">
        <v>55</v>
      </c>
      <c r="I261" s="1">
        <v>105</v>
      </c>
      <c r="J261" s="1" t="s">
        <v>48</v>
      </c>
      <c r="K261" s="9" t="str">
        <f t="shared" si="4"/>
        <v>GPA</v>
      </c>
    </row>
    <row r="262" spans="1:11" ht="15" customHeight="1">
      <c r="A262" s="1">
        <v>7</v>
      </c>
      <c r="B262" s="1">
        <v>409</v>
      </c>
      <c r="C262" s="1" t="s">
        <v>20</v>
      </c>
      <c r="D262" s="1" t="s">
        <v>350</v>
      </c>
      <c r="E262" s="1" t="s">
        <v>351</v>
      </c>
      <c r="F262" s="1">
        <v>90</v>
      </c>
      <c r="G262" s="1">
        <v>5.93</v>
      </c>
      <c r="H262" s="1">
        <v>15</v>
      </c>
      <c r="I262" s="1">
        <v>22</v>
      </c>
      <c r="J262" s="1" t="s">
        <v>48</v>
      </c>
      <c r="K262" s="9" t="str">
        <f t="shared" si="4"/>
        <v>GPA</v>
      </c>
    </row>
    <row r="263" spans="1:11" ht="15" customHeight="1">
      <c r="A263" s="1">
        <v>7</v>
      </c>
      <c r="B263" s="1">
        <v>409</v>
      </c>
      <c r="C263" s="1" t="s">
        <v>53</v>
      </c>
      <c r="D263" s="1" t="s">
        <v>350</v>
      </c>
      <c r="E263" s="1" t="s">
        <v>351</v>
      </c>
      <c r="F263" s="1">
        <v>14577</v>
      </c>
      <c r="G263" s="1">
        <v>95.92</v>
      </c>
      <c r="H263" s="1">
        <v>152</v>
      </c>
      <c r="I263" s="1">
        <v>105</v>
      </c>
      <c r="J263" s="1" t="s">
        <v>48</v>
      </c>
      <c r="K263" s="9" t="str">
        <f t="shared" si="4"/>
        <v>GPA</v>
      </c>
    </row>
    <row r="264" spans="1:11" ht="15" customHeight="1">
      <c r="A264" s="1">
        <v>7</v>
      </c>
      <c r="B264" s="1">
        <v>409</v>
      </c>
      <c r="C264" s="1" t="s">
        <v>53</v>
      </c>
      <c r="D264" s="1" t="s">
        <v>352</v>
      </c>
      <c r="E264" s="1" t="s">
        <v>353</v>
      </c>
      <c r="F264" s="1">
        <v>154</v>
      </c>
      <c r="G264" s="1">
        <v>2.58</v>
      </c>
      <c r="H264" s="1">
        <v>60</v>
      </c>
      <c r="I264" s="1">
        <v>105</v>
      </c>
      <c r="J264" s="1" t="s">
        <v>48</v>
      </c>
      <c r="K264" s="9" t="str">
        <f t="shared" si="4"/>
        <v>GPA</v>
      </c>
    </row>
    <row r="265" spans="1:11" ht="15" customHeight="1">
      <c r="A265" s="1">
        <v>7</v>
      </c>
      <c r="B265" s="1">
        <v>409</v>
      </c>
      <c r="C265" s="1" t="s">
        <v>20</v>
      </c>
      <c r="D265" s="1" t="s">
        <v>354</v>
      </c>
      <c r="E265" s="1" t="s">
        <v>355</v>
      </c>
      <c r="F265" s="1">
        <v>72</v>
      </c>
      <c r="G265" s="1">
        <v>3.81</v>
      </c>
      <c r="H265" s="1">
        <v>19</v>
      </c>
      <c r="I265" s="1">
        <v>22</v>
      </c>
      <c r="J265" s="1" t="s">
        <v>48</v>
      </c>
      <c r="K265" s="9" t="str">
        <f t="shared" si="4"/>
        <v>GPA</v>
      </c>
    </row>
    <row r="266" spans="1:11" ht="15" customHeight="1">
      <c r="A266" s="1">
        <v>7</v>
      </c>
      <c r="B266" s="1">
        <v>409</v>
      </c>
      <c r="C266" s="1" t="s">
        <v>53</v>
      </c>
      <c r="D266" s="1" t="s">
        <v>354</v>
      </c>
      <c r="E266" s="1" t="s">
        <v>355</v>
      </c>
      <c r="F266" s="1">
        <v>6196</v>
      </c>
      <c r="G266" s="1">
        <v>70.3</v>
      </c>
      <c r="H266" s="1">
        <v>88</v>
      </c>
      <c r="I266" s="1">
        <v>105</v>
      </c>
      <c r="J266" s="1" t="s">
        <v>48</v>
      </c>
      <c r="K266" s="9" t="str">
        <f t="shared" si="4"/>
        <v>GPA</v>
      </c>
    </row>
    <row r="267" spans="1:11" ht="15" customHeight="1">
      <c r="A267" s="1">
        <v>7</v>
      </c>
      <c r="B267" s="1">
        <v>409</v>
      </c>
      <c r="C267" s="1" t="s">
        <v>20</v>
      </c>
      <c r="D267" s="1" t="s">
        <v>356</v>
      </c>
      <c r="E267" s="1" t="s">
        <v>357</v>
      </c>
      <c r="F267" s="1">
        <v>90</v>
      </c>
      <c r="G267" s="1">
        <v>3.62</v>
      </c>
      <c r="H267" s="1">
        <v>25</v>
      </c>
      <c r="I267" s="1">
        <v>22</v>
      </c>
      <c r="J267" s="1" t="s">
        <v>48</v>
      </c>
      <c r="K267" s="9" t="str">
        <f t="shared" si="4"/>
        <v>GPA</v>
      </c>
    </row>
    <row r="268" spans="1:11" ht="15" customHeight="1">
      <c r="A268" s="1">
        <v>7</v>
      </c>
      <c r="B268" s="1">
        <v>409</v>
      </c>
      <c r="C268" s="1" t="s">
        <v>53</v>
      </c>
      <c r="D268" s="1" t="s">
        <v>356</v>
      </c>
      <c r="E268" s="1" t="s">
        <v>357</v>
      </c>
      <c r="F268" s="1">
        <v>11711</v>
      </c>
      <c r="G268" s="1">
        <v>75.099999999999994</v>
      </c>
      <c r="H268" s="1">
        <v>156</v>
      </c>
      <c r="I268" s="1">
        <v>105</v>
      </c>
      <c r="J268" s="1" t="s">
        <v>48</v>
      </c>
      <c r="K268" s="9" t="str">
        <f t="shared" si="4"/>
        <v>GPA</v>
      </c>
    </row>
    <row r="269" spans="1:11" ht="15" customHeight="1">
      <c r="A269" s="1">
        <v>7</v>
      </c>
      <c r="B269" s="1">
        <v>409</v>
      </c>
      <c r="C269" s="1" t="s">
        <v>20</v>
      </c>
      <c r="D269" s="1" t="s">
        <v>358</v>
      </c>
      <c r="E269" s="1" t="s">
        <v>359</v>
      </c>
      <c r="F269" s="1">
        <v>18</v>
      </c>
      <c r="G269" s="1">
        <v>1.07</v>
      </c>
      <c r="H269" s="1">
        <v>17</v>
      </c>
      <c r="I269" s="1">
        <v>22</v>
      </c>
      <c r="J269" s="1" t="s">
        <v>48</v>
      </c>
      <c r="K269" s="9" t="str">
        <f t="shared" si="4"/>
        <v>GPA</v>
      </c>
    </row>
    <row r="270" spans="1:11" ht="15" customHeight="1">
      <c r="A270" s="1">
        <v>7</v>
      </c>
      <c r="B270" s="1">
        <v>409</v>
      </c>
      <c r="C270" s="1" t="s">
        <v>53</v>
      </c>
      <c r="D270" s="1" t="s">
        <v>358</v>
      </c>
      <c r="E270" s="1" t="s">
        <v>359</v>
      </c>
      <c r="F270" s="1">
        <v>2284</v>
      </c>
      <c r="G270" s="1">
        <v>22.95</v>
      </c>
      <c r="H270" s="1">
        <v>100</v>
      </c>
      <c r="I270" s="1">
        <v>105</v>
      </c>
      <c r="J270" s="1" t="s">
        <v>48</v>
      </c>
      <c r="K270" s="9" t="str">
        <f t="shared" si="4"/>
        <v>GPA</v>
      </c>
    </row>
    <row r="271" spans="1:11" ht="15" customHeight="1">
      <c r="A271" s="1">
        <v>7</v>
      </c>
      <c r="B271" s="1">
        <v>409</v>
      </c>
      <c r="C271" s="1" t="s">
        <v>53</v>
      </c>
      <c r="D271" s="1" t="s">
        <v>360</v>
      </c>
      <c r="E271" s="1" t="s">
        <v>361</v>
      </c>
      <c r="F271" s="1">
        <v>15660</v>
      </c>
      <c r="G271" s="1">
        <v>75.349999999999994</v>
      </c>
      <c r="H271" s="1">
        <v>208</v>
      </c>
      <c r="I271" s="1">
        <v>105</v>
      </c>
      <c r="J271" s="1" t="s">
        <v>48</v>
      </c>
      <c r="K271" s="9" t="str">
        <f t="shared" si="4"/>
        <v>GPA</v>
      </c>
    </row>
    <row r="272" spans="1:11" ht="15" customHeight="1">
      <c r="A272" s="1">
        <v>7</v>
      </c>
      <c r="B272" s="1">
        <v>409</v>
      </c>
      <c r="C272" s="1" t="s">
        <v>53</v>
      </c>
      <c r="D272" s="1" t="s">
        <v>362</v>
      </c>
      <c r="E272" s="1" t="s">
        <v>363</v>
      </c>
      <c r="F272" s="1">
        <v>17904</v>
      </c>
      <c r="G272" s="1">
        <v>87.71</v>
      </c>
      <c r="H272" s="1">
        <v>204</v>
      </c>
      <c r="I272" s="1">
        <v>105</v>
      </c>
      <c r="J272" s="1" t="s">
        <v>48</v>
      </c>
      <c r="K272" s="9" t="str">
        <f t="shared" si="4"/>
        <v>GPA</v>
      </c>
    </row>
    <row r="273" spans="1:11" ht="15" customHeight="1">
      <c r="A273" s="1">
        <v>7</v>
      </c>
      <c r="B273" s="1">
        <v>409</v>
      </c>
      <c r="C273" s="1" t="s">
        <v>20</v>
      </c>
      <c r="D273" s="1" t="s">
        <v>364</v>
      </c>
      <c r="E273" s="1" t="s">
        <v>365</v>
      </c>
      <c r="F273" s="1">
        <v>8</v>
      </c>
      <c r="G273" s="1">
        <v>1.7</v>
      </c>
      <c r="H273" s="1">
        <v>5</v>
      </c>
      <c r="I273" s="1">
        <v>22</v>
      </c>
      <c r="J273" s="1" t="s">
        <v>48</v>
      </c>
      <c r="K273" s="9" t="str">
        <f t="shared" si="4"/>
        <v>GPA</v>
      </c>
    </row>
    <row r="274" spans="1:11" ht="15" customHeight="1">
      <c r="A274" s="1">
        <v>7</v>
      </c>
      <c r="B274" s="1">
        <v>409</v>
      </c>
      <c r="C274" s="1" t="s">
        <v>53</v>
      </c>
      <c r="D274" s="1" t="s">
        <v>364</v>
      </c>
      <c r="E274" s="1" t="s">
        <v>365</v>
      </c>
      <c r="F274" s="1">
        <v>4552</v>
      </c>
      <c r="G274" s="1">
        <v>18.73</v>
      </c>
      <c r="H274" s="1">
        <v>243</v>
      </c>
      <c r="I274" s="1">
        <v>105</v>
      </c>
      <c r="J274" s="1" t="s">
        <v>48</v>
      </c>
      <c r="K274" s="9" t="str">
        <f t="shared" si="4"/>
        <v>GPA</v>
      </c>
    </row>
    <row r="275" spans="1:11" ht="15" customHeight="1">
      <c r="A275" s="1">
        <v>7</v>
      </c>
      <c r="B275" s="1">
        <v>409</v>
      </c>
      <c r="C275" s="1" t="s">
        <v>53</v>
      </c>
      <c r="D275" s="1" t="s">
        <v>366</v>
      </c>
      <c r="E275" s="1" t="s">
        <v>367</v>
      </c>
      <c r="F275" s="1">
        <v>532</v>
      </c>
      <c r="G275" s="1">
        <v>3.96</v>
      </c>
      <c r="H275" s="1">
        <v>134</v>
      </c>
      <c r="I275" s="1">
        <v>105</v>
      </c>
      <c r="J275" s="1" t="s">
        <v>48</v>
      </c>
      <c r="K275" s="9" t="str">
        <f t="shared" si="4"/>
        <v>GPA</v>
      </c>
    </row>
    <row r="276" spans="1:11" ht="15" customHeight="1">
      <c r="A276" s="1">
        <v>7</v>
      </c>
      <c r="B276" s="1">
        <v>409</v>
      </c>
      <c r="C276" s="1" t="s">
        <v>53</v>
      </c>
      <c r="D276" s="1" t="s">
        <v>368</v>
      </c>
      <c r="E276" s="1" t="s">
        <v>369</v>
      </c>
      <c r="F276" s="1">
        <v>2645</v>
      </c>
      <c r="G276" s="1">
        <v>20.67</v>
      </c>
      <c r="H276" s="1">
        <v>128</v>
      </c>
      <c r="I276" s="1">
        <v>105</v>
      </c>
      <c r="J276" s="1" t="s">
        <v>48</v>
      </c>
      <c r="K276" s="9" t="str">
        <f t="shared" si="4"/>
        <v>GPA</v>
      </c>
    </row>
    <row r="277" spans="1:11" ht="15" customHeight="1">
      <c r="A277" s="1">
        <v>7</v>
      </c>
      <c r="B277" s="1">
        <v>409</v>
      </c>
      <c r="C277" s="1" t="s">
        <v>53</v>
      </c>
      <c r="D277" s="1" t="s">
        <v>370</v>
      </c>
      <c r="E277" s="1" t="s">
        <v>371</v>
      </c>
      <c r="F277" s="1">
        <v>9452</v>
      </c>
      <c r="G277" s="1">
        <v>72.08</v>
      </c>
      <c r="H277" s="1">
        <v>131</v>
      </c>
      <c r="I277" s="1">
        <v>105</v>
      </c>
      <c r="J277" s="1" t="s">
        <v>48</v>
      </c>
      <c r="K277" s="9" t="str">
        <f t="shared" si="4"/>
        <v>GPA</v>
      </c>
    </row>
    <row r="278" spans="1:11" ht="15" customHeight="1">
      <c r="A278" s="1">
        <v>7</v>
      </c>
      <c r="B278" s="1">
        <v>409</v>
      </c>
      <c r="C278" s="1" t="s">
        <v>53</v>
      </c>
      <c r="D278" s="1" t="s">
        <v>372</v>
      </c>
      <c r="E278" s="1" t="s">
        <v>373</v>
      </c>
      <c r="F278" s="1">
        <v>14850</v>
      </c>
      <c r="G278" s="1">
        <v>86.55</v>
      </c>
      <c r="H278" s="1">
        <v>172</v>
      </c>
      <c r="I278" s="1">
        <v>105</v>
      </c>
      <c r="J278" s="1" t="s">
        <v>48</v>
      </c>
      <c r="K278" s="9" t="str">
        <f t="shared" si="4"/>
        <v>GPA</v>
      </c>
    </row>
    <row r="279" spans="1:11" ht="15" customHeight="1">
      <c r="A279" s="1">
        <v>7</v>
      </c>
      <c r="B279" s="1">
        <v>409</v>
      </c>
      <c r="C279" s="1" t="s">
        <v>20</v>
      </c>
      <c r="D279" s="1" t="s">
        <v>374</v>
      </c>
      <c r="E279" s="1" t="s">
        <v>375</v>
      </c>
      <c r="F279" s="1">
        <v>36</v>
      </c>
      <c r="G279" s="1">
        <v>2.5299999999999998</v>
      </c>
      <c r="H279" s="1">
        <v>14</v>
      </c>
      <c r="I279" s="1">
        <v>22</v>
      </c>
      <c r="J279" s="1" t="s">
        <v>48</v>
      </c>
      <c r="K279" s="9" t="str">
        <f t="shared" si="4"/>
        <v>GPA</v>
      </c>
    </row>
    <row r="280" spans="1:11" ht="15" customHeight="1">
      <c r="A280" s="1">
        <v>7</v>
      </c>
      <c r="B280" s="1">
        <v>409</v>
      </c>
      <c r="C280" s="1" t="s">
        <v>53</v>
      </c>
      <c r="D280" s="1" t="s">
        <v>374</v>
      </c>
      <c r="E280" s="1" t="s">
        <v>375</v>
      </c>
      <c r="F280" s="1">
        <v>14703</v>
      </c>
      <c r="G280" s="1">
        <v>73.150000000000006</v>
      </c>
      <c r="H280" s="1">
        <v>201</v>
      </c>
      <c r="I280" s="1">
        <v>105</v>
      </c>
      <c r="J280" s="1" t="s">
        <v>48</v>
      </c>
      <c r="K280" s="9" t="str">
        <f t="shared" si="4"/>
        <v>GPA</v>
      </c>
    </row>
    <row r="281" spans="1:11" ht="15" customHeight="1">
      <c r="A281" s="1">
        <v>7</v>
      </c>
      <c r="B281" s="1">
        <v>409</v>
      </c>
      <c r="C281" s="1" t="s">
        <v>53</v>
      </c>
      <c r="D281" s="1" t="s">
        <v>376</v>
      </c>
      <c r="E281" s="1" t="s">
        <v>377</v>
      </c>
      <c r="F281" s="1">
        <v>12564</v>
      </c>
      <c r="G281" s="1">
        <v>120.54</v>
      </c>
      <c r="H281" s="1">
        <v>104</v>
      </c>
      <c r="I281" s="1">
        <v>105</v>
      </c>
      <c r="J281" s="1" t="s">
        <v>48</v>
      </c>
      <c r="K281" s="9" t="str">
        <f t="shared" si="4"/>
        <v>GPA</v>
      </c>
    </row>
    <row r="282" spans="1:11" ht="15" customHeight="1">
      <c r="A282" s="1">
        <v>7</v>
      </c>
      <c r="B282" s="1">
        <v>409</v>
      </c>
      <c r="C282" s="1" t="s">
        <v>53</v>
      </c>
      <c r="D282" s="1" t="s">
        <v>378</v>
      </c>
      <c r="E282" s="1" t="s">
        <v>379</v>
      </c>
      <c r="F282" s="1">
        <v>245</v>
      </c>
      <c r="G282" s="1">
        <v>1.77</v>
      </c>
      <c r="H282" s="1">
        <v>138</v>
      </c>
      <c r="I282" s="1">
        <v>105</v>
      </c>
      <c r="J282" s="1" t="s">
        <v>48</v>
      </c>
      <c r="K282" s="9" t="str">
        <f t="shared" si="4"/>
        <v>GPA</v>
      </c>
    </row>
    <row r="283" spans="1:11" ht="15" customHeight="1">
      <c r="A283" s="1">
        <v>7</v>
      </c>
      <c r="B283" s="1">
        <v>409</v>
      </c>
      <c r="C283" s="1" t="s">
        <v>18</v>
      </c>
      <c r="D283" s="1" t="s">
        <v>380</v>
      </c>
      <c r="E283" s="1" t="s">
        <v>381</v>
      </c>
      <c r="F283" s="1">
        <v>410</v>
      </c>
      <c r="G283" s="1">
        <v>6.94</v>
      </c>
      <c r="H283" s="1">
        <v>59</v>
      </c>
      <c r="I283" s="1">
        <v>24</v>
      </c>
      <c r="J283" s="1" t="s">
        <v>48</v>
      </c>
      <c r="K283" s="9" t="str">
        <f t="shared" si="4"/>
        <v>GPA</v>
      </c>
    </row>
    <row r="284" spans="1:11" ht="15" customHeight="1">
      <c r="A284" s="1">
        <v>7</v>
      </c>
      <c r="B284" s="1">
        <v>409</v>
      </c>
      <c r="C284" s="1" t="s">
        <v>53</v>
      </c>
      <c r="D284" s="1" t="s">
        <v>382</v>
      </c>
      <c r="E284" s="1" t="s">
        <v>383</v>
      </c>
      <c r="F284" s="1">
        <v>8731</v>
      </c>
      <c r="G284" s="1">
        <v>71.87</v>
      </c>
      <c r="H284" s="1">
        <v>121</v>
      </c>
      <c r="I284" s="1">
        <v>105</v>
      </c>
      <c r="J284" s="1" t="s">
        <v>48</v>
      </c>
      <c r="K284" s="9" t="str">
        <f t="shared" si="4"/>
        <v>GPA</v>
      </c>
    </row>
    <row r="285" spans="1:11" ht="15" customHeight="1">
      <c r="A285" s="1">
        <v>7</v>
      </c>
      <c r="B285" s="1">
        <v>409</v>
      </c>
      <c r="C285" s="1" t="s">
        <v>20</v>
      </c>
      <c r="D285" s="1" t="s">
        <v>384</v>
      </c>
      <c r="E285" s="1" t="s">
        <v>385</v>
      </c>
      <c r="F285" s="1">
        <v>9</v>
      </c>
      <c r="G285" s="1">
        <v>0.39</v>
      </c>
      <c r="H285" s="1">
        <v>23</v>
      </c>
      <c r="I285" s="1">
        <v>22</v>
      </c>
      <c r="J285" s="1" t="s">
        <v>48</v>
      </c>
      <c r="K285" s="9" t="str">
        <f t="shared" si="4"/>
        <v>GPA</v>
      </c>
    </row>
    <row r="286" spans="1:11" ht="15" customHeight="1">
      <c r="A286" s="1">
        <v>7</v>
      </c>
      <c r="B286" s="1">
        <v>409</v>
      </c>
      <c r="C286" s="1" t="s">
        <v>53</v>
      </c>
      <c r="D286" s="1" t="s">
        <v>384</v>
      </c>
      <c r="E286" s="1" t="s">
        <v>385</v>
      </c>
      <c r="F286" s="1">
        <v>7378</v>
      </c>
      <c r="G286" s="1">
        <v>38.83</v>
      </c>
      <c r="H286" s="1">
        <v>190</v>
      </c>
      <c r="I286" s="1">
        <v>105</v>
      </c>
      <c r="J286" s="1" t="s">
        <v>48</v>
      </c>
      <c r="K286" s="9" t="str">
        <f t="shared" si="4"/>
        <v>GPA</v>
      </c>
    </row>
    <row r="287" spans="1:11" ht="15" customHeight="1">
      <c r="A287" s="1">
        <v>7</v>
      </c>
      <c r="B287" s="1">
        <v>409</v>
      </c>
      <c r="C287" s="1" t="s">
        <v>18</v>
      </c>
      <c r="D287" s="1" t="s">
        <v>386</v>
      </c>
      <c r="E287" s="1" t="s">
        <v>387</v>
      </c>
      <c r="F287" s="1">
        <v>284</v>
      </c>
      <c r="G287" s="1">
        <v>8.65</v>
      </c>
      <c r="H287" s="1">
        <v>33</v>
      </c>
      <c r="I287" s="1">
        <v>24</v>
      </c>
      <c r="J287" s="1" t="s">
        <v>48</v>
      </c>
      <c r="K287" s="9" t="str">
        <f t="shared" si="4"/>
        <v>GPA</v>
      </c>
    </row>
    <row r="288" spans="1:11" ht="15" customHeight="1">
      <c r="A288" s="1">
        <v>7</v>
      </c>
      <c r="B288" s="1">
        <v>409</v>
      </c>
      <c r="C288" s="1" t="s">
        <v>53</v>
      </c>
      <c r="D288" s="1" t="s">
        <v>388</v>
      </c>
      <c r="E288" s="1" t="s">
        <v>389</v>
      </c>
      <c r="F288" s="1">
        <v>5778</v>
      </c>
      <c r="G288" s="1">
        <v>92.22</v>
      </c>
      <c r="H288" s="1">
        <v>63</v>
      </c>
      <c r="I288" s="1">
        <v>105</v>
      </c>
      <c r="J288" s="1" t="s">
        <v>48</v>
      </c>
      <c r="K288" s="9" t="str">
        <f t="shared" si="4"/>
        <v>GPA</v>
      </c>
    </row>
    <row r="289" spans="1:11" ht="15" customHeight="1">
      <c r="A289" s="1">
        <v>7</v>
      </c>
      <c r="B289" s="1">
        <v>409</v>
      </c>
      <c r="C289" s="1" t="s">
        <v>18</v>
      </c>
      <c r="D289" s="1" t="s">
        <v>390</v>
      </c>
      <c r="E289" s="1" t="s">
        <v>391</v>
      </c>
      <c r="F289" s="1">
        <v>150</v>
      </c>
      <c r="G289" s="1">
        <v>4.3</v>
      </c>
      <c r="H289" s="1">
        <v>35</v>
      </c>
      <c r="I289" s="1">
        <v>24</v>
      </c>
      <c r="J289" s="1" t="s">
        <v>48</v>
      </c>
      <c r="K289" s="9" t="str">
        <f t="shared" si="4"/>
        <v>GPA</v>
      </c>
    </row>
    <row r="290" spans="1:11" ht="15" customHeight="1">
      <c r="A290" s="1">
        <v>7</v>
      </c>
      <c r="B290" s="1">
        <v>409</v>
      </c>
      <c r="C290" s="1" t="s">
        <v>53</v>
      </c>
      <c r="D290" s="1" t="s">
        <v>390</v>
      </c>
      <c r="E290" s="1" t="s">
        <v>391</v>
      </c>
      <c r="F290" s="1">
        <v>223</v>
      </c>
      <c r="G290" s="1">
        <v>2.15</v>
      </c>
      <c r="H290" s="1">
        <v>104</v>
      </c>
      <c r="I290" s="1">
        <v>105</v>
      </c>
      <c r="J290" s="1" t="s">
        <v>48</v>
      </c>
      <c r="K290" s="9" t="str">
        <f t="shared" si="4"/>
        <v>GPA</v>
      </c>
    </row>
    <row r="291" spans="1:11" ht="15" customHeight="1">
      <c r="A291" s="1">
        <v>7</v>
      </c>
      <c r="B291" s="1">
        <v>409</v>
      </c>
      <c r="C291" s="1" t="s">
        <v>53</v>
      </c>
      <c r="D291" s="1" t="s">
        <v>392</v>
      </c>
      <c r="E291" s="1" t="s">
        <v>393</v>
      </c>
      <c r="F291" s="1">
        <v>13659</v>
      </c>
      <c r="G291" s="1">
        <v>99.33</v>
      </c>
      <c r="H291" s="1">
        <v>138</v>
      </c>
      <c r="I291" s="1">
        <v>105</v>
      </c>
      <c r="J291" s="1" t="s">
        <v>48</v>
      </c>
      <c r="K291" s="9" t="str">
        <f t="shared" si="4"/>
        <v>GPA</v>
      </c>
    </row>
    <row r="292" spans="1:11" ht="15" customHeight="1">
      <c r="A292" s="1">
        <v>7</v>
      </c>
      <c r="B292" s="1">
        <v>409</v>
      </c>
      <c r="C292" s="1" t="s">
        <v>20</v>
      </c>
      <c r="D292" s="1" t="s">
        <v>394</v>
      </c>
      <c r="E292" s="1" t="s">
        <v>395</v>
      </c>
      <c r="F292" s="1">
        <v>27</v>
      </c>
      <c r="G292" s="1">
        <v>3.11</v>
      </c>
      <c r="H292" s="1">
        <v>9</v>
      </c>
      <c r="I292" s="1">
        <v>22</v>
      </c>
      <c r="J292" s="1" t="s">
        <v>48</v>
      </c>
      <c r="K292" s="9" t="str">
        <f t="shared" si="4"/>
        <v>GPA</v>
      </c>
    </row>
    <row r="293" spans="1:11" ht="15" customHeight="1">
      <c r="A293" s="1">
        <v>7</v>
      </c>
      <c r="B293" s="1">
        <v>409</v>
      </c>
      <c r="C293" s="1" t="s">
        <v>53</v>
      </c>
      <c r="D293" s="1" t="s">
        <v>394</v>
      </c>
      <c r="E293" s="1" t="s">
        <v>395</v>
      </c>
      <c r="F293" s="1">
        <v>16235</v>
      </c>
      <c r="G293" s="1">
        <v>83.8</v>
      </c>
      <c r="H293" s="1">
        <v>194</v>
      </c>
      <c r="I293" s="1">
        <v>105</v>
      </c>
      <c r="J293" s="1" t="s">
        <v>48</v>
      </c>
      <c r="K293" s="9" t="str">
        <f t="shared" si="4"/>
        <v>GPA</v>
      </c>
    </row>
    <row r="294" spans="1:11" ht="15" customHeight="1">
      <c r="A294" s="1">
        <v>7</v>
      </c>
      <c r="B294" s="1">
        <v>409</v>
      </c>
      <c r="C294" s="1" t="s">
        <v>53</v>
      </c>
      <c r="D294" s="1" t="s">
        <v>396</v>
      </c>
      <c r="E294" s="1" t="s">
        <v>397</v>
      </c>
      <c r="F294" s="1">
        <v>13713</v>
      </c>
      <c r="G294" s="1">
        <v>78.38</v>
      </c>
      <c r="H294" s="1">
        <v>175</v>
      </c>
      <c r="I294" s="1">
        <v>105</v>
      </c>
      <c r="J294" s="1" t="s">
        <v>48</v>
      </c>
      <c r="K294" s="9" t="str">
        <f t="shared" si="4"/>
        <v>GPA</v>
      </c>
    </row>
    <row r="295" spans="1:11" ht="15" customHeight="1">
      <c r="A295" s="1">
        <v>7</v>
      </c>
      <c r="B295" s="1">
        <v>409</v>
      </c>
      <c r="C295" s="1" t="s">
        <v>53</v>
      </c>
      <c r="D295" s="1" t="s">
        <v>398</v>
      </c>
      <c r="E295" s="1" t="s">
        <v>399</v>
      </c>
      <c r="F295" s="1">
        <v>13074</v>
      </c>
      <c r="G295" s="1">
        <v>99.78</v>
      </c>
      <c r="H295" s="1">
        <v>131</v>
      </c>
      <c r="I295" s="1">
        <v>105</v>
      </c>
      <c r="J295" s="1" t="s">
        <v>48</v>
      </c>
      <c r="K295" s="9" t="str">
        <f t="shared" si="4"/>
        <v>GPA</v>
      </c>
    </row>
    <row r="296" spans="1:11" ht="15" customHeight="1">
      <c r="A296" s="1">
        <v>7</v>
      </c>
      <c r="B296" s="1">
        <v>409</v>
      </c>
      <c r="C296" s="1" t="s">
        <v>53</v>
      </c>
      <c r="D296" s="1" t="s">
        <v>400</v>
      </c>
      <c r="E296" s="1" t="s">
        <v>401</v>
      </c>
      <c r="F296" s="1">
        <v>13751</v>
      </c>
      <c r="G296" s="1">
        <v>64.23</v>
      </c>
      <c r="H296" s="1">
        <v>214</v>
      </c>
      <c r="I296" s="1">
        <v>105</v>
      </c>
      <c r="J296" s="1" t="s">
        <v>48</v>
      </c>
      <c r="K296" s="9" t="str">
        <f t="shared" si="4"/>
        <v>GPA</v>
      </c>
    </row>
    <row r="297" spans="1:11" ht="15" customHeight="1">
      <c r="A297" s="1">
        <v>7</v>
      </c>
      <c r="B297" s="1">
        <v>409</v>
      </c>
      <c r="C297" s="1" t="s">
        <v>53</v>
      </c>
      <c r="D297" s="1" t="s">
        <v>402</v>
      </c>
      <c r="E297" s="1" t="s">
        <v>403</v>
      </c>
      <c r="F297" s="1">
        <v>14041</v>
      </c>
      <c r="G297" s="1">
        <v>127.82</v>
      </c>
      <c r="H297" s="1">
        <v>110</v>
      </c>
      <c r="I297" s="1">
        <v>105</v>
      </c>
      <c r="J297" s="1" t="s">
        <v>48</v>
      </c>
      <c r="K297" s="9" t="str">
        <f t="shared" si="4"/>
        <v>GPA</v>
      </c>
    </row>
    <row r="298" spans="1:11" ht="15" customHeight="1">
      <c r="A298" s="1">
        <v>7</v>
      </c>
      <c r="B298" s="1">
        <v>409</v>
      </c>
      <c r="C298" s="1" t="s">
        <v>53</v>
      </c>
      <c r="D298" s="1" t="s">
        <v>404</v>
      </c>
      <c r="E298" s="1" t="s">
        <v>405</v>
      </c>
      <c r="F298" s="1">
        <v>17731</v>
      </c>
      <c r="G298" s="1">
        <v>94.28</v>
      </c>
      <c r="H298" s="1">
        <v>188</v>
      </c>
      <c r="I298" s="1">
        <v>105</v>
      </c>
      <c r="J298" s="1" t="s">
        <v>48</v>
      </c>
      <c r="K298" s="9" t="str">
        <f t="shared" si="4"/>
        <v>GPA</v>
      </c>
    </row>
    <row r="299" spans="1:11" ht="15" customHeight="1">
      <c r="A299" s="1">
        <v>7</v>
      </c>
      <c r="B299" s="1">
        <v>409</v>
      </c>
      <c r="C299" s="1" t="s">
        <v>53</v>
      </c>
      <c r="D299" s="1" t="s">
        <v>406</v>
      </c>
      <c r="E299" s="1" t="s">
        <v>407</v>
      </c>
      <c r="F299" s="1">
        <v>14554</v>
      </c>
      <c r="G299" s="1">
        <v>83.26</v>
      </c>
      <c r="H299" s="1">
        <v>175</v>
      </c>
      <c r="I299" s="1">
        <v>105</v>
      </c>
      <c r="J299" s="1" t="s">
        <v>48</v>
      </c>
      <c r="K299" s="9" t="str">
        <f t="shared" si="4"/>
        <v>GPA</v>
      </c>
    </row>
    <row r="300" spans="1:11" ht="15" customHeight="1">
      <c r="A300" s="1">
        <v>7</v>
      </c>
      <c r="B300" s="1">
        <v>409</v>
      </c>
      <c r="C300" s="1" t="s">
        <v>53</v>
      </c>
      <c r="D300" s="1" t="s">
        <v>408</v>
      </c>
      <c r="E300" s="1" t="s">
        <v>409</v>
      </c>
      <c r="F300" s="1">
        <v>15532</v>
      </c>
      <c r="G300" s="1">
        <v>136.63999999999999</v>
      </c>
      <c r="H300" s="1">
        <v>114</v>
      </c>
      <c r="I300" s="1">
        <v>105</v>
      </c>
      <c r="J300" s="1" t="s">
        <v>48</v>
      </c>
      <c r="K300" s="9" t="str">
        <f t="shared" si="4"/>
        <v>GPA</v>
      </c>
    </row>
    <row r="301" spans="1:11" ht="15" customHeight="1">
      <c r="A301" s="1">
        <v>7</v>
      </c>
      <c r="B301" s="1">
        <v>409</v>
      </c>
      <c r="C301" s="1" t="s">
        <v>53</v>
      </c>
      <c r="D301" s="1" t="s">
        <v>410</v>
      </c>
      <c r="E301" s="1" t="s">
        <v>411</v>
      </c>
      <c r="F301" s="1">
        <v>2275</v>
      </c>
      <c r="G301" s="1">
        <v>22.17</v>
      </c>
      <c r="H301" s="1">
        <v>103</v>
      </c>
      <c r="I301" s="1">
        <v>105</v>
      </c>
      <c r="J301" s="1" t="s">
        <v>48</v>
      </c>
      <c r="K301" s="9" t="str">
        <f t="shared" si="4"/>
        <v>GPA</v>
      </c>
    </row>
    <row r="302" spans="1:11" ht="15" customHeight="1">
      <c r="A302" s="1">
        <v>7</v>
      </c>
      <c r="B302" s="1">
        <v>409</v>
      </c>
      <c r="C302" s="1" t="s">
        <v>19</v>
      </c>
      <c r="D302" s="1" t="s">
        <v>412</v>
      </c>
      <c r="E302" s="1" t="s">
        <v>413</v>
      </c>
      <c r="F302" s="1">
        <v>197</v>
      </c>
      <c r="G302" s="1">
        <v>6.68</v>
      </c>
      <c r="H302" s="1">
        <v>29</v>
      </c>
      <c r="I302" s="1">
        <v>25</v>
      </c>
      <c r="J302" s="1" t="s">
        <v>48</v>
      </c>
      <c r="K302" s="9" t="str">
        <f t="shared" si="4"/>
        <v>GPA</v>
      </c>
    </row>
    <row r="303" spans="1:11" ht="15" customHeight="1">
      <c r="A303" s="1">
        <v>7</v>
      </c>
      <c r="B303" s="1">
        <v>409</v>
      </c>
      <c r="C303" s="1" t="s">
        <v>53</v>
      </c>
      <c r="D303" s="1" t="s">
        <v>414</v>
      </c>
      <c r="E303" s="1" t="s">
        <v>415</v>
      </c>
      <c r="F303" s="1">
        <v>20319</v>
      </c>
      <c r="G303" s="1">
        <v>149.96</v>
      </c>
      <c r="H303" s="1">
        <v>135</v>
      </c>
      <c r="I303" s="1">
        <v>105</v>
      </c>
      <c r="J303" s="1" t="s">
        <v>48</v>
      </c>
      <c r="K303" s="9" t="str">
        <f t="shared" si="4"/>
        <v>GPA</v>
      </c>
    </row>
    <row r="304" spans="1:11" ht="15" customHeight="1">
      <c r="A304" s="1">
        <v>7</v>
      </c>
      <c r="B304" s="1">
        <v>409</v>
      </c>
      <c r="C304" s="1" t="s">
        <v>53</v>
      </c>
      <c r="D304" s="1" t="s">
        <v>416</v>
      </c>
      <c r="E304" s="1" t="s">
        <v>417</v>
      </c>
      <c r="F304" s="1">
        <v>16832</v>
      </c>
      <c r="G304" s="1">
        <v>145.16</v>
      </c>
      <c r="H304" s="1">
        <v>116</v>
      </c>
      <c r="I304" s="1">
        <v>105</v>
      </c>
      <c r="J304" s="1" t="s">
        <v>48</v>
      </c>
      <c r="K304" s="9" t="str">
        <f t="shared" si="4"/>
        <v>GPA</v>
      </c>
    </row>
    <row r="305" spans="1:11" ht="15" customHeight="1">
      <c r="A305" s="1">
        <v>7</v>
      </c>
      <c r="B305" s="1">
        <v>409</v>
      </c>
      <c r="C305" s="1" t="s">
        <v>53</v>
      </c>
      <c r="D305" s="1" t="s">
        <v>418</v>
      </c>
      <c r="E305" s="1" t="s">
        <v>419</v>
      </c>
      <c r="F305" s="1">
        <v>54</v>
      </c>
      <c r="G305" s="1">
        <v>2.1800000000000002</v>
      </c>
      <c r="H305" s="1">
        <v>25</v>
      </c>
      <c r="I305" s="1">
        <v>105</v>
      </c>
      <c r="J305" s="1" t="s">
        <v>48</v>
      </c>
      <c r="K305" s="9" t="str">
        <f t="shared" si="4"/>
        <v>GPA</v>
      </c>
    </row>
    <row r="306" spans="1:11" ht="15" customHeight="1">
      <c r="A306" s="1">
        <v>7</v>
      </c>
      <c r="B306" s="1">
        <v>409</v>
      </c>
      <c r="C306" s="1" t="s">
        <v>53</v>
      </c>
      <c r="D306" s="1" t="s">
        <v>420</v>
      </c>
      <c r="E306" s="1" t="s">
        <v>421</v>
      </c>
      <c r="F306" s="1">
        <v>3258</v>
      </c>
      <c r="G306" s="1">
        <v>39.799999999999997</v>
      </c>
      <c r="H306" s="1">
        <v>82</v>
      </c>
      <c r="I306" s="1">
        <v>105</v>
      </c>
      <c r="J306" s="1" t="s">
        <v>48</v>
      </c>
      <c r="K306" s="9" t="str">
        <f t="shared" si="4"/>
        <v>GPA</v>
      </c>
    </row>
    <row r="307" spans="1:11" ht="15" customHeight="1">
      <c r="A307" s="1">
        <v>7</v>
      </c>
      <c r="B307" s="1">
        <v>409</v>
      </c>
      <c r="C307" s="1" t="s">
        <v>53</v>
      </c>
      <c r="D307" s="1" t="s">
        <v>422</v>
      </c>
      <c r="E307" s="1" t="s">
        <v>423</v>
      </c>
      <c r="F307" s="1">
        <v>12832</v>
      </c>
      <c r="G307" s="1">
        <v>80.59</v>
      </c>
      <c r="H307" s="1">
        <v>159</v>
      </c>
      <c r="I307" s="1">
        <v>105</v>
      </c>
      <c r="J307" s="1" t="s">
        <v>48</v>
      </c>
      <c r="K307" s="9" t="str">
        <f t="shared" si="4"/>
        <v>GPA</v>
      </c>
    </row>
    <row r="308" spans="1:11" ht="15" customHeight="1">
      <c r="A308" s="1">
        <v>7</v>
      </c>
      <c r="B308" s="1">
        <v>409</v>
      </c>
      <c r="C308" s="1" t="s">
        <v>18</v>
      </c>
      <c r="D308" s="1" t="s">
        <v>424</v>
      </c>
      <c r="E308" s="1" t="s">
        <v>425</v>
      </c>
      <c r="F308" s="1">
        <v>612</v>
      </c>
      <c r="G308" s="1">
        <v>11.39</v>
      </c>
      <c r="H308" s="1">
        <v>54</v>
      </c>
      <c r="I308" s="1">
        <v>24</v>
      </c>
      <c r="J308" s="1" t="s">
        <v>48</v>
      </c>
      <c r="K308" s="9" t="str">
        <f t="shared" si="4"/>
        <v>GPA</v>
      </c>
    </row>
    <row r="309" spans="1:11" ht="15" customHeight="1">
      <c r="A309" s="1">
        <v>7</v>
      </c>
      <c r="B309" s="1">
        <v>409</v>
      </c>
      <c r="C309" s="1" t="s">
        <v>53</v>
      </c>
      <c r="D309" s="1" t="s">
        <v>424</v>
      </c>
      <c r="E309" s="1" t="s">
        <v>425</v>
      </c>
      <c r="F309" s="1">
        <v>77</v>
      </c>
      <c r="G309" s="1">
        <v>0.68</v>
      </c>
      <c r="H309" s="1">
        <v>113</v>
      </c>
      <c r="I309" s="1">
        <v>105</v>
      </c>
      <c r="J309" s="1" t="s">
        <v>48</v>
      </c>
      <c r="K309" s="9" t="str">
        <f t="shared" si="4"/>
        <v>GPA</v>
      </c>
    </row>
    <row r="310" spans="1:11" ht="15" customHeight="1">
      <c r="A310" s="1">
        <v>7</v>
      </c>
      <c r="B310" s="1">
        <v>409</v>
      </c>
      <c r="C310" s="1" t="s">
        <v>53</v>
      </c>
      <c r="D310" s="1" t="s">
        <v>426</v>
      </c>
      <c r="E310" s="1" t="s">
        <v>427</v>
      </c>
      <c r="F310" s="1">
        <v>13364</v>
      </c>
      <c r="G310" s="1">
        <v>107.54</v>
      </c>
      <c r="H310" s="1">
        <v>124</v>
      </c>
      <c r="I310" s="1">
        <v>105</v>
      </c>
      <c r="J310" s="1" t="s">
        <v>48</v>
      </c>
      <c r="K310" s="9" t="str">
        <f t="shared" si="4"/>
        <v>GPA</v>
      </c>
    </row>
    <row r="311" spans="1:11" ht="15" customHeight="1">
      <c r="A311" s="1">
        <v>7</v>
      </c>
      <c r="B311" s="1">
        <v>409</v>
      </c>
      <c r="C311" s="1" t="s">
        <v>19</v>
      </c>
      <c r="D311" s="1" t="s">
        <v>428</v>
      </c>
      <c r="E311" s="1" t="s">
        <v>429</v>
      </c>
      <c r="F311" s="1">
        <v>325</v>
      </c>
      <c r="G311" s="1">
        <v>14.48</v>
      </c>
      <c r="H311" s="1">
        <v>22</v>
      </c>
      <c r="I311" s="1">
        <v>25</v>
      </c>
      <c r="J311" s="1" t="s">
        <v>48</v>
      </c>
      <c r="K311" s="9" t="str">
        <f t="shared" si="4"/>
        <v>GPA</v>
      </c>
    </row>
    <row r="312" spans="1:11" ht="15" customHeight="1">
      <c r="A312" s="1">
        <v>7</v>
      </c>
      <c r="B312" s="1">
        <v>409</v>
      </c>
      <c r="C312" s="1" t="s">
        <v>21</v>
      </c>
      <c r="D312" s="1" t="s">
        <v>430</v>
      </c>
      <c r="E312" s="1" t="s">
        <v>431</v>
      </c>
      <c r="F312" s="1">
        <v>1484</v>
      </c>
      <c r="G312" s="1">
        <v>50.52</v>
      </c>
      <c r="H312" s="1">
        <v>29</v>
      </c>
      <c r="I312" s="1">
        <v>25</v>
      </c>
      <c r="J312" s="1" t="s">
        <v>48</v>
      </c>
      <c r="K312" s="9" t="str">
        <f t="shared" si="4"/>
        <v>GPA</v>
      </c>
    </row>
    <row r="313" spans="1:11" ht="15" customHeight="1">
      <c r="A313" s="1">
        <v>7</v>
      </c>
      <c r="B313" s="1">
        <v>409</v>
      </c>
      <c r="C313" s="1" t="s">
        <v>20</v>
      </c>
      <c r="D313" s="1" t="s">
        <v>432</v>
      </c>
      <c r="E313" s="1" t="s">
        <v>433</v>
      </c>
      <c r="F313" s="1">
        <v>120</v>
      </c>
      <c r="G313" s="1">
        <v>7.26</v>
      </c>
      <c r="H313" s="1">
        <v>17</v>
      </c>
      <c r="I313" s="1">
        <v>22</v>
      </c>
      <c r="J313" s="1" t="s">
        <v>48</v>
      </c>
      <c r="K313" s="9" t="str">
        <f t="shared" si="4"/>
        <v>GPA</v>
      </c>
    </row>
    <row r="314" spans="1:11" ht="15" customHeight="1">
      <c r="A314" s="1">
        <v>7</v>
      </c>
      <c r="B314" s="1">
        <v>409</v>
      </c>
      <c r="C314" s="1" t="s">
        <v>53</v>
      </c>
      <c r="D314" s="1" t="s">
        <v>432</v>
      </c>
      <c r="E314" s="1" t="s">
        <v>433</v>
      </c>
      <c r="F314" s="1">
        <v>16006</v>
      </c>
      <c r="G314" s="1">
        <v>102.66</v>
      </c>
      <c r="H314" s="1">
        <v>156</v>
      </c>
      <c r="I314" s="1">
        <v>105</v>
      </c>
      <c r="J314" s="1" t="s">
        <v>48</v>
      </c>
      <c r="K314" s="9" t="str">
        <f t="shared" si="4"/>
        <v>GPA</v>
      </c>
    </row>
    <row r="315" spans="1:11" ht="15" customHeight="1">
      <c r="A315" s="1">
        <v>7</v>
      </c>
      <c r="B315" s="1">
        <v>409</v>
      </c>
      <c r="C315" s="1" t="s">
        <v>53</v>
      </c>
      <c r="D315" s="1" t="s">
        <v>434</v>
      </c>
      <c r="E315" s="1" t="s">
        <v>435</v>
      </c>
      <c r="F315" s="1">
        <v>9629</v>
      </c>
      <c r="G315" s="1">
        <v>120.36</v>
      </c>
      <c r="H315" s="1">
        <v>80</v>
      </c>
      <c r="I315" s="1">
        <v>105</v>
      </c>
      <c r="J315" s="1" t="s">
        <v>48</v>
      </c>
      <c r="K315" s="9" t="str">
        <f t="shared" si="4"/>
        <v>GPA</v>
      </c>
    </row>
    <row r="316" spans="1:11" ht="15" customHeight="1">
      <c r="A316" s="1">
        <v>7</v>
      </c>
      <c r="B316" s="1">
        <v>409</v>
      </c>
      <c r="C316" s="1" t="s">
        <v>53</v>
      </c>
      <c r="D316" s="1" t="s">
        <v>436</v>
      </c>
      <c r="E316" s="1" t="s">
        <v>437</v>
      </c>
      <c r="F316" s="1">
        <v>12607</v>
      </c>
      <c r="G316" s="1">
        <v>90.81</v>
      </c>
      <c r="H316" s="1">
        <v>139</v>
      </c>
      <c r="I316" s="1">
        <v>105</v>
      </c>
      <c r="J316" s="1" t="s">
        <v>48</v>
      </c>
      <c r="K316" s="9" t="str">
        <f t="shared" si="4"/>
        <v>GPA</v>
      </c>
    </row>
    <row r="317" spans="1:11" ht="15" customHeight="1">
      <c r="A317" s="1">
        <v>7</v>
      </c>
      <c r="B317" s="1">
        <v>409</v>
      </c>
      <c r="C317" s="1" t="s">
        <v>53</v>
      </c>
      <c r="D317" s="1" t="s">
        <v>438</v>
      </c>
      <c r="E317" s="1" t="s">
        <v>439</v>
      </c>
      <c r="F317" s="1">
        <v>2030</v>
      </c>
      <c r="G317" s="1">
        <v>26.63</v>
      </c>
      <c r="H317" s="1">
        <v>76</v>
      </c>
      <c r="I317" s="1">
        <v>105</v>
      </c>
      <c r="J317" s="1" t="s">
        <v>48</v>
      </c>
      <c r="K317" s="9" t="str">
        <f t="shared" si="4"/>
        <v>GPA</v>
      </c>
    </row>
    <row r="318" spans="1:11" ht="15" customHeight="1">
      <c r="A318" s="1">
        <v>7</v>
      </c>
      <c r="B318" s="1">
        <v>409</v>
      </c>
      <c r="C318" s="1" t="s">
        <v>53</v>
      </c>
      <c r="D318" s="1" t="s">
        <v>440</v>
      </c>
      <c r="E318" s="1" t="s">
        <v>441</v>
      </c>
      <c r="F318" s="1">
        <v>10780</v>
      </c>
      <c r="G318" s="1">
        <v>98.75</v>
      </c>
      <c r="H318" s="1">
        <v>109</v>
      </c>
      <c r="I318" s="1">
        <v>105</v>
      </c>
      <c r="J318" s="1" t="s">
        <v>48</v>
      </c>
      <c r="K318" s="9" t="str">
        <f t="shared" si="4"/>
        <v>GPA</v>
      </c>
    </row>
    <row r="319" spans="1:11" ht="15" customHeight="1">
      <c r="A319" s="1">
        <v>7</v>
      </c>
      <c r="B319" s="1">
        <v>409</v>
      </c>
      <c r="C319" s="1" t="s">
        <v>53</v>
      </c>
      <c r="D319" s="1" t="s">
        <v>442</v>
      </c>
      <c r="E319" s="1" t="s">
        <v>443</v>
      </c>
      <c r="F319" s="1">
        <v>6945</v>
      </c>
      <c r="G319" s="1">
        <v>82.8</v>
      </c>
      <c r="H319" s="1">
        <v>84</v>
      </c>
      <c r="I319" s="1">
        <v>105</v>
      </c>
      <c r="J319" s="1" t="s">
        <v>48</v>
      </c>
      <c r="K319" s="9" t="str">
        <f t="shared" si="4"/>
        <v>GPA</v>
      </c>
    </row>
    <row r="320" spans="1:11" ht="15" customHeight="1">
      <c r="A320" s="1">
        <v>7</v>
      </c>
      <c r="B320" s="1">
        <v>409</v>
      </c>
      <c r="C320" s="1" t="s">
        <v>53</v>
      </c>
      <c r="D320" s="1" t="s">
        <v>444</v>
      </c>
      <c r="E320" s="1" t="s">
        <v>445</v>
      </c>
      <c r="F320" s="1">
        <v>13401</v>
      </c>
      <c r="G320" s="1">
        <v>114.94</v>
      </c>
      <c r="H320" s="1">
        <v>117</v>
      </c>
      <c r="I320" s="1">
        <v>105</v>
      </c>
      <c r="J320" s="1" t="s">
        <v>48</v>
      </c>
      <c r="K320" s="9" t="str">
        <f t="shared" si="4"/>
        <v>GPA</v>
      </c>
    </row>
    <row r="321" spans="1:11" ht="15" customHeight="1">
      <c r="A321" s="1">
        <v>7</v>
      </c>
      <c r="B321" s="1">
        <v>409</v>
      </c>
      <c r="C321" s="1" t="s">
        <v>53</v>
      </c>
      <c r="D321" s="1" t="s">
        <v>446</v>
      </c>
      <c r="E321" s="1" t="s">
        <v>447</v>
      </c>
      <c r="F321" s="1">
        <v>16625</v>
      </c>
      <c r="G321" s="1">
        <v>88.67</v>
      </c>
      <c r="H321" s="1">
        <v>187</v>
      </c>
      <c r="I321" s="1">
        <v>105</v>
      </c>
      <c r="J321" s="1" t="s">
        <v>48</v>
      </c>
      <c r="K321" s="9" t="str">
        <f t="shared" si="4"/>
        <v>GPA</v>
      </c>
    </row>
    <row r="322" spans="1:11" ht="15" customHeight="1">
      <c r="A322" s="1">
        <v>7</v>
      </c>
      <c r="B322" s="1">
        <v>409</v>
      </c>
      <c r="C322" s="1" t="s">
        <v>53</v>
      </c>
      <c r="D322" s="1" t="s">
        <v>448</v>
      </c>
      <c r="E322" s="1" t="s">
        <v>449</v>
      </c>
      <c r="F322" s="1">
        <v>2450</v>
      </c>
      <c r="G322" s="1">
        <v>33.68</v>
      </c>
      <c r="H322" s="1">
        <v>73</v>
      </c>
      <c r="I322" s="1">
        <v>105</v>
      </c>
      <c r="J322" s="1" t="s">
        <v>48</v>
      </c>
      <c r="K322" s="9" t="str">
        <f t="shared" ref="K322:K385" si="5">IF(J322&lt;&gt;"",IF(OR(UPPER(J322)="TERCEIRO",UPPER(J322)="TERCEIRA"),"TERCEIRA",IF(UPPER(J322)="GPA","GPA",J322)),IF(LEFT(D322,1)="T","TERCEIRA","GPA"))</f>
        <v>GPA</v>
      </c>
    </row>
    <row r="323" spans="1:11" ht="15" customHeight="1">
      <c r="A323" s="1">
        <v>7</v>
      </c>
      <c r="B323" s="1">
        <v>409</v>
      </c>
      <c r="C323" s="1" t="s">
        <v>53</v>
      </c>
      <c r="D323" s="1" t="s">
        <v>450</v>
      </c>
      <c r="E323" s="1" t="s">
        <v>451</v>
      </c>
      <c r="F323" s="1">
        <v>6588</v>
      </c>
      <c r="G323" s="1">
        <v>57.02</v>
      </c>
      <c r="H323" s="1">
        <v>116</v>
      </c>
      <c r="I323" s="1">
        <v>105</v>
      </c>
      <c r="J323" s="1" t="s">
        <v>48</v>
      </c>
      <c r="K323" s="9" t="str">
        <f t="shared" si="5"/>
        <v>GPA</v>
      </c>
    </row>
    <row r="324" spans="1:11" ht="15" customHeight="1">
      <c r="A324" s="1">
        <v>7</v>
      </c>
      <c r="B324" s="1">
        <v>409</v>
      </c>
      <c r="C324" s="1" t="s">
        <v>53</v>
      </c>
      <c r="D324" s="1" t="s">
        <v>452</v>
      </c>
      <c r="E324" s="1" t="s">
        <v>453</v>
      </c>
      <c r="F324" s="1">
        <v>382</v>
      </c>
      <c r="G324" s="1">
        <v>6.99</v>
      </c>
      <c r="H324" s="1">
        <v>55</v>
      </c>
      <c r="I324" s="1">
        <v>105</v>
      </c>
      <c r="J324" s="1" t="s">
        <v>48</v>
      </c>
      <c r="K324" s="9" t="str">
        <f t="shared" si="5"/>
        <v>GPA</v>
      </c>
    </row>
    <row r="325" spans="1:11" ht="15" customHeight="1">
      <c r="A325" s="1">
        <v>7</v>
      </c>
      <c r="B325" s="1">
        <v>409</v>
      </c>
      <c r="C325" s="1" t="s">
        <v>21</v>
      </c>
      <c r="D325" s="1" t="s">
        <v>454</v>
      </c>
      <c r="E325" s="1" t="s">
        <v>455</v>
      </c>
      <c r="F325" s="1">
        <v>1170</v>
      </c>
      <c r="G325" s="1">
        <v>34.75</v>
      </c>
      <c r="H325" s="1">
        <v>34</v>
      </c>
      <c r="I325" s="1">
        <v>25</v>
      </c>
      <c r="J325" s="1" t="s">
        <v>48</v>
      </c>
      <c r="K325" s="9" t="str">
        <f t="shared" si="5"/>
        <v>GPA</v>
      </c>
    </row>
    <row r="326" spans="1:11" ht="15" customHeight="1">
      <c r="A326" s="1">
        <v>7</v>
      </c>
      <c r="B326" s="1">
        <v>409</v>
      </c>
      <c r="C326" s="1" t="s">
        <v>21</v>
      </c>
      <c r="D326" s="1" t="s">
        <v>456</v>
      </c>
      <c r="E326" s="1" t="s">
        <v>457</v>
      </c>
      <c r="F326" s="1">
        <v>1970</v>
      </c>
      <c r="G326" s="1">
        <v>39.72</v>
      </c>
      <c r="H326" s="1">
        <v>50</v>
      </c>
      <c r="I326" s="1">
        <v>25</v>
      </c>
      <c r="J326" s="1" t="s">
        <v>48</v>
      </c>
      <c r="K326" s="9" t="str">
        <f t="shared" si="5"/>
        <v>GPA</v>
      </c>
    </row>
    <row r="327" spans="1:11" ht="15" customHeight="1">
      <c r="A327" s="1">
        <v>7</v>
      </c>
      <c r="B327" s="1">
        <v>409</v>
      </c>
      <c r="C327" s="1" t="s">
        <v>21</v>
      </c>
      <c r="D327" s="1" t="s">
        <v>458</v>
      </c>
      <c r="E327" s="1" t="s">
        <v>459</v>
      </c>
      <c r="F327" s="1">
        <v>2230</v>
      </c>
      <c r="G327" s="1">
        <v>32.46</v>
      </c>
      <c r="H327" s="1">
        <v>69</v>
      </c>
      <c r="I327" s="1">
        <v>25</v>
      </c>
      <c r="J327" s="1" t="s">
        <v>48</v>
      </c>
      <c r="K327" s="9" t="str">
        <f t="shared" si="5"/>
        <v>GPA</v>
      </c>
    </row>
    <row r="328" spans="1:11" ht="15" customHeight="1">
      <c r="A328" s="1">
        <v>7</v>
      </c>
      <c r="B328" s="1">
        <v>409</v>
      </c>
      <c r="C328" s="1" t="s">
        <v>18</v>
      </c>
      <c r="D328" s="1" t="s">
        <v>460</v>
      </c>
      <c r="E328" s="1" t="s">
        <v>461</v>
      </c>
      <c r="F328" s="1">
        <v>93</v>
      </c>
      <c r="G328" s="1">
        <v>2.75</v>
      </c>
      <c r="H328" s="1">
        <v>34</v>
      </c>
      <c r="I328" s="1">
        <v>24</v>
      </c>
      <c r="J328" s="1" t="s">
        <v>48</v>
      </c>
      <c r="K328" s="9" t="str">
        <f t="shared" si="5"/>
        <v>GPA</v>
      </c>
    </row>
    <row r="329" spans="1:11" ht="15" customHeight="1">
      <c r="A329" s="1">
        <v>7</v>
      </c>
      <c r="B329" s="1">
        <v>409</v>
      </c>
      <c r="C329" s="1" t="s">
        <v>53</v>
      </c>
      <c r="D329" s="1" t="s">
        <v>460</v>
      </c>
      <c r="E329" s="1" t="s">
        <v>461</v>
      </c>
      <c r="F329" s="1">
        <v>468</v>
      </c>
      <c r="G329" s="1">
        <v>4.21</v>
      </c>
      <c r="H329" s="1">
        <v>111</v>
      </c>
      <c r="I329" s="1">
        <v>105</v>
      </c>
      <c r="J329" s="1" t="s">
        <v>48</v>
      </c>
      <c r="K329" s="9" t="str">
        <f t="shared" si="5"/>
        <v>GPA</v>
      </c>
    </row>
    <row r="330" spans="1:11" ht="15" customHeight="1">
      <c r="A330" s="1">
        <v>7</v>
      </c>
      <c r="B330" s="1">
        <v>409</v>
      </c>
      <c r="C330" s="1" t="s">
        <v>18</v>
      </c>
      <c r="D330" s="1" t="s">
        <v>462</v>
      </c>
      <c r="E330" s="1" t="s">
        <v>463</v>
      </c>
      <c r="F330" s="1">
        <v>98</v>
      </c>
      <c r="G330" s="1">
        <v>3.95</v>
      </c>
      <c r="H330" s="1">
        <v>25</v>
      </c>
      <c r="I330" s="1">
        <v>24</v>
      </c>
      <c r="J330" s="1" t="s">
        <v>48</v>
      </c>
      <c r="K330" s="9" t="str">
        <f t="shared" si="5"/>
        <v>GPA</v>
      </c>
    </row>
    <row r="331" spans="1:11" ht="15" customHeight="1">
      <c r="A331" s="1">
        <v>7</v>
      </c>
      <c r="B331" s="1">
        <v>409</v>
      </c>
      <c r="C331" s="1" t="s">
        <v>20</v>
      </c>
      <c r="D331" s="1" t="s">
        <v>464</v>
      </c>
      <c r="E331" s="1" t="s">
        <v>465</v>
      </c>
      <c r="F331" s="1">
        <v>18</v>
      </c>
      <c r="G331" s="1">
        <v>0.22</v>
      </c>
      <c r="H331" s="1">
        <v>82</v>
      </c>
      <c r="I331" s="1">
        <v>22</v>
      </c>
      <c r="J331" s="1" t="s">
        <v>48</v>
      </c>
      <c r="K331" s="9" t="str">
        <f t="shared" si="5"/>
        <v>GPA</v>
      </c>
    </row>
    <row r="332" spans="1:11" ht="15" customHeight="1">
      <c r="A332" s="1">
        <v>7</v>
      </c>
      <c r="B332" s="1">
        <v>409</v>
      </c>
      <c r="C332" s="1" t="s">
        <v>19</v>
      </c>
      <c r="D332" s="1" t="s">
        <v>464</v>
      </c>
      <c r="E332" s="1" t="s">
        <v>465</v>
      </c>
      <c r="F332" s="1">
        <v>1618</v>
      </c>
      <c r="G332" s="1">
        <v>25.88</v>
      </c>
      <c r="H332" s="1">
        <v>63</v>
      </c>
      <c r="I332" s="1">
        <v>25</v>
      </c>
      <c r="J332" s="1" t="s">
        <v>48</v>
      </c>
      <c r="K332" s="9" t="str">
        <f t="shared" si="5"/>
        <v>GPA</v>
      </c>
    </row>
    <row r="333" spans="1:11" ht="15" customHeight="1">
      <c r="A333" s="1">
        <v>7</v>
      </c>
      <c r="B333" s="1">
        <v>409</v>
      </c>
      <c r="C333" s="1" t="s">
        <v>20</v>
      </c>
      <c r="D333" s="1" t="s">
        <v>466</v>
      </c>
      <c r="E333" s="1" t="s">
        <v>467</v>
      </c>
      <c r="F333" s="1">
        <v>14</v>
      </c>
      <c r="G333" s="1">
        <v>0.74</v>
      </c>
      <c r="H333" s="1">
        <v>19</v>
      </c>
      <c r="I333" s="1">
        <v>22</v>
      </c>
      <c r="J333" s="1" t="s">
        <v>48</v>
      </c>
      <c r="K333" s="9" t="str">
        <f t="shared" si="5"/>
        <v>GPA</v>
      </c>
    </row>
    <row r="334" spans="1:11" ht="15" customHeight="1">
      <c r="A334" s="1">
        <v>7</v>
      </c>
      <c r="B334" s="1">
        <v>409</v>
      </c>
      <c r="C334" s="1" t="s">
        <v>19</v>
      </c>
      <c r="D334" s="1" t="s">
        <v>466</v>
      </c>
      <c r="E334" s="1" t="s">
        <v>467</v>
      </c>
      <c r="F334" s="1">
        <v>3</v>
      </c>
      <c r="G334" s="1">
        <v>1.64</v>
      </c>
      <c r="H334" s="1">
        <v>2</v>
      </c>
      <c r="I334" s="1">
        <v>25</v>
      </c>
      <c r="J334" s="1" t="s">
        <v>48</v>
      </c>
      <c r="K334" s="9" t="str">
        <f t="shared" si="5"/>
        <v>GPA</v>
      </c>
    </row>
    <row r="335" spans="1:11" ht="15" customHeight="1">
      <c r="A335" s="1">
        <v>7</v>
      </c>
      <c r="B335" s="1">
        <v>409</v>
      </c>
      <c r="C335" s="1" t="s">
        <v>53</v>
      </c>
      <c r="D335" s="1" t="s">
        <v>468</v>
      </c>
      <c r="E335" s="1" t="s">
        <v>469</v>
      </c>
      <c r="F335" s="1">
        <v>8676</v>
      </c>
      <c r="G335" s="1">
        <v>100.73</v>
      </c>
      <c r="H335" s="1">
        <v>86</v>
      </c>
      <c r="I335" s="1">
        <v>105</v>
      </c>
      <c r="J335" s="1" t="s">
        <v>48</v>
      </c>
      <c r="K335" s="9" t="str">
        <f t="shared" si="5"/>
        <v>GPA</v>
      </c>
    </row>
    <row r="336" spans="1:11" ht="15" customHeight="1">
      <c r="A336" s="1">
        <v>7</v>
      </c>
      <c r="B336" s="1">
        <v>409</v>
      </c>
      <c r="C336" s="1" t="s">
        <v>18</v>
      </c>
      <c r="D336" s="1" t="s">
        <v>470</v>
      </c>
      <c r="E336" s="1" t="s">
        <v>471</v>
      </c>
      <c r="F336" s="1">
        <v>507</v>
      </c>
      <c r="G336" s="1">
        <v>6.05</v>
      </c>
      <c r="H336" s="1">
        <v>84</v>
      </c>
      <c r="I336" s="1">
        <v>24</v>
      </c>
      <c r="J336" s="1" t="s">
        <v>48</v>
      </c>
      <c r="K336" s="9" t="str">
        <f t="shared" si="5"/>
        <v>GPA</v>
      </c>
    </row>
    <row r="337" spans="1:11" ht="15" customHeight="1">
      <c r="A337" s="1">
        <v>7</v>
      </c>
      <c r="B337" s="1">
        <v>409</v>
      </c>
      <c r="C337" s="1" t="s">
        <v>18</v>
      </c>
      <c r="D337" s="1" t="s">
        <v>472</v>
      </c>
      <c r="E337" s="1" t="s">
        <v>473</v>
      </c>
      <c r="F337" s="1">
        <v>758</v>
      </c>
      <c r="G337" s="1">
        <v>7.22</v>
      </c>
      <c r="H337" s="1">
        <v>105</v>
      </c>
      <c r="I337" s="1">
        <v>24</v>
      </c>
      <c r="J337" s="1" t="s">
        <v>48</v>
      </c>
      <c r="K337" s="9" t="str">
        <f t="shared" si="5"/>
        <v>GPA</v>
      </c>
    </row>
    <row r="338" spans="1:11" ht="15" customHeight="1">
      <c r="A338" s="1">
        <v>7</v>
      </c>
      <c r="B338" s="1">
        <v>409</v>
      </c>
      <c r="C338" s="1" t="s">
        <v>53</v>
      </c>
      <c r="D338" s="1" t="s">
        <v>472</v>
      </c>
      <c r="E338" s="1" t="s">
        <v>473</v>
      </c>
      <c r="F338" s="1">
        <v>39</v>
      </c>
      <c r="G338" s="1">
        <v>0.41</v>
      </c>
      <c r="H338" s="1">
        <v>95</v>
      </c>
      <c r="I338" s="1">
        <v>105</v>
      </c>
      <c r="J338" s="1" t="s">
        <v>48</v>
      </c>
      <c r="K338" s="9" t="str">
        <f t="shared" si="5"/>
        <v>GPA</v>
      </c>
    </row>
    <row r="339" spans="1:11" ht="15" customHeight="1">
      <c r="A339" s="1">
        <v>7</v>
      </c>
      <c r="B339" s="1">
        <v>409</v>
      </c>
      <c r="C339" s="1" t="s">
        <v>20</v>
      </c>
      <c r="D339" s="1" t="s">
        <v>474</v>
      </c>
      <c r="E339" s="1" t="s">
        <v>475</v>
      </c>
      <c r="F339" s="1">
        <v>186</v>
      </c>
      <c r="G339" s="1">
        <v>7.11</v>
      </c>
      <c r="H339" s="1">
        <v>26</v>
      </c>
      <c r="I339" s="1">
        <v>22</v>
      </c>
      <c r="J339" s="1" t="s">
        <v>48</v>
      </c>
      <c r="K339" s="9" t="str">
        <f t="shared" si="5"/>
        <v>GPA</v>
      </c>
    </row>
    <row r="340" spans="1:11" ht="15" customHeight="1">
      <c r="A340" s="1">
        <v>7</v>
      </c>
      <c r="B340" s="1">
        <v>409</v>
      </c>
      <c r="C340" s="1" t="s">
        <v>19</v>
      </c>
      <c r="D340" s="1" t="s">
        <v>474</v>
      </c>
      <c r="E340" s="1" t="s">
        <v>475</v>
      </c>
      <c r="F340" s="1">
        <v>58</v>
      </c>
      <c r="G340" s="1">
        <v>0.44</v>
      </c>
      <c r="H340" s="1">
        <v>132</v>
      </c>
      <c r="I340" s="1">
        <v>25</v>
      </c>
      <c r="J340" s="1" t="s">
        <v>48</v>
      </c>
      <c r="K340" s="9" t="str">
        <f t="shared" si="5"/>
        <v>GPA</v>
      </c>
    </row>
    <row r="341" spans="1:11" ht="15" customHeight="1">
      <c r="A341" s="1">
        <v>7</v>
      </c>
      <c r="B341" s="1">
        <v>409</v>
      </c>
      <c r="C341" s="1" t="s">
        <v>53</v>
      </c>
      <c r="D341" s="1" t="s">
        <v>474</v>
      </c>
      <c r="E341" s="1" t="s">
        <v>475</v>
      </c>
      <c r="F341" s="1">
        <v>734</v>
      </c>
      <c r="G341" s="1">
        <v>12.55</v>
      </c>
      <c r="H341" s="1">
        <v>58</v>
      </c>
      <c r="I341" s="1">
        <v>105</v>
      </c>
      <c r="J341" s="1" t="s">
        <v>48</v>
      </c>
      <c r="K341" s="9" t="str">
        <f t="shared" si="5"/>
        <v>GPA</v>
      </c>
    </row>
    <row r="342" spans="1:11" ht="15" customHeight="1">
      <c r="A342" s="1">
        <v>7</v>
      </c>
      <c r="B342" s="1">
        <v>1942</v>
      </c>
      <c r="C342" s="1" t="s">
        <v>19</v>
      </c>
      <c r="D342" s="1" t="s">
        <v>476</v>
      </c>
      <c r="E342" s="1" t="s">
        <v>477</v>
      </c>
      <c r="F342" s="1">
        <v>3895</v>
      </c>
      <c r="G342" s="1">
        <v>152.47</v>
      </c>
      <c r="H342" s="1">
        <v>26</v>
      </c>
      <c r="I342" s="1">
        <v>17</v>
      </c>
      <c r="J342" s="1" t="s">
        <v>48</v>
      </c>
      <c r="K342" s="9" t="str">
        <f t="shared" si="5"/>
        <v>GPA</v>
      </c>
    </row>
    <row r="343" spans="1:11" ht="15" customHeight="1">
      <c r="A343" s="1">
        <v>7</v>
      </c>
      <c r="B343" s="1">
        <v>1942</v>
      </c>
      <c r="C343" s="1" t="s">
        <v>21</v>
      </c>
      <c r="D343" s="1" t="s">
        <v>478</v>
      </c>
      <c r="E343" s="1" t="s">
        <v>479</v>
      </c>
      <c r="F343" s="1">
        <v>139</v>
      </c>
      <c r="G343" s="1">
        <v>8.65</v>
      </c>
      <c r="H343" s="1">
        <v>16</v>
      </c>
      <c r="I343" s="1">
        <v>20</v>
      </c>
      <c r="J343" s="1" t="s">
        <v>48</v>
      </c>
      <c r="K343" s="9" t="str">
        <f t="shared" si="5"/>
        <v>GPA</v>
      </c>
    </row>
    <row r="344" spans="1:11" ht="15" customHeight="1">
      <c r="A344" s="1">
        <v>7</v>
      </c>
      <c r="B344" s="1">
        <v>1942</v>
      </c>
      <c r="C344" s="1" t="s">
        <v>20</v>
      </c>
      <c r="D344" s="1" t="s">
        <v>480</v>
      </c>
      <c r="E344" s="1" t="s">
        <v>481</v>
      </c>
      <c r="F344" s="1">
        <v>2</v>
      </c>
      <c r="G344" s="1">
        <v>0</v>
      </c>
      <c r="H344" s="1">
        <v>0</v>
      </c>
      <c r="I344" s="1">
        <v>16</v>
      </c>
      <c r="J344" s="1" t="s">
        <v>48</v>
      </c>
      <c r="K344" s="9" t="str">
        <f t="shared" si="5"/>
        <v>GPA</v>
      </c>
    </row>
    <row r="345" spans="1:11" ht="15" customHeight="1">
      <c r="A345" s="1">
        <v>7</v>
      </c>
      <c r="B345" s="1">
        <v>1942</v>
      </c>
      <c r="C345" s="1" t="s">
        <v>53</v>
      </c>
      <c r="D345" s="1" t="s">
        <v>480</v>
      </c>
      <c r="E345" s="1" t="s">
        <v>481</v>
      </c>
      <c r="F345" s="1">
        <v>773</v>
      </c>
      <c r="G345" s="1">
        <v>13.78</v>
      </c>
      <c r="H345" s="1">
        <v>56</v>
      </c>
      <c r="I345" s="1">
        <v>80</v>
      </c>
      <c r="J345" s="1" t="s">
        <v>48</v>
      </c>
      <c r="K345" s="9" t="str">
        <f t="shared" si="5"/>
        <v>GPA</v>
      </c>
    </row>
    <row r="346" spans="1:11" ht="15" customHeight="1">
      <c r="A346" s="1">
        <v>7</v>
      </c>
      <c r="B346" s="1">
        <v>1942</v>
      </c>
      <c r="C346" s="1" t="s">
        <v>21</v>
      </c>
      <c r="D346" s="1" t="s">
        <v>482</v>
      </c>
      <c r="E346" s="1" t="s">
        <v>483</v>
      </c>
      <c r="F346" s="1">
        <v>1906</v>
      </c>
      <c r="G346" s="1">
        <v>86.07</v>
      </c>
      <c r="H346" s="1">
        <v>22</v>
      </c>
      <c r="I346" s="1">
        <v>20</v>
      </c>
      <c r="J346" s="1" t="s">
        <v>48</v>
      </c>
      <c r="K346" s="9" t="str">
        <f t="shared" si="5"/>
        <v>GPA</v>
      </c>
    </row>
    <row r="347" spans="1:11" ht="15" customHeight="1">
      <c r="A347" s="1">
        <v>7</v>
      </c>
      <c r="B347" s="1">
        <v>1942</v>
      </c>
      <c r="C347" s="1" t="s">
        <v>21</v>
      </c>
      <c r="D347" s="1" t="s">
        <v>484</v>
      </c>
      <c r="E347" s="1" t="s">
        <v>485</v>
      </c>
      <c r="F347" s="1">
        <v>1831</v>
      </c>
      <c r="G347" s="1">
        <v>85.91</v>
      </c>
      <c r="H347" s="1">
        <v>21</v>
      </c>
      <c r="I347" s="1">
        <v>20</v>
      </c>
      <c r="J347" s="1" t="s">
        <v>48</v>
      </c>
      <c r="K347" s="9" t="str">
        <f t="shared" si="5"/>
        <v>GPA</v>
      </c>
    </row>
    <row r="348" spans="1:11" ht="15" customHeight="1">
      <c r="A348" s="1">
        <v>7</v>
      </c>
      <c r="B348" s="1">
        <v>1942</v>
      </c>
      <c r="C348" s="1" t="s">
        <v>53</v>
      </c>
      <c r="D348" s="1" t="s">
        <v>484</v>
      </c>
      <c r="E348" s="1" t="s">
        <v>485</v>
      </c>
      <c r="F348" s="1">
        <v>339</v>
      </c>
      <c r="G348" s="1">
        <v>3.32</v>
      </c>
      <c r="H348" s="1">
        <v>102</v>
      </c>
      <c r="I348" s="1">
        <v>80</v>
      </c>
      <c r="J348" s="1" t="s">
        <v>48</v>
      </c>
      <c r="K348" s="9" t="str">
        <f t="shared" si="5"/>
        <v>GPA</v>
      </c>
    </row>
    <row r="349" spans="1:11" ht="15" customHeight="1">
      <c r="A349" s="1">
        <v>7</v>
      </c>
      <c r="B349" s="1">
        <v>1942</v>
      </c>
      <c r="C349" s="1" t="s">
        <v>21</v>
      </c>
      <c r="D349" s="1" t="s">
        <v>486</v>
      </c>
      <c r="E349" s="1" t="s">
        <v>487</v>
      </c>
      <c r="F349" s="1">
        <v>2342</v>
      </c>
      <c r="G349" s="1">
        <v>79.02</v>
      </c>
      <c r="H349" s="1">
        <v>30</v>
      </c>
      <c r="I349" s="1">
        <v>20</v>
      </c>
      <c r="J349" s="1" t="s">
        <v>48</v>
      </c>
      <c r="K349" s="9" t="str">
        <f t="shared" si="5"/>
        <v>GPA</v>
      </c>
    </row>
    <row r="350" spans="1:11" ht="15" customHeight="1">
      <c r="A350" s="1">
        <v>7</v>
      </c>
      <c r="B350" s="1">
        <v>1942</v>
      </c>
      <c r="C350" s="1" t="s">
        <v>20</v>
      </c>
      <c r="D350" s="1" t="s">
        <v>488</v>
      </c>
      <c r="E350" s="1" t="s">
        <v>489</v>
      </c>
      <c r="F350" s="1">
        <v>4</v>
      </c>
      <c r="G350" s="1">
        <v>0.67</v>
      </c>
      <c r="H350" s="1">
        <v>6</v>
      </c>
      <c r="I350" s="1">
        <v>16</v>
      </c>
      <c r="J350" s="1" t="s">
        <v>48</v>
      </c>
      <c r="K350" s="9" t="str">
        <f t="shared" si="5"/>
        <v>GPA</v>
      </c>
    </row>
    <row r="351" spans="1:11" ht="15" customHeight="1">
      <c r="A351" s="1">
        <v>7</v>
      </c>
      <c r="B351" s="1">
        <v>1942</v>
      </c>
      <c r="C351" s="1" t="s">
        <v>19</v>
      </c>
      <c r="D351" s="1" t="s">
        <v>488</v>
      </c>
      <c r="E351" s="1" t="s">
        <v>489</v>
      </c>
      <c r="F351" s="1">
        <v>2</v>
      </c>
      <c r="G351" s="1">
        <v>0.5</v>
      </c>
      <c r="H351" s="1">
        <v>4</v>
      </c>
      <c r="I351" s="1">
        <v>17</v>
      </c>
      <c r="J351" s="1" t="s">
        <v>48</v>
      </c>
      <c r="K351" s="9" t="str">
        <f t="shared" si="5"/>
        <v>GPA</v>
      </c>
    </row>
    <row r="352" spans="1:11" ht="15" customHeight="1">
      <c r="A352" s="1">
        <v>7</v>
      </c>
      <c r="B352" s="1">
        <v>1942</v>
      </c>
      <c r="C352" s="1" t="s">
        <v>53</v>
      </c>
      <c r="D352" s="1" t="s">
        <v>488</v>
      </c>
      <c r="E352" s="1" t="s">
        <v>489</v>
      </c>
      <c r="F352" s="1">
        <v>3</v>
      </c>
      <c r="G352" s="1">
        <v>0</v>
      </c>
      <c r="H352" s="1">
        <v>0</v>
      </c>
      <c r="I352" s="1">
        <v>80</v>
      </c>
      <c r="J352" s="1" t="s">
        <v>48</v>
      </c>
      <c r="K352" s="9" t="str">
        <f t="shared" si="5"/>
        <v>GPA</v>
      </c>
    </row>
    <row r="353" spans="1:11" ht="15" customHeight="1">
      <c r="A353" s="1">
        <v>7</v>
      </c>
      <c r="B353" s="1">
        <v>1942</v>
      </c>
      <c r="C353" s="1" t="s">
        <v>53</v>
      </c>
      <c r="D353" s="1" t="s">
        <v>490</v>
      </c>
      <c r="E353" s="1" t="s">
        <v>491</v>
      </c>
      <c r="F353" s="1">
        <v>631</v>
      </c>
      <c r="G353" s="1">
        <v>8.99</v>
      </c>
      <c r="H353" s="1">
        <v>70</v>
      </c>
      <c r="I353" s="1">
        <v>80</v>
      </c>
      <c r="J353" s="1" t="s">
        <v>48</v>
      </c>
      <c r="K353" s="9" t="str">
        <f t="shared" si="5"/>
        <v>GPA</v>
      </c>
    </row>
    <row r="354" spans="1:11" ht="15" customHeight="1">
      <c r="A354" s="1">
        <v>7</v>
      </c>
      <c r="B354" s="1">
        <v>1942</v>
      </c>
      <c r="C354" s="1" t="s">
        <v>21</v>
      </c>
      <c r="D354" s="1" t="s">
        <v>492</v>
      </c>
      <c r="E354" s="1" t="s">
        <v>493</v>
      </c>
      <c r="F354" s="1">
        <v>1294</v>
      </c>
      <c r="G354" s="1">
        <v>76.430000000000007</v>
      </c>
      <c r="H354" s="1">
        <v>17</v>
      </c>
      <c r="I354" s="1">
        <v>20</v>
      </c>
      <c r="J354" s="1" t="s">
        <v>48</v>
      </c>
      <c r="K354" s="9" t="str">
        <f t="shared" si="5"/>
        <v>GPA</v>
      </c>
    </row>
    <row r="355" spans="1:11" ht="15" customHeight="1">
      <c r="A355" s="1">
        <v>7</v>
      </c>
      <c r="B355" s="1">
        <v>1942</v>
      </c>
      <c r="C355" s="1" t="s">
        <v>53</v>
      </c>
      <c r="D355" s="1" t="s">
        <v>492</v>
      </c>
      <c r="E355" s="1" t="s">
        <v>493</v>
      </c>
      <c r="F355" s="1">
        <v>281</v>
      </c>
      <c r="G355" s="1">
        <v>2.09</v>
      </c>
      <c r="H355" s="1">
        <v>134</v>
      </c>
      <c r="I355" s="1">
        <v>80</v>
      </c>
      <c r="J355" s="1" t="s">
        <v>48</v>
      </c>
      <c r="K355" s="9" t="str">
        <f t="shared" si="5"/>
        <v>GPA</v>
      </c>
    </row>
    <row r="356" spans="1:11" ht="15" customHeight="1">
      <c r="A356" s="1">
        <v>7</v>
      </c>
      <c r="B356" s="1">
        <v>1942</v>
      </c>
      <c r="C356" s="1" t="s">
        <v>18</v>
      </c>
      <c r="D356" s="1" t="s">
        <v>494</v>
      </c>
      <c r="E356" s="1" t="s">
        <v>495</v>
      </c>
      <c r="F356" s="1">
        <v>1751</v>
      </c>
      <c r="G356" s="1">
        <v>101.8</v>
      </c>
      <c r="H356" s="1">
        <v>17</v>
      </c>
      <c r="I356" s="1">
        <v>22</v>
      </c>
      <c r="J356" s="1" t="s">
        <v>48</v>
      </c>
      <c r="K356" s="9" t="str">
        <f t="shared" si="5"/>
        <v>GPA</v>
      </c>
    </row>
    <row r="357" spans="1:11" ht="15" customHeight="1">
      <c r="A357" s="1">
        <v>7</v>
      </c>
      <c r="B357" s="1">
        <v>1942</v>
      </c>
      <c r="C357" s="1" t="s">
        <v>53</v>
      </c>
      <c r="D357" s="1" t="s">
        <v>496</v>
      </c>
      <c r="E357" s="1" t="s">
        <v>497</v>
      </c>
      <c r="F357" s="1">
        <v>272</v>
      </c>
      <c r="G357" s="1">
        <v>3.26</v>
      </c>
      <c r="H357" s="1">
        <v>83</v>
      </c>
      <c r="I357" s="1">
        <v>80</v>
      </c>
      <c r="J357" s="1" t="s">
        <v>48</v>
      </c>
      <c r="K357" s="9" t="str">
        <f t="shared" si="5"/>
        <v>GPA</v>
      </c>
    </row>
    <row r="358" spans="1:11" ht="15" customHeight="1">
      <c r="A358" s="1">
        <v>7</v>
      </c>
      <c r="B358" s="1">
        <v>1942</v>
      </c>
      <c r="C358" s="1" t="s">
        <v>21</v>
      </c>
      <c r="D358" s="1" t="s">
        <v>498</v>
      </c>
      <c r="E358" s="1" t="s">
        <v>499</v>
      </c>
      <c r="F358" s="1">
        <v>1947</v>
      </c>
      <c r="G358" s="1">
        <v>48.74</v>
      </c>
      <c r="H358" s="1">
        <v>40</v>
      </c>
      <c r="I358" s="1">
        <v>20</v>
      </c>
      <c r="J358" s="1" t="s">
        <v>48</v>
      </c>
      <c r="K358" s="9" t="str">
        <f t="shared" si="5"/>
        <v>GPA</v>
      </c>
    </row>
    <row r="359" spans="1:11" ht="15" customHeight="1">
      <c r="A359" s="1">
        <v>7</v>
      </c>
      <c r="B359" s="1">
        <v>1942</v>
      </c>
      <c r="C359" s="1" t="s">
        <v>53</v>
      </c>
      <c r="D359" s="1" t="s">
        <v>498</v>
      </c>
      <c r="E359" s="1" t="s">
        <v>499</v>
      </c>
      <c r="F359" s="1">
        <v>2133</v>
      </c>
      <c r="G359" s="1">
        <v>8.35</v>
      </c>
      <c r="H359" s="1">
        <v>255</v>
      </c>
      <c r="I359" s="1">
        <v>80</v>
      </c>
      <c r="J359" s="1" t="s">
        <v>48</v>
      </c>
      <c r="K359" s="9" t="str">
        <f t="shared" si="5"/>
        <v>GPA</v>
      </c>
    </row>
    <row r="360" spans="1:11" ht="15" customHeight="1">
      <c r="A360" s="1">
        <v>7</v>
      </c>
      <c r="B360" s="1">
        <v>1942</v>
      </c>
      <c r="C360" s="1" t="s">
        <v>21</v>
      </c>
      <c r="D360" s="1" t="s">
        <v>500</v>
      </c>
      <c r="E360" s="1" t="s">
        <v>501</v>
      </c>
      <c r="F360" s="1">
        <v>1516</v>
      </c>
      <c r="G360" s="1">
        <v>44.61</v>
      </c>
      <c r="H360" s="1">
        <v>34</v>
      </c>
      <c r="I360" s="1">
        <v>20</v>
      </c>
      <c r="J360" s="1" t="s">
        <v>48</v>
      </c>
      <c r="K360" s="9" t="str">
        <f t="shared" si="5"/>
        <v>GPA</v>
      </c>
    </row>
    <row r="361" spans="1:11" ht="15" customHeight="1">
      <c r="A361" s="1">
        <v>7</v>
      </c>
      <c r="B361" s="1">
        <v>1942</v>
      </c>
      <c r="C361" s="1" t="s">
        <v>53</v>
      </c>
      <c r="D361" s="1" t="s">
        <v>500</v>
      </c>
      <c r="E361" s="1" t="s">
        <v>501</v>
      </c>
      <c r="F361" s="1">
        <v>3533</v>
      </c>
      <c r="G361" s="1">
        <v>21</v>
      </c>
      <c r="H361" s="1">
        <v>168</v>
      </c>
      <c r="I361" s="1">
        <v>80</v>
      </c>
      <c r="J361" s="1" t="s">
        <v>48</v>
      </c>
      <c r="K361" s="9" t="str">
        <f t="shared" si="5"/>
        <v>GPA</v>
      </c>
    </row>
    <row r="362" spans="1:11" ht="15" customHeight="1">
      <c r="A362" s="1">
        <v>7</v>
      </c>
      <c r="B362" s="1">
        <v>1942</v>
      </c>
      <c r="C362" s="1" t="s">
        <v>21</v>
      </c>
      <c r="D362" s="1" t="s">
        <v>502</v>
      </c>
      <c r="E362" s="1" t="s">
        <v>503</v>
      </c>
      <c r="F362" s="1">
        <v>2351</v>
      </c>
      <c r="G362" s="1">
        <v>88.85</v>
      </c>
      <c r="H362" s="1">
        <v>26</v>
      </c>
      <c r="I362" s="1">
        <v>20</v>
      </c>
      <c r="J362" s="1" t="s">
        <v>48</v>
      </c>
      <c r="K362" s="9" t="str">
        <f t="shared" si="5"/>
        <v>GPA</v>
      </c>
    </row>
    <row r="363" spans="1:11" ht="15" customHeight="1">
      <c r="A363" s="1">
        <v>7</v>
      </c>
      <c r="B363" s="1">
        <v>1942</v>
      </c>
      <c r="C363" s="1" t="s">
        <v>53</v>
      </c>
      <c r="D363" s="1" t="s">
        <v>502</v>
      </c>
      <c r="E363" s="1" t="s">
        <v>503</v>
      </c>
      <c r="F363" s="1">
        <v>39</v>
      </c>
      <c r="G363" s="1">
        <v>0.15</v>
      </c>
      <c r="H363" s="1">
        <v>260</v>
      </c>
      <c r="I363" s="1">
        <v>80</v>
      </c>
      <c r="J363" s="1" t="s">
        <v>48</v>
      </c>
      <c r="K363" s="9" t="str">
        <f t="shared" si="5"/>
        <v>GPA</v>
      </c>
    </row>
    <row r="364" spans="1:11" ht="15" customHeight="1">
      <c r="A364" s="1">
        <v>7</v>
      </c>
      <c r="B364" s="1">
        <v>1942</v>
      </c>
      <c r="C364" s="1" t="s">
        <v>19</v>
      </c>
      <c r="D364" s="1" t="s">
        <v>504</v>
      </c>
      <c r="E364" s="1" t="s">
        <v>505</v>
      </c>
      <c r="F364" s="1">
        <v>2235</v>
      </c>
      <c r="G364" s="1">
        <v>123.77</v>
      </c>
      <c r="H364" s="1">
        <v>18</v>
      </c>
      <c r="I364" s="1">
        <v>17</v>
      </c>
      <c r="J364" s="1" t="s">
        <v>48</v>
      </c>
      <c r="K364" s="9" t="str">
        <f t="shared" si="5"/>
        <v>GPA</v>
      </c>
    </row>
    <row r="365" spans="1:11" ht="15" customHeight="1">
      <c r="A365" s="1">
        <v>7</v>
      </c>
      <c r="B365" s="1">
        <v>1942</v>
      </c>
      <c r="C365" s="1" t="s">
        <v>21</v>
      </c>
      <c r="D365" s="1" t="s">
        <v>506</v>
      </c>
      <c r="E365" s="1" t="s">
        <v>507</v>
      </c>
      <c r="F365" s="1">
        <v>2229</v>
      </c>
      <c r="G365" s="1">
        <v>72.59</v>
      </c>
      <c r="H365" s="1">
        <v>31</v>
      </c>
      <c r="I365" s="1">
        <v>20</v>
      </c>
      <c r="J365" s="1" t="s">
        <v>48</v>
      </c>
      <c r="K365" s="9" t="str">
        <f t="shared" si="5"/>
        <v>GPA</v>
      </c>
    </row>
    <row r="366" spans="1:11" ht="15" customHeight="1">
      <c r="A366" s="1">
        <v>7</v>
      </c>
      <c r="B366" s="1">
        <v>1942</v>
      </c>
      <c r="C366" s="1" t="s">
        <v>21</v>
      </c>
      <c r="D366" s="1" t="s">
        <v>508</v>
      </c>
      <c r="E366" s="1" t="s">
        <v>509</v>
      </c>
      <c r="F366" s="1">
        <v>1706</v>
      </c>
      <c r="G366" s="1">
        <v>34.229999999999997</v>
      </c>
      <c r="H366" s="1">
        <v>50</v>
      </c>
      <c r="I366" s="1">
        <v>20</v>
      </c>
      <c r="J366" s="1" t="s">
        <v>48</v>
      </c>
      <c r="K366" s="9" t="str">
        <f t="shared" si="5"/>
        <v>GPA</v>
      </c>
    </row>
    <row r="367" spans="1:11" ht="15" customHeight="1">
      <c r="A367" s="1">
        <v>7</v>
      </c>
      <c r="B367" s="1">
        <v>1942</v>
      </c>
      <c r="C367" s="1" t="s">
        <v>18</v>
      </c>
      <c r="D367" s="1" t="s">
        <v>510</v>
      </c>
      <c r="E367" s="1" t="s">
        <v>511</v>
      </c>
      <c r="F367" s="1">
        <v>994</v>
      </c>
      <c r="G367" s="1">
        <v>81.260000000000005</v>
      </c>
      <c r="H367" s="1">
        <v>12</v>
      </c>
      <c r="I367" s="1">
        <v>22</v>
      </c>
      <c r="J367" s="1" t="s">
        <v>48</v>
      </c>
      <c r="K367" s="9" t="str">
        <f t="shared" si="5"/>
        <v>GPA</v>
      </c>
    </row>
    <row r="368" spans="1:11" ht="15" customHeight="1">
      <c r="A368" s="1">
        <v>7</v>
      </c>
      <c r="B368" s="1">
        <v>1942</v>
      </c>
      <c r="C368" s="1" t="s">
        <v>53</v>
      </c>
      <c r="D368" s="1" t="s">
        <v>508</v>
      </c>
      <c r="E368" s="1" t="s">
        <v>509</v>
      </c>
      <c r="F368" s="1">
        <v>4539</v>
      </c>
      <c r="G368" s="1">
        <v>18.239999999999998</v>
      </c>
      <c r="H368" s="1">
        <v>249</v>
      </c>
      <c r="I368" s="1">
        <v>80</v>
      </c>
      <c r="J368" s="1" t="s">
        <v>48</v>
      </c>
      <c r="K368" s="9" t="str">
        <f t="shared" si="5"/>
        <v>GPA</v>
      </c>
    </row>
    <row r="369" spans="1:11" ht="15" customHeight="1">
      <c r="A369" s="1">
        <v>7</v>
      </c>
      <c r="B369" s="1">
        <v>1942</v>
      </c>
      <c r="C369" s="1" t="s">
        <v>21</v>
      </c>
      <c r="D369" s="1" t="s">
        <v>512</v>
      </c>
      <c r="E369" s="1" t="s">
        <v>513</v>
      </c>
      <c r="F369" s="1">
        <v>2375</v>
      </c>
      <c r="G369" s="1">
        <v>59.81</v>
      </c>
      <c r="H369" s="1">
        <v>40</v>
      </c>
      <c r="I369" s="1">
        <v>20</v>
      </c>
      <c r="J369" s="1" t="s">
        <v>48</v>
      </c>
      <c r="K369" s="9" t="str">
        <f t="shared" si="5"/>
        <v>GPA</v>
      </c>
    </row>
    <row r="370" spans="1:11" ht="15" customHeight="1">
      <c r="A370" s="1">
        <v>7</v>
      </c>
      <c r="B370" s="1">
        <v>1942</v>
      </c>
      <c r="C370" s="1" t="s">
        <v>53</v>
      </c>
      <c r="D370" s="1" t="s">
        <v>512</v>
      </c>
      <c r="E370" s="1" t="s">
        <v>513</v>
      </c>
      <c r="F370" s="1">
        <v>82</v>
      </c>
      <c r="G370" s="1">
        <v>0.74</v>
      </c>
      <c r="H370" s="1">
        <v>111</v>
      </c>
      <c r="I370" s="1">
        <v>80</v>
      </c>
      <c r="J370" s="1" t="s">
        <v>48</v>
      </c>
      <c r="K370" s="9" t="str">
        <f t="shared" si="5"/>
        <v>GPA</v>
      </c>
    </row>
    <row r="371" spans="1:11" ht="15" customHeight="1">
      <c r="A371" s="1">
        <v>7</v>
      </c>
      <c r="B371" s="1">
        <v>1942</v>
      </c>
      <c r="C371" s="1" t="s">
        <v>18</v>
      </c>
      <c r="D371" s="1" t="s">
        <v>496</v>
      </c>
      <c r="E371" s="1" t="s">
        <v>497</v>
      </c>
      <c r="F371" s="1">
        <v>1612</v>
      </c>
      <c r="G371" s="1">
        <v>61.69</v>
      </c>
      <c r="H371" s="1">
        <v>26</v>
      </c>
      <c r="I371" s="1">
        <v>22</v>
      </c>
      <c r="J371" s="1" t="s">
        <v>48</v>
      </c>
      <c r="K371" s="9" t="str">
        <f t="shared" si="5"/>
        <v>GPA</v>
      </c>
    </row>
    <row r="372" spans="1:11" ht="15" customHeight="1">
      <c r="A372" s="1">
        <v>7</v>
      </c>
      <c r="B372" s="1">
        <v>1942</v>
      </c>
      <c r="C372" s="1" t="s">
        <v>53</v>
      </c>
      <c r="D372" s="1" t="s">
        <v>514</v>
      </c>
      <c r="E372" s="1" t="s">
        <v>515</v>
      </c>
      <c r="F372" s="1">
        <v>529</v>
      </c>
      <c r="G372" s="1">
        <v>1.88</v>
      </c>
      <c r="H372" s="1">
        <v>281</v>
      </c>
      <c r="I372" s="1">
        <v>80</v>
      </c>
      <c r="J372" s="1" t="s">
        <v>48</v>
      </c>
      <c r="K372" s="9" t="str">
        <f t="shared" si="5"/>
        <v>GPA</v>
      </c>
    </row>
    <row r="373" spans="1:11" ht="15" customHeight="1">
      <c r="A373" s="1">
        <v>7</v>
      </c>
      <c r="B373" s="1">
        <v>1942</v>
      </c>
      <c r="C373" s="1" t="s">
        <v>19</v>
      </c>
      <c r="D373" s="1" t="s">
        <v>516</v>
      </c>
      <c r="E373" s="1" t="s">
        <v>517</v>
      </c>
      <c r="F373" s="1">
        <v>2176</v>
      </c>
      <c r="G373" s="1">
        <v>86.63</v>
      </c>
      <c r="H373" s="1">
        <v>25</v>
      </c>
      <c r="I373" s="1">
        <v>17</v>
      </c>
      <c r="J373" s="1" t="s">
        <v>48</v>
      </c>
      <c r="K373" s="9" t="str">
        <f t="shared" si="5"/>
        <v>GPA</v>
      </c>
    </row>
    <row r="374" spans="1:11" ht="15" customHeight="1">
      <c r="A374" s="1">
        <v>7</v>
      </c>
      <c r="B374" s="1">
        <v>1942</v>
      </c>
      <c r="C374" s="1" t="s">
        <v>21</v>
      </c>
      <c r="D374" s="1" t="s">
        <v>518</v>
      </c>
      <c r="E374" s="1" t="s">
        <v>519</v>
      </c>
      <c r="F374" s="1">
        <v>1683</v>
      </c>
      <c r="G374" s="1">
        <v>79.55</v>
      </c>
      <c r="H374" s="1">
        <v>21</v>
      </c>
      <c r="I374" s="1">
        <v>20</v>
      </c>
      <c r="J374" s="1" t="s">
        <v>48</v>
      </c>
      <c r="K374" s="9" t="str">
        <f t="shared" si="5"/>
        <v>GPA</v>
      </c>
    </row>
    <row r="375" spans="1:11" ht="15" customHeight="1">
      <c r="A375" s="1">
        <v>7</v>
      </c>
      <c r="B375" s="1">
        <v>1942</v>
      </c>
      <c r="C375" s="1" t="s">
        <v>53</v>
      </c>
      <c r="D375" s="1" t="s">
        <v>518</v>
      </c>
      <c r="E375" s="1" t="s">
        <v>519</v>
      </c>
      <c r="F375" s="1">
        <v>818</v>
      </c>
      <c r="G375" s="1">
        <v>8.6199999999999992</v>
      </c>
      <c r="H375" s="1">
        <v>95</v>
      </c>
      <c r="I375" s="1">
        <v>80</v>
      </c>
      <c r="J375" s="1" t="s">
        <v>48</v>
      </c>
      <c r="K375" s="9" t="str">
        <f t="shared" si="5"/>
        <v>GPA</v>
      </c>
    </row>
    <row r="376" spans="1:11" ht="15" customHeight="1">
      <c r="A376" s="1">
        <v>7</v>
      </c>
      <c r="B376" s="1">
        <v>1942</v>
      </c>
      <c r="C376" s="1" t="s">
        <v>18</v>
      </c>
      <c r="D376" s="1" t="s">
        <v>520</v>
      </c>
      <c r="E376" s="1" t="s">
        <v>521</v>
      </c>
      <c r="F376" s="1">
        <v>693</v>
      </c>
      <c r="G376" s="1">
        <v>53.95</v>
      </c>
      <c r="H376" s="1">
        <v>13</v>
      </c>
      <c r="I376" s="1">
        <v>22</v>
      </c>
      <c r="J376" s="1" t="s">
        <v>48</v>
      </c>
      <c r="K376" s="9" t="str">
        <f t="shared" si="5"/>
        <v>GPA</v>
      </c>
    </row>
    <row r="377" spans="1:11" ht="15" customHeight="1">
      <c r="A377" s="1">
        <v>7</v>
      </c>
      <c r="B377" s="1">
        <v>1942</v>
      </c>
      <c r="C377" s="1" t="s">
        <v>53</v>
      </c>
      <c r="D377" s="1" t="s">
        <v>522</v>
      </c>
      <c r="E377" s="1" t="s">
        <v>523</v>
      </c>
      <c r="F377" s="1">
        <v>501</v>
      </c>
      <c r="G377" s="1">
        <v>7.54</v>
      </c>
      <c r="H377" s="1">
        <v>66</v>
      </c>
      <c r="I377" s="1">
        <v>80</v>
      </c>
      <c r="J377" s="1" t="s">
        <v>48</v>
      </c>
      <c r="K377" s="9" t="str">
        <f t="shared" si="5"/>
        <v>GPA</v>
      </c>
    </row>
    <row r="378" spans="1:11" ht="15" customHeight="1">
      <c r="A378" s="1">
        <v>7</v>
      </c>
      <c r="B378" s="1">
        <v>1942</v>
      </c>
      <c r="C378" s="1" t="s">
        <v>18</v>
      </c>
      <c r="D378" s="1" t="s">
        <v>524</v>
      </c>
      <c r="E378" s="1" t="s">
        <v>525</v>
      </c>
      <c r="F378" s="1">
        <v>1502</v>
      </c>
      <c r="G378" s="1">
        <v>50.21</v>
      </c>
      <c r="H378" s="1">
        <v>30</v>
      </c>
      <c r="I378" s="1">
        <v>22</v>
      </c>
      <c r="J378" s="1" t="s">
        <v>48</v>
      </c>
      <c r="K378" s="9" t="str">
        <f t="shared" si="5"/>
        <v>GPA</v>
      </c>
    </row>
    <row r="379" spans="1:11" ht="15" customHeight="1">
      <c r="A379" s="1">
        <v>7</v>
      </c>
      <c r="B379" s="1">
        <v>1942</v>
      </c>
      <c r="C379" s="1" t="s">
        <v>53</v>
      </c>
      <c r="D379" s="1" t="s">
        <v>526</v>
      </c>
      <c r="E379" s="1" t="s">
        <v>527</v>
      </c>
      <c r="F379" s="1">
        <v>92</v>
      </c>
      <c r="G379" s="1">
        <v>0.88</v>
      </c>
      <c r="H379" s="1">
        <v>105</v>
      </c>
      <c r="I379" s="1">
        <v>80</v>
      </c>
      <c r="J379" s="1" t="s">
        <v>48</v>
      </c>
      <c r="K379" s="9" t="str">
        <f t="shared" si="5"/>
        <v>GPA</v>
      </c>
    </row>
    <row r="380" spans="1:11" ht="15" customHeight="1">
      <c r="A380" s="1">
        <v>7</v>
      </c>
      <c r="B380" s="1">
        <v>1942</v>
      </c>
      <c r="C380" s="1" t="s">
        <v>53</v>
      </c>
      <c r="D380" s="1" t="s">
        <v>528</v>
      </c>
      <c r="E380" s="1" t="s">
        <v>529</v>
      </c>
      <c r="F380" s="1">
        <v>7969</v>
      </c>
      <c r="G380" s="1">
        <v>119.91</v>
      </c>
      <c r="H380" s="1">
        <v>66</v>
      </c>
      <c r="I380" s="1">
        <v>80</v>
      </c>
      <c r="J380" s="1" t="s">
        <v>48</v>
      </c>
      <c r="K380" s="9" t="str">
        <f t="shared" si="5"/>
        <v>GPA</v>
      </c>
    </row>
    <row r="381" spans="1:11" ht="15" customHeight="1">
      <c r="A381" s="1">
        <v>7</v>
      </c>
      <c r="B381" s="1">
        <v>1942</v>
      </c>
      <c r="C381" s="1" t="s">
        <v>18</v>
      </c>
      <c r="D381" s="1" t="s">
        <v>530</v>
      </c>
      <c r="E381" s="1" t="s">
        <v>531</v>
      </c>
      <c r="F381" s="1">
        <v>1287</v>
      </c>
      <c r="G381" s="1">
        <v>46.74</v>
      </c>
      <c r="H381" s="1">
        <v>28</v>
      </c>
      <c r="I381" s="1">
        <v>22</v>
      </c>
      <c r="J381" s="1" t="s">
        <v>48</v>
      </c>
      <c r="K381" s="9" t="str">
        <f t="shared" si="5"/>
        <v>GPA</v>
      </c>
    </row>
    <row r="382" spans="1:11" ht="15" customHeight="1">
      <c r="A382" s="1">
        <v>7</v>
      </c>
      <c r="B382" s="1">
        <v>1942</v>
      </c>
      <c r="C382" s="1" t="s">
        <v>53</v>
      </c>
      <c r="D382" s="1" t="s">
        <v>510</v>
      </c>
      <c r="E382" s="1" t="s">
        <v>511</v>
      </c>
      <c r="F382" s="1">
        <v>251</v>
      </c>
      <c r="G382" s="1">
        <v>5.83</v>
      </c>
      <c r="H382" s="1">
        <v>43</v>
      </c>
      <c r="I382" s="1">
        <v>80</v>
      </c>
      <c r="J382" s="1" t="s">
        <v>48</v>
      </c>
      <c r="K382" s="9" t="str">
        <f t="shared" si="5"/>
        <v>GPA</v>
      </c>
    </row>
    <row r="383" spans="1:11" ht="15" customHeight="1">
      <c r="A383" s="1">
        <v>7</v>
      </c>
      <c r="B383" s="1">
        <v>1942</v>
      </c>
      <c r="C383" s="1" t="s">
        <v>21</v>
      </c>
      <c r="D383" s="1" t="s">
        <v>532</v>
      </c>
      <c r="E383" s="1" t="s">
        <v>533</v>
      </c>
      <c r="F383" s="1">
        <v>155</v>
      </c>
      <c r="G383" s="1">
        <v>10.78</v>
      </c>
      <c r="H383" s="1">
        <v>14</v>
      </c>
      <c r="I383" s="1">
        <v>20</v>
      </c>
      <c r="J383" s="1" t="s">
        <v>48</v>
      </c>
      <c r="K383" s="9" t="str">
        <f t="shared" si="5"/>
        <v>GPA</v>
      </c>
    </row>
    <row r="384" spans="1:11" ht="15" customHeight="1">
      <c r="A384" s="1">
        <v>7</v>
      </c>
      <c r="B384" s="1">
        <v>1942</v>
      </c>
      <c r="C384" s="1" t="s">
        <v>20</v>
      </c>
      <c r="D384" s="1" t="s">
        <v>532</v>
      </c>
      <c r="E384" s="1" t="s">
        <v>533</v>
      </c>
      <c r="F384" s="1">
        <v>1</v>
      </c>
      <c r="G384" s="1">
        <v>0.01</v>
      </c>
      <c r="H384" s="1">
        <v>100</v>
      </c>
      <c r="I384" s="1">
        <v>16</v>
      </c>
      <c r="J384" s="1" t="s">
        <v>48</v>
      </c>
      <c r="K384" s="9" t="str">
        <f t="shared" si="5"/>
        <v>GPA</v>
      </c>
    </row>
    <row r="385" spans="1:11" ht="15" customHeight="1">
      <c r="A385" s="1">
        <v>7</v>
      </c>
      <c r="B385" s="1">
        <v>1942</v>
      </c>
      <c r="C385" s="1" t="s">
        <v>53</v>
      </c>
      <c r="D385" s="1" t="s">
        <v>532</v>
      </c>
      <c r="E385" s="1" t="s">
        <v>533</v>
      </c>
      <c r="F385" s="1">
        <v>2363</v>
      </c>
      <c r="G385" s="1">
        <v>21.84</v>
      </c>
      <c r="H385" s="1">
        <v>108</v>
      </c>
      <c r="I385" s="1">
        <v>80</v>
      </c>
      <c r="J385" s="1" t="s">
        <v>48</v>
      </c>
      <c r="K385" s="9" t="str">
        <f t="shared" si="5"/>
        <v>GPA</v>
      </c>
    </row>
    <row r="386" spans="1:11" ht="15" customHeight="1">
      <c r="A386" s="1">
        <v>7</v>
      </c>
      <c r="B386" s="1">
        <v>1942</v>
      </c>
      <c r="C386" s="1" t="s">
        <v>53</v>
      </c>
      <c r="D386" s="1" t="s">
        <v>534</v>
      </c>
      <c r="E386" s="1" t="s">
        <v>535</v>
      </c>
      <c r="F386" s="1">
        <v>1081</v>
      </c>
      <c r="G386" s="1">
        <v>19.100000000000001</v>
      </c>
      <c r="H386" s="1">
        <v>57</v>
      </c>
      <c r="I386" s="1">
        <v>80</v>
      </c>
      <c r="J386" s="1" t="s">
        <v>48</v>
      </c>
      <c r="K386" s="9" t="str">
        <f t="shared" ref="K386:K449" si="6">IF(J386&lt;&gt;"",IF(OR(UPPER(J386)="TERCEIRO",UPPER(J386)="TERCEIRA"),"TERCEIRA",IF(UPPER(J386)="GPA","GPA",J386)),IF(LEFT(D386,1)="T","TERCEIRA","GPA"))</f>
        <v>GPA</v>
      </c>
    </row>
    <row r="387" spans="1:11" ht="15" customHeight="1">
      <c r="A387" s="1">
        <v>7</v>
      </c>
      <c r="B387" s="1">
        <v>1942</v>
      </c>
      <c r="C387" s="1" t="s">
        <v>21</v>
      </c>
      <c r="D387" s="1" t="s">
        <v>536</v>
      </c>
      <c r="E387" s="1" t="s">
        <v>537</v>
      </c>
      <c r="F387" s="1">
        <v>1103</v>
      </c>
      <c r="G387" s="1">
        <v>55.19</v>
      </c>
      <c r="H387" s="1">
        <v>20</v>
      </c>
      <c r="I387" s="1">
        <v>20</v>
      </c>
      <c r="J387" s="1" t="s">
        <v>48</v>
      </c>
      <c r="K387" s="9" t="str">
        <f t="shared" si="6"/>
        <v>GPA</v>
      </c>
    </row>
    <row r="388" spans="1:11" ht="15" customHeight="1">
      <c r="A388" s="1">
        <v>7</v>
      </c>
      <c r="B388" s="1">
        <v>1942</v>
      </c>
      <c r="C388" s="1" t="s">
        <v>53</v>
      </c>
      <c r="D388" s="1" t="s">
        <v>536</v>
      </c>
      <c r="E388" s="1" t="s">
        <v>537</v>
      </c>
      <c r="F388" s="1">
        <v>1095</v>
      </c>
      <c r="G388" s="1">
        <v>6.39</v>
      </c>
      <c r="H388" s="1">
        <v>171</v>
      </c>
      <c r="I388" s="1">
        <v>80</v>
      </c>
      <c r="J388" s="1" t="s">
        <v>48</v>
      </c>
      <c r="K388" s="9" t="str">
        <f t="shared" si="6"/>
        <v>GPA</v>
      </c>
    </row>
    <row r="389" spans="1:11" ht="15" customHeight="1">
      <c r="A389" s="1">
        <v>7</v>
      </c>
      <c r="B389" s="1">
        <v>1942</v>
      </c>
      <c r="C389" s="1" t="s">
        <v>18</v>
      </c>
      <c r="D389" s="1" t="s">
        <v>538</v>
      </c>
      <c r="E389" s="1" t="s">
        <v>539</v>
      </c>
      <c r="F389" s="1">
        <v>2070</v>
      </c>
      <c r="G389" s="1">
        <v>39.9</v>
      </c>
      <c r="H389" s="1">
        <v>52</v>
      </c>
      <c r="I389" s="1">
        <v>22</v>
      </c>
      <c r="J389" s="1" t="s">
        <v>48</v>
      </c>
      <c r="K389" s="9" t="str">
        <f t="shared" si="6"/>
        <v>GPA</v>
      </c>
    </row>
    <row r="390" spans="1:11" ht="15" customHeight="1">
      <c r="A390" s="1">
        <v>7</v>
      </c>
      <c r="B390" s="1">
        <v>1942</v>
      </c>
      <c r="C390" s="1" t="s">
        <v>53</v>
      </c>
      <c r="D390" s="1" t="s">
        <v>540</v>
      </c>
      <c r="E390" s="1" t="s">
        <v>541</v>
      </c>
      <c r="F390" s="1">
        <v>556</v>
      </c>
      <c r="G390" s="1">
        <v>8.83</v>
      </c>
      <c r="H390" s="1">
        <v>63</v>
      </c>
      <c r="I390" s="1">
        <v>80</v>
      </c>
      <c r="J390" s="1" t="s">
        <v>48</v>
      </c>
      <c r="K390" s="9" t="str">
        <f t="shared" si="6"/>
        <v>GPA</v>
      </c>
    </row>
    <row r="391" spans="1:11" ht="15" customHeight="1">
      <c r="A391" s="1">
        <v>7</v>
      </c>
      <c r="B391" s="1">
        <v>1942</v>
      </c>
      <c r="C391" s="1" t="s">
        <v>18</v>
      </c>
      <c r="D391" s="1" t="s">
        <v>542</v>
      </c>
      <c r="E391" s="1" t="s">
        <v>543</v>
      </c>
      <c r="F391" s="1">
        <v>878</v>
      </c>
      <c r="G391" s="1">
        <v>31.35</v>
      </c>
      <c r="H391" s="1">
        <v>28</v>
      </c>
      <c r="I391" s="1">
        <v>22</v>
      </c>
      <c r="J391" s="1" t="s">
        <v>48</v>
      </c>
      <c r="K391" s="9" t="str">
        <f t="shared" si="6"/>
        <v>GPA</v>
      </c>
    </row>
    <row r="392" spans="1:11" ht="15" customHeight="1">
      <c r="A392" s="1">
        <v>7</v>
      </c>
      <c r="B392" s="1">
        <v>1942</v>
      </c>
      <c r="C392" s="1" t="s">
        <v>53</v>
      </c>
      <c r="D392" s="1" t="s">
        <v>544</v>
      </c>
      <c r="E392" s="1" t="s">
        <v>545</v>
      </c>
      <c r="F392" s="1">
        <v>918</v>
      </c>
      <c r="G392" s="1">
        <v>7.37</v>
      </c>
      <c r="H392" s="1">
        <v>125</v>
      </c>
      <c r="I392" s="1">
        <v>80</v>
      </c>
      <c r="J392" s="1" t="s">
        <v>48</v>
      </c>
      <c r="K392" s="9" t="str">
        <f t="shared" si="6"/>
        <v>GPA</v>
      </c>
    </row>
    <row r="393" spans="1:11" ht="15" customHeight="1">
      <c r="A393" s="1">
        <v>7</v>
      </c>
      <c r="B393" s="1">
        <v>1942</v>
      </c>
      <c r="C393" s="1" t="s">
        <v>18</v>
      </c>
      <c r="D393" s="1" t="s">
        <v>544</v>
      </c>
      <c r="E393" s="1" t="s">
        <v>545</v>
      </c>
      <c r="F393" s="1">
        <v>1263</v>
      </c>
      <c r="G393" s="1">
        <v>30.72</v>
      </c>
      <c r="H393" s="1">
        <v>41</v>
      </c>
      <c r="I393" s="1">
        <v>22</v>
      </c>
      <c r="J393" s="1" t="s">
        <v>48</v>
      </c>
      <c r="K393" s="9" t="str">
        <f t="shared" si="6"/>
        <v>GPA</v>
      </c>
    </row>
    <row r="394" spans="1:11" ht="15" customHeight="1">
      <c r="A394" s="1">
        <v>7</v>
      </c>
      <c r="B394" s="1">
        <v>1942</v>
      </c>
      <c r="C394" s="1" t="s">
        <v>53</v>
      </c>
      <c r="D394" s="1" t="s">
        <v>546</v>
      </c>
      <c r="E394" s="1" t="s">
        <v>547</v>
      </c>
      <c r="F394" s="1">
        <v>199</v>
      </c>
      <c r="G394" s="1">
        <v>4.09</v>
      </c>
      <c r="H394" s="1">
        <v>49</v>
      </c>
      <c r="I394" s="1">
        <v>80</v>
      </c>
      <c r="J394" s="1" t="s">
        <v>48</v>
      </c>
      <c r="K394" s="9" t="str">
        <f t="shared" si="6"/>
        <v>GPA</v>
      </c>
    </row>
    <row r="395" spans="1:11" ht="15" customHeight="1">
      <c r="A395" s="1">
        <v>7</v>
      </c>
      <c r="B395" s="1">
        <v>1942</v>
      </c>
      <c r="C395" s="1" t="s">
        <v>18</v>
      </c>
      <c r="D395" s="1" t="s">
        <v>548</v>
      </c>
      <c r="E395" s="1" t="s">
        <v>549</v>
      </c>
      <c r="F395" s="1">
        <v>1299</v>
      </c>
      <c r="G395" s="1">
        <v>28.93</v>
      </c>
      <c r="H395" s="1">
        <v>45</v>
      </c>
      <c r="I395" s="1">
        <v>22</v>
      </c>
      <c r="J395" s="1" t="s">
        <v>48</v>
      </c>
      <c r="K395" s="9" t="str">
        <f t="shared" si="6"/>
        <v>GPA</v>
      </c>
    </row>
    <row r="396" spans="1:11" ht="15" customHeight="1">
      <c r="A396" s="1">
        <v>7</v>
      </c>
      <c r="B396" s="1">
        <v>1942</v>
      </c>
      <c r="C396" s="1" t="s">
        <v>53</v>
      </c>
      <c r="D396" s="1" t="s">
        <v>520</v>
      </c>
      <c r="E396" s="1" t="s">
        <v>521</v>
      </c>
      <c r="F396" s="1">
        <v>1728</v>
      </c>
      <c r="G396" s="1">
        <v>20.170000000000002</v>
      </c>
      <c r="H396" s="1">
        <v>86</v>
      </c>
      <c r="I396" s="1">
        <v>80</v>
      </c>
      <c r="J396" s="1" t="s">
        <v>48</v>
      </c>
      <c r="K396" s="9" t="str">
        <f t="shared" si="6"/>
        <v>GPA</v>
      </c>
    </row>
    <row r="397" spans="1:11" ht="15" customHeight="1">
      <c r="A397" s="1">
        <v>7</v>
      </c>
      <c r="B397" s="1">
        <v>1942</v>
      </c>
      <c r="C397" s="1" t="s">
        <v>53</v>
      </c>
      <c r="D397" s="1" t="s">
        <v>550</v>
      </c>
      <c r="E397" s="1" t="s">
        <v>551</v>
      </c>
      <c r="F397" s="1">
        <v>5592</v>
      </c>
      <c r="G397" s="1">
        <v>72.06</v>
      </c>
      <c r="H397" s="1">
        <v>78</v>
      </c>
      <c r="I397" s="1">
        <v>80</v>
      </c>
      <c r="J397" s="1" t="s">
        <v>48</v>
      </c>
      <c r="K397" s="9" t="str">
        <f t="shared" si="6"/>
        <v>GPA</v>
      </c>
    </row>
    <row r="398" spans="1:11" ht="15" customHeight="1">
      <c r="A398" s="1">
        <v>7</v>
      </c>
      <c r="B398" s="1">
        <v>1942</v>
      </c>
      <c r="C398" s="1" t="s">
        <v>18</v>
      </c>
      <c r="D398" s="1" t="s">
        <v>552</v>
      </c>
      <c r="E398" s="1" t="s">
        <v>553</v>
      </c>
      <c r="F398" s="1">
        <v>1444</v>
      </c>
      <c r="G398" s="1">
        <v>24.58</v>
      </c>
      <c r="H398" s="1">
        <v>59</v>
      </c>
      <c r="I398" s="1">
        <v>22</v>
      </c>
      <c r="J398" s="1" t="s">
        <v>48</v>
      </c>
      <c r="K398" s="9" t="str">
        <f t="shared" si="6"/>
        <v>GPA</v>
      </c>
    </row>
    <row r="399" spans="1:11" ht="15" customHeight="1">
      <c r="A399" s="1">
        <v>7</v>
      </c>
      <c r="B399" s="1">
        <v>1942</v>
      </c>
      <c r="C399" s="1" t="s">
        <v>53</v>
      </c>
      <c r="D399" s="1" t="s">
        <v>542</v>
      </c>
      <c r="E399" s="1" t="s">
        <v>543</v>
      </c>
      <c r="F399" s="1">
        <v>2743</v>
      </c>
      <c r="G399" s="1">
        <v>27.75</v>
      </c>
      <c r="H399" s="1">
        <v>99</v>
      </c>
      <c r="I399" s="1">
        <v>80</v>
      </c>
      <c r="J399" s="1" t="s">
        <v>48</v>
      </c>
      <c r="K399" s="9" t="str">
        <f t="shared" si="6"/>
        <v>GPA</v>
      </c>
    </row>
    <row r="400" spans="1:11" ht="15" customHeight="1">
      <c r="A400" s="1">
        <v>7</v>
      </c>
      <c r="B400" s="1">
        <v>1942</v>
      </c>
      <c r="C400" s="1" t="s">
        <v>18</v>
      </c>
      <c r="D400" s="1" t="s">
        <v>554</v>
      </c>
      <c r="E400" s="1" t="s">
        <v>555</v>
      </c>
      <c r="F400" s="1">
        <v>1678</v>
      </c>
      <c r="G400" s="1">
        <v>23.53</v>
      </c>
      <c r="H400" s="1">
        <v>71</v>
      </c>
      <c r="I400" s="1">
        <v>22</v>
      </c>
      <c r="J400" s="1" t="s">
        <v>48</v>
      </c>
      <c r="K400" s="9" t="str">
        <f t="shared" si="6"/>
        <v>GPA</v>
      </c>
    </row>
    <row r="401" spans="1:11" ht="15" customHeight="1">
      <c r="A401" s="1">
        <v>7</v>
      </c>
      <c r="B401" s="1">
        <v>1942</v>
      </c>
      <c r="C401" s="1" t="s">
        <v>53</v>
      </c>
      <c r="D401" s="1" t="s">
        <v>494</v>
      </c>
      <c r="E401" s="1" t="s">
        <v>495</v>
      </c>
      <c r="F401" s="1">
        <v>337</v>
      </c>
      <c r="G401" s="1">
        <v>4.58</v>
      </c>
      <c r="H401" s="1">
        <v>74</v>
      </c>
      <c r="I401" s="1">
        <v>80</v>
      </c>
      <c r="J401" s="1" t="s">
        <v>48</v>
      </c>
      <c r="K401" s="9" t="str">
        <f t="shared" si="6"/>
        <v>GPA</v>
      </c>
    </row>
    <row r="402" spans="1:11" ht="15" customHeight="1">
      <c r="A402" s="1">
        <v>7</v>
      </c>
      <c r="B402" s="1">
        <v>1942</v>
      </c>
      <c r="C402" s="1" t="s">
        <v>21</v>
      </c>
      <c r="D402" s="1" t="s">
        <v>556</v>
      </c>
      <c r="E402" s="1" t="s">
        <v>557</v>
      </c>
      <c r="F402" s="1">
        <v>1720</v>
      </c>
      <c r="G402" s="1">
        <v>66.58</v>
      </c>
      <c r="H402" s="1">
        <v>26</v>
      </c>
      <c r="I402" s="1">
        <v>20</v>
      </c>
      <c r="J402" s="1" t="s">
        <v>48</v>
      </c>
      <c r="K402" s="9" t="str">
        <f t="shared" si="6"/>
        <v>GPA</v>
      </c>
    </row>
    <row r="403" spans="1:11" ht="15" customHeight="1">
      <c r="A403" s="1">
        <v>7</v>
      </c>
      <c r="B403" s="1">
        <v>1942</v>
      </c>
      <c r="C403" s="1" t="s">
        <v>53</v>
      </c>
      <c r="D403" s="1" t="s">
        <v>556</v>
      </c>
      <c r="E403" s="1" t="s">
        <v>557</v>
      </c>
      <c r="F403" s="1">
        <v>2189</v>
      </c>
      <c r="G403" s="1">
        <v>14.73</v>
      </c>
      <c r="H403" s="1">
        <v>149</v>
      </c>
      <c r="I403" s="1">
        <v>80</v>
      </c>
      <c r="J403" s="1" t="s">
        <v>48</v>
      </c>
      <c r="K403" s="9" t="str">
        <f t="shared" si="6"/>
        <v>GPA</v>
      </c>
    </row>
    <row r="404" spans="1:11" ht="15" customHeight="1">
      <c r="A404" s="1">
        <v>7</v>
      </c>
      <c r="B404" s="1">
        <v>1942</v>
      </c>
      <c r="C404" s="1" t="s">
        <v>20</v>
      </c>
      <c r="D404" s="1" t="s">
        <v>558</v>
      </c>
      <c r="E404" s="1" t="s">
        <v>559</v>
      </c>
      <c r="F404" s="1">
        <v>1</v>
      </c>
      <c r="G404" s="1">
        <v>5.67</v>
      </c>
      <c r="H404" s="1">
        <v>0</v>
      </c>
      <c r="I404" s="1">
        <v>16</v>
      </c>
      <c r="J404" s="1" t="s">
        <v>48</v>
      </c>
      <c r="K404" s="9" t="str">
        <f t="shared" si="6"/>
        <v>GPA</v>
      </c>
    </row>
    <row r="405" spans="1:11" ht="15" customHeight="1">
      <c r="A405" s="1">
        <v>7</v>
      </c>
      <c r="B405" s="1">
        <v>1942</v>
      </c>
      <c r="C405" s="1" t="s">
        <v>20</v>
      </c>
      <c r="D405" s="1" t="s">
        <v>560</v>
      </c>
      <c r="E405" s="1" t="s">
        <v>561</v>
      </c>
      <c r="F405" s="1">
        <v>529</v>
      </c>
      <c r="G405" s="1">
        <v>38.31</v>
      </c>
      <c r="H405" s="1">
        <v>14</v>
      </c>
      <c r="I405" s="1">
        <v>16</v>
      </c>
      <c r="J405" s="1" t="s">
        <v>48</v>
      </c>
      <c r="K405" s="9" t="str">
        <f t="shared" si="6"/>
        <v>GPA</v>
      </c>
    </row>
    <row r="406" spans="1:11" ht="15" customHeight="1">
      <c r="A406" s="1">
        <v>7</v>
      </c>
      <c r="B406" s="1">
        <v>1942</v>
      </c>
      <c r="C406" s="1" t="s">
        <v>53</v>
      </c>
      <c r="D406" s="1" t="s">
        <v>560</v>
      </c>
      <c r="E406" s="1" t="s">
        <v>561</v>
      </c>
      <c r="F406" s="1">
        <v>249</v>
      </c>
      <c r="G406" s="1">
        <v>2.68</v>
      </c>
      <c r="H406" s="1">
        <v>93</v>
      </c>
      <c r="I406" s="1">
        <v>80</v>
      </c>
      <c r="J406" s="1" t="s">
        <v>48</v>
      </c>
      <c r="K406" s="9" t="str">
        <f t="shared" si="6"/>
        <v>GPA</v>
      </c>
    </row>
    <row r="407" spans="1:11" ht="15" customHeight="1">
      <c r="A407" s="1">
        <v>7</v>
      </c>
      <c r="B407" s="1">
        <v>1942</v>
      </c>
      <c r="C407" s="1" t="s">
        <v>21</v>
      </c>
      <c r="D407" s="1" t="s">
        <v>562</v>
      </c>
      <c r="E407" s="1" t="s">
        <v>563</v>
      </c>
      <c r="F407" s="1">
        <v>1826</v>
      </c>
      <c r="G407" s="1">
        <v>76.5</v>
      </c>
      <c r="H407" s="1">
        <v>24</v>
      </c>
      <c r="I407" s="1">
        <v>20</v>
      </c>
      <c r="J407" s="1" t="s">
        <v>48</v>
      </c>
      <c r="K407" s="9" t="str">
        <f t="shared" si="6"/>
        <v>GPA</v>
      </c>
    </row>
    <row r="408" spans="1:11" ht="15" customHeight="1">
      <c r="A408" s="1">
        <v>7</v>
      </c>
      <c r="B408" s="1">
        <v>1942</v>
      </c>
      <c r="C408" s="1" t="s">
        <v>53</v>
      </c>
      <c r="D408" s="1" t="s">
        <v>562</v>
      </c>
      <c r="E408" s="1" t="s">
        <v>563</v>
      </c>
      <c r="F408" s="1">
        <v>812</v>
      </c>
      <c r="G408" s="1">
        <v>6.48</v>
      </c>
      <c r="H408" s="1">
        <v>125</v>
      </c>
      <c r="I408" s="1">
        <v>80</v>
      </c>
      <c r="J408" s="1" t="s">
        <v>48</v>
      </c>
      <c r="K408" s="9" t="str">
        <f t="shared" si="6"/>
        <v>GPA</v>
      </c>
    </row>
    <row r="409" spans="1:11" ht="15" customHeight="1">
      <c r="A409" s="1">
        <v>7</v>
      </c>
      <c r="B409" s="1">
        <v>1942</v>
      </c>
      <c r="C409" s="1" t="s">
        <v>20</v>
      </c>
      <c r="D409" s="1" t="s">
        <v>564</v>
      </c>
      <c r="E409" s="1" t="s">
        <v>565</v>
      </c>
      <c r="F409" s="1">
        <v>2379</v>
      </c>
      <c r="G409" s="1">
        <v>91.83</v>
      </c>
      <c r="H409" s="1">
        <v>26</v>
      </c>
      <c r="I409" s="1">
        <v>16</v>
      </c>
      <c r="J409" s="1" t="s">
        <v>48</v>
      </c>
      <c r="K409" s="9" t="str">
        <f t="shared" si="6"/>
        <v>GPA</v>
      </c>
    </row>
    <row r="410" spans="1:11" ht="15" customHeight="1">
      <c r="A410" s="1">
        <v>7</v>
      </c>
      <c r="B410" s="1">
        <v>1942</v>
      </c>
      <c r="C410" s="1" t="s">
        <v>20</v>
      </c>
      <c r="D410" s="1" t="s">
        <v>566</v>
      </c>
      <c r="E410" s="1" t="s">
        <v>567</v>
      </c>
      <c r="F410" s="1">
        <v>188</v>
      </c>
      <c r="G410" s="1">
        <v>24.66</v>
      </c>
      <c r="H410" s="1">
        <v>8</v>
      </c>
      <c r="I410" s="1">
        <v>16</v>
      </c>
      <c r="J410" s="1" t="s">
        <v>48</v>
      </c>
      <c r="K410" s="9" t="str">
        <f t="shared" si="6"/>
        <v>GPA</v>
      </c>
    </row>
    <row r="411" spans="1:11" ht="15" customHeight="1">
      <c r="A411" s="1">
        <v>7</v>
      </c>
      <c r="B411" s="1">
        <v>1942</v>
      </c>
      <c r="C411" s="1" t="s">
        <v>53</v>
      </c>
      <c r="D411" s="1" t="s">
        <v>566</v>
      </c>
      <c r="E411" s="1" t="s">
        <v>567</v>
      </c>
      <c r="F411" s="1">
        <v>1768</v>
      </c>
      <c r="G411" s="1">
        <v>18.36</v>
      </c>
      <c r="H411" s="1">
        <v>96</v>
      </c>
      <c r="I411" s="1">
        <v>80</v>
      </c>
      <c r="J411" s="1" t="s">
        <v>48</v>
      </c>
      <c r="K411" s="9" t="str">
        <f t="shared" si="6"/>
        <v>GPA</v>
      </c>
    </row>
    <row r="412" spans="1:11" ht="15" customHeight="1">
      <c r="A412" s="1">
        <v>7</v>
      </c>
      <c r="B412" s="1">
        <v>1942</v>
      </c>
      <c r="C412" s="1" t="s">
        <v>53</v>
      </c>
      <c r="D412" s="1" t="s">
        <v>568</v>
      </c>
      <c r="E412" s="1" t="s">
        <v>569</v>
      </c>
      <c r="F412" s="1">
        <v>1311</v>
      </c>
      <c r="G412" s="1">
        <v>25.07</v>
      </c>
      <c r="H412" s="1">
        <v>52</v>
      </c>
      <c r="I412" s="1">
        <v>80</v>
      </c>
      <c r="J412" s="1" t="s">
        <v>48</v>
      </c>
      <c r="K412" s="9" t="str">
        <f t="shared" si="6"/>
        <v>GPA</v>
      </c>
    </row>
    <row r="413" spans="1:11" ht="15" customHeight="1">
      <c r="A413" s="1">
        <v>7</v>
      </c>
      <c r="B413" s="1">
        <v>1942</v>
      </c>
      <c r="C413" s="1" t="s">
        <v>53</v>
      </c>
      <c r="D413" s="1" t="s">
        <v>570</v>
      </c>
      <c r="E413" s="1" t="s">
        <v>571</v>
      </c>
      <c r="F413" s="1">
        <v>10144</v>
      </c>
      <c r="G413" s="1">
        <v>86.09</v>
      </c>
      <c r="H413" s="1">
        <v>118</v>
      </c>
      <c r="I413" s="1">
        <v>80</v>
      </c>
      <c r="J413" s="1" t="s">
        <v>48</v>
      </c>
      <c r="K413" s="9" t="str">
        <f t="shared" si="6"/>
        <v>GPA</v>
      </c>
    </row>
    <row r="414" spans="1:11" ht="15" customHeight="1">
      <c r="A414" s="1">
        <v>7</v>
      </c>
      <c r="B414" s="1">
        <v>1942</v>
      </c>
      <c r="C414" s="1" t="s">
        <v>18</v>
      </c>
      <c r="D414" s="1" t="s">
        <v>572</v>
      </c>
      <c r="E414" s="1" t="s">
        <v>573</v>
      </c>
      <c r="F414" s="1">
        <v>1127</v>
      </c>
      <c r="G414" s="1">
        <v>21.44</v>
      </c>
      <c r="H414" s="1">
        <v>53</v>
      </c>
      <c r="I414" s="1">
        <v>22</v>
      </c>
      <c r="J414" s="1" t="s">
        <v>48</v>
      </c>
      <c r="K414" s="9" t="str">
        <f t="shared" si="6"/>
        <v>GPA</v>
      </c>
    </row>
    <row r="415" spans="1:11" ht="15" customHeight="1">
      <c r="A415" s="1">
        <v>7</v>
      </c>
      <c r="B415" s="1">
        <v>1942</v>
      </c>
      <c r="C415" s="1" t="s">
        <v>20</v>
      </c>
      <c r="D415" s="1" t="s">
        <v>574</v>
      </c>
      <c r="E415" s="1" t="s">
        <v>575</v>
      </c>
      <c r="F415" s="1">
        <v>30</v>
      </c>
      <c r="G415" s="1">
        <v>2.5499999999999998</v>
      </c>
      <c r="H415" s="1">
        <v>12</v>
      </c>
      <c r="I415" s="1">
        <v>16</v>
      </c>
      <c r="J415" s="1" t="s">
        <v>48</v>
      </c>
      <c r="K415" s="9" t="str">
        <f t="shared" si="6"/>
        <v>GPA</v>
      </c>
    </row>
    <row r="416" spans="1:11" ht="15" customHeight="1">
      <c r="A416" s="1">
        <v>7</v>
      </c>
      <c r="B416" s="1">
        <v>1942</v>
      </c>
      <c r="C416" s="1" t="s">
        <v>53</v>
      </c>
      <c r="D416" s="1" t="s">
        <v>574</v>
      </c>
      <c r="E416" s="1" t="s">
        <v>575</v>
      </c>
      <c r="F416" s="1">
        <v>4591</v>
      </c>
      <c r="G416" s="1">
        <v>57.48</v>
      </c>
      <c r="H416" s="1">
        <v>80</v>
      </c>
      <c r="I416" s="1">
        <v>80</v>
      </c>
      <c r="J416" s="1" t="s">
        <v>48</v>
      </c>
      <c r="K416" s="9" t="str">
        <f t="shared" si="6"/>
        <v>GPA</v>
      </c>
    </row>
    <row r="417" spans="1:11" ht="15" customHeight="1">
      <c r="A417" s="1">
        <v>7</v>
      </c>
      <c r="B417" s="1">
        <v>1942</v>
      </c>
      <c r="C417" s="1" t="s">
        <v>18</v>
      </c>
      <c r="D417" s="1" t="s">
        <v>576</v>
      </c>
      <c r="E417" s="1" t="s">
        <v>577</v>
      </c>
      <c r="F417" s="1">
        <v>296</v>
      </c>
      <c r="G417" s="1">
        <v>19.93</v>
      </c>
      <c r="H417" s="1">
        <v>15</v>
      </c>
      <c r="I417" s="1">
        <v>22</v>
      </c>
      <c r="J417" s="1" t="s">
        <v>48</v>
      </c>
      <c r="K417" s="9" t="str">
        <f t="shared" si="6"/>
        <v>GPA</v>
      </c>
    </row>
    <row r="418" spans="1:11" ht="15" customHeight="1">
      <c r="A418" s="1">
        <v>7</v>
      </c>
      <c r="B418" s="1">
        <v>1942</v>
      </c>
      <c r="C418" s="1" t="s">
        <v>20</v>
      </c>
      <c r="D418" s="1" t="s">
        <v>576</v>
      </c>
      <c r="E418" s="1" t="s">
        <v>577</v>
      </c>
      <c r="F418" s="1">
        <v>127</v>
      </c>
      <c r="G418" s="1">
        <v>7.17</v>
      </c>
      <c r="H418" s="1">
        <v>18</v>
      </c>
      <c r="I418" s="1">
        <v>16</v>
      </c>
      <c r="J418" s="1" t="s">
        <v>48</v>
      </c>
      <c r="K418" s="9" t="str">
        <f t="shared" si="6"/>
        <v>GPA</v>
      </c>
    </row>
    <row r="419" spans="1:11" ht="15" customHeight="1">
      <c r="A419" s="1">
        <v>7</v>
      </c>
      <c r="B419" s="1">
        <v>1942</v>
      </c>
      <c r="C419" s="1" t="s">
        <v>53</v>
      </c>
      <c r="D419" s="1" t="s">
        <v>576</v>
      </c>
      <c r="E419" s="1" t="s">
        <v>577</v>
      </c>
      <c r="F419" s="1">
        <v>151</v>
      </c>
      <c r="G419" s="1">
        <v>4.41</v>
      </c>
      <c r="H419" s="1">
        <v>34</v>
      </c>
      <c r="I419" s="1">
        <v>80</v>
      </c>
      <c r="J419" s="1" t="s">
        <v>48</v>
      </c>
      <c r="K419" s="9" t="str">
        <f t="shared" si="6"/>
        <v>GPA</v>
      </c>
    </row>
    <row r="420" spans="1:11" ht="15" customHeight="1">
      <c r="A420" s="1">
        <v>7</v>
      </c>
      <c r="B420" s="1">
        <v>1942</v>
      </c>
      <c r="C420" s="1" t="s">
        <v>20</v>
      </c>
      <c r="D420" s="1" t="s">
        <v>578</v>
      </c>
      <c r="E420" s="1" t="s">
        <v>579</v>
      </c>
      <c r="F420" s="1">
        <v>179</v>
      </c>
      <c r="G420" s="1">
        <v>10.14</v>
      </c>
      <c r="H420" s="1">
        <v>18</v>
      </c>
      <c r="I420" s="1">
        <v>16</v>
      </c>
      <c r="J420" s="1" t="s">
        <v>48</v>
      </c>
      <c r="K420" s="9" t="str">
        <f t="shared" si="6"/>
        <v>GPA</v>
      </c>
    </row>
    <row r="421" spans="1:11" ht="15" customHeight="1">
      <c r="A421" s="1">
        <v>7</v>
      </c>
      <c r="B421" s="1">
        <v>1942</v>
      </c>
      <c r="C421" s="1" t="s">
        <v>53</v>
      </c>
      <c r="D421" s="1" t="s">
        <v>578</v>
      </c>
      <c r="E421" s="1" t="s">
        <v>579</v>
      </c>
      <c r="F421" s="1">
        <v>4194</v>
      </c>
      <c r="G421" s="1">
        <v>61.94</v>
      </c>
      <c r="H421" s="1">
        <v>68</v>
      </c>
      <c r="I421" s="1">
        <v>80</v>
      </c>
      <c r="J421" s="1" t="s">
        <v>48</v>
      </c>
      <c r="K421" s="9" t="str">
        <f t="shared" si="6"/>
        <v>GPA</v>
      </c>
    </row>
    <row r="422" spans="1:11" ht="15" customHeight="1">
      <c r="A422" s="1">
        <v>7</v>
      </c>
      <c r="B422" s="1">
        <v>1942</v>
      </c>
      <c r="C422" s="1" t="s">
        <v>20</v>
      </c>
      <c r="D422" s="1" t="s">
        <v>580</v>
      </c>
      <c r="E422" s="1" t="s">
        <v>581</v>
      </c>
      <c r="F422" s="1">
        <v>1946</v>
      </c>
      <c r="G422" s="1">
        <v>92.88</v>
      </c>
      <c r="H422" s="1">
        <v>21</v>
      </c>
      <c r="I422" s="1">
        <v>16</v>
      </c>
      <c r="J422" s="1" t="s">
        <v>48</v>
      </c>
      <c r="K422" s="9" t="str">
        <f t="shared" si="6"/>
        <v>GPA</v>
      </c>
    </row>
    <row r="423" spans="1:11" ht="15" customHeight="1">
      <c r="A423" s="1">
        <v>7</v>
      </c>
      <c r="B423" s="1">
        <v>1942</v>
      </c>
      <c r="C423" s="1" t="s">
        <v>53</v>
      </c>
      <c r="D423" s="1" t="s">
        <v>580</v>
      </c>
      <c r="E423" s="1" t="s">
        <v>581</v>
      </c>
      <c r="F423" s="1">
        <v>803</v>
      </c>
      <c r="G423" s="1">
        <v>8.32</v>
      </c>
      <c r="H423" s="1">
        <v>97</v>
      </c>
      <c r="I423" s="1">
        <v>80</v>
      </c>
      <c r="J423" s="1" t="s">
        <v>48</v>
      </c>
      <c r="K423" s="9" t="str">
        <f t="shared" si="6"/>
        <v>GPA</v>
      </c>
    </row>
    <row r="424" spans="1:11" ht="15" customHeight="1">
      <c r="A424" s="1">
        <v>7</v>
      </c>
      <c r="B424" s="1">
        <v>1942</v>
      </c>
      <c r="C424" s="1" t="s">
        <v>21</v>
      </c>
      <c r="D424" s="1" t="s">
        <v>582</v>
      </c>
      <c r="E424" s="1" t="s">
        <v>583</v>
      </c>
      <c r="F424" s="1">
        <v>716</v>
      </c>
      <c r="G424" s="1">
        <v>47.75</v>
      </c>
      <c r="H424" s="1">
        <v>15</v>
      </c>
      <c r="I424" s="1">
        <v>20</v>
      </c>
      <c r="J424" s="1" t="s">
        <v>48</v>
      </c>
      <c r="K424" s="9" t="str">
        <f t="shared" si="6"/>
        <v>GPA</v>
      </c>
    </row>
    <row r="425" spans="1:11" ht="15" customHeight="1">
      <c r="A425" s="1">
        <v>7</v>
      </c>
      <c r="B425" s="1">
        <v>1942</v>
      </c>
      <c r="C425" s="1" t="s">
        <v>53</v>
      </c>
      <c r="D425" s="1" t="s">
        <v>582</v>
      </c>
      <c r="E425" s="1" t="s">
        <v>583</v>
      </c>
      <c r="F425" s="1">
        <v>614</v>
      </c>
      <c r="G425" s="1">
        <v>7.81</v>
      </c>
      <c r="H425" s="1">
        <v>79</v>
      </c>
      <c r="I425" s="1">
        <v>80</v>
      </c>
      <c r="J425" s="1" t="s">
        <v>48</v>
      </c>
      <c r="K425" s="9" t="str">
        <f t="shared" si="6"/>
        <v>GPA</v>
      </c>
    </row>
    <row r="426" spans="1:11" ht="15" customHeight="1">
      <c r="A426" s="1">
        <v>7</v>
      </c>
      <c r="B426" s="1">
        <v>1942</v>
      </c>
      <c r="C426" s="1" t="s">
        <v>18</v>
      </c>
      <c r="D426" s="1" t="s">
        <v>584</v>
      </c>
      <c r="E426" s="1" t="s">
        <v>585</v>
      </c>
      <c r="F426" s="1">
        <v>96</v>
      </c>
      <c r="G426" s="1">
        <v>19.649999999999999</v>
      </c>
      <c r="H426" s="1">
        <v>5</v>
      </c>
      <c r="I426" s="1">
        <v>22</v>
      </c>
      <c r="J426" s="1" t="s">
        <v>48</v>
      </c>
      <c r="K426" s="9" t="str">
        <f t="shared" si="6"/>
        <v>GPA</v>
      </c>
    </row>
    <row r="427" spans="1:11" ht="15" customHeight="1">
      <c r="A427" s="1">
        <v>7</v>
      </c>
      <c r="B427" s="1">
        <v>1942</v>
      </c>
      <c r="C427" s="1" t="s">
        <v>53</v>
      </c>
      <c r="D427" s="1" t="s">
        <v>572</v>
      </c>
      <c r="E427" s="1" t="s">
        <v>573</v>
      </c>
      <c r="F427" s="1">
        <v>190</v>
      </c>
      <c r="G427" s="1">
        <v>3.62</v>
      </c>
      <c r="H427" s="1">
        <v>52</v>
      </c>
      <c r="I427" s="1">
        <v>80</v>
      </c>
      <c r="J427" s="1" t="s">
        <v>48</v>
      </c>
      <c r="K427" s="9" t="str">
        <f t="shared" si="6"/>
        <v>GPA</v>
      </c>
    </row>
    <row r="428" spans="1:11" ht="15" customHeight="1">
      <c r="A428" s="1">
        <v>7</v>
      </c>
      <c r="B428" s="1">
        <v>1942</v>
      </c>
      <c r="C428" s="1" t="s">
        <v>53</v>
      </c>
      <c r="D428" s="1" t="s">
        <v>586</v>
      </c>
      <c r="E428" s="1" t="s">
        <v>587</v>
      </c>
      <c r="F428" s="1">
        <v>1492</v>
      </c>
      <c r="G428" s="1">
        <v>18.47</v>
      </c>
      <c r="H428" s="1">
        <v>81</v>
      </c>
      <c r="I428" s="1">
        <v>80</v>
      </c>
      <c r="J428" s="1" t="s">
        <v>48</v>
      </c>
      <c r="K428" s="9" t="str">
        <f t="shared" si="6"/>
        <v>GPA</v>
      </c>
    </row>
    <row r="429" spans="1:11" ht="15" customHeight="1">
      <c r="A429" s="1">
        <v>7</v>
      </c>
      <c r="B429" s="1">
        <v>1942</v>
      </c>
      <c r="C429" s="1" t="s">
        <v>18</v>
      </c>
      <c r="D429" s="1" t="s">
        <v>526</v>
      </c>
      <c r="E429" s="1" t="s">
        <v>527</v>
      </c>
      <c r="F429" s="1">
        <v>1169</v>
      </c>
      <c r="G429" s="1">
        <v>18.72</v>
      </c>
      <c r="H429" s="1">
        <v>62</v>
      </c>
      <c r="I429" s="1">
        <v>22</v>
      </c>
      <c r="J429" s="1" t="s">
        <v>48</v>
      </c>
      <c r="K429" s="9" t="str">
        <f t="shared" si="6"/>
        <v>GPA</v>
      </c>
    </row>
    <row r="430" spans="1:11" ht="15" customHeight="1">
      <c r="A430" s="1">
        <v>7</v>
      </c>
      <c r="B430" s="1">
        <v>1942</v>
      </c>
      <c r="C430" s="1" t="s">
        <v>53</v>
      </c>
      <c r="D430" s="1" t="s">
        <v>548</v>
      </c>
      <c r="E430" s="1" t="s">
        <v>549</v>
      </c>
      <c r="F430" s="1">
        <v>1781</v>
      </c>
      <c r="G430" s="1">
        <v>27.06</v>
      </c>
      <c r="H430" s="1">
        <v>66</v>
      </c>
      <c r="I430" s="1">
        <v>80</v>
      </c>
      <c r="J430" s="1" t="s">
        <v>48</v>
      </c>
      <c r="K430" s="9" t="str">
        <f t="shared" si="6"/>
        <v>GPA</v>
      </c>
    </row>
    <row r="431" spans="1:11" ht="15" customHeight="1">
      <c r="A431" s="1">
        <v>7</v>
      </c>
      <c r="B431" s="1">
        <v>1942</v>
      </c>
      <c r="C431" s="1" t="s">
        <v>53</v>
      </c>
      <c r="D431" s="1" t="s">
        <v>588</v>
      </c>
      <c r="E431" s="1" t="s">
        <v>589</v>
      </c>
      <c r="F431" s="1">
        <v>2891</v>
      </c>
      <c r="G431" s="1">
        <v>47.51</v>
      </c>
      <c r="H431" s="1">
        <v>61</v>
      </c>
      <c r="I431" s="1">
        <v>80</v>
      </c>
      <c r="J431" s="1" t="s">
        <v>48</v>
      </c>
      <c r="K431" s="9" t="str">
        <f t="shared" si="6"/>
        <v>GPA</v>
      </c>
    </row>
    <row r="432" spans="1:11" ht="15" customHeight="1">
      <c r="A432" s="1">
        <v>7</v>
      </c>
      <c r="B432" s="1">
        <v>1942</v>
      </c>
      <c r="C432" s="1" t="s">
        <v>18</v>
      </c>
      <c r="D432" s="1" t="s">
        <v>590</v>
      </c>
      <c r="E432" s="1" t="s">
        <v>591</v>
      </c>
      <c r="F432" s="1">
        <v>722</v>
      </c>
      <c r="G432" s="1">
        <v>17.28</v>
      </c>
      <c r="H432" s="1">
        <v>42</v>
      </c>
      <c r="I432" s="1">
        <v>22</v>
      </c>
      <c r="J432" s="1" t="s">
        <v>48</v>
      </c>
      <c r="K432" s="9" t="str">
        <f t="shared" si="6"/>
        <v>GPA</v>
      </c>
    </row>
    <row r="433" spans="1:11" ht="15" customHeight="1">
      <c r="A433" s="1">
        <v>7</v>
      </c>
      <c r="B433" s="1">
        <v>1942</v>
      </c>
      <c r="C433" s="1" t="s">
        <v>20</v>
      </c>
      <c r="D433" s="1" t="s">
        <v>554</v>
      </c>
      <c r="E433" s="1" t="s">
        <v>555</v>
      </c>
      <c r="F433" s="1">
        <v>48</v>
      </c>
      <c r="G433" s="1">
        <v>3.71</v>
      </c>
      <c r="H433" s="1">
        <v>13</v>
      </c>
      <c r="I433" s="1">
        <v>16</v>
      </c>
      <c r="J433" s="1" t="s">
        <v>48</v>
      </c>
      <c r="K433" s="9" t="str">
        <f t="shared" si="6"/>
        <v>GPA</v>
      </c>
    </row>
    <row r="434" spans="1:11" ht="15" customHeight="1">
      <c r="A434" s="1">
        <v>7</v>
      </c>
      <c r="B434" s="1">
        <v>1942</v>
      </c>
      <c r="C434" s="1" t="s">
        <v>53</v>
      </c>
      <c r="D434" s="1" t="s">
        <v>554</v>
      </c>
      <c r="E434" s="1" t="s">
        <v>555</v>
      </c>
      <c r="F434" s="1">
        <v>1273</v>
      </c>
      <c r="G434" s="1">
        <v>14.6</v>
      </c>
      <c r="H434" s="1">
        <v>87</v>
      </c>
      <c r="I434" s="1">
        <v>80</v>
      </c>
      <c r="J434" s="1" t="s">
        <v>48</v>
      </c>
      <c r="K434" s="9" t="str">
        <f t="shared" si="6"/>
        <v>GPA</v>
      </c>
    </row>
    <row r="435" spans="1:11" ht="15" customHeight="1">
      <c r="A435" s="1">
        <v>7</v>
      </c>
      <c r="B435" s="1">
        <v>1942</v>
      </c>
      <c r="C435" s="1" t="s">
        <v>21</v>
      </c>
      <c r="D435" s="1" t="s">
        <v>592</v>
      </c>
      <c r="E435" s="1" t="s">
        <v>593</v>
      </c>
      <c r="F435" s="1">
        <v>1698</v>
      </c>
      <c r="G435" s="1">
        <v>66.73</v>
      </c>
      <c r="H435" s="1">
        <v>25</v>
      </c>
      <c r="I435" s="1">
        <v>20</v>
      </c>
      <c r="J435" s="1" t="s">
        <v>48</v>
      </c>
      <c r="K435" s="9" t="str">
        <f t="shared" si="6"/>
        <v>GPA</v>
      </c>
    </row>
    <row r="436" spans="1:11" ht="15" customHeight="1">
      <c r="A436" s="1">
        <v>7</v>
      </c>
      <c r="B436" s="1">
        <v>1942</v>
      </c>
      <c r="C436" s="1" t="s">
        <v>53</v>
      </c>
      <c r="D436" s="1" t="s">
        <v>592</v>
      </c>
      <c r="E436" s="1" t="s">
        <v>593</v>
      </c>
      <c r="F436" s="1">
        <v>322</v>
      </c>
      <c r="G436" s="1">
        <v>2.92</v>
      </c>
      <c r="H436" s="1">
        <v>110</v>
      </c>
      <c r="I436" s="1">
        <v>80</v>
      </c>
      <c r="J436" s="1" t="s">
        <v>48</v>
      </c>
      <c r="K436" s="9" t="str">
        <f t="shared" si="6"/>
        <v>GPA</v>
      </c>
    </row>
    <row r="437" spans="1:11" ht="15" customHeight="1">
      <c r="A437" s="1">
        <v>7</v>
      </c>
      <c r="B437" s="1">
        <v>1942</v>
      </c>
      <c r="C437" s="1" t="s">
        <v>21</v>
      </c>
      <c r="D437" s="1" t="s">
        <v>594</v>
      </c>
      <c r="E437" s="1" t="s">
        <v>595</v>
      </c>
      <c r="F437" s="1">
        <v>1932</v>
      </c>
      <c r="G437" s="1">
        <v>65.099999999999994</v>
      </c>
      <c r="H437" s="1">
        <v>30</v>
      </c>
      <c r="I437" s="1">
        <v>20</v>
      </c>
      <c r="J437" s="1" t="s">
        <v>48</v>
      </c>
      <c r="K437" s="9" t="str">
        <f t="shared" si="6"/>
        <v>GPA</v>
      </c>
    </row>
    <row r="438" spans="1:11" ht="15" customHeight="1">
      <c r="A438" s="1">
        <v>7</v>
      </c>
      <c r="B438" s="1">
        <v>1942</v>
      </c>
      <c r="C438" s="1" t="s">
        <v>53</v>
      </c>
      <c r="D438" s="1" t="s">
        <v>594</v>
      </c>
      <c r="E438" s="1" t="s">
        <v>595</v>
      </c>
      <c r="F438" s="1">
        <v>41</v>
      </c>
      <c r="G438" s="1">
        <v>0.23</v>
      </c>
      <c r="H438" s="1">
        <v>178</v>
      </c>
      <c r="I438" s="1">
        <v>80</v>
      </c>
      <c r="J438" s="1" t="s">
        <v>48</v>
      </c>
      <c r="K438" s="9" t="str">
        <f t="shared" si="6"/>
        <v>GPA</v>
      </c>
    </row>
    <row r="439" spans="1:11" ht="15" customHeight="1">
      <c r="A439" s="1">
        <v>7</v>
      </c>
      <c r="B439" s="1">
        <v>1942</v>
      </c>
      <c r="C439" s="1" t="s">
        <v>53</v>
      </c>
      <c r="D439" s="1" t="s">
        <v>596</v>
      </c>
      <c r="E439" s="1" t="s">
        <v>597</v>
      </c>
      <c r="F439" s="1">
        <v>5004</v>
      </c>
      <c r="G439" s="1">
        <v>64.680000000000007</v>
      </c>
      <c r="H439" s="1">
        <v>77</v>
      </c>
      <c r="I439" s="1">
        <v>80</v>
      </c>
      <c r="J439" s="1" t="s">
        <v>48</v>
      </c>
      <c r="K439" s="9" t="str">
        <f t="shared" si="6"/>
        <v>GPA</v>
      </c>
    </row>
    <row r="440" spans="1:11" ht="15" customHeight="1">
      <c r="A440" s="1">
        <v>7</v>
      </c>
      <c r="B440" s="1">
        <v>1942</v>
      </c>
      <c r="C440" s="1" t="s">
        <v>20</v>
      </c>
      <c r="D440" s="1" t="s">
        <v>598</v>
      </c>
      <c r="E440" s="1" t="s">
        <v>599</v>
      </c>
      <c r="F440" s="1">
        <v>3</v>
      </c>
      <c r="G440" s="1">
        <v>0.05</v>
      </c>
      <c r="H440" s="1">
        <v>60</v>
      </c>
      <c r="I440" s="1">
        <v>16</v>
      </c>
      <c r="J440" s="1" t="s">
        <v>48</v>
      </c>
      <c r="K440" s="9" t="str">
        <f t="shared" si="6"/>
        <v>GPA</v>
      </c>
    </row>
    <row r="441" spans="1:11" ht="15" customHeight="1">
      <c r="A441" s="1">
        <v>7</v>
      </c>
      <c r="B441" s="1">
        <v>1942</v>
      </c>
      <c r="C441" s="1" t="s">
        <v>18</v>
      </c>
      <c r="D441" s="1" t="s">
        <v>600</v>
      </c>
      <c r="E441" s="1" t="s">
        <v>601</v>
      </c>
      <c r="F441" s="1">
        <v>98</v>
      </c>
      <c r="G441" s="1">
        <v>16.37</v>
      </c>
      <c r="H441" s="1">
        <v>6</v>
      </c>
      <c r="I441" s="1">
        <v>22</v>
      </c>
      <c r="J441" s="1" t="s">
        <v>48</v>
      </c>
      <c r="K441" s="9" t="str">
        <f t="shared" si="6"/>
        <v>GPA</v>
      </c>
    </row>
    <row r="442" spans="1:11" ht="15" customHeight="1">
      <c r="A442" s="1">
        <v>7</v>
      </c>
      <c r="B442" s="1">
        <v>1942</v>
      </c>
      <c r="C442" s="1" t="s">
        <v>53</v>
      </c>
      <c r="D442" s="1" t="s">
        <v>602</v>
      </c>
      <c r="E442" s="1" t="s">
        <v>603</v>
      </c>
      <c r="F442" s="1">
        <v>1280</v>
      </c>
      <c r="G442" s="1">
        <v>17.98</v>
      </c>
      <c r="H442" s="1">
        <v>71</v>
      </c>
      <c r="I442" s="1">
        <v>80</v>
      </c>
      <c r="J442" s="1" t="s">
        <v>48</v>
      </c>
      <c r="K442" s="9" t="str">
        <f t="shared" si="6"/>
        <v>GPA</v>
      </c>
    </row>
    <row r="443" spans="1:11" ht="15" customHeight="1">
      <c r="A443" s="1">
        <v>7</v>
      </c>
      <c r="B443" s="1">
        <v>1942</v>
      </c>
      <c r="C443" s="1" t="s">
        <v>18</v>
      </c>
      <c r="D443" s="1" t="s">
        <v>604</v>
      </c>
      <c r="E443" s="1" t="s">
        <v>605</v>
      </c>
      <c r="F443" s="1">
        <v>1142</v>
      </c>
      <c r="G443" s="1">
        <v>15.59</v>
      </c>
      <c r="H443" s="1">
        <v>73</v>
      </c>
      <c r="I443" s="1">
        <v>22</v>
      </c>
      <c r="J443" s="1" t="s">
        <v>48</v>
      </c>
      <c r="K443" s="9" t="str">
        <f t="shared" si="6"/>
        <v>GPA</v>
      </c>
    </row>
    <row r="444" spans="1:11" ht="15" customHeight="1">
      <c r="A444" s="1">
        <v>7</v>
      </c>
      <c r="B444" s="1">
        <v>1942</v>
      </c>
      <c r="C444" s="1" t="s">
        <v>19</v>
      </c>
      <c r="D444" s="1" t="s">
        <v>606</v>
      </c>
      <c r="E444" s="1" t="s">
        <v>607</v>
      </c>
      <c r="F444" s="1">
        <v>167</v>
      </c>
      <c r="G444" s="1">
        <v>35.590000000000003</v>
      </c>
      <c r="H444" s="1">
        <v>5</v>
      </c>
      <c r="I444" s="1">
        <v>17</v>
      </c>
      <c r="J444" s="1" t="s">
        <v>48</v>
      </c>
      <c r="K444" s="9" t="str">
        <f t="shared" si="6"/>
        <v>GPA</v>
      </c>
    </row>
    <row r="445" spans="1:11" ht="15" customHeight="1">
      <c r="A445" s="1">
        <v>7</v>
      </c>
      <c r="B445" s="1">
        <v>1942</v>
      </c>
      <c r="C445" s="1" t="s">
        <v>53</v>
      </c>
      <c r="D445" s="1" t="s">
        <v>606</v>
      </c>
      <c r="E445" s="1" t="s">
        <v>607</v>
      </c>
      <c r="F445" s="1">
        <v>1082</v>
      </c>
      <c r="G445" s="1">
        <v>22.36</v>
      </c>
      <c r="H445" s="1">
        <v>48</v>
      </c>
      <c r="I445" s="1">
        <v>80</v>
      </c>
      <c r="J445" s="1" t="s">
        <v>48</v>
      </c>
      <c r="K445" s="9" t="str">
        <f t="shared" si="6"/>
        <v>GPA</v>
      </c>
    </row>
    <row r="446" spans="1:11" ht="15" customHeight="1">
      <c r="A446" s="1">
        <v>7</v>
      </c>
      <c r="B446" s="1">
        <v>1942</v>
      </c>
      <c r="C446" s="1" t="s">
        <v>53</v>
      </c>
      <c r="D446" s="1" t="s">
        <v>608</v>
      </c>
      <c r="E446" s="1" t="s">
        <v>609</v>
      </c>
      <c r="F446" s="1">
        <v>7402</v>
      </c>
      <c r="G446" s="1">
        <v>89.93</v>
      </c>
      <c r="H446" s="1">
        <v>82</v>
      </c>
      <c r="I446" s="1">
        <v>80</v>
      </c>
      <c r="J446" s="1" t="s">
        <v>48</v>
      </c>
      <c r="K446" s="9" t="str">
        <f t="shared" si="6"/>
        <v>GPA</v>
      </c>
    </row>
    <row r="447" spans="1:11" ht="15" customHeight="1">
      <c r="A447" s="1">
        <v>7</v>
      </c>
      <c r="B447" s="1">
        <v>1942</v>
      </c>
      <c r="C447" s="1" t="s">
        <v>18</v>
      </c>
      <c r="D447" s="1" t="s">
        <v>522</v>
      </c>
      <c r="E447" s="1" t="s">
        <v>523</v>
      </c>
      <c r="F447" s="1">
        <v>1560</v>
      </c>
      <c r="G447" s="1">
        <v>12.91</v>
      </c>
      <c r="H447" s="1">
        <v>121</v>
      </c>
      <c r="I447" s="1">
        <v>22</v>
      </c>
      <c r="J447" s="1" t="s">
        <v>48</v>
      </c>
      <c r="K447" s="9" t="str">
        <f t="shared" si="6"/>
        <v>GPA</v>
      </c>
    </row>
    <row r="448" spans="1:11" ht="15" customHeight="1">
      <c r="A448" s="1">
        <v>7</v>
      </c>
      <c r="B448" s="1">
        <v>1942</v>
      </c>
      <c r="C448" s="1" t="s">
        <v>53</v>
      </c>
      <c r="D448" s="1" t="s">
        <v>604</v>
      </c>
      <c r="E448" s="1" t="s">
        <v>605</v>
      </c>
      <c r="F448" s="1">
        <v>2070</v>
      </c>
      <c r="G448" s="1">
        <v>17.64</v>
      </c>
      <c r="H448" s="1">
        <v>117</v>
      </c>
      <c r="I448" s="1">
        <v>80</v>
      </c>
      <c r="J448" s="1" t="s">
        <v>48</v>
      </c>
      <c r="K448" s="9" t="str">
        <f t="shared" si="6"/>
        <v>GPA</v>
      </c>
    </row>
    <row r="449" spans="1:11" ht="15" customHeight="1">
      <c r="A449" s="1">
        <v>7</v>
      </c>
      <c r="B449" s="1">
        <v>1942</v>
      </c>
      <c r="C449" s="1" t="s">
        <v>53</v>
      </c>
      <c r="D449" s="1" t="s">
        <v>610</v>
      </c>
      <c r="E449" s="1" t="s">
        <v>611</v>
      </c>
      <c r="F449" s="1">
        <v>12431</v>
      </c>
      <c r="G449" s="1">
        <v>98.71</v>
      </c>
      <c r="H449" s="1">
        <v>126</v>
      </c>
      <c r="I449" s="1">
        <v>80</v>
      </c>
      <c r="J449" s="1" t="s">
        <v>48</v>
      </c>
      <c r="K449" s="9" t="str">
        <f t="shared" si="6"/>
        <v>GPA</v>
      </c>
    </row>
    <row r="450" spans="1:11" ht="15" customHeight="1">
      <c r="A450" s="1">
        <v>7</v>
      </c>
      <c r="B450" s="1">
        <v>1942</v>
      </c>
      <c r="C450" s="1" t="s">
        <v>18</v>
      </c>
      <c r="D450" s="1" t="s">
        <v>546</v>
      </c>
      <c r="E450" s="1" t="s">
        <v>547</v>
      </c>
      <c r="F450" s="1">
        <v>391</v>
      </c>
      <c r="G450" s="1">
        <v>10.85</v>
      </c>
      <c r="H450" s="1">
        <v>36</v>
      </c>
      <c r="I450" s="1">
        <v>22</v>
      </c>
      <c r="J450" s="1" t="s">
        <v>48</v>
      </c>
      <c r="K450" s="9" t="str">
        <f t="shared" ref="K450:K513" si="7">IF(J450&lt;&gt;"",IF(OR(UPPER(J450)="TERCEIRO",UPPER(J450)="TERCEIRA"),"TERCEIRA",IF(UPPER(J450)="GPA","GPA",J450)),IF(LEFT(D450,1)="T","TERCEIRA","GPA"))</f>
        <v>GPA</v>
      </c>
    </row>
    <row r="451" spans="1:11" ht="15" customHeight="1">
      <c r="A451" s="1">
        <v>7</v>
      </c>
      <c r="B451" s="1">
        <v>1942</v>
      </c>
      <c r="C451" s="1" t="s">
        <v>53</v>
      </c>
      <c r="D451" s="1" t="s">
        <v>538</v>
      </c>
      <c r="E451" s="1" t="s">
        <v>539</v>
      </c>
      <c r="F451" s="1">
        <v>2043</v>
      </c>
      <c r="G451" s="1">
        <v>12.43</v>
      </c>
      <c r="H451" s="1">
        <v>164</v>
      </c>
      <c r="I451" s="1">
        <v>80</v>
      </c>
      <c r="J451" s="1" t="s">
        <v>48</v>
      </c>
      <c r="K451" s="9" t="str">
        <f t="shared" si="7"/>
        <v>GPA</v>
      </c>
    </row>
    <row r="452" spans="1:11" ht="15" customHeight="1">
      <c r="A452" s="1">
        <v>7</v>
      </c>
      <c r="B452" s="1">
        <v>1942</v>
      </c>
      <c r="C452" s="1" t="s">
        <v>20</v>
      </c>
      <c r="D452" s="1" t="s">
        <v>612</v>
      </c>
      <c r="E452" s="1" t="s">
        <v>613</v>
      </c>
      <c r="F452" s="1">
        <v>534</v>
      </c>
      <c r="G452" s="1">
        <v>42.6</v>
      </c>
      <c r="H452" s="1">
        <v>13</v>
      </c>
      <c r="I452" s="1">
        <v>16</v>
      </c>
      <c r="J452" s="1" t="s">
        <v>48</v>
      </c>
      <c r="K452" s="9" t="str">
        <f t="shared" si="7"/>
        <v>GPA</v>
      </c>
    </row>
    <row r="453" spans="1:11" ht="15" customHeight="1">
      <c r="A453" s="1">
        <v>7</v>
      </c>
      <c r="B453" s="1">
        <v>1942</v>
      </c>
      <c r="C453" s="1" t="s">
        <v>53</v>
      </c>
      <c r="D453" s="1" t="s">
        <v>614</v>
      </c>
      <c r="E453" s="1" t="s">
        <v>615</v>
      </c>
      <c r="F453" s="1">
        <v>15660</v>
      </c>
      <c r="G453" s="1">
        <v>141.88</v>
      </c>
      <c r="H453" s="1">
        <v>110</v>
      </c>
      <c r="I453" s="1">
        <v>80</v>
      </c>
      <c r="J453" s="1" t="s">
        <v>48</v>
      </c>
      <c r="K453" s="9" t="str">
        <f t="shared" si="7"/>
        <v>GPA</v>
      </c>
    </row>
    <row r="454" spans="1:11" ht="15" customHeight="1">
      <c r="A454" s="1">
        <v>7</v>
      </c>
      <c r="B454" s="1">
        <v>1942</v>
      </c>
      <c r="C454" s="1" t="s">
        <v>53</v>
      </c>
      <c r="D454" s="1" t="s">
        <v>616</v>
      </c>
      <c r="E454" s="1" t="s">
        <v>617</v>
      </c>
      <c r="F454" s="1">
        <v>9481</v>
      </c>
      <c r="G454" s="1">
        <v>104.22</v>
      </c>
      <c r="H454" s="1">
        <v>91</v>
      </c>
      <c r="I454" s="1">
        <v>80</v>
      </c>
      <c r="J454" s="1" t="s">
        <v>48</v>
      </c>
      <c r="K454" s="9" t="str">
        <f t="shared" si="7"/>
        <v>GPA</v>
      </c>
    </row>
    <row r="455" spans="1:11" ht="15" customHeight="1">
      <c r="A455" s="1">
        <v>7</v>
      </c>
      <c r="B455" s="1">
        <v>1942</v>
      </c>
      <c r="C455" s="1" t="s">
        <v>53</v>
      </c>
      <c r="D455" s="1" t="s">
        <v>618</v>
      </c>
      <c r="E455" s="1" t="s">
        <v>619</v>
      </c>
      <c r="F455" s="1">
        <v>9165</v>
      </c>
      <c r="G455" s="1">
        <v>60.49</v>
      </c>
      <c r="H455" s="1">
        <v>152</v>
      </c>
      <c r="I455" s="1">
        <v>80</v>
      </c>
      <c r="J455" s="1" t="s">
        <v>48</v>
      </c>
      <c r="K455" s="9" t="str">
        <f t="shared" si="7"/>
        <v>GPA</v>
      </c>
    </row>
    <row r="456" spans="1:11" ht="15" customHeight="1">
      <c r="A456" s="1">
        <v>7</v>
      </c>
      <c r="B456" s="1">
        <v>1942</v>
      </c>
      <c r="C456" s="1" t="s">
        <v>53</v>
      </c>
      <c r="D456" s="1" t="s">
        <v>620</v>
      </c>
      <c r="E456" s="1" t="s">
        <v>621</v>
      </c>
      <c r="F456" s="1">
        <v>3255</v>
      </c>
      <c r="G456" s="1">
        <v>46.61</v>
      </c>
      <c r="H456" s="1">
        <v>70</v>
      </c>
      <c r="I456" s="1">
        <v>80</v>
      </c>
      <c r="J456" s="1" t="s">
        <v>48</v>
      </c>
      <c r="K456" s="9" t="str">
        <f t="shared" si="7"/>
        <v>GPA</v>
      </c>
    </row>
    <row r="457" spans="1:11" ht="15" customHeight="1">
      <c r="A457" s="1">
        <v>7</v>
      </c>
      <c r="B457" s="1">
        <v>1942</v>
      </c>
      <c r="C457" s="1" t="s">
        <v>53</v>
      </c>
      <c r="D457" s="1" t="s">
        <v>622</v>
      </c>
      <c r="E457" s="1" t="s">
        <v>623</v>
      </c>
      <c r="F457" s="1">
        <v>930</v>
      </c>
      <c r="G457" s="1">
        <v>9.32</v>
      </c>
      <c r="H457" s="1">
        <v>100</v>
      </c>
      <c r="I457" s="1">
        <v>80</v>
      </c>
      <c r="J457" s="1" t="s">
        <v>48</v>
      </c>
      <c r="K457" s="9" t="str">
        <f t="shared" si="7"/>
        <v>GPA</v>
      </c>
    </row>
    <row r="458" spans="1:11" ht="15" customHeight="1">
      <c r="A458" s="1">
        <v>7</v>
      </c>
      <c r="B458" s="1">
        <v>1942</v>
      </c>
      <c r="C458" s="1" t="s">
        <v>18</v>
      </c>
      <c r="D458" s="1" t="s">
        <v>574</v>
      </c>
      <c r="E458" s="1" t="s">
        <v>575</v>
      </c>
      <c r="F458" s="1">
        <v>193</v>
      </c>
      <c r="G458" s="1">
        <v>10.35</v>
      </c>
      <c r="H458" s="1">
        <v>19</v>
      </c>
      <c r="I458" s="1">
        <v>22</v>
      </c>
      <c r="J458" s="1" t="s">
        <v>48</v>
      </c>
      <c r="K458" s="9" t="str">
        <f t="shared" si="7"/>
        <v>GPA</v>
      </c>
    </row>
    <row r="459" spans="1:11" ht="15" customHeight="1">
      <c r="A459" s="1">
        <v>7</v>
      </c>
      <c r="B459" s="1">
        <v>1942</v>
      </c>
      <c r="C459" s="1" t="s">
        <v>53</v>
      </c>
      <c r="D459" s="1" t="s">
        <v>600</v>
      </c>
      <c r="E459" s="1" t="s">
        <v>601</v>
      </c>
      <c r="F459" s="1">
        <v>8617</v>
      </c>
      <c r="G459" s="1">
        <v>124.74</v>
      </c>
      <c r="H459" s="1">
        <v>69</v>
      </c>
      <c r="I459" s="1">
        <v>80</v>
      </c>
      <c r="J459" s="1" t="s">
        <v>48</v>
      </c>
      <c r="K459" s="9" t="str">
        <f t="shared" si="7"/>
        <v>GPA</v>
      </c>
    </row>
    <row r="460" spans="1:11" ht="15" customHeight="1">
      <c r="A460" s="1">
        <v>7</v>
      </c>
      <c r="B460" s="1">
        <v>1942</v>
      </c>
      <c r="C460" s="1" t="s">
        <v>18</v>
      </c>
      <c r="D460" s="1" t="s">
        <v>540</v>
      </c>
      <c r="E460" s="1" t="s">
        <v>541</v>
      </c>
      <c r="F460" s="1">
        <v>968</v>
      </c>
      <c r="G460" s="1">
        <v>9.26</v>
      </c>
      <c r="H460" s="1">
        <v>105</v>
      </c>
      <c r="I460" s="1">
        <v>22</v>
      </c>
      <c r="J460" s="1" t="s">
        <v>48</v>
      </c>
      <c r="K460" s="9" t="str">
        <f t="shared" si="7"/>
        <v>GPA</v>
      </c>
    </row>
    <row r="461" spans="1:11" ht="15" customHeight="1">
      <c r="A461" s="1">
        <v>7</v>
      </c>
      <c r="B461" s="1">
        <v>1942</v>
      </c>
      <c r="C461" s="1" t="s">
        <v>53</v>
      </c>
      <c r="D461" s="1" t="s">
        <v>624</v>
      </c>
      <c r="E461" s="1" t="s">
        <v>625</v>
      </c>
      <c r="F461" s="1">
        <v>2969</v>
      </c>
      <c r="G461" s="1">
        <v>26.69</v>
      </c>
      <c r="H461" s="1">
        <v>111</v>
      </c>
      <c r="I461" s="1">
        <v>80</v>
      </c>
      <c r="J461" s="1" t="s">
        <v>48</v>
      </c>
      <c r="K461" s="9" t="str">
        <f t="shared" si="7"/>
        <v>GPA</v>
      </c>
    </row>
    <row r="462" spans="1:11" ht="15" customHeight="1">
      <c r="A462" s="1">
        <v>7</v>
      </c>
      <c r="B462" s="1">
        <v>1942</v>
      </c>
      <c r="C462" s="1" t="s">
        <v>20</v>
      </c>
      <c r="D462" s="1" t="s">
        <v>626</v>
      </c>
      <c r="E462" s="1" t="s">
        <v>627</v>
      </c>
      <c r="F462" s="1">
        <v>1692</v>
      </c>
      <c r="G462" s="1">
        <v>91.37</v>
      </c>
      <c r="H462" s="1">
        <v>19</v>
      </c>
      <c r="I462" s="1">
        <v>16</v>
      </c>
      <c r="J462" s="1" t="s">
        <v>48</v>
      </c>
      <c r="K462" s="9" t="str">
        <f t="shared" si="7"/>
        <v>GPA</v>
      </c>
    </row>
    <row r="463" spans="1:11" ht="15" customHeight="1">
      <c r="A463" s="1">
        <v>7</v>
      </c>
      <c r="B463" s="1">
        <v>1942</v>
      </c>
      <c r="C463" s="1" t="s">
        <v>53</v>
      </c>
      <c r="D463" s="1" t="s">
        <v>626</v>
      </c>
      <c r="E463" s="1" t="s">
        <v>627</v>
      </c>
      <c r="F463" s="1">
        <v>366</v>
      </c>
      <c r="G463" s="1">
        <v>4.37</v>
      </c>
      <c r="H463" s="1">
        <v>84</v>
      </c>
      <c r="I463" s="1">
        <v>80</v>
      </c>
      <c r="J463" s="1" t="s">
        <v>48</v>
      </c>
      <c r="K463" s="9" t="str">
        <f t="shared" si="7"/>
        <v>GPA</v>
      </c>
    </row>
    <row r="464" spans="1:11" ht="15" customHeight="1">
      <c r="A464" s="1">
        <v>7</v>
      </c>
      <c r="B464" s="1">
        <v>1942</v>
      </c>
      <c r="C464" s="1" t="s">
        <v>21</v>
      </c>
      <c r="D464" s="1" t="s">
        <v>628</v>
      </c>
      <c r="E464" s="1" t="s">
        <v>629</v>
      </c>
      <c r="F464" s="1">
        <v>1348</v>
      </c>
      <c r="G464" s="1">
        <v>70.010000000000005</v>
      </c>
      <c r="H464" s="1">
        <v>19</v>
      </c>
      <c r="I464" s="1">
        <v>20</v>
      </c>
      <c r="J464" s="1" t="s">
        <v>48</v>
      </c>
      <c r="K464" s="9" t="str">
        <f t="shared" si="7"/>
        <v>GPA</v>
      </c>
    </row>
    <row r="465" spans="1:11" ht="15" customHeight="1">
      <c r="A465" s="1">
        <v>7</v>
      </c>
      <c r="B465" s="1">
        <v>1942</v>
      </c>
      <c r="C465" s="1" t="s">
        <v>53</v>
      </c>
      <c r="D465" s="1" t="s">
        <v>628</v>
      </c>
      <c r="E465" s="1" t="s">
        <v>629</v>
      </c>
      <c r="F465" s="1">
        <v>755</v>
      </c>
      <c r="G465" s="1">
        <v>4.78</v>
      </c>
      <c r="H465" s="1">
        <v>158</v>
      </c>
      <c r="I465" s="1">
        <v>80</v>
      </c>
      <c r="J465" s="1" t="s">
        <v>48</v>
      </c>
      <c r="K465" s="9" t="str">
        <f t="shared" si="7"/>
        <v>GPA</v>
      </c>
    </row>
    <row r="466" spans="1:11" ht="15" customHeight="1">
      <c r="A466" s="1">
        <v>7</v>
      </c>
      <c r="B466" s="1">
        <v>1942</v>
      </c>
      <c r="C466" s="1" t="s">
        <v>53</v>
      </c>
      <c r="D466" s="1" t="s">
        <v>630</v>
      </c>
      <c r="E466" s="1" t="s">
        <v>631</v>
      </c>
      <c r="F466" s="1">
        <v>3232</v>
      </c>
      <c r="G466" s="1">
        <v>32.44</v>
      </c>
      <c r="H466" s="1">
        <v>100</v>
      </c>
      <c r="I466" s="1">
        <v>80</v>
      </c>
      <c r="J466" s="1" t="s">
        <v>48</v>
      </c>
      <c r="K466" s="9" t="str">
        <f t="shared" si="7"/>
        <v>GPA</v>
      </c>
    </row>
    <row r="467" spans="1:11" ht="15" customHeight="1">
      <c r="A467" s="1">
        <v>7</v>
      </c>
      <c r="B467" s="1">
        <v>1942</v>
      </c>
      <c r="C467" s="1" t="s">
        <v>18</v>
      </c>
      <c r="D467" s="1" t="s">
        <v>624</v>
      </c>
      <c r="E467" s="1" t="s">
        <v>625</v>
      </c>
      <c r="F467" s="1">
        <v>965</v>
      </c>
      <c r="G467" s="1">
        <v>7.17</v>
      </c>
      <c r="H467" s="1">
        <v>135</v>
      </c>
      <c r="I467" s="1">
        <v>22</v>
      </c>
      <c r="J467" s="1" t="s">
        <v>48</v>
      </c>
      <c r="K467" s="9" t="str">
        <f t="shared" si="7"/>
        <v>GPA</v>
      </c>
    </row>
    <row r="468" spans="1:11" ht="15" customHeight="1">
      <c r="A468" s="1">
        <v>7</v>
      </c>
      <c r="B468" s="1">
        <v>1942</v>
      </c>
      <c r="C468" s="1" t="s">
        <v>20</v>
      </c>
      <c r="D468" s="1" t="s">
        <v>632</v>
      </c>
      <c r="E468" s="1" t="s">
        <v>633</v>
      </c>
      <c r="F468" s="1">
        <v>723</v>
      </c>
      <c r="G468" s="1">
        <v>19.48</v>
      </c>
      <c r="H468" s="1">
        <v>37</v>
      </c>
      <c r="I468" s="1">
        <v>16</v>
      </c>
      <c r="J468" s="1" t="s">
        <v>48</v>
      </c>
      <c r="K468" s="9" t="str">
        <f t="shared" si="7"/>
        <v>GPA</v>
      </c>
    </row>
    <row r="469" spans="1:11" ht="15" customHeight="1">
      <c r="A469" s="1">
        <v>7</v>
      </c>
      <c r="B469" s="1">
        <v>1942</v>
      </c>
      <c r="C469" s="1" t="s">
        <v>19</v>
      </c>
      <c r="D469" s="1" t="s">
        <v>632</v>
      </c>
      <c r="E469" s="1" t="s">
        <v>633</v>
      </c>
      <c r="F469" s="1">
        <v>1291</v>
      </c>
      <c r="G469" s="1">
        <v>52.55</v>
      </c>
      <c r="H469" s="1">
        <v>25</v>
      </c>
      <c r="I469" s="1">
        <v>17</v>
      </c>
      <c r="J469" s="1" t="s">
        <v>48</v>
      </c>
      <c r="K469" s="9" t="str">
        <f t="shared" si="7"/>
        <v>GPA</v>
      </c>
    </row>
    <row r="470" spans="1:11" ht="15" customHeight="1">
      <c r="A470" s="1">
        <v>7</v>
      </c>
      <c r="B470" s="1">
        <v>1942</v>
      </c>
      <c r="C470" s="1" t="s">
        <v>53</v>
      </c>
      <c r="D470" s="1" t="s">
        <v>632</v>
      </c>
      <c r="E470" s="1" t="s">
        <v>633</v>
      </c>
      <c r="F470" s="1">
        <v>176</v>
      </c>
      <c r="G470" s="1">
        <v>3.48</v>
      </c>
      <c r="H470" s="1">
        <v>51</v>
      </c>
      <c r="I470" s="1">
        <v>80</v>
      </c>
      <c r="J470" s="1" t="s">
        <v>48</v>
      </c>
      <c r="K470" s="9" t="str">
        <f t="shared" si="7"/>
        <v>GPA</v>
      </c>
    </row>
    <row r="471" spans="1:11" ht="15" customHeight="1">
      <c r="A471" s="1">
        <v>7</v>
      </c>
      <c r="B471" s="1">
        <v>1942</v>
      </c>
      <c r="C471" s="1" t="s">
        <v>53</v>
      </c>
      <c r="D471" s="1" t="s">
        <v>634</v>
      </c>
      <c r="E471" s="1" t="s">
        <v>635</v>
      </c>
      <c r="F471" s="1">
        <v>229</v>
      </c>
      <c r="G471" s="1">
        <v>14.12</v>
      </c>
      <c r="H471" s="1">
        <v>16</v>
      </c>
      <c r="I471" s="1">
        <v>80</v>
      </c>
      <c r="J471" s="1" t="s">
        <v>48</v>
      </c>
      <c r="K471" s="9" t="str">
        <f t="shared" si="7"/>
        <v>GPA</v>
      </c>
    </row>
    <row r="472" spans="1:11" ht="15" customHeight="1">
      <c r="A472" s="1">
        <v>7</v>
      </c>
      <c r="B472" s="1">
        <v>1942</v>
      </c>
      <c r="C472" s="1" t="s">
        <v>20</v>
      </c>
      <c r="D472" s="1" t="s">
        <v>636</v>
      </c>
      <c r="E472" s="1" t="s">
        <v>637</v>
      </c>
      <c r="F472" s="1">
        <v>12</v>
      </c>
      <c r="G472" s="1">
        <v>0.25</v>
      </c>
      <c r="H472" s="1">
        <v>48</v>
      </c>
      <c r="I472" s="1">
        <v>16</v>
      </c>
      <c r="J472" s="1" t="s">
        <v>48</v>
      </c>
      <c r="K472" s="9" t="str">
        <f t="shared" si="7"/>
        <v>GPA</v>
      </c>
    </row>
    <row r="473" spans="1:11" ht="15" customHeight="1">
      <c r="A473" s="1">
        <v>7</v>
      </c>
      <c r="B473" s="1">
        <v>1942</v>
      </c>
      <c r="C473" s="1" t="s">
        <v>53</v>
      </c>
      <c r="D473" s="1" t="s">
        <v>636</v>
      </c>
      <c r="E473" s="1" t="s">
        <v>637</v>
      </c>
      <c r="F473" s="1">
        <v>3236</v>
      </c>
      <c r="G473" s="1">
        <v>25.73</v>
      </c>
      <c r="H473" s="1">
        <v>126</v>
      </c>
      <c r="I473" s="1">
        <v>80</v>
      </c>
      <c r="J473" s="1" t="s">
        <v>48</v>
      </c>
      <c r="K473" s="9" t="str">
        <f t="shared" si="7"/>
        <v>GPA</v>
      </c>
    </row>
    <row r="474" spans="1:11" ht="15" customHeight="1">
      <c r="A474" s="1">
        <v>7</v>
      </c>
      <c r="B474" s="1">
        <v>1942</v>
      </c>
      <c r="C474" s="1" t="s">
        <v>20</v>
      </c>
      <c r="D474" s="1" t="s">
        <v>638</v>
      </c>
      <c r="E474" s="1" t="s">
        <v>639</v>
      </c>
      <c r="F474" s="1">
        <v>14</v>
      </c>
      <c r="G474" s="1">
        <v>4.0599999999999996</v>
      </c>
      <c r="H474" s="1">
        <v>3</v>
      </c>
      <c r="I474" s="1">
        <v>16</v>
      </c>
      <c r="J474" s="1" t="s">
        <v>48</v>
      </c>
      <c r="K474" s="9" t="str">
        <f t="shared" si="7"/>
        <v>GPA</v>
      </c>
    </row>
    <row r="475" spans="1:11" ht="15" customHeight="1">
      <c r="A475" s="1">
        <v>7</v>
      </c>
      <c r="B475" s="1">
        <v>1942</v>
      </c>
      <c r="C475" s="1" t="s">
        <v>53</v>
      </c>
      <c r="D475" s="1" t="s">
        <v>638</v>
      </c>
      <c r="E475" s="1" t="s">
        <v>639</v>
      </c>
      <c r="F475" s="1">
        <v>328</v>
      </c>
      <c r="G475" s="1">
        <v>6.27</v>
      </c>
      <c r="H475" s="1">
        <v>52</v>
      </c>
      <c r="I475" s="1">
        <v>80</v>
      </c>
      <c r="J475" s="1" t="s">
        <v>48</v>
      </c>
      <c r="K475" s="9" t="str">
        <f t="shared" si="7"/>
        <v>GPA</v>
      </c>
    </row>
    <row r="476" spans="1:11" ht="15" customHeight="1">
      <c r="A476" s="1">
        <v>7</v>
      </c>
      <c r="B476" s="1">
        <v>1942</v>
      </c>
      <c r="C476" s="1" t="s">
        <v>20</v>
      </c>
      <c r="D476" s="1" t="s">
        <v>640</v>
      </c>
      <c r="E476" s="1" t="s">
        <v>641</v>
      </c>
      <c r="F476" s="1">
        <v>63</v>
      </c>
      <c r="G476" s="1">
        <v>11.16</v>
      </c>
      <c r="H476" s="1">
        <v>6</v>
      </c>
      <c r="I476" s="1">
        <v>16</v>
      </c>
      <c r="J476" s="1" t="s">
        <v>48</v>
      </c>
      <c r="K476" s="9" t="str">
        <f t="shared" si="7"/>
        <v>GPA</v>
      </c>
    </row>
    <row r="477" spans="1:11" ht="15" customHeight="1">
      <c r="A477" s="1">
        <v>7</v>
      </c>
      <c r="B477" s="1">
        <v>1942</v>
      </c>
      <c r="C477" s="1" t="s">
        <v>19</v>
      </c>
      <c r="D477" s="1" t="s">
        <v>640</v>
      </c>
      <c r="E477" s="1" t="s">
        <v>641</v>
      </c>
      <c r="F477" s="1">
        <v>170</v>
      </c>
      <c r="G477" s="1">
        <v>77.78</v>
      </c>
      <c r="H477" s="1">
        <v>2</v>
      </c>
      <c r="I477" s="1">
        <v>17</v>
      </c>
      <c r="J477" s="1" t="s">
        <v>48</v>
      </c>
      <c r="K477" s="9" t="str">
        <f t="shared" si="7"/>
        <v>GPA</v>
      </c>
    </row>
    <row r="478" spans="1:11" ht="15" customHeight="1">
      <c r="A478" s="1">
        <v>7</v>
      </c>
      <c r="B478" s="1">
        <v>1942</v>
      </c>
      <c r="C478" s="1" t="s">
        <v>21</v>
      </c>
      <c r="D478" s="1" t="s">
        <v>642</v>
      </c>
      <c r="E478" s="1" t="s">
        <v>643</v>
      </c>
      <c r="F478" s="1">
        <v>1343</v>
      </c>
      <c r="G478" s="1">
        <v>76.52</v>
      </c>
      <c r="H478" s="1">
        <v>18</v>
      </c>
      <c r="I478" s="1">
        <v>20</v>
      </c>
      <c r="J478" s="1" t="s">
        <v>48</v>
      </c>
      <c r="K478" s="9" t="str">
        <f t="shared" si="7"/>
        <v>GPA</v>
      </c>
    </row>
    <row r="479" spans="1:11" ht="15" customHeight="1">
      <c r="A479" s="1">
        <v>7</v>
      </c>
      <c r="B479" s="1">
        <v>1942</v>
      </c>
      <c r="C479" s="1" t="s">
        <v>53</v>
      </c>
      <c r="D479" s="1" t="s">
        <v>642</v>
      </c>
      <c r="E479" s="1" t="s">
        <v>643</v>
      </c>
      <c r="F479" s="1">
        <v>716</v>
      </c>
      <c r="G479" s="1">
        <v>5.68</v>
      </c>
      <c r="H479" s="1">
        <v>126</v>
      </c>
      <c r="I479" s="1">
        <v>80</v>
      </c>
      <c r="J479" s="1" t="s">
        <v>48</v>
      </c>
      <c r="K479" s="9" t="str">
        <f t="shared" si="7"/>
        <v>GPA</v>
      </c>
    </row>
    <row r="480" spans="1:11" ht="15" customHeight="1">
      <c r="A480" s="1">
        <v>7</v>
      </c>
      <c r="B480" s="1">
        <v>1942</v>
      </c>
      <c r="C480" s="1" t="s">
        <v>18</v>
      </c>
      <c r="D480" s="1" t="s">
        <v>602</v>
      </c>
      <c r="E480" s="1" t="s">
        <v>603</v>
      </c>
      <c r="F480" s="1">
        <v>560</v>
      </c>
      <c r="G480" s="1">
        <v>7.12</v>
      </c>
      <c r="H480" s="1">
        <v>79</v>
      </c>
      <c r="I480" s="1">
        <v>22</v>
      </c>
      <c r="J480" s="1" t="s">
        <v>48</v>
      </c>
      <c r="K480" s="9" t="str">
        <f t="shared" si="7"/>
        <v>GPA</v>
      </c>
    </row>
    <row r="481" spans="1:11" ht="15" customHeight="1">
      <c r="A481" s="1">
        <v>7</v>
      </c>
      <c r="B481" s="1">
        <v>1942</v>
      </c>
      <c r="C481" s="1" t="s">
        <v>53</v>
      </c>
      <c r="D481" s="1" t="s">
        <v>644</v>
      </c>
      <c r="E481" s="1" t="s">
        <v>645</v>
      </c>
      <c r="F481" s="1">
        <v>1703</v>
      </c>
      <c r="G481" s="1">
        <v>15.82</v>
      </c>
      <c r="H481" s="1">
        <v>108</v>
      </c>
      <c r="I481" s="1">
        <v>80</v>
      </c>
      <c r="J481" s="1" t="s">
        <v>48</v>
      </c>
      <c r="K481" s="9" t="str">
        <f t="shared" si="7"/>
        <v>GPA</v>
      </c>
    </row>
    <row r="482" spans="1:11" ht="15" customHeight="1">
      <c r="A482" s="1">
        <v>7</v>
      </c>
      <c r="B482" s="1">
        <v>1942</v>
      </c>
      <c r="C482" s="1" t="s">
        <v>18</v>
      </c>
      <c r="D482" s="1" t="s">
        <v>644</v>
      </c>
      <c r="E482" s="1" t="s">
        <v>645</v>
      </c>
      <c r="F482" s="1">
        <v>215</v>
      </c>
      <c r="G482" s="1">
        <v>5.16</v>
      </c>
      <c r="H482" s="1">
        <v>42</v>
      </c>
      <c r="I482" s="1">
        <v>22</v>
      </c>
      <c r="J482" s="1" t="s">
        <v>48</v>
      </c>
      <c r="K482" s="9" t="str">
        <f t="shared" si="7"/>
        <v>GPA</v>
      </c>
    </row>
    <row r="483" spans="1:11" ht="15" customHeight="1">
      <c r="A483" s="1">
        <v>7</v>
      </c>
      <c r="B483" s="1">
        <v>1942</v>
      </c>
      <c r="C483" s="1" t="s">
        <v>53</v>
      </c>
      <c r="D483" s="1" t="s">
        <v>590</v>
      </c>
      <c r="E483" s="1" t="s">
        <v>591</v>
      </c>
      <c r="F483" s="1">
        <v>388</v>
      </c>
      <c r="G483" s="1">
        <v>6.4</v>
      </c>
      <c r="H483" s="1">
        <v>61</v>
      </c>
      <c r="I483" s="1">
        <v>80</v>
      </c>
      <c r="J483" s="1" t="s">
        <v>48</v>
      </c>
      <c r="K483" s="9" t="str">
        <f t="shared" si="7"/>
        <v>GPA</v>
      </c>
    </row>
    <row r="484" spans="1:11" ht="15" customHeight="1">
      <c r="A484" s="1">
        <v>7</v>
      </c>
      <c r="B484" s="1">
        <v>1942</v>
      </c>
      <c r="C484" s="1" t="s">
        <v>53</v>
      </c>
      <c r="D484" s="1" t="s">
        <v>646</v>
      </c>
      <c r="E484" s="1" t="s">
        <v>647</v>
      </c>
      <c r="F484" s="1">
        <v>5665</v>
      </c>
      <c r="G484" s="1">
        <v>85.07</v>
      </c>
      <c r="H484" s="1">
        <v>67</v>
      </c>
      <c r="I484" s="1">
        <v>80</v>
      </c>
      <c r="J484" s="1" t="s">
        <v>48</v>
      </c>
      <c r="K484" s="9" t="str">
        <f t="shared" si="7"/>
        <v>GPA</v>
      </c>
    </row>
    <row r="485" spans="1:11" ht="15" customHeight="1">
      <c r="A485" s="1">
        <v>7</v>
      </c>
      <c r="B485" s="1">
        <v>1942</v>
      </c>
      <c r="C485" s="1" t="s">
        <v>53</v>
      </c>
      <c r="D485" s="1" t="s">
        <v>648</v>
      </c>
      <c r="E485" s="1" t="s">
        <v>649</v>
      </c>
      <c r="F485" s="1">
        <v>14284</v>
      </c>
      <c r="G485" s="1">
        <v>129.84</v>
      </c>
      <c r="H485" s="1">
        <v>110</v>
      </c>
      <c r="I485" s="1">
        <v>80</v>
      </c>
      <c r="J485" s="1" t="s">
        <v>48</v>
      </c>
      <c r="K485" s="9" t="str">
        <f t="shared" si="7"/>
        <v>GPA</v>
      </c>
    </row>
    <row r="486" spans="1:11" ht="15" customHeight="1">
      <c r="A486" s="1">
        <v>7</v>
      </c>
      <c r="B486" s="1">
        <v>1942</v>
      </c>
      <c r="C486" s="1" t="s">
        <v>53</v>
      </c>
      <c r="D486" s="1" t="s">
        <v>650</v>
      </c>
      <c r="E486" s="1" t="s">
        <v>651</v>
      </c>
      <c r="F486" s="1">
        <v>6784</v>
      </c>
      <c r="G486" s="1">
        <v>98.44</v>
      </c>
      <c r="H486" s="1">
        <v>69</v>
      </c>
      <c r="I486" s="1">
        <v>80</v>
      </c>
      <c r="J486" s="1" t="s">
        <v>48</v>
      </c>
      <c r="K486" s="9" t="str">
        <f t="shared" si="7"/>
        <v>GPA</v>
      </c>
    </row>
    <row r="487" spans="1:11" ht="15" customHeight="1">
      <c r="A487" s="1">
        <v>7</v>
      </c>
      <c r="B487" s="1">
        <v>1942</v>
      </c>
      <c r="C487" s="1" t="s">
        <v>53</v>
      </c>
      <c r="D487" s="1" t="s">
        <v>652</v>
      </c>
      <c r="E487" s="1" t="s">
        <v>653</v>
      </c>
      <c r="F487" s="1">
        <v>4778</v>
      </c>
      <c r="G487" s="1">
        <v>75.91</v>
      </c>
      <c r="H487" s="1">
        <v>63</v>
      </c>
      <c r="I487" s="1">
        <v>80</v>
      </c>
      <c r="J487" s="1" t="s">
        <v>48</v>
      </c>
      <c r="K487" s="9" t="str">
        <f t="shared" si="7"/>
        <v>GPA</v>
      </c>
    </row>
    <row r="488" spans="1:11" ht="15" customHeight="1">
      <c r="A488" s="1">
        <v>7</v>
      </c>
      <c r="B488" s="1">
        <v>1942</v>
      </c>
      <c r="C488" s="1" t="s">
        <v>53</v>
      </c>
      <c r="D488" s="1" t="s">
        <v>654</v>
      </c>
      <c r="E488" s="1" t="s">
        <v>655</v>
      </c>
      <c r="F488" s="1">
        <v>7880</v>
      </c>
      <c r="G488" s="1">
        <v>138.19999999999999</v>
      </c>
      <c r="H488" s="1">
        <v>57</v>
      </c>
      <c r="I488" s="1">
        <v>80</v>
      </c>
      <c r="J488" s="1" t="s">
        <v>48</v>
      </c>
      <c r="K488" s="9" t="str">
        <f t="shared" si="7"/>
        <v>GPA</v>
      </c>
    </row>
    <row r="489" spans="1:11" ht="15" customHeight="1">
      <c r="A489" s="1">
        <v>7</v>
      </c>
      <c r="B489" s="1">
        <v>1942</v>
      </c>
      <c r="C489" s="1" t="s">
        <v>53</v>
      </c>
      <c r="D489" s="1" t="s">
        <v>656</v>
      </c>
      <c r="E489" s="1" t="s">
        <v>657</v>
      </c>
      <c r="F489" s="1">
        <v>10701</v>
      </c>
      <c r="G489" s="1">
        <v>141.29</v>
      </c>
      <c r="H489" s="1">
        <v>76</v>
      </c>
      <c r="I489" s="1">
        <v>80</v>
      </c>
      <c r="J489" s="1" t="s">
        <v>48</v>
      </c>
      <c r="K489" s="9" t="str">
        <f t="shared" si="7"/>
        <v>GPA</v>
      </c>
    </row>
    <row r="490" spans="1:11" ht="15" customHeight="1">
      <c r="A490" s="1">
        <v>7</v>
      </c>
      <c r="B490" s="1">
        <v>1942</v>
      </c>
      <c r="C490" s="1" t="s">
        <v>53</v>
      </c>
      <c r="D490" s="1" t="s">
        <v>658</v>
      </c>
      <c r="E490" s="1" t="s">
        <v>659</v>
      </c>
      <c r="F490" s="1">
        <v>17123</v>
      </c>
      <c r="G490" s="1">
        <v>131.01</v>
      </c>
      <c r="H490" s="1">
        <v>131</v>
      </c>
      <c r="I490" s="1">
        <v>80</v>
      </c>
      <c r="J490" s="1" t="s">
        <v>48</v>
      </c>
      <c r="K490" s="9" t="str">
        <f t="shared" si="7"/>
        <v>GPA</v>
      </c>
    </row>
    <row r="491" spans="1:11" ht="15" customHeight="1">
      <c r="A491" s="1">
        <v>7</v>
      </c>
      <c r="B491" s="1">
        <v>1942</v>
      </c>
      <c r="C491" s="1" t="s">
        <v>53</v>
      </c>
      <c r="D491" s="1" t="s">
        <v>660</v>
      </c>
      <c r="E491" s="1" t="s">
        <v>661</v>
      </c>
      <c r="F491" s="1">
        <v>9312</v>
      </c>
      <c r="G491" s="1">
        <v>108.69</v>
      </c>
      <c r="H491" s="1">
        <v>86</v>
      </c>
      <c r="I491" s="1">
        <v>80</v>
      </c>
      <c r="J491" s="1" t="s">
        <v>48</v>
      </c>
      <c r="K491" s="9" t="str">
        <f t="shared" si="7"/>
        <v>GPA</v>
      </c>
    </row>
    <row r="492" spans="1:11" ht="15" customHeight="1">
      <c r="A492" s="1">
        <v>7</v>
      </c>
      <c r="B492" s="1">
        <v>1942</v>
      </c>
      <c r="C492" s="1" t="s">
        <v>19</v>
      </c>
      <c r="D492" s="1" t="s">
        <v>662</v>
      </c>
      <c r="E492" s="1" t="s">
        <v>663</v>
      </c>
      <c r="F492" s="1">
        <v>701</v>
      </c>
      <c r="G492" s="1">
        <v>25.59</v>
      </c>
      <c r="H492" s="1">
        <v>27</v>
      </c>
      <c r="I492" s="1">
        <v>17</v>
      </c>
      <c r="J492" s="1" t="s">
        <v>48</v>
      </c>
      <c r="K492" s="9" t="str">
        <f t="shared" si="7"/>
        <v>GPA</v>
      </c>
    </row>
    <row r="493" spans="1:11" ht="15" customHeight="1">
      <c r="A493" s="1">
        <v>7</v>
      </c>
      <c r="B493" s="1">
        <v>1942</v>
      </c>
      <c r="C493" s="1" t="s">
        <v>53</v>
      </c>
      <c r="D493" s="1" t="s">
        <v>664</v>
      </c>
      <c r="E493" s="1" t="s">
        <v>665</v>
      </c>
      <c r="F493" s="1">
        <v>1318</v>
      </c>
      <c r="G493" s="1">
        <v>21.36</v>
      </c>
      <c r="H493" s="1">
        <v>62</v>
      </c>
      <c r="I493" s="1">
        <v>80</v>
      </c>
      <c r="J493" s="1" t="s">
        <v>48</v>
      </c>
      <c r="K493" s="9" t="str">
        <f t="shared" si="7"/>
        <v>GPA</v>
      </c>
    </row>
    <row r="494" spans="1:11" ht="15" customHeight="1">
      <c r="A494" s="1">
        <v>7</v>
      </c>
      <c r="B494" s="1">
        <v>1942</v>
      </c>
      <c r="C494" s="1" t="s">
        <v>53</v>
      </c>
      <c r="D494" s="1" t="s">
        <v>666</v>
      </c>
      <c r="E494" s="1" t="s">
        <v>667</v>
      </c>
      <c r="F494" s="1">
        <v>4887</v>
      </c>
      <c r="G494" s="1">
        <v>60.55</v>
      </c>
      <c r="H494" s="1">
        <v>81</v>
      </c>
      <c r="I494" s="1">
        <v>80</v>
      </c>
      <c r="J494" s="1" t="s">
        <v>48</v>
      </c>
      <c r="K494" s="9" t="str">
        <f t="shared" si="7"/>
        <v>GPA</v>
      </c>
    </row>
    <row r="495" spans="1:11" ht="15" customHeight="1">
      <c r="A495" s="1">
        <v>7</v>
      </c>
      <c r="B495" s="1">
        <v>1942</v>
      </c>
      <c r="C495" s="1" t="s">
        <v>18</v>
      </c>
      <c r="D495" s="1" t="s">
        <v>514</v>
      </c>
      <c r="E495" s="1" t="s">
        <v>515</v>
      </c>
      <c r="F495" s="1">
        <v>180</v>
      </c>
      <c r="G495" s="1">
        <v>2.52</v>
      </c>
      <c r="H495" s="1">
        <v>71</v>
      </c>
      <c r="I495" s="1">
        <v>22</v>
      </c>
      <c r="J495" s="1" t="s">
        <v>48</v>
      </c>
      <c r="K495" s="9" t="str">
        <f t="shared" si="7"/>
        <v>GPA</v>
      </c>
    </row>
    <row r="496" spans="1:11" ht="15" customHeight="1">
      <c r="A496" s="1">
        <v>7</v>
      </c>
      <c r="B496" s="1">
        <v>1942</v>
      </c>
      <c r="C496" s="1" t="s">
        <v>53</v>
      </c>
      <c r="D496" s="1" t="s">
        <v>584</v>
      </c>
      <c r="E496" s="1" t="s">
        <v>585</v>
      </c>
      <c r="F496" s="1">
        <v>866</v>
      </c>
      <c r="G496" s="1">
        <v>12.88</v>
      </c>
      <c r="H496" s="1">
        <v>67</v>
      </c>
      <c r="I496" s="1">
        <v>80</v>
      </c>
      <c r="J496" s="1" t="s">
        <v>48</v>
      </c>
      <c r="K496" s="9" t="str">
        <f t="shared" si="7"/>
        <v>GPA</v>
      </c>
    </row>
    <row r="497" spans="1:11" ht="15" customHeight="1">
      <c r="A497" s="1">
        <v>7</v>
      </c>
      <c r="B497" s="1">
        <v>1942</v>
      </c>
      <c r="C497" s="1" t="s">
        <v>53</v>
      </c>
      <c r="D497" s="1" t="s">
        <v>668</v>
      </c>
      <c r="E497" s="1" t="s">
        <v>669</v>
      </c>
      <c r="F497" s="1">
        <v>2200</v>
      </c>
      <c r="G497" s="1">
        <v>30.53</v>
      </c>
      <c r="H497" s="1">
        <v>72</v>
      </c>
      <c r="I497" s="1">
        <v>80</v>
      </c>
      <c r="J497" s="1" t="s">
        <v>48</v>
      </c>
      <c r="K497" s="9" t="str">
        <f t="shared" si="7"/>
        <v>GPA</v>
      </c>
    </row>
    <row r="498" spans="1:11" ht="15" customHeight="1">
      <c r="A498" s="1">
        <v>7</v>
      </c>
      <c r="B498" s="1">
        <v>1942</v>
      </c>
      <c r="C498" s="1" t="s">
        <v>53</v>
      </c>
      <c r="D498" s="1" t="s">
        <v>670</v>
      </c>
      <c r="E498" s="1" t="s">
        <v>671</v>
      </c>
      <c r="F498" s="1">
        <v>7574</v>
      </c>
      <c r="G498" s="1">
        <v>89.45</v>
      </c>
      <c r="H498" s="1">
        <v>85</v>
      </c>
      <c r="I498" s="1">
        <v>80</v>
      </c>
      <c r="J498" s="1" t="s">
        <v>48</v>
      </c>
      <c r="K498" s="9" t="str">
        <f t="shared" si="7"/>
        <v>GPA</v>
      </c>
    </row>
    <row r="499" spans="1:11" ht="15" customHeight="1">
      <c r="A499" s="1">
        <v>7</v>
      </c>
      <c r="B499" s="1">
        <v>1942</v>
      </c>
      <c r="C499" s="1" t="s">
        <v>18</v>
      </c>
      <c r="D499" s="1" t="s">
        <v>606</v>
      </c>
      <c r="E499" s="1" t="s">
        <v>607</v>
      </c>
      <c r="F499" s="1">
        <v>118</v>
      </c>
      <c r="G499" s="1">
        <v>2.36</v>
      </c>
      <c r="H499" s="1">
        <v>50</v>
      </c>
      <c r="I499" s="1">
        <v>22</v>
      </c>
      <c r="J499" s="1" t="s">
        <v>48</v>
      </c>
      <c r="K499" s="9" t="str">
        <f t="shared" si="7"/>
        <v>GPA</v>
      </c>
    </row>
    <row r="500" spans="1:11" ht="15" customHeight="1">
      <c r="A500" s="1">
        <v>7</v>
      </c>
      <c r="B500" s="1">
        <v>1942</v>
      </c>
      <c r="C500" s="1" t="s">
        <v>20</v>
      </c>
      <c r="D500" s="1" t="s">
        <v>672</v>
      </c>
      <c r="E500" s="1" t="s">
        <v>673</v>
      </c>
      <c r="F500" s="1">
        <v>56</v>
      </c>
      <c r="G500" s="1">
        <v>6.33</v>
      </c>
      <c r="H500" s="1">
        <v>9</v>
      </c>
      <c r="I500" s="1">
        <v>16</v>
      </c>
      <c r="J500" s="1" t="s">
        <v>48</v>
      </c>
      <c r="K500" s="9" t="str">
        <f t="shared" si="7"/>
        <v>GPA</v>
      </c>
    </row>
    <row r="501" spans="1:11" ht="15" customHeight="1">
      <c r="A501" s="1">
        <v>7</v>
      </c>
      <c r="B501" s="1">
        <v>1942</v>
      </c>
      <c r="C501" s="1" t="s">
        <v>19</v>
      </c>
      <c r="D501" s="1" t="s">
        <v>672</v>
      </c>
      <c r="E501" s="1" t="s">
        <v>673</v>
      </c>
      <c r="F501" s="1">
        <v>46</v>
      </c>
      <c r="G501" s="1">
        <v>17.59</v>
      </c>
      <c r="H501" s="1">
        <v>3</v>
      </c>
      <c r="I501" s="1">
        <v>17</v>
      </c>
      <c r="J501" s="1" t="s">
        <v>48</v>
      </c>
      <c r="K501" s="9" t="str">
        <f t="shared" si="7"/>
        <v>GPA</v>
      </c>
    </row>
    <row r="502" spans="1:11" ht="15" customHeight="1">
      <c r="A502" s="1">
        <v>7</v>
      </c>
      <c r="B502" s="1">
        <v>1942</v>
      </c>
      <c r="C502" s="1" t="s">
        <v>53</v>
      </c>
      <c r="D502" s="1" t="s">
        <v>672</v>
      </c>
      <c r="E502" s="1" t="s">
        <v>673</v>
      </c>
      <c r="F502" s="1">
        <v>507</v>
      </c>
      <c r="G502" s="1">
        <v>5.18</v>
      </c>
      <c r="H502" s="1">
        <v>98</v>
      </c>
      <c r="I502" s="1">
        <v>80</v>
      </c>
      <c r="J502" s="1" t="s">
        <v>48</v>
      </c>
      <c r="K502" s="9" t="str">
        <f t="shared" si="7"/>
        <v>GPA</v>
      </c>
    </row>
    <row r="503" spans="1:11" ht="15" customHeight="1">
      <c r="A503" s="1">
        <v>7</v>
      </c>
      <c r="B503" s="1">
        <v>1942</v>
      </c>
      <c r="C503" s="1" t="s">
        <v>18</v>
      </c>
      <c r="D503" s="1" t="s">
        <v>674</v>
      </c>
      <c r="E503" s="1" t="s">
        <v>675</v>
      </c>
      <c r="F503" s="1">
        <v>27</v>
      </c>
      <c r="G503" s="1">
        <v>2.36</v>
      </c>
      <c r="H503" s="1">
        <v>11</v>
      </c>
      <c r="I503" s="1">
        <v>22</v>
      </c>
      <c r="J503" s="1" t="s">
        <v>48</v>
      </c>
      <c r="K503" s="9" t="str">
        <f t="shared" si="7"/>
        <v>GPA</v>
      </c>
    </row>
    <row r="504" spans="1:11" ht="15" customHeight="1">
      <c r="A504" s="1">
        <v>7</v>
      </c>
      <c r="B504" s="1">
        <v>1942</v>
      </c>
      <c r="C504" s="1" t="s">
        <v>53</v>
      </c>
      <c r="D504" s="1" t="s">
        <v>552</v>
      </c>
      <c r="E504" s="1" t="s">
        <v>553</v>
      </c>
      <c r="F504" s="1">
        <v>2468</v>
      </c>
      <c r="G504" s="1">
        <v>18.03</v>
      </c>
      <c r="H504" s="1">
        <v>137</v>
      </c>
      <c r="I504" s="1">
        <v>80</v>
      </c>
      <c r="J504" s="1" t="s">
        <v>48</v>
      </c>
      <c r="K504" s="9" t="str">
        <f t="shared" si="7"/>
        <v>GPA</v>
      </c>
    </row>
    <row r="505" spans="1:11" ht="15" customHeight="1">
      <c r="A505" s="1">
        <v>7</v>
      </c>
      <c r="B505" s="1">
        <v>1942</v>
      </c>
      <c r="C505" s="1" t="s">
        <v>53</v>
      </c>
      <c r="D505" s="1" t="s">
        <v>676</v>
      </c>
      <c r="E505" s="1" t="s">
        <v>677</v>
      </c>
      <c r="F505" s="1">
        <v>8589</v>
      </c>
      <c r="G505" s="1">
        <v>97.85</v>
      </c>
      <c r="H505" s="1">
        <v>88</v>
      </c>
      <c r="I505" s="1">
        <v>80</v>
      </c>
      <c r="J505" s="1" t="s">
        <v>48</v>
      </c>
      <c r="K505" s="9" t="str">
        <f t="shared" si="7"/>
        <v>GPA</v>
      </c>
    </row>
    <row r="506" spans="1:11" ht="15" customHeight="1">
      <c r="A506" s="1">
        <v>7</v>
      </c>
      <c r="B506" s="1">
        <v>1942</v>
      </c>
      <c r="C506" s="1" t="s">
        <v>18</v>
      </c>
      <c r="D506" s="1" t="s">
        <v>632</v>
      </c>
      <c r="E506" s="1" t="s">
        <v>633</v>
      </c>
      <c r="F506" s="1">
        <v>82</v>
      </c>
      <c r="G506" s="1">
        <v>1.79</v>
      </c>
      <c r="H506" s="1">
        <v>46</v>
      </c>
      <c r="I506" s="1">
        <v>22</v>
      </c>
      <c r="J506" s="1" t="s">
        <v>48</v>
      </c>
      <c r="K506" s="9" t="str">
        <f t="shared" si="7"/>
        <v>GPA</v>
      </c>
    </row>
    <row r="507" spans="1:11" ht="15" customHeight="1">
      <c r="A507" s="1">
        <v>7</v>
      </c>
      <c r="B507" s="1">
        <v>1942</v>
      </c>
      <c r="C507" s="1" t="s">
        <v>53</v>
      </c>
      <c r="D507" s="1" t="s">
        <v>674</v>
      </c>
      <c r="E507" s="1" t="s">
        <v>675</v>
      </c>
      <c r="F507" s="1">
        <v>11276</v>
      </c>
      <c r="G507" s="1">
        <v>119.03</v>
      </c>
      <c r="H507" s="1">
        <v>95</v>
      </c>
      <c r="I507" s="1">
        <v>80</v>
      </c>
      <c r="J507" s="1" t="s">
        <v>48</v>
      </c>
      <c r="K507" s="9" t="str">
        <f t="shared" si="7"/>
        <v>GPA</v>
      </c>
    </row>
    <row r="508" spans="1:11" ht="15" customHeight="1">
      <c r="A508" s="1">
        <v>7</v>
      </c>
      <c r="B508" s="1">
        <v>1942</v>
      </c>
      <c r="C508" s="1" t="s">
        <v>20</v>
      </c>
      <c r="D508" s="1" t="s">
        <v>678</v>
      </c>
      <c r="E508" s="1" t="s">
        <v>679</v>
      </c>
      <c r="F508" s="1">
        <v>2062</v>
      </c>
      <c r="G508" s="1">
        <v>102.15</v>
      </c>
      <c r="H508" s="1">
        <v>20</v>
      </c>
      <c r="I508" s="1">
        <v>16</v>
      </c>
      <c r="J508" s="1" t="s">
        <v>48</v>
      </c>
      <c r="K508" s="9" t="str">
        <f t="shared" si="7"/>
        <v>GPA</v>
      </c>
    </row>
    <row r="509" spans="1:11" ht="15" customHeight="1">
      <c r="A509" s="1">
        <v>7</v>
      </c>
      <c r="B509" s="1">
        <v>1942</v>
      </c>
      <c r="C509" s="1" t="s">
        <v>53</v>
      </c>
      <c r="D509" s="1" t="s">
        <v>678</v>
      </c>
      <c r="E509" s="1" t="s">
        <v>679</v>
      </c>
      <c r="F509" s="1">
        <v>1210</v>
      </c>
      <c r="G509" s="1">
        <v>7</v>
      </c>
      <c r="H509" s="1">
        <v>173</v>
      </c>
      <c r="I509" s="1">
        <v>80</v>
      </c>
      <c r="J509" s="1" t="s">
        <v>48</v>
      </c>
      <c r="K509" s="9" t="str">
        <f t="shared" si="7"/>
        <v>GPA</v>
      </c>
    </row>
    <row r="510" spans="1:11" ht="15" customHeight="1">
      <c r="A510" s="1">
        <v>7</v>
      </c>
      <c r="B510" s="1">
        <v>1942</v>
      </c>
      <c r="C510" s="1" t="s">
        <v>53</v>
      </c>
      <c r="D510" s="1" t="s">
        <v>680</v>
      </c>
      <c r="E510" s="1" t="s">
        <v>681</v>
      </c>
      <c r="F510" s="1">
        <v>8216</v>
      </c>
      <c r="G510" s="1">
        <v>113.63</v>
      </c>
      <c r="H510" s="1">
        <v>72</v>
      </c>
      <c r="I510" s="1">
        <v>80</v>
      </c>
      <c r="J510" s="1" t="s">
        <v>48</v>
      </c>
      <c r="K510" s="9" t="str">
        <f t="shared" si="7"/>
        <v>GPA</v>
      </c>
    </row>
    <row r="511" spans="1:11" ht="15" customHeight="1">
      <c r="A511" s="1">
        <v>7</v>
      </c>
      <c r="B511" s="1">
        <v>1942</v>
      </c>
      <c r="C511" s="1" t="s">
        <v>53</v>
      </c>
      <c r="D511" s="1" t="s">
        <v>682</v>
      </c>
      <c r="E511" s="1" t="s">
        <v>683</v>
      </c>
      <c r="F511" s="1">
        <v>14499</v>
      </c>
      <c r="G511" s="1">
        <v>144.71</v>
      </c>
      <c r="H511" s="1">
        <v>100</v>
      </c>
      <c r="I511" s="1">
        <v>80</v>
      </c>
      <c r="J511" s="1" t="s">
        <v>48</v>
      </c>
      <c r="K511" s="9" t="str">
        <f t="shared" si="7"/>
        <v>GPA</v>
      </c>
    </row>
    <row r="512" spans="1:11" ht="15" customHeight="1">
      <c r="A512" s="1">
        <v>7</v>
      </c>
      <c r="B512" s="1">
        <v>1942</v>
      </c>
      <c r="C512" s="1" t="s">
        <v>21</v>
      </c>
      <c r="D512" s="1" t="s">
        <v>684</v>
      </c>
      <c r="E512" s="1" t="s">
        <v>685</v>
      </c>
      <c r="F512" s="1">
        <v>1398</v>
      </c>
      <c r="G512" s="1">
        <v>64.09</v>
      </c>
      <c r="H512" s="1">
        <v>22</v>
      </c>
      <c r="I512" s="1">
        <v>20</v>
      </c>
      <c r="J512" s="1" t="s">
        <v>48</v>
      </c>
      <c r="K512" s="9" t="str">
        <f t="shared" si="7"/>
        <v>GPA</v>
      </c>
    </row>
    <row r="513" spans="1:11" ht="15" customHeight="1">
      <c r="A513" s="1">
        <v>7</v>
      </c>
      <c r="B513" s="1">
        <v>1942</v>
      </c>
      <c r="C513" s="1" t="s">
        <v>53</v>
      </c>
      <c r="D513" s="1" t="s">
        <v>684</v>
      </c>
      <c r="E513" s="1" t="s">
        <v>685</v>
      </c>
      <c r="F513" s="1">
        <v>141</v>
      </c>
      <c r="G513" s="1">
        <v>0.7</v>
      </c>
      <c r="H513" s="1">
        <v>201</v>
      </c>
      <c r="I513" s="1">
        <v>80</v>
      </c>
      <c r="J513" s="1" t="s">
        <v>48</v>
      </c>
      <c r="K513" s="9" t="str">
        <f t="shared" si="7"/>
        <v>GPA</v>
      </c>
    </row>
    <row r="514" spans="1:11" ht="15" customHeight="1">
      <c r="A514" s="1">
        <v>7</v>
      </c>
      <c r="B514" s="1">
        <v>1942</v>
      </c>
      <c r="C514" s="1" t="s">
        <v>53</v>
      </c>
      <c r="D514" s="1" t="s">
        <v>686</v>
      </c>
      <c r="E514" s="1" t="s">
        <v>687</v>
      </c>
      <c r="F514" s="1">
        <v>4911</v>
      </c>
      <c r="G514" s="1">
        <v>80.3</v>
      </c>
      <c r="H514" s="1">
        <v>61</v>
      </c>
      <c r="I514" s="1">
        <v>80</v>
      </c>
      <c r="J514" s="1" t="s">
        <v>48</v>
      </c>
      <c r="K514" s="9" t="str">
        <f t="shared" ref="K514:K577" si="8">IF(J514&lt;&gt;"",IF(OR(UPPER(J514)="TERCEIRO",UPPER(J514)="TERCEIRA"),"TERCEIRA",IF(UPPER(J514)="GPA","GPA",J514)),IF(LEFT(D514,1)="T","TERCEIRA","GPA"))</f>
        <v>GPA</v>
      </c>
    </row>
    <row r="515" spans="1:11" ht="15" customHeight="1">
      <c r="A515" s="1">
        <v>7</v>
      </c>
      <c r="B515" s="1">
        <v>1942</v>
      </c>
      <c r="C515" s="1" t="s">
        <v>53</v>
      </c>
      <c r="D515" s="1" t="s">
        <v>688</v>
      </c>
      <c r="E515" s="1" t="s">
        <v>689</v>
      </c>
      <c r="F515" s="1">
        <v>5911</v>
      </c>
      <c r="G515" s="1">
        <v>86.6</v>
      </c>
      <c r="H515" s="1">
        <v>68</v>
      </c>
      <c r="I515" s="1">
        <v>80</v>
      </c>
      <c r="J515" s="1" t="s">
        <v>48</v>
      </c>
      <c r="K515" s="9" t="str">
        <f t="shared" si="8"/>
        <v>GPA</v>
      </c>
    </row>
    <row r="516" spans="1:11" ht="15" customHeight="1">
      <c r="A516" s="1">
        <v>7</v>
      </c>
      <c r="B516" s="1">
        <v>1942</v>
      </c>
      <c r="C516" s="1" t="s">
        <v>18</v>
      </c>
      <c r="D516" s="1" t="s">
        <v>672</v>
      </c>
      <c r="E516" s="1" t="s">
        <v>673</v>
      </c>
      <c r="F516" s="1">
        <v>37</v>
      </c>
      <c r="G516" s="1">
        <v>1.07</v>
      </c>
      <c r="H516" s="1">
        <v>35</v>
      </c>
      <c r="I516" s="1">
        <v>22</v>
      </c>
      <c r="J516" s="1" t="s">
        <v>48</v>
      </c>
      <c r="K516" s="9" t="str">
        <f t="shared" si="8"/>
        <v>GPA</v>
      </c>
    </row>
    <row r="517" spans="1:11" ht="15" customHeight="1">
      <c r="A517" s="1">
        <v>7</v>
      </c>
      <c r="B517" s="1">
        <v>1942</v>
      </c>
      <c r="C517" s="1" t="s">
        <v>53</v>
      </c>
      <c r="D517" s="1" t="s">
        <v>530</v>
      </c>
      <c r="E517" s="1" t="s">
        <v>531</v>
      </c>
      <c r="F517" s="1">
        <v>2435</v>
      </c>
      <c r="G517" s="1">
        <v>28.5</v>
      </c>
      <c r="H517" s="1">
        <v>85</v>
      </c>
      <c r="I517" s="1">
        <v>80</v>
      </c>
      <c r="J517" s="1" t="s">
        <v>48</v>
      </c>
      <c r="K517" s="9" t="str">
        <f t="shared" si="8"/>
        <v>GPA</v>
      </c>
    </row>
    <row r="518" spans="1:11" ht="15" customHeight="1">
      <c r="A518" s="1">
        <v>7</v>
      </c>
      <c r="B518" s="1">
        <v>1942</v>
      </c>
      <c r="C518" s="1" t="s">
        <v>53</v>
      </c>
      <c r="D518" s="1" t="s">
        <v>690</v>
      </c>
      <c r="E518" s="1" t="s">
        <v>691</v>
      </c>
      <c r="F518" s="1">
        <v>12187</v>
      </c>
      <c r="G518" s="1">
        <v>128.76</v>
      </c>
      <c r="H518" s="1">
        <v>95</v>
      </c>
      <c r="I518" s="1">
        <v>80</v>
      </c>
      <c r="J518" s="1" t="s">
        <v>48</v>
      </c>
      <c r="K518" s="9" t="str">
        <f t="shared" si="8"/>
        <v>GPA</v>
      </c>
    </row>
    <row r="519" spans="1:11" ht="15" customHeight="1">
      <c r="A519" s="1">
        <v>7</v>
      </c>
      <c r="B519" s="1">
        <v>1942</v>
      </c>
      <c r="C519" s="1" t="s">
        <v>53</v>
      </c>
      <c r="D519" s="1" t="s">
        <v>692</v>
      </c>
      <c r="E519" s="1" t="s">
        <v>693</v>
      </c>
      <c r="F519" s="1">
        <v>7875</v>
      </c>
      <c r="G519" s="1">
        <v>91</v>
      </c>
      <c r="H519" s="1">
        <v>87</v>
      </c>
      <c r="I519" s="1">
        <v>80</v>
      </c>
      <c r="J519" s="1" t="s">
        <v>48</v>
      </c>
      <c r="K519" s="9" t="str">
        <f t="shared" si="8"/>
        <v>GPA</v>
      </c>
    </row>
    <row r="520" spans="1:11" ht="15" customHeight="1">
      <c r="A520" s="1">
        <v>7</v>
      </c>
      <c r="B520" s="1">
        <v>1942</v>
      </c>
      <c r="C520" s="1" t="s">
        <v>53</v>
      </c>
      <c r="D520" s="1" t="s">
        <v>694</v>
      </c>
      <c r="E520" s="1" t="s">
        <v>695</v>
      </c>
      <c r="F520" s="1">
        <v>9586</v>
      </c>
      <c r="G520" s="1">
        <v>139.96</v>
      </c>
      <c r="H520" s="1">
        <v>68</v>
      </c>
      <c r="I520" s="1">
        <v>80</v>
      </c>
      <c r="J520" s="1" t="s">
        <v>48</v>
      </c>
      <c r="K520" s="9" t="str">
        <f t="shared" si="8"/>
        <v>GPA</v>
      </c>
    </row>
    <row r="521" spans="1:11" ht="15" customHeight="1">
      <c r="A521" s="1">
        <v>7</v>
      </c>
      <c r="B521" s="1">
        <v>1942</v>
      </c>
      <c r="C521" s="1" t="s">
        <v>53</v>
      </c>
      <c r="D521" s="1" t="s">
        <v>696</v>
      </c>
      <c r="E521" s="1" t="s">
        <v>697</v>
      </c>
      <c r="F521" s="1">
        <v>9305</v>
      </c>
      <c r="G521" s="1">
        <v>101.98</v>
      </c>
      <c r="H521" s="1">
        <v>91</v>
      </c>
      <c r="I521" s="1">
        <v>80</v>
      </c>
      <c r="J521" s="1" t="s">
        <v>48</v>
      </c>
      <c r="K521" s="9" t="str">
        <f t="shared" si="8"/>
        <v>GPA</v>
      </c>
    </row>
    <row r="522" spans="1:11" ht="15" customHeight="1">
      <c r="A522" s="1">
        <v>7</v>
      </c>
      <c r="B522" s="1">
        <v>1942</v>
      </c>
      <c r="C522" s="1" t="s">
        <v>53</v>
      </c>
      <c r="D522" s="1" t="s">
        <v>698</v>
      </c>
      <c r="E522" s="1" t="s">
        <v>699</v>
      </c>
      <c r="F522" s="1">
        <v>986</v>
      </c>
      <c r="G522" s="1">
        <v>11.98</v>
      </c>
      <c r="H522" s="1">
        <v>82</v>
      </c>
      <c r="I522" s="1">
        <v>80</v>
      </c>
      <c r="J522" s="1" t="s">
        <v>48</v>
      </c>
      <c r="K522" s="9" t="str">
        <f t="shared" si="8"/>
        <v>GPA</v>
      </c>
    </row>
    <row r="523" spans="1:11" ht="15" customHeight="1">
      <c r="A523" s="1">
        <v>7</v>
      </c>
      <c r="B523" s="1">
        <v>1942</v>
      </c>
      <c r="C523" s="1" t="s">
        <v>53</v>
      </c>
      <c r="D523" s="1" t="s">
        <v>700</v>
      </c>
      <c r="E523" s="1" t="s">
        <v>701</v>
      </c>
      <c r="F523" s="1">
        <v>5899</v>
      </c>
      <c r="G523" s="1">
        <v>83.4</v>
      </c>
      <c r="H523" s="1">
        <v>71</v>
      </c>
      <c r="I523" s="1">
        <v>80</v>
      </c>
      <c r="J523" s="1" t="s">
        <v>48</v>
      </c>
      <c r="K523" s="9" t="str">
        <f t="shared" si="8"/>
        <v>GPA</v>
      </c>
    </row>
    <row r="524" spans="1:11" ht="15" customHeight="1">
      <c r="A524" s="1">
        <v>7</v>
      </c>
      <c r="B524" s="1">
        <v>1942</v>
      </c>
      <c r="C524" s="1" t="s">
        <v>53</v>
      </c>
      <c r="D524" s="1" t="s">
        <v>702</v>
      </c>
      <c r="E524" s="1" t="s">
        <v>703</v>
      </c>
      <c r="F524" s="1">
        <v>13729</v>
      </c>
      <c r="G524" s="1">
        <v>82.21</v>
      </c>
      <c r="H524" s="1">
        <v>167</v>
      </c>
      <c r="I524" s="1">
        <v>80</v>
      </c>
      <c r="J524" s="1" t="s">
        <v>48</v>
      </c>
      <c r="K524" s="9" t="str">
        <f t="shared" si="8"/>
        <v>GPA</v>
      </c>
    </row>
    <row r="525" spans="1:11" ht="15" customHeight="1">
      <c r="A525" s="1">
        <v>7</v>
      </c>
      <c r="B525" s="1">
        <v>1942</v>
      </c>
      <c r="C525" s="1" t="s">
        <v>53</v>
      </c>
      <c r="D525" s="1" t="s">
        <v>704</v>
      </c>
      <c r="E525" s="1" t="s">
        <v>705</v>
      </c>
      <c r="F525" s="1">
        <v>11042</v>
      </c>
      <c r="G525" s="1">
        <v>113.01</v>
      </c>
      <c r="H525" s="1">
        <v>98</v>
      </c>
      <c r="I525" s="1">
        <v>80</v>
      </c>
      <c r="J525" s="1" t="s">
        <v>48</v>
      </c>
      <c r="K525" s="9" t="str">
        <f t="shared" si="8"/>
        <v>GPA</v>
      </c>
    </row>
    <row r="526" spans="1:11" ht="15" customHeight="1">
      <c r="A526" s="1">
        <v>7</v>
      </c>
      <c r="B526" s="1">
        <v>1942</v>
      </c>
      <c r="C526" s="1" t="s">
        <v>53</v>
      </c>
      <c r="D526" s="1" t="s">
        <v>706</v>
      </c>
      <c r="E526" s="1" t="s">
        <v>707</v>
      </c>
      <c r="F526" s="1">
        <v>14912</v>
      </c>
      <c r="G526" s="1">
        <v>143.1</v>
      </c>
      <c r="H526" s="1">
        <v>104</v>
      </c>
      <c r="I526" s="1">
        <v>80</v>
      </c>
      <c r="J526" s="1" t="s">
        <v>48</v>
      </c>
      <c r="K526" s="9" t="str">
        <f t="shared" si="8"/>
        <v>GPA</v>
      </c>
    </row>
    <row r="527" spans="1:11" ht="15" customHeight="1">
      <c r="A527" s="1">
        <v>7</v>
      </c>
      <c r="B527" s="1">
        <v>1942</v>
      </c>
      <c r="C527" s="1" t="s">
        <v>53</v>
      </c>
      <c r="D527" s="1" t="s">
        <v>708</v>
      </c>
      <c r="E527" s="1" t="s">
        <v>709</v>
      </c>
      <c r="F527" s="1">
        <v>11825</v>
      </c>
      <c r="G527" s="1">
        <v>143.94999999999999</v>
      </c>
      <c r="H527" s="1">
        <v>82</v>
      </c>
      <c r="I527" s="1">
        <v>80</v>
      </c>
      <c r="J527" s="1" t="s">
        <v>48</v>
      </c>
      <c r="K527" s="9" t="str">
        <f t="shared" si="8"/>
        <v>GPA</v>
      </c>
    </row>
    <row r="528" spans="1:11" ht="15" customHeight="1">
      <c r="A528" s="1">
        <v>7</v>
      </c>
      <c r="B528" s="1">
        <v>1942</v>
      </c>
      <c r="C528" s="1" t="s">
        <v>53</v>
      </c>
      <c r="D528" s="1" t="s">
        <v>710</v>
      </c>
      <c r="E528" s="1" t="s">
        <v>711</v>
      </c>
      <c r="F528" s="1">
        <v>3858</v>
      </c>
      <c r="G528" s="1">
        <v>61.78</v>
      </c>
      <c r="H528" s="1">
        <v>62</v>
      </c>
      <c r="I528" s="1">
        <v>80</v>
      </c>
      <c r="J528" s="1" t="s">
        <v>48</v>
      </c>
      <c r="K528" s="9" t="str">
        <f t="shared" si="8"/>
        <v>GPA</v>
      </c>
    </row>
    <row r="529" spans="1:11" ht="15" customHeight="1">
      <c r="A529" s="1">
        <v>7</v>
      </c>
      <c r="B529" s="1">
        <v>1942</v>
      </c>
      <c r="C529" s="1" t="s">
        <v>53</v>
      </c>
      <c r="D529" s="1" t="s">
        <v>712</v>
      </c>
      <c r="E529" s="1" t="s">
        <v>713</v>
      </c>
      <c r="F529" s="1">
        <v>15585</v>
      </c>
      <c r="G529" s="1">
        <v>136.76</v>
      </c>
      <c r="H529" s="1">
        <v>114</v>
      </c>
      <c r="I529" s="1">
        <v>80</v>
      </c>
      <c r="J529" s="1" t="s">
        <v>48</v>
      </c>
      <c r="K529" s="9" t="str">
        <f t="shared" si="8"/>
        <v>GPA</v>
      </c>
    </row>
    <row r="530" spans="1:11" ht="15" customHeight="1">
      <c r="A530" s="1">
        <v>7</v>
      </c>
      <c r="B530" s="1">
        <v>1942</v>
      </c>
      <c r="C530" s="1" t="s">
        <v>53</v>
      </c>
      <c r="D530" s="1" t="s">
        <v>714</v>
      </c>
      <c r="E530" s="1" t="s">
        <v>715</v>
      </c>
      <c r="F530" s="1">
        <v>6367</v>
      </c>
      <c r="G530" s="1">
        <v>115.94</v>
      </c>
      <c r="H530" s="1">
        <v>55</v>
      </c>
      <c r="I530" s="1">
        <v>80</v>
      </c>
      <c r="J530" s="1" t="s">
        <v>48</v>
      </c>
      <c r="K530" s="9" t="str">
        <f t="shared" si="8"/>
        <v>GPA</v>
      </c>
    </row>
    <row r="531" spans="1:11" ht="15" customHeight="1">
      <c r="A531" s="1">
        <v>7</v>
      </c>
      <c r="B531" s="1">
        <v>1942</v>
      </c>
      <c r="C531" s="1" t="s">
        <v>53</v>
      </c>
      <c r="D531" s="1" t="s">
        <v>716</v>
      </c>
      <c r="E531" s="1" t="s">
        <v>717</v>
      </c>
      <c r="F531" s="1">
        <v>11237</v>
      </c>
      <c r="G531" s="1">
        <v>119.42</v>
      </c>
      <c r="H531" s="1">
        <v>94</v>
      </c>
      <c r="I531" s="1">
        <v>80</v>
      </c>
      <c r="J531" s="1" t="s">
        <v>48</v>
      </c>
      <c r="K531" s="9" t="str">
        <f t="shared" si="8"/>
        <v>GPA</v>
      </c>
    </row>
    <row r="532" spans="1:11" ht="15" customHeight="1">
      <c r="A532" s="1">
        <v>7</v>
      </c>
      <c r="B532" s="1">
        <v>1942</v>
      </c>
      <c r="C532" s="1" t="s">
        <v>53</v>
      </c>
      <c r="D532" s="1" t="s">
        <v>718</v>
      </c>
      <c r="E532" s="1" t="s">
        <v>719</v>
      </c>
      <c r="F532" s="1">
        <v>7704</v>
      </c>
      <c r="G532" s="1">
        <v>133.21</v>
      </c>
      <c r="H532" s="1">
        <v>58</v>
      </c>
      <c r="I532" s="1">
        <v>80</v>
      </c>
      <c r="J532" s="1" t="s">
        <v>48</v>
      </c>
      <c r="K532" s="9" t="str">
        <f t="shared" si="8"/>
        <v>GPA</v>
      </c>
    </row>
    <row r="533" spans="1:11" ht="15" customHeight="1">
      <c r="A533" s="1">
        <v>7</v>
      </c>
      <c r="B533" s="1">
        <v>1942</v>
      </c>
      <c r="C533" s="1" t="s">
        <v>53</v>
      </c>
      <c r="D533" s="1" t="s">
        <v>720</v>
      </c>
      <c r="E533" s="1" t="s">
        <v>721</v>
      </c>
      <c r="F533" s="1">
        <v>10765</v>
      </c>
      <c r="G533" s="1">
        <v>109</v>
      </c>
      <c r="H533" s="1">
        <v>99</v>
      </c>
      <c r="I533" s="1">
        <v>80</v>
      </c>
      <c r="J533" s="1" t="s">
        <v>48</v>
      </c>
      <c r="K533" s="9" t="str">
        <f t="shared" si="8"/>
        <v>GPA</v>
      </c>
    </row>
    <row r="534" spans="1:11" ht="15" customHeight="1">
      <c r="A534" s="1">
        <v>7</v>
      </c>
      <c r="B534" s="1">
        <v>1942</v>
      </c>
      <c r="C534" s="1" t="s">
        <v>53</v>
      </c>
      <c r="D534" s="1" t="s">
        <v>722</v>
      </c>
      <c r="E534" s="1" t="s">
        <v>723</v>
      </c>
      <c r="F534" s="1">
        <v>7085</v>
      </c>
      <c r="G534" s="1">
        <v>81.569999999999993</v>
      </c>
      <c r="H534" s="1">
        <v>87</v>
      </c>
      <c r="I534" s="1">
        <v>80</v>
      </c>
      <c r="J534" s="1" t="s">
        <v>48</v>
      </c>
      <c r="K534" s="9" t="str">
        <f t="shared" si="8"/>
        <v>GPA</v>
      </c>
    </row>
    <row r="535" spans="1:11" ht="15" customHeight="1">
      <c r="A535" s="1">
        <v>7</v>
      </c>
      <c r="B535" s="1">
        <v>1942</v>
      </c>
      <c r="C535" s="1" t="s">
        <v>53</v>
      </c>
      <c r="D535" s="1" t="s">
        <v>724</v>
      </c>
      <c r="E535" s="1" t="s">
        <v>725</v>
      </c>
      <c r="F535" s="1">
        <v>22490</v>
      </c>
      <c r="G535" s="1">
        <v>127.89</v>
      </c>
      <c r="H535" s="1">
        <v>176</v>
      </c>
      <c r="I535" s="1">
        <v>80</v>
      </c>
      <c r="J535" s="1" t="s">
        <v>48</v>
      </c>
      <c r="K535" s="9" t="str">
        <f t="shared" si="8"/>
        <v>GPA</v>
      </c>
    </row>
    <row r="536" spans="1:11" ht="15" customHeight="1">
      <c r="A536" s="1">
        <v>7</v>
      </c>
      <c r="B536" s="1">
        <v>1942</v>
      </c>
      <c r="C536" s="1" t="s">
        <v>53</v>
      </c>
      <c r="D536" s="1" t="s">
        <v>726</v>
      </c>
      <c r="E536" s="1" t="s">
        <v>727</v>
      </c>
      <c r="F536" s="1">
        <v>7152</v>
      </c>
      <c r="G536" s="1">
        <v>104.94</v>
      </c>
      <c r="H536" s="1">
        <v>68</v>
      </c>
      <c r="I536" s="1">
        <v>80</v>
      </c>
      <c r="J536" s="1" t="s">
        <v>48</v>
      </c>
      <c r="K536" s="9" t="str">
        <f t="shared" si="8"/>
        <v>GPA</v>
      </c>
    </row>
    <row r="537" spans="1:11" ht="15" customHeight="1">
      <c r="A537" s="1">
        <v>7</v>
      </c>
      <c r="B537" s="1">
        <v>1942</v>
      </c>
      <c r="C537" s="1" t="s">
        <v>53</v>
      </c>
      <c r="D537" s="1" t="s">
        <v>728</v>
      </c>
      <c r="E537" s="1" t="s">
        <v>729</v>
      </c>
      <c r="F537" s="1">
        <v>9289</v>
      </c>
      <c r="G537" s="1">
        <v>109.99</v>
      </c>
      <c r="H537" s="1">
        <v>84</v>
      </c>
      <c r="I537" s="1">
        <v>80</v>
      </c>
      <c r="J537" s="1" t="s">
        <v>48</v>
      </c>
      <c r="K537" s="9" t="str">
        <f t="shared" si="8"/>
        <v>GPA</v>
      </c>
    </row>
    <row r="538" spans="1:11" ht="15" customHeight="1">
      <c r="A538" s="1">
        <v>7</v>
      </c>
      <c r="B538" s="1">
        <v>1942</v>
      </c>
      <c r="C538" s="1" t="s">
        <v>53</v>
      </c>
      <c r="D538" s="1" t="s">
        <v>730</v>
      </c>
      <c r="E538" s="1" t="s">
        <v>731</v>
      </c>
      <c r="F538" s="1">
        <v>735</v>
      </c>
      <c r="G538" s="1">
        <v>14.37</v>
      </c>
      <c r="H538" s="1">
        <v>51</v>
      </c>
      <c r="I538" s="1">
        <v>80</v>
      </c>
      <c r="J538" s="1" t="s">
        <v>48</v>
      </c>
      <c r="K538" s="9" t="str">
        <f t="shared" si="8"/>
        <v>GPA</v>
      </c>
    </row>
    <row r="539" spans="1:11" ht="15" customHeight="1">
      <c r="A539" s="1">
        <v>7</v>
      </c>
      <c r="B539" s="1">
        <v>1942</v>
      </c>
      <c r="C539" s="1" t="s">
        <v>53</v>
      </c>
      <c r="D539" s="1" t="s">
        <v>732</v>
      </c>
      <c r="E539" s="1" t="s">
        <v>733</v>
      </c>
      <c r="F539" s="1">
        <v>5905</v>
      </c>
      <c r="G539" s="1">
        <v>110.56</v>
      </c>
      <c r="H539" s="1">
        <v>53</v>
      </c>
      <c r="I539" s="1">
        <v>80</v>
      </c>
      <c r="J539" s="1" t="s">
        <v>48</v>
      </c>
      <c r="K539" s="9" t="str">
        <f t="shared" si="8"/>
        <v>GPA</v>
      </c>
    </row>
    <row r="540" spans="1:11" ht="15" customHeight="1">
      <c r="A540" s="1">
        <v>7</v>
      </c>
      <c r="B540" s="1">
        <v>1942</v>
      </c>
      <c r="C540" s="1" t="s">
        <v>53</v>
      </c>
      <c r="D540" s="1" t="s">
        <v>734</v>
      </c>
      <c r="E540" s="1" t="s">
        <v>735</v>
      </c>
      <c r="F540" s="1">
        <v>2015</v>
      </c>
      <c r="G540" s="1">
        <v>21.08</v>
      </c>
      <c r="H540" s="1">
        <v>96</v>
      </c>
      <c r="I540" s="1">
        <v>80</v>
      </c>
      <c r="J540" s="1" t="s">
        <v>48</v>
      </c>
      <c r="K540" s="9" t="str">
        <f t="shared" si="8"/>
        <v>GPA</v>
      </c>
    </row>
    <row r="541" spans="1:11" ht="15" customHeight="1">
      <c r="A541" s="1">
        <v>7</v>
      </c>
      <c r="B541" s="1">
        <v>1942</v>
      </c>
      <c r="C541" s="1" t="s">
        <v>53</v>
      </c>
      <c r="D541" s="1" t="s">
        <v>736</v>
      </c>
      <c r="E541" s="1" t="s">
        <v>737</v>
      </c>
      <c r="F541" s="1">
        <v>153</v>
      </c>
      <c r="G541" s="1">
        <v>4.7699999999999996</v>
      </c>
      <c r="H541" s="1">
        <v>32</v>
      </c>
      <c r="I541" s="1">
        <v>80</v>
      </c>
      <c r="J541" s="1" t="s">
        <v>48</v>
      </c>
      <c r="K541" s="9" t="str">
        <f t="shared" si="8"/>
        <v>GPA</v>
      </c>
    </row>
    <row r="542" spans="1:11" ht="15" customHeight="1">
      <c r="A542" s="1">
        <v>7</v>
      </c>
      <c r="B542" s="1">
        <v>1942</v>
      </c>
      <c r="C542" s="1" t="s">
        <v>53</v>
      </c>
      <c r="D542" s="1" t="s">
        <v>738</v>
      </c>
      <c r="E542" s="1" t="s">
        <v>739</v>
      </c>
      <c r="F542" s="1">
        <v>5417</v>
      </c>
      <c r="G542" s="1">
        <v>94.69</v>
      </c>
      <c r="H542" s="1">
        <v>57</v>
      </c>
      <c r="I542" s="1">
        <v>80</v>
      </c>
      <c r="J542" s="1" t="s">
        <v>48</v>
      </c>
      <c r="K542" s="9" t="str">
        <f t="shared" si="8"/>
        <v>GPA</v>
      </c>
    </row>
    <row r="543" spans="1:11" ht="15" customHeight="1">
      <c r="A543" s="1">
        <v>7</v>
      </c>
      <c r="B543" s="1">
        <v>1942</v>
      </c>
      <c r="C543" s="1" t="s">
        <v>53</v>
      </c>
      <c r="D543" s="1" t="s">
        <v>740</v>
      </c>
      <c r="E543" s="1" t="s">
        <v>741</v>
      </c>
      <c r="F543" s="1">
        <v>9368</v>
      </c>
      <c r="G543" s="1">
        <v>140.19</v>
      </c>
      <c r="H543" s="1">
        <v>67</v>
      </c>
      <c r="I543" s="1">
        <v>80</v>
      </c>
      <c r="J543" s="1" t="s">
        <v>48</v>
      </c>
      <c r="K543" s="9" t="str">
        <f t="shared" si="8"/>
        <v>GPA</v>
      </c>
    </row>
    <row r="544" spans="1:11" ht="15" customHeight="1">
      <c r="A544" s="1">
        <v>7</v>
      </c>
      <c r="B544" s="1">
        <v>1942</v>
      </c>
      <c r="C544" s="1" t="s">
        <v>53</v>
      </c>
      <c r="D544" s="1" t="s">
        <v>742</v>
      </c>
      <c r="E544" s="1" t="s">
        <v>743</v>
      </c>
      <c r="F544" s="1">
        <v>5098</v>
      </c>
      <c r="G544" s="1">
        <v>127.05</v>
      </c>
      <c r="H544" s="1">
        <v>40</v>
      </c>
      <c r="I544" s="1">
        <v>80</v>
      </c>
      <c r="J544" s="1" t="s">
        <v>48</v>
      </c>
      <c r="K544" s="9" t="str">
        <f t="shared" si="8"/>
        <v>GPA</v>
      </c>
    </row>
    <row r="545" spans="1:11" ht="15" customHeight="1">
      <c r="A545" s="1">
        <v>7</v>
      </c>
      <c r="B545" s="1">
        <v>1942</v>
      </c>
      <c r="C545" s="1" t="s">
        <v>53</v>
      </c>
      <c r="D545" s="1" t="s">
        <v>744</v>
      </c>
      <c r="E545" s="1" t="s">
        <v>745</v>
      </c>
      <c r="F545" s="1">
        <v>5083</v>
      </c>
      <c r="G545" s="1">
        <v>86.65</v>
      </c>
      <c r="H545" s="1">
        <v>59</v>
      </c>
      <c r="I545" s="1">
        <v>80</v>
      </c>
      <c r="J545" s="1" t="s">
        <v>48</v>
      </c>
      <c r="K545" s="9" t="str">
        <f t="shared" si="8"/>
        <v>GPA</v>
      </c>
    </row>
    <row r="546" spans="1:11" ht="15" customHeight="1">
      <c r="A546" s="1">
        <v>7</v>
      </c>
      <c r="B546" s="1">
        <v>1942</v>
      </c>
      <c r="C546" s="1" t="s">
        <v>53</v>
      </c>
      <c r="D546" s="1" t="s">
        <v>746</v>
      </c>
      <c r="E546" s="1" t="s">
        <v>747</v>
      </c>
      <c r="F546" s="1">
        <v>5233</v>
      </c>
      <c r="G546" s="1">
        <v>80.91</v>
      </c>
      <c r="H546" s="1">
        <v>65</v>
      </c>
      <c r="I546" s="1">
        <v>80</v>
      </c>
      <c r="J546" s="1" t="s">
        <v>48</v>
      </c>
      <c r="K546" s="9" t="str">
        <f t="shared" si="8"/>
        <v>GPA</v>
      </c>
    </row>
    <row r="547" spans="1:11" ht="15" customHeight="1">
      <c r="A547" s="1">
        <v>7</v>
      </c>
      <c r="B547" s="1">
        <v>1942</v>
      </c>
      <c r="C547" s="1" t="s">
        <v>53</v>
      </c>
      <c r="D547" s="1" t="s">
        <v>748</v>
      </c>
      <c r="E547" s="1" t="s">
        <v>749</v>
      </c>
      <c r="F547" s="1">
        <v>9219</v>
      </c>
      <c r="G547" s="1">
        <v>118.91</v>
      </c>
      <c r="H547" s="1">
        <v>78</v>
      </c>
      <c r="I547" s="1">
        <v>80</v>
      </c>
      <c r="J547" s="1" t="s">
        <v>48</v>
      </c>
      <c r="K547" s="9" t="str">
        <f t="shared" si="8"/>
        <v>GPA</v>
      </c>
    </row>
    <row r="548" spans="1:11" ht="15" customHeight="1">
      <c r="A548" s="1">
        <v>7</v>
      </c>
      <c r="B548" s="1">
        <v>1942</v>
      </c>
      <c r="C548" s="1" t="s">
        <v>53</v>
      </c>
      <c r="D548" s="1" t="s">
        <v>750</v>
      </c>
      <c r="E548" s="1" t="s">
        <v>751</v>
      </c>
      <c r="F548" s="1">
        <v>8689</v>
      </c>
      <c r="G548" s="1">
        <v>114.14</v>
      </c>
      <c r="H548" s="1">
        <v>76</v>
      </c>
      <c r="I548" s="1">
        <v>80</v>
      </c>
      <c r="J548" s="1" t="s">
        <v>48</v>
      </c>
      <c r="K548" s="9" t="str">
        <f t="shared" si="8"/>
        <v>GPA</v>
      </c>
    </row>
    <row r="549" spans="1:11" ht="15" customHeight="1">
      <c r="A549" s="1">
        <v>7</v>
      </c>
      <c r="B549" s="1">
        <v>1942</v>
      </c>
      <c r="C549" s="1" t="s">
        <v>53</v>
      </c>
      <c r="D549" s="1" t="s">
        <v>752</v>
      </c>
      <c r="E549" s="1" t="s">
        <v>753</v>
      </c>
      <c r="F549" s="1">
        <v>5413</v>
      </c>
      <c r="G549" s="1">
        <v>113.22</v>
      </c>
      <c r="H549" s="1">
        <v>48</v>
      </c>
      <c r="I549" s="1">
        <v>80</v>
      </c>
      <c r="J549" s="1" t="s">
        <v>48</v>
      </c>
      <c r="K549" s="9" t="str">
        <f t="shared" si="8"/>
        <v>GPA</v>
      </c>
    </row>
    <row r="550" spans="1:11" ht="15" customHeight="1">
      <c r="A550" s="1">
        <v>7</v>
      </c>
      <c r="B550" s="1">
        <v>1942</v>
      </c>
      <c r="C550" s="1" t="s">
        <v>53</v>
      </c>
      <c r="D550" s="1" t="s">
        <v>754</v>
      </c>
      <c r="E550" s="1" t="s">
        <v>755</v>
      </c>
      <c r="F550" s="1">
        <v>3724</v>
      </c>
      <c r="G550" s="1">
        <v>57.13</v>
      </c>
      <c r="H550" s="1">
        <v>65</v>
      </c>
      <c r="I550" s="1">
        <v>80</v>
      </c>
      <c r="J550" s="1" t="s">
        <v>48</v>
      </c>
      <c r="K550" s="9" t="str">
        <f t="shared" si="8"/>
        <v>GPA</v>
      </c>
    </row>
    <row r="551" spans="1:11" ht="15" customHeight="1">
      <c r="A551" s="1">
        <v>7</v>
      </c>
      <c r="B551" s="1">
        <v>1942</v>
      </c>
      <c r="C551" s="1" t="s">
        <v>53</v>
      </c>
      <c r="D551" s="1" t="s">
        <v>756</v>
      </c>
      <c r="E551" s="1" t="s">
        <v>757</v>
      </c>
      <c r="F551" s="1">
        <v>4808</v>
      </c>
      <c r="G551" s="1">
        <v>70.13</v>
      </c>
      <c r="H551" s="1">
        <v>69</v>
      </c>
      <c r="I551" s="1">
        <v>80</v>
      </c>
      <c r="J551" s="1" t="s">
        <v>48</v>
      </c>
      <c r="K551" s="9" t="str">
        <f t="shared" si="8"/>
        <v>GPA</v>
      </c>
    </row>
    <row r="552" spans="1:11" ht="15" customHeight="1">
      <c r="A552" s="1">
        <v>7</v>
      </c>
      <c r="B552" s="1">
        <v>1942</v>
      </c>
      <c r="C552" s="1" t="s">
        <v>53</v>
      </c>
      <c r="D552" s="1" t="s">
        <v>758</v>
      </c>
      <c r="E552" s="1" t="s">
        <v>759</v>
      </c>
      <c r="F552" s="1">
        <v>7576</v>
      </c>
      <c r="G552" s="1">
        <v>108.45</v>
      </c>
      <c r="H552" s="1">
        <v>70</v>
      </c>
      <c r="I552" s="1">
        <v>80</v>
      </c>
      <c r="J552" s="1" t="s">
        <v>48</v>
      </c>
      <c r="K552" s="9" t="str">
        <f t="shared" si="8"/>
        <v>GPA</v>
      </c>
    </row>
    <row r="553" spans="1:11" ht="15" customHeight="1">
      <c r="A553" s="1">
        <v>7</v>
      </c>
      <c r="B553" s="1">
        <v>1942</v>
      </c>
      <c r="C553" s="1" t="s">
        <v>53</v>
      </c>
      <c r="D553" s="1" t="s">
        <v>760</v>
      </c>
      <c r="E553" s="1" t="s">
        <v>761</v>
      </c>
      <c r="F553" s="1">
        <v>7987</v>
      </c>
      <c r="G553" s="1">
        <v>115.53</v>
      </c>
      <c r="H553" s="1">
        <v>69</v>
      </c>
      <c r="I553" s="1">
        <v>80</v>
      </c>
      <c r="J553" s="1" t="s">
        <v>48</v>
      </c>
      <c r="K553" s="9" t="str">
        <f t="shared" si="8"/>
        <v>GPA</v>
      </c>
    </row>
    <row r="554" spans="1:11" ht="15" customHeight="1">
      <c r="A554" s="1">
        <v>7</v>
      </c>
      <c r="B554" s="1">
        <v>1942</v>
      </c>
      <c r="C554" s="1" t="s">
        <v>53</v>
      </c>
      <c r="D554" s="1" t="s">
        <v>762</v>
      </c>
      <c r="E554" s="1" t="s">
        <v>763</v>
      </c>
      <c r="F554" s="1">
        <v>7126</v>
      </c>
      <c r="G554" s="1">
        <v>97.18</v>
      </c>
      <c r="H554" s="1">
        <v>73</v>
      </c>
      <c r="I554" s="1">
        <v>80</v>
      </c>
      <c r="J554" s="1" t="s">
        <v>48</v>
      </c>
      <c r="K554" s="9" t="str">
        <f t="shared" si="8"/>
        <v>GPA</v>
      </c>
    </row>
    <row r="555" spans="1:11" ht="15" customHeight="1">
      <c r="A555" s="1">
        <v>7</v>
      </c>
      <c r="B555" s="1">
        <v>1942</v>
      </c>
      <c r="C555" s="1" t="s">
        <v>53</v>
      </c>
      <c r="D555" s="1" t="s">
        <v>764</v>
      </c>
      <c r="E555" s="1" t="s">
        <v>765</v>
      </c>
      <c r="F555" s="1">
        <v>2952</v>
      </c>
      <c r="G555" s="1">
        <v>72.19</v>
      </c>
      <c r="H555" s="1">
        <v>41</v>
      </c>
      <c r="I555" s="1">
        <v>80</v>
      </c>
      <c r="J555" s="1" t="s">
        <v>48</v>
      </c>
      <c r="K555" s="9" t="str">
        <f t="shared" si="8"/>
        <v>GPA</v>
      </c>
    </row>
    <row r="556" spans="1:11" ht="15" customHeight="1">
      <c r="A556" s="1">
        <v>7</v>
      </c>
      <c r="B556" s="1">
        <v>1942</v>
      </c>
      <c r="C556" s="1" t="s">
        <v>53</v>
      </c>
      <c r="D556" s="1" t="s">
        <v>766</v>
      </c>
      <c r="E556" s="1" t="s">
        <v>767</v>
      </c>
      <c r="F556" s="1">
        <v>6532</v>
      </c>
      <c r="G556" s="1">
        <v>108</v>
      </c>
      <c r="H556" s="1">
        <v>60</v>
      </c>
      <c r="I556" s="1">
        <v>80</v>
      </c>
      <c r="J556" s="1" t="s">
        <v>48</v>
      </c>
      <c r="K556" s="9" t="str">
        <f t="shared" si="8"/>
        <v>GPA</v>
      </c>
    </row>
    <row r="557" spans="1:11" ht="15" customHeight="1">
      <c r="A557" s="1">
        <v>7</v>
      </c>
      <c r="B557" s="1">
        <v>1942</v>
      </c>
      <c r="C557" s="1" t="s">
        <v>53</v>
      </c>
      <c r="D557" s="1" t="s">
        <v>768</v>
      </c>
      <c r="E557" s="1" t="s">
        <v>769</v>
      </c>
      <c r="F557" s="1">
        <v>8090</v>
      </c>
      <c r="G557" s="1">
        <v>116.85</v>
      </c>
      <c r="H557" s="1">
        <v>69</v>
      </c>
      <c r="I557" s="1">
        <v>80</v>
      </c>
      <c r="J557" s="1" t="s">
        <v>48</v>
      </c>
      <c r="K557" s="9" t="str">
        <f t="shared" si="8"/>
        <v>GPA</v>
      </c>
    </row>
    <row r="558" spans="1:11" ht="15" customHeight="1">
      <c r="A558" s="1">
        <v>7</v>
      </c>
      <c r="B558" s="1">
        <v>1942</v>
      </c>
      <c r="C558" s="1" t="s">
        <v>53</v>
      </c>
      <c r="D558" s="1" t="s">
        <v>770</v>
      </c>
      <c r="E558" s="1" t="s">
        <v>771</v>
      </c>
      <c r="F558" s="1">
        <v>1400</v>
      </c>
      <c r="G558" s="1">
        <v>28.28</v>
      </c>
      <c r="H558" s="1">
        <v>50</v>
      </c>
      <c r="I558" s="1">
        <v>80</v>
      </c>
      <c r="J558" s="1" t="s">
        <v>48</v>
      </c>
      <c r="K558" s="9" t="str">
        <f t="shared" si="8"/>
        <v>GPA</v>
      </c>
    </row>
    <row r="559" spans="1:11" ht="15" customHeight="1">
      <c r="A559" s="1">
        <v>7</v>
      </c>
      <c r="B559" s="1">
        <v>1942</v>
      </c>
      <c r="C559" s="1" t="s">
        <v>53</v>
      </c>
      <c r="D559" s="1" t="s">
        <v>772</v>
      </c>
      <c r="E559" s="1" t="s">
        <v>773</v>
      </c>
      <c r="F559" s="1">
        <v>6185</v>
      </c>
      <c r="G559" s="1">
        <v>125.25</v>
      </c>
      <c r="H559" s="1">
        <v>49</v>
      </c>
      <c r="I559" s="1">
        <v>80</v>
      </c>
      <c r="J559" s="1" t="s">
        <v>48</v>
      </c>
      <c r="K559" s="9" t="str">
        <f t="shared" si="8"/>
        <v>GPA</v>
      </c>
    </row>
    <row r="560" spans="1:11" ht="15" customHeight="1">
      <c r="A560" s="1">
        <v>7</v>
      </c>
      <c r="B560" s="1">
        <v>1942</v>
      </c>
      <c r="C560" s="1" t="s">
        <v>53</v>
      </c>
      <c r="D560" s="1" t="s">
        <v>774</v>
      </c>
      <c r="E560" s="1" t="s">
        <v>775</v>
      </c>
      <c r="F560" s="1">
        <v>3587</v>
      </c>
      <c r="G560" s="1">
        <v>86</v>
      </c>
      <c r="H560" s="1">
        <v>42</v>
      </c>
      <c r="I560" s="1">
        <v>80</v>
      </c>
      <c r="J560" s="1" t="s">
        <v>48</v>
      </c>
      <c r="K560" s="9" t="str">
        <f t="shared" si="8"/>
        <v>GPA</v>
      </c>
    </row>
    <row r="561" spans="1:11" ht="15" customHeight="1">
      <c r="A561" s="1">
        <v>7</v>
      </c>
      <c r="B561" s="1">
        <v>1942</v>
      </c>
      <c r="C561" s="1" t="s">
        <v>53</v>
      </c>
      <c r="D561" s="1" t="s">
        <v>776</v>
      </c>
      <c r="E561" s="1" t="s">
        <v>777</v>
      </c>
      <c r="F561" s="1">
        <v>5910</v>
      </c>
      <c r="G561" s="1">
        <v>93.59</v>
      </c>
      <c r="H561" s="1">
        <v>63</v>
      </c>
      <c r="I561" s="1">
        <v>80</v>
      </c>
      <c r="J561" s="1" t="s">
        <v>48</v>
      </c>
      <c r="K561" s="9" t="str">
        <f t="shared" si="8"/>
        <v>GPA</v>
      </c>
    </row>
    <row r="562" spans="1:11" ht="15" customHeight="1">
      <c r="A562" s="1">
        <v>7</v>
      </c>
      <c r="B562" s="1">
        <v>1942</v>
      </c>
      <c r="C562" s="1" t="s">
        <v>53</v>
      </c>
      <c r="D562" s="1" t="s">
        <v>778</v>
      </c>
      <c r="E562" s="1" t="s">
        <v>779</v>
      </c>
      <c r="F562" s="1">
        <v>1764</v>
      </c>
      <c r="G562" s="1">
        <v>30.28</v>
      </c>
      <c r="H562" s="1">
        <v>58</v>
      </c>
      <c r="I562" s="1">
        <v>80</v>
      </c>
      <c r="J562" s="1" t="s">
        <v>48</v>
      </c>
      <c r="K562" s="9" t="str">
        <f t="shared" si="8"/>
        <v>GPA</v>
      </c>
    </row>
    <row r="563" spans="1:11" ht="15" customHeight="1">
      <c r="A563" s="1">
        <v>7</v>
      </c>
      <c r="B563" s="1">
        <v>1942</v>
      </c>
      <c r="C563" s="1" t="s">
        <v>53</v>
      </c>
      <c r="D563" s="1" t="s">
        <v>780</v>
      </c>
      <c r="E563" s="1" t="s">
        <v>781</v>
      </c>
      <c r="F563" s="1">
        <v>1216</v>
      </c>
      <c r="G563" s="1">
        <v>30.42</v>
      </c>
      <c r="H563" s="1">
        <v>40</v>
      </c>
      <c r="I563" s="1">
        <v>80</v>
      </c>
      <c r="J563" s="1" t="s">
        <v>48</v>
      </c>
      <c r="K563" s="9" t="str">
        <f t="shared" si="8"/>
        <v>GPA</v>
      </c>
    </row>
    <row r="564" spans="1:11" ht="15" customHeight="1">
      <c r="A564" s="1">
        <v>7</v>
      </c>
      <c r="B564" s="1">
        <v>1942</v>
      </c>
      <c r="C564" s="1" t="s">
        <v>53</v>
      </c>
      <c r="D564" s="1" t="s">
        <v>782</v>
      </c>
      <c r="E564" s="1" t="s">
        <v>783</v>
      </c>
      <c r="F564" s="1">
        <v>1141</v>
      </c>
      <c r="G564" s="1">
        <v>21.3</v>
      </c>
      <c r="H564" s="1">
        <v>54</v>
      </c>
      <c r="I564" s="1">
        <v>80</v>
      </c>
      <c r="J564" s="1" t="s">
        <v>48</v>
      </c>
      <c r="K564" s="9" t="str">
        <f t="shared" si="8"/>
        <v>GPA</v>
      </c>
    </row>
    <row r="565" spans="1:11" ht="15" customHeight="1">
      <c r="A565" s="1">
        <v>7</v>
      </c>
      <c r="B565" s="1">
        <v>1942</v>
      </c>
      <c r="C565" s="1" t="s">
        <v>53</v>
      </c>
      <c r="D565" s="1" t="s">
        <v>784</v>
      </c>
      <c r="E565" s="1" t="s">
        <v>785</v>
      </c>
      <c r="F565" s="1">
        <v>2749</v>
      </c>
      <c r="G565" s="1">
        <v>31.18</v>
      </c>
      <c r="H565" s="1">
        <v>88</v>
      </c>
      <c r="I565" s="1">
        <v>80</v>
      </c>
      <c r="J565" s="1" t="s">
        <v>48</v>
      </c>
      <c r="K565" s="9" t="str">
        <f t="shared" si="8"/>
        <v>GPA</v>
      </c>
    </row>
    <row r="566" spans="1:11" ht="15" customHeight="1">
      <c r="A566" s="1">
        <v>7</v>
      </c>
      <c r="B566" s="1">
        <v>1942</v>
      </c>
      <c r="C566" s="1" t="s">
        <v>53</v>
      </c>
      <c r="D566" s="1" t="s">
        <v>786</v>
      </c>
      <c r="E566" s="1" t="s">
        <v>787</v>
      </c>
      <c r="F566" s="1">
        <v>2628</v>
      </c>
      <c r="G566" s="1">
        <v>45.99</v>
      </c>
      <c r="H566" s="1">
        <v>57</v>
      </c>
      <c r="I566" s="1">
        <v>80</v>
      </c>
      <c r="J566" s="1" t="s">
        <v>48</v>
      </c>
      <c r="K566" s="9" t="str">
        <f t="shared" si="8"/>
        <v>GPA</v>
      </c>
    </row>
    <row r="567" spans="1:11" ht="15" customHeight="1">
      <c r="A567" s="1">
        <v>7</v>
      </c>
      <c r="B567" s="1">
        <v>1942</v>
      </c>
      <c r="C567" s="1" t="s">
        <v>53</v>
      </c>
      <c r="D567" s="1" t="s">
        <v>788</v>
      </c>
      <c r="E567" s="1" t="s">
        <v>789</v>
      </c>
      <c r="F567" s="1">
        <v>1452</v>
      </c>
      <c r="G567" s="1">
        <v>31.75</v>
      </c>
      <c r="H567" s="1">
        <v>46</v>
      </c>
      <c r="I567" s="1">
        <v>80</v>
      </c>
      <c r="J567" s="1" t="s">
        <v>48</v>
      </c>
      <c r="K567" s="9" t="str">
        <f t="shared" si="8"/>
        <v>GPA</v>
      </c>
    </row>
    <row r="568" spans="1:11" ht="15" customHeight="1">
      <c r="A568" s="1">
        <v>7</v>
      </c>
      <c r="B568" s="1">
        <v>1942</v>
      </c>
      <c r="C568" s="1" t="s">
        <v>53</v>
      </c>
      <c r="D568" s="1" t="s">
        <v>790</v>
      </c>
      <c r="E568" s="1" t="s">
        <v>791</v>
      </c>
      <c r="F568" s="1">
        <v>990</v>
      </c>
      <c r="G568" s="1">
        <v>24.53</v>
      </c>
      <c r="H568" s="1">
        <v>40</v>
      </c>
      <c r="I568" s="1">
        <v>80</v>
      </c>
      <c r="J568" s="1" t="s">
        <v>48</v>
      </c>
      <c r="K568" s="9" t="str">
        <f t="shared" si="8"/>
        <v>GPA</v>
      </c>
    </row>
    <row r="569" spans="1:11" ht="15" customHeight="1">
      <c r="A569" s="1">
        <v>7</v>
      </c>
      <c r="B569" s="1">
        <v>1942</v>
      </c>
      <c r="C569" s="1" t="s">
        <v>53</v>
      </c>
      <c r="D569" s="1" t="s">
        <v>792</v>
      </c>
      <c r="E569" s="1" t="s">
        <v>793</v>
      </c>
      <c r="F569" s="1">
        <v>830</v>
      </c>
      <c r="G569" s="1">
        <v>21.88</v>
      </c>
      <c r="H569" s="1">
        <v>38</v>
      </c>
      <c r="I569" s="1">
        <v>80</v>
      </c>
      <c r="J569" s="1" t="s">
        <v>48</v>
      </c>
      <c r="K569" s="9" t="str">
        <f t="shared" si="8"/>
        <v>GPA</v>
      </c>
    </row>
    <row r="570" spans="1:11" ht="15" customHeight="1">
      <c r="A570" s="1">
        <v>7</v>
      </c>
      <c r="B570" s="1">
        <v>1942</v>
      </c>
      <c r="C570" s="1" t="s">
        <v>53</v>
      </c>
      <c r="D570" s="1" t="s">
        <v>794</v>
      </c>
      <c r="E570" s="1" t="s">
        <v>795</v>
      </c>
      <c r="F570" s="1">
        <v>1058</v>
      </c>
      <c r="G570" s="1">
        <v>22.42</v>
      </c>
      <c r="H570" s="1">
        <v>47</v>
      </c>
      <c r="I570" s="1">
        <v>80</v>
      </c>
      <c r="J570" s="1" t="s">
        <v>48</v>
      </c>
      <c r="K570" s="9" t="str">
        <f t="shared" si="8"/>
        <v>GPA</v>
      </c>
    </row>
    <row r="571" spans="1:11" ht="15" customHeight="1">
      <c r="A571" s="1">
        <v>7</v>
      </c>
      <c r="B571" s="1">
        <v>1942</v>
      </c>
      <c r="C571" s="1" t="s">
        <v>53</v>
      </c>
      <c r="D571" s="1" t="s">
        <v>796</v>
      </c>
      <c r="E571" s="1" t="s">
        <v>797</v>
      </c>
      <c r="F571" s="1">
        <v>1445</v>
      </c>
      <c r="G571" s="1">
        <v>25.75</v>
      </c>
      <c r="H571" s="1">
        <v>56</v>
      </c>
      <c r="I571" s="1">
        <v>80</v>
      </c>
      <c r="J571" s="1" t="s">
        <v>48</v>
      </c>
      <c r="K571" s="9" t="str">
        <f t="shared" si="8"/>
        <v>GPA</v>
      </c>
    </row>
    <row r="572" spans="1:11" ht="15" customHeight="1">
      <c r="A572" s="1">
        <v>7</v>
      </c>
      <c r="B572" s="1">
        <v>1942</v>
      </c>
      <c r="C572" s="1" t="s">
        <v>18</v>
      </c>
      <c r="D572" s="1" t="s">
        <v>798</v>
      </c>
      <c r="E572" s="1" t="s">
        <v>799</v>
      </c>
      <c r="F572" s="1">
        <v>120</v>
      </c>
      <c r="G572" s="1">
        <v>0.46</v>
      </c>
      <c r="H572" s="1">
        <v>261</v>
      </c>
      <c r="I572" s="1">
        <v>22</v>
      </c>
      <c r="J572" s="1" t="s">
        <v>48</v>
      </c>
      <c r="K572" s="9" t="str">
        <f t="shared" si="8"/>
        <v>GPA</v>
      </c>
    </row>
    <row r="573" spans="1:11" ht="15" customHeight="1">
      <c r="A573" s="1">
        <v>7</v>
      </c>
      <c r="B573" s="1">
        <v>1942</v>
      </c>
      <c r="C573" s="1" t="s">
        <v>53</v>
      </c>
      <c r="D573" s="1" t="s">
        <v>524</v>
      </c>
      <c r="E573" s="1" t="s">
        <v>525</v>
      </c>
      <c r="F573" s="1">
        <v>1042</v>
      </c>
      <c r="G573" s="1">
        <v>9.7200000000000006</v>
      </c>
      <c r="H573" s="1">
        <v>107</v>
      </c>
      <c r="I573" s="1">
        <v>80</v>
      </c>
      <c r="J573" s="1" t="s">
        <v>48</v>
      </c>
      <c r="K573" s="9" t="str">
        <f t="shared" si="8"/>
        <v>GPA</v>
      </c>
    </row>
    <row r="574" spans="1:11" ht="15" customHeight="1">
      <c r="A574" s="1">
        <v>7</v>
      </c>
      <c r="B574" s="1">
        <v>1942</v>
      </c>
      <c r="C574" s="1" t="s">
        <v>18</v>
      </c>
      <c r="D574" s="1" t="s">
        <v>508</v>
      </c>
      <c r="E574" s="1" t="s">
        <v>509</v>
      </c>
      <c r="F574" s="1">
        <v>10</v>
      </c>
      <c r="G574" s="1">
        <v>0.2</v>
      </c>
      <c r="H574" s="1">
        <v>50</v>
      </c>
      <c r="I574" s="1">
        <v>22</v>
      </c>
      <c r="J574" s="1" t="s">
        <v>48</v>
      </c>
      <c r="K574" s="9" t="str">
        <f t="shared" si="8"/>
        <v>GPA</v>
      </c>
    </row>
    <row r="575" spans="1:11" ht="15" customHeight="1">
      <c r="A575" s="1">
        <v>7</v>
      </c>
      <c r="B575" s="1">
        <v>1942</v>
      </c>
      <c r="C575" s="1" t="s">
        <v>53</v>
      </c>
      <c r="D575" s="1" t="s">
        <v>798</v>
      </c>
      <c r="E575" s="1" t="s">
        <v>799</v>
      </c>
      <c r="F575" s="1">
        <v>141</v>
      </c>
      <c r="G575" s="1">
        <v>2.79</v>
      </c>
      <c r="H575" s="1">
        <v>51</v>
      </c>
      <c r="I575" s="1">
        <v>80</v>
      </c>
      <c r="J575" s="1" t="s">
        <v>48</v>
      </c>
      <c r="K575" s="9" t="str">
        <f t="shared" si="8"/>
        <v>GPA</v>
      </c>
    </row>
    <row r="576" spans="1:11" ht="15" customHeight="1">
      <c r="A576" s="1">
        <v>7</v>
      </c>
      <c r="B576" s="1">
        <v>1942</v>
      </c>
      <c r="C576" s="1" t="s">
        <v>20</v>
      </c>
      <c r="D576" s="1" t="s">
        <v>800</v>
      </c>
      <c r="E576" s="1" t="s">
        <v>801</v>
      </c>
      <c r="F576" s="1">
        <v>15</v>
      </c>
      <c r="G576" s="1">
        <v>0.76</v>
      </c>
      <c r="H576" s="1">
        <v>20</v>
      </c>
      <c r="I576" s="1">
        <v>16</v>
      </c>
      <c r="J576" s="1" t="s">
        <v>48</v>
      </c>
      <c r="K576" s="9" t="str">
        <f t="shared" si="8"/>
        <v>GPA</v>
      </c>
    </row>
    <row r="577" spans="1:11" ht="15" customHeight="1">
      <c r="A577" s="1">
        <v>7</v>
      </c>
      <c r="B577" s="1">
        <v>1942</v>
      </c>
      <c r="C577" s="1" t="s">
        <v>19</v>
      </c>
      <c r="D577" s="1" t="s">
        <v>800</v>
      </c>
      <c r="E577" s="1" t="s">
        <v>801</v>
      </c>
      <c r="F577" s="1">
        <v>4729</v>
      </c>
      <c r="G577" s="1">
        <v>106.19</v>
      </c>
      <c r="H577" s="1">
        <v>45</v>
      </c>
      <c r="I577" s="1">
        <v>17</v>
      </c>
      <c r="J577" s="1" t="s">
        <v>48</v>
      </c>
      <c r="K577" s="9" t="str">
        <f t="shared" si="8"/>
        <v>GPA</v>
      </c>
    </row>
    <row r="578" spans="1:11" ht="15" customHeight="1">
      <c r="A578" s="1">
        <v>7</v>
      </c>
      <c r="B578" s="1">
        <v>1942</v>
      </c>
      <c r="C578" s="1" t="s">
        <v>53</v>
      </c>
      <c r="D578" s="1" t="s">
        <v>800</v>
      </c>
      <c r="E578" s="1" t="s">
        <v>801</v>
      </c>
      <c r="F578" s="1">
        <v>155</v>
      </c>
      <c r="G578" s="1">
        <v>0.91</v>
      </c>
      <c r="H578" s="1">
        <v>170</v>
      </c>
      <c r="I578" s="1">
        <v>80</v>
      </c>
      <c r="J578" s="1" t="s">
        <v>48</v>
      </c>
      <c r="K578" s="9" t="str">
        <f t="shared" ref="K578:K641" si="9">IF(J578&lt;&gt;"",IF(OR(UPPER(J578)="TERCEIRO",UPPER(J578)="TERCEIRA"),"TERCEIRA",IF(UPPER(J578)="GPA","GPA",J578)),IF(LEFT(D578,1)="T","TERCEIRA","GPA"))</f>
        <v>GPA</v>
      </c>
    </row>
    <row r="579" spans="1:11" ht="15" customHeight="1">
      <c r="A579" s="1">
        <v>7</v>
      </c>
      <c r="B579" s="1">
        <v>1942</v>
      </c>
      <c r="C579" s="1" t="s">
        <v>21</v>
      </c>
      <c r="D579" s="1" t="s">
        <v>802</v>
      </c>
      <c r="E579" s="1" t="s">
        <v>803</v>
      </c>
      <c r="F579" s="1">
        <v>1948</v>
      </c>
      <c r="G579" s="1">
        <v>52.62</v>
      </c>
      <c r="H579" s="1">
        <v>37</v>
      </c>
      <c r="I579" s="1">
        <v>20</v>
      </c>
      <c r="J579" s="1" t="s">
        <v>48</v>
      </c>
      <c r="K579" s="9" t="str">
        <f t="shared" si="9"/>
        <v>GPA</v>
      </c>
    </row>
    <row r="580" spans="1:11" ht="15" customHeight="1">
      <c r="A580" s="1">
        <v>7</v>
      </c>
      <c r="B580" s="1">
        <v>1942</v>
      </c>
      <c r="C580" s="1" t="s">
        <v>21</v>
      </c>
      <c r="D580" s="1" t="s">
        <v>804</v>
      </c>
      <c r="E580" s="1" t="s">
        <v>805</v>
      </c>
      <c r="F580" s="1">
        <v>1259</v>
      </c>
      <c r="G580" s="1">
        <v>72.260000000000005</v>
      </c>
      <c r="H580" s="1">
        <v>17</v>
      </c>
      <c r="I580" s="1">
        <v>20</v>
      </c>
      <c r="J580" s="1" t="s">
        <v>48</v>
      </c>
      <c r="K580" s="9" t="str">
        <f t="shared" si="9"/>
        <v>GPA</v>
      </c>
    </row>
    <row r="581" spans="1:11" ht="15" customHeight="1">
      <c r="A581" s="1">
        <v>7</v>
      </c>
      <c r="B581" s="1">
        <v>1942</v>
      </c>
      <c r="C581" s="1" t="s">
        <v>53</v>
      </c>
      <c r="D581" s="1" t="s">
        <v>804</v>
      </c>
      <c r="E581" s="1" t="s">
        <v>805</v>
      </c>
      <c r="F581" s="1">
        <v>1010</v>
      </c>
      <c r="G581" s="1">
        <v>12.8</v>
      </c>
      <c r="H581" s="1">
        <v>79</v>
      </c>
      <c r="I581" s="1">
        <v>80</v>
      </c>
      <c r="J581" s="1" t="s">
        <v>48</v>
      </c>
      <c r="K581" s="9" t="str">
        <f t="shared" si="9"/>
        <v>GPA</v>
      </c>
    </row>
    <row r="582" spans="1:11" ht="15" customHeight="1">
      <c r="A582" s="1">
        <v>7</v>
      </c>
      <c r="B582" s="1">
        <v>1942</v>
      </c>
      <c r="C582" s="1" t="s">
        <v>53</v>
      </c>
      <c r="D582" s="1" t="s">
        <v>806</v>
      </c>
      <c r="E582" s="1" t="s">
        <v>807</v>
      </c>
      <c r="F582" s="1">
        <v>9903</v>
      </c>
      <c r="G582" s="1">
        <v>136.12</v>
      </c>
      <c r="H582" s="1">
        <v>73</v>
      </c>
      <c r="I582" s="1">
        <v>80</v>
      </c>
      <c r="J582" s="1" t="s">
        <v>808</v>
      </c>
      <c r="K582" s="9" t="str">
        <f t="shared" si="9"/>
        <v>TERCEIRA</v>
      </c>
    </row>
    <row r="583" spans="1:11" ht="15" customHeight="1">
      <c r="A583" s="1">
        <v>7</v>
      </c>
      <c r="B583" s="1">
        <v>1942</v>
      </c>
      <c r="C583" s="1" t="s">
        <v>53</v>
      </c>
      <c r="D583" s="1" t="s">
        <v>809</v>
      </c>
      <c r="E583" s="1" t="s">
        <v>810</v>
      </c>
      <c r="F583" s="1">
        <v>4508</v>
      </c>
      <c r="G583" s="1">
        <v>63.02</v>
      </c>
      <c r="H583" s="1">
        <v>72</v>
      </c>
      <c r="I583" s="1">
        <v>80</v>
      </c>
      <c r="J583" s="1" t="s">
        <v>808</v>
      </c>
      <c r="K583" s="9" t="str">
        <f t="shared" si="9"/>
        <v>TERCEIRA</v>
      </c>
    </row>
    <row r="584" spans="1:11" ht="15" customHeight="1">
      <c r="A584" s="1">
        <v>7</v>
      </c>
      <c r="B584" s="1">
        <v>1942</v>
      </c>
      <c r="C584" s="1" t="s">
        <v>53</v>
      </c>
      <c r="D584" s="1" t="s">
        <v>811</v>
      </c>
      <c r="E584" s="1" t="s">
        <v>812</v>
      </c>
      <c r="F584" s="1">
        <v>1191</v>
      </c>
      <c r="G584" s="1">
        <v>8.7200000000000006</v>
      </c>
      <c r="H584" s="1">
        <v>137</v>
      </c>
      <c r="I584" s="1">
        <v>80</v>
      </c>
      <c r="J584" s="1" t="s">
        <v>808</v>
      </c>
      <c r="K584" s="9" t="str">
        <f t="shared" si="9"/>
        <v>TERCEIRA</v>
      </c>
    </row>
    <row r="585" spans="1:11" ht="15" customHeight="1">
      <c r="A585" s="1">
        <v>7</v>
      </c>
      <c r="B585" s="1">
        <v>1942</v>
      </c>
      <c r="C585" s="1" t="s">
        <v>53</v>
      </c>
      <c r="D585" s="1" t="s">
        <v>813</v>
      </c>
      <c r="E585" s="1" t="s">
        <v>814</v>
      </c>
      <c r="F585" s="1">
        <v>9796</v>
      </c>
      <c r="G585" s="1">
        <v>114.36</v>
      </c>
      <c r="H585" s="1">
        <v>86</v>
      </c>
      <c r="I585" s="1">
        <v>80</v>
      </c>
      <c r="J585" s="1" t="s">
        <v>808</v>
      </c>
      <c r="K585" s="9" t="str">
        <f t="shared" si="9"/>
        <v>TERCEIRA</v>
      </c>
    </row>
    <row r="586" spans="1:11" ht="15" customHeight="1">
      <c r="A586" s="1">
        <v>7</v>
      </c>
      <c r="B586" s="1">
        <v>1942</v>
      </c>
      <c r="C586" s="1" t="s">
        <v>53</v>
      </c>
      <c r="D586" s="1" t="s">
        <v>815</v>
      </c>
      <c r="E586" s="1" t="s">
        <v>816</v>
      </c>
      <c r="F586" s="1">
        <v>5655</v>
      </c>
      <c r="G586" s="1">
        <v>82.95</v>
      </c>
      <c r="H586" s="1">
        <v>68</v>
      </c>
      <c r="I586" s="1">
        <v>80</v>
      </c>
      <c r="J586" s="1" t="s">
        <v>808</v>
      </c>
      <c r="K586" s="9" t="str">
        <f t="shared" si="9"/>
        <v>TERCEIRA</v>
      </c>
    </row>
    <row r="587" spans="1:11" ht="15" customHeight="1">
      <c r="A587" s="1">
        <v>7</v>
      </c>
      <c r="B587" s="1">
        <v>1942</v>
      </c>
      <c r="C587" s="1" t="s">
        <v>53</v>
      </c>
      <c r="D587" s="1" t="s">
        <v>817</v>
      </c>
      <c r="E587" s="1" t="s">
        <v>818</v>
      </c>
      <c r="F587" s="1">
        <v>5206</v>
      </c>
      <c r="G587" s="1">
        <v>38.92</v>
      </c>
      <c r="H587" s="1">
        <v>134</v>
      </c>
      <c r="I587" s="1">
        <v>80</v>
      </c>
      <c r="J587" s="1" t="s">
        <v>808</v>
      </c>
      <c r="K587" s="9" t="str">
        <f t="shared" si="9"/>
        <v>TERCEIRA</v>
      </c>
    </row>
    <row r="588" spans="1:11" ht="15" customHeight="1">
      <c r="A588" s="1">
        <v>7</v>
      </c>
      <c r="B588" s="1">
        <v>1942</v>
      </c>
      <c r="C588" s="1" t="s">
        <v>53</v>
      </c>
      <c r="D588" s="1" t="s">
        <v>819</v>
      </c>
      <c r="E588" s="1" t="s">
        <v>820</v>
      </c>
      <c r="F588" s="1">
        <v>12774</v>
      </c>
      <c r="G588" s="1">
        <v>172.48</v>
      </c>
      <c r="H588" s="1">
        <v>74</v>
      </c>
      <c r="I588" s="1">
        <v>80</v>
      </c>
      <c r="J588" s="1" t="s">
        <v>808</v>
      </c>
      <c r="K588" s="9" t="str">
        <f t="shared" si="9"/>
        <v>TERCEIRA</v>
      </c>
    </row>
    <row r="589" spans="1:11" ht="15" customHeight="1">
      <c r="A589" s="1">
        <v>7</v>
      </c>
      <c r="B589" s="1">
        <v>1942</v>
      </c>
      <c r="C589" s="1" t="s">
        <v>53</v>
      </c>
      <c r="D589" s="1" t="s">
        <v>821</v>
      </c>
      <c r="E589" s="1" t="s">
        <v>822</v>
      </c>
      <c r="F589" s="1">
        <v>1620</v>
      </c>
      <c r="G589" s="1">
        <v>22.05</v>
      </c>
      <c r="H589" s="1">
        <v>73</v>
      </c>
      <c r="I589" s="1">
        <v>80</v>
      </c>
      <c r="J589" s="1" t="s">
        <v>808</v>
      </c>
      <c r="K589" s="9" t="str">
        <f t="shared" si="9"/>
        <v>TERCEIRA</v>
      </c>
    </row>
    <row r="590" spans="1:11" ht="15" customHeight="1">
      <c r="A590" s="1">
        <v>7</v>
      </c>
      <c r="B590" s="1">
        <v>1942</v>
      </c>
      <c r="C590" s="1" t="s">
        <v>53</v>
      </c>
      <c r="D590" s="1" t="s">
        <v>823</v>
      </c>
      <c r="E590" s="1" t="s">
        <v>824</v>
      </c>
      <c r="F590" s="1">
        <v>7210</v>
      </c>
      <c r="G590" s="1">
        <v>84.06</v>
      </c>
      <c r="H590" s="1">
        <v>86</v>
      </c>
      <c r="I590" s="1">
        <v>80</v>
      </c>
      <c r="J590" s="1" t="s">
        <v>808</v>
      </c>
      <c r="K590" s="9" t="str">
        <f t="shared" si="9"/>
        <v>TERCEIRA</v>
      </c>
    </row>
    <row r="591" spans="1:11" ht="15" customHeight="1">
      <c r="A591" s="1">
        <v>7</v>
      </c>
      <c r="B591" s="1">
        <v>1942</v>
      </c>
      <c r="C591" s="1" t="s">
        <v>53</v>
      </c>
      <c r="D591" s="1" t="s">
        <v>825</v>
      </c>
      <c r="E591" s="1" t="s">
        <v>826</v>
      </c>
      <c r="F591" s="1">
        <v>17465</v>
      </c>
      <c r="G591" s="1">
        <v>111.5</v>
      </c>
      <c r="H591" s="1">
        <v>157</v>
      </c>
      <c r="I591" s="1">
        <v>80</v>
      </c>
      <c r="J591" s="1" t="s">
        <v>808</v>
      </c>
      <c r="K591" s="9" t="str">
        <f t="shared" si="9"/>
        <v>TERCEIRA</v>
      </c>
    </row>
    <row r="592" spans="1:11" ht="15" customHeight="1">
      <c r="A592" s="1">
        <v>7</v>
      </c>
      <c r="B592" s="1">
        <v>1942</v>
      </c>
      <c r="C592" s="1" t="s">
        <v>53</v>
      </c>
      <c r="D592" s="1" t="s">
        <v>827</v>
      </c>
      <c r="E592" s="1" t="s">
        <v>828</v>
      </c>
      <c r="F592" s="1">
        <v>9318</v>
      </c>
      <c r="G592" s="1">
        <v>80.38</v>
      </c>
      <c r="H592" s="1">
        <v>116</v>
      </c>
      <c r="I592" s="1">
        <v>80</v>
      </c>
      <c r="J592" s="1" t="s">
        <v>808</v>
      </c>
      <c r="K592" s="9" t="str">
        <f t="shared" si="9"/>
        <v>TERCEIRA</v>
      </c>
    </row>
    <row r="593" spans="1:11" ht="15" customHeight="1">
      <c r="A593" s="1">
        <v>7</v>
      </c>
      <c r="B593" s="1">
        <v>1942</v>
      </c>
      <c r="C593" s="1" t="s">
        <v>53</v>
      </c>
      <c r="D593" s="1" t="s">
        <v>829</v>
      </c>
      <c r="E593" s="1" t="s">
        <v>830</v>
      </c>
      <c r="F593" s="1">
        <v>14734</v>
      </c>
      <c r="G593" s="1">
        <v>107.03</v>
      </c>
      <c r="H593" s="1">
        <v>138</v>
      </c>
      <c r="I593" s="1">
        <v>80</v>
      </c>
      <c r="J593" s="1" t="s">
        <v>808</v>
      </c>
      <c r="K593" s="9" t="str">
        <f t="shared" si="9"/>
        <v>TERCEIRA</v>
      </c>
    </row>
    <row r="594" spans="1:11" ht="15" customHeight="1">
      <c r="A594" s="1">
        <v>7</v>
      </c>
      <c r="B594" s="1">
        <v>1942</v>
      </c>
      <c r="C594" s="1" t="s">
        <v>53</v>
      </c>
      <c r="D594" s="1" t="s">
        <v>831</v>
      </c>
      <c r="E594" s="1" t="s">
        <v>832</v>
      </c>
      <c r="F594" s="1">
        <v>11369</v>
      </c>
      <c r="G594" s="1">
        <v>141.97999999999999</v>
      </c>
      <c r="H594" s="1">
        <v>80</v>
      </c>
      <c r="I594" s="1">
        <v>80</v>
      </c>
      <c r="J594" s="1" t="s">
        <v>808</v>
      </c>
      <c r="K594" s="9" t="str">
        <f t="shared" si="9"/>
        <v>TERCEIRA</v>
      </c>
    </row>
    <row r="595" spans="1:11" ht="15" customHeight="1">
      <c r="A595" s="1">
        <v>7</v>
      </c>
      <c r="B595" s="1">
        <v>1942</v>
      </c>
      <c r="C595" s="1" t="s">
        <v>53</v>
      </c>
      <c r="D595" s="1" t="s">
        <v>833</v>
      </c>
      <c r="E595" s="1" t="s">
        <v>834</v>
      </c>
      <c r="F595" s="1">
        <v>15274</v>
      </c>
      <c r="G595" s="1">
        <v>106.07</v>
      </c>
      <c r="H595" s="1">
        <v>144</v>
      </c>
      <c r="I595" s="1">
        <v>80</v>
      </c>
      <c r="J595" s="1" t="s">
        <v>808</v>
      </c>
      <c r="K595" s="9" t="str">
        <f t="shared" si="9"/>
        <v>TERCEIRA</v>
      </c>
    </row>
    <row r="596" spans="1:11" ht="15" customHeight="1">
      <c r="A596" s="1">
        <v>7</v>
      </c>
      <c r="B596" s="1">
        <v>1942</v>
      </c>
      <c r="C596" s="1" t="s">
        <v>53</v>
      </c>
      <c r="D596" s="1" t="s">
        <v>835</v>
      </c>
      <c r="E596" s="1" t="s">
        <v>836</v>
      </c>
      <c r="F596" s="1">
        <v>18478</v>
      </c>
      <c r="G596" s="1">
        <v>124.63</v>
      </c>
      <c r="H596" s="1">
        <v>148</v>
      </c>
      <c r="I596" s="1">
        <v>80</v>
      </c>
      <c r="J596" s="1" t="s">
        <v>808</v>
      </c>
      <c r="K596" s="9" t="str">
        <f t="shared" si="9"/>
        <v>TERCEIRA</v>
      </c>
    </row>
    <row r="597" spans="1:11" ht="15" customHeight="1">
      <c r="A597" s="1">
        <v>7</v>
      </c>
      <c r="B597" s="1">
        <v>1942</v>
      </c>
      <c r="C597" s="1" t="s">
        <v>53</v>
      </c>
      <c r="D597" s="1" t="s">
        <v>837</v>
      </c>
      <c r="E597" s="1" t="s">
        <v>838</v>
      </c>
      <c r="F597" s="1">
        <v>9959</v>
      </c>
      <c r="G597" s="1">
        <v>68.94</v>
      </c>
      <c r="H597" s="1">
        <v>144</v>
      </c>
      <c r="I597" s="1">
        <v>80</v>
      </c>
      <c r="J597" s="1" t="s">
        <v>808</v>
      </c>
      <c r="K597" s="9" t="str">
        <f t="shared" si="9"/>
        <v>TERCEIRA</v>
      </c>
    </row>
    <row r="598" spans="1:11" ht="15" customHeight="1">
      <c r="A598" s="1">
        <v>7</v>
      </c>
      <c r="B598" s="1">
        <v>1942</v>
      </c>
      <c r="C598" s="1" t="s">
        <v>53</v>
      </c>
      <c r="D598" s="1" t="s">
        <v>839</v>
      </c>
      <c r="E598" s="1" t="s">
        <v>840</v>
      </c>
      <c r="F598" s="1">
        <v>9697</v>
      </c>
      <c r="G598" s="1">
        <v>63.49</v>
      </c>
      <c r="H598" s="1">
        <v>153</v>
      </c>
      <c r="I598" s="1">
        <v>80</v>
      </c>
      <c r="J598" s="1" t="s">
        <v>808</v>
      </c>
      <c r="K598" s="9" t="str">
        <f t="shared" si="9"/>
        <v>TERCEIRA</v>
      </c>
    </row>
    <row r="599" spans="1:11" ht="15" customHeight="1">
      <c r="A599" s="1">
        <v>7</v>
      </c>
      <c r="B599" s="1">
        <v>1942</v>
      </c>
      <c r="C599" s="1" t="s">
        <v>53</v>
      </c>
      <c r="D599" s="1" t="s">
        <v>841</v>
      </c>
      <c r="E599" s="1" t="s">
        <v>842</v>
      </c>
      <c r="F599" s="1">
        <v>8609</v>
      </c>
      <c r="G599" s="1">
        <v>80.81</v>
      </c>
      <c r="H599" s="1">
        <v>107</v>
      </c>
      <c r="I599" s="1">
        <v>80</v>
      </c>
      <c r="J599" s="1" t="s">
        <v>808</v>
      </c>
      <c r="K599" s="9" t="str">
        <f t="shared" si="9"/>
        <v>TERCEIRA</v>
      </c>
    </row>
    <row r="600" spans="1:11" ht="15" customHeight="1">
      <c r="A600" s="1">
        <v>7</v>
      </c>
      <c r="B600" s="1">
        <v>1942</v>
      </c>
      <c r="C600" s="1" t="s">
        <v>53</v>
      </c>
      <c r="D600" s="1" t="s">
        <v>843</v>
      </c>
      <c r="E600" s="1" t="s">
        <v>844</v>
      </c>
      <c r="F600" s="1">
        <v>3579</v>
      </c>
      <c r="G600" s="1">
        <v>55.94</v>
      </c>
      <c r="H600" s="1">
        <v>64</v>
      </c>
      <c r="I600" s="1">
        <v>80</v>
      </c>
      <c r="J600" s="1" t="s">
        <v>808</v>
      </c>
      <c r="K600" s="9" t="str">
        <f t="shared" si="9"/>
        <v>TERCEIRA</v>
      </c>
    </row>
    <row r="601" spans="1:11" ht="15" customHeight="1">
      <c r="A601" s="1">
        <v>7</v>
      </c>
      <c r="B601" s="1">
        <v>1942</v>
      </c>
      <c r="C601" s="1" t="s">
        <v>53</v>
      </c>
      <c r="D601" s="1" t="s">
        <v>845</v>
      </c>
      <c r="E601" s="1" t="s">
        <v>846</v>
      </c>
      <c r="F601" s="1">
        <v>10418</v>
      </c>
      <c r="G601" s="1">
        <v>94.77</v>
      </c>
      <c r="H601" s="1">
        <v>110</v>
      </c>
      <c r="I601" s="1">
        <v>80</v>
      </c>
      <c r="J601" s="1" t="s">
        <v>808</v>
      </c>
      <c r="K601" s="9" t="str">
        <f t="shared" si="9"/>
        <v>TERCEIRA</v>
      </c>
    </row>
    <row r="602" spans="1:11" ht="15" customHeight="1">
      <c r="A602" s="1">
        <v>7</v>
      </c>
      <c r="B602" s="1">
        <v>1942</v>
      </c>
      <c r="C602" s="1" t="s">
        <v>53</v>
      </c>
      <c r="D602" s="1" t="s">
        <v>847</v>
      </c>
      <c r="E602" s="1" t="s">
        <v>848</v>
      </c>
      <c r="F602" s="1">
        <v>12309</v>
      </c>
      <c r="G602" s="1">
        <v>103.15</v>
      </c>
      <c r="H602" s="1">
        <v>119</v>
      </c>
      <c r="I602" s="1">
        <v>80</v>
      </c>
      <c r="J602" s="1" t="s">
        <v>808</v>
      </c>
      <c r="K602" s="9" t="str">
        <f t="shared" si="9"/>
        <v>TERCEIRA</v>
      </c>
    </row>
    <row r="603" spans="1:11" ht="15" customHeight="1">
      <c r="A603" s="1">
        <v>7</v>
      </c>
      <c r="B603" s="1">
        <v>1942</v>
      </c>
      <c r="C603" s="1" t="s">
        <v>53</v>
      </c>
      <c r="D603" s="1" t="s">
        <v>849</v>
      </c>
      <c r="E603" s="1" t="s">
        <v>850</v>
      </c>
      <c r="F603" s="1">
        <v>361</v>
      </c>
      <c r="G603" s="1">
        <v>4.24</v>
      </c>
      <c r="H603" s="1">
        <v>85</v>
      </c>
      <c r="I603" s="1">
        <v>80</v>
      </c>
      <c r="J603" s="1" t="s">
        <v>808</v>
      </c>
      <c r="K603" s="9" t="str">
        <f t="shared" si="9"/>
        <v>TERCEIRA</v>
      </c>
    </row>
    <row r="604" spans="1:11" ht="15" customHeight="1">
      <c r="A604" s="1">
        <v>7</v>
      </c>
      <c r="B604" s="1">
        <v>1942</v>
      </c>
      <c r="C604" s="1" t="s">
        <v>53</v>
      </c>
      <c r="D604" s="1" t="s">
        <v>851</v>
      </c>
      <c r="E604" s="1" t="s">
        <v>852</v>
      </c>
      <c r="F604" s="1">
        <v>9791</v>
      </c>
      <c r="G604" s="1">
        <v>86.23</v>
      </c>
      <c r="H604" s="1">
        <v>114</v>
      </c>
      <c r="I604" s="1">
        <v>80</v>
      </c>
      <c r="J604" s="1" t="s">
        <v>808</v>
      </c>
      <c r="K604" s="9" t="str">
        <f t="shared" si="9"/>
        <v>TERCEIRA</v>
      </c>
    </row>
    <row r="605" spans="1:11" ht="15" customHeight="1">
      <c r="A605" s="1">
        <v>7</v>
      </c>
      <c r="B605" s="1">
        <v>1942</v>
      </c>
      <c r="C605" s="1" t="s">
        <v>53</v>
      </c>
      <c r="D605" s="1" t="s">
        <v>853</v>
      </c>
      <c r="E605" s="1" t="s">
        <v>854</v>
      </c>
      <c r="F605" s="1">
        <v>13923</v>
      </c>
      <c r="G605" s="1">
        <v>84.85</v>
      </c>
      <c r="H605" s="1">
        <v>164</v>
      </c>
      <c r="I605" s="1">
        <v>80</v>
      </c>
      <c r="J605" s="1" t="s">
        <v>808</v>
      </c>
      <c r="K605" s="9" t="str">
        <f t="shared" si="9"/>
        <v>TERCEIRA</v>
      </c>
    </row>
    <row r="606" spans="1:11" ht="15" customHeight="1">
      <c r="A606" s="1">
        <v>7</v>
      </c>
      <c r="B606" s="1">
        <v>1942</v>
      </c>
      <c r="C606" s="1" t="s">
        <v>53</v>
      </c>
      <c r="D606" s="1" t="s">
        <v>855</v>
      </c>
      <c r="E606" s="1" t="s">
        <v>856</v>
      </c>
      <c r="F606" s="1">
        <v>4884</v>
      </c>
      <c r="G606" s="1">
        <v>79.66</v>
      </c>
      <c r="H606" s="1">
        <v>61</v>
      </c>
      <c r="I606" s="1">
        <v>80</v>
      </c>
      <c r="J606" s="1" t="s">
        <v>808</v>
      </c>
      <c r="K606" s="9" t="str">
        <f t="shared" si="9"/>
        <v>TERCEIRA</v>
      </c>
    </row>
    <row r="607" spans="1:11" ht="15" customHeight="1">
      <c r="A607" s="1">
        <v>7</v>
      </c>
      <c r="B607" s="1">
        <v>1942</v>
      </c>
      <c r="C607" s="1" t="s">
        <v>53</v>
      </c>
      <c r="D607" s="1" t="s">
        <v>857</v>
      </c>
      <c r="E607" s="1" t="s">
        <v>858</v>
      </c>
      <c r="F607" s="1">
        <v>9688</v>
      </c>
      <c r="G607" s="1">
        <v>91.48</v>
      </c>
      <c r="H607" s="1">
        <v>106</v>
      </c>
      <c r="I607" s="1">
        <v>80</v>
      </c>
      <c r="J607" s="1" t="s">
        <v>808</v>
      </c>
      <c r="K607" s="9" t="str">
        <f t="shared" si="9"/>
        <v>TERCEIRA</v>
      </c>
    </row>
    <row r="608" spans="1:11" ht="15" customHeight="1">
      <c r="A608" s="1">
        <v>7</v>
      </c>
      <c r="B608" s="1">
        <v>1942</v>
      </c>
      <c r="C608" s="1" t="s">
        <v>53</v>
      </c>
      <c r="D608" s="1" t="s">
        <v>859</v>
      </c>
      <c r="E608" s="1" t="s">
        <v>860</v>
      </c>
      <c r="F608" s="1">
        <v>1144</v>
      </c>
      <c r="G608" s="1">
        <v>9.26</v>
      </c>
      <c r="H608" s="1">
        <v>124</v>
      </c>
      <c r="I608" s="1">
        <v>80</v>
      </c>
      <c r="J608" s="1" t="s">
        <v>808</v>
      </c>
      <c r="K608" s="9" t="str">
        <f t="shared" si="9"/>
        <v>TERCEIRA</v>
      </c>
    </row>
    <row r="609" spans="1:11" ht="15" customHeight="1">
      <c r="A609" s="1">
        <v>7</v>
      </c>
      <c r="B609" s="1">
        <v>1942</v>
      </c>
      <c r="C609" s="1" t="s">
        <v>53</v>
      </c>
      <c r="D609" s="1" t="s">
        <v>861</v>
      </c>
      <c r="E609" s="1" t="s">
        <v>862</v>
      </c>
      <c r="F609" s="1">
        <v>15349</v>
      </c>
      <c r="G609" s="1">
        <v>113.17</v>
      </c>
      <c r="H609" s="1">
        <v>136</v>
      </c>
      <c r="I609" s="1">
        <v>80</v>
      </c>
      <c r="J609" s="1" t="s">
        <v>808</v>
      </c>
      <c r="K609" s="9" t="str">
        <f t="shared" si="9"/>
        <v>TERCEIRA</v>
      </c>
    </row>
    <row r="610" spans="1:11" ht="15" customHeight="1">
      <c r="A610" s="1">
        <v>7</v>
      </c>
      <c r="B610" s="1">
        <v>1942</v>
      </c>
      <c r="C610" s="1" t="s">
        <v>53</v>
      </c>
      <c r="D610" s="1" t="s">
        <v>863</v>
      </c>
      <c r="E610" s="1" t="s">
        <v>864</v>
      </c>
      <c r="F610" s="1">
        <v>12624</v>
      </c>
      <c r="G610" s="1">
        <v>156.21</v>
      </c>
      <c r="H610" s="1">
        <v>81</v>
      </c>
      <c r="I610" s="1">
        <v>80</v>
      </c>
      <c r="J610" s="1" t="s">
        <v>808</v>
      </c>
      <c r="K610" s="9" t="str">
        <f t="shared" si="9"/>
        <v>TERCEIRA</v>
      </c>
    </row>
    <row r="611" spans="1:11" ht="15" customHeight="1">
      <c r="A611" s="1">
        <v>7</v>
      </c>
      <c r="B611" s="1">
        <v>1942</v>
      </c>
      <c r="C611" s="1" t="s">
        <v>53</v>
      </c>
      <c r="D611" s="1" t="s">
        <v>865</v>
      </c>
      <c r="E611" s="1" t="s">
        <v>866</v>
      </c>
      <c r="F611" s="1">
        <v>7066</v>
      </c>
      <c r="G611" s="1">
        <v>119.05</v>
      </c>
      <c r="H611" s="1">
        <v>59</v>
      </c>
      <c r="I611" s="1">
        <v>80</v>
      </c>
      <c r="J611" s="1" t="s">
        <v>808</v>
      </c>
      <c r="K611" s="9" t="str">
        <f t="shared" si="9"/>
        <v>TERCEIRA</v>
      </c>
    </row>
    <row r="612" spans="1:11" ht="15" customHeight="1">
      <c r="A612" s="1">
        <v>7</v>
      </c>
      <c r="B612" s="1">
        <v>1942</v>
      </c>
      <c r="C612" s="1" t="s">
        <v>53</v>
      </c>
      <c r="D612" s="1" t="s">
        <v>867</v>
      </c>
      <c r="E612" s="1" t="s">
        <v>868</v>
      </c>
      <c r="F612" s="1">
        <v>1011</v>
      </c>
      <c r="G612" s="1">
        <v>20</v>
      </c>
      <c r="H612" s="1">
        <v>51</v>
      </c>
      <c r="I612" s="1">
        <v>80</v>
      </c>
      <c r="J612" s="1" t="s">
        <v>808</v>
      </c>
      <c r="K612" s="9" t="str">
        <f t="shared" si="9"/>
        <v>TERCEIRA</v>
      </c>
    </row>
    <row r="613" spans="1:11" ht="15" customHeight="1">
      <c r="A613" s="1">
        <v>7</v>
      </c>
      <c r="B613" s="1">
        <v>1942</v>
      </c>
      <c r="C613" s="1" t="s">
        <v>53</v>
      </c>
      <c r="D613" s="1" t="s">
        <v>869</v>
      </c>
      <c r="E613" s="1" t="s">
        <v>870</v>
      </c>
      <c r="F613" s="1">
        <v>14731</v>
      </c>
      <c r="G613" s="1">
        <v>115.61</v>
      </c>
      <c r="H613" s="1">
        <v>127</v>
      </c>
      <c r="I613" s="1">
        <v>80</v>
      </c>
      <c r="J613" s="1" t="s">
        <v>808</v>
      </c>
      <c r="K613" s="9" t="str">
        <f t="shared" si="9"/>
        <v>TERCEIRA</v>
      </c>
    </row>
    <row r="614" spans="1:11" ht="15" customHeight="1">
      <c r="A614" s="1">
        <v>7</v>
      </c>
      <c r="B614" s="1">
        <v>1942</v>
      </c>
      <c r="C614" s="1" t="s">
        <v>53</v>
      </c>
      <c r="D614" s="1" t="s">
        <v>871</v>
      </c>
      <c r="E614" s="1" t="s">
        <v>872</v>
      </c>
      <c r="F614" s="1">
        <v>10919</v>
      </c>
      <c r="G614" s="1">
        <v>90.88</v>
      </c>
      <c r="H614" s="1">
        <v>120</v>
      </c>
      <c r="I614" s="1">
        <v>80</v>
      </c>
      <c r="J614" s="1" t="s">
        <v>808</v>
      </c>
      <c r="K614" s="9" t="str">
        <f t="shared" si="9"/>
        <v>TERCEIRA</v>
      </c>
    </row>
    <row r="615" spans="1:11" ht="15" customHeight="1">
      <c r="A615" s="1">
        <v>7</v>
      </c>
      <c r="B615" s="1">
        <v>1942</v>
      </c>
      <c r="C615" s="1" t="s">
        <v>53</v>
      </c>
      <c r="D615" s="1" t="s">
        <v>873</v>
      </c>
      <c r="E615" s="1" t="s">
        <v>874</v>
      </c>
      <c r="F615" s="1">
        <v>5923</v>
      </c>
      <c r="G615" s="1">
        <v>91.34</v>
      </c>
      <c r="H615" s="1">
        <v>65</v>
      </c>
      <c r="I615" s="1">
        <v>80</v>
      </c>
      <c r="J615" s="1" t="s">
        <v>808</v>
      </c>
      <c r="K615" s="9" t="str">
        <f t="shared" si="9"/>
        <v>TERCEIRA</v>
      </c>
    </row>
    <row r="616" spans="1:11" ht="15" customHeight="1">
      <c r="A616" s="1">
        <v>7</v>
      </c>
      <c r="B616" s="1">
        <v>1942</v>
      </c>
      <c r="C616" s="1" t="s">
        <v>53</v>
      </c>
      <c r="D616" s="1" t="s">
        <v>875</v>
      </c>
      <c r="E616" s="1" t="s">
        <v>876</v>
      </c>
      <c r="F616" s="1">
        <v>1698</v>
      </c>
      <c r="G616" s="1">
        <v>41.93</v>
      </c>
      <c r="H616" s="1">
        <v>40</v>
      </c>
      <c r="I616" s="1">
        <v>80</v>
      </c>
      <c r="J616" s="1" t="s">
        <v>808</v>
      </c>
      <c r="K616" s="9" t="str">
        <f t="shared" si="9"/>
        <v>TERCEIRA</v>
      </c>
    </row>
    <row r="617" spans="1:11" ht="15" customHeight="1">
      <c r="A617" s="1">
        <v>7</v>
      </c>
      <c r="B617" s="1">
        <v>1942</v>
      </c>
      <c r="C617" s="1" t="s">
        <v>53</v>
      </c>
      <c r="D617" s="1" t="s">
        <v>877</v>
      </c>
      <c r="E617" s="1" t="s">
        <v>878</v>
      </c>
      <c r="F617" s="1">
        <v>2904</v>
      </c>
      <c r="G617" s="1">
        <v>33.15</v>
      </c>
      <c r="H617" s="1">
        <v>88</v>
      </c>
      <c r="I617" s="1">
        <v>80</v>
      </c>
      <c r="J617" s="1" t="s">
        <v>808</v>
      </c>
      <c r="K617" s="9" t="str">
        <f t="shared" si="9"/>
        <v>TERCEIRA</v>
      </c>
    </row>
    <row r="618" spans="1:11" ht="15" customHeight="1">
      <c r="A618" s="1">
        <v>7</v>
      </c>
      <c r="B618" s="1">
        <v>1942</v>
      </c>
      <c r="C618" s="1" t="s">
        <v>53</v>
      </c>
      <c r="D618" s="1" t="s">
        <v>879</v>
      </c>
      <c r="E618" s="1" t="s">
        <v>880</v>
      </c>
      <c r="F618" s="1">
        <v>2586</v>
      </c>
      <c r="G618" s="1">
        <v>37.82</v>
      </c>
      <c r="H618" s="1">
        <v>68</v>
      </c>
      <c r="I618" s="1">
        <v>80</v>
      </c>
      <c r="J618" s="1" t="s">
        <v>808</v>
      </c>
      <c r="K618" s="9" t="str">
        <f t="shared" si="9"/>
        <v>TERCEIRA</v>
      </c>
    </row>
    <row r="619" spans="1:11" ht="15" customHeight="1">
      <c r="A619" s="1">
        <v>7</v>
      </c>
      <c r="B619" s="1">
        <v>1942</v>
      </c>
      <c r="C619" s="1" t="s">
        <v>53</v>
      </c>
      <c r="D619" s="1" t="s">
        <v>881</v>
      </c>
      <c r="E619" s="1" t="s">
        <v>882</v>
      </c>
      <c r="F619" s="1">
        <v>570</v>
      </c>
      <c r="G619" s="1">
        <v>16.45</v>
      </c>
      <c r="H619" s="1">
        <v>35</v>
      </c>
      <c r="I619" s="1">
        <v>80</v>
      </c>
      <c r="J619" s="1" t="s">
        <v>808</v>
      </c>
      <c r="K619" s="9" t="str">
        <f t="shared" si="9"/>
        <v>TERCEIRA</v>
      </c>
    </row>
    <row r="620" spans="1:11" ht="15" customHeight="1">
      <c r="A620" s="1">
        <v>7</v>
      </c>
      <c r="B620" s="1">
        <v>1942</v>
      </c>
      <c r="C620" s="1" t="s">
        <v>53</v>
      </c>
      <c r="D620" s="1" t="s">
        <v>883</v>
      </c>
      <c r="E620" s="1" t="s">
        <v>884</v>
      </c>
      <c r="F620" s="1">
        <v>1007</v>
      </c>
      <c r="G620" s="1">
        <v>12.04</v>
      </c>
      <c r="H620" s="1">
        <v>84</v>
      </c>
      <c r="I620" s="1">
        <v>80</v>
      </c>
      <c r="J620" s="1" t="s">
        <v>808</v>
      </c>
      <c r="K620" s="9" t="str">
        <f t="shared" si="9"/>
        <v>TERCEIRA</v>
      </c>
    </row>
    <row r="621" spans="1:11" ht="15" customHeight="1">
      <c r="A621" s="1">
        <v>7</v>
      </c>
      <c r="B621" s="1">
        <v>1942</v>
      </c>
      <c r="C621" s="1" t="s">
        <v>53</v>
      </c>
      <c r="D621" s="1" t="s">
        <v>885</v>
      </c>
      <c r="E621" s="1" t="s">
        <v>886</v>
      </c>
      <c r="F621" s="1">
        <v>926</v>
      </c>
      <c r="G621" s="1">
        <v>13</v>
      </c>
      <c r="H621" s="1">
        <v>71</v>
      </c>
      <c r="I621" s="1">
        <v>80</v>
      </c>
      <c r="J621" s="1" t="s">
        <v>808</v>
      </c>
      <c r="K621" s="9" t="str">
        <f t="shared" si="9"/>
        <v>TERCEIRA</v>
      </c>
    </row>
    <row r="622" spans="1:11" ht="15" customHeight="1">
      <c r="A622" s="1">
        <v>7</v>
      </c>
      <c r="B622" s="1">
        <v>1942</v>
      </c>
      <c r="C622" s="1" t="s">
        <v>53</v>
      </c>
      <c r="D622" s="1" t="s">
        <v>887</v>
      </c>
      <c r="E622" s="1" t="s">
        <v>888</v>
      </c>
      <c r="F622" s="1">
        <v>1370</v>
      </c>
      <c r="G622" s="1">
        <v>20.95</v>
      </c>
      <c r="H622" s="1">
        <v>65</v>
      </c>
      <c r="I622" s="1">
        <v>80</v>
      </c>
      <c r="J622" s="1" t="s">
        <v>808</v>
      </c>
      <c r="K622" s="9" t="str">
        <f t="shared" si="9"/>
        <v>TERCEIRA</v>
      </c>
    </row>
    <row r="623" spans="1:11" ht="15" customHeight="1">
      <c r="A623" s="1">
        <v>7</v>
      </c>
      <c r="B623" s="1">
        <v>1942</v>
      </c>
      <c r="C623" s="1" t="s">
        <v>53</v>
      </c>
      <c r="D623" s="1" t="s">
        <v>889</v>
      </c>
      <c r="E623" s="1" t="s">
        <v>890</v>
      </c>
      <c r="F623" s="1">
        <v>974</v>
      </c>
      <c r="G623" s="1">
        <v>23.74</v>
      </c>
      <c r="H623" s="1">
        <v>41</v>
      </c>
      <c r="I623" s="1">
        <v>80</v>
      </c>
      <c r="J623" s="1" t="s">
        <v>808</v>
      </c>
      <c r="K623" s="9" t="str">
        <f t="shared" si="9"/>
        <v>TERCEIRA</v>
      </c>
    </row>
    <row r="624" spans="1:11" ht="15" customHeight="1">
      <c r="A624" s="1">
        <v>7</v>
      </c>
      <c r="B624" s="1">
        <v>1942</v>
      </c>
      <c r="C624" s="1" t="s">
        <v>53</v>
      </c>
      <c r="D624" s="1" t="s">
        <v>891</v>
      </c>
      <c r="E624" s="1" t="s">
        <v>892</v>
      </c>
      <c r="F624" s="1">
        <v>672</v>
      </c>
      <c r="G624" s="1">
        <v>19.11</v>
      </c>
      <c r="H624" s="1">
        <v>35</v>
      </c>
      <c r="I624" s="1">
        <v>80</v>
      </c>
      <c r="J624" s="1" t="s">
        <v>808</v>
      </c>
      <c r="K624" s="9" t="str">
        <f t="shared" si="9"/>
        <v>TERCEIRA</v>
      </c>
    </row>
    <row r="625" spans="1:11" ht="15" customHeight="1">
      <c r="A625" s="1">
        <v>7</v>
      </c>
      <c r="B625" s="1">
        <v>1953</v>
      </c>
      <c r="C625" s="1" t="s">
        <v>53</v>
      </c>
      <c r="D625" s="1" t="s">
        <v>893</v>
      </c>
      <c r="E625" s="1" t="s">
        <v>894</v>
      </c>
      <c r="F625" s="1">
        <v>20862</v>
      </c>
      <c r="G625" s="1">
        <v>124.43</v>
      </c>
      <c r="H625" s="1">
        <v>168</v>
      </c>
      <c r="I625" s="1">
        <v>110</v>
      </c>
      <c r="J625" s="1" t="s">
        <v>48</v>
      </c>
      <c r="K625" s="9" t="str">
        <f t="shared" si="9"/>
        <v>GPA</v>
      </c>
    </row>
    <row r="626" spans="1:11" ht="15" customHeight="1">
      <c r="A626" s="1">
        <v>7</v>
      </c>
      <c r="B626" s="1">
        <v>1953</v>
      </c>
      <c r="C626" s="1" t="s">
        <v>53</v>
      </c>
      <c r="D626" s="1" t="s">
        <v>895</v>
      </c>
      <c r="E626" s="1" t="s">
        <v>896</v>
      </c>
      <c r="F626" s="1">
        <v>24737</v>
      </c>
      <c r="G626" s="1">
        <v>161.49</v>
      </c>
      <c r="H626" s="1">
        <v>153</v>
      </c>
      <c r="I626" s="1">
        <v>110</v>
      </c>
      <c r="J626" s="1" t="s">
        <v>48</v>
      </c>
      <c r="K626" s="9" t="str">
        <f t="shared" si="9"/>
        <v>GPA</v>
      </c>
    </row>
    <row r="627" spans="1:11" ht="15" customHeight="1">
      <c r="A627" s="1">
        <v>7</v>
      </c>
      <c r="B627" s="1">
        <v>1953</v>
      </c>
      <c r="C627" s="1" t="s">
        <v>53</v>
      </c>
      <c r="D627" s="1" t="s">
        <v>897</v>
      </c>
      <c r="E627" s="1" t="s">
        <v>898</v>
      </c>
      <c r="F627" s="1">
        <v>297</v>
      </c>
      <c r="G627" s="1">
        <v>1.18</v>
      </c>
      <c r="H627" s="1">
        <v>252</v>
      </c>
      <c r="I627" s="1">
        <v>110</v>
      </c>
      <c r="J627" s="1" t="s">
        <v>48</v>
      </c>
      <c r="K627" s="9" t="str">
        <f t="shared" si="9"/>
        <v>GPA</v>
      </c>
    </row>
    <row r="628" spans="1:11" ht="15" customHeight="1">
      <c r="A628" s="1">
        <v>7</v>
      </c>
      <c r="B628" s="1">
        <v>1953</v>
      </c>
      <c r="C628" s="1" t="s">
        <v>53</v>
      </c>
      <c r="D628" s="1" t="s">
        <v>899</v>
      </c>
      <c r="E628" s="1" t="s">
        <v>900</v>
      </c>
      <c r="F628" s="1">
        <v>1097</v>
      </c>
      <c r="G628" s="1">
        <v>5.93</v>
      </c>
      <c r="H628" s="1">
        <v>185</v>
      </c>
      <c r="I628" s="1">
        <v>110</v>
      </c>
      <c r="J628" s="1" t="s">
        <v>48</v>
      </c>
      <c r="K628" s="9" t="str">
        <f t="shared" si="9"/>
        <v>GPA</v>
      </c>
    </row>
    <row r="629" spans="1:11" ht="15" customHeight="1">
      <c r="A629" s="1">
        <v>7</v>
      </c>
      <c r="B629" s="1">
        <v>1953</v>
      </c>
      <c r="C629" s="1" t="s">
        <v>20</v>
      </c>
      <c r="D629" s="1" t="s">
        <v>901</v>
      </c>
      <c r="E629" s="1" t="s">
        <v>902</v>
      </c>
      <c r="F629" s="1">
        <v>3</v>
      </c>
      <c r="G629" s="1">
        <v>6.78</v>
      </c>
      <c r="H629" s="1">
        <v>0</v>
      </c>
      <c r="I629" s="1">
        <v>15</v>
      </c>
      <c r="J629" s="1" t="s">
        <v>48</v>
      </c>
      <c r="K629" s="9" t="str">
        <f t="shared" si="9"/>
        <v>GPA</v>
      </c>
    </row>
    <row r="630" spans="1:11" ht="15" customHeight="1">
      <c r="A630" s="1">
        <v>7</v>
      </c>
      <c r="B630" s="1">
        <v>1953</v>
      </c>
      <c r="C630" s="1" t="s">
        <v>53</v>
      </c>
      <c r="D630" s="1" t="s">
        <v>901</v>
      </c>
      <c r="E630" s="1" t="s">
        <v>902</v>
      </c>
      <c r="F630" s="1">
        <v>1508</v>
      </c>
      <c r="G630" s="1">
        <v>12.3</v>
      </c>
      <c r="H630" s="1">
        <v>123</v>
      </c>
      <c r="I630" s="1">
        <v>110</v>
      </c>
      <c r="J630" s="1" t="s">
        <v>48</v>
      </c>
      <c r="K630" s="9" t="str">
        <f t="shared" si="9"/>
        <v>GPA</v>
      </c>
    </row>
    <row r="631" spans="1:11" ht="15" customHeight="1">
      <c r="A631" s="1">
        <v>7</v>
      </c>
      <c r="B631" s="1">
        <v>1953</v>
      </c>
      <c r="C631" s="1" t="s">
        <v>21</v>
      </c>
      <c r="D631" s="1" t="s">
        <v>903</v>
      </c>
      <c r="E631" s="1" t="s">
        <v>904</v>
      </c>
      <c r="F631" s="1">
        <v>2</v>
      </c>
      <c r="G631" s="1">
        <v>0.11</v>
      </c>
      <c r="H631" s="1">
        <v>18</v>
      </c>
      <c r="I631" s="1">
        <v>19</v>
      </c>
      <c r="J631" s="1" t="s">
        <v>48</v>
      </c>
      <c r="K631" s="9" t="str">
        <f t="shared" si="9"/>
        <v>GPA</v>
      </c>
    </row>
    <row r="632" spans="1:11" ht="15" customHeight="1">
      <c r="A632" s="1">
        <v>7</v>
      </c>
      <c r="B632" s="1">
        <v>1953</v>
      </c>
      <c r="C632" s="1" t="s">
        <v>53</v>
      </c>
      <c r="D632" s="1" t="s">
        <v>903</v>
      </c>
      <c r="E632" s="1" t="s">
        <v>904</v>
      </c>
      <c r="F632" s="1">
        <v>959</v>
      </c>
      <c r="G632" s="1">
        <v>10.220000000000001</v>
      </c>
      <c r="H632" s="1">
        <v>94</v>
      </c>
      <c r="I632" s="1">
        <v>110</v>
      </c>
      <c r="J632" s="1" t="s">
        <v>48</v>
      </c>
      <c r="K632" s="9" t="str">
        <f t="shared" si="9"/>
        <v>GPA</v>
      </c>
    </row>
    <row r="633" spans="1:11" ht="15" customHeight="1">
      <c r="A633" s="1">
        <v>7</v>
      </c>
      <c r="B633" s="1">
        <v>1953</v>
      </c>
      <c r="C633" s="1" t="s">
        <v>18</v>
      </c>
      <c r="D633" s="1" t="s">
        <v>905</v>
      </c>
      <c r="E633" s="1" t="s">
        <v>906</v>
      </c>
      <c r="F633" s="1">
        <v>520</v>
      </c>
      <c r="G633" s="1">
        <v>12.28</v>
      </c>
      <c r="H633" s="1">
        <v>42</v>
      </c>
      <c r="I633" s="1">
        <v>18</v>
      </c>
      <c r="J633" s="1" t="s">
        <v>48</v>
      </c>
      <c r="K633" s="9" t="str">
        <f t="shared" si="9"/>
        <v>GPA</v>
      </c>
    </row>
    <row r="634" spans="1:11" ht="15" customHeight="1">
      <c r="A634" s="1">
        <v>7</v>
      </c>
      <c r="B634" s="1">
        <v>1953</v>
      </c>
      <c r="C634" s="1" t="s">
        <v>20</v>
      </c>
      <c r="D634" s="1" t="s">
        <v>905</v>
      </c>
      <c r="E634" s="1" t="s">
        <v>906</v>
      </c>
      <c r="F634" s="1">
        <v>29</v>
      </c>
      <c r="G634" s="1">
        <v>7.4</v>
      </c>
      <c r="H634" s="1">
        <v>4</v>
      </c>
      <c r="I634" s="1">
        <v>15</v>
      </c>
      <c r="J634" s="1" t="s">
        <v>48</v>
      </c>
      <c r="K634" s="9" t="str">
        <f t="shared" si="9"/>
        <v>GPA</v>
      </c>
    </row>
    <row r="635" spans="1:11" ht="15" customHeight="1">
      <c r="A635" s="1">
        <v>7</v>
      </c>
      <c r="B635" s="1">
        <v>1953</v>
      </c>
      <c r="C635" s="1" t="s">
        <v>19</v>
      </c>
      <c r="D635" s="1" t="s">
        <v>905</v>
      </c>
      <c r="E635" s="1" t="s">
        <v>906</v>
      </c>
      <c r="F635" s="1">
        <v>122</v>
      </c>
      <c r="G635" s="1">
        <v>4.76</v>
      </c>
      <c r="H635" s="1">
        <v>26</v>
      </c>
      <c r="I635" s="1">
        <v>19</v>
      </c>
      <c r="J635" s="1" t="s">
        <v>48</v>
      </c>
      <c r="K635" s="9" t="str">
        <f t="shared" si="9"/>
        <v>GPA</v>
      </c>
    </row>
    <row r="636" spans="1:11" ht="15" customHeight="1">
      <c r="A636" s="1">
        <v>7</v>
      </c>
      <c r="B636" s="1">
        <v>1953</v>
      </c>
      <c r="C636" s="1" t="s">
        <v>53</v>
      </c>
      <c r="D636" s="1" t="s">
        <v>905</v>
      </c>
      <c r="E636" s="1" t="s">
        <v>906</v>
      </c>
      <c r="F636" s="1">
        <v>26</v>
      </c>
      <c r="G636" s="1">
        <v>0.06</v>
      </c>
      <c r="H636" s="1">
        <v>433</v>
      </c>
      <c r="I636" s="1">
        <v>110</v>
      </c>
      <c r="J636" s="1" t="s">
        <v>48</v>
      </c>
      <c r="K636" s="9" t="str">
        <f t="shared" si="9"/>
        <v>GPA</v>
      </c>
    </row>
    <row r="637" spans="1:11" ht="15" customHeight="1">
      <c r="A637" s="1">
        <v>7</v>
      </c>
      <c r="B637" s="1">
        <v>1953</v>
      </c>
      <c r="C637" s="1" t="s">
        <v>21</v>
      </c>
      <c r="D637" s="1" t="s">
        <v>907</v>
      </c>
      <c r="E637" s="1" t="s">
        <v>908</v>
      </c>
      <c r="F637" s="1">
        <v>2034</v>
      </c>
      <c r="G637" s="1">
        <v>76.23</v>
      </c>
      <c r="H637" s="1">
        <v>27</v>
      </c>
      <c r="I637" s="1">
        <v>19</v>
      </c>
      <c r="J637" s="1" t="s">
        <v>48</v>
      </c>
      <c r="K637" s="9" t="str">
        <f t="shared" si="9"/>
        <v>GPA</v>
      </c>
    </row>
    <row r="638" spans="1:11" ht="15" customHeight="1">
      <c r="A638" s="1">
        <v>7</v>
      </c>
      <c r="B638" s="1">
        <v>1953</v>
      </c>
      <c r="C638" s="1" t="s">
        <v>21</v>
      </c>
      <c r="D638" s="1" t="s">
        <v>909</v>
      </c>
      <c r="E638" s="1" t="s">
        <v>910</v>
      </c>
      <c r="F638" s="1">
        <v>1559</v>
      </c>
      <c r="G638" s="1">
        <v>21.17</v>
      </c>
      <c r="H638" s="1">
        <v>74</v>
      </c>
      <c r="I638" s="1">
        <v>19</v>
      </c>
      <c r="J638" s="1" t="s">
        <v>48</v>
      </c>
      <c r="K638" s="9" t="str">
        <f t="shared" si="9"/>
        <v>GPA</v>
      </c>
    </row>
    <row r="639" spans="1:11" ht="15" customHeight="1">
      <c r="A639" s="1">
        <v>7</v>
      </c>
      <c r="B639" s="1">
        <v>1953</v>
      </c>
      <c r="C639" s="1" t="s">
        <v>53</v>
      </c>
      <c r="D639" s="1" t="s">
        <v>909</v>
      </c>
      <c r="E639" s="1" t="s">
        <v>910</v>
      </c>
      <c r="F639" s="1">
        <v>342</v>
      </c>
      <c r="G639" s="1">
        <v>2.17</v>
      </c>
      <c r="H639" s="1">
        <v>158</v>
      </c>
      <c r="I639" s="1">
        <v>110</v>
      </c>
      <c r="J639" s="1" t="s">
        <v>48</v>
      </c>
      <c r="K639" s="9" t="str">
        <f t="shared" si="9"/>
        <v>GPA</v>
      </c>
    </row>
    <row r="640" spans="1:11" ht="15" customHeight="1">
      <c r="A640" s="1">
        <v>7</v>
      </c>
      <c r="B640" s="1">
        <v>1953</v>
      </c>
      <c r="C640" s="1" t="s">
        <v>21</v>
      </c>
      <c r="D640" s="1" t="s">
        <v>911</v>
      </c>
      <c r="E640" s="1" t="s">
        <v>912</v>
      </c>
      <c r="F640" s="1">
        <v>2549</v>
      </c>
      <c r="G640" s="1">
        <v>74.900000000000006</v>
      </c>
      <c r="H640" s="1">
        <v>34</v>
      </c>
      <c r="I640" s="1">
        <v>19</v>
      </c>
      <c r="J640" s="1" t="s">
        <v>48</v>
      </c>
      <c r="K640" s="9" t="str">
        <f t="shared" si="9"/>
        <v>GPA</v>
      </c>
    </row>
    <row r="641" spans="1:11" ht="15" customHeight="1">
      <c r="A641" s="1">
        <v>7</v>
      </c>
      <c r="B641" s="1">
        <v>1953</v>
      </c>
      <c r="C641" s="1" t="s">
        <v>21</v>
      </c>
      <c r="D641" s="1" t="s">
        <v>913</v>
      </c>
      <c r="E641" s="1" t="s">
        <v>914</v>
      </c>
      <c r="F641" s="1">
        <v>1872</v>
      </c>
      <c r="G641" s="1">
        <v>33.68</v>
      </c>
      <c r="H641" s="1">
        <v>56</v>
      </c>
      <c r="I641" s="1">
        <v>19</v>
      </c>
      <c r="J641" s="1" t="s">
        <v>48</v>
      </c>
      <c r="K641" s="9" t="str">
        <f t="shared" si="9"/>
        <v>GPA</v>
      </c>
    </row>
    <row r="642" spans="1:11" ht="15" customHeight="1">
      <c r="A642" s="1">
        <v>7</v>
      </c>
      <c r="B642" s="1">
        <v>1953</v>
      </c>
      <c r="C642" s="1" t="s">
        <v>53</v>
      </c>
      <c r="D642" s="1" t="s">
        <v>913</v>
      </c>
      <c r="E642" s="1" t="s">
        <v>914</v>
      </c>
      <c r="F642" s="1">
        <v>152</v>
      </c>
      <c r="G642" s="1">
        <v>0.87</v>
      </c>
      <c r="H642" s="1">
        <v>175</v>
      </c>
      <c r="I642" s="1">
        <v>110</v>
      </c>
      <c r="J642" s="1" t="s">
        <v>48</v>
      </c>
      <c r="K642" s="9" t="str">
        <f t="shared" ref="K642:K705" si="10">IF(J642&lt;&gt;"",IF(OR(UPPER(J642)="TERCEIRO",UPPER(J642)="TERCEIRA"),"TERCEIRA",IF(UPPER(J642)="GPA","GPA",J642)),IF(LEFT(D642,1)="T","TERCEIRA","GPA"))</f>
        <v>GPA</v>
      </c>
    </row>
    <row r="643" spans="1:11" ht="15" customHeight="1">
      <c r="A643" s="1">
        <v>7</v>
      </c>
      <c r="B643" s="1">
        <v>1953</v>
      </c>
      <c r="C643" s="1" t="s">
        <v>21</v>
      </c>
      <c r="D643" s="1" t="s">
        <v>915</v>
      </c>
      <c r="E643" s="1" t="s">
        <v>916</v>
      </c>
      <c r="F643" s="1">
        <v>2403</v>
      </c>
      <c r="G643" s="1">
        <v>53.02</v>
      </c>
      <c r="H643" s="1">
        <v>45</v>
      </c>
      <c r="I643" s="1">
        <v>19</v>
      </c>
      <c r="J643" s="1" t="s">
        <v>48</v>
      </c>
      <c r="K643" s="9" t="str">
        <f t="shared" si="10"/>
        <v>GPA</v>
      </c>
    </row>
    <row r="644" spans="1:11" ht="15" customHeight="1">
      <c r="A644" s="1">
        <v>7</v>
      </c>
      <c r="B644" s="1">
        <v>1953</v>
      </c>
      <c r="C644" s="1" t="s">
        <v>21</v>
      </c>
      <c r="D644" s="1" t="s">
        <v>917</v>
      </c>
      <c r="E644" s="1" t="s">
        <v>918</v>
      </c>
      <c r="F644" s="1">
        <v>1613</v>
      </c>
      <c r="G644" s="1">
        <v>37.32</v>
      </c>
      <c r="H644" s="1">
        <v>43</v>
      </c>
      <c r="I644" s="1">
        <v>19</v>
      </c>
      <c r="J644" s="1" t="s">
        <v>48</v>
      </c>
      <c r="K644" s="9" t="str">
        <f t="shared" si="10"/>
        <v>GPA</v>
      </c>
    </row>
    <row r="645" spans="1:11" ht="15" customHeight="1">
      <c r="A645" s="1">
        <v>7</v>
      </c>
      <c r="B645" s="1">
        <v>1953</v>
      </c>
      <c r="C645" s="1" t="s">
        <v>19</v>
      </c>
      <c r="D645" s="1" t="s">
        <v>917</v>
      </c>
      <c r="E645" s="1" t="s">
        <v>918</v>
      </c>
      <c r="F645" s="1">
        <v>200</v>
      </c>
      <c r="G645" s="1">
        <v>2.59</v>
      </c>
      <c r="H645" s="1">
        <v>77</v>
      </c>
      <c r="I645" s="1">
        <v>19</v>
      </c>
      <c r="J645" s="1" t="s">
        <v>48</v>
      </c>
      <c r="K645" s="9" t="str">
        <f t="shared" si="10"/>
        <v>GPA</v>
      </c>
    </row>
    <row r="646" spans="1:11" ht="15" customHeight="1">
      <c r="A646" s="1">
        <v>7</v>
      </c>
      <c r="B646" s="1">
        <v>1953</v>
      </c>
      <c r="C646" s="1" t="s">
        <v>53</v>
      </c>
      <c r="D646" s="1" t="s">
        <v>917</v>
      </c>
      <c r="E646" s="1" t="s">
        <v>918</v>
      </c>
      <c r="F646" s="1">
        <v>502</v>
      </c>
      <c r="G646" s="1">
        <v>2.65</v>
      </c>
      <c r="H646" s="1">
        <v>189</v>
      </c>
      <c r="I646" s="1">
        <v>110</v>
      </c>
      <c r="J646" s="1" t="s">
        <v>48</v>
      </c>
      <c r="K646" s="9" t="str">
        <f t="shared" si="10"/>
        <v>GPA</v>
      </c>
    </row>
    <row r="647" spans="1:11" ht="15" customHeight="1">
      <c r="A647" s="1">
        <v>7</v>
      </c>
      <c r="B647" s="1">
        <v>1953</v>
      </c>
      <c r="C647" s="1" t="s">
        <v>18</v>
      </c>
      <c r="D647" s="1" t="s">
        <v>919</v>
      </c>
      <c r="E647" s="1" t="s">
        <v>920</v>
      </c>
      <c r="F647" s="1">
        <v>329</v>
      </c>
      <c r="G647" s="1">
        <v>1</v>
      </c>
      <c r="H647" s="1">
        <v>329</v>
      </c>
      <c r="I647" s="1">
        <v>18</v>
      </c>
      <c r="J647" s="1" t="s">
        <v>48</v>
      </c>
      <c r="K647" s="9" t="str">
        <f t="shared" si="10"/>
        <v>GPA</v>
      </c>
    </row>
    <row r="648" spans="1:11" ht="15" customHeight="1">
      <c r="A648" s="1">
        <v>7</v>
      </c>
      <c r="B648" s="1">
        <v>1953</v>
      </c>
      <c r="C648" s="1" t="s">
        <v>19</v>
      </c>
      <c r="D648" s="1" t="s">
        <v>919</v>
      </c>
      <c r="E648" s="1" t="s">
        <v>920</v>
      </c>
      <c r="F648" s="1">
        <v>2203</v>
      </c>
      <c r="G648" s="1">
        <v>31.38</v>
      </c>
      <c r="H648" s="1">
        <v>70</v>
      </c>
      <c r="I648" s="1">
        <v>19</v>
      </c>
      <c r="J648" s="1" t="s">
        <v>48</v>
      </c>
      <c r="K648" s="9" t="str">
        <f t="shared" si="10"/>
        <v>GPA</v>
      </c>
    </row>
    <row r="649" spans="1:11" ht="15" customHeight="1">
      <c r="A649" s="1">
        <v>7</v>
      </c>
      <c r="B649" s="1">
        <v>1953</v>
      </c>
      <c r="C649" s="1" t="s">
        <v>53</v>
      </c>
      <c r="D649" s="1" t="s">
        <v>919</v>
      </c>
      <c r="E649" s="1" t="s">
        <v>920</v>
      </c>
      <c r="F649" s="1">
        <v>432</v>
      </c>
      <c r="G649" s="1">
        <v>3.04</v>
      </c>
      <c r="H649" s="1">
        <v>142</v>
      </c>
      <c r="I649" s="1">
        <v>110</v>
      </c>
      <c r="J649" s="1" t="s">
        <v>48</v>
      </c>
      <c r="K649" s="9" t="str">
        <f t="shared" si="10"/>
        <v>GPA</v>
      </c>
    </row>
    <row r="650" spans="1:11" ht="15" customHeight="1">
      <c r="A650" s="1">
        <v>7</v>
      </c>
      <c r="B650" s="1">
        <v>1953</v>
      </c>
      <c r="C650" s="1" t="s">
        <v>21</v>
      </c>
      <c r="D650" s="1" t="s">
        <v>921</v>
      </c>
      <c r="E650" s="1" t="s">
        <v>922</v>
      </c>
      <c r="F650" s="1">
        <v>1331</v>
      </c>
      <c r="G650" s="1">
        <v>29.61</v>
      </c>
      <c r="H650" s="1">
        <v>45</v>
      </c>
      <c r="I650" s="1">
        <v>19</v>
      </c>
      <c r="J650" s="1" t="s">
        <v>48</v>
      </c>
      <c r="K650" s="9" t="str">
        <f t="shared" si="10"/>
        <v>GPA</v>
      </c>
    </row>
    <row r="651" spans="1:11" ht="15" customHeight="1">
      <c r="A651" s="1">
        <v>7</v>
      </c>
      <c r="B651" s="1">
        <v>1953</v>
      </c>
      <c r="C651" s="1" t="s">
        <v>20</v>
      </c>
      <c r="D651" s="1" t="s">
        <v>923</v>
      </c>
      <c r="E651" s="1" t="s">
        <v>924</v>
      </c>
      <c r="F651" s="1">
        <v>2170</v>
      </c>
      <c r="G651" s="1">
        <v>14.67</v>
      </c>
      <c r="H651" s="1">
        <v>148</v>
      </c>
      <c r="I651" s="1">
        <v>15</v>
      </c>
      <c r="J651" s="1" t="s">
        <v>48</v>
      </c>
      <c r="K651" s="9" t="str">
        <f t="shared" si="10"/>
        <v>GPA</v>
      </c>
    </row>
    <row r="652" spans="1:11" ht="15" customHeight="1">
      <c r="A652" s="1">
        <v>7</v>
      </c>
      <c r="B652" s="1">
        <v>1953</v>
      </c>
      <c r="C652" s="1" t="s">
        <v>53</v>
      </c>
      <c r="D652" s="1" t="s">
        <v>923</v>
      </c>
      <c r="E652" s="1" t="s">
        <v>924</v>
      </c>
      <c r="F652" s="1">
        <v>4168</v>
      </c>
      <c r="G652" s="1">
        <v>34.1</v>
      </c>
      <c r="H652" s="1">
        <v>122</v>
      </c>
      <c r="I652" s="1">
        <v>110</v>
      </c>
      <c r="J652" s="1" t="s">
        <v>48</v>
      </c>
      <c r="K652" s="9" t="str">
        <f t="shared" si="10"/>
        <v>GPA</v>
      </c>
    </row>
    <row r="653" spans="1:11" ht="15" customHeight="1">
      <c r="A653" s="1">
        <v>7</v>
      </c>
      <c r="B653" s="1">
        <v>1953</v>
      </c>
      <c r="C653" s="1" t="s">
        <v>18</v>
      </c>
      <c r="D653" s="1" t="s">
        <v>925</v>
      </c>
      <c r="E653" s="1" t="s">
        <v>926</v>
      </c>
      <c r="F653" s="1">
        <v>2</v>
      </c>
      <c r="G653" s="1">
        <v>0.04</v>
      </c>
      <c r="H653" s="1">
        <v>50</v>
      </c>
      <c r="I653" s="1">
        <v>18</v>
      </c>
      <c r="J653" s="1" t="s">
        <v>48</v>
      </c>
      <c r="K653" s="9" t="str">
        <f t="shared" si="10"/>
        <v>GPA</v>
      </c>
    </row>
    <row r="654" spans="1:11" ht="15" customHeight="1">
      <c r="A654" s="1">
        <v>7</v>
      </c>
      <c r="B654" s="1">
        <v>1953</v>
      </c>
      <c r="C654" s="1" t="s">
        <v>20</v>
      </c>
      <c r="D654" s="1" t="s">
        <v>925</v>
      </c>
      <c r="E654" s="1" t="s">
        <v>926</v>
      </c>
      <c r="F654" s="1">
        <v>1</v>
      </c>
      <c r="G654" s="1">
        <v>0</v>
      </c>
      <c r="H654" s="1">
        <v>0</v>
      </c>
      <c r="I654" s="1">
        <v>15</v>
      </c>
      <c r="J654" s="1" t="s">
        <v>48</v>
      </c>
      <c r="K654" s="9" t="str">
        <f t="shared" si="10"/>
        <v>GPA</v>
      </c>
    </row>
    <row r="655" spans="1:11" ht="15" customHeight="1">
      <c r="A655" s="1">
        <v>7</v>
      </c>
      <c r="B655" s="1">
        <v>1953</v>
      </c>
      <c r="C655" s="1" t="s">
        <v>19</v>
      </c>
      <c r="D655" s="1" t="s">
        <v>925</v>
      </c>
      <c r="E655" s="1" t="s">
        <v>926</v>
      </c>
      <c r="F655" s="1">
        <v>1</v>
      </c>
      <c r="G655" s="1">
        <v>9.2799999999999994</v>
      </c>
      <c r="H655" s="1">
        <v>0</v>
      </c>
      <c r="I655" s="1">
        <v>19</v>
      </c>
      <c r="J655" s="1" t="s">
        <v>48</v>
      </c>
      <c r="K655" s="9" t="str">
        <f t="shared" si="10"/>
        <v>GPA</v>
      </c>
    </row>
    <row r="656" spans="1:11" ht="15" customHeight="1">
      <c r="A656" s="1">
        <v>7</v>
      </c>
      <c r="B656" s="1">
        <v>1953</v>
      </c>
      <c r="C656" s="1" t="s">
        <v>53</v>
      </c>
      <c r="D656" s="1" t="s">
        <v>927</v>
      </c>
      <c r="E656" s="1" t="s">
        <v>928</v>
      </c>
      <c r="F656" s="1">
        <v>9</v>
      </c>
      <c r="G656" s="1">
        <v>9.5399999999999991</v>
      </c>
      <c r="H656" s="1">
        <v>1</v>
      </c>
      <c r="I656" s="1">
        <v>110</v>
      </c>
      <c r="J656" s="1" t="s">
        <v>48</v>
      </c>
      <c r="K656" s="9" t="str">
        <f t="shared" si="10"/>
        <v>GPA</v>
      </c>
    </row>
    <row r="657" spans="1:11" ht="15" customHeight="1">
      <c r="A657" s="1">
        <v>7</v>
      </c>
      <c r="B657" s="1">
        <v>1953</v>
      </c>
      <c r="C657" s="1" t="s">
        <v>20</v>
      </c>
      <c r="D657" s="1" t="s">
        <v>929</v>
      </c>
      <c r="E657" s="1" t="s">
        <v>930</v>
      </c>
      <c r="F657" s="1">
        <v>96</v>
      </c>
      <c r="G657" s="1">
        <v>8.09</v>
      </c>
      <c r="H657" s="1">
        <v>12</v>
      </c>
      <c r="I657" s="1">
        <v>15</v>
      </c>
      <c r="J657" s="1" t="s">
        <v>48</v>
      </c>
      <c r="K657" s="9" t="str">
        <f t="shared" si="10"/>
        <v>GPA</v>
      </c>
    </row>
    <row r="658" spans="1:11" ht="15" customHeight="1">
      <c r="A658" s="1">
        <v>7</v>
      </c>
      <c r="B658" s="1">
        <v>1953</v>
      </c>
      <c r="C658" s="1" t="s">
        <v>19</v>
      </c>
      <c r="D658" s="1" t="s">
        <v>929</v>
      </c>
      <c r="E658" s="1" t="s">
        <v>930</v>
      </c>
      <c r="F658" s="1">
        <v>513</v>
      </c>
      <c r="G658" s="1">
        <v>15.71</v>
      </c>
      <c r="H658" s="1">
        <v>33</v>
      </c>
      <c r="I658" s="1">
        <v>19</v>
      </c>
      <c r="J658" s="1" t="s">
        <v>48</v>
      </c>
      <c r="K658" s="9" t="str">
        <f t="shared" si="10"/>
        <v>GPA</v>
      </c>
    </row>
    <row r="659" spans="1:11" ht="15" customHeight="1">
      <c r="A659" s="1">
        <v>7</v>
      </c>
      <c r="B659" s="1">
        <v>1953</v>
      </c>
      <c r="C659" s="1" t="s">
        <v>53</v>
      </c>
      <c r="D659" s="1" t="s">
        <v>929</v>
      </c>
      <c r="E659" s="1" t="s">
        <v>930</v>
      </c>
      <c r="F659" s="1">
        <v>474</v>
      </c>
      <c r="G659" s="1">
        <v>4.1100000000000003</v>
      </c>
      <c r="H659" s="1">
        <v>115</v>
      </c>
      <c r="I659" s="1">
        <v>110</v>
      </c>
      <c r="J659" s="1" t="s">
        <v>48</v>
      </c>
      <c r="K659" s="9" t="str">
        <f t="shared" si="10"/>
        <v>GPA</v>
      </c>
    </row>
    <row r="660" spans="1:11" ht="15" customHeight="1">
      <c r="A660" s="1">
        <v>7</v>
      </c>
      <c r="B660" s="1">
        <v>1953</v>
      </c>
      <c r="C660" s="1" t="s">
        <v>19</v>
      </c>
      <c r="D660" s="1" t="s">
        <v>931</v>
      </c>
      <c r="E660" s="1" t="s">
        <v>932</v>
      </c>
      <c r="F660" s="1">
        <v>250</v>
      </c>
      <c r="G660" s="1">
        <v>4.7300000000000004</v>
      </c>
      <c r="H660" s="1">
        <v>53</v>
      </c>
      <c r="I660" s="1">
        <v>19</v>
      </c>
      <c r="J660" s="1" t="s">
        <v>48</v>
      </c>
      <c r="K660" s="9" t="str">
        <f t="shared" si="10"/>
        <v>GPA</v>
      </c>
    </row>
    <row r="661" spans="1:11" ht="15" customHeight="1">
      <c r="A661" s="1">
        <v>7</v>
      </c>
      <c r="B661" s="1">
        <v>1953</v>
      </c>
      <c r="C661" s="1" t="s">
        <v>53</v>
      </c>
      <c r="D661" s="1" t="s">
        <v>931</v>
      </c>
      <c r="E661" s="1" t="s">
        <v>932</v>
      </c>
      <c r="F661" s="1">
        <v>409</v>
      </c>
      <c r="G661" s="1">
        <v>0.86</v>
      </c>
      <c r="H661" s="1">
        <v>476</v>
      </c>
      <c r="I661" s="1">
        <v>110</v>
      </c>
      <c r="J661" s="1" t="s">
        <v>48</v>
      </c>
      <c r="K661" s="9" t="str">
        <f t="shared" si="10"/>
        <v>GPA</v>
      </c>
    </row>
    <row r="662" spans="1:11" ht="15" customHeight="1">
      <c r="A662" s="1">
        <v>7</v>
      </c>
      <c r="B662" s="1">
        <v>1953</v>
      </c>
      <c r="C662" s="1" t="s">
        <v>21</v>
      </c>
      <c r="D662" s="1" t="s">
        <v>933</v>
      </c>
      <c r="E662" s="1" t="s">
        <v>934</v>
      </c>
      <c r="F662" s="1">
        <v>1327</v>
      </c>
      <c r="G662" s="1">
        <v>33.630000000000003</v>
      </c>
      <c r="H662" s="1">
        <v>39</v>
      </c>
      <c r="I662" s="1">
        <v>19</v>
      </c>
      <c r="J662" s="1" t="s">
        <v>48</v>
      </c>
      <c r="K662" s="9" t="str">
        <f t="shared" si="10"/>
        <v>GPA</v>
      </c>
    </row>
    <row r="663" spans="1:11" ht="15" customHeight="1">
      <c r="A663" s="1">
        <v>7</v>
      </c>
      <c r="B663" s="1">
        <v>1953</v>
      </c>
      <c r="C663" s="1" t="s">
        <v>21</v>
      </c>
      <c r="D663" s="1" t="s">
        <v>935</v>
      </c>
      <c r="E663" s="1" t="s">
        <v>936</v>
      </c>
      <c r="F663" s="1">
        <v>1658</v>
      </c>
      <c r="G663" s="1">
        <v>32.840000000000003</v>
      </c>
      <c r="H663" s="1">
        <v>50</v>
      </c>
      <c r="I663" s="1">
        <v>19</v>
      </c>
      <c r="J663" s="1" t="s">
        <v>48</v>
      </c>
      <c r="K663" s="9" t="str">
        <f t="shared" si="10"/>
        <v>GPA</v>
      </c>
    </row>
    <row r="664" spans="1:11" ht="15" customHeight="1">
      <c r="A664" s="1">
        <v>7</v>
      </c>
      <c r="B664" s="1">
        <v>1953</v>
      </c>
      <c r="C664" s="1" t="s">
        <v>20</v>
      </c>
      <c r="D664" s="1" t="s">
        <v>937</v>
      </c>
      <c r="E664" s="1" t="s">
        <v>938</v>
      </c>
      <c r="F664" s="1">
        <v>1165</v>
      </c>
      <c r="G664" s="1">
        <v>41.1</v>
      </c>
      <c r="H664" s="1">
        <v>28</v>
      </c>
      <c r="I664" s="1">
        <v>15</v>
      </c>
      <c r="J664" s="1" t="s">
        <v>48</v>
      </c>
      <c r="K664" s="9" t="str">
        <f t="shared" si="10"/>
        <v>GPA</v>
      </c>
    </row>
    <row r="665" spans="1:11" ht="15" customHeight="1">
      <c r="A665" s="1">
        <v>7</v>
      </c>
      <c r="B665" s="1">
        <v>1953</v>
      </c>
      <c r="C665" s="1" t="s">
        <v>19</v>
      </c>
      <c r="D665" s="1" t="s">
        <v>937</v>
      </c>
      <c r="E665" s="1" t="s">
        <v>938</v>
      </c>
      <c r="F665" s="1">
        <v>251</v>
      </c>
      <c r="G665" s="1">
        <v>7.23</v>
      </c>
      <c r="H665" s="1">
        <v>35</v>
      </c>
      <c r="I665" s="1">
        <v>19</v>
      </c>
      <c r="J665" s="1" t="s">
        <v>48</v>
      </c>
      <c r="K665" s="9" t="str">
        <f t="shared" si="10"/>
        <v>GPA</v>
      </c>
    </row>
    <row r="666" spans="1:11" ht="15" customHeight="1">
      <c r="A666" s="1">
        <v>7</v>
      </c>
      <c r="B666" s="1">
        <v>1953</v>
      </c>
      <c r="C666" s="1" t="s">
        <v>53</v>
      </c>
      <c r="D666" s="1" t="s">
        <v>937</v>
      </c>
      <c r="E666" s="1" t="s">
        <v>938</v>
      </c>
      <c r="F666" s="1">
        <v>1508</v>
      </c>
      <c r="G666" s="1">
        <v>16.14</v>
      </c>
      <c r="H666" s="1">
        <v>93</v>
      </c>
      <c r="I666" s="1">
        <v>110</v>
      </c>
      <c r="J666" s="1" t="s">
        <v>48</v>
      </c>
      <c r="K666" s="9" t="str">
        <f t="shared" si="10"/>
        <v>GPA</v>
      </c>
    </row>
    <row r="667" spans="1:11" ht="15" customHeight="1">
      <c r="A667" s="1">
        <v>7</v>
      </c>
      <c r="B667" s="1">
        <v>1953</v>
      </c>
      <c r="C667" s="1" t="s">
        <v>21</v>
      </c>
      <c r="D667" s="1" t="s">
        <v>939</v>
      </c>
      <c r="E667" s="1" t="s">
        <v>940</v>
      </c>
      <c r="F667" s="1">
        <v>697</v>
      </c>
      <c r="G667" s="1">
        <v>21.35</v>
      </c>
      <c r="H667" s="1">
        <v>33</v>
      </c>
      <c r="I667" s="1">
        <v>19</v>
      </c>
      <c r="J667" s="1" t="s">
        <v>48</v>
      </c>
      <c r="K667" s="9" t="str">
        <f t="shared" si="10"/>
        <v>GPA</v>
      </c>
    </row>
    <row r="668" spans="1:11" ht="15" customHeight="1">
      <c r="A668" s="1">
        <v>7</v>
      </c>
      <c r="B668" s="1">
        <v>1953</v>
      </c>
      <c r="C668" s="1" t="s">
        <v>18</v>
      </c>
      <c r="D668" s="1" t="s">
        <v>941</v>
      </c>
      <c r="E668" s="1" t="s">
        <v>942</v>
      </c>
      <c r="F668" s="1">
        <v>290</v>
      </c>
      <c r="G668" s="1">
        <v>16.68</v>
      </c>
      <c r="H668" s="1">
        <v>17</v>
      </c>
      <c r="I668" s="1">
        <v>18</v>
      </c>
      <c r="J668" s="1" t="s">
        <v>48</v>
      </c>
      <c r="K668" s="9" t="str">
        <f t="shared" si="10"/>
        <v>GPA</v>
      </c>
    </row>
    <row r="669" spans="1:11" ht="15" customHeight="1">
      <c r="A669" s="1">
        <v>7</v>
      </c>
      <c r="B669" s="1">
        <v>1953</v>
      </c>
      <c r="C669" s="1" t="s">
        <v>53</v>
      </c>
      <c r="D669" s="1" t="s">
        <v>941</v>
      </c>
      <c r="E669" s="1" t="s">
        <v>942</v>
      </c>
      <c r="F669" s="1">
        <v>9617</v>
      </c>
      <c r="G669" s="1">
        <v>62.11</v>
      </c>
      <c r="H669" s="1">
        <v>155</v>
      </c>
      <c r="I669" s="1">
        <v>110</v>
      </c>
      <c r="J669" s="1" t="s">
        <v>48</v>
      </c>
      <c r="K669" s="9" t="str">
        <f t="shared" si="10"/>
        <v>GPA</v>
      </c>
    </row>
    <row r="670" spans="1:11" ht="15" customHeight="1">
      <c r="A670" s="1">
        <v>7</v>
      </c>
      <c r="B670" s="1">
        <v>1953</v>
      </c>
      <c r="C670" s="1" t="s">
        <v>20</v>
      </c>
      <c r="D670" s="1" t="s">
        <v>943</v>
      </c>
      <c r="E670" s="1" t="s">
        <v>944</v>
      </c>
      <c r="F670" s="1">
        <v>161</v>
      </c>
      <c r="G670" s="1">
        <v>9.7799999999999994</v>
      </c>
      <c r="H670" s="1">
        <v>16</v>
      </c>
      <c r="I670" s="1">
        <v>15</v>
      </c>
      <c r="J670" s="1" t="s">
        <v>48</v>
      </c>
      <c r="K670" s="9" t="str">
        <f t="shared" si="10"/>
        <v>GPA</v>
      </c>
    </row>
    <row r="671" spans="1:11" ht="15" customHeight="1">
      <c r="A671" s="1">
        <v>7</v>
      </c>
      <c r="B671" s="1">
        <v>1953</v>
      </c>
      <c r="C671" s="1" t="s">
        <v>19</v>
      </c>
      <c r="D671" s="1" t="s">
        <v>943</v>
      </c>
      <c r="E671" s="1" t="s">
        <v>944</v>
      </c>
      <c r="F671" s="1">
        <v>363</v>
      </c>
      <c r="G671" s="1">
        <v>13.58</v>
      </c>
      <c r="H671" s="1">
        <v>27</v>
      </c>
      <c r="I671" s="1">
        <v>19</v>
      </c>
      <c r="J671" s="1" t="s">
        <v>48</v>
      </c>
      <c r="K671" s="9" t="str">
        <f t="shared" si="10"/>
        <v>GPA</v>
      </c>
    </row>
    <row r="672" spans="1:11" ht="15" customHeight="1">
      <c r="A672" s="1">
        <v>7</v>
      </c>
      <c r="B672" s="1">
        <v>1953</v>
      </c>
      <c r="C672" s="1" t="s">
        <v>53</v>
      </c>
      <c r="D672" s="1" t="s">
        <v>943</v>
      </c>
      <c r="E672" s="1" t="s">
        <v>944</v>
      </c>
      <c r="F672" s="1">
        <v>496</v>
      </c>
      <c r="G672" s="1">
        <v>1.76</v>
      </c>
      <c r="H672" s="1">
        <v>282</v>
      </c>
      <c r="I672" s="1">
        <v>110</v>
      </c>
      <c r="J672" s="1" t="s">
        <v>48</v>
      </c>
      <c r="K672" s="9" t="str">
        <f t="shared" si="10"/>
        <v>GPA</v>
      </c>
    </row>
    <row r="673" spans="1:11" ht="15" customHeight="1">
      <c r="A673" s="1">
        <v>7</v>
      </c>
      <c r="B673" s="1">
        <v>1953</v>
      </c>
      <c r="C673" s="1" t="s">
        <v>18</v>
      </c>
      <c r="D673" s="1" t="s">
        <v>945</v>
      </c>
      <c r="E673" s="1" t="s">
        <v>946</v>
      </c>
      <c r="F673" s="1">
        <v>268</v>
      </c>
      <c r="G673" s="1">
        <v>4.18</v>
      </c>
      <c r="H673" s="1">
        <v>64</v>
      </c>
      <c r="I673" s="1">
        <v>18</v>
      </c>
      <c r="J673" s="1" t="s">
        <v>48</v>
      </c>
      <c r="K673" s="9" t="str">
        <f t="shared" si="10"/>
        <v>GPA</v>
      </c>
    </row>
    <row r="674" spans="1:11" ht="15" customHeight="1">
      <c r="A674" s="1">
        <v>7</v>
      </c>
      <c r="B674" s="1">
        <v>1953</v>
      </c>
      <c r="C674" s="1" t="s">
        <v>20</v>
      </c>
      <c r="D674" s="1" t="s">
        <v>945</v>
      </c>
      <c r="E674" s="1" t="s">
        <v>946</v>
      </c>
      <c r="F674" s="1">
        <v>100</v>
      </c>
      <c r="G674" s="1">
        <v>2.33</v>
      </c>
      <c r="H674" s="1">
        <v>43</v>
      </c>
      <c r="I674" s="1">
        <v>15</v>
      </c>
      <c r="J674" s="1" t="s">
        <v>48</v>
      </c>
      <c r="K674" s="9" t="str">
        <f t="shared" si="10"/>
        <v>GPA</v>
      </c>
    </row>
    <row r="675" spans="1:11" ht="15" customHeight="1">
      <c r="A675" s="1">
        <v>7</v>
      </c>
      <c r="B675" s="1">
        <v>1953</v>
      </c>
      <c r="C675" s="1" t="s">
        <v>19</v>
      </c>
      <c r="D675" s="1" t="s">
        <v>945</v>
      </c>
      <c r="E675" s="1" t="s">
        <v>946</v>
      </c>
      <c r="F675" s="1">
        <v>2167</v>
      </c>
      <c r="G675" s="1">
        <v>24.11</v>
      </c>
      <c r="H675" s="1">
        <v>90</v>
      </c>
      <c r="I675" s="1">
        <v>19</v>
      </c>
      <c r="J675" s="1" t="s">
        <v>48</v>
      </c>
      <c r="K675" s="9" t="str">
        <f t="shared" si="10"/>
        <v>GPA</v>
      </c>
    </row>
    <row r="676" spans="1:11" ht="15" customHeight="1">
      <c r="A676" s="1">
        <v>7</v>
      </c>
      <c r="B676" s="1">
        <v>1953</v>
      </c>
      <c r="C676" s="1" t="s">
        <v>53</v>
      </c>
      <c r="D676" s="1" t="s">
        <v>945</v>
      </c>
      <c r="E676" s="1" t="s">
        <v>946</v>
      </c>
      <c r="F676" s="1">
        <v>1931</v>
      </c>
      <c r="G676" s="1">
        <v>13.3</v>
      </c>
      <c r="H676" s="1">
        <v>145</v>
      </c>
      <c r="I676" s="1">
        <v>110</v>
      </c>
      <c r="J676" s="1" t="s">
        <v>48</v>
      </c>
      <c r="K676" s="9" t="str">
        <f t="shared" si="10"/>
        <v>GPA</v>
      </c>
    </row>
    <row r="677" spans="1:11" ht="15" customHeight="1">
      <c r="A677" s="1">
        <v>7</v>
      </c>
      <c r="B677" s="1">
        <v>1953</v>
      </c>
      <c r="C677" s="1" t="s">
        <v>18</v>
      </c>
      <c r="D677" s="1" t="s">
        <v>947</v>
      </c>
      <c r="E677" s="1" t="s">
        <v>948</v>
      </c>
      <c r="F677" s="1">
        <v>113</v>
      </c>
      <c r="G677" s="1">
        <v>2.98</v>
      </c>
      <c r="H677" s="1">
        <v>38</v>
      </c>
      <c r="I677" s="1">
        <v>18</v>
      </c>
      <c r="J677" s="1" t="s">
        <v>48</v>
      </c>
      <c r="K677" s="9" t="str">
        <f t="shared" si="10"/>
        <v>GPA</v>
      </c>
    </row>
    <row r="678" spans="1:11" ht="15" customHeight="1">
      <c r="A678" s="1">
        <v>7</v>
      </c>
      <c r="B678" s="1">
        <v>1953</v>
      </c>
      <c r="C678" s="1" t="s">
        <v>20</v>
      </c>
      <c r="D678" s="1" t="s">
        <v>947</v>
      </c>
      <c r="E678" s="1" t="s">
        <v>948</v>
      </c>
      <c r="F678" s="1">
        <v>15</v>
      </c>
      <c r="G678" s="1">
        <v>12.46</v>
      </c>
      <c r="H678" s="1">
        <v>1</v>
      </c>
      <c r="I678" s="1">
        <v>15</v>
      </c>
      <c r="J678" s="1" t="s">
        <v>48</v>
      </c>
      <c r="K678" s="9" t="str">
        <f t="shared" si="10"/>
        <v>GPA</v>
      </c>
    </row>
    <row r="679" spans="1:11" ht="15" customHeight="1">
      <c r="A679" s="1">
        <v>7</v>
      </c>
      <c r="B679" s="1">
        <v>1953</v>
      </c>
      <c r="C679" s="1" t="s">
        <v>19</v>
      </c>
      <c r="D679" s="1" t="s">
        <v>947</v>
      </c>
      <c r="E679" s="1" t="s">
        <v>948</v>
      </c>
      <c r="F679" s="1">
        <v>15</v>
      </c>
      <c r="G679" s="1">
        <v>10.26</v>
      </c>
      <c r="H679" s="1">
        <v>1</v>
      </c>
      <c r="I679" s="1">
        <v>19</v>
      </c>
      <c r="J679" s="1" t="s">
        <v>48</v>
      </c>
      <c r="K679" s="9" t="str">
        <f t="shared" si="10"/>
        <v>GPA</v>
      </c>
    </row>
    <row r="680" spans="1:11" ht="15" customHeight="1">
      <c r="A680" s="1">
        <v>7</v>
      </c>
      <c r="B680" s="1">
        <v>1953</v>
      </c>
      <c r="C680" s="1" t="s">
        <v>53</v>
      </c>
      <c r="D680" s="1" t="s">
        <v>947</v>
      </c>
      <c r="E680" s="1" t="s">
        <v>948</v>
      </c>
      <c r="F680" s="1">
        <v>13</v>
      </c>
      <c r="G680" s="1">
        <v>0.14000000000000001</v>
      </c>
      <c r="H680" s="1">
        <v>93</v>
      </c>
      <c r="I680" s="1">
        <v>110</v>
      </c>
      <c r="J680" s="1" t="s">
        <v>48</v>
      </c>
      <c r="K680" s="9" t="str">
        <f t="shared" si="10"/>
        <v>GPA</v>
      </c>
    </row>
    <row r="681" spans="1:11" ht="15" customHeight="1">
      <c r="A681" s="1">
        <v>7</v>
      </c>
      <c r="B681" s="1">
        <v>1953</v>
      </c>
      <c r="C681" s="1" t="s">
        <v>20</v>
      </c>
      <c r="D681" s="1" t="s">
        <v>949</v>
      </c>
      <c r="E681" s="1" t="s">
        <v>950</v>
      </c>
      <c r="F681" s="1">
        <v>2398</v>
      </c>
      <c r="G681" s="1">
        <v>118.21</v>
      </c>
      <c r="H681" s="1">
        <v>20</v>
      </c>
      <c r="I681" s="1">
        <v>15</v>
      </c>
      <c r="J681" s="1" t="s">
        <v>48</v>
      </c>
      <c r="K681" s="9" t="str">
        <f t="shared" si="10"/>
        <v>GPA</v>
      </c>
    </row>
    <row r="682" spans="1:11" ht="15" customHeight="1">
      <c r="A682" s="1">
        <v>7</v>
      </c>
      <c r="B682" s="1">
        <v>1953</v>
      </c>
      <c r="C682" s="1" t="s">
        <v>53</v>
      </c>
      <c r="D682" s="1" t="s">
        <v>949</v>
      </c>
      <c r="E682" s="1" t="s">
        <v>950</v>
      </c>
      <c r="F682" s="1">
        <v>1312</v>
      </c>
      <c r="G682" s="1">
        <v>7.51</v>
      </c>
      <c r="H682" s="1">
        <v>175</v>
      </c>
      <c r="I682" s="1">
        <v>110</v>
      </c>
      <c r="J682" s="1" t="s">
        <v>48</v>
      </c>
      <c r="K682" s="9" t="str">
        <f t="shared" si="10"/>
        <v>GPA</v>
      </c>
    </row>
    <row r="683" spans="1:11" ht="15" customHeight="1">
      <c r="A683" s="1">
        <v>7</v>
      </c>
      <c r="B683" s="1">
        <v>1953</v>
      </c>
      <c r="C683" s="1" t="s">
        <v>20</v>
      </c>
      <c r="D683" s="1" t="s">
        <v>951</v>
      </c>
      <c r="E683" s="1" t="s">
        <v>952</v>
      </c>
      <c r="F683" s="1">
        <v>114</v>
      </c>
      <c r="G683" s="1">
        <v>5.34</v>
      </c>
      <c r="H683" s="1">
        <v>21</v>
      </c>
      <c r="I683" s="1">
        <v>15</v>
      </c>
      <c r="J683" s="1" t="s">
        <v>48</v>
      </c>
      <c r="K683" s="9" t="str">
        <f t="shared" si="10"/>
        <v>GPA</v>
      </c>
    </row>
    <row r="684" spans="1:11" ht="15" customHeight="1">
      <c r="A684" s="1">
        <v>7</v>
      </c>
      <c r="B684" s="1">
        <v>1953</v>
      </c>
      <c r="C684" s="1" t="s">
        <v>19</v>
      </c>
      <c r="D684" s="1" t="s">
        <v>951</v>
      </c>
      <c r="E684" s="1" t="s">
        <v>952</v>
      </c>
      <c r="F684" s="1">
        <v>3699</v>
      </c>
      <c r="G684" s="1">
        <v>57.6</v>
      </c>
      <c r="H684" s="1">
        <v>64</v>
      </c>
      <c r="I684" s="1">
        <v>19</v>
      </c>
      <c r="J684" s="1" t="s">
        <v>48</v>
      </c>
      <c r="K684" s="9" t="str">
        <f t="shared" si="10"/>
        <v>GPA</v>
      </c>
    </row>
    <row r="685" spans="1:11" ht="15" customHeight="1">
      <c r="A685" s="1">
        <v>7</v>
      </c>
      <c r="B685" s="1">
        <v>1953</v>
      </c>
      <c r="C685" s="1" t="s">
        <v>53</v>
      </c>
      <c r="D685" s="1" t="s">
        <v>951</v>
      </c>
      <c r="E685" s="1" t="s">
        <v>952</v>
      </c>
      <c r="F685" s="1">
        <v>457</v>
      </c>
      <c r="G685" s="1">
        <v>4.99</v>
      </c>
      <c r="H685" s="1">
        <v>92</v>
      </c>
      <c r="I685" s="1">
        <v>110</v>
      </c>
      <c r="J685" s="1" t="s">
        <v>48</v>
      </c>
      <c r="K685" s="9" t="str">
        <f t="shared" si="10"/>
        <v>GPA</v>
      </c>
    </row>
    <row r="686" spans="1:11" ht="15" customHeight="1">
      <c r="A686" s="1">
        <v>7</v>
      </c>
      <c r="B686" s="1">
        <v>1953</v>
      </c>
      <c r="C686" s="1" t="s">
        <v>20</v>
      </c>
      <c r="D686" s="1" t="s">
        <v>953</v>
      </c>
      <c r="E686" s="1" t="s">
        <v>954</v>
      </c>
      <c r="F686" s="1">
        <v>529</v>
      </c>
      <c r="G686" s="1">
        <v>60.21</v>
      </c>
      <c r="H686" s="1">
        <v>9</v>
      </c>
      <c r="I686" s="1">
        <v>15</v>
      </c>
      <c r="J686" s="1" t="s">
        <v>48</v>
      </c>
      <c r="K686" s="9" t="str">
        <f t="shared" si="10"/>
        <v>GPA</v>
      </c>
    </row>
    <row r="687" spans="1:11" ht="15" customHeight="1">
      <c r="A687" s="1">
        <v>7</v>
      </c>
      <c r="B687" s="1">
        <v>1953</v>
      </c>
      <c r="C687" s="1" t="s">
        <v>21</v>
      </c>
      <c r="D687" s="1" t="s">
        <v>955</v>
      </c>
      <c r="E687" s="1" t="s">
        <v>956</v>
      </c>
      <c r="F687" s="1">
        <v>2276</v>
      </c>
      <c r="G687" s="1">
        <v>58.58</v>
      </c>
      <c r="H687" s="1">
        <v>39</v>
      </c>
      <c r="I687" s="1">
        <v>19</v>
      </c>
      <c r="J687" s="1" t="s">
        <v>48</v>
      </c>
      <c r="K687" s="9" t="str">
        <f t="shared" si="10"/>
        <v>GPA</v>
      </c>
    </row>
    <row r="688" spans="1:11" ht="15" customHeight="1">
      <c r="A688" s="1">
        <v>7</v>
      </c>
      <c r="B688" s="1">
        <v>1953</v>
      </c>
      <c r="C688" s="1" t="s">
        <v>53</v>
      </c>
      <c r="D688" s="1" t="s">
        <v>955</v>
      </c>
      <c r="E688" s="1" t="s">
        <v>956</v>
      </c>
      <c r="F688" s="1">
        <v>606</v>
      </c>
      <c r="G688" s="1">
        <v>4.42</v>
      </c>
      <c r="H688" s="1">
        <v>137</v>
      </c>
      <c r="I688" s="1">
        <v>110</v>
      </c>
      <c r="J688" s="1" t="s">
        <v>48</v>
      </c>
      <c r="K688" s="9" t="str">
        <f t="shared" si="10"/>
        <v>GPA</v>
      </c>
    </row>
    <row r="689" spans="1:11" ht="15" customHeight="1">
      <c r="A689" s="1">
        <v>7</v>
      </c>
      <c r="B689" s="1">
        <v>1953</v>
      </c>
      <c r="C689" s="1" t="s">
        <v>18</v>
      </c>
      <c r="D689" s="1" t="s">
        <v>957</v>
      </c>
      <c r="E689" s="1" t="s">
        <v>958</v>
      </c>
      <c r="F689" s="1">
        <v>778</v>
      </c>
      <c r="G689" s="1">
        <v>18.579999999999998</v>
      </c>
      <c r="H689" s="1">
        <v>42</v>
      </c>
      <c r="I689" s="1">
        <v>18</v>
      </c>
      <c r="J689" s="1" t="s">
        <v>48</v>
      </c>
      <c r="K689" s="9" t="str">
        <f t="shared" si="10"/>
        <v>GPA</v>
      </c>
    </row>
    <row r="690" spans="1:11" ht="15" customHeight="1">
      <c r="A690" s="1">
        <v>7</v>
      </c>
      <c r="B690" s="1">
        <v>1953</v>
      </c>
      <c r="C690" s="1" t="s">
        <v>18</v>
      </c>
      <c r="D690" s="1" t="s">
        <v>959</v>
      </c>
      <c r="E690" s="1" t="s">
        <v>960</v>
      </c>
      <c r="F690" s="1">
        <v>2083</v>
      </c>
      <c r="G690" s="1">
        <v>25.57</v>
      </c>
      <c r="H690" s="1">
        <v>81</v>
      </c>
      <c r="I690" s="1">
        <v>18</v>
      </c>
      <c r="J690" s="1" t="s">
        <v>48</v>
      </c>
      <c r="K690" s="9" t="str">
        <f t="shared" si="10"/>
        <v>GPA</v>
      </c>
    </row>
    <row r="691" spans="1:11" ht="15" customHeight="1">
      <c r="A691" s="1">
        <v>7</v>
      </c>
      <c r="B691" s="1">
        <v>1953</v>
      </c>
      <c r="C691" s="1" t="s">
        <v>21</v>
      </c>
      <c r="D691" s="1" t="s">
        <v>961</v>
      </c>
      <c r="E691" s="1" t="s">
        <v>962</v>
      </c>
      <c r="F691" s="1">
        <v>1708</v>
      </c>
      <c r="G691" s="1">
        <v>55.95</v>
      </c>
      <c r="H691" s="1">
        <v>31</v>
      </c>
      <c r="I691" s="1">
        <v>19</v>
      </c>
      <c r="J691" s="1" t="s">
        <v>48</v>
      </c>
      <c r="K691" s="9" t="str">
        <f t="shared" si="10"/>
        <v>GPA</v>
      </c>
    </row>
    <row r="692" spans="1:11" ht="15" customHeight="1">
      <c r="A692" s="1">
        <v>7</v>
      </c>
      <c r="B692" s="1">
        <v>1953</v>
      </c>
      <c r="C692" s="1" t="s">
        <v>18</v>
      </c>
      <c r="D692" s="1" t="s">
        <v>963</v>
      </c>
      <c r="E692" s="1" t="s">
        <v>964</v>
      </c>
      <c r="F692" s="1">
        <v>270</v>
      </c>
      <c r="G692" s="1">
        <v>18.57</v>
      </c>
      <c r="H692" s="1">
        <v>15</v>
      </c>
      <c r="I692" s="1">
        <v>18</v>
      </c>
      <c r="J692" s="1" t="s">
        <v>48</v>
      </c>
      <c r="K692" s="9" t="str">
        <f t="shared" si="10"/>
        <v>GPA</v>
      </c>
    </row>
    <row r="693" spans="1:11" ht="15" customHeight="1">
      <c r="A693" s="1">
        <v>7</v>
      </c>
      <c r="B693" s="1">
        <v>1953</v>
      </c>
      <c r="C693" s="1" t="s">
        <v>53</v>
      </c>
      <c r="D693" s="1" t="s">
        <v>963</v>
      </c>
      <c r="E693" s="1" t="s">
        <v>964</v>
      </c>
      <c r="F693" s="1">
        <v>5971</v>
      </c>
      <c r="G693" s="1">
        <v>47.14</v>
      </c>
      <c r="H693" s="1">
        <v>127</v>
      </c>
      <c r="I693" s="1">
        <v>110</v>
      </c>
      <c r="J693" s="1" t="s">
        <v>48</v>
      </c>
      <c r="K693" s="9" t="str">
        <f t="shared" si="10"/>
        <v>GPA</v>
      </c>
    </row>
    <row r="694" spans="1:11" ht="15" customHeight="1">
      <c r="A694" s="1">
        <v>7</v>
      </c>
      <c r="B694" s="1">
        <v>1953</v>
      </c>
      <c r="C694" s="1" t="s">
        <v>21</v>
      </c>
      <c r="D694" s="1" t="s">
        <v>965</v>
      </c>
      <c r="E694" s="1" t="s">
        <v>966</v>
      </c>
      <c r="F694" s="1">
        <v>2387</v>
      </c>
      <c r="G694" s="1">
        <v>65.209999999999994</v>
      </c>
      <c r="H694" s="1">
        <v>37</v>
      </c>
      <c r="I694" s="1">
        <v>19</v>
      </c>
      <c r="J694" s="1" t="s">
        <v>48</v>
      </c>
      <c r="K694" s="9" t="str">
        <f t="shared" si="10"/>
        <v>GPA</v>
      </c>
    </row>
    <row r="695" spans="1:11" ht="15" customHeight="1">
      <c r="A695" s="1">
        <v>7</v>
      </c>
      <c r="B695" s="1">
        <v>1953</v>
      </c>
      <c r="C695" s="1" t="s">
        <v>53</v>
      </c>
      <c r="D695" s="1" t="s">
        <v>967</v>
      </c>
      <c r="E695" s="1" t="s">
        <v>968</v>
      </c>
      <c r="F695" s="1">
        <v>2152</v>
      </c>
      <c r="G695" s="1">
        <v>18.8</v>
      </c>
      <c r="H695" s="1">
        <v>114</v>
      </c>
      <c r="I695" s="1">
        <v>110</v>
      </c>
      <c r="J695" s="1" t="s">
        <v>48</v>
      </c>
      <c r="K695" s="9" t="str">
        <f t="shared" si="10"/>
        <v>GPA</v>
      </c>
    </row>
    <row r="696" spans="1:11" ht="15" customHeight="1">
      <c r="A696" s="1">
        <v>7</v>
      </c>
      <c r="B696" s="1">
        <v>1953</v>
      </c>
      <c r="C696" s="1" t="s">
        <v>20</v>
      </c>
      <c r="D696" s="1" t="s">
        <v>969</v>
      </c>
      <c r="E696" s="1" t="s">
        <v>970</v>
      </c>
      <c r="F696" s="1">
        <v>1</v>
      </c>
      <c r="G696" s="1">
        <v>0.15</v>
      </c>
      <c r="H696" s="1">
        <v>7</v>
      </c>
      <c r="I696" s="1">
        <v>15</v>
      </c>
      <c r="J696" s="1" t="s">
        <v>48</v>
      </c>
      <c r="K696" s="9" t="str">
        <f t="shared" si="10"/>
        <v>GPA</v>
      </c>
    </row>
    <row r="697" spans="1:11" ht="15" customHeight="1">
      <c r="A697" s="1">
        <v>7</v>
      </c>
      <c r="B697" s="1">
        <v>1953</v>
      </c>
      <c r="C697" s="1" t="s">
        <v>53</v>
      </c>
      <c r="D697" s="1" t="s">
        <v>969</v>
      </c>
      <c r="E697" s="1" t="s">
        <v>970</v>
      </c>
      <c r="F697" s="1">
        <v>7244</v>
      </c>
      <c r="G697" s="1">
        <v>46.54</v>
      </c>
      <c r="H697" s="1">
        <v>156</v>
      </c>
      <c r="I697" s="1">
        <v>110</v>
      </c>
      <c r="J697" s="1" t="s">
        <v>48</v>
      </c>
      <c r="K697" s="9" t="str">
        <f t="shared" si="10"/>
        <v>GPA</v>
      </c>
    </row>
    <row r="698" spans="1:11" ht="15" customHeight="1">
      <c r="A698" s="1">
        <v>7</v>
      </c>
      <c r="B698" s="1">
        <v>1953</v>
      </c>
      <c r="C698" s="1" t="s">
        <v>20</v>
      </c>
      <c r="D698" s="1" t="s">
        <v>971</v>
      </c>
      <c r="E698" s="1" t="s">
        <v>972</v>
      </c>
      <c r="F698" s="1">
        <v>4298</v>
      </c>
      <c r="G698" s="1">
        <v>133.30000000000001</v>
      </c>
      <c r="H698" s="1">
        <v>32</v>
      </c>
      <c r="I698" s="1">
        <v>15</v>
      </c>
      <c r="J698" s="1" t="s">
        <v>48</v>
      </c>
      <c r="K698" s="9" t="str">
        <f t="shared" si="10"/>
        <v>GPA</v>
      </c>
    </row>
    <row r="699" spans="1:11" ht="15" customHeight="1">
      <c r="A699" s="1">
        <v>7</v>
      </c>
      <c r="B699" s="1">
        <v>1953</v>
      </c>
      <c r="C699" s="1" t="s">
        <v>53</v>
      </c>
      <c r="D699" s="1" t="s">
        <v>971</v>
      </c>
      <c r="E699" s="1" t="s">
        <v>972</v>
      </c>
      <c r="F699" s="1">
        <v>350</v>
      </c>
      <c r="G699" s="1">
        <v>2.21</v>
      </c>
      <c r="H699" s="1">
        <v>158</v>
      </c>
      <c r="I699" s="1">
        <v>110</v>
      </c>
      <c r="J699" s="1" t="s">
        <v>48</v>
      </c>
      <c r="K699" s="9" t="str">
        <f t="shared" si="10"/>
        <v>GPA</v>
      </c>
    </row>
    <row r="700" spans="1:11" ht="15" customHeight="1">
      <c r="A700" s="1">
        <v>7</v>
      </c>
      <c r="B700" s="1">
        <v>1953</v>
      </c>
      <c r="C700" s="1" t="s">
        <v>18</v>
      </c>
      <c r="D700" s="1" t="s">
        <v>973</v>
      </c>
      <c r="E700" s="1" t="s">
        <v>974</v>
      </c>
      <c r="F700" s="1">
        <v>992</v>
      </c>
      <c r="G700" s="1">
        <v>16.940000000000001</v>
      </c>
      <c r="H700" s="1">
        <v>59</v>
      </c>
      <c r="I700" s="1">
        <v>18</v>
      </c>
      <c r="J700" s="1" t="s">
        <v>48</v>
      </c>
      <c r="K700" s="9" t="str">
        <f t="shared" si="10"/>
        <v>GPA</v>
      </c>
    </row>
    <row r="701" spans="1:11" ht="15" customHeight="1">
      <c r="A701" s="1">
        <v>7</v>
      </c>
      <c r="B701" s="1">
        <v>1953</v>
      </c>
      <c r="C701" s="1" t="s">
        <v>20</v>
      </c>
      <c r="D701" s="1" t="s">
        <v>973</v>
      </c>
      <c r="E701" s="1" t="s">
        <v>974</v>
      </c>
      <c r="F701" s="1">
        <v>6</v>
      </c>
      <c r="G701" s="1">
        <v>0.35</v>
      </c>
      <c r="H701" s="1">
        <v>17</v>
      </c>
      <c r="I701" s="1">
        <v>15</v>
      </c>
      <c r="J701" s="1" t="s">
        <v>48</v>
      </c>
      <c r="K701" s="9" t="str">
        <f t="shared" si="10"/>
        <v>GPA</v>
      </c>
    </row>
    <row r="702" spans="1:11" ht="15" customHeight="1">
      <c r="A702" s="1">
        <v>7</v>
      </c>
      <c r="B702" s="1">
        <v>1953</v>
      </c>
      <c r="C702" s="1" t="s">
        <v>19</v>
      </c>
      <c r="D702" s="1" t="s">
        <v>973</v>
      </c>
      <c r="E702" s="1" t="s">
        <v>974</v>
      </c>
      <c r="F702" s="1">
        <v>31</v>
      </c>
      <c r="G702" s="1">
        <v>3.15</v>
      </c>
      <c r="H702" s="1">
        <v>10</v>
      </c>
      <c r="I702" s="1">
        <v>19</v>
      </c>
      <c r="J702" s="1" t="s">
        <v>48</v>
      </c>
      <c r="K702" s="9" t="str">
        <f t="shared" si="10"/>
        <v>GPA</v>
      </c>
    </row>
    <row r="703" spans="1:11" ht="15" customHeight="1">
      <c r="A703" s="1">
        <v>7</v>
      </c>
      <c r="B703" s="1">
        <v>1953</v>
      </c>
      <c r="C703" s="1" t="s">
        <v>53</v>
      </c>
      <c r="D703" s="1" t="s">
        <v>973</v>
      </c>
      <c r="E703" s="1" t="s">
        <v>974</v>
      </c>
      <c r="F703" s="1">
        <v>403</v>
      </c>
      <c r="G703" s="1">
        <v>3.63</v>
      </c>
      <c r="H703" s="1">
        <v>111</v>
      </c>
      <c r="I703" s="1">
        <v>110</v>
      </c>
      <c r="J703" s="1" t="s">
        <v>48</v>
      </c>
      <c r="K703" s="9" t="str">
        <f t="shared" si="10"/>
        <v>GPA</v>
      </c>
    </row>
    <row r="704" spans="1:11" ht="15" customHeight="1">
      <c r="A704" s="1">
        <v>7</v>
      </c>
      <c r="B704" s="1">
        <v>1953</v>
      </c>
      <c r="C704" s="1" t="s">
        <v>20</v>
      </c>
      <c r="D704" s="1" t="s">
        <v>975</v>
      </c>
      <c r="E704" s="1" t="s">
        <v>976</v>
      </c>
      <c r="F704" s="1">
        <v>2475</v>
      </c>
      <c r="G704" s="1">
        <v>104.83</v>
      </c>
      <c r="H704" s="1">
        <v>24</v>
      </c>
      <c r="I704" s="1">
        <v>15</v>
      </c>
      <c r="J704" s="1" t="s">
        <v>48</v>
      </c>
      <c r="K704" s="9" t="str">
        <f t="shared" si="10"/>
        <v>GPA</v>
      </c>
    </row>
    <row r="705" spans="1:11" ht="15" customHeight="1">
      <c r="A705" s="1">
        <v>7</v>
      </c>
      <c r="B705" s="1">
        <v>1953</v>
      </c>
      <c r="C705" s="1" t="s">
        <v>53</v>
      </c>
      <c r="D705" s="1" t="s">
        <v>975</v>
      </c>
      <c r="E705" s="1" t="s">
        <v>976</v>
      </c>
      <c r="F705" s="1">
        <v>4392</v>
      </c>
      <c r="G705" s="1">
        <v>28.62</v>
      </c>
      <c r="H705" s="1">
        <v>153</v>
      </c>
      <c r="I705" s="1">
        <v>110</v>
      </c>
      <c r="J705" s="1" t="s">
        <v>48</v>
      </c>
      <c r="K705" s="9" t="str">
        <f t="shared" si="10"/>
        <v>GPA</v>
      </c>
    </row>
    <row r="706" spans="1:11" ht="15" customHeight="1">
      <c r="A706" s="1">
        <v>7</v>
      </c>
      <c r="B706" s="1">
        <v>1953</v>
      </c>
      <c r="C706" s="1" t="s">
        <v>20</v>
      </c>
      <c r="D706" s="1" t="s">
        <v>977</v>
      </c>
      <c r="E706" s="1" t="s">
        <v>978</v>
      </c>
      <c r="F706" s="1">
        <v>201</v>
      </c>
      <c r="G706" s="1">
        <v>6.02</v>
      </c>
      <c r="H706" s="1">
        <v>33</v>
      </c>
      <c r="I706" s="1">
        <v>15</v>
      </c>
      <c r="J706" s="1" t="s">
        <v>48</v>
      </c>
      <c r="K706" s="9" t="str">
        <f t="shared" ref="K706:K769" si="11">IF(J706&lt;&gt;"",IF(OR(UPPER(J706)="TERCEIRO",UPPER(J706)="TERCEIRA"),"TERCEIRA",IF(UPPER(J706)="GPA","GPA",J706)),IF(LEFT(D706,1)="T","TERCEIRA","GPA"))</f>
        <v>GPA</v>
      </c>
    </row>
    <row r="707" spans="1:11" ht="15" customHeight="1">
      <c r="A707" s="1">
        <v>7</v>
      </c>
      <c r="B707" s="1">
        <v>1953</v>
      </c>
      <c r="C707" s="1" t="s">
        <v>21</v>
      </c>
      <c r="D707" s="1" t="s">
        <v>979</v>
      </c>
      <c r="E707" s="1" t="s">
        <v>980</v>
      </c>
      <c r="F707" s="1">
        <v>66</v>
      </c>
      <c r="G707" s="1">
        <v>0.85</v>
      </c>
      <c r="H707" s="1">
        <v>78</v>
      </c>
      <c r="I707" s="1">
        <v>19</v>
      </c>
      <c r="J707" s="1" t="s">
        <v>48</v>
      </c>
      <c r="K707" s="9" t="str">
        <f t="shared" si="11"/>
        <v>GPA</v>
      </c>
    </row>
    <row r="708" spans="1:11" ht="15" customHeight="1">
      <c r="A708" s="1">
        <v>7</v>
      </c>
      <c r="B708" s="1">
        <v>1953</v>
      </c>
      <c r="C708" s="1" t="s">
        <v>20</v>
      </c>
      <c r="D708" s="1" t="s">
        <v>981</v>
      </c>
      <c r="E708" s="1" t="s">
        <v>982</v>
      </c>
      <c r="F708" s="1">
        <v>129</v>
      </c>
      <c r="G708" s="1">
        <v>23.08</v>
      </c>
      <c r="H708" s="1">
        <v>6</v>
      </c>
      <c r="I708" s="1">
        <v>15</v>
      </c>
      <c r="J708" s="1" t="s">
        <v>48</v>
      </c>
      <c r="K708" s="9" t="str">
        <f t="shared" si="11"/>
        <v>GPA</v>
      </c>
    </row>
    <row r="709" spans="1:11" ht="15" customHeight="1">
      <c r="A709" s="1">
        <v>7</v>
      </c>
      <c r="B709" s="1">
        <v>1953</v>
      </c>
      <c r="C709" s="1" t="s">
        <v>19</v>
      </c>
      <c r="D709" s="1" t="s">
        <v>981</v>
      </c>
      <c r="E709" s="1" t="s">
        <v>982</v>
      </c>
      <c r="F709" s="1">
        <v>50</v>
      </c>
      <c r="G709" s="1">
        <v>2.4</v>
      </c>
      <c r="H709" s="1">
        <v>21</v>
      </c>
      <c r="I709" s="1">
        <v>19</v>
      </c>
      <c r="J709" s="1" t="s">
        <v>48</v>
      </c>
      <c r="K709" s="9" t="str">
        <f t="shared" si="11"/>
        <v>GPA</v>
      </c>
    </row>
    <row r="710" spans="1:11" ht="15" customHeight="1">
      <c r="A710" s="1">
        <v>7</v>
      </c>
      <c r="B710" s="1">
        <v>1953</v>
      </c>
      <c r="C710" s="1" t="s">
        <v>53</v>
      </c>
      <c r="D710" s="1" t="s">
        <v>981</v>
      </c>
      <c r="E710" s="1" t="s">
        <v>982</v>
      </c>
      <c r="F710" s="1">
        <v>1346</v>
      </c>
      <c r="G710" s="1">
        <v>17.71</v>
      </c>
      <c r="H710" s="1">
        <v>76</v>
      </c>
      <c r="I710" s="1">
        <v>110</v>
      </c>
      <c r="J710" s="1" t="s">
        <v>48</v>
      </c>
      <c r="K710" s="9" t="str">
        <f t="shared" si="11"/>
        <v>GPA</v>
      </c>
    </row>
    <row r="711" spans="1:11" ht="15" customHeight="1">
      <c r="A711" s="1">
        <v>7</v>
      </c>
      <c r="B711" s="1">
        <v>1953</v>
      </c>
      <c r="C711" s="1" t="s">
        <v>20</v>
      </c>
      <c r="D711" s="1" t="s">
        <v>983</v>
      </c>
      <c r="E711" s="1" t="s">
        <v>984</v>
      </c>
      <c r="F711" s="1">
        <v>166</v>
      </c>
      <c r="G711" s="1">
        <v>5.26</v>
      </c>
      <c r="H711" s="1">
        <v>32</v>
      </c>
      <c r="I711" s="1">
        <v>15</v>
      </c>
      <c r="J711" s="1" t="s">
        <v>48</v>
      </c>
      <c r="K711" s="9" t="str">
        <f t="shared" si="11"/>
        <v>GPA</v>
      </c>
    </row>
    <row r="712" spans="1:11" ht="15" customHeight="1">
      <c r="A712" s="1">
        <v>7</v>
      </c>
      <c r="B712" s="1">
        <v>1953</v>
      </c>
      <c r="C712" s="1" t="s">
        <v>19</v>
      </c>
      <c r="D712" s="1" t="s">
        <v>983</v>
      </c>
      <c r="E712" s="1" t="s">
        <v>984</v>
      </c>
      <c r="F712" s="1">
        <v>4541</v>
      </c>
      <c r="G712" s="1">
        <v>65.27</v>
      </c>
      <c r="H712" s="1">
        <v>70</v>
      </c>
      <c r="I712" s="1">
        <v>19</v>
      </c>
      <c r="J712" s="1" t="s">
        <v>48</v>
      </c>
      <c r="K712" s="9" t="str">
        <f t="shared" si="11"/>
        <v>GPA</v>
      </c>
    </row>
    <row r="713" spans="1:11" ht="15" customHeight="1">
      <c r="A713" s="1">
        <v>7</v>
      </c>
      <c r="B713" s="1">
        <v>1953</v>
      </c>
      <c r="C713" s="1" t="s">
        <v>53</v>
      </c>
      <c r="D713" s="1" t="s">
        <v>983</v>
      </c>
      <c r="E713" s="1" t="s">
        <v>984</v>
      </c>
      <c r="F713" s="1">
        <v>668</v>
      </c>
      <c r="G713" s="1">
        <v>4.6500000000000004</v>
      </c>
      <c r="H713" s="1">
        <v>144</v>
      </c>
      <c r="I713" s="1">
        <v>110</v>
      </c>
      <c r="J713" s="1" t="s">
        <v>48</v>
      </c>
      <c r="K713" s="9" t="str">
        <f t="shared" si="11"/>
        <v>GPA</v>
      </c>
    </row>
    <row r="714" spans="1:11" ht="15" customHeight="1">
      <c r="A714" s="1">
        <v>7</v>
      </c>
      <c r="B714" s="1">
        <v>1953</v>
      </c>
      <c r="C714" s="1" t="s">
        <v>20</v>
      </c>
      <c r="D714" s="1" t="s">
        <v>985</v>
      </c>
      <c r="E714" s="1" t="s">
        <v>986</v>
      </c>
      <c r="F714" s="1">
        <v>54</v>
      </c>
      <c r="G714" s="1">
        <v>3.85</v>
      </c>
      <c r="H714" s="1">
        <v>14</v>
      </c>
      <c r="I714" s="1">
        <v>15</v>
      </c>
      <c r="J714" s="1" t="s">
        <v>48</v>
      </c>
      <c r="K714" s="9" t="str">
        <f t="shared" si="11"/>
        <v>GPA</v>
      </c>
    </row>
    <row r="715" spans="1:11" ht="15" customHeight="1">
      <c r="A715" s="1">
        <v>7</v>
      </c>
      <c r="B715" s="1">
        <v>1953</v>
      </c>
      <c r="C715" s="1" t="s">
        <v>19</v>
      </c>
      <c r="D715" s="1" t="s">
        <v>985</v>
      </c>
      <c r="E715" s="1" t="s">
        <v>986</v>
      </c>
      <c r="F715" s="1">
        <v>1297</v>
      </c>
      <c r="G715" s="1">
        <v>29.29</v>
      </c>
      <c r="H715" s="1">
        <v>44</v>
      </c>
      <c r="I715" s="1">
        <v>19</v>
      </c>
      <c r="J715" s="1" t="s">
        <v>48</v>
      </c>
      <c r="K715" s="9" t="str">
        <f t="shared" si="11"/>
        <v>GPA</v>
      </c>
    </row>
    <row r="716" spans="1:11" ht="15" customHeight="1">
      <c r="A716" s="1">
        <v>7</v>
      </c>
      <c r="B716" s="1">
        <v>1953</v>
      </c>
      <c r="C716" s="1" t="s">
        <v>53</v>
      </c>
      <c r="D716" s="1" t="s">
        <v>985</v>
      </c>
      <c r="E716" s="1" t="s">
        <v>986</v>
      </c>
      <c r="F716" s="1">
        <v>386</v>
      </c>
      <c r="G716" s="1">
        <v>2.38</v>
      </c>
      <c r="H716" s="1">
        <v>162</v>
      </c>
      <c r="I716" s="1">
        <v>110</v>
      </c>
      <c r="J716" s="1" t="s">
        <v>48</v>
      </c>
      <c r="K716" s="9" t="str">
        <f t="shared" si="11"/>
        <v>GPA</v>
      </c>
    </row>
    <row r="717" spans="1:11" ht="15" customHeight="1">
      <c r="A717" s="1">
        <v>7</v>
      </c>
      <c r="B717" s="1">
        <v>1953</v>
      </c>
      <c r="C717" s="1" t="s">
        <v>53</v>
      </c>
      <c r="D717" s="1" t="s">
        <v>987</v>
      </c>
      <c r="E717" s="1" t="s">
        <v>988</v>
      </c>
      <c r="F717" s="1">
        <v>30</v>
      </c>
      <c r="G717" s="1">
        <v>5.19</v>
      </c>
      <c r="H717" s="1">
        <v>6</v>
      </c>
      <c r="I717" s="1">
        <v>110</v>
      </c>
      <c r="J717" s="1" t="s">
        <v>48</v>
      </c>
      <c r="K717" s="9" t="str">
        <f t="shared" si="11"/>
        <v>GPA</v>
      </c>
    </row>
    <row r="718" spans="1:11" ht="15" customHeight="1">
      <c r="A718" s="1">
        <v>7</v>
      </c>
      <c r="B718" s="1">
        <v>1953</v>
      </c>
      <c r="C718" s="1" t="s">
        <v>20</v>
      </c>
      <c r="D718" s="1" t="s">
        <v>989</v>
      </c>
      <c r="E718" s="1" t="s">
        <v>990</v>
      </c>
      <c r="F718" s="1">
        <v>135</v>
      </c>
      <c r="G718" s="1">
        <v>4.82</v>
      </c>
      <c r="H718" s="1">
        <v>28</v>
      </c>
      <c r="I718" s="1">
        <v>15</v>
      </c>
      <c r="J718" s="1" t="s">
        <v>48</v>
      </c>
      <c r="K718" s="9" t="str">
        <f t="shared" si="11"/>
        <v>GPA</v>
      </c>
    </row>
    <row r="719" spans="1:11" ht="15" customHeight="1">
      <c r="A719" s="1">
        <v>7</v>
      </c>
      <c r="B719" s="1">
        <v>1953</v>
      </c>
      <c r="C719" s="1" t="s">
        <v>19</v>
      </c>
      <c r="D719" s="1" t="s">
        <v>989</v>
      </c>
      <c r="E719" s="1" t="s">
        <v>990</v>
      </c>
      <c r="F719" s="1">
        <v>16</v>
      </c>
      <c r="G719" s="1">
        <v>0.43</v>
      </c>
      <c r="H719" s="1">
        <v>37</v>
      </c>
      <c r="I719" s="1">
        <v>19</v>
      </c>
      <c r="J719" s="1" t="s">
        <v>48</v>
      </c>
      <c r="K719" s="9" t="str">
        <f t="shared" si="11"/>
        <v>GPA</v>
      </c>
    </row>
    <row r="720" spans="1:11" ht="15" customHeight="1">
      <c r="A720" s="1">
        <v>7</v>
      </c>
      <c r="B720" s="1">
        <v>1953</v>
      </c>
      <c r="C720" s="1" t="s">
        <v>53</v>
      </c>
      <c r="D720" s="1" t="s">
        <v>989</v>
      </c>
      <c r="E720" s="1" t="s">
        <v>990</v>
      </c>
      <c r="F720" s="1">
        <v>666</v>
      </c>
      <c r="G720" s="1">
        <v>3.47</v>
      </c>
      <c r="H720" s="1">
        <v>192</v>
      </c>
      <c r="I720" s="1">
        <v>110</v>
      </c>
      <c r="J720" s="1" t="s">
        <v>48</v>
      </c>
      <c r="K720" s="9" t="str">
        <f t="shared" si="11"/>
        <v>GPA</v>
      </c>
    </row>
    <row r="721" spans="1:11" ht="15" customHeight="1">
      <c r="A721" s="1">
        <v>7</v>
      </c>
      <c r="B721" s="1">
        <v>1953</v>
      </c>
      <c r="C721" s="1" t="s">
        <v>53</v>
      </c>
      <c r="D721" s="1" t="s">
        <v>991</v>
      </c>
      <c r="E721" s="1" t="s">
        <v>992</v>
      </c>
      <c r="F721" s="1">
        <v>15809</v>
      </c>
      <c r="G721" s="1">
        <v>104.87</v>
      </c>
      <c r="H721" s="1">
        <v>151</v>
      </c>
      <c r="I721" s="1">
        <v>110</v>
      </c>
      <c r="J721" s="1" t="s">
        <v>48</v>
      </c>
      <c r="K721" s="9" t="str">
        <f t="shared" si="11"/>
        <v>GPA</v>
      </c>
    </row>
    <row r="722" spans="1:11" ht="15" customHeight="1">
      <c r="A722" s="1">
        <v>7</v>
      </c>
      <c r="B722" s="1">
        <v>1953</v>
      </c>
      <c r="C722" s="1" t="s">
        <v>20</v>
      </c>
      <c r="D722" s="1" t="s">
        <v>993</v>
      </c>
      <c r="E722" s="1" t="s">
        <v>994</v>
      </c>
      <c r="F722" s="1">
        <v>274</v>
      </c>
      <c r="G722" s="1">
        <v>22.12</v>
      </c>
      <c r="H722" s="1">
        <v>12</v>
      </c>
      <c r="I722" s="1">
        <v>15</v>
      </c>
      <c r="J722" s="1" t="s">
        <v>48</v>
      </c>
      <c r="K722" s="9" t="str">
        <f t="shared" si="11"/>
        <v>GPA</v>
      </c>
    </row>
    <row r="723" spans="1:11" ht="15" customHeight="1">
      <c r="A723" s="1">
        <v>7</v>
      </c>
      <c r="B723" s="1">
        <v>1953</v>
      </c>
      <c r="C723" s="1" t="s">
        <v>19</v>
      </c>
      <c r="D723" s="1" t="s">
        <v>993</v>
      </c>
      <c r="E723" s="1" t="s">
        <v>994</v>
      </c>
      <c r="F723" s="1">
        <v>72</v>
      </c>
      <c r="G723" s="1">
        <v>2.27</v>
      </c>
      <c r="H723" s="1">
        <v>32</v>
      </c>
      <c r="I723" s="1">
        <v>19</v>
      </c>
      <c r="J723" s="1" t="s">
        <v>48</v>
      </c>
      <c r="K723" s="9" t="str">
        <f t="shared" si="11"/>
        <v>GPA</v>
      </c>
    </row>
    <row r="724" spans="1:11" ht="15" customHeight="1">
      <c r="A724" s="1">
        <v>7</v>
      </c>
      <c r="B724" s="1">
        <v>1953</v>
      </c>
      <c r="C724" s="1" t="s">
        <v>53</v>
      </c>
      <c r="D724" s="1" t="s">
        <v>993</v>
      </c>
      <c r="E724" s="1" t="s">
        <v>994</v>
      </c>
      <c r="F724" s="1">
        <v>1442</v>
      </c>
      <c r="G724" s="1">
        <v>8.68</v>
      </c>
      <c r="H724" s="1">
        <v>166</v>
      </c>
      <c r="I724" s="1">
        <v>110</v>
      </c>
      <c r="J724" s="1" t="s">
        <v>48</v>
      </c>
      <c r="K724" s="9" t="str">
        <f t="shared" si="11"/>
        <v>GPA</v>
      </c>
    </row>
    <row r="725" spans="1:11" ht="15" customHeight="1">
      <c r="A725" s="1">
        <v>7</v>
      </c>
      <c r="B725" s="1">
        <v>1953</v>
      </c>
      <c r="C725" s="1" t="s">
        <v>53</v>
      </c>
      <c r="D725" s="1" t="s">
        <v>995</v>
      </c>
      <c r="E725" s="1" t="s">
        <v>996</v>
      </c>
      <c r="F725" s="1">
        <v>8268</v>
      </c>
      <c r="G725" s="1">
        <v>62.56</v>
      </c>
      <c r="H725" s="1">
        <v>132</v>
      </c>
      <c r="I725" s="1">
        <v>110</v>
      </c>
      <c r="J725" s="1" t="s">
        <v>48</v>
      </c>
      <c r="K725" s="9" t="str">
        <f t="shared" si="11"/>
        <v>GPA</v>
      </c>
    </row>
    <row r="726" spans="1:11" ht="15" customHeight="1">
      <c r="A726" s="1">
        <v>7</v>
      </c>
      <c r="B726" s="1">
        <v>1953</v>
      </c>
      <c r="C726" s="1" t="s">
        <v>53</v>
      </c>
      <c r="D726" s="1" t="s">
        <v>997</v>
      </c>
      <c r="E726" s="1" t="s">
        <v>998</v>
      </c>
      <c r="F726" s="1">
        <v>3362</v>
      </c>
      <c r="G726" s="1">
        <v>50.93</v>
      </c>
      <c r="H726" s="1">
        <v>66</v>
      </c>
      <c r="I726" s="1">
        <v>110</v>
      </c>
      <c r="J726" s="1" t="s">
        <v>48</v>
      </c>
      <c r="K726" s="9" t="str">
        <f t="shared" si="11"/>
        <v>GPA</v>
      </c>
    </row>
    <row r="727" spans="1:11" ht="15" customHeight="1">
      <c r="A727" s="1">
        <v>7</v>
      </c>
      <c r="B727" s="1">
        <v>1953</v>
      </c>
      <c r="C727" s="1" t="s">
        <v>53</v>
      </c>
      <c r="D727" s="1" t="s">
        <v>999</v>
      </c>
      <c r="E727" s="1" t="s">
        <v>1000</v>
      </c>
      <c r="F727" s="1">
        <v>2868</v>
      </c>
      <c r="G727" s="1">
        <v>47</v>
      </c>
      <c r="H727" s="1">
        <v>61</v>
      </c>
      <c r="I727" s="1">
        <v>110</v>
      </c>
      <c r="J727" s="1" t="s">
        <v>48</v>
      </c>
      <c r="K727" s="9" t="str">
        <f t="shared" si="11"/>
        <v>GPA</v>
      </c>
    </row>
    <row r="728" spans="1:11" ht="15" customHeight="1">
      <c r="A728" s="1">
        <v>7</v>
      </c>
      <c r="B728" s="1">
        <v>1953</v>
      </c>
      <c r="C728" s="1" t="s">
        <v>20</v>
      </c>
      <c r="D728" s="1" t="s">
        <v>1001</v>
      </c>
      <c r="E728" s="1" t="s">
        <v>1002</v>
      </c>
      <c r="F728" s="1">
        <v>309</v>
      </c>
      <c r="G728" s="1">
        <v>20.32</v>
      </c>
      <c r="H728" s="1">
        <v>15</v>
      </c>
      <c r="I728" s="1">
        <v>15</v>
      </c>
      <c r="J728" s="1" t="s">
        <v>48</v>
      </c>
      <c r="K728" s="9" t="str">
        <f t="shared" si="11"/>
        <v>GPA</v>
      </c>
    </row>
    <row r="729" spans="1:11" ht="15" customHeight="1">
      <c r="A729" s="1">
        <v>7</v>
      </c>
      <c r="B729" s="1">
        <v>1953</v>
      </c>
      <c r="C729" s="1" t="s">
        <v>53</v>
      </c>
      <c r="D729" s="1" t="s">
        <v>1001</v>
      </c>
      <c r="E729" s="1" t="s">
        <v>1002</v>
      </c>
      <c r="F729" s="1">
        <v>2835</v>
      </c>
      <c r="G729" s="1">
        <v>21.97</v>
      </c>
      <c r="H729" s="1">
        <v>129</v>
      </c>
      <c r="I729" s="1">
        <v>110</v>
      </c>
      <c r="J729" s="1" t="s">
        <v>48</v>
      </c>
      <c r="K729" s="9" t="str">
        <f t="shared" si="11"/>
        <v>GPA</v>
      </c>
    </row>
    <row r="730" spans="1:11" ht="15" customHeight="1">
      <c r="A730" s="1">
        <v>7</v>
      </c>
      <c r="B730" s="1">
        <v>1953</v>
      </c>
      <c r="C730" s="1" t="s">
        <v>53</v>
      </c>
      <c r="D730" s="1" t="s">
        <v>1003</v>
      </c>
      <c r="E730" s="1" t="s">
        <v>1004</v>
      </c>
      <c r="F730" s="1">
        <v>7280</v>
      </c>
      <c r="G730" s="1">
        <v>65.73</v>
      </c>
      <c r="H730" s="1">
        <v>111</v>
      </c>
      <c r="I730" s="1">
        <v>110</v>
      </c>
      <c r="J730" s="1" t="s">
        <v>48</v>
      </c>
      <c r="K730" s="9" t="str">
        <f t="shared" si="11"/>
        <v>GPA</v>
      </c>
    </row>
    <row r="731" spans="1:11" ht="15" customHeight="1">
      <c r="A731" s="1">
        <v>7</v>
      </c>
      <c r="B731" s="1">
        <v>1953</v>
      </c>
      <c r="C731" s="1" t="s">
        <v>53</v>
      </c>
      <c r="D731" s="1" t="s">
        <v>1005</v>
      </c>
      <c r="E731" s="1" t="s">
        <v>1006</v>
      </c>
      <c r="F731" s="1">
        <v>8418</v>
      </c>
      <c r="G731" s="1">
        <v>73.36</v>
      </c>
      <c r="H731" s="1">
        <v>115</v>
      </c>
      <c r="I731" s="1">
        <v>110</v>
      </c>
      <c r="J731" s="1" t="s">
        <v>48</v>
      </c>
      <c r="K731" s="9" t="str">
        <f t="shared" si="11"/>
        <v>GPA</v>
      </c>
    </row>
    <row r="732" spans="1:11" ht="15" customHeight="1">
      <c r="A732" s="1">
        <v>7</v>
      </c>
      <c r="B732" s="1">
        <v>1953</v>
      </c>
      <c r="C732" s="1" t="s">
        <v>53</v>
      </c>
      <c r="D732" s="1" t="s">
        <v>1007</v>
      </c>
      <c r="E732" s="1" t="s">
        <v>1008</v>
      </c>
      <c r="F732" s="1">
        <v>3174</v>
      </c>
      <c r="G732" s="1">
        <v>37.799999999999997</v>
      </c>
      <c r="H732" s="1">
        <v>84</v>
      </c>
      <c r="I732" s="1">
        <v>110</v>
      </c>
      <c r="J732" s="1" t="s">
        <v>48</v>
      </c>
      <c r="K732" s="9" t="str">
        <f t="shared" si="11"/>
        <v>GPA</v>
      </c>
    </row>
    <row r="733" spans="1:11" ht="15" customHeight="1">
      <c r="A733" s="1">
        <v>7</v>
      </c>
      <c r="B733" s="1">
        <v>1953</v>
      </c>
      <c r="C733" s="1" t="s">
        <v>53</v>
      </c>
      <c r="D733" s="1" t="s">
        <v>1009</v>
      </c>
      <c r="E733" s="1" t="s">
        <v>1010</v>
      </c>
      <c r="F733" s="1">
        <v>3367</v>
      </c>
      <c r="G733" s="1">
        <v>33.200000000000003</v>
      </c>
      <c r="H733" s="1">
        <v>101</v>
      </c>
      <c r="I733" s="1">
        <v>110</v>
      </c>
      <c r="J733" s="1" t="s">
        <v>48</v>
      </c>
      <c r="K733" s="9" t="str">
        <f t="shared" si="11"/>
        <v>GPA</v>
      </c>
    </row>
    <row r="734" spans="1:11" ht="15" customHeight="1">
      <c r="A734" s="1">
        <v>7</v>
      </c>
      <c r="B734" s="1">
        <v>1953</v>
      </c>
      <c r="C734" s="1" t="s">
        <v>53</v>
      </c>
      <c r="D734" s="1" t="s">
        <v>1011</v>
      </c>
      <c r="E734" s="1" t="s">
        <v>1012</v>
      </c>
      <c r="F734" s="1">
        <v>11333</v>
      </c>
      <c r="G734" s="1">
        <v>80.150000000000006</v>
      </c>
      <c r="H734" s="1">
        <v>141</v>
      </c>
      <c r="I734" s="1">
        <v>110</v>
      </c>
      <c r="J734" s="1" t="s">
        <v>48</v>
      </c>
      <c r="K734" s="9" t="str">
        <f t="shared" si="11"/>
        <v>GPA</v>
      </c>
    </row>
    <row r="735" spans="1:11" ht="15" customHeight="1">
      <c r="A735" s="1">
        <v>7</v>
      </c>
      <c r="B735" s="1">
        <v>1953</v>
      </c>
      <c r="C735" s="1" t="s">
        <v>53</v>
      </c>
      <c r="D735" s="1" t="s">
        <v>1013</v>
      </c>
      <c r="E735" s="1" t="s">
        <v>1014</v>
      </c>
      <c r="F735" s="1">
        <v>14739</v>
      </c>
      <c r="G735" s="1">
        <v>88.77</v>
      </c>
      <c r="H735" s="1">
        <v>166</v>
      </c>
      <c r="I735" s="1">
        <v>110</v>
      </c>
      <c r="J735" s="1" t="s">
        <v>48</v>
      </c>
      <c r="K735" s="9" t="str">
        <f t="shared" si="11"/>
        <v>GPA</v>
      </c>
    </row>
    <row r="736" spans="1:11" ht="15" customHeight="1">
      <c r="A736" s="1">
        <v>7</v>
      </c>
      <c r="B736" s="1">
        <v>1953</v>
      </c>
      <c r="C736" s="1" t="s">
        <v>53</v>
      </c>
      <c r="D736" s="1" t="s">
        <v>1015</v>
      </c>
      <c r="E736" s="1" t="s">
        <v>1016</v>
      </c>
      <c r="F736" s="1">
        <v>8861</v>
      </c>
      <c r="G736" s="1">
        <v>55.43</v>
      </c>
      <c r="H736" s="1">
        <v>160</v>
      </c>
      <c r="I736" s="1">
        <v>110</v>
      </c>
      <c r="J736" s="1" t="s">
        <v>48</v>
      </c>
      <c r="K736" s="9" t="str">
        <f t="shared" si="11"/>
        <v>GPA</v>
      </c>
    </row>
    <row r="737" spans="1:11" ht="15" customHeight="1">
      <c r="A737" s="1">
        <v>7</v>
      </c>
      <c r="B737" s="1">
        <v>1953</v>
      </c>
      <c r="C737" s="1" t="s">
        <v>53</v>
      </c>
      <c r="D737" s="1" t="s">
        <v>1017</v>
      </c>
      <c r="E737" s="1" t="s">
        <v>1018</v>
      </c>
      <c r="F737" s="1">
        <v>10336</v>
      </c>
      <c r="G737" s="1">
        <v>82.78</v>
      </c>
      <c r="H737" s="1">
        <v>125</v>
      </c>
      <c r="I737" s="1">
        <v>110</v>
      </c>
      <c r="J737" s="1" t="s">
        <v>48</v>
      </c>
      <c r="K737" s="9" t="str">
        <f t="shared" si="11"/>
        <v>GPA</v>
      </c>
    </row>
    <row r="738" spans="1:11" ht="15" customHeight="1">
      <c r="A738" s="1">
        <v>7</v>
      </c>
      <c r="B738" s="1">
        <v>1953</v>
      </c>
      <c r="C738" s="1" t="s">
        <v>53</v>
      </c>
      <c r="D738" s="1" t="s">
        <v>1019</v>
      </c>
      <c r="E738" s="1" t="s">
        <v>1020</v>
      </c>
      <c r="F738" s="1">
        <v>8632</v>
      </c>
      <c r="G738" s="1">
        <v>70.239999999999995</v>
      </c>
      <c r="H738" s="1">
        <v>123</v>
      </c>
      <c r="I738" s="1">
        <v>110</v>
      </c>
      <c r="J738" s="1" t="s">
        <v>48</v>
      </c>
      <c r="K738" s="9" t="str">
        <f t="shared" si="11"/>
        <v>GPA</v>
      </c>
    </row>
    <row r="739" spans="1:11" ht="15" customHeight="1">
      <c r="A739" s="1">
        <v>7</v>
      </c>
      <c r="B739" s="1">
        <v>1953</v>
      </c>
      <c r="C739" s="1" t="s">
        <v>53</v>
      </c>
      <c r="D739" s="1" t="s">
        <v>1021</v>
      </c>
      <c r="E739" s="1" t="s">
        <v>1022</v>
      </c>
      <c r="F739" s="1">
        <v>483</v>
      </c>
      <c r="G739" s="1">
        <v>10.050000000000001</v>
      </c>
      <c r="H739" s="1">
        <v>48</v>
      </c>
      <c r="I739" s="1">
        <v>110</v>
      </c>
      <c r="J739" s="1" t="s">
        <v>48</v>
      </c>
      <c r="K739" s="9" t="str">
        <f t="shared" si="11"/>
        <v>GPA</v>
      </c>
    </row>
    <row r="740" spans="1:11" ht="15" customHeight="1">
      <c r="A740" s="1">
        <v>7</v>
      </c>
      <c r="B740" s="1">
        <v>1953</v>
      </c>
      <c r="C740" s="1" t="s">
        <v>53</v>
      </c>
      <c r="D740" s="1" t="s">
        <v>1023</v>
      </c>
      <c r="E740" s="1" t="s">
        <v>1024</v>
      </c>
      <c r="F740" s="1">
        <v>2947</v>
      </c>
      <c r="G740" s="1">
        <v>41.6</v>
      </c>
      <c r="H740" s="1">
        <v>71</v>
      </c>
      <c r="I740" s="1">
        <v>110</v>
      </c>
      <c r="J740" s="1" t="s">
        <v>48</v>
      </c>
      <c r="K740" s="9" t="str">
        <f t="shared" si="11"/>
        <v>GPA</v>
      </c>
    </row>
    <row r="741" spans="1:11" ht="15" customHeight="1">
      <c r="A741" s="1">
        <v>7</v>
      </c>
      <c r="B741" s="1">
        <v>1953</v>
      </c>
      <c r="C741" s="1" t="s">
        <v>53</v>
      </c>
      <c r="D741" s="1" t="s">
        <v>1025</v>
      </c>
      <c r="E741" s="1" t="s">
        <v>1026</v>
      </c>
      <c r="F741" s="1">
        <v>2029</v>
      </c>
      <c r="G741" s="1">
        <v>43.56</v>
      </c>
      <c r="H741" s="1">
        <v>47</v>
      </c>
      <c r="I741" s="1">
        <v>110</v>
      </c>
      <c r="J741" s="1" t="s">
        <v>48</v>
      </c>
      <c r="K741" s="9" t="str">
        <f t="shared" si="11"/>
        <v>GPA</v>
      </c>
    </row>
    <row r="742" spans="1:11" ht="15" customHeight="1">
      <c r="A742" s="1">
        <v>7</v>
      </c>
      <c r="B742" s="1">
        <v>1953</v>
      </c>
      <c r="C742" s="1" t="s">
        <v>20</v>
      </c>
      <c r="D742" s="1" t="s">
        <v>1027</v>
      </c>
      <c r="E742" s="1" t="s">
        <v>1028</v>
      </c>
      <c r="F742" s="1">
        <v>216</v>
      </c>
      <c r="G742" s="1">
        <v>10.050000000000001</v>
      </c>
      <c r="H742" s="1">
        <v>21</v>
      </c>
      <c r="I742" s="1">
        <v>15</v>
      </c>
      <c r="J742" s="1" t="s">
        <v>48</v>
      </c>
      <c r="K742" s="9" t="str">
        <f t="shared" si="11"/>
        <v>GPA</v>
      </c>
    </row>
    <row r="743" spans="1:11" ht="15" customHeight="1">
      <c r="A743" s="1">
        <v>7</v>
      </c>
      <c r="B743" s="1">
        <v>1953</v>
      </c>
      <c r="C743" s="1" t="s">
        <v>19</v>
      </c>
      <c r="D743" s="1" t="s">
        <v>1027</v>
      </c>
      <c r="E743" s="1" t="s">
        <v>1028</v>
      </c>
      <c r="F743" s="1">
        <v>2029</v>
      </c>
      <c r="G743" s="1">
        <v>48.05</v>
      </c>
      <c r="H743" s="1">
        <v>42</v>
      </c>
      <c r="I743" s="1">
        <v>19</v>
      </c>
      <c r="J743" s="1" t="s">
        <v>48</v>
      </c>
      <c r="K743" s="9" t="str">
        <f t="shared" si="11"/>
        <v>GPA</v>
      </c>
    </row>
    <row r="744" spans="1:11" ht="15" customHeight="1">
      <c r="A744" s="1">
        <v>7</v>
      </c>
      <c r="B744" s="1">
        <v>1953</v>
      </c>
      <c r="C744" s="1" t="s">
        <v>53</v>
      </c>
      <c r="D744" s="1" t="s">
        <v>1029</v>
      </c>
      <c r="E744" s="1" t="s">
        <v>1030</v>
      </c>
      <c r="F744" s="1">
        <v>9344</v>
      </c>
      <c r="G744" s="1">
        <v>64.56</v>
      </c>
      <c r="H744" s="1">
        <v>145</v>
      </c>
      <c r="I744" s="1">
        <v>110</v>
      </c>
      <c r="J744" s="1" t="s">
        <v>48</v>
      </c>
      <c r="K744" s="9" t="str">
        <f t="shared" si="11"/>
        <v>GPA</v>
      </c>
    </row>
    <row r="745" spans="1:11" ht="15" customHeight="1">
      <c r="A745" s="1">
        <v>7</v>
      </c>
      <c r="B745" s="1">
        <v>1953</v>
      </c>
      <c r="C745" s="1" t="s">
        <v>20</v>
      </c>
      <c r="D745" s="1" t="s">
        <v>1031</v>
      </c>
      <c r="E745" s="1" t="s">
        <v>1032</v>
      </c>
      <c r="F745" s="1">
        <v>9</v>
      </c>
      <c r="G745" s="1">
        <v>0.22</v>
      </c>
      <c r="H745" s="1">
        <v>41</v>
      </c>
      <c r="I745" s="1">
        <v>15</v>
      </c>
      <c r="J745" s="1" t="s">
        <v>48</v>
      </c>
      <c r="K745" s="9" t="str">
        <f t="shared" si="11"/>
        <v>GPA</v>
      </c>
    </row>
    <row r="746" spans="1:11" ht="15" customHeight="1">
      <c r="A746" s="1">
        <v>7</v>
      </c>
      <c r="B746" s="1">
        <v>1953</v>
      </c>
      <c r="C746" s="1" t="s">
        <v>53</v>
      </c>
      <c r="D746" s="1" t="s">
        <v>1031</v>
      </c>
      <c r="E746" s="1" t="s">
        <v>1032</v>
      </c>
      <c r="F746" s="1">
        <v>10922</v>
      </c>
      <c r="G746" s="1">
        <v>72.150000000000006</v>
      </c>
      <c r="H746" s="1">
        <v>151</v>
      </c>
      <c r="I746" s="1">
        <v>110</v>
      </c>
      <c r="J746" s="1" t="s">
        <v>48</v>
      </c>
      <c r="K746" s="9" t="str">
        <f t="shared" si="11"/>
        <v>GPA</v>
      </c>
    </row>
    <row r="747" spans="1:11" ht="15" customHeight="1">
      <c r="A747" s="1">
        <v>7</v>
      </c>
      <c r="B747" s="1">
        <v>1953</v>
      </c>
      <c r="C747" s="1" t="s">
        <v>53</v>
      </c>
      <c r="D747" s="1" t="s">
        <v>1033</v>
      </c>
      <c r="E747" s="1" t="s">
        <v>1034</v>
      </c>
      <c r="F747" s="1">
        <v>1385</v>
      </c>
      <c r="G747" s="1">
        <v>10.050000000000001</v>
      </c>
      <c r="H747" s="1">
        <v>138</v>
      </c>
      <c r="I747" s="1">
        <v>110</v>
      </c>
      <c r="J747" s="1" t="s">
        <v>48</v>
      </c>
      <c r="K747" s="9" t="str">
        <f t="shared" si="11"/>
        <v>GPA</v>
      </c>
    </row>
    <row r="748" spans="1:11" ht="15" customHeight="1">
      <c r="A748" s="1">
        <v>7</v>
      </c>
      <c r="B748" s="1">
        <v>1953</v>
      </c>
      <c r="C748" s="1" t="s">
        <v>53</v>
      </c>
      <c r="D748" s="1" t="s">
        <v>1035</v>
      </c>
      <c r="E748" s="1" t="s">
        <v>1036</v>
      </c>
      <c r="F748" s="1">
        <v>136</v>
      </c>
      <c r="G748" s="1">
        <v>1.71</v>
      </c>
      <c r="H748" s="1">
        <v>80</v>
      </c>
      <c r="I748" s="1">
        <v>110</v>
      </c>
      <c r="J748" s="1" t="s">
        <v>48</v>
      </c>
      <c r="K748" s="9" t="str">
        <f t="shared" si="11"/>
        <v>GPA</v>
      </c>
    </row>
    <row r="749" spans="1:11" ht="15" customHeight="1">
      <c r="A749" s="1">
        <v>7</v>
      </c>
      <c r="B749" s="1">
        <v>1953</v>
      </c>
      <c r="C749" s="1" t="s">
        <v>53</v>
      </c>
      <c r="D749" s="1" t="s">
        <v>1037</v>
      </c>
      <c r="E749" s="1" t="s">
        <v>1038</v>
      </c>
      <c r="F749" s="1">
        <v>245</v>
      </c>
      <c r="G749" s="1">
        <v>6.68</v>
      </c>
      <c r="H749" s="1">
        <v>37</v>
      </c>
      <c r="I749" s="1">
        <v>110</v>
      </c>
      <c r="J749" s="1" t="s">
        <v>48</v>
      </c>
      <c r="K749" s="9" t="str">
        <f t="shared" si="11"/>
        <v>GPA</v>
      </c>
    </row>
    <row r="750" spans="1:11" ht="15" customHeight="1">
      <c r="A750" s="1">
        <v>7</v>
      </c>
      <c r="B750" s="1">
        <v>1953</v>
      </c>
      <c r="C750" s="1" t="s">
        <v>18</v>
      </c>
      <c r="D750" s="1" t="s">
        <v>1039</v>
      </c>
      <c r="E750" s="1" t="s">
        <v>1040</v>
      </c>
      <c r="F750" s="1">
        <v>979</v>
      </c>
      <c r="G750" s="1">
        <v>40.06</v>
      </c>
      <c r="H750" s="1">
        <v>24</v>
      </c>
      <c r="I750" s="1">
        <v>18</v>
      </c>
      <c r="J750" s="1" t="s">
        <v>48</v>
      </c>
      <c r="K750" s="9" t="str">
        <f t="shared" si="11"/>
        <v>GPA</v>
      </c>
    </row>
    <row r="751" spans="1:11" ht="15" customHeight="1">
      <c r="A751" s="1">
        <v>7</v>
      </c>
      <c r="B751" s="1">
        <v>1953</v>
      </c>
      <c r="C751" s="1" t="s">
        <v>20</v>
      </c>
      <c r="D751" s="1" t="s">
        <v>1039</v>
      </c>
      <c r="E751" s="1" t="s">
        <v>1040</v>
      </c>
      <c r="F751" s="1">
        <v>139</v>
      </c>
      <c r="G751" s="1">
        <v>3.7</v>
      </c>
      <c r="H751" s="1">
        <v>38</v>
      </c>
      <c r="I751" s="1">
        <v>15</v>
      </c>
      <c r="J751" s="1" t="s">
        <v>48</v>
      </c>
      <c r="K751" s="9" t="str">
        <f t="shared" si="11"/>
        <v>GPA</v>
      </c>
    </row>
    <row r="752" spans="1:11" ht="15" customHeight="1">
      <c r="A752" s="1">
        <v>7</v>
      </c>
      <c r="B752" s="1">
        <v>1953</v>
      </c>
      <c r="C752" s="1" t="s">
        <v>19</v>
      </c>
      <c r="D752" s="1" t="s">
        <v>1039</v>
      </c>
      <c r="E752" s="1" t="s">
        <v>1040</v>
      </c>
      <c r="F752" s="1">
        <v>471</v>
      </c>
      <c r="G752" s="1">
        <v>14.36</v>
      </c>
      <c r="H752" s="1">
        <v>33</v>
      </c>
      <c r="I752" s="1">
        <v>19</v>
      </c>
      <c r="J752" s="1" t="s">
        <v>48</v>
      </c>
      <c r="K752" s="9" t="str">
        <f t="shared" si="11"/>
        <v>GPA</v>
      </c>
    </row>
    <row r="753" spans="1:11" ht="15" customHeight="1">
      <c r="A753" s="1">
        <v>7</v>
      </c>
      <c r="B753" s="1">
        <v>1953</v>
      </c>
      <c r="C753" s="1" t="s">
        <v>53</v>
      </c>
      <c r="D753" s="1" t="s">
        <v>1039</v>
      </c>
      <c r="E753" s="1" t="s">
        <v>1040</v>
      </c>
      <c r="F753" s="1">
        <v>2100</v>
      </c>
      <c r="G753" s="1">
        <v>8.81</v>
      </c>
      <c r="H753" s="1">
        <v>238</v>
      </c>
      <c r="I753" s="1">
        <v>110</v>
      </c>
      <c r="J753" s="1" t="s">
        <v>48</v>
      </c>
      <c r="K753" s="9" t="str">
        <f t="shared" si="11"/>
        <v>GPA</v>
      </c>
    </row>
    <row r="754" spans="1:11" ht="15" customHeight="1">
      <c r="A754" s="1">
        <v>7</v>
      </c>
      <c r="B754" s="1">
        <v>1953</v>
      </c>
      <c r="C754" s="1" t="s">
        <v>18</v>
      </c>
      <c r="D754" s="1" t="s">
        <v>1041</v>
      </c>
      <c r="E754" s="1" t="s">
        <v>1042</v>
      </c>
      <c r="F754" s="1">
        <v>1153</v>
      </c>
      <c r="G754" s="1">
        <v>22.46</v>
      </c>
      <c r="H754" s="1">
        <v>51</v>
      </c>
      <c r="I754" s="1">
        <v>18</v>
      </c>
      <c r="J754" s="1" t="s">
        <v>48</v>
      </c>
      <c r="K754" s="9" t="str">
        <f t="shared" si="11"/>
        <v>GPA</v>
      </c>
    </row>
    <row r="755" spans="1:11" ht="15" customHeight="1">
      <c r="A755" s="1">
        <v>7</v>
      </c>
      <c r="B755" s="1">
        <v>1953</v>
      </c>
      <c r="C755" s="1" t="s">
        <v>21</v>
      </c>
      <c r="D755" s="1" t="s">
        <v>1043</v>
      </c>
      <c r="E755" s="1" t="s">
        <v>1044</v>
      </c>
      <c r="F755" s="1">
        <v>2005</v>
      </c>
      <c r="G755" s="1">
        <v>53.18</v>
      </c>
      <c r="H755" s="1">
        <v>38</v>
      </c>
      <c r="I755" s="1">
        <v>19</v>
      </c>
      <c r="J755" s="1" t="s">
        <v>48</v>
      </c>
      <c r="K755" s="9" t="str">
        <f t="shared" si="11"/>
        <v>GPA</v>
      </c>
    </row>
    <row r="756" spans="1:11" ht="15" customHeight="1">
      <c r="A756" s="1">
        <v>7</v>
      </c>
      <c r="B756" s="1">
        <v>1953</v>
      </c>
      <c r="C756" s="1" t="s">
        <v>53</v>
      </c>
      <c r="D756" s="1" t="s">
        <v>1043</v>
      </c>
      <c r="E756" s="1" t="s">
        <v>1044</v>
      </c>
      <c r="F756" s="1">
        <v>221</v>
      </c>
      <c r="G756" s="1">
        <v>1.91</v>
      </c>
      <c r="H756" s="1">
        <v>116</v>
      </c>
      <c r="I756" s="1">
        <v>110</v>
      </c>
      <c r="J756" s="1" t="s">
        <v>48</v>
      </c>
      <c r="K756" s="9" t="str">
        <f t="shared" si="11"/>
        <v>GPA</v>
      </c>
    </row>
    <row r="757" spans="1:11" ht="15" customHeight="1">
      <c r="A757" s="1">
        <v>7</v>
      </c>
      <c r="B757" s="1">
        <v>1953</v>
      </c>
      <c r="C757" s="1" t="s">
        <v>18</v>
      </c>
      <c r="D757" s="1" t="s">
        <v>1045</v>
      </c>
      <c r="E757" s="1" t="s">
        <v>1046</v>
      </c>
      <c r="F757" s="1">
        <v>823</v>
      </c>
      <c r="G757" s="1">
        <v>29.06</v>
      </c>
      <c r="H757" s="1">
        <v>28</v>
      </c>
      <c r="I757" s="1">
        <v>18</v>
      </c>
      <c r="J757" s="1" t="s">
        <v>48</v>
      </c>
      <c r="K757" s="9" t="str">
        <f t="shared" si="11"/>
        <v>GPA</v>
      </c>
    </row>
    <row r="758" spans="1:11" ht="15" customHeight="1">
      <c r="A758" s="1">
        <v>7</v>
      </c>
      <c r="B758" s="1">
        <v>1953</v>
      </c>
      <c r="C758" s="1" t="s">
        <v>20</v>
      </c>
      <c r="D758" s="1" t="s">
        <v>1045</v>
      </c>
      <c r="E758" s="1" t="s">
        <v>1046</v>
      </c>
      <c r="F758" s="1">
        <v>499</v>
      </c>
      <c r="G758" s="1">
        <v>48.11</v>
      </c>
      <c r="H758" s="1">
        <v>10</v>
      </c>
      <c r="I758" s="1">
        <v>15</v>
      </c>
      <c r="J758" s="1" t="s">
        <v>48</v>
      </c>
      <c r="K758" s="9" t="str">
        <f t="shared" si="11"/>
        <v>GPA</v>
      </c>
    </row>
    <row r="759" spans="1:11" ht="15" customHeight="1">
      <c r="A759" s="1">
        <v>7</v>
      </c>
      <c r="B759" s="1">
        <v>1953</v>
      </c>
      <c r="C759" s="1" t="s">
        <v>19</v>
      </c>
      <c r="D759" s="1" t="s">
        <v>1045</v>
      </c>
      <c r="E759" s="1" t="s">
        <v>1046</v>
      </c>
      <c r="F759" s="1">
        <v>114</v>
      </c>
      <c r="G759" s="1">
        <v>1.74</v>
      </c>
      <c r="H759" s="1">
        <v>66</v>
      </c>
      <c r="I759" s="1">
        <v>19</v>
      </c>
      <c r="J759" s="1" t="s">
        <v>48</v>
      </c>
      <c r="K759" s="9" t="str">
        <f t="shared" si="11"/>
        <v>GPA</v>
      </c>
    </row>
    <row r="760" spans="1:11" ht="15" customHeight="1">
      <c r="A760" s="1">
        <v>7</v>
      </c>
      <c r="B760" s="1">
        <v>1953</v>
      </c>
      <c r="C760" s="1" t="s">
        <v>53</v>
      </c>
      <c r="D760" s="1" t="s">
        <v>1045</v>
      </c>
      <c r="E760" s="1" t="s">
        <v>1046</v>
      </c>
      <c r="F760" s="1">
        <v>1141</v>
      </c>
      <c r="G760" s="1">
        <v>10.07</v>
      </c>
      <c r="H760" s="1">
        <v>113</v>
      </c>
      <c r="I760" s="1">
        <v>110</v>
      </c>
      <c r="J760" s="1" t="s">
        <v>48</v>
      </c>
      <c r="K760" s="9" t="str">
        <f t="shared" si="11"/>
        <v>GPA</v>
      </c>
    </row>
    <row r="761" spans="1:11" ht="15" customHeight="1">
      <c r="A761" s="1">
        <v>7</v>
      </c>
      <c r="B761" s="1">
        <v>1953</v>
      </c>
      <c r="C761" s="1" t="s">
        <v>18</v>
      </c>
      <c r="D761" s="1" t="s">
        <v>1047</v>
      </c>
      <c r="E761" s="1" t="s">
        <v>1048</v>
      </c>
      <c r="F761" s="1">
        <v>1062</v>
      </c>
      <c r="G761" s="1">
        <v>26.22</v>
      </c>
      <c r="H761" s="1">
        <v>41</v>
      </c>
      <c r="I761" s="1">
        <v>18</v>
      </c>
      <c r="J761" s="1" t="s">
        <v>48</v>
      </c>
      <c r="K761" s="9" t="str">
        <f t="shared" si="11"/>
        <v>GPA</v>
      </c>
    </row>
    <row r="762" spans="1:11" ht="15" customHeight="1">
      <c r="A762" s="1">
        <v>7</v>
      </c>
      <c r="B762" s="1">
        <v>1953</v>
      </c>
      <c r="C762" s="1" t="s">
        <v>53</v>
      </c>
      <c r="D762" s="1" t="s">
        <v>1047</v>
      </c>
      <c r="E762" s="1" t="s">
        <v>1048</v>
      </c>
      <c r="F762" s="1">
        <v>330</v>
      </c>
      <c r="G762" s="1">
        <v>2.42</v>
      </c>
      <c r="H762" s="1">
        <v>136</v>
      </c>
      <c r="I762" s="1">
        <v>110</v>
      </c>
      <c r="J762" s="1" t="s">
        <v>48</v>
      </c>
      <c r="K762" s="9" t="str">
        <f t="shared" si="11"/>
        <v>GPA</v>
      </c>
    </row>
    <row r="763" spans="1:11" ht="15" customHeight="1">
      <c r="A763" s="1">
        <v>7</v>
      </c>
      <c r="B763" s="1">
        <v>1953</v>
      </c>
      <c r="C763" s="1" t="s">
        <v>18</v>
      </c>
      <c r="D763" s="1" t="s">
        <v>1049</v>
      </c>
      <c r="E763" s="1" t="s">
        <v>1050</v>
      </c>
      <c r="F763" s="1">
        <v>3</v>
      </c>
      <c r="G763" s="1">
        <v>0.03</v>
      </c>
      <c r="H763" s="1">
        <v>100</v>
      </c>
      <c r="I763" s="1">
        <v>18</v>
      </c>
      <c r="J763" s="1" t="s">
        <v>48</v>
      </c>
      <c r="K763" s="9" t="str">
        <f t="shared" si="11"/>
        <v>GPA</v>
      </c>
    </row>
    <row r="764" spans="1:11" ht="15" customHeight="1">
      <c r="A764" s="1">
        <v>7</v>
      </c>
      <c r="B764" s="1">
        <v>1953</v>
      </c>
      <c r="C764" s="1" t="s">
        <v>20</v>
      </c>
      <c r="D764" s="1" t="s">
        <v>1049</v>
      </c>
      <c r="E764" s="1" t="s">
        <v>1050</v>
      </c>
      <c r="F764" s="1">
        <v>1</v>
      </c>
      <c r="G764" s="1">
        <v>0.06</v>
      </c>
      <c r="H764" s="1">
        <v>17</v>
      </c>
      <c r="I764" s="1">
        <v>15</v>
      </c>
      <c r="J764" s="1" t="s">
        <v>48</v>
      </c>
      <c r="K764" s="9" t="str">
        <f t="shared" si="11"/>
        <v>GPA</v>
      </c>
    </row>
    <row r="765" spans="1:11" ht="15" customHeight="1">
      <c r="A765" s="1">
        <v>7</v>
      </c>
      <c r="B765" s="1">
        <v>1953</v>
      </c>
      <c r="C765" s="1" t="s">
        <v>19</v>
      </c>
      <c r="D765" s="1" t="s">
        <v>1049</v>
      </c>
      <c r="E765" s="1" t="s">
        <v>1050</v>
      </c>
      <c r="F765" s="1">
        <v>12</v>
      </c>
      <c r="G765" s="1">
        <v>11.46</v>
      </c>
      <c r="H765" s="1">
        <v>1</v>
      </c>
      <c r="I765" s="1">
        <v>19</v>
      </c>
      <c r="J765" s="1" t="s">
        <v>48</v>
      </c>
      <c r="K765" s="9" t="str">
        <f t="shared" si="11"/>
        <v>GPA</v>
      </c>
    </row>
    <row r="766" spans="1:11" ht="15" customHeight="1">
      <c r="A766" s="1">
        <v>7</v>
      </c>
      <c r="B766" s="1">
        <v>1953</v>
      </c>
      <c r="C766" s="1" t="s">
        <v>53</v>
      </c>
      <c r="D766" s="1" t="s">
        <v>1049</v>
      </c>
      <c r="E766" s="1" t="s">
        <v>1050</v>
      </c>
      <c r="F766" s="1">
        <v>19</v>
      </c>
      <c r="G766" s="1">
        <v>0.19</v>
      </c>
      <c r="H766" s="1">
        <v>100</v>
      </c>
      <c r="I766" s="1">
        <v>110</v>
      </c>
      <c r="J766" s="1" t="s">
        <v>48</v>
      </c>
      <c r="K766" s="9" t="str">
        <f t="shared" si="11"/>
        <v>GPA</v>
      </c>
    </row>
    <row r="767" spans="1:11" ht="15" customHeight="1">
      <c r="A767" s="1">
        <v>7</v>
      </c>
      <c r="B767" s="1">
        <v>1953</v>
      </c>
      <c r="C767" s="1" t="s">
        <v>53</v>
      </c>
      <c r="D767" s="1" t="s">
        <v>1051</v>
      </c>
      <c r="E767" s="1" t="s">
        <v>1052</v>
      </c>
      <c r="F767" s="1">
        <v>439</v>
      </c>
      <c r="G767" s="1">
        <v>2.0699999999999998</v>
      </c>
      <c r="H767" s="1">
        <v>212</v>
      </c>
      <c r="I767" s="1">
        <v>110</v>
      </c>
      <c r="J767" s="1" t="s">
        <v>808</v>
      </c>
      <c r="K767" s="9" t="str">
        <f t="shared" si="11"/>
        <v>TERCEIRA</v>
      </c>
    </row>
    <row r="768" spans="1:11" ht="15" customHeight="1">
      <c r="A768" s="1">
        <v>7</v>
      </c>
      <c r="B768" s="1">
        <v>1953</v>
      </c>
      <c r="C768" s="1" t="s">
        <v>53</v>
      </c>
      <c r="D768" s="1" t="s">
        <v>1053</v>
      </c>
      <c r="E768" s="1" t="s">
        <v>1054</v>
      </c>
      <c r="F768" s="1">
        <v>1859</v>
      </c>
      <c r="G768" s="1">
        <v>18.02</v>
      </c>
      <c r="H768" s="1">
        <v>103</v>
      </c>
      <c r="I768" s="1">
        <v>110</v>
      </c>
      <c r="J768" s="1" t="s">
        <v>808</v>
      </c>
      <c r="K768" s="9" t="str">
        <f t="shared" si="11"/>
        <v>TERCEIRA</v>
      </c>
    </row>
    <row r="769" spans="1:11" ht="15" customHeight="1">
      <c r="A769" s="1">
        <v>7</v>
      </c>
      <c r="B769" s="1">
        <v>1953</v>
      </c>
      <c r="C769" s="1" t="s">
        <v>53</v>
      </c>
      <c r="D769" s="1" t="s">
        <v>1055</v>
      </c>
      <c r="E769" s="1" t="s">
        <v>1056</v>
      </c>
      <c r="F769" s="1">
        <v>974</v>
      </c>
      <c r="G769" s="1">
        <v>5.95</v>
      </c>
      <c r="H769" s="1">
        <v>164</v>
      </c>
      <c r="I769" s="1">
        <v>110</v>
      </c>
      <c r="J769" s="1" t="s">
        <v>808</v>
      </c>
      <c r="K769" s="9" t="str">
        <f t="shared" si="11"/>
        <v>TERCEIRA</v>
      </c>
    </row>
    <row r="770" spans="1:11" ht="15" customHeight="1">
      <c r="A770" s="1">
        <v>7</v>
      </c>
      <c r="B770" s="1">
        <v>1953</v>
      </c>
      <c r="C770" s="1" t="s">
        <v>53</v>
      </c>
      <c r="D770" s="1" t="s">
        <v>1057</v>
      </c>
      <c r="E770" s="1" t="s">
        <v>1058</v>
      </c>
      <c r="F770" s="1">
        <v>147</v>
      </c>
      <c r="G770" s="1">
        <v>1.85</v>
      </c>
      <c r="H770" s="1">
        <v>79</v>
      </c>
      <c r="I770" s="1">
        <v>110</v>
      </c>
      <c r="J770" s="1" t="s">
        <v>808</v>
      </c>
      <c r="K770" s="9" t="str">
        <f t="shared" ref="K770:K833" si="12">IF(J770&lt;&gt;"",IF(OR(UPPER(J770)="TERCEIRO",UPPER(J770)="TERCEIRA"),"TERCEIRA",IF(UPPER(J770)="GPA","GPA",J770)),IF(LEFT(D770,1)="T","TERCEIRA","GPA"))</f>
        <v>TERCEIRA</v>
      </c>
    </row>
    <row r="771" spans="1:11" ht="15" customHeight="1">
      <c r="A771" s="1">
        <v>7</v>
      </c>
      <c r="B771" s="1">
        <v>1953</v>
      </c>
      <c r="C771" s="1" t="s">
        <v>53</v>
      </c>
      <c r="D771" s="1" t="s">
        <v>1059</v>
      </c>
      <c r="E771" s="1" t="s">
        <v>1060</v>
      </c>
      <c r="F771" s="1">
        <v>26488</v>
      </c>
      <c r="G771" s="1">
        <v>163.41999999999999</v>
      </c>
      <c r="H771" s="1">
        <v>162</v>
      </c>
      <c r="I771" s="1">
        <v>110</v>
      </c>
      <c r="J771" s="1" t="s">
        <v>808</v>
      </c>
      <c r="K771" s="9" t="str">
        <f t="shared" si="12"/>
        <v>TERCEIRA</v>
      </c>
    </row>
    <row r="772" spans="1:11" ht="15" customHeight="1">
      <c r="A772" s="1">
        <v>7</v>
      </c>
      <c r="B772" s="1">
        <v>1953</v>
      </c>
      <c r="C772" s="1" t="s">
        <v>53</v>
      </c>
      <c r="D772" s="1" t="s">
        <v>1061</v>
      </c>
      <c r="E772" s="1" t="s">
        <v>1062</v>
      </c>
      <c r="F772" s="1">
        <v>15649</v>
      </c>
      <c r="G772" s="1">
        <v>148.91</v>
      </c>
      <c r="H772" s="1">
        <v>105</v>
      </c>
      <c r="I772" s="1">
        <v>110</v>
      </c>
      <c r="J772" s="1" t="s">
        <v>808</v>
      </c>
      <c r="K772" s="9" t="str">
        <f t="shared" si="12"/>
        <v>TERCEIRA</v>
      </c>
    </row>
    <row r="773" spans="1:11" ht="15" customHeight="1">
      <c r="A773" s="1">
        <v>7</v>
      </c>
      <c r="B773" s="1">
        <v>1953</v>
      </c>
      <c r="C773" s="1" t="s">
        <v>53</v>
      </c>
      <c r="D773" s="1" t="s">
        <v>1063</v>
      </c>
      <c r="E773" s="1" t="s">
        <v>1064</v>
      </c>
      <c r="F773" s="1">
        <v>14794</v>
      </c>
      <c r="G773" s="1">
        <v>131.12</v>
      </c>
      <c r="H773" s="1">
        <v>113</v>
      </c>
      <c r="I773" s="1">
        <v>110</v>
      </c>
      <c r="J773" s="1" t="s">
        <v>808</v>
      </c>
      <c r="K773" s="9" t="str">
        <f t="shared" si="12"/>
        <v>TERCEIRA</v>
      </c>
    </row>
    <row r="774" spans="1:11" ht="15" customHeight="1">
      <c r="A774" s="1">
        <v>7</v>
      </c>
      <c r="B774" s="1">
        <v>1953</v>
      </c>
      <c r="C774" s="1" t="s">
        <v>53</v>
      </c>
      <c r="D774" s="1" t="s">
        <v>1065</v>
      </c>
      <c r="E774" s="1" t="s">
        <v>1066</v>
      </c>
      <c r="F774" s="1">
        <v>14219</v>
      </c>
      <c r="G774" s="1">
        <v>98.12</v>
      </c>
      <c r="H774" s="1">
        <v>145</v>
      </c>
      <c r="I774" s="1">
        <v>110</v>
      </c>
      <c r="J774" s="1" t="s">
        <v>808</v>
      </c>
      <c r="K774" s="9" t="str">
        <f t="shared" si="12"/>
        <v>TERCEIRA</v>
      </c>
    </row>
    <row r="775" spans="1:11" ht="15" customHeight="1">
      <c r="A775" s="1">
        <v>7</v>
      </c>
      <c r="B775" s="1">
        <v>1953</v>
      </c>
      <c r="C775" s="1" t="s">
        <v>53</v>
      </c>
      <c r="D775" s="1" t="s">
        <v>1067</v>
      </c>
      <c r="E775" s="1" t="s">
        <v>1068</v>
      </c>
      <c r="F775" s="1">
        <v>11366</v>
      </c>
      <c r="G775" s="1">
        <v>101.53</v>
      </c>
      <c r="H775" s="1">
        <v>112</v>
      </c>
      <c r="I775" s="1">
        <v>110</v>
      </c>
      <c r="J775" s="1" t="s">
        <v>808</v>
      </c>
      <c r="K775" s="9" t="str">
        <f t="shared" si="12"/>
        <v>TERCEIRA</v>
      </c>
    </row>
    <row r="776" spans="1:11" ht="15" customHeight="1">
      <c r="A776" s="1">
        <v>7</v>
      </c>
      <c r="B776" s="1">
        <v>1953</v>
      </c>
      <c r="C776" s="1" t="s">
        <v>53</v>
      </c>
      <c r="D776" s="1" t="s">
        <v>1069</v>
      </c>
      <c r="E776" s="1" t="s">
        <v>1070</v>
      </c>
      <c r="F776" s="1">
        <v>7045</v>
      </c>
      <c r="G776" s="1">
        <v>66.53</v>
      </c>
      <c r="H776" s="1">
        <v>106</v>
      </c>
      <c r="I776" s="1">
        <v>110</v>
      </c>
      <c r="J776" s="1" t="s">
        <v>808</v>
      </c>
      <c r="K776" s="9" t="str">
        <f t="shared" si="12"/>
        <v>TERCEIRA</v>
      </c>
    </row>
    <row r="777" spans="1:11" ht="15" customHeight="1">
      <c r="A777" s="1">
        <v>7</v>
      </c>
      <c r="B777" s="1">
        <v>1953</v>
      </c>
      <c r="C777" s="1" t="s">
        <v>53</v>
      </c>
      <c r="D777" s="1" t="s">
        <v>1071</v>
      </c>
      <c r="E777" s="1" t="s">
        <v>1072</v>
      </c>
      <c r="F777" s="1">
        <v>5739</v>
      </c>
      <c r="G777" s="1">
        <v>53.21</v>
      </c>
      <c r="H777" s="1">
        <v>108</v>
      </c>
      <c r="I777" s="1">
        <v>110</v>
      </c>
      <c r="J777" s="1" t="s">
        <v>808</v>
      </c>
      <c r="K777" s="9" t="str">
        <f t="shared" si="12"/>
        <v>TERCEIRA</v>
      </c>
    </row>
    <row r="778" spans="1:11" ht="15" customHeight="1">
      <c r="A778" s="1">
        <v>7</v>
      </c>
      <c r="B778" s="1">
        <v>1953</v>
      </c>
      <c r="C778" s="1" t="s">
        <v>53</v>
      </c>
      <c r="D778" s="1" t="s">
        <v>1073</v>
      </c>
      <c r="E778" s="1" t="s">
        <v>1074</v>
      </c>
      <c r="F778" s="1">
        <v>2167</v>
      </c>
      <c r="G778" s="1">
        <v>21.76</v>
      </c>
      <c r="H778" s="1">
        <v>100</v>
      </c>
      <c r="I778" s="1">
        <v>110</v>
      </c>
      <c r="J778" s="1" t="s">
        <v>808</v>
      </c>
      <c r="K778" s="9" t="str">
        <f t="shared" si="12"/>
        <v>TERCEIRA</v>
      </c>
    </row>
    <row r="779" spans="1:11" ht="15" customHeight="1">
      <c r="A779" s="1">
        <v>7</v>
      </c>
      <c r="B779" s="1">
        <v>1974</v>
      </c>
      <c r="C779" s="1" t="s">
        <v>21</v>
      </c>
      <c r="D779" s="1" t="s">
        <v>1075</v>
      </c>
      <c r="E779" s="1" t="s">
        <v>1076</v>
      </c>
      <c r="F779" s="1">
        <v>14</v>
      </c>
      <c r="G779" s="1">
        <v>0.62</v>
      </c>
      <c r="H779" s="1">
        <v>23</v>
      </c>
      <c r="I779" s="1">
        <v>9</v>
      </c>
      <c r="J779" s="1" t="s">
        <v>48</v>
      </c>
      <c r="K779" s="9" t="str">
        <f t="shared" si="12"/>
        <v>GPA</v>
      </c>
    </row>
    <row r="780" spans="1:11" ht="15" customHeight="1">
      <c r="A780" s="1">
        <v>7</v>
      </c>
      <c r="B780" s="1">
        <v>1974</v>
      </c>
      <c r="C780" s="1" t="s">
        <v>21</v>
      </c>
      <c r="D780" s="1" t="s">
        <v>1077</v>
      </c>
      <c r="E780" s="1" t="s">
        <v>1078</v>
      </c>
      <c r="F780" s="1">
        <v>51</v>
      </c>
      <c r="G780" s="1">
        <v>1.31</v>
      </c>
      <c r="H780" s="1">
        <v>39</v>
      </c>
      <c r="I780" s="1">
        <v>9</v>
      </c>
      <c r="J780" s="1" t="s">
        <v>48</v>
      </c>
      <c r="K780" s="9" t="str">
        <f t="shared" si="12"/>
        <v>GPA</v>
      </c>
    </row>
    <row r="781" spans="1:11" ht="15" customHeight="1">
      <c r="A781" s="1">
        <v>7</v>
      </c>
      <c r="B781" s="1">
        <v>1974</v>
      </c>
      <c r="C781" s="1" t="s">
        <v>18</v>
      </c>
      <c r="D781" s="1" t="s">
        <v>1079</v>
      </c>
      <c r="E781" s="1" t="s">
        <v>1080</v>
      </c>
      <c r="F781" s="1">
        <v>23</v>
      </c>
      <c r="G781" s="1">
        <v>1.21</v>
      </c>
      <c r="H781" s="1">
        <v>19</v>
      </c>
      <c r="I781" s="1">
        <v>0</v>
      </c>
      <c r="J781" s="1" t="s">
        <v>48</v>
      </c>
      <c r="K781" s="9" t="str">
        <f t="shared" si="12"/>
        <v>GPA</v>
      </c>
    </row>
    <row r="782" spans="1:11" ht="15" customHeight="1">
      <c r="A782" s="1">
        <v>7</v>
      </c>
      <c r="B782" s="1">
        <v>1974</v>
      </c>
      <c r="C782" s="1" t="s">
        <v>20</v>
      </c>
      <c r="D782" s="1" t="s">
        <v>1079</v>
      </c>
      <c r="E782" s="1" t="s">
        <v>1080</v>
      </c>
      <c r="F782" s="1">
        <v>95</v>
      </c>
      <c r="G782" s="1">
        <v>2.7</v>
      </c>
      <c r="H782" s="1">
        <v>35</v>
      </c>
      <c r="I782" s="1">
        <v>0</v>
      </c>
      <c r="J782" s="1" t="s">
        <v>48</v>
      </c>
      <c r="K782" s="9" t="str">
        <f t="shared" si="12"/>
        <v>GPA</v>
      </c>
    </row>
    <row r="783" spans="1:11" ht="15" customHeight="1">
      <c r="A783" s="1">
        <v>7</v>
      </c>
      <c r="B783" s="1">
        <v>1974</v>
      </c>
      <c r="C783" s="1" t="s">
        <v>19</v>
      </c>
      <c r="D783" s="1" t="s">
        <v>1079</v>
      </c>
      <c r="E783" s="1" t="s">
        <v>1080</v>
      </c>
      <c r="F783" s="1">
        <v>357</v>
      </c>
      <c r="G783" s="1">
        <v>6.48</v>
      </c>
      <c r="H783" s="1">
        <v>55</v>
      </c>
      <c r="I783" s="1">
        <v>41</v>
      </c>
      <c r="J783" s="1" t="s">
        <v>48</v>
      </c>
      <c r="K783" s="9" t="str">
        <f t="shared" si="12"/>
        <v>GPA</v>
      </c>
    </row>
    <row r="784" spans="1:11" ht="15" customHeight="1">
      <c r="A784" s="1">
        <v>7</v>
      </c>
      <c r="B784" s="1">
        <v>1974</v>
      </c>
      <c r="C784" s="1" t="s">
        <v>21</v>
      </c>
      <c r="D784" s="1" t="s">
        <v>1081</v>
      </c>
      <c r="E784" s="1" t="s">
        <v>1082</v>
      </c>
      <c r="F784" s="1">
        <v>2623</v>
      </c>
      <c r="G784" s="1">
        <v>101.11</v>
      </c>
      <c r="H784" s="1">
        <v>26</v>
      </c>
      <c r="I784" s="1">
        <v>9</v>
      </c>
      <c r="J784" s="1" t="s">
        <v>48</v>
      </c>
      <c r="K784" s="9" t="str">
        <f t="shared" si="12"/>
        <v>GPA</v>
      </c>
    </row>
    <row r="785" spans="1:11" ht="15" customHeight="1">
      <c r="A785" s="1">
        <v>7</v>
      </c>
      <c r="B785" s="1">
        <v>1974</v>
      </c>
      <c r="C785" s="1" t="s">
        <v>21</v>
      </c>
      <c r="D785" s="1" t="s">
        <v>1083</v>
      </c>
      <c r="E785" s="1" t="s">
        <v>1084</v>
      </c>
      <c r="F785" s="1">
        <v>1783</v>
      </c>
      <c r="G785" s="1">
        <v>51.71</v>
      </c>
      <c r="H785" s="1">
        <v>34</v>
      </c>
      <c r="I785" s="1">
        <v>9</v>
      </c>
      <c r="J785" s="1" t="s">
        <v>48</v>
      </c>
      <c r="K785" s="9" t="str">
        <f t="shared" si="12"/>
        <v>GPA</v>
      </c>
    </row>
    <row r="786" spans="1:11" ht="15" customHeight="1">
      <c r="A786" s="1">
        <v>7</v>
      </c>
      <c r="B786" s="1">
        <v>1974</v>
      </c>
      <c r="C786" s="1" t="s">
        <v>21</v>
      </c>
      <c r="D786" s="1" t="s">
        <v>1085</v>
      </c>
      <c r="E786" s="1" t="s">
        <v>1086</v>
      </c>
      <c r="F786" s="1">
        <v>2222</v>
      </c>
      <c r="G786" s="1">
        <v>65.97</v>
      </c>
      <c r="H786" s="1">
        <v>34</v>
      </c>
      <c r="I786" s="1">
        <v>9</v>
      </c>
      <c r="J786" s="1" t="s">
        <v>48</v>
      </c>
      <c r="K786" s="9" t="str">
        <f t="shared" si="12"/>
        <v>GPA</v>
      </c>
    </row>
    <row r="787" spans="1:11" ht="15" customHeight="1">
      <c r="A787" s="1">
        <v>7</v>
      </c>
      <c r="B787" s="1">
        <v>1974</v>
      </c>
      <c r="C787" s="1" t="s">
        <v>19</v>
      </c>
      <c r="D787" s="1" t="s">
        <v>1087</v>
      </c>
      <c r="E787" s="1" t="s">
        <v>1088</v>
      </c>
      <c r="F787" s="1">
        <v>2</v>
      </c>
      <c r="G787" s="1">
        <v>0.02</v>
      </c>
      <c r="H787" s="1">
        <v>100</v>
      </c>
      <c r="I787" s="1">
        <v>41</v>
      </c>
      <c r="J787" s="1" t="s">
        <v>48</v>
      </c>
      <c r="K787" s="9" t="str">
        <f t="shared" si="12"/>
        <v>GPA</v>
      </c>
    </row>
    <row r="788" spans="1:11" ht="15" customHeight="1">
      <c r="A788" s="1">
        <v>7</v>
      </c>
      <c r="B788" s="1">
        <v>1974</v>
      </c>
      <c r="C788" s="1" t="s">
        <v>19</v>
      </c>
      <c r="D788" s="1" t="s">
        <v>1089</v>
      </c>
      <c r="E788" s="1" t="s">
        <v>1090</v>
      </c>
      <c r="F788" s="1">
        <v>1</v>
      </c>
      <c r="G788" s="1">
        <v>7.33</v>
      </c>
      <c r="H788" s="1">
        <v>0</v>
      </c>
      <c r="I788" s="1">
        <v>41</v>
      </c>
      <c r="J788" s="1" t="s">
        <v>48</v>
      </c>
      <c r="K788" s="9" t="str">
        <f t="shared" si="12"/>
        <v>GPA</v>
      </c>
    </row>
    <row r="789" spans="1:11" ht="15" customHeight="1">
      <c r="A789" s="1">
        <v>7</v>
      </c>
      <c r="B789" s="1">
        <v>1974</v>
      </c>
      <c r="C789" s="1" t="s">
        <v>21</v>
      </c>
      <c r="D789" s="1" t="s">
        <v>1091</v>
      </c>
      <c r="E789" s="1" t="s">
        <v>1092</v>
      </c>
      <c r="F789" s="1">
        <v>2224</v>
      </c>
      <c r="G789" s="1">
        <v>68.12</v>
      </c>
      <c r="H789" s="1">
        <v>33</v>
      </c>
      <c r="I789" s="1">
        <v>9</v>
      </c>
      <c r="J789" s="1" t="s">
        <v>48</v>
      </c>
      <c r="K789" s="9" t="str">
        <f t="shared" si="12"/>
        <v>GPA</v>
      </c>
    </row>
    <row r="790" spans="1:11" ht="15" customHeight="1">
      <c r="A790" s="1">
        <v>7</v>
      </c>
      <c r="B790" s="1">
        <v>1974</v>
      </c>
      <c r="C790" s="1" t="s">
        <v>18</v>
      </c>
      <c r="D790" s="1" t="s">
        <v>1093</v>
      </c>
      <c r="E790" s="1" t="s">
        <v>1094</v>
      </c>
      <c r="F790" s="1">
        <v>159</v>
      </c>
      <c r="G790" s="1">
        <v>7.05</v>
      </c>
      <c r="H790" s="1">
        <v>23</v>
      </c>
      <c r="I790" s="1">
        <v>0</v>
      </c>
      <c r="J790" s="1" t="s">
        <v>48</v>
      </c>
      <c r="K790" s="9" t="str">
        <f t="shared" si="12"/>
        <v>GPA</v>
      </c>
    </row>
    <row r="791" spans="1:11" ht="15" customHeight="1">
      <c r="A791" s="1">
        <v>7</v>
      </c>
      <c r="B791" s="1">
        <v>1974</v>
      </c>
      <c r="C791" s="1" t="s">
        <v>20</v>
      </c>
      <c r="D791" s="1" t="s">
        <v>1093</v>
      </c>
      <c r="E791" s="1" t="s">
        <v>1094</v>
      </c>
      <c r="F791" s="1">
        <v>49</v>
      </c>
      <c r="G791" s="1">
        <v>3.68</v>
      </c>
      <c r="H791" s="1">
        <v>13</v>
      </c>
      <c r="I791" s="1">
        <v>0</v>
      </c>
      <c r="J791" s="1" t="s">
        <v>48</v>
      </c>
      <c r="K791" s="9" t="str">
        <f t="shared" si="12"/>
        <v>GPA</v>
      </c>
    </row>
    <row r="792" spans="1:11" ht="15" customHeight="1">
      <c r="A792" s="1">
        <v>7</v>
      </c>
      <c r="B792" s="1">
        <v>1974</v>
      </c>
      <c r="C792" s="1" t="s">
        <v>19</v>
      </c>
      <c r="D792" s="1" t="s">
        <v>1093</v>
      </c>
      <c r="E792" s="1" t="s">
        <v>1094</v>
      </c>
      <c r="F792" s="1">
        <v>2251</v>
      </c>
      <c r="G792" s="1">
        <v>33.25</v>
      </c>
      <c r="H792" s="1">
        <v>68</v>
      </c>
      <c r="I792" s="1">
        <v>41</v>
      </c>
      <c r="J792" s="1" t="s">
        <v>48</v>
      </c>
      <c r="K792" s="9" t="str">
        <f t="shared" si="12"/>
        <v>GPA</v>
      </c>
    </row>
    <row r="793" spans="1:11" ht="15" customHeight="1">
      <c r="A793" s="1">
        <v>7</v>
      </c>
      <c r="B793" s="1">
        <v>1974</v>
      </c>
      <c r="C793" s="1" t="s">
        <v>21</v>
      </c>
      <c r="D793" s="1" t="s">
        <v>1095</v>
      </c>
      <c r="E793" s="1" t="s">
        <v>1096</v>
      </c>
      <c r="F793" s="1">
        <v>602</v>
      </c>
      <c r="G793" s="1">
        <v>21.59</v>
      </c>
      <c r="H793" s="1">
        <v>28</v>
      </c>
      <c r="I793" s="1">
        <v>9</v>
      </c>
      <c r="J793" s="1" t="s">
        <v>48</v>
      </c>
      <c r="K793" s="9" t="str">
        <f t="shared" si="12"/>
        <v>GPA</v>
      </c>
    </row>
    <row r="794" spans="1:11" ht="15" customHeight="1">
      <c r="A794" s="1">
        <v>7</v>
      </c>
      <c r="B794" s="1">
        <v>1974</v>
      </c>
      <c r="C794" s="1" t="s">
        <v>18</v>
      </c>
      <c r="D794" s="1" t="s">
        <v>1097</v>
      </c>
      <c r="E794" s="1" t="s">
        <v>1098</v>
      </c>
      <c r="F794" s="1">
        <v>441</v>
      </c>
      <c r="G794" s="1">
        <v>8.5399999999999991</v>
      </c>
      <c r="H794" s="1">
        <v>52</v>
      </c>
      <c r="I794" s="1">
        <v>0</v>
      </c>
      <c r="J794" s="1" t="s">
        <v>48</v>
      </c>
      <c r="K794" s="9" t="str">
        <f t="shared" si="12"/>
        <v>GPA</v>
      </c>
    </row>
    <row r="795" spans="1:11" ht="15" customHeight="1">
      <c r="A795" s="1">
        <v>7</v>
      </c>
      <c r="B795" s="1">
        <v>1974</v>
      </c>
      <c r="C795" s="1" t="s">
        <v>20</v>
      </c>
      <c r="D795" s="1" t="s">
        <v>1097</v>
      </c>
      <c r="E795" s="1" t="s">
        <v>1098</v>
      </c>
      <c r="F795" s="1">
        <v>159</v>
      </c>
      <c r="G795" s="1">
        <v>7.56</v>
      </c>
      <c r="H795" s="1">
        <v>21</v>
      </c>
      <c r="I795" s="1">
        <v>0</v>
      </c>
      <c r="J795" s="1" t="s">
        <v>48</v>
      </c>
      <c r="K795" s="9" t="str">
        <f t="shared" si="12"/>
        <v>GPA</v>
      </c>
    </row>
    <row r="796" spans="1:11" ht="15" customHeight="1">
      <c r="A796" s="1">
        <v>7</v>
      </c>
      <c r="B796" s="1">
        <v>1974</v>
      </c>
      <c r="C796" s="1" t="s">
        <v>19</v>
      </c>
      <c r="D796" s="1" t="s">
        <v>1097</v>
      </c>
      <c r="E796" s="1" t="s">
        <v>1098</v>
      </c>
      <c r="F796" s="1">
        <v>963</v>
      </c>
      <c r="G796" s="1">
        <v>27.36</v>
      </c>
      <c r="H796" s="1">
        <v>35</v>
      </c>
      <c r="I796" s="1">
        <v>41</v>
      </c>
      <c r="J796" s="1" t="s">
        <v>48</v>
      </c>
      <c r="K796" s="9" t="str">
        <f t="shared" si="12"/>
        <v>GPA</v>
      </c>
    </row>
    <row r="797" spans="1:11" ht="15" customHeight="1">
      <c r="A797" s="1">
        <v>7</v>
      </c>
      <c r="B797" s="1">
        <v>1974</v>
      </c>
      <c r="C797" s="1" t="s">
        <v>18</v>
      </c>
      <c r="D797" s="1" t="s">
        <v>1099</v>
      </c>
      <c r="E797" s="1" t="s">
        <v>1100</v>
      </c>
      <c r="F797" s="1">
        <v>1551</v>
      </c>
      <c r="G797" s="1">
        <v>19.29</v>
      </c>
      <c r="H797" s="1">
        <v>80</v>
      </c>
      <c r="I797" s="1">
        <v>0</v>
      </c>
      <c r="J797" s="1" t="s">
        <v>48</v>
      </c>
      <c r="K797" s="9" t="str">
        <f t="shared" si="12"/>
        <v>GPA</v>
      </c>
    </row>
    <row r="798" spans="1:11" ht="15" customHeight="1">
      <c r="A798" s="1">
        <v>7</v>
      </c>
      <c r="B798" s="1">
        <v>1974</v>
      </c>
      <c r="C798" s="1" t="s">
        <v>20</v>
      </c>
      <c r="D798" s="1" t="s">
        <v>1099</v>
      </c>
      <c r="E798" s="1" t="s">
        <v>1100</v>
      </c>
      <c r="F798" s="1">
        <v>33</v>
      </c>
      <c r="G798" s="1">
        <v>1.05</v>
      </c>
      <c r="H798" s="1">
        <v>31</v>
      </c>
      <c r="I798" s="1">
        <v>0</v>
      </c>
      <c r="J798" s="1" t="s">
        <v>48</v>
      </c>
      <c r="K798" s="9" t="str">
        <f t="shared" si="12"/>
        <v>GPA</v>
      </c>
    </row>
    <row r="799" spans="1:11" ht="15" customHeight="1">
      <c r="A799" s="1">
        <v>7</v>
      </c>
      <c r="B799" s="1">
        <v>1974</v>
      </c>
      <c r="C799" s="1" t="s">
        <v>19</v>
      </c>
      <c r="D799" s="1" t="s">
        <v>1099</v>
      </c>
      <c r="E799" s="1" t="s">
        <v>1100</v>
      </c>
      <c r="F799" s="1">
        <v>140</v>
      </c>
      <c r="G799" s="1">
        <v>1.44</v>
      </c>
      <c r="H799" s="1">
        <v>97</v>
      </c>
      <c r="I799" s="1">
        <v>41</v>
      </c>
      <c r="J799" s="1" t="s">
        <v>48</v>
      </c>
      <c r="K799" s="9" t="str">
        <f t="shared" si="12"/>
        <v>GPA</v>
      </c>
    </row>
    <row r="800" spans="1:11" ht="15" customHeight="1">
      <c r="A800" s="1">
        <v>7</v>
      </c>
      <c r="B800" s="1">
        <v>1974</v>
      </c>
      <c r="C800" s="1" t="s">
        <v>53</v>
      </c>
      <c r="D800" s="1" t="s">
        <v>1099</v>
      </c>
      <c r="E800" s="1" t="s">
        <v>1100</v>
      </c>
      <c r="F800" s="1">
        <v>51</v>
      </c>
      <c r="G800" s="1">
        <v>0.02</v>
      </c>
      <c r="H800" s="1">
        <v>2550</v>
      </c>
      <c r="I800" s="1">
        <v>110</v>
      </c>
      <c r="J800" s="1" t="s">
        <v>48</v>
      </c>
      <c r="K800" s="9" t="str">
        <f t="shared" si="12"/>
        <v>GPA</v>
      </c>
    </row>
    <row r="801" spans="1:11" ht="15" customHeight="1">
      <c r="A801" s="1">
        <v>7</v>
      </c>
      <c r="B801" s="1">
        <v>1974</v>
      </c>
      <c r="C801" s="1" t="s">
        <v>20</v>
      </c>
      <c r="D801" s="1" t="s">
        <v>1101</v>
      </c>
      <c r="E801" s="1" t="s">
        <v>1102</v>
      </c>
      <c r="F801" s="1">
        <v>90</v>
      </c>
      <c r="G801" s="1">
        <v>3.08</v>
      </c>
      <c r="H801" s="1">
        <v>29</v>
      </c>
      <c r="I801" s="1">
        <v>0</v>
      </c>
      <c r="J801" s="1" t="s">
        <v>48</v>
      </c>
      <c r="K801" s="9" t="str">
        <f t="shared" si="12"/>
        <v>GPA</v>
      </c>
    </row>
    <row r="802" spans="1:11" ht="15" customHeight="1">
      <c r="A802" s="1">
        <v>7</v>
      </c>
      <c r="B802" s="1">
        <v>1974</v>
      </c>
      <c r="C802" s="1" t="s">
        <v>53</v>
      </c>
      <c r="D802" s="1" t="s">
        <v>1101</v>
      </c>
      <c r="E802" s="1" t="s">
        <v>1102</v>
      </c>
      <c r="F802" s="1">
        <v>3213</v>
      </c>
      <c r="G802" s="1">
        <v>24.65</v>
      </c>
      <c r="H802" s="1">
        <v>130</v>
      </c>
      <c r="I802" s="1">
        <v>110</v>
      </c>
      <c r="J802" s="1" t="s">
        <v>48</v>
      </c>
      <c r="K802" s="9" t="str">
        <f t="shared" si="12"/>
        <v>GPA</v>
      </c>
    </row>
    <row r="803" spans="1:11" ht="15" customHeight="1">
      <c r="A803" s="1">
        <v>7</v>
      </c>
      <c r="B803" s="1">
        <v>1974</v>
      </c>
      <c r="C803" s="1" t="s">
        <v>18</v>
      </c>
      <c r="D803" s="1" t="s">
        <v>1103</v>
      </c>
      <c r="E803" s="1" t="s">
        <v>1104</v>
      </c>
      <c r="F803" s="1">
        <v>405</v>
      </c>
      <c r="G803" s="1">
        <v>2.44</v>
      </c>
      <c r="H803" s="1">
        <v>166</v>
      </c>
      <c r="I803" s="1">
        <v>0</v>
      </c>
      <c r="J803" s="1" t="s">
        <v>48</v>
      </c>
      <c r="K803" s="9" t="str">
        <f t="shared" si="12"/>
        <v>GPA</v>
      </c>
    </row>
    <row r="804" spans="1:11" ht="15" customHeight="1">
      <c r="A804" s="1">
        <v>7</v>
      </c>
      <c r="B804" s="1">
        <v>1974</v>
      </c>
      <c r="C804" s="1" t="s">
        <v>20</v>
      </c>
      <c r="D804" s="1" t="s">
        <v>1103</v>
      </c>
      <c r="E804" s="1" t="s">
        <v>1104</v>
      </c>
      <c r="F804" s="1">
        <v>286</v>
      </c>
      <c r="G804" s="1">
        <v>8.33</v>
      </c>
      <c r="H804" s="1">
        <v>34</v>
      </c>
      <c r="I804" s="1">
        <v>0</v>
      </c>
      <c r="J804" s="1" t="s">
        <v>48</v>
      </c>
      <c r="K804" s="9" t="str">
        <f t="shared" si="12"/>
        <v>GPA</v>
      </c>
    </row>
    <row r="805" spans="1:11" ht="15" customHeight="1">
      <c r="A805" s="1">
        <v>7</v>
      </c>
      <c r="B805" s="1">
        <v>1974</v>
      </c>
      <c r="C805" s="1" t="s">
        <v>19</v>
      </c>
      <c r="D805" s="1" t="s">
        <v>1103</v>
      </c>
      <c r="E805" s="1" t="s">
        <v>1104</v>
      </c>
      <c r="F805" s="1">
        <v>1596</v>
      </c>
      <c r="G805" s="1">
        <v>31.71</v>
      </c>
      <c r="H805" s="1">
        <v>50</v>
      </c>
      <c r="I805" s="1">
        <v>41</v>
      </c>
      <c r="J805" s="1" t="s">
        <v>48</v>
      </c>
      <c r="K805" s="9" t="str">
        <f t="shared" si="12"/>
        <v>GPA</v>
      </c>
    </row>
    <row r="806" spans="1:11" ht="15" customHeight="1">
      <c r="A806" s="1">
        <v>7</v>
      </c>
      <c r="B806" s="1">
        <v>1974</v>
      </c>
      <c r="C806" s="1" t="s">
        <v>53</v>
      </c>
      <c r="D806" s="1" t="s">
        <v>1103</v>
      </c>
      <c r="E806" s="1" t="s">
        <v>1104</v>
      </c>
      <c r="F806" s="1">
        <v>79</v>
      </c>
      <c r="G806" s="1">
        <v>0.2</v>
      </c>
      <c r="H806" s="1">
        <v>395</v>
      </c>
      <c r="I806" s="1">
        <v>110</v>
      </c>
      <c r="J806" s="1" t="s">
        <v>48</v>
      </c>
      <c r="K806" s="9" t="str">
        <f t="shared" si="12"/>
        <v>GPA</v>
      </c>
    </row>
    <row r="807" spans="1:11" ht="15" customHeight="1">
      <c r="A807" s="1">
        <v>7</v>
      </c>
      <c r="B807" s="1">
        <v>1974</v>
      </c>
      <c r="C807" s="1" t="s">
        <v>21</v>
      </c>
      <c r="D807" s="1" t="s">
        <v>1105</v>
      </c>
      <c r="E807" s="1" t="s">
        <v>1106</v>
      </c>
      <c r="F807" s="1">
        <v>1938</v>
      </c>
      <c r="G807" s="1">
        <v>74.34</v>
      </c>
      <c r="H807" s="1">
        <v>26</v>
      </c>
      <c r="I807" s="1">
        <v>9</v>
      </c>
      <c r="J807" s="1" t="s">
        <v>48</v>
      </c>
      <c r="K807" s="9" t="str">
        <f t="shared" si="12"/>
        <v>GPA</v>
      </c>
    </row>
    <row r="808" spans="1:11" ht="15" customHeight="1">
      <c r="A808" s="1">
        <v>7</v>
      </c>
      <c r="B808" s="1">
        <v>1974</v>
      </c>
      <c r="C808" s="1" t="s">
        <v>53</v>
      </c>
      <c r="D808" s="1" t="s">
        <v>1105</v>
      </c>
      <c r="E808" s="1" t="s">
        <v>1106</v>
      </c>
      <c r="F808" s="1">
        <v>205</v>
      </c>
      <c r="G808" s="1">
        <v>2.41</v>
      </c>
      <c r="H808" s="1">
        <v>85</v>
      </c>
      <c r="I808" s="1">
        <v>110</v>
      </c>
      <c r="J808" s="1" t="s">
        <v>48</v>
      </c>
      <c r="K808" s="9" t="str">
        <f t="shared" si="12"/>
        <v>GPA</v>
      </c>
    </row>
    <row r="809" spans="1:11" ht="15" customHeight="1">
      <c r="A809" s="1">
        <v>7</v>
      </c>
      <c r="B809" s="1">
        <v>1974</v>
      </c>
      <c r="C809" s="1" t="s">
        <v>20</v>
      </c>
      <c r="D809" s="1" t="s">
        <v>1107</v>
      </c>
      <c r="E809" s="1" t="s">
        <v>1108</v>
      </c>
      <c r="F809" s="1">
        <v>67</v>
      </c>
      <c r="G809" s="1">
        <v>2.31</v>
      </c>
      <c r="H809" s="1">
        <v>29</v>
      </c>
      <c r="I809" s="1">
        <v>0</v>
      </c>
      <c r="J809" s="1" t="s">
        <v>48</v>
      </c>
      <c r="K809" s="9" t="str">
        <f t="shared" si="12"/>
        <v>GPA</v>
      </c>
    </row>
    <row r="810" spans="1:11" ht="15" customHeight="1">
      <c r="A810" s="1">
        <v>7</v>
      </c>
      <c r="B810" s="1">
        <v>1974</v>
      </c>
      <c r="C810" s="1" t="s">
        <v>53</v>
      </c>
      <c r="D810" s="1" t="s">
        <v>1107</v>
      </c>
      <c r="E810" s="1" t="s">
        <v>1108</v>
      </c>
      <c r="F810" s="1">
        <v>18360</v>
      </c>
      <c r="G810" s="1">
        <v>111.17</v>
      </c>
      <c r="H810" s="1">
        <v>165</v>
      </c>
      <c r="I810" s="1">
        <v>110</v>
      </c>
      <c r="J810" s="1" t="s">
        <v>48</v>
      </c>
      <c r="K810" s="9" t="str">
        <f t="shared" si="12"/>
        <v>GPA</v>
      </c>
    </row>
    <row r="811" spans="1:11" ht="15" customHeight="1">
      <c r="A811" s="1">
        <v>7</v>
      </c>
      <c r="B811" s="1">
        <v>1974</v>
      </c>
      <c r="C811" s="1" t="s">
        <v>20</v>
      </c>
      <c r="D811" s="1" t="s">
        <v>1109</v>
      </c>
      <c r="E811" s="1" t="s">
        <v>1110</v>
      </c>
      <c r="F811" s="1">
        <v>801</v>
      </c>
      <c r="G811" s="1">
        <v>35.479999999999997</v>
      </c>
      <c r="H811" s="1">
        <v>23</v>
      </c>
      <c r="I811" s="1">
        <v>0</v>
      </c>
      <c r="J811" s="1" t="s">
        <v>48</v>
      </c>
      <c r="K811" s="9" t="str">
        <f t="shared" si="12"/>
        <v>GPA</v>
      </c>
    </row>
    <row r="812" spans="1:11" ht="15" customHeight="1">
      <c r="A812" s="1">
        <v>7</v>
      </c>
      <c r="B812" s="1">
        <v>1974</v>
      </c>
      <c r="C812" s="1" t="s">
        <v>18</v>
      </c>
      <c r="D812" s="1" t="s">
        <v>1111</v>
      </c>
      <c r="E812" s="1" t="s">
        <v>1112</v>
      </c>
      <c r="F812" s="1">
        <v>45</v>
      </c>
      <c r="G812" s="1">
        <v>1.22</v>
      </c>
      <c r="H812" s="1">
        <v>37</v>
      </c>
      <c r="I812" s="1">
        <v>0</v>
      </c>
      <c r="J812" s="1" t="s">
        <v>48</v>
      </c>
      <c r="K812" s="9" t="str">
        <f t="shared" si="12"/>
        <v>GPA</v>
      </c>
    </row>
    <row r="813" spans="1:11" ht="15" customHeight="1">
      <c r="A813" s="1">
        <v>7</v>
      </c>
      <c r="B813" s="1">
        <v>1974</v>
      </c>
      <c r="C813" s="1" t="s">
        <v>20</v>
      </c>
      <c r="D813" s="1" t="s">
        <v>1111</v>
      </c>
      <c r="E813" s="1" t="s">
        <v>1112</v>
      </c>
      <c r="F813" s="1">
        <v>194</v>
      </c>
      <c r="G813" s="1">
        <v>4.6399999999999997</v>
      </c>
      <c r="H813" s="1">
        <v>42</v>
      </c>
      <c r="I813" s="1">
        <v>0</v>
      </c>
      <c r="J813" s="1" t="s">
        <v>48</v>
      </c>
      <c r="K813" s="9" t="str">
        <f t="shared" si="12"/>
        <v>GPA</v>
      </c>
    </row>
    <row r="814" spans="1:11" ht="15" customHeight="1">
      <c r="A814" s="1">
        <v>7</v>
      </c>
      <c r="B814" s="1">
        <v>1974</v>
      </c>
      <c r="C814" s="1" t="s">
        <v>19</v>
      </c>
      <c r="D814" s="1" t="s">
        <v>1111</v>
      </c>
      <c r="E814" s="1" t="s">
        <v>1112</v>
      </c>
      <c r="F814" s="1">
        <v>4400</v>
      </c>
      <c r="G814" s="1">
        <v>61.73</v>
      </c>
      <c r="H814" s="1">
        <v>71</v>
      </c>
      <c r="I814" s="1">
        <v>41</v>
      </c>
      <c r="J814" s="1" t="s">
        <v>48</v>
      </c>
      <c r="K814" s="9" t="str">
        <f t="shared" si="12"/>
        <v>GPA</v>
      </c>
    </row>
    <row r="815" spans="1:11" ht="15" customHeight="1">
      <c r="A815" s="1">
        <v>7</v>
      </c>
      <c r="B815" s="1">
        <v>1974</v>
      </c>
      <c r="C815" s="1" t="s">
        <v>18</v>
      </c>
      <c r="D815" s="1" t="s">
        <v>1113</v>
      </c>
      <c r="E815" s="1" t="s">
        <v>1114</v>
      </c>
      <c r="F815" s="1">
        <v>39</v>
      </c>
      <c r="G815" s="1">
        <v>1.02</v>
      </c>
      <c r="H815" s="1">
        <v>38</v>
      </c>
      <c r="I815" s="1">
        <v>0</v>
      </c>
      <c r="J815" s="1" t="s">
        <v>48</v>
      </c>
      <c r="K815" s="9" t="str">
        <f t="shared" si="12"/>
        <v>GPA</v>
      </c>
    </row>
    <row r="816" spans="1:11" ht="15" customHeight="1">
      <c r="A816" s="1">
        <v>7</v>
      </c>
      <c r="B816" s="1">
        <v>1974</v>
      </c>
      <c r="C816" s="1" t="s">
        <v>20</v>
      </c>
      <c r="D816" s="1" t="s">
        <v>1113</v>
      </c>
      <c r="E816" s="1" t="s">
        <v>1114</v>
      </c>
      <c r="F816" s="1">
        <v>1133</v>
      </c>
      <c r="G816" s="1">
        <v>20.32</v>
      </c>
      <c r="H816" s="1">
        <v>56</v>
      </c>
      <c r="I816" s="1">
        <v>0</v>
      </c>
      <c r="J816" s="1" t="s">
        <v>48</v>
      </c>
      <c r="K816" s="9" t="str">
        <f t="shared" si="12"/>
        <v>GPA</v>
      </c>
    </row>
    <row r="817" spans="1:11" ht="15" customHeight="1">
      <c r="A817" s="1">
        <v>7</v>
      </c>
      <c r="B817" s="1">
        <v>1974</v>
      </c>
      <c r="C817" s="1" t="s">
        <v>19</v>
      </c>
      <c r="D817" s="1" t="s">
        <v>1113</v>
      </c>
      <c r="E817" s="1" t="s">
        <v>1114</v>
      </c>
      <c r="F817" s="1">
        <v>833</v>
      </c>
      <c r="G817" s="1">
        <v>5</v>
      </c>
      <c r="H817" s="1">
        <v>167</v>
      </c>
      <c r="I817" s="1">
        <v>41</v>
      </c>
      <c r="J817" s="1" t="s">
        <v>48</v>
      </c>
      <c r="K817" s="9" t="str">
        <f t="shared" si="12"/>
        <v>GPA</v>
      </c>
    </row>
    <row r="818" spans="1:11" ht="15" customHeight="1">
      <c r="A818" s="1">
        <v>7</v>
      </c>
      <c r="B818" s="1">
        <v>1974</v>
      </c>
      <c r="C818" s="1" t="s">
        <v>20</v>
      </c>
      <c r="D818" s="1" t="s">
        <v>1115</v>
      </c>
      <c r="E818" s="1" t="s">
        <v>1116</v>
      </c>
      <c r="F818" s="1">
        <v>13</v>
      </c>
      <c r="G818" s="1">
        <v>0.34</v>
      </c>
      <c r="H818" s="1">
        <v>38</v>
      </c>
      <c r="I818" s="1">
        <v>0</v>
      </c>
      <c r="J818" s="1" t="s">
        <v>48</v>
      </c>
      <c r="K818" s="9" t="str">
        <f t="shared" si="12"/>
        <v>GPA</v>
      </c>
    </row>
    <row r="819" spans="1:11" ht="15" customHeight="1">
      <c r="A819" s="1">
        <v>7</v>
      </c>
      <c r="B819" s="1">
        <v>1974</v>
      </c>
      <c r="C819" s="1" t="s">
        <v>53</v>
      </c>
      <c r="D819" s="1" t="s">
        <v>1115</v>
      </c>
      <c r="E819" s="1" t="s">
        <v>1116</v>
      </c>
      <c r="F819" s="1">
        <v>24960</v>
      </c>
      <c r="G819" s="1">
        <v>127.57</v>
      </c>
      <c r="H819" s="1">
        <v>196</v>
      </c>
      <c r="I819" s="1">
        <v>110</v>
      </c>
      <c r="J819" s="1" t="s">
        <v>48</v>
      </c>
      <c r="K819" s="9" t="str">
        <f t="shared" si="12"/>
        <v>GPA</v>
      </c>
    </row>
    <row r="820" spans="1:11" ht="15" customHeight="1">
      <c r="A820" s="1">
        <v>7</v>
      </c>
      <c r="B820" s="1">
        <v>1974</v>
      </c>
      <c r="C820" s="1" t="s">
        <v>20</v>
      </c>
      <c r="D820" s="1" t="s">
        <v>1117</v>
      </c>
      <c r="E820" s="1" t="s">
        <v>1118</v>
      </c>
      <c r="F820" s="1">
        <v>8</v>
      </c>
      <c r="G820" s="1">
        <v>0.49</v>
      </c>
      <c r="H820" s="1">
        <v>16</v>
      </c>
      <c r="I820" s="1">
        <v>0</v>
      </c>
      <c r="J820" s="1" t="s">
        <v>48</v>
      </c>
      <c r="K820" s="9" t="str">
        <f t="shared" si="12"/>
        <v>GPA</v>
      </c>
    </row>
    <row r="821" spans="1:11" ht="15" customHeight="1">
      <c r="A821" s="1">
        <v>7</v>
      </c>
      <c r="B821" s="1">
        <v>1974</v>
      </c>
      <c r="C821" s="1" t="s">
        <v>53</v>
      </c>
      <c r="D821" s="1" t="s">
        <v>1117</v>
      </c>
      <c r="E821" s="1" t="s">
        <v>1118</v>
      </c>
      <c r="F821" s="1">
        <v>16786</v>
      </c>
      <c r="G821" s="1">
        <v>104.73</v>
      </c>
      <c r="H821" s="1">
        <v>160</v>
      </c>
      <c r="I821" s="1">
        <v>110</v>
      </c>
      <c r="J821" s="1" t="s">
        <v>48</v>
      </c>
      <c r="K821" s="9" t="str">
        <f t="shared" si="12"/>
        <v>GPA</v>
      </c>
    </row>
    <row r="822" spans="1:11" ht="15" customHeight="1">
      <c r="A822" s="1">
        <v>7</v>
      </c>
      <c r="B822" s="1">
        <v>1974</v>
      </c>
      <c r="C822" s="1" t="s">
        <v>53</v>
      </c>
      <c r="D822" s="1" t="s">
        <v>1119</v>
      </c>
      <c r="E822" s="1" t="s">
        <v>1120</v>
      </c>
      <c r="F822" s="1">
        <v>24982</v>
      </c>
      <c r="G822" s="1">
        <v>119.49</v>
      </c>
      <c r="H822" s="1">
        <v>209</v>
      </c>
      <c r="I822" s="1">
        <v>110</v>
      </c>
      <c r="J822" s="1" t="s">
        <v>48</v>
      </c>
      <c r="K822" s="9" t="str">
        <f t="shared" si="12"/>
        <v>GPA</v>
      </c>
    </row>
    <row r="823" spans="1:11" ht="15" customHeight="1">
      <c r="A823" s="1">
        <v>7</v>
      </c>
      <c r="B823" s="1">
        <v>1974</v>
      </c>
      <c r="C823" s="1" t="s">
        <v>20</v>
      </c>
      <c r="D823" s="1" t="s">
        <v>1121</v>
      </c>
      <c r="E823" s="1" t="s">
        <v>1122</v>
      </c>
      <c r="F823" s="1">
        <v>10</v>
      </c>
      <c r="G823" s="1">
        <v>1.03</v>
      </c>
      <c r="H823" s="1">
        <v>10</v>
      </c>
      <c r="I823" s="1">
        <v>0</v>
      </c>
      <c r="J823" s="1" t="s">
        <v>48</v>
      </c>
      <c r="K823" s="9" t="str">
        <f t="shared" si="12"/>
        <v>GPA</v>
      </c>
    </row>
    <row r="824" spans="1:11" ht="15" customHeight="1">
      <c r="A824" s="1">
        <v>7</v>
      </c>
      <c r="B824" s="1">
        <v>1974</v>
      </c>
      <c r="C824" s="1" t="s">
        <v>53</v>
      </c>
      <c r="D824" s="1" t="s">
        <v>1121</v>
      </c>
      <c r="E824" s="1" t="s">
        <v>1122</v>
      </c>
      <c r="F824" s="1">
        <v>272</v>
      </c>
      <c r="G824" s="1">
        <v>1.31</v>
      </c>
      <c r="H824" s="1">
        <v>208</v>
      </c>
      <c r="I824" s="1">
        <v>110</v>
      </c>
      <c r="J824" s="1" t="s">
        <v>48</v>
      </c>
      <c r="K824" s="9" t="str">
        <f t="shared" si="12"/>
        <v>GPA</v>
      </c>
    </row>
    <row r="825" spans="1:11" ht="15" customHeight="1">
      <c r="A825" s="1">
        <v>7</v>
      </c>
      <c r="B825" s="1">
        <v>1974</v>
      </c>
      <c r="C825" s="1" t="s">
        <v>20</v>
      </c>
      <c r="D825" s="1" t="s">
        <v>1123</v>
      </c>
      <c r="E825" s="1" t="s">
        <v>1124</v>
      </c>
      <c r="F825" s="1">
        <v>430</v>
      </c>
      <c r="G825" s="1">
        <v>15.3</v>
      </c>
      <c r="H825" s="1">
        <v>28</v>
      </c>
      <c r="I825" s="1">
        <v>0</v>
      </c>
      <c r="J825" s="1" t="s">
        <v>48</v>
      </c>
      <c r="K825" s="9" t="str">
        <f t="shared" si="12"/>
        <v>GPA</v>
      </c>
    </row>
    <row r="826" spans="1:11" ht="15" customHeight="1">
      <c r="A826" s="1">
        <v>7</v>
      </c>
      <c r="B826" s="1">
        <v>1974</v>
      </c>
      <c r="C826" s="1" t="s">
        <v>53</v>
      </c>
      <c r="D826" s="1" t="s">
        <v>1123</v>
      </c>
      <c r="E826" s="1" t="s">
        <v>1124</v>
      </c>
      <c r="F826" s="1">
        <v>7258</v>
      </c>
      <c r="G826" s="1">
        <v>45.86</v>
      </c>
      <c r="H826" s="1">
        <v>158</v>
      </c>
      <c r="I826" s="1">
        <v>110</v>
      </c>
      <c r="J826" s="1" t="s">
        <v>48</v>
      </c>
      <c r="K826" s="9" t="str">
        <f t="shared" si="12"/>
        <v>GPA</v>
      </c>
    </row>
    <row r="827" spans="1:11" ht="15" customHeight="1">
      <c r="A827" s="1">
        <v>7</v>
      </c>
      <c r="B827" s="1">
        <v>1974</v>
      </c>
      <c r="C827" s="1" t="s">
        <v>18</v>
      </c>
      <c r="D827" s="1" t="s">
        <v>1125</v>
      </c>
      <c r="E827" s="1" t="s">
        <v>1126</v>
      </c>
      <c r="F827" s="1">
        <v>121</v>
      </c>
      <c r="G827" s="1">
        <v>1.17</v>
      </c>
      <c r="H827" s="1">
        <v>103</v>
      </c>
      <c r="I827" s="1">
        <v>0</v>
      </c>
      <c r="J827" s="1" t="s">
        <v>48</v>
      </c>
      <c r="K827" s="9" t="str">
        <f t="shared" si="12"/>
        <v>GPA</v>
      </c>
    </row>
    <row r="828" spans="1:11" ht="15" customHeight="1">
      <c r="A828" s="1">
        <v>7</v>
      </c>
      <c r="B828" s="1">
        <v>1974</v>
      </c>
      <c r="C828" s="1" t="s">
        <v>20</v>
      </c>
      <c r="D828" s="1" t="s">
        <v>1125</v>
      </c>
      <c r="E828" s="1" t="s">
        <v>1126</v>
      </c>
      <c r="F828" s="1">
        <v>217</v>
      </c>
      <c r="G828" s="1">
        <v>4.63</v>
      </c>
      <c r="H828" s="1">
        <v>47</v>
      </c>
      <c r="I828" s="1">
        <v>0</v>
      </c>
      <c r="J828" s="1" t="s">
        <v>48</v>
      </c>
      <c r="K828" s="9" t="str">
        <f t="shared" si="12"/>
        <v>GPA</v>
      </c>
    </row>
    <row r="829" spans="1:11" ht="15" customHeight="1">
      <c r="A829" s="1">
        <v>7</v>
      </c>
      <c r="B829" s="1">
        <v>1974</v>
      </c>
      <c r="C829" s="1" t="s">
        <v>53</v>
      </c>
      <c r="D829" s="1" t="s">
        <v>1125</v>
      </c>
      <c r="E829" s="1" t="s">
        <v>1126</v>
      </c>
      <c r="F829" s="1">
        <v>7155</v>
      </c>
      <c r="G829" s="1">
        <v>30.86</v>
      </c>
      <c r="H829" s="1">
        <v>232</v>
      </c>
      <c r="I829" s="1">
        <v>110</v>
      </c>
      <c r="J829" s="1" t="s">
        <v>48</v>
      </c>
      <c r="K829" s="9" t="str">
        <f t="shared" si="12"/>
        <v>GPA</v>
      </c>
    </row>
    <row r="830" spans="1:11" ht="15" customHeight="1">
      <c r="A830" s="1">
        <v>7</v>
      </c>
      <c r="B830" s="1">
        <v>1974</v>
      </c>
      <c r="C830" s="1" t="s">
        <v>18</v>
      </c>
      <c r="D830" s="1" t="s">
        <v>1127</v>
      </c>
      <c r="E830" s="1" t="s">
        <v>1128</v>
      </c>
      <c r="F830" s="1">
        <v>17</v>
      </c>
      <c r="G830" s="1">
        <v>0.52</v>
      </c>
      <c r="H830" s="1">
        <v>33</v>
      </c>
      <c r="I830" s="1">
        <v>0</v>
      </c>
      <c r="J830" s="1" t="s">
        <v>48</v>
      </c>
      <c r="K830" s="9" t="str">
        <f t="shared" si="12"/>
        <v>GPA</v>
      </c>
    </row>
    <row r="831" spans="1:11" ht="15" customHeight="1">
      <c r="A831" s="1">
        <v>7</v>
      </c>
      <c r="B831" s="1">
        <v>1974</v>
      </c>
      <c r="C831" s="1" t="s">
        <v>20</v>
      </c>
      <c r="D831" s="1" t="s">
        <v>1127</v>
      </c>
      <c r="E831" s="1" t="s">
        <v>1128</v>
      </c>
      <c r="F831" s="1">
        <v>102</v>
      </c>
      <c r="G831" s="1">
        <v>5.2</v>
      </c>
      <c r="H831" s="1">
        <v>20</v>
      </c>
      <c r="I831" s="1">
        <v>0</v>
      </c>
      <c r="J831" s="1" t="s">
        <v>48</v>
      </c>
      <c r="K831" s="9" t="str">
        <f t="shared" si="12"/>
        <v>GPA</v>
      </c>
    </row>
    <row r="832" spans="1:11" ht="15" customHeight="1">
      <c r="A832" s="1">
        <v>7</v>
      </c>
      <c r="B832" s="1">
        <v>1974</v>
      </c>
      <c r="C832" s="1" t="s">
        <v>53</v>
      </c>
      <c r="D832" s="1" t="s">
        <v>1127</v>
      </c>
      <c r="E832" s="1" t="s">
        <v>1128</v>
      </c>
      <c r="F832" s="1">
        <v>4156</v>
      </c>
      <c r="G832" s="1">
        <v>33.17</v>
      </c>
      <c r="H832" s="1">
        <v>125</v>
      </c>
      <c r="I832" s="1">
        <v>110</v>
      </c>
      <c r="J832" s="1" t="s">
        <v>48</v>
      </c>
      <c r="K832" s="9" t="str">
        <f t="shared" si="12"/>
        <v>GPA</v>
      </c>
    </row>
    <row r="833" spans="1:11" ht="15" customHeight="1">
      <c r="A833" s="1">
        <v>7</v>
      </c>
      <c r="B833" s="1">
        <v>1974</v>
      </c>
      <c r="C833" s="1" t="s">
        <v>20</v>
      </c>
      <c r="D833" s="1" t="s">
        <v>1129</v>
      </c>
      <c r="E833" s="1" t="s">
        <v>1130</v>
      </c>
      <c r="F833" s="1">
        <v>15</v>
      </c>
      <c r="G833" s="1">
        <v>0.34</v>
      </c>
      <c r="H833" s="1">
        <v>44</v>
      </c>
      <c r="I833" s="1">
        <v>0</v>
      </c>
      <c r="J833" s="1" t="s">
        <v>48</v>
      </c>
      <c r="K833" s="9" t="str">
        <f t="shared" si="12"/>
        <v>GPA</v>
      </c>
    </row>
    <row r="834" spans="1:11" ht="15" customHeight="1">
      <c r="A834" s="1">
        <v>7</v>
      </c>
      <c r="B834" s="1">
        <v>1974</v>
      </c>
      <c r="C834" s="1" t="s">
        <v>53</v>
      </c>
      <c r="D834" s="1" t="s">
        <v>1129</v>
      </c>
      <c r="E834" s="1" t="s">
        <v>1130</v>
      </c>
      <c r="F834" s="1">
        <v>15986</v>
      </c>
      <c r="G834" s="1">
        <v>94.6</v>
      </c>
      <c r="H834" s="1">
        <v>169</v>
      </c>
      <c r="I834" s="1">
        <v>110</v>
      </c>
      <c r="J834" s="1" t="s">
        <v>48</v>
      </c>
      <c r="K834" s="9" t="str">
        <f t="shared" ref="K834:K897" si="13">IF(J834&lt;&gt;"",IF(OR(UPPER(J834)="TERCEIRO",UPPER(J834)="TERCEIRA"),"TERCEIRA",IF(UPPER(J834)="GPA","GPA",J834)),IF(LEFT(D834,1)="T","TERCEIRA","GPA"))</f>
        <v>GPA</v>
      </c>
    </row>
    <row r="835" spans="1:11" ht="15" customHeight="1">
      <c r="A835" s="1">
        <v>7</v>
      </c>
      <c r="B835" s="1">
        <v>1974</v>
      </c>
      <c r="C835" s="1" t="s">
        <v>20</v>
      </c>
      <c r="D835" s="1" t="s">
        <v>1131</v>
      </c>
      <c r="E835" s="1" t="s">
        <v>1132</v>
      </c>
      <c r="F835" s="1">
        <v>535</v>
      </c>
      <c r="G835" s="1">
        <v>20.57</v>
      </c>
      <c r="H835" s="1">
        <v>26</v>
      </c>
      <c r="I835" s="1">
        <v>0</v>
      </c>
      <c r="J835" s="1" t="s">
        <v>48</v>
      </c>
      <c r="K835" s="9" t="str">
        <f t="shared" si="13"/>
        <v>GPA</v>
      </c>
    </row>
    <row r="836" spans="1:11" ht="15" customHeight="1">
      <c r="A836" s="1">
        <v>7</v>
      </c>
      <c r="B836" s="1">
        <v>1974</v>
      </c>
      <c r="C836" s="1" t="s">
        <v>20</v>
      </c>
      <c r="D836" s="1" t="s">
        <v>1133</v>
      </c>
      <c r="E836" s="1" t="s">
        <v>1134</v>
      </c>
      <c r="F836" s="1">
        <v>38</v>
      </c>
      <c r="G836" s="1">
        <v>0.98</v>
      </c>
      <c r="H836" s="1">
        <v>39</v>
      </c>
      <c r="I836" s="1">
        <v>0</v>
      </c>
      <c r="J836" s="1" t="s">
        <v>48</v>
      </c>
      <c r="K836" s="9" t="str">
        <f t="shared" si="13"/>
        <v>GPA</v>
      </c>
    </row>
    <row r="837" spans="1:11" ht="15" customHeight="1">
      <c r="A837" s="1">
        <v>7</v>
      </c>
      <c r="B837" s="1">
        <v>1974</v>
      </c>
      <c r="C837" s="1" t="s">
        <v>53</v>
      </c>
      <c r="D837" s="1" t="s">
        <v>1133</v>
      </c>
      <c r="E837" s="1" t="s">
        <v>1134</v>
      </c>
      <c r="F837" s="1">
        <v>9190</v>
      </c>
      <c r="G837" s="1">
        <v>91.16</v>
      </c>
      <c r="H837" s="1">
        <v>101</v>
      </c>
      <c r="I837" s="1">
        <v>110</v>
      </c>
      <c r="J837" s="1" t="s">
        <v>48</v>
      </c>
      <c r="K837" s="9" t="str">
        <f t="shared" si="13"/>
        <v>GPA</v>
      </c>
    </row>
    <row r="838" spans="1:11" ht="15" customHeight="1">
      <c r="A838" s="1">
        <v>7</v>
      </c>
      <c r="B838" s="1">
        <v>1974</v>
      </c>
      <c r="C838" s="1" t="s">
        <v>20</v>
      </c>
      <c r="D838" s="1" t="s">
        <v>1135</v>
      </c>
      <c r="E838" s="1" t="s">
        <v>1136</v>
      </c>
      <c r="F838" s="1">
        <v>157</v>
      </c>
      <c r="G838" s="1">
        <v>3.75</v>
      </c>
      <c r="H838" s="1">
        <v>42</v>
      </c>
      <c r="I838" s="1">
        <v>0</v>
      </c>
      <c r="J838" s="1" t="s">
        <v>48</v>
      </c>
      <c r="K838" s="9" t="str">
        <f t="shared" si="13"/>
        <v>GPA</v>
      </c>
    </row>
    <row r="839" spans="1:11" ht="15" customHeight="1">
      <c r="A839" s="1">
        <v>7</v>
      </c>
      <c r="B839" s="1">
        <v>1974</v>
      </c>
      <c r="C839" s="1" t="s">
        <v>53</v>
      </c>
      <c r="D839" s="1" t="s">
        <v>1135</v>
      </c>
      <c r="E839" s="1" t="s">
        <v>1136</v>
      </c>
      <c r="F839" s="1">
        <v>6591</v>
      </c>
      <c r="G839" s="1">
        <v>42.27</v>
      </c>
      <c r="H839" s="1">
        <v>156</v>
      </c>
      <c r="I839" s="1">
        <v>110</v>
      </c>
      <c r="J839" s="1" t="s">
        <v>48</v>
      </c>
      <c r="K839" s="9" t="str">
        <f t="shared" si="13"/>
        <v>GPA</v>
      </c>
    </row>
    <row r="840" spans="1:11" ht="15" customHeight="1">
      <c r="A840" s="1">
        <v>7</v>
      </c>
      <c r="B840" s="1">
        <v>1974</v>
      </c>
      <c r="C840" s="1" t="s">
        <v>20</v>
      </c>
      <c r="D840" s="1" t="s">
        <v>1137</v>
      </c>
      <c r="E840" s="1" t="s">
        <v>1138</v>
      </c>
      <c r="F840" s="1">
        <v>482</v>
      </c>
      <c r="G840" s="1">
        <v>14.75</v>
      </c>
      <c r="H840" s="1">
        <v>33</v>
      </c>
      <c r="I840" s="1">
        <v>0</v>
      </c>
      <c r="J840" s="1" t="s">
        <v>48</v>
      </c>
      <c r="K840" s="9" t="str">
        <f t="shared" si="13"/>
        <v>GPA</v>
      </c>
    </row>
    <row r="841" spans="1:11" ht="15" customHeight="1">
      <c r="A841" s="1">
        <v>7</v>
      </c>
      <c r="B841" s="1">
        <v>1974</v>
      </c>
      <c r="C841" s="1" t="s">
        <v>53</v>
      </c>
      <c r="D841" s="1" t="s">
        <v>1137</v>
      </c>
      <c r="E841" s="1" t="s">
        <v>1138</v>
      </c>
      <c r="F841" s="1">
        <v>7805</v>
      </c>
      <c r="G841" s="1">
        <v>37.72</v>
      </c>
      <c r="H841" s="1">
        <v>207</v>
      </c>
      <c r="I841" s="1">
        <v>110</v>
      </c>
      <c r="J841" s="1" t="s">
        <v>48</v>
      </c>
      <c r="K841" s="9" t="str">
        <f t="shared" si="13"/>
        <v>GPA</v>
      </c>
    </row>
    <row r="842" spans="1:11" ht="15" customHeight="1">
      <c r="A842" s="1">
        <v>7</v>
      </c>
      <c r="B842" s="1">
        <v>1979</v>
      </c>
      <c r="C842" s="1" t="s">
        <v>53</v>
      </c>
      <c r="D842" s="1" t="s">
        <v>1139</v>
      </c>
      <c r="E842" s="1" t="s">
        <v>1140</v>
      </c>
      <c r="F842" s="1">
        <v>949</v>
      </c>
      <c r="G842" s="1">
        <v>8.41</v>
      </c>
      <c r="H842" s="1">
        <v>113</v>
      </c>
      <c r="I842" s="1">
        <v>110</v>
      </c>
      <c r="J842" s="1" t="s">
        <v>48</v>
      </c>
      <c r="K842" s="9" t="str">
        <f t="shared" si="13"/>
        <v>GPA</v>
      </c>
    </row>
    <row r="843" spans="1:11" ht="15" customHeight="1">
      <c r="A843" s="1">
        <v>7</v>
      </c>
      <c r="B843" s="1">
        <v>1979</v>
      </c>
      <c r="C843" s="1" t="s">
        <v>21</v>
      </c>
      <c r="D843" s="1" t="s">
        <v>1141</v>
      </c>
      <c r="E843" s="1" t="s">
        <v>1142</v>
      </c>
      <c r="F843" s="1">
        <v>3138</v>
      </c>
      <c r="G843" s="1">
        <v>141.51</v>
      </c>
      <c r="H843" s="1">
        <v>22</v>
      </c>
      <c r="I843" s="1">
        <v>18</v>
      </c>
      <c r="J843" s="1" t="s">
        <v>48</v>
      </c>
      <c r="K843" s="9" t="str">
        <f t="shared" si="13"/>
        <v>GPA</v>
      </c>
    </row>
    <row r="844" spans="1:11" ht="15" customHeight="1">
      <c r="A844" s="1">
        <v>7</v>
      </c>
      <c r="B844" s="1">
        <v>1979</v>
      </c>
      <c r="C844" s="1" t="s">
        <v>53</v>
      </c>
      <c r="D844" s="1" t="s">
        <v>1141</v>
      </c>
      <c r="E844" s="1" t="s">
        <v>1142</v>
      </c>
      <c r="F844" s="1">
        <v>3909</v>
      </c>
      <c r="G844" s="1">
        <v>22.52</v>
      </c>
      <c r="H844" s="1">
        <v>174</v>
      </c>
      <c r="I844" s="1">
        <v>110</v>
      </c>
      <c r="J844" s="1" t="s">
        <v>48</v>
      </c>
      <c r="K844" s="9" t="str">
        <f t="shared" si="13"/>
        <v>GPA</v>
      </c>
    </row>
    <row r="845" spans="1:11" ht="15" customHeight="1">
      <c r="A845" s="1">
        <v>7</v>
      </c>
      <c r="B845" s="1">
        <v>1979</v>
      </c>
      <c r="C845" s="1" t="s">
        <v>21</v>
      </c>
      <c r="D845" s="1" t="s">
        <v>1143</v>
      </c>
      <c r="E845" s="1" t="s">
        <v>1144</v>
      </c>
      <c r="F845" s="1">
        <v>906</v>
      </c>
      <c r="G845" s="1">
        <v>35.82</v>
      </c>
      <c r="H845" s="1">
        <v>25</v>
      </c>
      <c r="I845" s="1">
        <v>18</v>
      </c>
      <c r="J845" s="1" t="s">
        <v>48</v>
      </c>
      <c r="K845" s="9" t="str">
        <f t="shared" si="13"/>
        <v>GPA</v>
      </c>
    </row>
    <row r="846" spans="1:11" ht="15" customHeight="1">
      <c r="A846" s="1">
        <v>7</v>
      </c>
      <c r="B846" s="1">
        <v>1979</v>
      </c>
      <c r="C846" s="1" t="s">
        <v>19</v>
      </c>
      <c r="D846" s="1" t="s">
        <v>1145</v>
      </c>
      <c r="E846" s="1" t="s">
        <v>1146</v>
      </c>
      <c r="F846" s="1">
        <v>2698</v>
      </c>
      <c r="G846" s="1">
        <v>100.89</v>
      </c>
      <c r="H846" s="1">
        <v>27</v>
      </c>
      <c r="I846" s="1">
        <v>35</v>
      </c>
      <c r="J846" s="1" t="s">
        <v>48</v>
      </c>
      <c r="K846" s="9" t="str">
        <f t="shared" si="13"/>
        <v>GPA</v>
      </c>
    </row>
    <row r="847" spans="1:11" ht="15" customHeight="1">
      <c r="A847" s="1">
        <v>7</v>
      </c>
      <c r="B847" s="1">
        <v>1979</v>
      </c>
      <c r="C847" s="1" t="s">
        <v>21</v>
      </c>
      <c r="D847" s="1" t="s">
        <v>1147</v>
      </c>
      <c r="E847" s="1" t="s">
        <v>1148</v>
      </c>
      <c r="F847" s="1">
        <v>213</v>
      </c>
      <c r="G847" s="1">
        <v>9.25</v>
      </c>
      <c r="H847" s="1">
        <v>23</v>
      </c>
      <c r="I847" s="1">
        <v>18</v>
      </c>
      <c r="J847" s="1" t="s">
        <v>48</v>
      </c>
      <c r="K847" s="9" t="str">
        <f t="shared" si="13"/>
        <v>GPA</v>
      </c>
    </row>
    <row r="848" spans="1:11" ht="15" customHeight="1">
      <c r="A848" s="1">
        <v>7</v>
      </c>
      <c r="B848" s="1">
        <v>1979</v>
      </c>
      <c r="C848" s="1" t="s">
        <v>18</v>
      </c>
      <c r="D848" s="1" t="s">
        <v>1147</v>
      </c>
      <c r="E848" s="1" t="s">
        <v>1148</v>
      </c>
      <c r="F848" s="1">
        <v>1419</v>
      </c>
      <c r="G848" s="1">
        <v>89.02</v>
      </c>
      <c r="H848" s="1">
        <v>16</v>
      </c>
      <c r="I848" s="1">
        <v>0</v>
      </c>
      <c r="J848" s="1" t="s">
        <v>48</v>
      </c>
      <c r="K848" s="9" t="str">
        <f t="shared" si="13"/>
        <v>GPA</v>
      </c>
    </row>
    <row r="849" spans="1:11" ht="15" customHeight="1">
      <c r="A849" s="1">
        <v>7</v>
      </c>
      <c r="B849" s="1">
        <v>1979</v>
      </c>
      <c r="C849" s="1" t="s">
        <v>53</v>
      </c>
      <c r="D849" s="1" t="s">
        <v>1147</v>
      </c>
      <c r="E849" s="1" t="s">
        <v>1148</v>
      </c>
      <c r="F849" s="1">
        <v>571</v>
      </c>
      <c r="G849" s="1">
        <v>2.69</v>
      </c>
      <c r="H849" s="1">
        <v>212</v>
      </c>
      <c r="I849" s="1">
        <v>110</v>
      </c>
      <c r="J849" s="1" t="s">
        <v>48</v>
      </c>
      <c r="K849" s="9" t="str">
        <f t="shared" si="13"/>
        <v>GPA</v>
      </c>
    </row>
    <row r="850" spans="1:11" ht="15" customHeight="1">
      <c r="A850" s="1">
        <v>7</v>
      </c>
      <c r="B850" s="1">
        <v>1979</v>
      </c>
      <c r="C850" s="1" t="s">
        <v>18</v>
      </c>
      <c r="D850" s="1" t="s">
        <v>1149</v>
      </c>
      <c r="E850" s="1" t="s">
        <v>1150</v>
      </c>
      <c r="F850" s="1">
        <v>29</v>
      </c>
      <c r="G850" s="1">
        <v>0.06</v>
      </c>
      <c r="H850" s="1">
        <v>483</v>
      </c>
      <c r="I850" s="1">
        <v>0</v>
      </c>
      <c r="J850" s="1" t="s">
        <v>48</v>
      </c>
      <c r="K850" s="9" t="str">
        <f t="shared" si="13"/>
        <v>GPA</v>
      </c>
    </row>
    <row r="851" spans="1:11" ht="15" customHeight="1">
      <c r="A851" s="1">
        <v>7</v>
      </c>
      <c r="B851" s="1">
        <v>1979</v>
      </c>
      <c r="C851" s="1" t="s">
        <v>20</v>
      </c>
      <c r="D851" s="1" t="s">
        <v>1149</v>
      </c>
      <c r="E851" s="1" t="s">
        <v>1150</v>
      </c>
      <c r="F851" s="1">
        <v>107</v>
      </c>
      <c r="G851" s="1">
        <v>16.75</v>
      </c>
      <c r="H851" s="1">
        <v>6</v>
      </c>
      <c r="I851" s="1">
        <v>0</v>
      </c>
      <c r="J851" s="1" t="s">
        <v>48</v>
      </c>
      <c r="K851" s="9" t="str">
        <f t="shared" si="13"/>
        <v>GPA</v>
      </c>
    </row>
    <row r="852" spans="1:11" ht="15" customHeight="1">
      <c r="A852" s="1">
        <v>7</v>
      </c>
      <c r="B852" s="1">
        <v>1979</v>
      </c>
      <c r="C852" s="1" t="s">
        <v>19</v>
      </c>
      <c r="D852" s="1" t="s">
        <v>1149</v>
      </c>
      <c r="E852" s="1" t="s">
        <v>1150</v>
      </c>
      <c r="F852" s="1">
        <v>1669</v>
      </c>
      <c r="G852" s="1">
        <v>28.44</v>
      </c>
      <c r="H852" s="1">
        <v>59</v>
      </c>
      <c r="I852" s="1">
        <v>35</v>
      </c>
      <c r="J852" s="1" t="s">
        <v>48</v>
      </c>
      <c r="K852" s="9" t="str">
        <f t="shared" si="13"/>
        <v>GPA</v>
      </c>
    </row>
    <row r="853" spans="1:11" ht="15" customHeight="1">
      <c r="A853" s="1">
        <v>7</v>
      </c>
      <c r="B853" s="1">
        <v>1979</v>
      </c>
      <c r="C853" s="1" t="s">
        <v>53</v>
      </c>
      <c r="D853" s="1" t="s">
        <v>1149</v>
      </c>
      <c r="E853" s="1" t="s">
        <v>1150</v>
      </c>
      <c r="F853" s="1">
        <v>1224</v>
      </c>
      <c r="G853" s="1">
        <v>7</v>
      </c>
      <c r="H853" s="1">
        <v>175</v>
      </c>
      <c r="I853" s="1">
        <v>110</v>
      </c>
      <c r="J853" s="1" t="s">
        <v>48</v>
      </c>
      <c r="K853" s="9" t="str">
        <f t="shared" si="13"/>
        <v>GPA</v>
      </c>
    </row>
    <row r="854" spans="1:11" ht="15" customHeight="1">
      <c r="A854" s="1">
        <v>7</v>
      </c>
      <c r="B854" s="1">
        <v>1979</v>
      </c>
      <c r="C854" s="1" t="s">
        <v>19</v>
      </c>
      <c r="D854" s="1" t="s">
        <v>1151</v>
      </c>
      <c r="E854" s="1" t="s">
        <v>1152</v>
      </c>
      <c r="F854" s="1">
        <v>1</v>
      </c>
      <c r="G854" s="1">
        <v>7</v>
      </c>
      <c r="H854" s="1">
        <v>0</v>
      </c>
      <c r="I854" s="1">
        <v>35</v>
      </c>
      <c r="J854" s="1" t="s">
        <v>48</v>
      </c>
      <c r="K854" s="9" t="str">
        <f t="shared" si="13"/>
        <v>GPA</v>
      </c>
    </row>
    <row r="855" spans="1:11" ht="15" customHeight="1">
      <c r="A855" s="1">
        <v>7</v>
      </c>
      <c r="B855" s="1">
        <v>1979</v>
      </c>
      <c r="C855" s="1" t="s">
        <v>18</v>
      </c>
      <c r="D855" s="1" t="s">
        <v>1153</v>
      </c>
      <c r="E855" s="1" t="s">
        <v>1154</v>
      </c>
      <c r="F855" s="1">
        <v>276</v>
      </c>
      <c r="G855" s="1">
        <v>6.98</v>
      </c>
      <c r="H855" s="1">
        <v>40</v>
      </c>
      <c r="I855" s="1">
        <v>0</v>
      </c>
      <c r="J855" s="1" t="s">
        <v>48</v>
      </c>
      <c r="K855" s="9" t="str">
        <f t="shared" si="13"/>
        <v>GPA</v>
      </c>
    </row>
    <row r="856" spans="1:11" ht="15" customHeight="1">
      <c r="A856" s="1">
        <v>7</v>
      </c>
      <c r="B856" s="1">
        <v>1979</v>
      </c>
      <c r="C856" s="1" t="s">
        <v>20</v>
      </c>
      <c r="D856" s="1" t="s">
        <v>1153</v>
      </c>
      <c r="E856" s="1" t="s">
        <v>1154</v>
      </c>
      <c r="F856" s="1">
        <v>276</v>
      </c>
      <c r="G856" s="1">
        <v>22.3</v>
      </c>
      <c r="H856" s="1">
        <v>12</v>
      </c>
      <c r="I856" s="1">
        <v>0</v>
      </c>
      <c r="J856" s="1" t="s">
        <v>48</v>
      </c>
      <c r="K856" s="9" t="str">
        <f t="shared" si="13"/>
        <v>GPA</v>
      </c>
    </row>
    <row r="857" spans="1:11" ht="15" customHeight="1">
      <c r="A857" s="1">
        <v>7</v>
      </c>
      <c r="B857" s="1">
        <v>1979</v>
      </c>
      <c r="C857" s="1" t="s">
        <v>19</v>
      </c>
      <c r="D857" s="1" t="s">
        <v>1153</v>
      </c>
      <c r="E857" s="1" t="s">
        <v>1154</v>
      </c>
      <c r="F857" s="1">
        <v>9</v>
      </c>
      <c r="G857" s="1">
        <v>1.53</v>
      </c>
      <c r="H857" s="1">
        <v>6</v>
      </c>
      <c r="I857" s="1">
        <v>35</v>
      </c>
      <c r="J857" s="1" t="s">
        <v>48</v>
      </c>
      <c r="K857" s="9" t="str">
        <f t="shared" si="13"/>
        <v>GPA</v>
      </c>
    </row>
    <row r="858" spans="1:11" ht="15" customHeight="1">
      <c r="A858" s="1">
        <v>7</v>
      </c>
      <c r="B858" s="1">
        <v>1979</v>
      </c>
      <c r="C858" s="1" t="s">
        <v>53</v>
      </c>
      <c r="D858" s="1" t="s">
        <v>1153</v>
      </c>
      <c r="E858" s="1" t="s">
        <v>1154</v>
      </c>
      <c r="F858" s="1">
        <v>548</v>
      </c>
      <c r="G858" s="1">
        <v>4.26</v>
      </c>
      <c r="H858" s="1">
        <v>129</v>
      </c>
      <c r="I858" s="1">
        <v>110</v>
      </c>
      <c r="J858" s="1" t="s">
        <v>48</v>
      </c>
      <c r="K858" s="9" t="str">
        <f t="shared" si="13"/>
        <v>GPA</v>
      </c>
    </row>
    <row r="859" spans="1:11" ht="15" customHeight="1">
      <c r="A859" s="1">
        <v>7</v>
      </c>
      <c r="B859" s="1">
        <v>1979</v>
      </c>
      <c r="C859" s="1" t="s">
        <v>21</v>
      </c>
      <c r="D859" s="1" t="s">
        <v>1155</v>
      </c>
      <c r="E859" s="1" t="s">
        <v>1156</v>
      </c>
      <c r="F859" s="1">
        <v>3224</v>
      </c>
      <c r="G859" s="1">
        <v>81.319999999999993</v>
      </c>
      <c r="H859" s="1">
        <v>40</v>
      </c>
      <c r="I859" s="1">
        <v>18</v>
      </c>
      <c r="J859" s="1" t="s">
        <v>48</v>
      </c>
      <c r="K859" s="9" t="str">
        <f t="shared" si="13"/>
        <v>GPA</v>
      </c>
    </row>
    <row r="860" spans="1:11" ht="15" customHeight="1">
      <c r="A860" s="1">
        <v>7</v>
      </c>
      <c r="B860" s="1">
        <v>1979</v>
      </c>
      <c r="C860" s="1" t="s">
        <v>53</v>
      </c>
      <c r="D860" s="1" t="s">
        <v>1155</v>
      </c>
      <c r="E860" s="1" t="s">
        <v>1156</v>
      </c>
      <c r="F860" s="1">
        <v>297</v>
      </c>
      <c r="G860" s="1">
        <v>2.0699999999999998</v>
      </c>
      <c r="H860" s="1">
        <v>143</v>
      </c>
      <c r="I860" s="1">
        <v>110</v>
      </c>
      <c r="J860" s="1" t="s">
        <v>48</v>
      </c>
      <c r="K860" s="9" t="str">
        <f t="shared" si="13"/>
        <v>GPA</v>
      </c>
    </row>
    <row r="861" spans="1:11" ht="15" customHeight="1">
      <c r="A861" s="1">
        <v>7</v>
      </c>
      <c r="B861" s="1">
        <v>1979</v>
      </c>
      <c r="C861" s="1" t="s">
        <v>20</v>
      </c>
      <c r="D861" s="1" t="s">
        <v>1157</v>
      </c>
      <c r="E861" s="1" t="s">
        <v>1158</v>
      </c>
      <c r="F861" s="1">
        <v>66</v>
      </c>
      <c r="G861" s="1">
        <v>13.65</v>
      </c>
      <c r="H861" s="1">
        <v>5</v>
      </c>
      <c r="I861" s="1">
        <v>0</v>
      </c>
      <c r="J861" s="1" t="s">
        <v>48</v>
      </c>
      <c r="K861" s="9" t="str">
        <f t="shared" si="13"/>
        <v>GPA</v>
      </c>
    </row>
    <row r="862" spans="1:11" ht="15" customHeight="1">
      <c r="A862" s="1">
        <v>7</v>
      </c>
      <c r="B862" s="1">
        <v>1979</v>
      </c>
      <c r="C862" s="1" t="s">
        <v>53</v>
      </c>
      <c r="D862" s="1" t="s">
        <v>1157</v>
      </c>
      <c r="E862" s="1" t="s">
        <v>1158</v>
      </c>
      <c r="F862" s="1">
        <v>2441</v>
      </c>
      <c r="G862" s="1">
        <v>28.77</v>
      </c>
      <c r="H862" s="1">
        <v>85</v>
      </c>
      <c r="I862" s="1">
        <v>110</v>
      </c>
      <c r="J862" s="1" t="s">
        <v>48</v>
      </c>
      <c r="K862" s="9" t="str">
        <f t="shared" si="13"/>
        <v>GPA</v>
      </c>
    </row>
    <row r="863" spans="1:11" ht="15" customHeight="1">
      <c r="A863" s="1">
        <v>7</v>
      </c>
      <c r="B863" s="1">
        <v>1979</v>
      </c>
      <c r="C863" s="1" t="s">
        <v>18</v>
      </c>
      <c r="D863" s="1" t="s">
        <v>1159</v>
      </c>
      <c r="E863" s="1" t="s">
        <v>1160</v>
      </c>
      <c r="F863" s="1">
        <v>363</v>
      </c>
      <c r="G863" s="1">
        <v>23.1</v>
      </c>
      <c r="H863" s="1">
        <v>16</v>
      </c>
      <c r="I863" s="1">
        <v>0</v>
      </c>
      <c r="J863" s="1" t="s">
        <v>48</v>
      </c>
      <c r="K863" s="9" t="str">
        <f t="shared" si="13"/>
        <v>GPA</v>
      </c>
    </row>
    <row r="864" spans="1:11" ht="15" customHeight="1">
      <c r="A864" s="1">
        <v>7</v>
      </c>
      <c r="B864" s="1">
        <v>1979</v>
      </c>
      <c r="C864" s="1" t="s">
        <v>20</v>
      </c>
      <c r="D864" s="1" t="s">
        <v>1159</v>
      </c>
      <c r="E864" s="1" t="s">
        <v>1160</v>
      </c>
      <c r="F864" s="1">
        <v>502</v>
      </c>
      <c r="G864" s="1">
        <v>51.63</v>
      </c>
      <c r="H864" s="1">
        <v>10</v>
      </c>
      <c r="I864" s="1">
        <v>0</v>
      </c>
      <c r="J864" s="1" t="s">
        <v>48</v>
      </c>
      <c r="K864" s="9" t="str">
        <f t="shared" si="13"/>
        <v>GPA</v>
      </c>
    </row>
    <row r="865" spans="1:11" ht="15" customHeight="1">
      <c r="A865" s="1">
        <v>7</v>
      </c>
      <c r="B865" s="1">
        <v>1979</v>
      </c>
      <c r="C865" s="1" t="s">
        <v>19</v>
      </c>
      <c r="D865" s="1" t="s">
        <v>1159</v>
      </c>
      <c r="E865" s="1" t="s">
        <v>1160</v>
      </c>
      <c r="F865" s="1">
        <v>349</v>
      </c>
      <c r="G865" s="1">
        <v>14.4</v>
      </c>
      <c r="H865" s="1">
        <v>24</v>
      </c>
      <c r="I865" s="1">
        <v>35</v>
      </c>
      <c r="J865" s="1" t="s">
        <v>48</v>
      </c>
      <c r="K865" s="9" t="str">
        <f t="shared" si="13"/>
        <v>GPA</v>
      </c>
    </row>
    <row r="866" spans="1:11" ht="15" customHeight="1">
      <c r="A866" s="1">
        <v>7</v>
      </c>
      <c r="B866" s="1">
        <v>1979</v>
      </c>
      <c r="C866" s="1" t="s">
        <v>53</v>
      </c>
      <c r="D866" s="1" t="s">
        <v>1159</v>
      </c>
      <c r="E866" s="1" t="s">
        <v>1160</v>
      </c>
      <c r="F866" s="1">
        <v>292</v>
      </c>
      <c r="G866" s="1">
        <v>2.1</v>
      </c>
      <c r="H866" s="1">
        <v>139</v>
      </c>
      <c r="I866" s="1">
        <v>110</v>
      </c>
      <c r="J866" s="1" t="s">
        <v>48</v>
      </c>
      <c r="K866" s="9" t="str">
        <f t="shared" si="13"/>
        <v>GPA</v>
      </c>
    </row>
    <row r="867" spans="1:11" ht="15" customHeight="1">
      <c r="A867" s="1">
        <v>7</v>
      </c>
      <c r="B867" s="1">
        <v>1979</v>
      </c>
      <c r="C867" s="1" t="s">
        <v>53</v>
      </c>
      <c r="D867" s="1" t="s">
        <v>1161</v>
      </c>
      <c r="E867" s="1" t="s">
        <v>1162</v>
      </c>
      <c r="F867" s="1">
        <v>19457</v>
      </c>
      <c r="G867" s="1">
        <v>139.11000000000001</v>
      </c>
      <c r="H867" s="1">
        <v>140</v>
      </c>
      <c r="I867" s="1">
        <v>110</v>
      </c>
      <c r="J867" s="1" t="s">
        <v>48</v>
      </c>
      <c r="K867" s="9" t="str">
        <f t="shared" si="13"/>
        <v>GPA</v>
      </c>
    </row>
    <row r="868" spans="1:11" ht="15" customHeight="1">
      <c r="A868" s="1">
        <v>7</v>
      </c>
      <c r="B868" s="1">
        <v>1979</v>
      </c>
      <c r="C868" s="1" t="s">
        <v>18</v>
      </c>
      <c r="D868" s="1" t="s">
        <v>1163</v>
      </c>
      <c r="E868" s="1" t="s">
        <v>1164</v>
      </c>
      <c r="F868" s="1">
        <v>403</v>
      </c>
      <c r="G868" s="1">
        <v>12.38</v>
      </c>
      <c r="H868" s="1">
        <v>33</v>
      </c>
      <c r="I868" s="1">
        <v>0</v>
      </c>
      <c r="J868" s="1" t="s">
        <v>48</v>
      </c>
      <c r="K868" s="9" t="str">
        <f t="shared" si="13"/>
        <v>GPA</v>
      </c>
    </row>
    <row r="869" spans="1:11" ht="15" customHeight="1">
      <c r="A869" s="1">
        <v>7</v>
      </c>
      <c r="B869" s="1">
        <v>1979</v>
      </c>
      <c r="C869" s="1" t="s">
        <v>20</v>
      </c>
      <c r="D869" s="1" t="s">
        <v>1163</v>
      </c>
      <c r="E869" s="1" t="s">
        <v>1164</v>
      </c>
      <c r="F869" s="1">
        <v>486</v>
      </c>
      <c r="G869" s="1">
        <v>59.15</v>
      </c>
      <c r="H869" s="1">
        <v>8</v>
      </c>
      <c r="I869" s="1">
        <v>0</v>
      </c>
      <c r="J869" s="1" t="s">
        <v>48</v>
      </c>
      <c r="K869" s="9" t="str">
        <f t="shared" si="13"/>
        <v>GPA</v>
      </c>
    </row>
    <row r="870" spans="1:11" ht="15" customHeight="1">
      <c r="A870" s="1">
        <v>7</v>
      </c>
      <c r="B870" s="1">
        <v>1979</v>
      </c>
      <c r="C870" s="1" t="s">
        <v>19</v>
      </c>
      <c r="D870" s="1" t="s">
        <v>1163</v>
      </c>
      <c r="E870" s="1" t="s">
        <v>1164</v>
      </c>
      <c r="F870" s="1">
        <v>110</v>
      </c>
      <c r="G870" s="1">
        <v>9.92</v>
      </c>
      <c r="H870" s="1">
        <v>11</v>
      </c>
      <c r="I870" s="1">
        <v>35</v>
      </c>
      <c r="J870" s="1" t="s">
        <v>48</v>
      </c>
      <c r="K870" s="9" t="str">
        <f t="shared" si="13"/>
        <v>GPA</v>
      </c>
    </row>
    <row r="871" spans="1:11" ht="15" customHeight="1">
      <c r="A871" s="1">
        <v>7</v>
      </c>
      <c r="B871" s="1">
        <v>1979</v>
      </c>
      <c r="C871" s="1" t="s">
        <v>53</v>
      </c>
      <c r="D871" s="1" t="s">
        <v>1163</v>
      </c>
      <c r="E871" s="1" t="s">
        <v>1164</v>
      </c>
      <c r="F871" s="1">
        <v>377</v>
      </c>
      <c r="G871" s="1">
        <v>1.77</v>
      </c>
      <c r="H871" s="1">
        <v>213</v>
      </c>
      <c r="I871" s="1">
        <v>110</v>
      </c>
      <c r="J871" s="1" t="s">
        <v>48</v>
      </c>
      <c r="K871" s="9" t="str">
        <f t="shared" si="13"/>
        <v>GPA</v>
      </c>
    </row>
    <row r="872" spans="1:11" ht="15" customHeight="1">
      <c r="A872" s="1">
        <v>7</v>
      </c>
      <c r="B872" s="1">
        <v>1979</v>
      </c>
      <c r="C872" s="1" t="s">
        <v>53</v>
      </c>
      <c r="D872" s="1" t="s">
        <v>1165</v>
      </c>
      <c r="E872" s="1" t="s">
        <v>1166</v>
      </c>
      <c r="F872" s="1">
        <v>18501</v>
      </c>
      <c r="G872" s="1">
        <v>118.41</v>
      </c>
      <c r="H872" s="1">
        <v>156</v>
      </c>
      <c r="I872" s="1">
        <v>110</v>
      </c>
      <c r="J872" s="1" t="s">
        <v>48</v>
      </c>
      <c r="K872" s="9" t="str">
        <f t="shared" si="13"/>
        <v>GPA</v>
      </c>
    </row>
    <row r="873" spans="1:11" ht="15" customHeight="1">
      <c r="A873" s="1">
        <v>7</v>
      </c>
      <c r="B873" s="1">
        <v>1979</v>
      </c>
      <c r="C873" s="1" t="s">
        <v>20</v>
      </c>
      <c r="D873" s="1" t="s">
        <v>1167</v>
      </c>
      <c r="E873" s="1" t="s">
        <v>1168</v>
      </c>
      <c r="F873" s="1">
        <v>5</v>
      </c>
      <c r="G873" s="1">
        <v>21.42</v>
      </c>
      <c r="H873" s="1">
        <v>0</v>
      </c>
      <c r="I873" s="1">
        <v>0</v>
      </c>
      <c r="J873" s="1" t="s">
        <v>48</v>
      </c>
      <c r="K873" s="9" t="str">
        <f t="shared" si="13"/>
        <v>GPA</v>
      </c>
    </row>
    <row r="874" spans="1:11" ht="15" customHeight="1">
      <c r="A874" s="1">
        <v>7</v>
      </c>
      <c r="B874" s="1">
        <v>1979</v>
      </c>
      <c r="C874" s="1" t="s">
        <v>53</v>
      </c>
      <c r="D874" s="1" t="s">
        <v>1167</v>
      </c>
      <c r="E874" s="1" t="s">
        <v>1168</v>
      </c>
      <c r="F874" s="1">
        <v>205</v>
      </c>
      <c r="G874" s="1">
        <v>2.2000000000000002</v>
      </c>
      <c r="H874" s="1">
        <v>93</v>
      </c>
      <c r="I874" s="1">
        <v>110</v>
      </c>
      <c r="J874" s="1" t="s">
        <v>48</v>
      </c>
      <c r="K874" s="9" t="str">
        <f t="shared" si="13"/>
        <v>GPA</v>
      </c>
    </row>
    <row r="875" spans="1:11" ht="15" customHeight="1">
      <c r="A875" s="1">
        <v>7</v>
      </c>
      <c r="B875" s="1">
        <v>1979</v>
      </c>
      <c r="C875" s="1" t="s">
        <v>20</v>
      </c>
      <c r="D875" s="1" t="s">
        <v>1169</v>
      </c>
      <c r="E875" s="1" t="s">
        <v>1170</v>
      </c>
      <c r="F875" s="1">
        <v>22</v>
      </c>
      <c r="G875" s="1">
        <v>1.93</v>
      </c>
      <c r="H875" s="1">
        <v>11</v>
      </c>
      <c r="I875" s="1">
        <v>0</v>
      </c>
      <c r="J875" s="1" t="s">
        <v>48</v>
      </c>
      <c r="K875" s="9" t="str">
        <f t="shared" si="13"/>
        <v>GPA</v>
      </c>
    </row>
    <row r="876" spans="1:11" ht="15" customHeight="1">
      <c r="A876" s="1">
        <v>7</v>
      </c>
      <c r="B876" s="1">
        <v>1979</v>
      </c>
      <c r="C876" s="1" t="s">
        <v>53</v>
      </c>
      <c r="D876" s="1" t="s">
        <v>1169</v>
      </c>
      <c r="E876" s="1" t="s">
        <v>1170</v>
      </c>
      <c r="F876" s="1">
        <v>16165</v>
      </c>
      <c r="G876" s="1">
        <v>100.77</v>
      </c>
      <c r="H876" s="1">
        <v>160</v>
      </c>
      <c r="I876" s="1">
        <v>110</v>
      </c>
      <c r="J876" s="1" t="s">
        <v>48</v>
      </c>
      <c r="K876" s="9" t="str">
        <f t="shared" si="13"/>
        <v>GPA</v>
      </c>
    </row>
    <row r="877" spans="1:11" ht="15" customHeight="1">
      <c r="A877" s="1">
        <v>7</v>
      </c>
      <c r="B877" s="1">
        <v>1979</v>
      </c>
      <c r="C877" s="1" t="s">
        <v>53</v>
      </c>
      <c r="D877" s="1" t="s">
        <v>1171</v>
      </c>
      <c r="E877" s="1" t="s">
        <v>1172</v>
      </c>
      <c r="F877" s="1">
        <v>124</v>
      </c>
      <c r="G877" s="1">
        <v>1.49</v>
      </c>
      <c r="H877" s="1">
        <v>83</v>
      </c>
      <c r="I877" s="1">
        <v>110</v>
      </c>
      <c r="J877" s="1" t="s">
        <v>48</v>
      </c>
      <c r="K877" s="9" t="str">
        <f t="shared" si="13"/>
        <v>GPA</v>
      </c>
    </row>
    <row r="878" spans="1:11" ht="15" customHeight="1">
      <c r="A878" s="1">
        <v>7</v>
      </c>
      <c r="B878" s="1">
        <v>1979</v>
      </c>
      <c r="C878" s="1" t="s">
        <v>19</v>
      </c>
      <c r="D878" s="1" t="s">
        <v>1173</v>
      </c>
      <c r="E878" s="1" t="s">
        <v>1174</v>
      </c>
      <c r="F878" s="1">
        <v>207</v>
      </c>
      <c r="G878" s="1">
        <v>33.590000000000003</v>
      </c>
      <c r="H878" s="1">
        <v>6</v>
      </c>
      <c r="I878" s="1">
        <v>35</v>
      </c>
      <c r="J878" s="1" t="s">
        <v>48</v>
      </c>
      <c r="K878" s="9" t="str">
        <f t="shared" si="13"/>
        <v>GPA</v>
      </c>
    </row>
    <row r="879" spans="1:11" ht="15" customHeight="1">
      <c r="A879" s="1">
        <v>7</v>
      </c>
      <c r="B879" s="1">
        <v>1979</v>
      </c>
      <c r="C879" s="1" t="s">
        <v>18</v>
      </c>
      <c r="D879" s="1" t="s">
        <v>1175</v>
      </c>
      <c r="E879" s="1" t="s">
        <v>1176</v>
      </c>
      <c r="F879" s="1">
        <v>2038</v>
      </c>
      <c r="G879" s="1">
        <v>93.49</v>
      </c>
      <c r="H879" s="1">
        <v>22</v>
      </c>
      <c r="I879" s="1">
        <v>0</v>
      </c>
      <c r="J879" s="1" t="s">
        <v>48</v>
      </c>
      <c r="K879" s="9" t="str">
        <f t="shared" si="13"/>
        <v>GPA</v>
      </c>
    </row>
    <row r="880" spans="1:11" ht="15" customHeight="1">
      <c r="A880" s="1">
        <v>7</v>
      </c>
      <c r="B880" s="1">
        <v>1979</v>
      </c>
      <c r="C880" s="1" t="s">
        <v>53</v>
      </c>
      <c r="D880" s="1" t="s">
        <v>1175</v>
      </c>
      <c r="E880" s="1" t="s">
        <v>1176</v>
      </c>
      <c r="F880" s="1">
        <v>2105</v>
      </c>
      <c r="G880" s="1">
        <v>19.13</v>
      </c>
      <c r="H880" s="1">
        <v>110</v>
      </c>
      <c r="I880" s="1">
        <v>110</v>
      </c>
      <c r="J880" s="1" t="s">
        <v>48</v>
      </c>
      <c r="K880" s="9" t="str">
        <f t="shared" si="13"/>
        <v>GPA</v>
      </c>
    </row>
    <row r="881" spans="1:11" ht="15" customHeight="1">
      <c r="A881" s="1">
        <v>7</v>
      </c>
      <c r="B881" s="1">
        <v>1979</v>
      </c>
      <c r="C881" s="1" t="s">
        <v>53</v>
      </c>
      <c r="D881" s="1" t="s">
        <v>1177</v>
      </c>
      <c r="E881" s="1" t="s">
        <v>1178</v>
      </c>
      <c r="F881" s="1">
        <v>20801</v>
      </c>
      <c r="G881" s="1">
        <v>115.55</v>
      </c>
      <c r="H881" s="1">
        <v>180</v>
      </c>
      <c r="I881" s="1">
        <v>110</v>
      </c>
      <c r="J881" s="1" t="s">
        <v>48</v>
      </c>
      <c r="K881" s="9" t="str">
        <f t="shared" si="13"/>
        <v>GPA</v>
      </c>
    </row>
    <row r="882" spans="1:11" ht="15" customHeight="1">
      <c r="A882" s="1">
        <v>7</v>
      </c>
      <c r="B882" s="1">
        <v>1979</v>
      </c>
      <c r="C882" s="1" t="s">
        <v>18</v>
      </c>
      <c r="D882" s="1" t="s">
        <v>1179</v>
      </c>
      <c r="E882" s="1" t="s">
        <v>1180</v>
      </c>
      <c r="F882" s="1">
        <v>296</v>
      </c>
      <c r="G882" s="1">
        <v>13.37</v>
      </c>
      <c r="H882" s="1">
        <v>22</v>
      </c>
      <c r="I882" s="1">
        <v>0</v>
      </c>
      <c r="J882" s="1" t="s">
        <v>48</v>
      </c>
      <c r="K882" s="9" t="str">
        <f t="shared" si="13"/>
        <v>GPA</v>
      </c>
    </row>
    <row r="883" spans="1:11" ht="15" customHeight="1">
      <c r="A883" s="1">
        <v>7</v>
      </c>
      <c r="B883" s="1">
        <v>1979</v>
      </c>
      <c r="C883" s="1" t="s">
        <v>20</v>
      </c>
      <c r="D883" s="1" t="s">
        <v>1179</v>
      </c>
      <c r="E883" s="1" t="s">
        <v>1180</v>
      </c>
      <c r="F883" s="1">
        <v>95</v>
      </c>
      <c r="G883" s="1">
        <v>2.73</v>
      </c>
      <c r="H883" s="1">
        <v>35</v>
      </c>
      <c r="I883" s="1">
        <v>0</v>
      </c>
      <c r="J883" s="1" t="s">
        <v>48</v>
      </c>
      <c r="K883" s="9" t="str">
        <f t="shared" si="13"/>
        <v>GPA</v>
      </c>
    </row>
    <row r="884" spans="1:11" ht="15" customHeight="1">
      <c r="A884" s="1">
        <v>7</v>
      </c>
      <c r="B884" s="1">
        <v>1979</v>
      </c>
      <c r="C884" s="1" t="s">
        <v>19</v>
      </c>
      <c r="D884" s="1" t="s">
        <v>1179</v>
      </c>
      <c r="E884" s="1" t="s">
        <v>1180</v>
      </c>
      <c r="F884" s="1">
        <v>113</v>
      </c>
      <c r="G884" s="1">
        <v>0.54</v>
      </c>
      <c r="H884" s="1">
        <v>209</v>
      </c>
      <c r="I884" s="1">
        <v>35</v>
      </c>
      <c r="J884" s="1" t="s">
        <v>48</v>
      </c>
      <c r="K884" s="9" t="str">
        <f t="shared" si="13"/>
        <v>GPA</v>
      </c>
    </row>
    <row r="885" spans="1:11" ht="15" customHeight="1">
      <c r="A885" s="1">
        <v>7</v>
      </c>
      <c r="B885" s="1">
        <v>1979</v>
      </c>
      <c r="C885" s="1" t="s">
        <v>53</v>
      </c>
      <c r="D885" s="1" t="s">
        <v>1179</v>
      </c>
      <c r="E885" s="1" t="s">
        <v>1180</v>
      </c>
      <c r="F885" s="1">
        <v>87</v>
      </c>
      <c r="G885" s="1">
        <v>1.26</v>
      </c>
      <c r="H885" s="1">
        <v>69</v>
      </c>
      <c r="I885" s="1">
        <v>110</v>
      </c>
      <c r="J885" s="1" t="s">
        <v>48</v>
      </c>
      <c r="K885" s="9" t="str">
        <f t="shared" si="13"/>
        <v>GPA</v>
      </c>
    </row>
    <row r="886" spans="1:11" ht="15" customHeight="1">
      <c r="A886" s="1">
        <v>7</v>
      </c>
      <c r="B886" s="1">
        <v>1979</v>
      </c>
      <c r="C886" s="1" t="s">
        <v>53</v>
      </c>
      <c r="D886" s="1" t="s">
        <v>1181</v>
      </c>
      <c r="E886" s="1" t="s">
        <v>1182</v>
      </c>
      <c r="F886" s="1">
        <v>11424</v>
      </c>
      <c r="G886" s="1">
        <v>86</v>
      </c>
      <c r="H886" s="1">
        <v>133</v>
      </c>
      <c r="I886" s="1">
        <v>110</v>
      </c>
      <c r="J886" s="1" t="s">
        <v>48</v>
      </c>
      <c r="K886" s="9" t="str">
        <f t="shared" si="13"/>
        <v>GPA</v>
      </c>
    </row>
    <row r="887" spans="1:11" ht="15" customHeight="1">
      <c r="A887" s="1">
        <v>7</v>
      </c>
      <c r="B887" s="1">
        <v>1979</v>
      </c>
      <c r="C887" s="1" t="s">
        <v>19</v>
      </c>
      <c r="D887" s="1" t="s">
        <v>1183</v>
      </c>
      <c r="E887" s="1" t="s">
        <v>1184</v>
      </c>
      <c r="F887" s="1">
        <v>1798</v>
      </c>
      <c r="G887" s="1">
        <v>78.14</v>
      </c>
      <c r="H887" s="1">
        <v>23</v>
      </c>
      <c r="I887" s="1">
        <v>35</v>
      </c>
      <c r="J887" s="1" t="s">
        <v>48</v>
      </c>
      <c r="K887" s="9" t="str">
        <f t="shared" si="13"/>
        <v>GPA</v>
      </c>
    </row>
    <row r="888" spans="1:11" ht="15" customHeight="1">
      <c r="A888" s="1">
        <v>7</v>
      </c>
      <c r="B888" s="1">
        <v>1979</v>
      </c>
      <c r="C888" s="1" t="s">
        <v>53</v>
      </c>
      <c r="D888" s="1" t="s">
        <v>1185</v>
      </c>
      <c r="E888" s="1" t="s">
        <v>1186</v>
      </c>
      <c r="F888" s="1">
        <v>12864</v>
      </c>
      <c r="G888" s="1">
        <v>123.73</v>
      </c>
      <c r="H888" s="1">
        <v>104</v>
      </c>
      <c r="I888" s="1">
        <v>110</v>
      </c>
      <c r="J888" s="1" t="s">
        <v>48</v>
      </c>
      <c r="K888" s="9" t="str">
        <f t="shared" si="13"/>
        <v>GPA</v>
      </c>
    </row>
    <row r="889" spans="1:11" ht="15" customHeight="1">
      <c r="A889" s="1">
        <v>7</v>
      </c>
      <c r="B889" s="1">
        <v>1979</v>
      </c>
      <c r="C889" s="1" t="s">
        <v>53</v>
      </c>
      <c r="D889" s="1" t="s">
        <v>1187</v>
      </c>
      <c r="E889" s="1" t="s">
        <v>1188</v>
      </c>
      <c r="F889" s="1">
        <v>498</v>
      </c>
      <c r="G889" s="1">
        <v>12.64</v>
      </c>
      <c r="H889" s="1">
        <v>39</v>
      </c>
      <c r="I889" s="1">
        <v>110</v>
      </c>
      <c r="J889" s="1" t="s">
        <v>48</v>
      </c>
      <c r="K889" s="9" t="str">
        <f t="shared" si="13"/>
        <v>GPA</v>
      </c>
    </row>
    <row r="890" spans="1:11" ht="15" customHeight="1">
      <c r="A890" s="1">
        <v>7</v>
      </c>
      <c r="B890" s="1">
        <v>1979</v>
      </c>
      <c r="C890" s="1" t="s">
        <v>20</v>
      </c>
      <c r="D890" s="1" t="s">
        <v>1189</v>
      </c>
      <c r="E890" s="1" t="s">
        <v>1190</v>
      </c>
      <c r="F890" s="1">
        <v>5</v>
      </c>
      <c r="G890" s="1">
        <v>3.35</v>
      </c>
      <c r="H890" s="1">
        <v>1</v>
      </c>
      <c r="I890" s="1">
        <v>0</v>
      </c>
      <c r="J890" s="1" t="s">
        <v>48</v>
      </c>
      <c r="K890" s="9" t="str">
        <f t="shared" si="13"/>
        <v>GPA</v>
      </c>
    </row>
    <row r="891" spans="1:11" ht="15" customHeight="1">
      <c r="A891" s="1">
        <v>7</v>
      </c>
      <c r="B891" s="1">
        <v>1979</v>
      </c>
      <c r="C891" s="1" t="s">
        <v>53</v>
      </c>
      <c r="D891" s="1" t="s">
        <v>1189</v>
      </c>
      <c r="E891" s="1" t="s">
        <v>1190</v>
      </c>
      <c r="F891" s="1">
        <v>2100</v>
      </c>
      <c r="G891" s="1">
        <v>39.159999999999997</v>
      </c>
      <c r="H891" s="1">
        <v>54</v>
      </c>
      <c r="I891" s="1">
        <v>110</v>
      </c>
      <c r="J891" s="1" t="s">
        <v>48</v>
      </c>
      <c r="K891" s="9" t="str">
        <f t="shared" si="13"/>
        <v>GPA</v>
      </c>
    </row>
    <row r="892" spans="1:11" ht="15" customHeight="1">
      <c r="A892" s="1">
        <v>7</v>
      </c>
      <c r="B892" s="1">
        <v>1979</v>
      </c>
      <c r="C892" s="1" t="s">
        <v>53</v>
      </c>
      <c r="D892" s="1" t="s">
        <v>1191</v>
      </c>
      <c r="E892" s="1" t="s">
        <v>1192</v>
      </c>
      <c r="F892" s="1">
        <v>2877</v>
      </c>
      <c r="G892" s="1">
        <v>36.83</v>
      </c>
      <c r="H892" s="1">
        <v>78</v>
      </c>
      <c r="I892" s="1">
        <v>110</v>
      </c>
      <c r="J892" s="1" t="s">
        <v>48</v>
      </c>
      <c r="K892" s="9" t="str">
        <f t="shared" si="13"/>
        <v>GPA</v>
      </c>
    </row>
    <row r="893" spans="1:11" ht="15" customHeight="1">
      <c r="A893" s="1">
        <v>7</v>
      </c>
      <c r="B893" s="1">
        <v>1979</v>
      </c>
      <c r="C893" s="1" t="s">
        <v>21</v>
      </c>
      <c r="D893" s="1" t="s">
        <v>1193</v>
      </c>
      <c r="E893" s="1" t="s">
        <v>1194</v>
      </c>
      <c r="F893" s="1">
        <v>1882</v>
      </c>
      <c r="G893" s="1">
        <v>101.68</v>
      </c>
      <c r="H893" s="1">
        <v>19</v>
      </c>
      <c r="I893" s="1">
        <v>18</v>
      </c>
      <c r="J893" s="1" t="s">
        <v>48</v>
      </c>
      <c r="K893" s="9" t="str">
        <f t="shared" si="13"/>
        <v>GPA</v>
      </c>
    </row>
    <row r="894" spans="1:11" ht="15" customHeight="1">
      <c r="A894" s="1">
        <v>7</v>
      </c>
      <c r="B894" s="1">
        <v>1979</v>
      </c>
      <c r="C894" s="1" t="s">
        <v>18</v>
      </c>
      <c r="D894" s="1" t="s">
        <v>1193</v>
      </c>
      <c r="E894" s="1" t="s">
        <v>1194</v>
      </c>
      <c r="F894" s="1">
        <v>11</v>
      </c>
      <c r="G894" s="1">
        <v>2.0499999999999998</v>
      </c>
      <c r="H894" s="1">
        <v>5</v>
      </c>
      <c r="I894" s="1">
        <v>0</v>
      </c>
      <c r="J894" s="1" t="s">
        <v>48</v>
      </c>
      <c r="K894" s="9" t="str">
        <f t="shared" si="13"/>
        <v>GPA</v>
      </c>
    </row>
    <row r="895" spans="1:11" ht="15" customHeight="1">
      <c r="A895" s="1">
        <v>7</v>
      </c>
      <c r="B895" s="1">
        <v>1979</v>
      </c>
      <c r="C895" s="1" t="s">
        <v>53</v>
      </c>
      <c r="D895" s="1" t="s">
        <v>1193</v>
      </c>
      <c r="E895" s="1" t="s">
        <v>1194</v>
      </c>
      <c r="F895" s="1">
        <v>1123</v>
      </c>
      <c r="G895" s="1">
        <v>10.63</v>
      </c>
      <c r="H895" s="1">
        <v>106</v>
      </c>
      <c r="I895" s="1">
        <v>110</v>
      </c>
      <c r="J895" s="1" t="s">
        <v>48</v>
      </c>
      <c r="K895" s="9" t="str">
        <f t="shared" si="13"/>
        <v>GPA</v>
      </c>
    </row>
    <row r="896" spans="1:11" ht="15" customHeight="1">
      <c r="A896" s="1">
        <v>7</v>
      </c>
      <c r="B896" s="1">
        <v>7801</v>
      </c>
      <c r="C896" s="1" t="s">
        <v>21</v>
      </c>
      <c r="D896" s="1" t="s">
        <v>1195</v>
      </c>
      <c r="E896" s="1" t="s">
        <v>1196</v>
      </c>
      <c r="F896" s="1">
        <v>1941</v>
      </c>
      <c r="G896" s="1">
        <v>161.75</v>
      </c>
      <c r="H896" s="1">
        <v>12</v>
      </c>
      <c r="I896" s="1">
        <v>0</v>
      </c>
      <c r="J896" s="1" t="s">
        <v>48</v>
      </c>
      <c r="K896" s="9" t="str">
        <f t="shared" si="13"/>
        <v>GPA</v>
      </c>
    </row>
    <row r="897" spans="1:11" ht="15" customHeight="1">
      <c r="A897" s="1">
        <v>7</v>
      </c>
      <c r="B897" s="1">
        <v>7801</v>
      </c>
      <c r="C897" s="1" t="s">
        <v>21</v>
      </c>
      <c r="D897" s="1" t="s">
        <v>1197</v>
      </c>
      <c r="E897" s="1" t="s">
        <v>1198</v>
      </c>
      <c r="F897" s="1">
        <v>1720</v>
      </c>
      <c r="G897" s="1">
        <v>188.68</v>
      </c>
      <c r="H897" s="1">
        <v>9</v>
      </c>
      <c r="I897" s="1">
        <v>0</v>
      </c>
      <c r="J897" s="1" t="s">
        <v>48</v>
      </c>
      <c r="K897" s="9" t="str">
        <f t="shared" si="13"/>
        <v>GPA</v>
      </c>
    </row>
    <row r="898" spans="1:11" ht="15" customHeight="1">
      <c r="A898" s="1">
        <v>7</v>
      </c>
      <c r="B898" s="1">
        <v>7801</v>
      </c>
      <c r="C898" s="1" t="s">
        <v>21</v>
      </c>
      <c r="D898" s="1" t="s">
        <v>1199</v>
      </c>
      <c r="E898" s="1" t="s">
        <v>1200</v>
      </c>
      <c r="F898" s="1">
        <v>1478</v>
      </c>
      <c r="G898" s="1">
        <v>81.38</v>
      </c>
      <c r="H898" s="1">
        <v>18</v>
      </c>
      <c r="I898" s="1">
        <v>0</v>
      </c>
      <c r="J898" s="1" t="s">
        <v>48</v>
      </c>
      <c r="K898" s="9" t="str">
        <f t="shared" ref="K898:K961" si="14">IF(J898&lt;&gt;"",IF(OR(UPPER(J898)="TERCEIRO",UPPER(J898)="TERCEIRA"),"TERCEIRA",IF(UPPER(J898)="GPA","GPA",J898)),IF(LEFT(D898,1)="T","TERCEIRA","GPA"))</f>
        <v>GPA</v>
      </c>
    </row>
    <row r="899" spans="1:11" ht="15" customHeight="1">
      <c r="A899" s="1">
        <v>7</v>
      </c>
      <c r="B899" s="1">
        <v>7801</v>
      </c>
      <c r="C899" s="1" t="s">
        <v>20</v>
      </c>
      <c r="D899" s="1" t="s">
        <v>1201</v>
      </c>
      <c r="E899" s="1" t="s">
        <v>1202</v>
      </c>
      <c r="F899" s="1">
        <v>11</v>
      </c>
      <c r="G899" s="1">
        <v>1.67</v>
      </c>
      <c r="H899" s="1">
        <v>7</v>
      </c>
      <c r="I899" s="1">
        <v>0</v>
      </c>
      <c r="J899" s="1" t="s">
        <v>48</v>
      </c>
      <c r="K899" s="9" t="str">
        <f t="shared" si="14"/>
        <v>GPA</v>
      </c>
    </row>
    <row r="900" spans="1:11" ht="15" customHeight="1">
      <c r="A900" s="1">
        <v>7</v>
      </c>
      <c r="B900" s="1">
        <v>7801</v>
      </c>
      <c r="C900" s="1" t="s">
        <v>19</v>
      </c>
      <c r="D900" s="1" t="s">
        <v>1201</v>
      </c>
      <c r="E900" s="1" t="s">
        <v>1202</v>
      </c>
      <c r="F900" s="1">
        <v>2580</v>
      </c>
      <c r="G900" s="1">
        <v>148.11000000000001</v>
      </c>
      <c r="H900" s="1">
        <v>17</v>
      </c>
      <c r="I900" s="1">
        <v>0</v>
      </c>
      <c r="J900" s="1" t="s">
        <v>48</v>
      </c>
      <c r="K900" s="9" t="str">
        <f t="shared" si="14"/>
        <v>GPA</v>
      </c>
    </row>
    <row r="901" spans="1:11" ht="15" customHeight="1">
      <c r="A901" s="1">
        <v>7</v>
      </c>
      <c r="B901" s="1">
        <v>7801</v>
      </c>
      <c r="C901" s="1" t="s">
        <v>21</v>
      </c>
      <c r="D901" s="1" t="s">
        <v>1203</v>
      </c>
      <c r="E901" s="1" t="s">
        <v>1204</v>
      </c>
      <c r="F901" s="1">
        <v>4042</v>
      </c>
      <c r="G901" s="1">
        <v>190.15</v>
      </c>
      <c r="H901" s="1">
        <v>21</v>
      </c>
      <c r="I901" s="1">
        <v>0</v>
      </c>
      <c r="J901" s="1" t="s">
        <v>48</v>
      </c>
      <c r="K901" s="9" t="str">
        <f t="shared" si="14"/>
        <v>GPA</v>
      </c>
    </row>
    <row r="902" spans="1:11" ht="15" customHeight="1">
      <c r="A902" s="1">
        <v>7</v>
      </c>
      <c r="B902" s="1">
        <v>7801</v>
      </c>
      <c r="C902" s="1" t="s">
        <v>21</v>
      </c>
      <c r="D902" s="1" t="s">
        <v>1205</v>
      </c>
      <c r="E902" s="1" t="s">
        <v>1206</v>
      </c>
      <c r="F902" s="1">
        <v>1409</v>
      </c>
      <c r="G902" s="1">
        <v>192.73</v>
      </c>
      <c r="H902" s="1">
        <v>7</v>
      </c>
      <c r="I902" s="1">
        <v>0</v>
      </c>
      <c r="J902" s="1" t="s">
        <v>48</v>
      </c>
      <c r="K902" s="9" t="str">
        <f t="shared" si="14"/>
        <v>GPA</v>
      </c>
    </row>
    <row r="903" spans="1:11" ht="15" customHeight="1">
      <c r="A903" s="1">
        <v>7</v>
      </c>
      <c r="B903" s="1">
        <v>7801</v>
      </c>
      <c r="C903" s="1" t="s">
        <v>21</v>
      </c>
      <c r="D903" s="1" t="s">
        <v>1207</v>
      </c>
      <c r="E903" s="1" t="s">
        <v>1208</v>
      </c>
      <c r="F903" s="1">
        <v>601</v>
      </c>
      <c r="G903" s="1">
        <v>96.49</v>
      </c>
      <c r="H903" s="1">
        <v>6</v>
      </c>
      <c r="I903" s="1">
        <v>0</v>
      </c>
      <c r="J903" s="1" t="s">
        <v>48</v>
      </c>
      <c r="K903" s="9" t="str">
        <f t="shared" si="14"/>
        <v>GPA</v>
      </c>
    </row>
    <row r="904" spans="1:11" ht="15" customHeight="1">
      <c r="A904" s="1">
        <v>7</v>
      </c>
      <c r="B904" s="1">
        <v>7801</v>
      </c>
      <c r="C904" s="1" t="s">
        <v>21</v>
      </c>
      <c r="D904" s="1" t="s">
        <v>1209</v>
      </c>
      <c r="E904" s="1" t="s">
        <v>1210</v>
      </c>
      <c r="F904" s="1">
        <v>1854</v>
      </c>
      <c r="G904" s="1">
        <v>162.15</v>
      </c>
      <c r="H904" s="1">
        <v>11</v>
      </c>
      <c r="I904" s="1">
        <v>0</v>
      </c>
      <c r="J904" s="1" t="s">
        <v>48</v>
      </c>
      <c r="K904" s="9" t="str">
        <f t="shared" si="14"/>
        <v>GPA</v>
      </c>
    </row>
    <row r="905" spans="1:11" ht="15" customHeight="1">
      <c r="A905" s="1">
        <v>7</v>
      </c>
      <c r="B905" s="1">
        <v>7801</v>
      </c>
      <c r="C905" s="1" t="s">
        <v>19</v>
      </c>
      <c r="D905" s="1" t="s">
        <v>1211</v>
      </c>
      <c r="E905" s="1" t="s">
        <v>1212</v>
      </c>
      <c r="F905" s="1">
        <v>1365</v>
      </c>
      <c r="G905" s="1">
        <v>74.040000000000006</v>
      </c>
      <c r="H905" s="1">
        <v>18</v>
      </c>
      <c r="I905" s="1">
        <v>0</v>
      </c>
      <c r="J905" s="1" t="s">
        <v>48</v>
      </c>
      <c r="K905" s="9" t="str">
        <f t="shared" si="14"/>
        <v>GPA</v>
      </c>
    </row>
    <row r="906" spans="1:11" ht="15" customHeight="1">
      <c r="A906" s="1">
        <v>7</v>
      </c>
      <c r="B906" s="1">
        <v>7801</v>
      </c>
      <c r="C906" s="1" t="s">
        <v>20</v>
      </c>
      <c r="D906" s="1" t="s">
        <v>1213</v>
      </c>
      <c r="E906" s="1" t="s">
        <v>1214</v>
      </c>
      <c r="F906" s="1">
        <v>12</v>
      </c>
      <c r="G906" s="1">
        <v>20.010000000000002</v>
      </c>
      <c r="H906" s="1">
        <v>1</v>
      </c>
      <c r="I906" s="1">
        <v>0</v>
      </c>
      <c r="J906" s="1" t="s">
        <v>48</v>
      </c>
      <c r="K906" s="9" t="str">
        <f t="shared" si="14"/>
        <v>GPA</v>
      </c>
    </row>
    <row r="907" spans="1:11" ht="15" customHeight="1">
      <c r="A907" s="1">
        <v>7</v>
      </c>
      <c r="B907" s="1">
        <v>7801</v>
      </c>
      <c r="C907" s="1" t="s">
        <v>19</v>
      </c>
      <c r="D907" s="1" t="s">
        <v>1213</v>
      </c>
      <c r="E907" s="1" t="s">
        <v>1214</v>
      </c>
      <c r="F907" s="1">
        <v>12</v>
      </c>
      <c r="G907" s="1">
        <v>12.28</v>
      </c>
      <c r="H907" s="1">
        <v>1</v>
      </c>
      <c r="I907" s="1">
        <v>0</v>
      </c>
      <c r="J907" s="1" t="s">
        <v>48</v>
      </c>
      <c r="K907" s="9" t="str">
        <f t="shared" si="14"/>
        <v>GPA</v>
      </c>
    </row>
    <row r="908" spans="1:11" ht="15" customHeight="1">
      <c r="A908" s="1">
        <v>7</v>
      </c>
      <c r="B908" s="1">
        <v>7801</v>
      </c>
      <c r="C908" s="1" t="s">
        <v>21</v>
      </c>
      <c r="D908" s="1" t="s">
        <v>1215</v>
      </c>
      <c r="E908" s="1" t="s">
        <v>1216</v>
      </c>
      <c r="F908" s="1">
        <v>1396</v>
      </c>
      <c r="G908" s="1">
        <v>140.63</v>
      </c>
      <c r="H908" s="1">
        <v>10</v>
      </c>
      <c r="I908" s="1">
        <v>0</v>
      </c>
      <c r="J908" s="1" t="s">
        <v>48</v>
      </c>
      <c r="K908" s="9" t="str">
        <f t="shared" si="14"/>
        <v>GPA</v>
      </c>
    </row>
    <row r="909" spans="1:11" ht="15" customHeight="1">
      <c r="A909" s="1">
        <v>7</v>
      </c>
      <c r="B909" s="1">
        <v>7801</v>
      </c>
      <c r="C909" s="1" t="s">
        <v>21</v>
      </c>
      <c r="D909" s="1" t="s">
        <v>1217</v>
      </c>
      <c r="E909" s="1" t="s">
        <v>1218</v>
      </c>
      <c r="F909" s="1">
        <v>1005</v>
      </c>
      <c r="G909" s="1">
        <v>105.68</v>
      </c>
      <c r="H909" s="1">
        <v>10</v>
      </c>
      <c r="I909" s="1">
        <v>0</v>
      </c>
      <c r="J909" s="1" t="s">
        <v>48</v>
      </c>
      <c r="K909" s="9" t="str">
        <f t="shared" si="14"/>
        <v>GPA</v>
      </c>
    </row>
    <row r="910" spans="1:11" ht="15" customHeight="1">
      <c r="A910" s="1">
        <v>7</v>
      </c>
      <c r="B910" s="1">
        <v>7801</v>
      </c>
      <c r="C910" s="1" t="s">
        <v>21</v>
      </c>
      <c r="D910" s="1" t="s">
        <v>1219</v>
      </c>
      <c r="E910" s="1" t="s">
        <v>1220</v>
      </c>
      <c r="F910" s="1">
        <v>1661</v>
      </c>
      <c r="G910" s="1">
        <v>216.22</v>
      </c>
      <c r="H910" s="1">
        <v>8</v>
      </c>
      <c r="I910" s="1">
        <v>0</v>
      </c>
      <c r="J910" s="1" t="s">
        <v>48</v>
      </c>
      <c r="K910" s="9" t="str">
        <f t="shared" si="14"/>
        <v>GPA</v>
      </c>
    </row>
    <row r="911" spans="1:11" ht="15" customHeight="1">
      <c r="A911" s="1">
        <v>7</v>
      </c>
      <c r="B911" s="1">
        <v>7801</v>
      </c>
      <c r="C911" s="1" t="s">
        <v>21</v>
      </c>
      <c r="D911" s="1" t="s">
        <v>1221</v>
      </c>
      <c r="E911" s="1" t="s">
        <v>1222</v>
      </c>
      <c r="F911" s="1">
        <v>1378</v>
      </c>
      <c r="G911" s="1">
        <v>92.61</v>
      </c>
      <c r="H911" s="1">
        <v>15</v>
      </c>
      <c r="I911" s="1">
        <v>0</v>
      </c>
      <c r="J911" s="1" t="s">
        <v>48</v>
      </c>
      <c r="K911" s="9" t="str">
        <f t="shared" si="14"/>
        <v>GPA</v>
      </c>
    </row>
    <row r="912" spans="1:11" ht="15" customHeight="1">
      <c r="A912" s="1">
        <v>7</v>
      </c>
      <c r="B912" s="1">
        <v>7801</v>
      </c>
      <c r="C912" s="1" t="s">
        <v>21</v>
      </c>
      <c r="D912" s="1" t="s">
        <v>1223</v>
      </c>
      <c r="E912" s="1" t="s">
        <v>1224</v>
      </c>
      <c r="F912" s="1">
        <v>85</v>
      </c>
      <c r="G912" s="1">
        <v>6.55</v>
      </c>
      <c r="H912" s="1">
        <v>13</v>
      </c>
      <c r="I912" s="1">
        <v>0</v>
      </c>
      <c r="J912" s="1" t="s">
        <v>48</v>
      </c>
      <c r="K912" s="9" t="str">
        <f t="shared" si="14"/>
        <v>GPA</v>
      </c>
    </row>
    <row r="913" spans="1:11" ht="15" customHeight="1">
      <c r="A913" s="1">
        <v>7</v>
      </c>
      <c r="B913" s="1">
        <v>7801</v>
      </c>
      <c r="C913" s="1" t="s">
        <v>21</v>
      </c>
      <c r="D913" s="1" t="s">
        <v>1225</v>
      </c>
      <c r="E913" s="1" t="s">
        <v>1226</v>
      </c>
      <c r="F913" s="1">
        <v>839</v>
      </c>
      <c r="G913" s="1">
        <v>103</v>
      </c>
      <c r="H913" s="1">
        <v>8</v>
      </c>
      <c r="I913" s="1">
        <v>0</v>
      </c>
      <c r="J913" s="1" t="s">
        <v>48</v>
      </c>
      <c r="K913" s="9" t="str">
        <f t="shared" si="14"/>
        <v>GPA</v>
      </c>
    </row>
    <row r="914" spans="1:11" ht="15" customHeight="1">
      <c r="A914" s="1">
        <v>7</v>
      </c>
      <c r="B914" s="1">
        <v>7801</v>
      </c>
      <c r="C914" s="1" t="s">
        <v>21</v>
      </c>
      <c r="D914" s="1" t="s">
        <v>1227</v>
      </c>
      <c r="E914" s="1" t="s">
        <v>1228</v>
      </c>
      <c r="F914" s="1">
        <v>2297</v>
      </c>
      <c r="G914" s="1">
        <v>224.28</v>
      </c>
      <c r="H914" s="1">
        <v>10</v>
      </c>
      <c r="I914" s="1">
        <v>0</v>
      </c>
      <c r="J914" s="1" t="s">
        <v>48</v>
      </c>
      <c r="K914" s="9" t="str">
        <f t="shared" si="14"/>
        <v>GPA</v>
      </c>
    </row>
    <row r="915" spans="1:11" ht="15" customHeight="1">
      <c r="A915" s="1">
        <v>7</v>
      </c>
      <c r="B915" s="1">
        <v>7801</v>
      </c>
      <c r="C915" s="1" t="s">
        <v>21</v>
      </c>
      <c r="D915" s="1" t="s">
        <v>1229</v>
      </c>
      <c r="E915" s="1" t="s">
        <v>1230</v>
      </c>
      <c r="F915" s="1">
        <v>974</v>
      </c>
      <c r="G915" s="1">
        <v>122.34</v>
      </c>
      <c r="H915" s="1">
        <v>8</v>
      </c>
      <c r="I915" s="1">
        <v>0</v>
      </c>
      <c r="J915" s="1" t="s">
        <v>48</v>
      </c>
      <c r="K915" s="9" t="str">
        <f t="shared" si="14"/>
        <v>GPA</v>
      </c>
    </row>
    <row r="916" spans="1:11" ht="15" customHeight="1">
      <c r="A916" s="1">
        <v>7</v>
      </c>
      <c r="B916" s="1">
        <v>7801</v>
      </c>
      <c r="C916" s="1" t="s">
        <v>21</v>
      </c>
      <c r="D916" s="1" t="s">
        <v>1231</v>
      </c>
      <c r="E916" s="1" t="s">
        <v>1232</v>
      </c>
      <c r="F916" s="1">
        <v>4857</v>
      </c>
      <c r="G916" s="1">
        <v>209.67</v>
      </c>
      <c r="H916" s="1">
        <v>23</v>
      </c>
      <c r="I916" s="1">
        <v>0</v>
      </c>
      <c r="J916" s="1" t="s">
        <v>48</v>
      </c>
      <c r="K916" s="9" t="str">
        <f t="shared" si="14"/>
        <v>GPA</v>
      </c>
    </row>
    <row r="917" spans="1:11" ht="15" customHeight="1">
      <c r="A917" s="1">
        <v>7</v>
      </c>
      <c r="B917" s="1">
        <v>7801</v>
      </c>
      <c r="C917" s="1" t="s">
        <v>19</v>
      </c>
      <c r="D917" s="1" t="s">
        <v>1233</v>
      </c>
      <c r="E917" s="1" t="s">
        <v>1234</v>
      </c>
      <c r="F917" s="1">
        <v>2105</v>
      </c>
      <c r="G917" s="1">
        <v>103.36</v>
      </c>
      <c r="H917" s="1">
        <v>20</v>
      </c>
      <c r="I917" s="1">
        <v>0</v>
      </c>
      <c r="J917" s="1" t="s">
        <v>48</v>
      </c>
      <c r="K917" s="9" t="str">
        <f t="shared" si="14"/>
        <v>GPA</v>
      </c>
    </row>
    <row r="918" spans="1:11" ht="15" customHeight="1">
      <c r="A918" s="1">
        <v>7</v>
      </c>
      <c r="B918" s="1">
        <v>7801</v>
      </c>
      <c r="C918" s="1" t="s">
        <v>21</v>
      </c>
      <c r="D918" s="1" t="s">
        <v>1235</v>
      </c>
      <c r="E918" s="1" t="s">
        <v>1236</v>
      </c>
      <c r="F918" s="1">
        <v>1788</v>
      </c>
      <c r="G918" s="1">
        <v>175.69</v>
      </c>
      <c r="H918" s="1">
        <v>10</v>
      </c>
      <c r="I918" s="1">
        <v>0</v>
      </c>
      <c r="J918" s="1" t="s">
        <v>48</v>
      </c>
      <c r="K918" s="9" t="str">
        <f t="shared" si="14"/>
        <v>GPA</v>
      </c>
    </row>
    <row r="919" spans="1:11" ht="15" customHeight="1">
      <c r="A919" s="1">
        <v>7</v>
      </c>
      <c r="B919" s="1">
        <v>7801</v>
      </c>
      <c r="C919" s="1" t="s">
        <v>21</v>
      </c>
      <c r="D919" s="1" t="s">
        <v>1237</v>
      </c>
      <c r="E919" s="1" t="s">
        <v>1238</v>
      </c>
      <c r="F919" s="1">
        <v>1303</v>
      </c>
      <c r="G919" s="1">
        <v>122.83</v>
      </c>
      <c r="H919" s="1">
        <v>11</v>
      </c>
      <c r="I919" s="1">
        <v>0</v>
      </c>
      <c r="J919" s="1" t="s">
        <v>48</v>
      </c>
      <c r="K919" s="9" t="str">
        <f t="shared" si="14"/>
        <v>GPA</v>
      </c>
    </row>
    <row r="920" spans="1:11" ht="15" customHeight="1">
      <c r="A920" s="1">
        <v>7</v>
      </c>
      <c r="B920" s="1">
        <v>7801</v>
      </c>
      <c r="C920" s="1" t="s">
        <v>21</v>
      </c>
      <c r="D920" s="1" t="s">
        <v>1239</v>
      </c>
      <c r="E920" s="1" t="s">
        <v>1240</v>
      </c>
      <c r="F920" s="1">
        <v>1984</v>
      </c>
      <c r="G920" s="1">
        <v>188.94</v>
      </c>
      <c r="H920" s="1">
        <v>11</v>
      </c>
      <c r="I920" s="1">
        <v>0</v>
      </c>
      <c r="J920" s="1" t="s">
        <v>48</v>
      </c>
      <c r="K920" s="9" t="str">
        <f t="shared" si="14"/>
        <v>GPA</v>
      </c>
    </row>
    <row r="921" spans="1:11" ht="15" customHeight="1">
      <c r="A921" s="1">
        <v>7</v>
      </c>
      <c r="B921" s="1">
        <v>7801</v>
      </c>
      <c r="C921" s="1" t="s">
        <v>19</v>
      </c>
      <c r="D921" s="1" t="s">
        <v>1241</v>
      </c>
      <c r="E921" s="1" t="s">
        <v>1242</v>
      </c>
      <c r="F921" s="1">
        <v>609</v>
      </c>
      <c r="G921" s="1">
        <v>32.340000000000003</v>
      </c>
      <c r="H921" s="1">
        <v>19</v>
      </c>
      <c r="I921" s="1">
        <v>0</v>
      </c>
      <c r="J921" s="1" t="s">
        <v>48</v>
      </c>
      <c r="K921" s="9" t="str">
        <f t="shared" si="14"/>
        <v>GPA</v>
      </c>
    </row>
    <row r="922" spans="1:11" ht="15" customHeight="1">
      <c r="A922" s="1">
        <v>7</v>
      </c>
      <c r="B922" s="1">
        <v>7801</v>
      </c>
      <c r="C922" s="1" t="s">
        <v>19</v>
      </c>
      <c r="D922" s="1" t="s">
        <v>1243</v>
      </c>
      <c r="E922" s="1" t="s">
        <v>1244</v>
      </c>
      <c r="F922" s="1">
        <v>222</v>
      </c>
      <c r="G922" s="1">
        <v>46.69</v>
      </c>
      <c r="H922" s="1">
        <v>5</v>
      </c>
      <c r="I922" s="1">
        <v>0</v>
      </c>
      <c r="J922" s="1" t="s">
        <v>48</v>
      </c>
      <c r="K922" s="9" t="str">
        <f t="shared" si="14"/>
        <v>GPA</v>
      </c>
    </row>
    <row r="923" spans="1:11" ht="15" customHeight="1">
      <c r="A923" s="1">
        <v>7</v>
      </c>
      <c r="B923" s="1">
        <v>7801</v>
      </c>
      <c r="C923" s="1" t="s">
        <v>19</v>
      </c>
      <c r="D923" s="1" t="s">
        <v>1245</v>
      </c>
      <c r="E923" s="1" t="s">
        <v>1246</v>
      </c>
      <c r="F923" s="1">
        <v>98</v>
      </c>
      <c r="G923" s="1">
        <v>7.98</v>
      </c>
      <c r="H923" s="1">
        <v>12</v>
      </c>
      <c r="I923" s="1">
        <v>0</v>
      </c>
      <c r="J923" s="1" t="s">
        <v>48</v>
      </c>
      <c r="K923" s="9" t="str">
        <f t="shared" si="14"/>
        <v>GPA</v>
      </c>
    </row>
    <row r="924" spans="1:11" ht="15" customHeight="1">
      <c r="A924" s="1">
        <v>7</v>
      </c>
      <c r="B924" s="1">
        <v>7801</v>
      </c>
      <c r="C924" s="1" t="s">
        <v>18</v>
      </c>
      <c r="D924" s="1" t="s">
        <v>1247</v>
      </c>
      <c r="E924" s="1" t="s">
        <v>1248</v>
      </c>
      <c r="F924" s="1">
        <v>387</v>
      </c>
      <c r="G924" s="1">
        <v>45.97</v>
      </c>
      <c r="H924" s="1">
        <v>8</v>
      </c>
      <c r="I924" s="1">
        <v>0</v>
      </c>
      <c r="J924" s="1" t="s">
        <v>48</v>
      </c>
      <c r="K924" s="9" t="str">
        <f t="shared" si="14"/>
        <v>GPA</v>
      </c>
    </row>
    <row r="925" spans="1:11" ht="15" customHeight="1">
      <c r="A925" s="1">
        <v>7</v>
      </c>
      <c r="B925" s="1">
        <v>7801</v>
      </c>
      <c r="C925" s="1" t="s">
        <v>20</v>
      </c>
      <c r="D925" s="1" t="s">
        <v>1247</v>
      </c>
      <c r="E925" s="1" t="s">
        <v>1248</v>
      </c>
      <c r="F925" s="1">
        <v>22</v>
      </c>
      <c r="G925" s="1">
        <v>14.01</v>
      </c>
      <c r="H925" s="1">
        <v>2</v>
      </c>
      <c r="I925" s="1">
        <v>0</v>
      </c>
      <c r="J925" s="1" t="s">
        <v>48</v>
      </c>
      <c r="K925" s="9" t="str">
        <f t="shared" si="14"/>
        <v>GPA</v>
      </c>
    </row>
    <row r="926" spans="1:11" ht="15" customHeight="1">
      <c r="A926" s="1">
        <v>7</v>
      </c>
      <c r="B926" s="1">
        <v>7801</v>
      </c>
      <c r="C926" s="1" t="s">
        <v>21</v>
      </c>
      <c r="D926" s="1" t="s">
        <v>1249</v>
      </c>
      <c r="E926" s="1" t="s">
        <v>1250</v>
      </c>
      <c r="F926" s="1">
        <v>1429</v>
      </c>
      <c r="G926" s="1">
        <v>170.18</v>
      </c>
      <c r="H926" s="1">
        <v>8</v>
      </c>
      <c r="I926" s="1">
        <v>0</v>
      </c>
      <c r="J926" s="1" t="s">
        <v>48</v>
      </c>
      <c r="K926" s="9" t="str">
        <f t="shared" si="14"/>
        <v>GPA</v>
      </c>
    </row>
    <row r="927" spans="1:11" ht="15" customHeight="1">
      <c r="A927" s="1">
        <v>7</v>
      </c>
      <c r="B927" s="1">
        <v>7801</v>
      </c>
      <c r="C927" s="1" t="s">
        <v>21</v>
      </c>
      <c r="D927" s="1" t="s">
        <v>1251</v>
      </c>
      <c r="E927" s="1" t="s">
        <v>1252</v>
      </c>
      <c r="F927" s="1">
        <v>3064</v>
      </c>
      <c r="G927" s="1">
        <v>206.71</v>
      </c>
      <c r="H927" s="1">
        <v>15</v>
      </c>
      <c r="I927" s="1">
        <v>0</v>
      </c>
      <c r="J927" s="1" t="s">
        <v>48</v>
      </c>
      <c r="K927" s="9" t="str">
        <f t="shared" si="14"/>
        <v>GPA</v>
      </c>
    </row>
    <row r="928" spans="1:11" ht="15" customHeight="1">
      <c r="A928" s="1">
        <v>7</v>
      </c>
      <c r="B928" s="1">
        <v>7801</v>
      </c>
      <c r="C928" s="1" t="s">
        <v>19</v>
      </c>
      <c r="D928" s="1" t="s">
        <v>1253</v>
      </c>
      <c r="E928" s="1" t="s">
        <v>1254</v>
      </c>
      <c r="F928" s="1">
        <v>585</v>
      </c>
      <c r="G928" s="1">
        <v>63.42</v>
      </c>
      <c r="H928" s="1">
        <v>9</v>
      </c>
      <c r="I928" s="1">
        <v>0</v>
      </c>
      <c r="J928" s="1" t="s">
        <v>48</v>
      </c>
      <c r="K928" s="9" t="str">
        <f t="shared" si="14"/>
        <v>GPA</v>
      </c>
    </row>
    <row r="929" spans="1:11" ht="15" customHeight="1">
      <c r="A929" s="1">
        <v>7</v>
      </c>
      <c r="B929" s="1">
        <v>7801</v>
      </c>
      <c r="C929" s="1" t="s">
        <v>21</v>
      </c>
      <c r="D929" s="1" t="s">
        <v>1255</v>
      </c>
      <c r="E929" s="1" t="s">
        <v>1256</v>
      </c>
      <c r="F929" s="1">
        <v>1922</v>
      </c>
      <c r="G929" s="1">
        <v>200.83</v>
      </c>
      <c r="H929" s="1">
        <v>10</v>
      </c>
      <c r="I929" s="1">
        <v>0</v>
      </c>
      <c r="J929" s="1" t="s">
        <v>48</v>
      </c>
      <c r="K929" s="9" t="str">
        <f t="shared" si="14"/>
        <v>GPA</v>
      </c>
    </row>
    <row r="930" spans="1:11" ht="15" customHeight="1">
      <c r="A930" s="1">
        <v>7</v>
      </c>
      <c r="B930" s="1">
        <v>7801</v>
      </c>
      <c r="C930" s="1" t="s">
        <v>21</v>
      </c>
      <c r="D930" s="1" t="s">
        <v>1257</v>
      </c>
      <c r="E930" s="1" t="s">
        <v>1258</v>
      </c>
      <c r="F930" s="1">
        <v>1755</v>
      </c>
      <c r="G930" s="1">
        <v>160.01</v>
      </c>
      <c r="H930" s="1">
        <v>11</v>
      </c>
      <c r="I930" s="1">
        <v>0</v>
      </c>
      <c r="J930" s="1" t="s">
        <v>48</v>
      </c>
      <c r="K930" s="9" t="str">
        <f t="shared" si="14"/>
        <v>GPA</v>
      </c>
    </row>
    <row r="931" spans="1:11" ht="15" customHeight="1">
      <c r="A931" s="1">
        <v>7</v>
      </c>
      <c r="B931" s="1">
        <v>7801</v>
      </c>
      <c r="C931" s="1" t="s">
        <v>21</v>
      </c>
      <c r="D931" s="1" t="s">
        <v>1259</v>
      </c>
      <c r="E931" s="1" t="s">
        <v>1260</v>
      </c>
      <c r="F931" s="1">
        <v>203</v>
      </c>
      <c r="G931" s="1">
        <v>32.07</v>
      </c>
      <c r="H931" s="1">
        <v>6</v>
      </c>
      <c r="I931" s="1">
        <v>0</v>
      </c>
      <c r="J931" s="1" t="s">
        <v>48</v>
      </c>
      <c r="K931" s="9" t="str">
        <f t="shared" si="14"/>
        <v>GPA</v>
      </c>
    </row>
    <row r="932" spans="1:11" ht="15" customHeight="1">
      <c r="A932" s="1">
        <v>7</v>
      </c>
      <c r="B932" s="1">
        <v>7801</v>
      </c>
      <c r="C932" s="1" t="s">
        <v>21</v>
      </c>
      <c r="D932" s="1" t="s">
        <v>1261</v>
      </c>
      <c r="E932" s="1" t="s">
        <v>1262</v>
      </c>
      <c r="F932" s="1">
        <v>1669</v>
      </c>
      <c r="G932" s="1">
        <v>192.44</v>
      </c>
      <c r="H932" s="1">
        <v>9</v>
      </c>
      <c r="I932" s="1">
        <v>0</v>
      </c>
      <c r="J932" s="1" t="s">
        <v>48</v>
      </c>
      <c r="K932" s="9" t="str">
        <f t="shared" si="14"/>
        <v>GPA</v>
      </c>
    </row>
    <row r="933" spans="1:11" ht="15" customHeight="1">
      <c r="A933" s="1">
        <v>7</v>
      </c>
      <c r="B933" s="1">
        <v>7801</v>
      </c>
      <c r="C933" s="1" t="s">
        <v>18</v>
      </c>
      <c r="D933" s="1" t="s">
        <v>1263</v>
      </c>
      <c r="E933" s="1" t="s">
        <v>1264</v>
      </c>
      <c r="F933" s="1">
        <v>24</v>
      </c>
      <c r="G933" s="1">
        <v>2.64</v>
      </c>
      <c r="H933" s="1">
        <v>9</v>
      </c>
      <c r="I933" s="1">
        <v>0</v>
      </c>
      <c r="J933" s="1" t="s">
        <v>48</v>
      </c>
      <c r="K933" s="9" t="str">
        <f t="shared" si="14"/>
        <v>GPA</v>
      </c>
    </row>
    <row r="934" spans="1:11" ht="15" customHeight="1">
      <c r="A934" s="1">
        <v>7</v>
      </c>
      <c r="B934" s="1">
        <v>7801</v>
      </c>
      <c r="C934" s="1" t="s">
        <v>20</v>
      </c>
      <c r="D934" s="1" t="s">
        <v>1263</v>
      </c>
      <c r="E934" s="1" t="s">
        <v>1264</v>
      </c>
      <c r="F934" s="1">
        <v>18</v>
      </c>
      <c r="G934" s="1">
        <v>5.22</v>
      </c>
      <c r="H934" s="1">
        <v>3</v>
      </c>
      <c r="I934" s="1">
        <v>0</v>
      </c>
      <c r="J934" s="1" t="s">
        <v>48</v>
      </c>
      <c r="K934" s="9" t="str">
        <f t="shared" si="14"/>
        <v>GPA</v>
      </c>
    </row>
    <row r="935" spans="1:11" ht="15" customHeight="1">
      <c r="A935" s="1">
        <v>7</v>
      </c>
      <c r="B935" s="1">
        <v>7801</v>
      </c>
      <c r="C935" s="1" t="s">
        <v>19</v>
      </c>
      <c r="D935" s="1" t="s">
        <v>1263</v>
      </c>
      <c r="E935" s="1" t="s">
        <v>1264</v>
      </c>
      <c r="F935" s="1">
        <v>582</v>
      </c>
      <c r="G935" s="1">
        <v>62.23</v>
      </c>
      <c r="H935" s="1">
        <v>9</v>
      </c>
      <c r="I935" s="1">
        <v>0</v>
      </c>
      <c r="J935" s="1" t="s">
        <v>48</v>
      </c>
      <c r="K935" s="9" t="str">
        <f t="shared" si="14"/>
        <v>GPA</v>
      </c>
    </row>
    <row r="936" spans="1:11" ht="15" customHeight="1">
      <c r="A936" s="1">
        <v>7</v>
      </c>
      <c r="B936" s="1">
        <v>7801</v>
      </c>
      <c r="C936" s="1" t="s">
        <v>18</v>
      </c>
      <c r="D936" s="1" t="s">
        <v>1265</v>
      </c>
      <c r="E936" s="1" t="s">
        <v>1266</v>
      </c>
      <c r="F936" s="1">
        <v>121</v>
      </c>
      <c r="G936" s="1">
        <v>27.93</v>
      </c>
      <c r="H936" s="1">
        <v>4</v>
      </c>
      <c r="I936" s="1">
        <v>0</v>
      </c>
      <c r="J936" s="1" t="s">
        <v>48</v>
      </c>
      <c r="K936" s="9" t="str">
        <f t="shared" si="14"/>
        <v>GPA</v>
      </c>
    </row>
    <row r="937" spans="1:11" ht="15" customHeight="1">
      <c r="A937" s="1">
        <v>7</v>
      </c>
      <c r="B937" s="1">
        <v>7801</v>
      </c>
      <c r="C937" s="1" t="s">
        <v>21</v>
      </c>
      <c r="D937" s="1" t="s">
        <v>1267</v>
      </c>
      <c r="E937" s="1" t="s">
        <v>1268</v>
      </c>
      <c r="F937" s="1">
        <v>2779</v>
      </c>
      <c r="G937" s="1">
        <v>191.07</v>
      </c>
      <c r="H937" s="1">
        <v>15</v>
      </c>
      <c r="I937" s="1">
        <v>0</v>
      </c>
      <c r="J937" s="1" t="s">
        <v>48</v>
      </c>
      <c r="K937" s="9" t="str">
        <f t="shared" si="14"/>
        <v>GPA</v>
      </c>
    </row>
    <row r="938" spans="1:11" ht="15" customHeight="1">
      <c r="A938" s="1">
        <v>7</v>
      </c>
      <c r="B938" s="1">
        <v>7801</v>
      </c>
      <c r="C938" s="1" t="s">
        <v>21</v>
      </c>
      <c r="D938" s="1" t="s">
        <v>1269</v>
      </c>
      <c r="E938" s="1" t="s">
        <v>1270</v>
      </c>
      <c r="F938" s="1">
        <v>1486</v>
      </c>
      <c r="G938" s="1">
        <v>181.68</v>
      </c>
      <c r="H938" s="1">
        <v>8</v>
      </c>
      <c r="I938" s="1">
        <v>0</v>
      </c>
      <c r="J938" s="1" t="s">
        <v>48</v>
      </c>
      <c r="K938" s="9" t="str">
        <f t="shared" si="14"/>
        <v>GPA</v>
      </c>
    </row>
    <row r="939" spans="1:11" ht="15" customHeight="1">
      <c r="A939" s="1">
        <v>7</v>
      </c>
      <c r="B939" s="1">
        <v>7801</v>
      </c>
      <c r="C939" s="1" t="s">
        <v>21</v>
      </c>
      <c r="D939" s="1" t="s">
        <v>1271</v>
      </c>
      <c r="E939" s="1" t="s">
        <v>1272</v>
      </c>
      <c r="F939" s="1">
        <v>2548</v>
      </c>
      <c r="G939" s="1">
        <v>165.39</v>
      </c>
      <c r="H939" s="1">
        <v>15</v>
      </c>
      <c r="I939" s="1">
        <v>0</v>
      </c>
      <c r="J939" s="1" t="s">
        <v>48</v>
      </c>
      <c r="K939" s="9" t="str">
        <f t="shared" si="14"/>
        <v>GPA</v>
      </c>
    </row>
    <row r="940" spans="1:11" ht="15" customHeight="1">
      <c r="A940" s="1">
        <v>7</v>
      </c>
      <c r="B940" s="1">
        <v>7801</v>
      </c>
      <c r="C940" s="1" t="s">
        <v>19</v>
      </c>
      <c r="D940" s="1" t="s">
        <v>1273</v>
      </c>
      <c r="E940" s="1" t="s">
        <v>1274</v>
      </c>
      <c r="F940" s="1">
        <v>368</v>
      </c>
      <c r="G940" s="1">
        <v>40.020000000000003</v>
      </c>
      <c r="H940" s="1">
        <v>9</v>
      </c>
      <c r="I940" s="1">
        <v>0</v>
      </c>
      <c r="J940" s="1" t="s">
        <v>48</v>
      </c>
      <c r="K940" s="9" t="str">
        <f t="shared" si="14"/>
        <v>GPA</v>
      </c>
    </row>
    <row r="941" spans="1:11" ht="15" customHeight="1">
      <c r="A941" s="1">
        <v>7</v>
      </c>
      <c r="B941" s="1">
        <v>7801</v>
      </c>
      <c r="C941" s="1" t="s">
        <v>19</v>
      </c>
      <c r="D941" s="1" t="s">
        <v>1275</v>
      </c>
      <c r="E941" s="1" t="s">
        <v>1276</v>
      </c>
      <c r="F941" s="1">
        <v>3502</v>
      </c>
      <c r="G941" s="1">
        <v>157.74</v>
      </c>
      <c r="H941" s="1">
        <v>22</v>
      </c>
      <c r="I941" s="1">
        <v>0</v>
      </c>
      <c r="J941" s="1" t="s">
        <v>48</v>
      </c>
      <c r="K941" s="9" t="str">
        <f t="shared" si="14"/>
        <v>GPA</v>
      </c>
    </row>
    <row r="942" spans="1:11" ht="15" customHeight="1">
      <c r="A942" s="1">
        <v>7</v>
      </c>
      <c r="B942" s="1">
        <v>7801</v>
      </c>
      <c r="C942" s="1" t="s">
        <v>21</v>
      </c>
      <c r="D942" s="1" t="s">
        <v>1277</v>
      </c>
      <c r="E942" s="1" t="s">
        <v>1278</v>
      </c>
      <c r="F942" s="1">
        <v>5981</v>
      </c>
      <c r="G942" s="1">
        <v>171.75</v>
      </c>
      <c r="H942" s="1">
        <v>35</v>
      </c>
      <c r="I942" s="1">
        <v>0</v>
      </c>
      <c r="J942" s="1" t="s">
        <v>48</v>
      </c>
      <c r="K942" s="9" t="str">
        <f t="shared" si="14"/>
        <v>GPA</v>
      </c>
    </row>
    <row r="943" spans="1:11" ht="15" customHeight="1">
      <c r="A943" s="1">
        <v>7</v>
      </c>
      <c r="B943" s="1">
        <v>7801</v>
      </c>
      <c r="C943" s="1" t="s">
        <v>21</v>
      </c>
      <c r="D943" s="1" t="s">
        <v>1279</v>
      </c>
      <c r="E943" s="1" t="s">
        <v>1280</v>
      </c>
      <c r="F943" s="1">
        <v>1397</v>
      </c>
      <c r="G943" s="1">
        <v>174.42</v>
      </c>
      <c r="H943" s="1">
        <v>8</v>
      </c>
      <c r="I943" s="1">
        <v>0</v>
      </c>
      <c r="J943" s="1" t="s">
        <v>48</v>
      </c>
      <c r="K943" s="9" t="str">
        <f t="shared" si="14"/>
        <v>GPA</v>
      </c>
    </row>
    <row r="944" spans="1:11" ht="15" customHeight="1">
      <c r="A944" s="1">
        <v>7</v>
      </c>
      <c r="B944" s="1">
        <v>7801</v>
      </c>
      <c r="C944" s="1" t="s">
        <v>21</v>
      </c>
      <c r="D944" s="1" t="s">
        <v>1281</v>
      </c>
      <c r="E944" s="1" t="s">
        <v>1282</v>
      </c>
      <c r="F944" s="1">
        <v>278</v>
      </c>
      <c r="G944" s="1">
        <v>28.23</v>
      </c>
      <c r="H944" s="1">
        <v>10</v>
      </c>
      <c r="I944" s="1">
        <v>0</v>
      </c>
      <c r="J944" s="1" t="s">
        <v>48</v>
      </c>
      <c r="K944" s="9" t="str">
        <f t="shared" si="14"/>
        <v>GPA</v>
      </c>
    </row>
    <row r="945" spans="1:11" ht="15" customHeight="1">
      <c r="A945" s="1">
        <v>7</v>
      </c>
      <c r="B945" s="1">
        <v>7801</v>
      </c>
      <c r="C945" s="1" t="s">
        <v>21</v>
      </c>
      <c r="D945" s="1" t="s">
        <v>1283</v>
      </c>
      <c r="E945" s="1" t="s">
        <v>1284</v>
      </c>
      <c r="F945" s="1">
        <v>1674</v>
      </c>
      <c r="G945" s="1">
        <v>109.49</v>
      </c>
      <c r="H945" s="1">
        <v>15</v>
      </c>
      <c r="I945" s="1">
        <v>0</v>
      </c>
      <c r="J945" s="1" t="s">
        <v>48</v>
      </c>
      <c r="K945" s="9" t="str">
        <f t="shared" si="14"/>
        <v>GPA</v>
      </c>
    </row>
    <row r="946" spans="1:11" ht="15" customHeight="1">
      <c r="A946" s="1">
        <v>7</v>
      </c>
      <c r="B946" s="1">
        <v>7801</v>
      </c>
      <c r="C946" s="1" t="s">
        <v>19</v>
      </c>
      <c r="D946" s="1" t="s">
        <v>1283</v>
      </c>
      <c r="E946" s="1" t="s">
        <v>1284</v>
      </c>
      <c r="F946" s="1">
        <v>78</v>
      </c>
      <c r="G946" s="1">
        <v>2.62</v>
      </c>
      <c r="H946" s="1">
        <v>30</v>
      </c>
      <c r="I946" s="1">
        <v>0</v>
      </c>
      <c r="J946" s="1" t="s">
        <v>48</v>
      </c>
      <c r="K946" s="9" t="str">
        <f t="shared" si="14"/>
        <v>GPA</v>
      </c>
    </row>
    <row r="947" spans="1:11" ht="15" customHeight="1">
      <c r="A947" s="1">
        <v>7</v>
      </c>
      <c r="B947" s="1">
        <v>7801</v>
      </c>
      <c r="C947" s="1" t="s">
        <v>20</v>
      </c>
      <c r="D947" s="1" t="s">
        <v>1285</v>
      </c>
      <c r="E947" s="1" t="s">
        <v>1286</v>
      </c>
      <c r="F947" s="1">
        <v>259</v>
      </c>
      <c r="G947" s="1">
        <v>76.16</v>
      </c>
      <c r="H947" s="1">
        <v>3</v>
      </c>
      <c r="I947" s="1">
        <v>0</v>
      </c>
      <c r="J947" s="1" t="s">
        <v>48</v>
      </c>
      <c r="K947" s="9" t="str">
        <f t="shared" si="14"/>
        <v>GPA</v>
      </c>
    </row>
    <row r="948" spans="1:11" ht="15" customHeight="1">
      <c r="A948" s="1">
        <v>7</v>
      </c>
      <c r="B948" s="1">
        <v>7801</v>
      </c>
      <c r="C948" s="1" t="s">
        <v>19</v>
      </c>
      <c r="D948" s="1" t="s">
        <v>1285</v>
      </c>
      <c r="E948" s="1" t="s">
        <v>1286</v>
      </c>
      <c r="F948" s="1">
        <v>11</v>
      </c>
      <c r="G948" s="1">
        <v>16.440000000000001</v>
      </c>
      <c r="H948" s="1">
        <v>1</v>
      </c>
      <c r="I948" s="1">
        <v>0</v>
      </c>
      <c r="J948" s="1" t="s">
        <v>48</v>
      </c>
      <c r="K948" s="9" t="str">
        <f t="shared" si="14"/>
        <v>GPA</v>
      </c>
    </row>
    <row r="949" spans="1:11" ht="15" customHeight="1">
      <c r="A949" s="1">
        <v>7</v>
      </c>
      <c r="B949" s="1">
        <v>7801</v>
      </c>
      <c r="C949" s="1" t="s">
        <v>18</v>
      </c>
      <c r="D949" s="1" t="s">
        <v>1287</v>
      </c>
      <c r="E949" s="1" t="s">
        <v>1288</v>
      </c>
      <c r="F949" s="1">
        <v>135</v>
      </c>
      <c r="G949" s="1">
        <v>28.45</v>
      </c>
      <c r="H949" s="1">
        <v>5</v>
      </c>
      <c r="I949" s="1">
        <v>0</v>
      </c>
      <c r="J949" s="1" t="s">
        <v>48</v>
      </c>
      <c r="K949" s="9" t="str">
        <f t="shared" si="14"/>
        <v>GPA</v>
      </c>
    </row>
    <row r="950" spans="1:11" ht="15" customHeight="1">
      <c r="A950" s="1">
        <v>7</v>
      </c>
      <c r="B950" s="1">
        <v>7801</v>
      </c>
      <c r="C950" s="1" t="s">
        <v>53</v>
      </c>
      <c r="D950" s="1" t="s">
        <v>1287</v>
      </c>
      <c r="E950" s="1" t="s">
        <v>1288</v>
      </c>
      <c r="F950" s="1">
        <v>154</v>
      </c>
      <c r="G950" s="1">
        <v>3.56</v>
      </c>
      <c r="H950" s="1">
        <v>43</v>
      </c>
      <c r="I950" s="1">
        <v>0</v>
      </c>
      <c r="J950" s="1" t="s">
        <v>48</v>
      </c>
      <c r="K950" s="9" t="str">
        <f t="shared" si="14"/>
        <v>GPA</v>
      </c>
    </row>
    <row r="951" spans="1:11" ht="15" customHeight="1">
      <c r="A951" s="1">
        <v>7</v>
      </c>
      <c r="B951" s="1">
        <v>7801</v>
      </c>
      <c r="C951" s="1" t="s">
        <v>21</v>
      </c>
      <c r="D951" s="1" t="s">
        <v>1289</v>
      </c>
      <c r="E951" s="1" t="s">
        <v>1290</v>
      </c>
      <c r="F951" s="1">
        <v>1364</v>
      </c>
      <c r="G951" s="1">
        <v>146.54</v>
      </c>
      <c r="H951" s="1">
        <v>9</v>
      </c>
      <c r="I951" s="1">
        <v>0</v>
      </c>
      <c r="J951" s="1" t="s">
        <v>48</v>
      </c>
      <c r="K951" s="9" t="str">
        <f t="shared" si="14"/>
        <v>GPA</v>
      </c>
    </row>
    <row r="952" spans="1:11" ht="15" customHeight="1">
      <c r="A952" s="1">
        <v>7</v>
      </c>
      <c r="B952" s="1">
        <v>7801</v>
      </c>
      <c r="C952" s="1" t="s">
        <v>53</v>
      </c>
      <c r="D952" s="1" t="s">
        <v>1291</v>
      </c>
      <c r="E952" s="1" t="s">
        <v>1292</v>
      </c>
      <c r="F952" s="1">
        <v>1</v>
      </c>
      <c r="G952" s="1">
        <v>6.31</v>
      </c>
      <c r="H952" s="1">
        <v>0</v>
      </c>
      <c r="I952" s="1">
        <v>0</v>
      </c>
      <c r="J952" s="1" t="s">
        <v>48</v>
      </c>
      <c r="K952" s="9" t="str">
        <f t="shared" si="14"/>
        <v>GPA</v>
      </c>
    </row>
    <row r="953" spans="1:11" ht="15" customHeight="1">
      <c r="A953" s="1">
        <v>7</v>
      </c>
      <c r="B953" s="1">
        <v>7801</v>
      </c>
      <c r="C953" s="1" t="s">
        <v>21</v>
      </c>
      <c r="D953" s="1" t="s">
        <v>1293</v>
      </c>
      <c r="E953" s="1" t="s">
        <v>1294</v>
      </c>
      <c r="F953" s="1">
        <v>328</v>
      </c>
      <c r="G953" s="1">
        <v>35.64</v>
      </c>
      <c r="H953" s="1">
        <v>9</v>
      </c>
      <c r="I953" s="1">
        <v>0</v>
      </c>
      <c r="J953" s="1" t="s">
        <v>48</v>
      </c>
      <c r="K953" s="9" t="str">
        <f t="shared" si="14"/>
        <v>GPA</v>
      </c>
    </row>
    <row r="954" spans="1:11" ht="15" customHeight="1">
      <c r="A954" s="1">
        <v>7</v>
      </c>
      <c r="B954" s="1">
        <v>7801</v>
      </c>
      <c r="C954" s="1" t="s">
        <v>21</v>
      </c>
      <c r="D954" s="1" t="s">
        <v>1295</v>
      </c>
      <c r="E954" s="1" t="s">
        <v>1296</v>
      </c>
      <c r="F954" s="1">
        <v>160</v>
      </c>
      <c r="G954" s="1">
        <v>25.92</v>
      </c>
      <c r="H954" s="1">
        <v>6</v>
      </c>
      <c r="I954" s="1">
        <v>0</v>
      </c>
      <c r="J954" s="1" t="s">
        <v>48</v>
      </c>
      <c r="K954" s="9" t="str">
        <f t="shared" si="14"/>
        <v>GPA</v>
      </c>
    </row>
    <row r="955" spans="1:11" ht="15" customHeight="1">
      <c r="A955" s="1">
        <v>7</v>
      </c>
      <c r="B955" s="1">
        <v>7801</v>
      </c>
      <c r="C955" s="1" t="s">
        <v>21</v>
      </c>
      <c r="D955" s="1" t="s">
        <v>1297</v>
      </c>
      <c r="E955" s="1" t="s">
        <v>1298</v>
      </c>
      <c r="F955" s="1">
        <v>2318</v>
      </c>
      <c r="G955" s="1">
        <v>173.49</v>
      </c>
      <c r="H955" s="1">
        <v>13</v>
      </c>
      <c r="I955" s="1">
        <v>0</v>
      </c>
      <c r="J955" s="1" t="s">
        <v>48</v>
      </c>
      <c r="K955" s="9" t="str">
        <f t="shared" si="14"/>
        <v>GPA</v>
      </c>
    </row>
    <row r="956" spans="1:11" ht="15" customHeight="1">
      <c r="A956" s="1">
        <v>7</v>
      </c>
      <c r="B956" s="1">
        <v>7801</v>
      </c>
      <c r="C956" s="1" t="s">
        <v>21</v>
      </c>
      <c r="D956" s="1" t="s">
        <v>1299</v>
      </c>
      <c r="E956" s="1" t="s">
        <v>1300</v>
      </c>
      <c r="F956" s="1">
        <v>922</v>
      </c>
      <c r="G956" s="1">
        <v>142.16999999999999</v>
      </c>
      <c r="H956" s="1">
        <v>6</v>
      </c>
      <c r="I956" s="1">
        <v>0</v>
      </c>
      <c r="J956" s="1" t="s">
        <v>48</v>
      </c>
      <c r="K956" s="9" t="str">
        <f t="shared" si="14"/>
        <v>GPA</v>
      </c>
    </row>
    <row r="957" spans="1:11" ht="15" customHeight="1">
      <c r="A957" s="1">
        <v>7</v>
      </c>
      <c r="B957" s="1">
        <v>7801</v>
      </c>
      <c r="C957" s="1" t="s">
        <v>21</v>
      </c>
      <c r="D957" s="1" t="s">
        <v>1301</v>
      </c>
      <c r="E957" s="1" t="s">
        <v>1302</v>
      </c>
      <c r="F957" s="1">
        <v>986</v>
      </c>
      <c r="G957" s="1">
        <v>177.41</v>
      </c>
      <c r="H957" s="1">
        <v>6</v>
      </c>
      <c r="I957" s="1">
        <v>0</v>
      </c>
      <c r="J957" s="1" t="s">
        <v>48</v>
      </c>
      <c r="K957" s="9" t="str">
        <f t="shared" si="14"/>
        <v>GPA</v>
      </c>
    </row>
    <row r="958" spans="1:11" ht="15" customHeight="1">
      <c r="A958" s="1">
        <v>7</v>
      </c>
      <c r="B958" s="1">
        <v>7801</v>
      </c>
      <c r="C958" s="1" t="s">
        <v>21</v>
      </c>
      <c r="D958" s="1" t="s">
        <v>1303</v>
      </c>
      <c r="E958" s="1" t="s">
        <v>1304</v>
      </c>
      <c r="F958" s="1">
        <v>1937</v>
      </c>
      <c r="G958" s="1">
        <v>196.52</v>
      </c>
      <c r="H958" s="1">
        <v>10</v>
      </c>
      <c r="I958" s="1">
        <v>0</v>
      </c>
      <c r="J958" s="1" t="s">
        <v>48</v>
      </c>
      <c r="K958" s="9" t="str">
        <f t="shared" si="14"/>
        <v>GPA</v>
      </c>
    </row>
    <row r="959" spans="1:11" ht="15" customHeight="1">
      <c r="A959" s="1">
        <v>7</v>
      </c>
      <c r="B959" s="1">
        <v>7801</v>
      </c>
      <c r="C959" s="1" t="s">
        <v>21</v>
      </c>
      <c r="D959" s="1" t="s">
        <v>1305</v>
      </c>
      <c r="E959" s="1" t="s">
        <v>1306</v>
      </c>
      <c r="F959" s="1">
        <v>1023</v>
      </c>
      <c r="G959" s="1">
        <v>125.45</v>
      </c>
      <c r="H959" s="1">
        <v>8</v>
      </c>
      <c r="I959" s="1">
        <v>0</v>
      </c>
      <c r="J959" s="1" t="s">
        <v>48</v>
      </c>
      <c r="K959" s="9" t="str">
        <f t="shared" si="14"/>
        <v>GPA</v>
      </c>
    </row>
    <row r="960" spans="1:11" ht="15" customHeight="1">
      <c r="A960" s="1">
        <v>7</v>
      </c>
      <c r="B960" s="1">
        <v>7801</v>
      </c>
      <c r="C960" s="1" t="s">
        <v>21</v>
      </c>
      <c r="D960" s="1" t="s">
        <v>1307</v>
      </c>
      <c r="E960" s="1" t="s">
        <v>1308</v>
      </c>
      <c r="F960" s="1">
        <v>67</v>
      </c>
      <c r="G960" s="1">
        <v>5.68</v>
      </c>
      <c r="H960" s="1">
        <v>12</v>
      </c>
      <c r="I960" s="1">
        <v>0</v>
      </c>
      <c r="J960" s="1" t="s">
        <v>48</v>
      </c>
      <c r="K960" s="9" t="str">
        <f t="shared" si="14"/>
        <v>GPA</v>
      </c>
    </row>
    <row r="961" spans="1:11" ht="15" customHeight="1">
      <c r="A961" s="1">
        <v>7</v>
      </c>
      <c r="B961" s="1">
        <v>7801</v>
      </c>
      <c r="C961" s="1" t="s">
        <v>53</v>
      </c>
      <c r="D961" s="1" t="s">
        <v>1309</v>
      </c>
      <c r="E961" s="1" t="s">
        <v>1310</v>
      </c>
      <c r="F961" s="1">
        <v>22</v>
      </c>
      <c r="G961" s="1">
        <v>1.89</v>
      </c>
      <c r="H961" s="1">
        <v>12</v>
      </c>
      <c r="I961" s="1">
        <v>0</v>
      </c>
      <c r="J961" s="1" t="s">
        <v>48</v>
      </c>
      <c r="K961" s="9" t="str">
        <f t="shared" si="14"/>
        <v>GPA</v>
      </c>
    </row>
    <row r="962" spans="1:11" ht="15" customHeight="1">
      <c r="A962" s="1">
        <v>7</v>
      </c>
      <c r="B962" s="1">
        <v>7801</v>
      </c>
      <c r="C962" s="1" t="s">
        <v>21</v>
      </c>
      <c r="D962" s="1" t="s">
        <v>1311</v>
      </c>
      <c r="E962" s="1" t="s">
        <v>1312</v>
      </c>
      <c r="F962" s="1">
        <v>1773</v>
      </c>
      <c r="G962" s="1">
        <v>144.66999999999999</v>
      </c>
      <c r="H962" s="1">
        <v>12</v>
      </c>
      <c r="I962" s="1">
        <v>0</v>
      </c>
      <c r="J962" s="1" t="s">
        <v>48</v>
      </c>
      <c r="K962" s="9" t="str">
        <f t="shared" ref="K962:K1025" si="15">IF(J962&lt;&gt;"",IF(OR(UPPER(J962)="TERCEIRO",UPPER(J962)="TERCEIRA"),"TERCEIRA",IF(UPPER(J962)="GPA","GPA",J962)),IF(LEFT(D962,1)="T","TERCEIRA","GPA"))</f>
        <v>GPA</v>
      </c>
    </row>
    <row r="963" spans="1:11" ht="15" customHeight="1">
      <c r="A963" s="1">
        <v>7</v>
      </c>
      <c r="B963" s="1">
        <v>7801</v>
      </c>
      <c r="C963" s="1" t="s">
        <v>21</v>
      </c>
      <c r="D963" s="1" t="s">
        <v>1313</v>
      </c>
      <c r="E963" s="1" t="s">
        <v>1314</v>
      </c>
      <c r="F963" s="1">
        <v>1084</v>
      </c>
      <c r="G963" s="1">
        <v>178.84</v>
      </c>
      <c r="H963" s="1">
        <v>6</v>
      </c>
      <c r="I963" s="1">
        <v>0</v>
      </c>
      <c r="J963" s="1" t="s">
        <v>48</v>
      </c>
      <c r="K963" s="9" t="str">
        <f t="shared" si="15"/>
        <v>GPA</v>
      </c>
    </row>
    <row r="964" spans="1:11" ht="15" customHeight="1">
      <c r="A964" s="1">
        <v>7</v>
      </c>
      <c r="B964" s="1">
        <v>7801</v>
      </c>
      <c r="C964" s="1" t="s">
        <v>21</v>
      </c>
      <c r="D964" s="1" t="s">
        <v>1315</v>
      </c>
      <c r="E964" s="1" t="s">
        <v>1316</v>
      </c>
      <c r="F964" s="1">
        <v>1450</v>
      </c>
      <c r="G964" s="1">
        <v>150.99</v>
      </c>
      <c r="H964" s="1">
        <v>10</v>
      </c>
      <c r="I964" s="1">
        <v>0</v>
      </c>
      <c r="J964" s="1" t="s">
        <v>48</v>
      </c>
      <c r="K964" s="9" t="str">
        <f t="shared" si="15"/>
        <v>GPA</v>
      </c>
    </row>
    <row r="965" spans="1:11" ht="15" customHeight="1">
      <c r="A965" s="1">
        <v>7</v>
      </c>
      <c r="B965" s="1">
        <v>7801</v>
      </c>
      <c r="C965" s="1" t="s">
        <v>18</v>
      </c>
      <c r="D965" s="1" t="s">
        <v>1317</v>
      </c>
      <c r="E965" s="1" t="s">
        <v>1318</v>
      </c>
      <c r="F965" s="1">
        <v>140</v>
      </c>
      <c r="G965" s="1">
        <v>5.5</v>
      </c>
      <c r="H965" s="1">
        <v>25</v>
      </c>
      <c r="I965" s="1">
        <v>0</v>
      </c>
      <c r="J965" s="1" t="s">
        <v>48</v>
      </c>
      <c r="K965" s="9" t="str">
        <f t="shared" si="15"/>
        <v>GPA</v>
      </c>
    </row>
    <row r="966" spans="1:11" ht="15" customHeight="1">
      <c r="A966" s="1">
        <v>7</v>
      </c>
      <c r="B966" s="1">
        <v>7801</v>
      </c>
      <c r="C966" s="1" t="s">
        <v>53</v>
      </c>
      <c r="D966" s="1" t="s">
        <v>1317</v>
      </c>
      <c r="E966" s="1" t="s">
        <v>1318</v>
      </c>
      <c r="F966" s="1">
        <v>95</v>
      </c>
      <c r="G966" s="1">
        <v>4.2</v>
      </c>
      <c r="H966" s="1">
        <v>23</v>
      </c>
      <c r="I966" s="1">
        <v>0</v>
      </c>
      <c r="J966" s="1" t="s">
        <v>48</v>
      </c>
      <c r="K966" s="9" t="str">
        <f t="shared" si="15"/>
        <v>GPA</v>
      </c>
    </row>
    <row r="967" spans="1:11" ht="15" customHeight="1">
      <c r="A967" s="1">
        <v>7</v>
      </c>
      <c r="B967" s="1">
        <v>7801</v>
      </c>
      <c r="C967" s="1" t="s">
        <v>21</v>
      </c>
      <c r="D967" s="1" t="s">
        <v>1319</v>
      </c>
      <c r="E967" s="1" t="s">
        <v>1320</v>
      </c>
      <c r="F967" s="1">
        <v>2898</v>
      </c>
      <c r="G967" s="1">
        <v>103.15</v>
      </c>
      <c r="H967" s="1">
        <v>28</v>
      </c>
      <c r="I967" s="1">
        <v>0</v>
      </c>
      <c r="J967" s="1" t="s">
        <v>48</v>
      </c>
      <c r="K967" s="9" t="str">
        <f t="shared" si="15"/>
        <v>GPA</v>
      </c>
    </row>
    <row r="968" spans="1:11" ht="15" customHeight="1">
      <c r="A968" s="1">
        <v>7</v>
      </c>
      <c r="B968" s="1">
        <v>7801</v>
      </c>
      <c r="C968" s="1" t="s">
        <v>53</v>
      </c>
      <c r="D968" s="1" t="s">
        <v>1319</v>
      </c>
      <c r="E968" s="1" t="s">
        <v>1320</v>
      </c>
      <c r="F968" s="1">
        <v>156</v>
      </c>
      <c r="G968" s="1">
        <v>4.1900000000000004</v>
      </c>
      <c r="H968" s="1">
        <v>37</v>
      </c>
      <c r="I968" s="1">
        <v>0</v>
      </c>
      <c r="J968" s="1" t="s">
        <v>48</v>
      </c>
      <c r="K968" s="9" t="str">
        <f t="shared" si="15"/>
        <v>GPA</v>
      </c>
    </row>
    <row r="969" spans="1:11" ht="15" customHeight="1">
      <c r="A969" s="1">
        <v>7</v>
      </c>
      <c r="B969" s="1">
        <v>7801</v>
      </c>
      <c r="C969" s="1" t="s">
        <v>21</v>
      </c>
      <c r="D969" s="1" t="s">
        <v>1321</v>
      </c>
      <c r="E969" s="1" t="s">
        <v>1322</v>
      </c>
      <c r="F969" s="1">
        <v>16</v>
      </c>
      <c r="G969" s="1">
        <v>1.68</v>
      </c>
      <c r="H969" s="1">
        <v>10</v>
      </c>
      <c r="I969" s="1">
        <v>0</v>
      </c>
      <c r="J969" s="1" t="s">
        <v>48</v>
      </c>
      <c r="K969" s="9" t="str">
        <f t="shared" si="15"/>
        <v>GPA</v>
      </c>
    </row>
    <row r="970" spans="1:11" ht="15" customHeight="1">
      <c r="A970" s="1">
        <v>7</v>
      </c>
      <c r="B970" s="1">
        <v>7801</v>
      </c>
      <c r="C970" s="1" t="s">
        <v>18</v>
      </c>
      <c r="D970" s="1" t="s">
        <v>1323</v>
      </c>
      <c r="E970" s="1" t="s">
        <v>1324</v>
      </c>
      <c r="F970" s="1">
        <v>533</v>
      </c>
      <c r="G970" s="1">
        <v>23.93</v>
      </c>
      <c r="H970" s="1">
        <v>22</v>
      </c>
      <c r="I970" s="1">
        <v>0</v>
      </c>
      <c r="J970" s="1" t="s">
        <v>48</v>
      </c>
      <c r="K970" s="9" t="str">
        <f t="shared" si="15"/>
        <v>GPA</v>
      </c>
    </row>
    <row r="971" spans="1:11" ht="15" customHeight="1">
      <c r="A971" s="1">
        <v>7</v>
      </c>
      <c r="B971" s="1">
        <v>7801</v>
      </c>
      <c r="C971" s="1" t="s">
        <v>21</v>
      </c>
      <c r="D971" s="1" t="s">
        <v>1325</v>
      </c>
      <c r="E971" s="1" t="s">
        <v>1326</v>
      </c>
      <c r="F971" s="1">
        <v>943</v>
      </c>
      <c r="G971" s="1">
        <v>121.97</v>
      </c>
      <c r="H971" s="1">
        <v>8</v>
      </c>
      <c r="I971" s="1">
        <v>0</v>
      </c>
      <c r="J971" s="1" t="s">
        <v>48</v>
      </c>
      <c r="K971" s="9" t="str">
        <f t="shared" si="15"/>
        <v>GPA</v>
      </c>
    </row>
    <row r="972" spans="1:11" ht="15" customHeight="1">
      <c r="A972" s="1">
        <v>7</v>
      </c>
      <c r="B972" s="1">
        <v>7801</v>
      </c>
      <c r="C972" s="1" t="s">
        <v>53</v>
      </c>
      <c r="D972" s="1" t="s">
        <v>1327</v>
      </c>
      <c r="E972" s="1" t="s">
        <v>1328</v>
      </c>
      <c r="F972" s="1">
        <v>8673</v>
      </c>
      <c r="G972" s="1">
        <v>161.62</v>
      </c>
      <c r="H972" s="1">
        <v>54</v>
      </c>
      <c r="I972" s="1">
        <v>0</v>
      </c>
      <c r="J972" s="1" t="s">
        <v>48</v>
      </c>
      <c r="K972" s="9" t="str">
        <f t="shared" si="15"/>
        <v>GPA</v>
      </c>
    </row>
    <row r="973" spans="1:11" ht="15" customHeight="1">
      <c r="A973" s="1">
        <v>7</v>
      </c>
      <c r="B973" s="1">
        <v>7801</v>
      </c>
      <c r="C973" s="1" t="s">
        <v>21</v>
      </c>
      <c r="D973" s="1" t="s">
        <v>1329</v>
      </c>
      <c r="E973" s="1" t="s">
        <v>1330</v>
      </c>
      <c r="F973" s="1">
        <v>1727</v>
      </c>
      <c r="G973" s="1">
        <v>164.02</v>
      </c>
      <c r="H973" s="1">
        <v>11</v>
      </c>
      <c r="I973" s="1">
        <v>0</v>
      </c>
      <c r="J973" s="1" t="s">
        <v>48</v>
      </c>
      <c r="K973" s="9" t="str">
        <f t="shared" si="15"/>
        <v>GPA</v>
      </c>
    </row>
    <row r="974" spans="1:11" ht="15" customHeight="1">
      <c r="A974" s="1">
        <v>7</v>
      </c>
      <c r="B974" s="1">
        <v>7801</v>
      </c>
      <c r="C974" s="1" t="s">
        <v>21</v>
      </c>
      <c r="D974" s="1" t="s">
        <v>1331</v>
      </c>
      <c r="E974" s="1" t="s">
        <v>1332</v>
      </c>
      <c r="F974" s="1">
        <v>348</v>
      </c>
      <c r="G974" s="1">
        <v>88.91</v>
      </c>
      <c r="H974" s="1">
        <v>4</v>
      </c>
      <c r="I974" s="1">
        <v>0</v>
      </c>
      <c r="J974" s="1" t="s">
        <v>48</v>
      </c>
      <c r="K974" s="9" t="str">
        <f t="shared" si="15"/>
        <v>GPA</v>
      </c>
    </row>
    <row r="975" spans="1:11" ht="15" customHeight="1">
      <c r="A975" s="1">
        <v>7</v>
      </c>
      <c r="B975" s="1">
        <v>7801</v>
      </c>
      <c r="C975" s="1" t="s">
        <v>20</v>
      </c>
      <c r="D975" s="1" t="s">
        <v>1333</v>
      </c>
      <c r="E975" s="1" t="s">
        <v>1334</v>
      </c>
      <c r="F975" s="1">
        <v>1551</v>
      </c>
      <c r="G975" s="1">
        <v>133.1</v>
      </c>
      <c r="H975" s="1">
        <v>12</v>
      </c>
      <c r="I975" s="1">
        <v>0</v>
      </c>
      <c r="J975" s="1" t="s">
        <v>48</v>
      </c>
      <c r="K975" s="9" t="str">
        <f t="shared" si="15"/>
        <v>GPA</v>
      </c>
    </row>
    <row r="976" spans="1:11" ht="15" customHeight="1">
      <c r="A976" s="1">
        <v>7</v>
      </c>
      <c r="B976" s="1">
        <v>7801</v>
      </c>
      <c r="C976" s="1" t="s">
        <v>53</v>
      </c>
      <c r="D976" s="1" t="s">
        <v>1333</v>
      </c>
      <c r="E976" s="1" t="s">
        <v>1334</v>
      </c>
      <c r="F976" s="1">
        <v>511</v>
      </c>
      <c r="G976" s="1">
        <v>20.2</v>
      </c>
      <c r="H976" s="1">
        <v>25</v>
      </c>
      <c r="I976" s="1">
        <v>0</v>
      </c>
      <c r="J976" s="1" t="s">
        <v>48</v>
      </c>
      <c r="K976" s="9" t="str">
        <f t="shared" si="15"/>
        <v>GPA</v>
      </c>
    </row>
    <row r="977" spans="1:11" ht="15" customHeight="1">
      <c r="A977" s="1">
        <v>7</v>
      </c>
      <c r="B977" s="1">
        <v>7801</v>
      </c>
      <c r="C977" s="1" t="s">
        <v>21</v>
      </c>
      <c r="D977" s="1" t="s">
        <v>1335</v>
      </c>
      <c r="E977" s="1" t="s">
        <v>1336</v>
      </c>
      <c r="F977" s="1">
        <v>406</v>
      </c>
      <c r="G977" s="1">
        <v>140.66999999999999</v>
      </c>
      <c r="H977" s="1">
        <v>3</v>
      </c>
      <c r="I977" s="1">
        <v>0</v>
      </c>
      <c r="J977" s="1" t="s">
        <v>48</v>
      </c>
      <c r="K977" s="9" t="str">
        <f t="shared" si="15"/>
        <v>GPA</v>
      </c>
    </row>
    <row r="978" spans="1:11" ht="15" customHeight="1">
      <c r="A978" s="1">
        <v>7</v>
      </c>
      <c r="B978" s="1">
        <v>7801</v>
      </c>
      <c r="C978" s="1" t="s">
        <v>20</v>
      </c>
      <c r="D978" s="1" t="s">
        <v>1337</v>
      </c>
      <c r="E978" s="1" t="s">
        <v>1338</v>
      </c>
      <c r="F978" s="1">
        <v>11</v>
      </c>
      <c r="G978" s="1">
        <v>1.25</v>
      </c>
      <c r="H978" s="1">
        <v>9</v>
      </c>
      <c r="I978" s="1">
        <v>0</v>
      </c>
      <c r="J978" s="1" t="s">
        <v>48</v>
      </c>
      <c r="K978" s="9" t="str">
        <f t="shared" si="15"/>
        <v>GPA</v>
      </c>
    </row>
    <row r="979" spans="1:11" ht="15" customHeight="1">
      <c r="A979" s="1">
        <v>7</v>
      </c>
      <c r="B979" s="1">
        <v>7801</v>
      </c>
      <c r="C979" s="1" t="s">
        <v>21</v>
      </c>
      <c r="D979" s="1" t="s">
        <v>1339</v>
      </c>
      <c r="E979" s="1" t="s">
        <v>1340</v>
      </c>
      <c r="F979" s="1">
        <v>394</v>
      </c>
      <c r="G979" s="1">
        <v>45.78</v>
      </c>
      <c r="H979" s="1">
        <v>9</v>
      </c>
      <c r="I979" s="1">
        <v>0</v>
      </c>
      <c r="J979" s="1" t="s">
        <v>48</v>
      </c>
      <c r="K979" s="9" t="str">
        <f t="shared" si="15"/>
        <v>GPA</v>
      </c>
    </row>
    <row r="980" spans="1:11" ht="15" customHeight="1">
      <c r="A980" s="1">
        <v>7</v>
      </c>
      <c r="B980" s="1">
        <v>7801</v>
      </c>
      <c r="C980" s="1" t="s">
        <v>21</v>
      </c>
      <c r="D980" s="1" t="s">
        <v>1341</v>
      </c>
      <c r="E980" s="1" t="s">
        <v>1342</v>
      </c>
      <c r="F980" s="1">
        <v>859</v>
      </c>
      <c r="G980" s="1">
        <v>183.92</v>
      </c>
      <c r="H980" s="1">
        <v>5</v>
      </c>
      <c r="I980" s="1">
        <v>0</v>
      </c>
      <c r="J980" s="1" t="s">
        <v>48</v>
      </c>
      <c r="K980" s="9" t="str">
        <f t="shared" si="15"/>
        <v>GPA</v>
      </c>
    </row>
    <row r="981" spans="1:11" ht="15" customHeight="1">
      <c r="A981" s="1">
        <v>7</v>
      </c>
      <c r="B981" s="1">
        <v>7801</v>
      </c>
      <c r="C981" s="1" t="s">
        <v>20</v>
      </c>
      <c r="D981" s="1" t="s">
        <v>1343</v>
      </c>
      <c r="E981" s="1" t="s">
        <v>1344</v>
      </c>
      <c r="F981" s="1">
        <v>114</v>
      </c>
      <c r="G981" s="1">
        <v>14.13</v>
      </c>
      <c r="H981" s="1">
        <v>8</v>
      </c>
      <c r="I981" s="1">
        <v>0</v>
      </c>
      <c r="J981" s="1" t="s">
        <v>48</v>
      </c>
      <c r="K981" s="9" t="str">
        <f t="shared" si="15"/>
        <v>GPA</v>
      </c>
    </row>
    <row r="982" spans="1:11" ht="15" customHeight="1">
      <c r="A982" s="1">
        <v>7</v>
      </c>
      <c r="B982" s="1">
        <v>7801</v>
      </c>
      <c r="C982" s="1" t="s">
        <v>19</v>
      </c>
      <c r="D982" s="1" t="s">
        <v>1343</v>
      </c>
      <c r="E982" s="1" t="s">
        <v>1344</v>
      </c>
      <c r="F982" s="1">
        <v>3454</v>
      </c>
      <c r="G982" s="1">
        <v>131.19</v>
      </c>
      <c r="H982" s="1">
        <v>26</v>
      </c>
      <c r="I982" s="1">
        <v>0</v>
      </c>
      <c r="J982" s="1" t="s">
        <v>48</v>
      </c>
      <c r="K982" s="9" t="str">
        <f t="shared" si="15"/>
        <v>GPA</v>
      </c>
    </row>
    <row r="983" spans="1:11" ht="15" customHeight="1">
      <c r="A983" s="1">
        <v>7</v>
      </c>
      <c r="B983" s="1">
        <v>7801</v>
      </c>
      <c r="C983" s="1" t="s">
        <v>21</v>
      </c>
      <c r="D983" s="1" t="s">
        <v>1345</v>
      </c>
      <c r="E983" s="1" t="s">
        <v>1346</v>
      </c>
      <c r="F983" s="1">
        <v>1449</v>
      </c>
      <c r="G983" s="1">
        <v>175.48</v>
      </c>
      <c r="H983" s="1">
        <v>8</v>
      </c>
      <c r="I983" s="1">
        <v>0</v>
      </c>
      <c r="J983" s="1" t="s">
        <v>48</v>
      </c>
      <c r="K983" s="9" t="str">
        <f t="shared" si="15"/>
        <v>GPA</v>
      </c>
    </row>
    <row r="984" spans="1:11" ht="15" customHeight="1">
      <c r="A984" s="1">
        <v>7</v>
      </c>
      <c r="B984" s="1">
        <v>7801</v>
      </c>
      <c r="C984" s="1" t="s">
        <v>21</v>
      </c>
      <c r="D984" s="1" t="s">
        <v>1347</v>
      </c>
      <c r="E984" s="1" t="s">
        <v>1348</v>
      </c>
      <c r="F984" s="1">
        <v>1249</v>
      </c>
      <c r="G984" s="1">
        <v>156.36000000000001</v>
      </c>
      <c r="H984" s="1">
        <v>8</v>
      </c>
      <c r="I984" s="1">
        <v>0</v>
      </c>
      <c r="J984" s="1" t="s">
        <v>48</v>
      </c>
      <c r="K984" s="9" t="str">
        <f t="shared" si="15"/>
        <v>GPA</v>
      </c>
    </row>
    <row r="985" spans="1:11" ht="15" customHeight="1">
      <c r="A985" s="1">
        <v>7</v>
      </c>
      <c r="B985" s="1">
        <v>7801</v>
      </c>
      <c r="C985" s="1" t="s">
        <v>18</v>
      </c>
      <c r="D985" s="1" t="s">
        <v>1349</v>
      </c>
      <c r="E985" s="1" t="s">
        <v>1350</v>
      </c>
      <c r="F985" s="1">
        <v>75</v>
      </c>
      <c r="G985" s="1">
        <v>25.62</v>
      </c>
      <c r="H985" s="1">
        <v>3</v>
      </c>
      <c r="I985" s="1">
        <v>0</v>
      </c>
      <c r="J985" s="1" t="s">
        <v>48</v>
      </c>
      <c r="K985" s="9" t="str">
        <f t="shared" si="15"/>
        <v>GPA</v>
      </c>
    </row>
    <row r="986" spans="1:11" ht="15" customHeight="1">
      <c r="A986" s="1">
        <v>7</v>
      </c>
      <c r="B986" s="1">
        <v>7801</v>
      </c>
      <c r="C986" s="1" t="s">
        <v>18</v>
      </c>
      <c r="D986" s="1" t="s">
        <v>1351</v>
      </c>
      <c r="E986" s="1" t="s">
        <v>1352</v>
      </c>
      <c r="F986" s="1">
        <v>110</v>
      </c>
      <c r="G986" s="1">
        <v>3.46</v>
      </c>
      <c r="H986" s="1">
        <v>32</v>
      </c>
      <c r="I986" s="1">
        <v>0</v>
      </c>
      <c r="J986" s="1" t="s">
        <v>48</v>
      </c>
      <c r="K986" s="9" t="str">
        <f t="shared" si="15"/>
        <v>GPA</v>
      </c>
    </row>
    <row r="987" spans="1:11" ht="15" customHeight="1">
      <c r="A987" s="1">
        <v>7</v>
      </c>
      <c r="B987" s="1">
        <v>7801</v>
      </c>
      <c r="C987" s="1" t="s">
        <v>18</v>
      </c>
      <c r="D987" s="1" t="s">
        <v>1353</v>
      </c>
      <c r="E987" s="1" t="s">
        <v>1354</v>
      </c>
      <c r="F987" s="1">
        <v>268</v>
      </c>
      <c r="G987" s="1">
        <v>36.28</v>
      </c>
      <c r="H987" s="1">
        <v>7</v>
      </c>
      <c r="I987" s="1">
        <v>0</v>
      </c>
      <c r="J987" s="1" t="s">
        <v>48</v>
      </c>
      <c r="K987" s="9" t="str">
        <f t="shared" si="15"/>
        <v>GPA</v>
      </c>
    </row>
    <row r="988" spans="1:11" ht="15" customHeight="1">
      <c r="A988" s="1">
        <v>7</v>
      </c>
      <c r="B988" s="1">
        <v>7801</v>
      </c>
      <c r="C988" s="1" t="s">
        <v>19</v>
      </c>
      <c r="D988" s="1" t="s">
        <v>1355</v>
      </c>
      <c r="E988" s="1" t="s">
        <v>1356</v>
      </c>
      <c r="F988" s="1">
        <v>3674</v>
      </c>
      <c r="G988" s="1">
        <v>160.16</v>
      </c>
      <c r="H988" s="1">
        <v>23</v>
      </c>
      <c r="I988" s="1">
        <v>0</v>
      </c>
      <c r="J988" s="1" t="s">
        <v>48</v>
      </c>
      <c r="K988" s="9" t="str">
        <f t="shared" si="15"/>
        <v>GPA</v>
      </c>
    </row>
    <row r="989" spans="1:11" ht="15" customHeight="1">
      <c r="A989" s="1">
        <v>7</v>
      </c>
      <c r="B989" s="1">
        <v>7801</v>
      </c>
      <c r="C989" s="1" t="s">
        <v>21</v>
      </c>
      <c r="D989" s="1" t="s">
        <v>1357</v>
      </c>
      <c r="E989" s="1" t="s">
        <v>1358</v>
      </c>
      <c r="F989" s="1">
        <v>362</v>
      </c>
      <c r="G989" s="1">
        <v>71.92</v>
      </c>
      <c r="H989" s="1">
        <v>5</v>
      </c>
      <c r="I989" s="1">
        <v>0</v>
      </c>
      <c r="J989" s="1" t="s">
        <v>48</v>
      </c>
      <c r="K989" s="9" t="str">
        <f t="shared" si="15"/>
        <v>GPA</v>
      </c>
    </row>
    <row r="990" spans="1:11" ht="15" customHeight="1">
      <c r="A990" s="1">
        <v>7</v>
      </c>
      <c r="B990" s="1">
        <v>7801</v>
      </c>
      <c r="C990" s="1" t="s">
        <v>20</v>
      </c>
      <c r="D990" s="1" t="s">
        <v>1359</v>
      </c>
      <c r="E990" s="1" t="s">
        <v>1360</v>
      </c>
      <c r="F990" s="1">
        <v>278</v>
      </c>
      <c r="G990" s="1">
        <v>27.29</v>
      </c>
      <c r="H990" s="1">
        <v>10</v>
      </c>
      <c r="I990" s="1">
        <v>0</v>
      </c>
      <c r="J990" s="1" t="s">
        <v>48</v>
      </c>
      <c r="K990" s="9" t="str">
        <f t="shared" si="15"/>
        <v>GPA</v>
      </c>
    </row>
    <row r="991" spans="1:11" ht="15" customHeight="1">
      <c r="A991" s="1">
        <v>7</v>
      </c>
      <c r="B991" s="1">
        <v>7801</v>
      </c>
      <c r="C991" s="1" t="s">
        <v>53</v>
      </c>
      <c r="D991" s="1" t="s">
        <v>1359</v>
      </c>
      <c r="E991" s="1" t="s">
        <v>1360</v>
      </c>
      <c r="F991" s="1">
        <v>194</v>
      </c>
      <c r="G991" s="1">
        <v>5.57</v>
      </c>
      <c r="H991" s="1">
        <v>35</v>
      </c>
      <c r="I991" s="1">
        <v>0</v>
      </c>
      <c r="J991" s="1" t="s">
        <v>48</v>
      </c>
      <c r="K991" s="9" t="str">
        <f t="shared" si="15"/>
        <v>GPA</v>
      </c>
    </row>
    <row r="992" spans="1:11" ht="15" customHeight="1">
      <c r="A992" s="1">
        <v>7</v>
      </c>
      <c r="B992" s="1">
        <v>7801</v>
      </c>
      <c r="C992" s="1" t="s">
        <v>20</v>
      </c>
      <c r="D992" s="1" t="s">
        <v>1361</v>
      </c>
      <c r="E992" s="1" t="s">
        <v>1362</v>
      </c>
      <c r="F992" s="1">
        <v>2524</v>
      </c>
      <c r="G992" s="1">
        <v>128.58000000000001</v>
      </c>
      <c r="H992" s="1">
        <v>20</v>
      </c>
      <c r="I992" s="1">
        <v>0</v>
      </c>
      <c r="J992" s="1" t="s">
        <v>48</v>
      </c>
      <c r="K992" s="9" t="str">
        <f t="shared" si="15"/>
        <v>GPA</v>
      </c>
    </row>
    <row r="993" spans="1:11" ht="15" customHeight="1">
      <c r="A993" s="1">
        <v>7</v>
      </c>
      <c r="B993" s="1">
        <v>7801</v>
      </c>
      <c r="C993" s="1" t="s">
        <v>53</v>
      </c>
      <c r="D993" s="1" t="s">
        <v>1361</v>
      </c>
      <c r="E993" s="1" t="s">
        <v>1362</v>
      </c>
      <c r="F993" s="1">
        <v>544</v>
      </c>
      <c r="G993" s="1">
        <v>18.05</v>
      </c>
      <c r="H993" s="1">
        <v>30</v>
      </c>
      <c r="I993" s="1">
        <v>0</v>
      </c>
      <c r="J993" s="1" t="s">
        <v>48</v>
      </c>
      <c r="K993" s="9" t="str">
        <f t="shared" si="15"/>
        <v>GPA</v>
      </c>
    </row>
    <row r="994" spans="1:11" ht="15" customHeight="1">
      <c r="A994" s="1">
        <v>7</v>
      </c>
      <c r="B994" s="1">
        <v>7801</v>
      </c>
      <c r="C994" s="1" t="s">
        <v>53</v>
      </c>
      <c r="D994" s="1" t="s">
        <v>1363</v>
      </c>
      <c r="E994" s="1" t="s">
        <v>1364</v>
      </c>
      <c r="F994" s="1">
        <v>3010</v>
      </c>
      <c r="G994" s="1">
        <v>58.99</v>
      </c>
      <c r="H994" s="1">
        <v>51</v>
      </c>
      <c r="I994" s="1">
        <v>0</v>
      </c>
      <c r="J994" s="1" t="s">
        <v>48</v>
      </c>
      <c r="K994" s="9" t="str">
        <f t="shared" si="15"/>
        <v>GPA</v>
      </c>
    </row>
    <row r="995" spans="1:11" ht="15" customHeight="1">
      <c r="A995" s="1">
        <v>7</v>
      </c>
      <c r="B995" s="1">
        <v>7801</v>
      </c>
      <c r="C995" s="1" t="s">
        <v>21</v>
      </c>
      <c r="D995" s="1" t="s">
        <v>1365</v>
      </c>
      <c r="E995" s="1" t="s">
        <v>1366</v>
      </c>
      <c r="F995" s="1">
        <v>1765</v>
      </c>
      <c r="G995" s="1">
        <v>123.37</v>
      </c>
      <c r="H995" s="1">
        <v>14</v>
      </c>
      <c r="I995" s="1">
        <v>0</v>
      </c>
      <c r="J995" s="1" t="s">
        <v>48</v>
      </c>
      <c r="K995" s="9" t="str">
        <f t="shared" si="15"/>
        <v>GPA</v>
      </c>
    </row>
    <row r="996" spans="1:11" ht="15" customHeight="1">
      <c r="A996" s="1">
        <v>7</v>
      </c>
      <c r="B996" s="1">
        <v>7801</v>
      </c>
      <c r="C996" s="1" t="s">
        <v>20</v>
      </c>
      <c r="D996" s="1" t="s">
        <v>1367</v>
      </c>
      <c r="E996" s="1" t="s">
        <v>1368</v>
      </c>
      <c r="F996" s="1">
        <v>189</v>
      </c>
      <c r="G996" s="1">
        <v>12.63</v>
      </c>
      <c r="H996" s="1">
        <v>15</v>
      </c>
      <c r="I996" s="1">
        <v>0</v>
      </c>
      <c r="J996" s="1" t="s">
        <v>48</v>
      </c>
      <c r="K996" s="9" t="str">
        <f t="shared" si="15"/>
        <v>GPA</v>
      </c>
    </row>
    <row r="997" spans="1:11" ht="15" customHeight="1">
      <c r="A997" s="1">
        <v>7</v>
      </c>
      <c r="B997" s="1">
        <v>7801</v>
      </c>
      <c r="C997" s="1" t="s">
        <v>19</v>
      </c>
      <c r="D997" s="1" t="s">
        <v>1367</v>
      </c>
      <c r="E997" s="1" t="s">
        <v>1368</v>
      </c>
      <c r="F997" s="1">
        <v>482</v>
      </c>
      <c r="G997" s="1">
        <v>22.64</v>
      </c>
      <c r="H997" s="1">
        <v>21</v>
      </c>
      <c r="I997" s="1">
        <v>0</v>
      </c>
      <c r="J997" s="1" t="s">
        <v>48</v>
      </c>
      <c r="K997" s="9" t="str">
        <f t="shared" si="15"/>
        <v>GPA</v>
      </c>
    </row>
    <row r="998" spans="1:11" ht="15" customHeight="1">
      <c r="A998" s="1">
        <v>7</v>
      </c>
      <c r="B998" s="1">
        <v>7801</v>
      </c>
      <c r="C998" s="1" t="s">
        <v>18</v>
      </c>
      <c r="D998" s="1" t="s">
        <v>1369</v>
      </c>
      <c r="E998" s="1" t="s">
        <v>1370</v>
      </c>
      <c r="F998" s="1">
        <v>126</v>
      </c>
      <c r="G998" s="1">
        <v>3.57</v>
      </c>
      <c r="H998" s="1">
        <v>35</v>
      </c>
      <c r="I998" s="1">
        <v>0</v>
      </c>
      <c r="J998" s="1" t="s">
        <v>48</v>
      </c>
      <c r="K998" s="9" t="str">
        <f t="shared" si="15"/>
        <v>GPA</v>
      </c>
    </row>
    <row r="999" spans="1:11" ht="15" customHeight="1">
      <c r="A999" s="1">
        <v>7</v>
      </c>
      <c r="B999" s="1">
        <v>7801</v>
      </c>
      <c r="C999" s="1" t="s">
        <v>20</v>
      </c>
      <c r="D999" s="1" t="s">
        <v>1369</v>
      </c>
      <c r="E999" s="1" t="s">
        <v>1370</v>
      </c>
      <c r="F999" s="1">
        <v>180</v>
      </c>
      <c r="G999" s="1">
        <v>20.239999999999998</v>
      </c>
      <c r="H999" s="1">
        <v>9</v>
      </c>
      <c r="I999" s="1">
        <v>0</v>
      </c>
      <c r="J999" s="1" t="s">
        <v>48</v>
      </c>
      <c r="K999" s="9" t="str">
        <f t="shared" si="15"/>
        <v>GPA</v>
      </c>
    </row>
    <row r="1000" spans="1:11" ht="15" customHeight="1">
      <c r="A1000" s="1">
        <v>7</v>
      </c>
      <c r="B1000" s="1">
        <v>7801</v>
      </c>
      <c r="C1000" s="1" t="s">
        <v>19</v>
      </c>
      <c r="D1000" s="1" t="s">
        <v>1369</v>
      </c>
      <c r="E1000" s="1" t="s">
        <v>1370</v>
      </c>
      <c r="F1000" s="1">
        <v>331</v>
      </c>
      <c r="G1000" s="1">
        <v>50.93</v>
      </c>
      <c r="H1000" s="1">
        <v>6</v>
      </c>
      <c r="I1000" s="1">
        <v>0</v>
      </c>
      <c r="J1000" s="1" t="s">
        <v>48</v>
      </c>
      <c r="K1000" s="9" t="str">
        <f t="shared" si="15"/>
        <v>GPA</v>
      </c>
    </row>
    <row r="1001" spans="1:11" ht="15" customHeight="1">
      <c r="A1001" s="1">
        <v>7</v>
      </c>
      <c r="B1001" s="1">
        <v>7801</v>
      </c>
      <c r="C1001" s="1" t="s">
        <v>53</v>
      </c>
      <c r="D1001" s="1" t="s">
        <v>1369</v>
      </c>
      <c r="E1001" s="1" t="s">
        <v>1370</v>
      </c>
      <c r="F1001" s="1">
        <v>3798</v>
      </c>
      <c r="G1001" s="1">
        <v>56.83</v>
      </c>
      <c r="H1001" s="1">
        <v>67</v>
      </c>
      <c r="I1001" s="1">
        <v>0</v>
      </c>
      <c r="J1001" s="1" t="s">
        <v>48</v>
      </c>
      <c r="K1001" s="9" t="str">
        <f t="shared" si="15"/>
        <v>GPA</v>
      </c>
    </row>
    <row r="1002" spans="1:11" ht="15" customHeight="1">
      <c r="A1002" s="1">
        <v>7</v>
      </c>
      <c r="B1002" s="1">
        <v>7801</v>
      </c>
      <c r="C1002" s="1" t="s">
        <v>21</v>
      </c>
      <c r="D1002" s="1" t="s">
        <v>1371</v>
      </c>
      <c r="E1002" s="1" t="s">
        <v>1372</v>
      </c>
      <c r="F1002" s="1">
        <v>1789</v>
      </c>
      <c r="G1002" s="1">
        <v>170.37</v>
      </c>
      <c r="H1002" s="1">
        <v>11</v>
      </c>
      <c r="I1002" s="1">
        <v>0</v>
      </c>
      <c r="J1002" s="1" t="s">
        <v>48</v>
      </c>
      <c r="K1002" s="9" t="str">
        <f t="shared" si="15"/>
        <v>GPA</v>
      </c>
    </row>
    <row r="1003" spans="1:11" ht="15" customHeight="1">
      <c r="A1003" s="1">
        <v>7</v>
      </c>
      <c r="B1003" s="1">
        <v>7801</v>
      </c>
      <c r="C1003" s="1" t="s">
        <v>21</v>
      </c>
      <c r="D1003" s="1" t="s">
        <v>1373</v>
      </c>
      <c r="E1003" s="1" t="s">
        <v>1374</v>
      </c>
      <c r="F1003" s="1">
        <v>1248</v>
      </c>
      <c r="G1003" s="1">
        <v>87.51</v>
      </c>
      <c r="H1003" s="1">
        <v>14</v>
      </c>
      <c r="I1003" s="1">
        <v>0</v>
      </c>
      <c r="J1003" s="1" t="s">
        <v>48</v>
      </c>
      <c r="K1003" s="9" t="str">
        <f t="shared" si="15"/>
        <v>GPA</v>
      </c>
    </row>
    <row r="1004" spans="1:11" ht="15" customHeight="1">
      <c r="A1004" s="1">
        <v>7</v>
      </c>
      <c r="B1004" s="1">
        <v>7801</v>
      </c>
      <c r="C1004" s="1" t="s">
        <v>20</v>
      </c>
      <c r="D1004" s="1" t="s">
        <v>1375</v>
      </c>
      <c r="E1004" s="1" t="s">
        <v>1376</v>
      </c>
      <c r="F1004" s="1">
        <v>4</v>
      </c>
      <c r="G1004" s="1">
        <v>1.55</v>
      </c>
      <c r="H1004" s="1">
        <v>3</v>
      </c>
      <c r="I1004" s="1">
        <v>0</v>
      </c>
      <c r="J1004" s="1" t="s">
        <v>48</v>
      </c>
      <c r="K1004" s="9" t="str">
        <f t="shared" si="15"/>
        <v>GPA</v>
      </c>
    </row>
    <row r="1005" spans="1:11" ht="15" customHeight="1">
      <c r="A1005" s="1">
        <v>7</v>
      </c>
      <c r="B1005" s="1">
        <v>7801</v>
      </c>
      <c r="C1005" s="1" t="s">
        <v>19</v>
      </c>
      <c r="D1005" s="1" t="s">
        <v>1375</v>
      </c>
      <c r="E1005" s="1" t="s">
        <v>1376</v>
      </c>
      <c r="F1005" s="1">
        <v>2377</v>
      </c>
      <c r="G1005" s="1">
        <v>173.05</v>
      </c>
      <c r="H1005" s="1">
        <v>14</v>
      </c>
      <c r="I1005" s="1">
        <v>0</v>
      </c>
      <c r="J1005" s="1" t="s">
        <v>48</v>
      </c>
      <c r="K1005" s="9" t="str">
        <f t="shared" si="15"/>
        <v>GPA</v>
      </c>
    </row>
    <row r="1006" spans="1:11" ht="15" customHeight="1">
      <c r="A1006" s="1">
        <v>7</v>
      </c>
      <c r="B1006" s="1">
        <v>7801</v>
      </c>
      <c r="C1006" s="1" t="s">
        <v>21</v>
      </c>
      <c r="D1006" s="1" t="s">
        <v>1377</v>
      </c>
      <c r="E1006" s="1" t="s">
        <v>1378</v>
      </c>
      <c r="F1006" s="1">
        <v>1144</v>
      </c>
      <c r="G1006" s="1">
        <v>190.6</v>
      </c>
      <c r="H1006" s="1">
        <v>6</v>
      </c>
      <c r="I1006" s="1">
        <v>0</v>
      </c>
      <c r="J1006" s="1" t="s">
        <v>48</v>
      </c>
      <c r="K1006" s="9" t="str">
        <f t="shared" si="15"/>
        <v>GPA</v>
      </c>
    </row>
    <row r="1007" spans="1:11" ht="15" customHeight="1">
      <c r="A1007" s="1">
        <v>7</v>
      </c>
      <c r="B1007" s="1">
        <v>7801</v>
      </c>
      <c r="C1007" s="1" t="s">
        <v>20</v>
      </c>
      <c r="D1007" s="1" t="s">
        <v>1379</v>
      </c>
      <c r="E1007" s="1" t="s">
        <v>1380</v>
      </c>
      <c r="F1007" s="1">
        <v>33</v>
      </c>
      <c r="G1007" s="1">
        <v>13.34</v>
      </c>
      <c r="H1007" s="1">
        <v>2</v>
      </c>
      <c r="I1007" s="1">
        <v>0</v>
      </c>
      <c r="J1007" s="1" t="s">
        <v>48</v>
      </c>
      <c r="K1007" s="9" t="str">
        <f t="shared" si="15"/>
        <v>GPA</v>
      </c>
    </row>
    <row r="1008" spans="1:11" ht="15" customHeight="1">
      <c r="A1008" s="1">
        <v>7</v>
      </c>
      <c r="B1008" s="1">
        <v>7801</v>
      </c>
      <c r="C1008" s="1" t="s">
        <v>53</v>
      </c>
      <c r="D1008" s="1" t="s">
        <v>1381</v>
      </c>
      <c r="E1008" s="1" t="s">
        <v>1382</v>
      </c>
      <c r="F1008" s="1">
        <v>149</v>
      </c>
      <c r="G1008" s="1">
        <v>4.4800000000000004</v>
      </c>
      <c r="H1008" s="1">
        <v>33</v>
      </c>
      <c r="I1008" s="1">
        <v>0</v>
      </c>
      <c r="J1008" s="1" t="s">
        <v>48</v>
      </c>
      <c r="K1008" s="9" t="str">
        <f t="shared" si="15"/>
        <v>GPA</v>
      </c>
    </row>
    <row r="1009" spans="1:11" ht="15" customHeight="1">
      <c r="A1009" s="1">
        <v>7</v>
      </c>
      <c r="B1009" s="1">
        <v>7801</v>
      </c>
      <c r="C1009" s="1" t="s">
        <v>21</v>
      </c>
      <c r="D1009" s="1" t="s">
        <v>1383</v>
      </c>
      <c r="E1009" s="1" t="s">
        <v>1384</v>
      </c>
      <c r="F1009" s="1">
        <v>233</v>
      </c>
      <c r="G1009" s="1">
        <v>40.68</v>
      </c>
      <c r="H1009" s="1">
        <v>6</v>
      </c>
      <c r="I1009" s="1">
        <v>0</v>
      </c>
      <c r="J1009" s="1" t="s">
        <v>48</v>
      </c>
      <c r="K1009" s="9" t="str">
        <f t="shared" si="15"/>
        <v>GPA</v>
      </c>
    </row>
    <row r="1010" spans="1:11" ht="15" customHeight="1">
      <c r="A1010" s="1">
        <v>7</v>
      </c>
      <c r="B1010" s="1">
        <v>7801</v>
      </c>
      <c r="C1010" s="1" t="s">
        <v>19</v>
      </c>
      <c r="D1010" s="1" t="s">
        <v>1385</v>
      </c>
      <c r="E1010" s="1" t="s">
        <v>1386</v>
      </c>
      <c r="F1010" s="1">
        <v>1</v>
      </c>
      <c r="G1010" s="1">
        <v>6.67</v>
      </c>
      <c r="H1010" s="1">
        <v>0</v>
      </c>
      <c r="I1010" s="1">
        <v>0</v>
      </c>
      <c r="J1010" s="1" t="s">
        <v>48</v>
      </c>
      <c r="K1010" s="9" t="str">
        <f t="shared" si="15"/>
        <v>GPA</v>
      </c>
    </row>
    <row r="1011" spans="1:11" ht="15" customHeight="1">
      <c r="A1011" s="1">
        <v>7</v>
      </c>
      <c r="B1011" s="1">
        <v>7801</v>
      </c>
      <c r="C1011" s="1" t="s">
        <v>21</v>
      </c>
      <c r="D1011" s="1" t="s">
        <v>1387</v>
      </c>
      <c r="E1011" s="1" t="s">
        <v>1388</v>
      </c>
      <c r="F1011" s="1">
        <v>224</v>
      </c>
      <c r="G1011" s="1">
        <v>79.040000000000006</v>
      </c>
      <c r="H1011" s="1">
        <v>3</v>
      </c>
      <c r="I1011" s="1">
        <v>0</v>
      </c>
      <c r="J1011" s="1" t="s">
        <v>48</v>
      </c>
      <c r="K1011" s="9" t="str">
        <f t="shared" si="15"/>
        <v>GPA</v>
      </c>
    </row>
    <row r="1012" spans="1:11" ht="15" customHeight="1">
      <c r="A1012" s="1">
        <v>7</v>
      </c>
      <c r="B1012" s="1">
        <v>7801</v>
      </c>
      <c r="C1012" s="1" t="s">
        <v>20</v>
      </c>
      <c r="D1012" s="1" t="s">
        <v>1389</v>
      </c>
      <c r="E1012" s="1" t="s">
        <v>1390</v>
      </c>
      <c r="F1012" s="1">
        <v>199</v>
      </c>
      <c r="G1012" s="1">
        <v>28.25</v>
      </c>
      <c r="H1012" s="1">
        <v>7</v>
      </c>
      <c r="I1012" s="1">
        <v>0</v>
      </c>
      <c r="J1012" s="1" t="s">
        <v>48</v>
      </c>
      <c r="K1012" s="9" t="str">
        <f t="shared" si="15"/>
        <v>GPA</v>
      </c>
    </row>
    <row r="1013" spans="1:11" ht="15" customHeight="1">
      <c r="A1013" s="1">
        <v>7</v>
      </c>
      <c r="B1013" s="1">
        <v>7801</v>
      </c>
      <c r="C1013" s="1" t="s">
        <v>19</v>
      </c>
      <c r="D1013" s="1" t="s">
        <v>1389</v>
      </c>
      <c r="E1013" s="1" t="s">
        <v>1390</v>
      </c>
      <c r="F1013" s="1">
        <v>5127</v>
      </c>
      <c r="G1013" s="1">
        <v>187.22</v>
      </c>
      <c r="H1013" s="1">
        <v>27</v>
      </c>
      <c r="I1013" s="1">
        <v>0</v>
      </c>
      <c r="J1013" s="1" t="s">
        <v>48</v>
      </c>
      <c r="K1013" s="9" t="str">
        <f t="shared" si="15"/>
        <v>GPA</v>
      </c>
    </row>
    <row r="1014" spans="1:11" ht="15" customHeight="1">
      <c r="A1014" s="1">
        <v>7</v>
      </c>
      <c r="B1014" s="1">
        <v>7801</v>
      </c>
      <c r="C1014" s="1" t="s">
        <v>53</v>
      </c>
      <c r="D1014" s="1" t="s">
        <v>1389</v>
      </c>
      <c r="E1014" s="1" t="s">
        <v>1390</v>
      </c>
      <c r="F1014" s="1">
        <v>205</v>
      </c>
      <c r="G1014" s="1">
        <v>3.53</v>
      </c>
      <c r="H1014" s="1">
        <v>58</v>
      </c>
      <c r="I1014" s="1">
        <v>0</v>
      </c>
      <c r="J1014" s="1" t="s">
        <v>48</v>
      </c>
      <c r="K1014" s="9" t="str">
        <f t="shared" si="15"/>
        <v>GPA</v>
      </c>
    </row>
    <row r="1015" spans="1:11" ht="15" customHeight="1">
      <c r="A1015" s="1">
        <v>7</v>
      </c>
      <c r="B1015" s="1">
        <v>7801</v>
      </c>
      <c r="C1015" s="1" t="s">
        <v>18</v>
      </c>
      <c r="D1015" s="1" t="s">
        <v>1391</v>
      </c>
      <c r="E1015" s="1" t="s">
        <v>1392</v>
      </c>
      <c r="F1015" s="1">
        <v>446</v>
      </c>
      <c r="G1015" s="1">
        <v>36.18</v>
      </c>
      <c r="H1015" s="1">
        <v>12</v>
      </c>
      <c r="I1015" s="1">
        <v>0</v>
      </c>
      <c r="J1015" s="1" t="s">
        <v>48</v>
      </c>
      <c r="K1015" s="9" t="str">
        <f t="shared" si="15"/>
        <v>GPA</v>
      </c>
    </row>
    <row r="1016" spans="1:11" ht="15" customHeight="1">
      <c r="A1016" s="1">
        <v>7</v>
      </c>
      <c r="B1016" s="1">
        <v>7801</v>
      </c>
      <c r="C1016" s="1" t="s">
        <v>21</v>
      </c>
      <c r="D1016" s="1" t="s">
        <v>1393</v>
      </c>
      <c r="E1016" s="1" t="s">
        <v>1394</v>
      </c>
      <c r="F1016" s="1">
        <v>721</v>
      </c>
      <c r="G1016" s="1">
        <v>88.52</v>
      </c>
      <c r="H1016" s="1">
        <v>8</v>
      </c>
      <c r="I1016" s="1">
        <v>0</v>
      </c>
      <c r="J1016" s="1" t="s">
        <v>48</v>
      </c>
      <c r="K1016" s="9" t="str">
        <f t="shared" si="15"/>
        <v>GPA</v>
      </c>
    </row>
    <row r="1017" spans="1:11" ht="15" customHeight="1">
      <c r="A1017" s="1">
        <v>7</v>
      </c>
      <c r="B1017" s="1">
        <v>7801</v>
      </c>
      <c r="C1017" s="1" t="s">
        <v>21</v>
      </c>
      <c r="D1017" s="1" t="s">
        <v>1395</v>
      </c>
      <c r="E1017" s="1" t="s">
        <v>1396</v>
      </c>
      <c r="F1017" s="1">
        <v>1170</v>
      </c>
      <c r="G1017" s="1">
        <v>167.29</v>
      </c>
      <c r="H1017" s="1">
        <v>7</v>
      </c>
      <c r="I1017" s="1">
        <v>0</v>
      </c>
      <c r="J1017" s="1" t="s">
        <v>48</v>
      </c>
      <c r="K1017" s="9" t="str">
        <f t="shared" si="15"/>
        <v>GPA</v>
      </c>
    </row>
    <row r="1018" spans="1:11" ht="15" customHeight="1">
      <c r="A1018" s="1">
        <v>7</v>
      </c>
      <c r="B1018" s="1">
        <v>7801</v>
      </c>
      <c r="C1018" s="1" t="s">
        <v>18</v>
      </c>
      <c r="D1018" s="1" t="s">
        <v>1397</v>
      </c>
      <c r="E1018" s="1" t="s">
        <v>1398</v>
      </c>
      <c r="F1018" s="1">
        <v>9</v>
      </c>
      <c r="G1018" s="1">
        <v>2.64</v>
      </c>
      <c r="H1018" s="1">
        <v>3</v>
      </c>
      <c r="I1018" s="1">
        <v>0</v>
      </c>
      <c r="J1018" s="1" t="s">
        <v>48</v>
      </c>
      <c r="K1018" s="9" t="str">
        <f t="shared" si="15"/>
        <v>GPA</v>
      </c>
    </row>
    <row r="1019" spans="1:11" ht="15" customHeight="1">
      <c r="A1019" s="1">
        <v>7</v>
      </c>
      <c r="B1019" s="1">
        <v>7801</v>
      </c>
      <c r="C1019" s="1" t="s">
        <v>19</v>
      </c>
      <c r="D1019" s="1" t="s">
        <v>1397</v>
      </c>
      <c r="E1019" s="1" t="s">
        <v>1398</v>
      </c>
      <c r="F1019" s="1">
        <v>3</v>
      </c>
      <c r="G1019" s="1">
        <v>0.81</v>
      </c>
      <c r="H1019" s="1">
        <v>4</v>
      </c>
      <c r="I1019" s="1">
        <v>0</v>
      </c>
      <c r="J1019" s="1" t="s">
        <v>48</v>
      </c>
      <c r="K1019" s="9" t="str">
        <f t="shared" si="15"/>
        <v>GPA</v>
      </c>
    </row>
    <row r="1020" spans="1:11" ht="15" customHeight="1">
      <c r="A1020" s="1">
        <v>7</v>
      </c>
      <c r="B1020" s="1">
        <v>7801</v>
      </c>
      <c r="C1020" s="1" t="s">
        <v>18</v>
      </c>
      <c r="D1020" s="1" t="s">
        <v>1399</v>
      </c>
      <c r="E1020" s="1" t="s">
        <v>1400</v>
      </c>
      <c r="F1020" s="1">
        <v>320</v>
      </c>
      <c r="G1020" s="1">
        <v>26.19</v>
      </c>
      <c r="H1020" s="1">
        <v>12</v>
      </c>
      <c r="I1020" s="1">
        <v>0</v>
      </c>
      <c r="J1020" s="1" t="s">
        <v>48</v>
      </c>
      <c r="K1020" s="9" t="str">
        <f t="shared" si="15"/>
        <v>GPA</v>
      </c>
    </row>
    <row r="1021" spans="1:11" ht="15" customHeight="1">
      <c r="A1021" s="1">
        <v>7</v>
      </c>
      <c r="B1021" s="1">
        <v>7801</v>
      </c>
      <c r="C1021" s="1" t="s">
        <v>18</v>
      </c>
      <c r="D1021" s="1" t="s">
        <v>1401</v>
      </c>
      <c r="E1021" s="1" t="s">
        <v>1402</v>
      </c>
      <c r="F1021" s="1">
        <v>174</v>
      </c>
      <c r="G1021" s="1">
        <v>16.78</v>
      </c>
      <c r="H1021" s="1">
        <v>10</v>
      </c>
      <c r="I1021" s="1">
        <v>0</v>
      </c>
      <c r="J1021" s="1" t="s">
        <v>48</v>
      </c>
      <c r="K1021" s="9" t="str">
        <f t="shared" si="15"/>
        <v>GPA</v>
      </c>
    </row>
    <row r="1022" spans="1:11" ht="15" customHeight="1">
      <c r="A1022" s="1">
        <v>7</v>
      </c>
      <c r="B1022" s="1">
        <v>7801</v>
      </c>
      <c r="C1022" s="1" t="s">
        <v>53</v>
      </c>
      <c r="D1022" s="1" t="s">
        <v>1401</v>
      </c>
      <c r="E1022" s="1" t="s">
        <v>1402</v>
      </c>
      <c r="F1022" s="1">
        <v>411</v>
      </c>
      <c r="G1022" s="1">
        <v>13.21</v>
      </c>
      <c r="H1022" s="1">
        <v>31</v>
      </c>
      <c r="I1022" s="1">
        <v>0</v>
      </c>
      <c r="J1022" s="1" t="s">
        <v>48</v>
      </c>
      <c r="K1022" s="9" t="str">
        <f t="shared" si="15"/>
        <v>GPA</v>
      </c>
    </row>
    <row r="1023" spans="1:11" ht="15" customHeight="1">
      <c r="A1023" s="1">
        <v>7</v>
      </c>
      <c r="B1023" s="1">
        <v>7801</v>
      </c>
      <c r="C1023" s="1" t="s">
        <v>53</v>
      </c>
      <c r="D1023" s="1" t="s">
        <v>1403</v>
      </c>
      <c r="E1023" s="1" t="s">
        <v>1404</v>
      </c>
      <c r="F1023" s="1">
        <v>1086</v>
      </c>
      <c r="G1023" s="1">
        <v>20.91</v>
      </c>
      <c r="H1023" s="1">
        <v>52</v>
      </c>
      <c r="I1023" s="1">
        <v>0</v>
      </c>
      <c r="J1023" s="1" t="s">
        <v>48</v>
      </c>
      <c r="K1023" s="9" t="str">
        <f t="shared" si="15"/>
        <v>GPA</v>
      </c>
    </row>
    <row r="1024" spans="1:11" ht="15" customHeight="1">
      <c r="A1024" s="1">
        <v>7</v>
      </c>
      <c r="B1024" s="1">
        <v>7801</v>
      </c>
      <c r="C1024" s="1" t="s">
        <v>21</v>
      </c>
      <c r="D1024" s="1" t="s">
        <v>1405</v>
      </c>
      <c r="E1024" s="1" t="s">
        <v>1406</v>
      </c>
      <c r="F1024" s="1">
        <v>680</v>
      </c>
      <c r="G1024" s="1">
        <v>108.02</v>
      </c>
      <c r="H1024" s="1">
        <v>6</v>
      </c>
      <c r="I1024" s="1">
        <v>0</v>
      </c>
      <c r="J1024" s="1" t="s">
        <v>48</v>
      </c>
      <c r="K1024" s="9" t="str">
        <f t="shared" si="15"/>
        <v>GPA</v>
      </c>
    </row>
    <row r="1025" spans="1:11" ht="15" customHeight="1">
      <c r="A1025" s="1">
        <v>7</v>
      </c>
      <c r="B1025" s="1">
        <v>7801</v>
      </c>
      <c r="C1025" s="1" t="s">
        <v>18</v>
      </c>
      <c r="D1025" s="1" t="s">
        <v>1405</v>
      </c>
      <c r="E1025" s="1" t="s">
        <v>1406</v>
      </c>
      <c r="F1025" s="1">
        <v>25</v>
      </c>
      <c r="G1025" s="1">
        <v>2.87</v>
      </c>
      <c r="H1025" s="1">
        <v>9</v>
      </c>
      <c r="I1025" s="1">
        <v>0</v>
      </c>
      <c r="J1025" s="1" t="s">
        <v>48</v>
      </c>
      <c r="K1025" s="9" t="str">
        <f t="shared" si="15"/>
        <v>GPA</v>
      </c>
    </row>
    <row r="1026" spans="1:11" ht="15" customHeight="1">
      <c r="A1026" s="1">
        <v>7</v>
      </c>
      <c r="B1026" s="1">
        <v>7801</v>
      </c>
      <c r="C1026" s="1" t="s">
        <v>21</v>
      </c>
      <c r="D1026" s="1" t="s">
        <v>1407</v>
      </c>
      <c r="E1026" s="1" t="s">
        <v>1408</v>
      </c>
      <c r="F1026" s="1">
        <v>7</v>
      </c>
      <c r="G1026" s="1">
        <v>17.54</v>
      </c>
      <c r="H1026" s="1">
        <v>0</v>
      </c>
      <c r="I1026" s="1">
        <v>0</v>
      </c>
      <c r="J1026" s="1" t="s">
        <v>48</v>
      </c>
      <c r="K1026" s="9" t="str">
        <f t="shared" ref="K1026:K1089" si="16">IF(J1026&lt;&gt;"",IF(OR(UPPER(J1026)="TERCEIRO",UPPER(J1026)="TERCEIRA"),"TERCEIRA",IF(UPPER(J1026)="GPA","GPA",J1026)),IF(LEFT(D1026,1)="T","TERCEIRA","GPA"))</f>
        <v>GPA</v>
      </c>
    </row>
    <row r="1027" spans="1:11" ht="15" customHeight="1">
      <c r="A1027" s="1">
        <v>7</v>
      </c>
      <c r="B1027" s="1">
        <v>7801</v>
      </c>
      <c r="C1027" s="1" t="s">
        <v>18</v>
      </c>
      <c r="D1027" s="1" t="s">
        <v>1409</v>
      </c>
      <c r="E1027" s="1" t="s">
        <v>1410</v>
      </c>
      <c r="F1027" s="1">
        <v>102</v>
      </c>
      <c r="G1027" s="1">
        <v>21.74</v>
      </c>
      <c r="H1027" s="1">
        <v>5</v>
      </c>
      <c r="I1027" s="1">
        <v>0</v>
      </c>
      <c r="J1027" s="1" t="s">
        <v>48</v>
      </c>
      <c r="K1027" s="9" t="str">
        <f t="shared" si="16"/>
        <v>GPA</v>
      </c>
    </row>
    <row r="1028" spans="1:11" ht="15" customHeight="1">
      <c r="A1028" s="1">
        <v>7</v>
      </c>
      <c r="B1028" s="1">
        <v>7801</v>
      </c>
      <c r="C1028" s="1" t="s">
        <v>53</v>
      </c>
      <c r="D1028" s="1" t="s">
        <v>1409</v>
      </c>
      <c r="E1028" s="1" t="s">
        <v>1410</v>
      </c>
      <c r="F1028" s="1">
        <v>628</v>
      </c>
      <c r="G1028" s="1">
        <v>15.66</v>
      </c>
      <c r="H1028" s="1">
        <v>40</v>
      </c>
      <c r="I1028" s="1">
        <v>0</v>
      </c>
      <c r="J1028" s="1" t="s">
        <v>48</v>
      </c>
      <c r="K1028" s="9" t="str">
        <f t="shared" si="16"/>
        <v>GPA</v>
      </c>
    </row>
    <row r="1029" spans="1:11" ht="15" customHeight="1">
      <c r="A1029" s="1">
        <v>7</v>
      </c>
      <c r="B1029" s="1">
        <v>7801</v>
      </c>
      <c r="C1029" s="1" t="s">
        <v>53</v>
      </c>
      <c r="D1029" s="1" t="s">
        <v>1411</v>
      </c>
      <c r="E1029" s="1" t="s">
        <v>1412</v>
      </c>
      <c r="F1029" s="1">
        <v>2198</v>
      </c>
      <c r="G1029" s="1">
        <v>73.58</v>
      </c>
      <c r="H1029" s="1">
        <v>30</v>
      </c>
      <c r="I1029" s="1">
        <v>0</v>
      </c>
      <c r="J1029" s="1" t="s">
        <v>48</v>
      </c>
      <c r="K1029" s="9" t="str">
        <f t="shared" si="16"/>
        <v>GPA</v>
      </c>
    </row>
    <row r="1030" spans="1:11" ht="15" customHeight="1">
      <c r="A1030" s="1">
        <v>7</v>
      </c>
      <c r="B1030" s="1">
        <v>7801</v>
      </c>
      <c r="C1030" s="1" t="s">
        <v>20</v>
      </c>
      <c r="D1030" s="1" t="s">
        <v>1413</v>
      </c>
      <c r="E1030" s="1" t="s">
        <v>1414</v>
      </c>
      <c r="F1030" s="1">
        <v>2</v>
      </c>
      <c r="G1030" s="1">
        <v>0.02</v>
      </c>
      <c r="H1030" s="1">
        <v>100</v>
      </c>
      <c r="I1030" s="1">
        <v>0</v>
      </c>
      <c r="J1030" s="1" t="s">
        <v>48</v>
      </c>
      <c r="K1030" s="9" t="str">
        <f t="shared" si="16"/>
        <v>GPA</v>
      </c>
    </row>
    <row r="1031" spans="1:11" ht="15" customHeight="1">
      <c r="A1031" s="1">
        <v>7</v>
      </c>
      <c r="B1031" s="1">
        <v>7801</v>
      </c>
      <c r="C1031" s="1" t="s">
        <v>53</v>
      </c>
      <c r="D1031" s="1" t="s">
        <v>1413</v>
      </c>
      <c r="E1031" s="1" t="s">
        <v>1414</v>
      </c>
      <c r="F1031" s="1">
        <v>600</v>
      </c>
      <c r="G1031" s="1">
        <v>8.76</v>
      </c>
      <c r="H1031" s="1">
        <v>68</v>
      </c>
      <c r="I1031" s="1">
        <v>0</v>
      </c>
      <c r="J1031" s="1" t="s">
        <v>48</v>
      </c>
      <c r="K1031" s="9" t="str">
        <f t="shared" si="16"/>
        <v>GPA</v>
      </c>
    </row>
    <row r="1032" spans="1:11" ht="15" customHeight="1">
      <c r="A1032" s="1">
        <v>7</v>
      </c>
      <c r="B1032" s="1">
        <v>7801</v>
      </c>
      <c r="C1032" s="1" t="s">
        <v>18</v>
      </c>
      <c r="D1032" s="1" t="s">
        <v>1415</v>
      </c>
      <c r="E1032" s="1" t="s">
        <v>1416</v>
      </c>
      <c r="F1032" s="1">
        <v>323</v>
      </c>
      <c r="G1032" s="1">
        <v>29.12</v>
      </c>
      <c r="H1032" s="1">
        <v>11</v>
      </c>
      <c r="I1032" s="1">
        <v>0</v>
      </c>
      <c r="J1032" s="1" t="s">
        <v>48</v>
      </c>
      <c r="K1032" s="9" t="str">
        <f t="shared" si="16"/>
        <v>GPA</v>
      </c>
    </row>
    <row r="1033" spans="1:11" ht="15" customHeight="1">
      <c r="A1033" s="1">
        <v>7</v>
      </c>
      <c r="B1033" s="1">
        <v>7801</v>
      </c>
      <c r="C1033" s="1" t="s">
        <v>18</v>
      </c>
      <c r="D1033" s="1" t="s">
        <v>1417</v>
      </c>
      <c r="E1033" s="1" t="s">
        <v>1418</v>
      </c>
      <c r="F1033" s="1">
        <v>51</v>
      </c>
      <c r="G1033" s="1">
        <v>5.46</v>
      </c>
      <c r="H1033" s="1">
        <v>9</v>
      </c>
      <c r="I1033" s="1">
        <v>0</v>
      </c>
      <c r="J1033" s="1" t="s">
        <v>48</v>
      </c>
      <c r="K1033" s="9" t="str">
        <f t="shared" si="16"/>
        <v>GPA</v>
      </c>
    </row>
    <row r="1034" spans="1:11" ht="15" customHeight="1">
      <c r="A1034" s="1">
        <v>7</v>
      </c>
      <c r="B1034" s="1">
        <v>7801</v>
      </c>
      <c r="C1034" s="1" t="s">
        <v>19</v>
      </c>
      <c r="D1034" s="1" t="s">
        <v>1417</v>
      </c>
      <c r="E1034" s="1" t="s">
        <v>1418</v>
      </c>
      <c r="F1034" s="1">
        <v>111</v>
      </c>
      <c r="G1034" s="1">
        <v>2.39</v>
      </c>
      <c r="H1034" s="1">
        <v>46</v>
      </c>
      <c r="I1034" s="1">
        <v>0</v>
      </c>
      <c r="J1034" s="1" t="s">
        <v>48</v>
      </c>
      <c r="K1034" s="9" t="str">
        <f t="shared" si="16"/>
        <v>GPA</v>
      </c>
    </row>
    <row r="1035" spans="1:11" ht="15" customHeight="1">
      <c r="A1035" s="1">
        <v>7</v>
      </c>
      <c r="B1035" s="1">
        <v>7801</v>
      </c>
      <c r="C1035" s="1" t="s">
        <v>21</v>
      </c>
      <c r="D1035" s="1" t="s">
        <v>1419</v>
      </c>
      <c r="E1035" s="1" t="s">
        <v>1420</v>
      </c>
      <c r="F1035" s="1">
        <v>2324</v>
      </c>
      <c r="G1035" s="1">
        <v>193.01</v>
      </c>
      <c r="H1035" s="1">
        <v>12</v>
      </c>
      <c r="I1035" s="1">
        <v>0</v>
      </c>
      <c r="J1035" s="1" t="s">
        <v>48</v>
      </c>
      <c r="K1035" s="9" t="str">
        <f t="shared" si="16"/>
        <v>GPA</v>
      </c>
    </row>
    <row r="1036" spans="1:11" ht="15" customHeight="1">
      <c r="A1036" s="1">
        <v>7</v>
      </c>
      <c r="B1036" s="1">
        <v>7801</v>
      </c>
      <c r="C1036" s="1" t="s">
        <v>18</v>
      </c>
      <c r="D1036" s="1" t="s">
        <v>1421</v>
      </c>
      <c r="E1036" s="1" t="s">
        <v>1422</v>
      </c>
      <c r="F1036" s="1">
        <v>2377</v>
      </c>
      <c r="G1036" s="1">
        <v>104.44</v>
      </c>
      <c r="H1036" s="1">
        <v>23</v>
      </c>
      <c r="I1036" s="1">
        <v>0</v>
      </c>
      <c r="J1036" s="1" t="s">
        <v>48</v>
      </c>
      <c r="K1036" s="9" t="str">
        <f t="shared" si="16"/>
        <v>GPA</v>
      </c>
    </row>
    <row r="1037" spans="1:11" ht="15" customHeight="1">
      <c r="A1037" s="1">
        <v>7</v>
      </c>
      <c r="B1037" s="1">
        <v>7801</v>
      </c>
      <c r="C1037" s="1" t="s">
        <v>19</v>
      </c>
      <c r="D1037" s="1" t="s">
        <v>1421</v>
      </c>
      <c r="E1037" s="1" t="s">
        <v>1422</v>
      </c>
      <c r="F1037" s="1">
        <v>57</v>
      </c>
      <c r="G1037" s="1">
        <v>0.35</v>
      </c>
      <c r="H1037" s="1">
        <v>163</v>
      </c>
      <c r="I1037" s="1">
        <v>0</v>
      </c>
      <c r="J1037" s="1" t="s">
        <v>48</v>
      </c>
      <c r="K1037" s="9" t="str">
        <f t="shared" si="16"/>
        <v>GPA</v>
      </c>
    </row>
    <row r="1038" spans="1:11" ht="15" customHeight="1">
      <c r="A1038" s="1">
        <v>7</v>
      </c>
      <c r="B1038" s="1">
        <v>7801</v>
      </c>
      <c r="C1038" s="1" t="s">
        <v>21</v>
      </c>
      <c r="D1038" s="1" t="s">
        <v>1423</v>
      </c>
      <c r="E1038" s="1" t="s">
        <v>1424</v>
      </c>
      <c r="F1038" s="1">
        <v>1053</v>
      </c>
      <c r="G1038" s="1">
        <v>190.75</v>
      </c>
      <c r="H1038" s="1">
        <v>6</v>
      </c>
      <c r="I1038" s="1">
        <v>0</v>
      </c>
      <c r="J1038" s="1" t="s">
        <v>48</v>
      </c>
      <c r="K1038" s="9" t="str">
        <f t="shared" si="16"/>
        <v>GPA</v>
      </c>
    </row>
    <row r="1039" spans="1:11" ht="15" customHeight="1">
      <c r="A1039" s="1">
        <v>7</v>
      </c>
      <c r="B1039" s="1">
        <v>7801</v>
      </c>
      <c r="C1039" s="1" t="s">
        <v>18</v>
      </c>
      <c r="D1039" s="1" t="s">
        <v>1425</v>
      </c>
      <c r="E1039" s="1" t="s">
        <v>1426</v>
      </c>
      <c r="F1039" s="1">
        <v>55</v>
      </c>
      <c r="G1039" s="1">
        <v>2.58</v>
      </c>
      <c r="H1039" s="1">
        <v>21</v>
      </c>
      <c r="I1039" s="1">
        <v>0</v>
      </c>
      <c r="J1039" s="1" t="s">
        <v>48</v>
      </c>
      <c r="K1039" s="9" t="str">
        <f t="shared" si="16"/>
        <v>GPA</v>
      </c>
    </row>
    <row r="1040" spans="1:11" ht="15" customHeight="1">
      <c r="A1040" s="1">
        <v>7</v>
      </c>
      <c r="B1040" s="1">
        <v>7801</v>
      </c>
      <c r="C1040" s="1" t="s">
        <v>20</v>
      </c>
      <c r="D1040" s="1" t="s">
        <v>1425</v>
      </c>
      <c r="E1040" s="1" t="s">
        <v>1426</v>
      </c>
      <c r="F1040" s="1">
        <v>106</v>
      </c>
      <c r="G1040" s="1">
        <v>4.46</v>
      </c>
      <c r="H1040" s="1">
        <v>24</v>
      </c>
      <c r="I1040" s="1">
        <v>0</v>
      </c>
      <c r="J1040" s="1" t="s">
        <v>48</v>
      </c>
      <c r="K1040" s="9" t="str">
        <f t="shared" si="16"/>
        <v>GPA</v>
      </c>
    </row>
    <row r="1041" spans="1:11" ht="15" customHeight="1">
      <c r="A1041" s="1">
        <v>7</v>
      </c>
      <c r="B1041" s="1">
        <v>7801</v>
      </c>
      <c r="C1041" s="1" t="s">
        <v>19</v>
      </c>
      <c r="D1041" s="1" t="s">
        <v>1425</v>
      </c>
      <c r="E1041" s="1" t="s">
        <v>1426</v>
      </c>
      <c r="F1041" s="1">
        <v>210</v>
      </c>
      <c r="G1041" s="1">
        <v>14.09</v>
      </c>
      <c r="H1041" s="1">
        <v>15</v>
      </c>
      <c r="I1041" s="1">
        <v>0</v>
      </c>
      <c r="J1041" s="1" t="s">
        <v>48</v>
      </c>
      <c r="K1041" s="9" t="str">
        <f t="shared" si="16"/>
        <v>GPA</v>
      </c>
    </row>
    <row r="1042" spans="1:11" ht="15" customHeight="1">
      <c r="A1042" s="1">
        <v>7</v>
      </c>
      <c r="B1042" s="1">
        <v>7801</v>
      </c>
      <c r="C1042" s="1" t="s">
        <v>53</v>
      </c>
      <c r="D1042" s="1" t="s">
        <v>1425</v>
      </c>
      <c r="E1042" s="1" t="s">
        <v>1426</v>
      </c>
      <c r="F1042" s="1">
        <v>105</v>
      </c>
      <c r="G1042" s="1">
        <v>3.61</v>
      </c>
      <c r="H1042" s="1">
        <v>29</v>
      </c>
      <c r="I1042" s="1">
        <v>0</v>
      </c>
      <c r="J1042" s="1" t="s">
        <v>48</v>
      </c>
      <c r="K1042" s="9" t="str">
        <f t="shared" si="16"/>
        <v>GPA</v>
      </c>
    </row>
    <row r="1043" spans="1:11" ht="15" customHeight="1">
      <c r="A1043" s="1">
        <v>7</v>
      </c>
      <c r="B1043" s="1">
        <v>7801</v>
      </c>
      <c r="C1043" s="1" t="s">
        <v>19</v>
      </c>
      <c r="D1043" s="1" t="s">
        <v>1427</v>
      </c>
      <c r="E1043" s="1" t="s">
        <v>1428</v>
      </c>
      <c r="F1043" s="1">
        <v>1</v>
      </c>
      <c r="G1043" s="1">
        <v>6.67</v>
      </c>
      <c r="H1043" s="1">
        <v>0</v>
      </c>
      <c r="I1043" s="1">
        <v>0</v>
      </c>
      <c r="J1043" s="1" t="s">
        <v>48</v>
      </c>
      <c r="K1043" s="9" t="str">
        <f t="shared" si="16"/>
        <v>GPA</v>
      </c>
    </row>
    <row r="1044" spans="1:11" ht="15" customHeight="1">
      <c r="A1044" s="1">
        <v>7</v>
      </c>
      <c r="B1044" s="1">
        <v>7801</v>
      </c>
      <c r="C1044" s="1" t="s">
        <v>53</v>
      </c>
      <c r="D1044" s="1" t="s">
        <v>1427</v>
      </c>
      <c r="E1044" s="1" t="s">
        <v>1428</v>
      </c>
      <c r="F1044" s="1">
        <v>1073</v>
      </c>
      <c r="G1044" s="1">
        <v>21.84</v>
      </c>
      <c r="H1044" s="1">
        <v>49</v>
      </c>
      <c r="I1044" s="1">
        <v>0</v>
      </c>
      <c r="J1044" s="1" t="s">
        <v>48</v>
      </c>
      <c r="K1044" s="9" t="str">
        <f t="shared" si="16"/>
        <v>GPA</v>
      </c>
    </row>
    <row r="1045" spans="1:11" ht="15" customHeight="1">
      <c r="A1045" s="1">
        <v>7</v>
      </c>
      <c r="B1045" s="1">
        <v>7801</v>
      </c>
      <c r="C1045" s="1" t="s">
        <v>53</v>
      </c>
      <c r="D1045" s="1" t="s">
        <v>1429</v>
      </c>
      <c r="E1045" s="1" t="s">
        <v>1430</v>
      </c>
      <c r="F1045" s="1">
        <v>41</v>
      </c>
      <c r="G1045" s="1">
        <v>0.54</v>
      </c>
      <c r="H1045" s="1">
        <v>76</v>
      </c>
      <c r="I1045" s="1">
        <v>0</v>
      </c>
      <c r="J1045" s="1" t="s">
        <v>48</v>
      </c>
      <c r="K1045" s="9" t="str">
        <f t="shared" si="16"/>
        <v>GPA</v>
      </c>
    </row>
    <row r="1046" spans="1:11" ht="15" customHeight="1">
      <c r="A1046" s="1">
        <v>7</v>
      </c>
      <c r="B1046" s="1">
        <v>7801</v>
      </c>
      <c r="C1046" s="1" t="s">
        <v>21</v>
      </c>
      <c r="D1046" s="1" t="s">
        <v>1431</v>
      </c>
      <c r="E1046" s="1" t="s">
        <v>1432</v>
      </c>
      <c r="F1046" s="1">
        <v>5330</v>
      </c>
      <c r="G1046" s="1">
        <v>94.73</v>
      </c>
      <c r="H1046" s="1">
        <v>56</v>
      </c>
      <c r="I1046" s="1">
        <v>0</v>
      </c>
      <c r="J1046" s="1" t="s">
        <v>48</v>
      </c>
      <c r="K1046" s="9" t="str">
        <f t="shared" si="16"/>
        <v>GPA</v>
      </c>
    </row>
    <row r="1047" spans="1:11" ht="15" customHeight="1">
      <c r="A1047" s="1">
        <v>7</v>
      </c>
      <c r="B1047" s="1">
        <v>7801</v>
      </c>
      <c r="C1047" s="1" t="s">
        <v>53</v>
      </c>
      <c r="D1047" s="1" t="s">
        <v>1431</v>
      </c>
      <c r="E1047" s="1" t="s">
        <v>1432</v>
      </c>
      <c r="F1047" s="1">
        <v>94</v>
      </c>
      <c r="G1047" s="1">
        <v>0.01</v>
      </c>
      <c r="H1047" s="1">
        <v>9400</v>
      </c>
      <c r="I1047" s="1">
        <v>0</v>
      </c>
      <c r="J1047" s="1" t="s">
        <v>48</v>
      </c>
      <c r="K1047" s="9" t="str">
        <f t="shared" si="16"/>
        <v>GPA</v>
      </c>
    </row>
    <row r="1048" spans="1:11" ht="15" customHeight="1">
      <c r="A1048" s="1">
        <v>7</v>
      </c>
      <c r="B1048" s="1">
        <v>7801</v>
      </c>
      <c r="C1048" s="1" t="s">
        <v>19</v>
      </c>
      <c r="D1048" s="1" t="s">
        <v>1433</v>
      </c>
      <c r="E1048" s="1" t="s">
        <v>1434</v>
      </c>
      <c r="F1048" s="1">
        <v>1025</v>
      </c>
      <c r="G1048" s="1">
        <v>106.17</v>
      </c>
      <c r="H1048" s="1">
        <v>10</v>
      </c>
      <c r="I1048" s="1">
        <v>0</v>
      </c>
      <c r="J1048" s="1" t="s">
        <v>48</v>
      </c>
      <c r="K1048" s="9" t="str">
        <f t="shared" si="16"/>
        <v>GPA</v>
      </c>
    </row>
    <row r="1049" spans="1:11" ht="15" customHeight="1">
      <c r="A1049" s="1">
        <v>7</v>
      </c>
      <c r="B1049" s="1">
        <v>7801</v>
      </c>
      <c r="C1049" s="1" t="s">
        <v>18</v>
      </c>
      <c r="D1049" s="1" t="s">
        <v>1435</v>
      </c>
      <c r="E1049" s="1" t="s">
        <v>1436</v>
      </c>
      <c r="F1049" s="1">
        <v>1071</v>
      </c>
      <c r="G1049" s="1">
        <v>28.39</v>
      </c>
      <c r="H1049" s="1">
        <v>38</v>
      </c>
      <c r="I1049" s="1">
        <v>0</v>
      </c>
      <c r="J1049" s="1" t="s">
        <v>48</v>
      </c>
      <c r="K1049" s="9" t="str">
        <f t="shared" si="16"/>
        <v>GPA</v>
      </c>
    </row>
    <row r="1050" spans="1:11" ht="15" customHeight="1">
      <c r="A1050" s="1">
        <v>7</v>
      </c>
      <c r="B1050" s="1">
        <v>7801</v>
      </c>
      <c r="C1050" s="1" t="s">
        <v>18</v>
      </c>
      <c r="D1050" s="1" t="s">
        <v>1437</v>
      </c>
      <c r="E1050" s="1" t="s">
        <v>1438</v>
      </c>
      <c r="F1050" s="1">
        <v>764</v>
      </c>
      <c r="G1050" s="1">
        <v>35.479999999999997</v>
      </c>
      <c r="H1050" s="1">
        <v>22</v>
      </c>
      <c r="I1050" s="1">
        <v>0</v>
      </c>
      <c r="J1050" s="1" t="s">
        <v>48</v>
      </c>
      <c r="K1050" s="9" t="str">
        <f t="shared" si="16"/>
        <v>GPA</v>
      </c>
    </row>
    <row r="1051" spans="1:11" ht="15" customHeight="1">
      <c r="A1051" s="1">
        <v>7</v>
      </c>
      <c r="B1051" s="1">
        <v>7801</v>
      </c>
      <c r="C1051" s="1" t="s">
        <v>20</v>
      </c>
      <c r="D1051" s="1" t="s">
        <v>1437</v>
      </c>
      <c r="E1051" s="1" t="s">
        <v>1438</v>
      </c>
      <c r="F1051" s="1">
        <v>49</v>
      </c>
      <c r="G1051" s="1">
        <v>32.97</v>
      </c>
      <c r="H1051" s="1">
        <v>1</v>
      </c>
      <c r="I1051" s="1">
        <v>0</v>
      </c>
      <c r="J1051" s="1" t="s">
        <v>48</v>
      </c>
      <c r="K1051" s="9" t="str">
        <f t="shared" si="16"/>
        <v>GPA</v>
      </c>
    </row>
    <row r="1052" spans="1:11" ht="15" customHeight="1">
      <c r="A1052" s="1">
        <v>7</v>
      </c>
      <c r="B1052" s="1">
        <v>7801</v>
      </c>
      <c r="C1052" s="1" t="s">
        <v>20</v>
      </c>
      <c r="D1052" s="1" t="s">
        <v>1439</v>
      </c>
      <c r="E1052" s="1" t="s">
        <v>1440</v>
      </c>
      <c r="F1052" s="1">
        <v>94</v>
      </c>
      <c r="G1052" s="1">
        <v>86.68</v>
      </c>
      <c r="H1052" s="1">
        <v>1</v>
      </c>
      <c r="I1052" s="1">
        <v>0</v>
      </c>
      <c r="J1052" s="1" t="s">
        <v>48</v>
      </c>
      <c r="K1052" s="9" t="str">
        <f t="shared" si="16"/>
        <v>GPA</v>
      </c>
    </row>
    <row r="1053" spans="1:11" ht="15" customHeight="1">
      <c r="A1053" s="1">
        <v>7</v>
      </c>
      <c r="B1053" s="1">
        <v>7801</v>
      </c>
      <c r="C1053" s="1" t="s">
        <v>19</v>
      </c>
      <c r="D1053" s="1" t="s">
        <v>1439</v>
      </c>
      <c r="E1053" s="1" t="s">
        <v>1440</v>
      </c>
      <c r="F1053" s="1">
        <v>4</v>
      </c>
      <c r="G1053" s="1">
        <v>4.45</v>
      </c>
      <c r="H1053" s="1">
        <v>1</v>
      </c>
      <c r="I1053" s="1">
        <v>0</v>
      </c>
      <c r="J1053" s="1" t="s">
        <v>48</v>
      </c>
      <c r="K1053" s="9" t="str">
        <f t="shared" si="16"/>
        <v>GPA</v>
      </c>
    </row>
    <row r="1054" spans="1:11" ht="15" customHeight="1">
      <c r="A1054" s="1">
        <v>7</v>
      </c>
      <c r="B1054" s="1">
        <v>7801</v>
      </c>
      <c r="C1054" s="1" t="s">
        <v>18</v>
      </c>
      <c r="D1054" s="1" t="s">
        <v>1441</v>
      </c>
      <c r="E1054" s="1" t="s">
        <v>1442</v>
      </c>
      <c r="F1054" s="1">
        <v>66</v>
      </c>
      <c r="G1054" s="1">
        <v>9.39</v>
      </c>
      <c r="H1054" s="1">
        <v>7</v>
      </c>
      <c r="I1054" s="1">
        <v>0</v>
      </c>
      <c r="J1054" s="1" t="s">
        <v>48</v>
      </c>
      <c r="K1054" s="9" t="str">
        <f t="shared" si="16"/>
        <v>GPA</v>
      </c>
    </row>
    <row r="1055" spans="1:11" ht="15" customHeight="1">
      <c r="A1055" s="1">
        <v>7</v>
      </c>
      <c r="B1055" s="1">
        <v>7801</v>
      </c>
      <c r="C1055" s="1" t="s">
        <v>53</v>
      </c>
      <c r="D1055" s="1" t="s">
        <v>1441</v>
      </c>
      <c r="E1055" s="1" t="s">
        <v>1442</v>
      </c>
      <c r="F1055" s="1">
        <v>265</v>
      </c>
      <c r="G1055" s="1">
        <v>8.77</v>
      </c>
      <c r="H1055" s="1">
        <v>30</v>
      </c>
      <c r="I1055" s="1">
        <v>0</v>
      </c>
      <c r="J1055" s="1" t="s">
        <v>48</v>
      </c>
      <c r="K1055" s="9" t="str">
        <f t="shared" si="16"/>
        <v>GPA</v>
      </c>
    </row>
    <row r="1056" spans="1:11" ht="15" customHeight="1">
      <c r="A1056" s="1">
        <v>7</v>
      </c>
      <c r="B1056" s="1">
        <v>7801</v>
      </c>
      <c r="C1056" s="1" t="s">
        <v>21</v>
      </c>
      <c r="D1056" s="1" t="s">
        <v>1443</v>
      </c>
      <c r="E1056" s="1" t="s">
        <v>1444</v>
      </c>
      <c r="F1056" s="1">
        <v>148</v>
      </c>
      <c r="G1056" s="1">
        <v>36.85</v>
      </c>
      <c r="H1056" s="1">
        <v>4</v>
      </c>
      <c r="I1056" s="1">
        <v>0</v>
      </c>
      <c r="J1056" s="1" t="s">
        <v>48</v>
      </c>
      <c r="K1056" s="9" t="str">
        <f t="shared" si="16"/>
        <v>GPA</v>
      </c>
    </row>
    <row r="1057" spans="1:11" ht="15" customHeight="1">
      <c r="A1057" s="1">
        <v>7</v>
      </c>
      <c r="B1057" s="1">
        <v>7801</v>
      </c>
      <c r="C1057" s="1" t="s">
        <v>18</v>
      </c>
      <c r="D1057" s="1" t="s">
        <v>1445</v>
      </c>
      <c r="E1057" s="1" t="s">
        <v>1446</v>
      </c>
      <c r="F1057" s="1">
        <v>109</v>
      </c>
      <c r="G1057" s="1">
        <v>18.22</v>
      </c>
      <c r="H1057" s="1">
        <v>6</v>
      </c>
      <c r="I1057" s="1">
        <v>0</v>
      </c>
      <c r="J1057" s="1" t="s">
        <v>48</v>
      </c>
      <c r="K1057" s="9" t="str">
        <f t="shared" si="16"/>
        <v>GPA</v>
      </c>
    </row>
    <row r="1058" spans="1:11" ht="15" customHeight="1">
      <c r="A1058" s="1">
        <v>7</v>
      </c>
      <c r="B1058" s="1">
        <v>7801</v>
      </c>
      <c r="C1058" s="1" t="s">
        <v>53</v>
      </c>
      <c r="D1058" s="1" t="s">
        <v>1445</v>
      </c>
      <c r="E1058" s="1" t="s">
        <v>1446</v>
      </c>
      <c r="F1058" s="1">
        <v>468</v>
      </c>
      <c r="G1058" s="1">
        <v>20.23</v>
      </c>
      <c r="H1058" s="1">
        <v>23</v>
      </c>
      <c r="I1058" s="1">
        <v>0</v>
      </c>
      <c r="J1058" s="1" t="s">
        <v>48</v>
      </c>
      <c r="K1058" s="9" t="str">
        <f t="shared" si="16"/>
        <v>GPA</v>
      </c>
    </row>
    <row r="1059" spans="1:11" ht="15" customHeight="1">
      <c r="A1059" s="1">
        <v>7</v>
      </c>
      <c r="B1059" s="1">
        <v>7801</v>
      </c>
      <c r="C1059" s="1" t="s">
        <v>18</v>
      </c>
      <c r="D1059" s="1" t="s">
        <v>1447</v>
      </c>
      <c r="E1059" s="1" t="s">
        <v>1448</v>
      </c>
      <c r="F1059" s="1">
        <v>27</v>
      </c>
      <c r="G1059" s="1">
        <v>6.03</v>
      </c>
      <c r="H1059" s="1">
        <v>4</v>
      </c>
      <c r="I1059" s="1">
        <v>0</v>
      </c>
      <c r="J1059" s="1" t="s">
        <v>48</v>
      </c>
      <c r="K1059" s="9" t="str">
        <f t="shared" si="16"/>
        <v>GPA</v>
      </c>
    </row>
    <row r="1060" spans="1:11" ht="15" customHeight="1">
      <c r="A1060" s="1">
        <v>7</v>
      </c>
      <c r="B1060" s="1">
        <v>7801</v>
      </c>
      <c r="C1060" s="1" t="s">
        <v>20</v>
      </c>
      <c r="D1060" s="1" t="s">
        <v>1449</v>
      </c>
      <c r="E1060" s="1" t="s">
        <v>1450</v>
      </c>
      <c r="F1060" s="1">
        <v>80</v>
      </c>
      <c r="G1060" s="1">
        <v>29.31</v>
      </c>
      <c r="H1060" s="1">
        <v>3</v>
      </c>
      <c r="I1060" s="1">
        <v>0</v>
      </c>
      <c r="J1060" s="1" t="s">
        <v>48</v>
      </c>
      <c r="K1060" s="9" t="str">
        <f t="shared" si="16"/>
        <v>GPA</v>
      </c>
    </row>
    <row r="1061" spans="1:11" ht="15" customHeight="1">
      <c r="A1061" s="1">
        <v>7</v>
      </c>
      <c r="B1061" s="1">
        <v>7801</v>
      </c>
      <c r="C1061" s="1" t="s">
        <v>20</v>
      </c>
      <c r="D1061" s="1" t="s">
        <v>1451</v>
      </c>
      <c r="E1061" s="1" t="s">
        <v>1452</v>
      </c>
      <c r="F1061" s="1">
        <v>258</v>
      </c>
      <c r="G1061" s="1">
        <v>52.37</v>
      </c>
      <c r="H1061" s="1">
        <v>5</v>
      </c>
      <c r="I1061" s="1">
        <v>0</v>
      </c>
      <c r="J1061" s="1" t="s">
        <v>48</v>
      </c>
      <c r="K1061" s="9" t="str">
        <f t="shared" si="16"/>
        <v>GPA</v>
      </c>
    </row>
    <row r="1062" spans="1:11" ht="15" customHeight="1">
      <c r="A1062" s="1">
        <v>7</v>
      </c>
      <c r="B1062" s="1">
        <v>7801</v>
      </c>
      <c r="C1062" s="1" t="s">
        <v>19</v>
      </c>
      <c r="D1062" s="1" t="s">
        <v>1451</v>
      </c>
      <c r="E1062" s="1" t="s">
        <v>1452</v>
      </c>
      <c r="F1062" s="1">
        <v>1</v>
      </c>
      <c r="G1062" s="1">
        <v>6.34</v>
      </c>
      <c r="H1062" s="1">
        <v>0</v>
      </c>
      <c r="I1062" s="1">
        <v>0</v>
      </c>
      <c r="J1062" s="1" t="s">
        <v>48</v>
      </c>
      <c r="K1062" s="9" t="str">
        <f t="shared" si="16"/>
        <v>GPA</v>
      </c>
    </row>
    <row r="1063" spans="1:11" ht="15" customHeight="1">
      <c r="A1063" s="1">
        <v>7</v>
      </c>
      <c r="B1063" s="1">
        <v>7801</v>
      </c>
      <c r="C1063" s="1" t="s">
        <v>18</v>
      </c>
      <c r="D1063" s="1" t="s">
        <v>1453</v>
      </c>
      <c r="E1063" s="1" t="s">
        <v>1454</v>
      </c>
      <c r="F1063" s="1">
        <v>183</v>
      </c>
      <c r="G1063" s="1">
        <v>5.93</v>
      </c>
      <c r="H1063" s="1">
        <v>31</v>
      </c>
      <c r="I1063" s="1">
        <v>0</v>
      </c>
      <c r="J1063" s="1" t="s">
        <v>48</v>
      </c>
      <c r="K1063" s="9" t="str">
        <f t="shared" si="16"/>
        <v>GPA</v>
      </c>
    </row>
    <row r="1064" spans="1:11" ht="15" customHeight="1">
      <c r="A1064" s="1">
        <v>7</v>
      </c>
      <c r="B1064" s="1">
        <v>7801</v>
      </c>
      <c r="C1064" s="1" t="s">
        <v>18</v>
      </c>
      <c r="D1064" s="1" t="s">
        <v>1455</v>
      </c>
      <c r="E1064" s="1" t="s">
        <v>1456</v>
      </c>
      <c r="F1064" s="1">
        <v>276</v>
      </c>
      <c r="G1064" s="1">
        <v>45.99</v>
      </c>
      <c r="H1064" s="1">
        <v>6</v>
      </c>
      <c r="I1064" s="1">
        <v>0</v>
      </c>
      <c r="J1064" s="1" t="s">
        <v>48</v>
      </c>
      <c r="K1064" s="9" t="str">
        <f t="shared" si="16"/>
        <v>GPA</v>
      </c>
    </row>
    <row r="1065" spans="1:11" ht="15" customHeight="1">
      <c r="A1065" s="1">
        <v>7</v>
      </c>
      <c r="B1065" s="1">
        <v>7801</v>
      </c>
      <c r="C1065" s="1" t="s">
        <v>53</v>
      </c>
      <c r="D1065" s="1" t="s">
        <v>1455</v>
      </c>
      <c r="E1065" s="1" t="s">
        <v>1456</v>
      </c>
      <c r="F1065" s="1">
        <v>248</v>
      </c>
      <c r="G1065" s="1">
        <v>5.98</v>
      </c>
      <c r="H1065" s="1">
        <v>41</v>
      </c>
      <c r="I1065" s="1">
        <v>0</v>
      </c>
      <c r="J1065" s="1" t="s">
        <v>48</v>
      </c>
      <c r="K1065" s="9" t="str">
        <f t="shared" si="16"/>
        <v>GPA</v>
      </c>
    </row>
    <row r="1066" spans="1:11" ht="15" customHeight="1">
      <c r="A1066" s="1">
        <v>7</v>
      </c>
      <c r="B1066" s="1">
        <v>7801</v>
      </c>
      <c r="C1066" s="1" t="s">
        <v>21</v>
      </c>
      <c r="D1066" s="1" t="s">
        <v>1457</v>
      </c>
      <c r="E1066" s="1" t="s">
        <v>1458</v>
      </c>
      <c r="F1066" s="1">
        <v>681</v>
      </c>
      <c r="G1066" s="1">
        <v>130.77000000000001</v>
      </c>
      <c r="H1066" s="1">
        <v>5</v>
      </c>
      <c r="I1066" s="1">
        <v>0</v>
      </c>
      <c r="J1066" s="1" t="s">
        <v>48</v>
      </c>
      <c r="K1066" s="9" t="str">
        <f t="shared" si="16"/>
        <v>GPA</v>
      </c>
    </row>
    <row r="1067" spans="1:11" ht="15" customHeight="1">
      <c r="A1067" s="1">
        <v>7</v>
      </c>
      <c r="B1067" s="1">
        <v>7801</v>
      </c>
      <c r="C1067" s="1" t="s">
        <v>18</v>
      </c>
      <c r="D1067" s="1" t="s">
        <v>1459</v>
      </c>
      <c r="E1067" s="1" t="s">
        <v>1460</v>
      </c>
      <c r="F1067" s="1">
        <v>151</v>
      </c>
      <c r="G1067" s="1">
        <v>10.24</v>
      </c>
      <c r="H1067" s="1">
        <v>15</v>
      </c>
      <c r="I1067" s="1">
        <v>0</v>
      </c>
      <c r="J1067" s="1" t="s">
        <v>48</v>
      </c>
      <c r="K1067" s="9" t="str">
        <f t="shared" si="16"/>
        <v>GPA</v>
      </c>
    </row>
    <row r="1068" spans="1:11" ht="15" customHeight="1">
      <c r="A1068" s="1">
        <v>7</v>
      </c>
      <c r="B1068" s="1">
        <v>7801</v>
      </c>
      <c r="C1068" s="1" t="s">
        <v>21</v>
      </c>
      <c r="D1068" s="1" t="s">
        <v>1461</v>
      </c>
      <c r="E1068" s="1" t="s">
        <v>1462</v>
      </c>
      <c r="F1068" s="1">
        <v>50</v>
      </c>
      <c r="G1068" s="1">
        <v>6.07</v>
      </c>
      <c r="H1068" s="1">
        <v>8</v>
      </c>
      <c r="I1068" s="1">
        <v>0</v>
      </c>
      <c r="J1068" s="1" t="s">
        <v>48</v>
      </c>
      <c r="K1068" s="9" t="str">
        <f t="shared" si="16"/>
        <v>GPA</v>
      </c>
    </row>
    <row r="1069" spans="1:11" ht="15" customHeight="1">
      <c r="A1069" s="1">
        <v>7</v>
      </c>
      <c r="B1069" s="1">
        <v>7801</v>
      </c>
      <c r="C1069" s="1" t="s">
        <v>18</v>
      </c>
      <c r="D1069" s="1" t="s">
        <v>1463</v>
      </c>
      <c r="E1069" s="1" t="s">
        <v>1464</v>
      </c>
      <c r="F1069" s="1">
        <v>220</v>
      </c>
      <c r="G1069" s="1">
        <v>46.37</v>
      </c>
      <c r="H1069" s="1">
        <v>5</v>
      </c>
      <c r="I1069" s="1">
        <v>0</v>
      </c>
      <c r="J1069" s="1" t="s">
        <v>48</v>
      </c>
      <c r="K1069" s="9" t="str">
        <f t="shared" si="16"/>
        <v>GPA</v>
      </c>
    </row>
    <row r="1070" spans="1:11" ht="15" customHeight="1">
      <c r="A1070" s="1">
        <v>7</v>
      </c>
      <c r="B1070" s="1">
        <v>7801</v>
      </c>
      <c r="C1070" s="1" t="s">
        <v>53</v>
      </c>
      <c r="D1070" s="1" t="s">
        <v>1465</v>
      </c>
      <c r="E1070" s="1" t="s">
        <v>1466</v>
      </c>
      <c r="F1070" s="1">
        <v>709</v>
      </c>
      <c r="G1070" s="1">
        <v>18.7</v>
      </c>
      <c r="H1070" s="1">
        <v>38</v>
      </c>
      <c r="I1070" s="1">
        <v>0</v>
      </c>
      <c r="J1070" s="1" t="s">
        <v>48</v>
      </c>
      <c r="K1070" s="9" t="str">
        <f t="shared" si="16"/>
        <v>GPA</v>
      </c>
    </row>
    <row r="1071" spans="1:11" ht="15" customHeight="1">
      <c r="A1071" s="1">
        <v>7</v>
      </c>
      <c r="B1071" s="1">
        <v>7801</v>
      </c>
      <c r="C1071" s="1" t="s">
        <v>18</v>
      </c>
      <c r="D1071" s="1" t="s">
        <v>1467</v>
      </c>
      <c r="E1071" s="1" t="s">
        <v>1468</v>
      </c>
      <c r="F1071" s="1">
        <v>468</v>
      </c>
      <c r="G1071" s="1">
        <v>18.8</v>
      </c>
      <c r="H1071" s="1">
        <v>25</v>
      </c>
      <c r="I1071" s="1">
        <v>0</v>
      </c>
      <c r="J1071" s="1" t="s">
        <v>48</v>
      </c>
      <c r="K1071" s="9" t="str">
        <f t="shared" si="16"/>
        <v>GPA</v>
      </c>
    </row>
    <row r="1072" spans="1:11" ht="15" customHeight="1">
      <c r="A1072" s="1">
        <v>7</v>
      </c>
      <c r="B1072" s="1">
        <v>7801</v>
      </c>
      <c r="C1072" s="1" t="s">
        <v>18</v>
      </c>
      <c r="D1072" s="1" t="s">
        <v>1469</v>
      </c>
      <c r="E1072" s="1" t="s">
        <v>1470</v>
      </c>
      <c r="F1072" s="1">
        <v>298</v>
      </c>
      <c r="G1072" s="1">
        <v>36.71</v>
      </c>
      <c r="H1072" s="1">
        <v>8</v>
      </c>
      <c r="I1072" s="1">
        <v>0</v>
      </c>
      <c r="J1072" s="1" t="s">
        <v>48</v>
      </c>
      <c r="K1072" s="9" t="str">
        <f t="shared" si="16"/>
        <v>GPA</v>
      </c>
    </row>
    <row r="1073" spans="1:11" ht="15" customHeight="1">
      <c r="A1073" s="1">
        <v>7</v>
      </c>
      <c r="B1073" s="1">
        <v>7801</v>
      </c>
      <c r="C1073" s="1" t="s">
        <v>53</v>
      </c>
      <c r="D1073" s="1" t="s">
        <v>1469</v>
      </c>
      <c r="E1073" s="1" t="s">
        <v>1470</v>
      </c>
      <c r="F1073" s="1">
        <v>958</v>
      </c>
      <c r="G1073" s="1">
        <v>10.37</v>
      </c>
      <c r="H1073" s="1">
        <v>92</v>
      </c>
      <c r="I1073" s="1">
        <v>0</v>
      </c>
      <c r="J1073" s="1" t="s">
        <v>48</v>
      </c>
      <c r="K1073" s="9" t="str">
        <f t="shared" si="16"/>
        <v>GPA</v>
      </c>
    </row>
    <row r="1074" spans="1:11" ht="15" customHeight="1">
      <c r="A1074" s="1">
        <v>7</v>
      </c>
      <c r="B1074" s="1">
        <v>7801</v>
      </c>
      <c r="C1074" s="1" t="s">
        <v>21</v>
      </c>
      <c r="D1074" s="1" t="s">
        <v>1471</v>
      </c>
      <c r="E1074" s="1" t="s">
        <v>1472</v>
      </c>
      <c r="F1074" s="1">
        <v>3700</v>
      </c>
      <c r="G1074" s="1">
        <v>153.22999999999999</v>
      </c>
      <c r="H1074" s="1">
        <v>24</v>
      </c>
      <c r="I1074" s="1">
        <v>0</v>
      </c>
      <c r="J1074" s="1" t="s">
        <v>48</v>
      </c>
      <c r="K1074" s="9" t="str">
        <f t="shared" si="16"/>
        <v>GPA</v>
      </c>
    </row>
    <row r="1075" spans="1:11" ht="15" customHeight="1">
      <c r="A1075" s="1">
        <v>7</v>
      </c>
      <c r="B1075" s="1">
        <v>7801</v>
      </c>
      <c r="C1075" s="1" t="s">
        <v>18</v>
      </c>
      <c r="D1075" s="1" t="s">
        <v>1473</v>
      </c>
      <c r="E1075" s="1" t="s">
        <v>1474</v>
      </c>
      <c r="F1075" s="1">
        <v>28</v>
      </c>
      <c r="G1075" s="1">
        <v>1.47</v>
      </c>
      <c r="H1075" s="1">
        <v>19</v>
      </c>
      <c r="I1075" s="1">
        <v>0</v>
      </c>
      <c r="J1075" s="1" t="s">
        <v>48</v>
      </c>
      <c r="K1075" s="9" t="str">
        <f t="shared" si="16"/>
        <v>GPA</v>
      </c>
    </row>
    <row r="1076" spans="1:11" ht="15" customHeight="1">
      <c r="A1076" s="1">
        <v>7</v>
      </c>
      <c r="B1076" s="1">
        <v>7801</v>
      </c>
      <c r="C1076" s="1" t="s">
        <v>19</v>
      </c>
      <c r="D1076" s="1" t="s">
        <v>1473</v>
      </c>
      <c r="E1076" s="1" t="s">
        <v>1474</v>
      </c>
      <c r="F1076" s="1">
        <v>107</v>
      </c>
      <c r="G1076" s="1">
        <v>6.18</v>
      </c>
      <c r="H1076" s="1">
        <v>17</v>
      </c>
      <c r="I1076" s="1">
        <v>0</v>
      </c>
      <c r="J1076" s="1" t="s">
        <v>48</v>
      </c>
      <c r="K1076" s="9" t="str">
        <f t="shared" si="16"/>
        <v>GPA</v>
      </c>
    </row>
    <row r="1077" spans="1:11" ht="15" customHeight="1">
      <c r="A1077" s="1">
        <v>7</v>
      </c>
      <c r="B1077" s="1">
        <v>7801</v>
      </c>
      <c r="C1077" s="1" t="s">
        <v>20</v>
      </c>
      <c r="D1077" s="1" t="s">
        <v>1475</v>
      </c>
      <c r="E1077" s="1" t="s">
        <v>1476</v>
      </c>
      <c r="F1077" s="1">
        <v>401</v>
      </c>
      <c r="G1077" s="1">
        <v>33.22</v>
      </c>
      <c r="H1077" s="1">
        <v>12</v>
      </c>
      <c r="I1077" s="1">
        <v>0</v>
      </c>
      <c r="J1077" s="1" t="s">
        <v>48</v>
      </c>
      <c r="K1077" s="9" t="str">
        <f t="shared" si="16"/>
        <v>GPA</v>
      </c>
    </row>
    <row r="1078" spans="1:11" ht="15" customHeight="1">
      <c r="A1078" s="1">
        <v>7</v>
      </c>
      <c r="B1078" s="1">
        <v>7801</v>
      </c>
      <c r="C1078" s="1" t="s">
        <v>18</v>
      </c>
      <c r="D1078" s="1" t="s">
        <v>1477</v>
      </c>
      <c r="E1078" s="1" t="s">
        <v>1478</v>
      </c>
      <c r="F1078" s="1">
        <v>350</v>
      </c>
      <c r="G1078" s="1">
        <v>36.93</v>
      </c>
      <c r="H1078" s="1">
        <v>9</v>
      </c>
      <c r="I1078" s="1">
        <v>0</v>
      </c>
      <c r="J1078" s="1" t="s">
        <v>48</v>
      </c>
      <c r="K1078" s="9" t="str">
        <f t="shared" si="16"/>
        <v>GPA</v>
      </c>
    </row>
    <row r="1079" spans="1:11" ht="15" customHeight="1">
      <c r="A1079" s="1">
        <v>7</v>
      </c>
      <c r="B1079" s="1">
        <v>7801</v>
      </c>
      <c r="C1079" s="1" t="s">
        <v>20</v>
      </c>
      <c r="D1079" s="1" t="s">
        <v>1477</v>
      </c>
      <c r="E1079" s="1" t="s">
        <v>1478</v>
      </c>
      <c r="F1079" s="1">
        <v>781</v>
      </c>
      <c r="G1079" s="1">
        <v>61.22</v>
      </c>
      <c r="H1079" s="1">
        <v>13</v>
      </c>
      <c r="I1079" s="1">
        <v>0</v>
      </c>
      <c r="J1079" s="1" t="s">
        <v>48</v>
      </c>
      <c r="K1079" s="9" t="str">
        <f t="shared" si="16"/>
        <v>GPA</v>
      </c>
    </row>
    <row r="1080" spans="1:11" ht="15" customHeight="1">
      <c r="A1080" s="1">
        <v>7</v>
      </c>
      <c r="B1080" s="1">
        <v>7801</v>
      </c>
      <c r="C1080" s="1" t="s">
        <v>53</v>
      </c>
      <c r="D1080" s="1" t="s">
        <v>1477</v>
      </c>
      <c r="E1080" s="1" t="s">
        <v>1478</v>
      </c>
      <c r="F1080" s="1">
        <v>1018</v>
      </c>
      <c r="G1080" s="1">
        <v>15.73</v>
      </c>
      <c r="H1080" s="1">
        <v>65</v>
      </c>
      <c r="I1080" s="1">
        <v>0</v>
      </c>
      <c r="J1080" s="1" t="s">
        <v>48</v>
      </c>
      <c r="K1080" s="9" t="str">
        <f t="shared" si="16"/>
        <v>GPA</v>
      </c>
    </row>
    <row r="1081" spans="1:11" ht="15" customHeight="1">
      <c r="A1081" s="1">
        <v>7</v>
      </c>
      <c r="B1081" s="1">
        <v>7801</v>
      </c>
      <c r="C1081" s="1" t="s">
        <v>18</v>
      </c>
      <c r="D1081" s="1" t="s">
        <v>1479</v>
      </c>
      <c r="E1081" s="1" t="s">
        <v>1480</v>
      </c>
      <c r="F1081" s="1">
        <v>977</v>
      </c>
      <c r="G1081" s="1">
        <v>99.62</v>
      </c>
      <c r="H1081" s="1">
        <v>10</v>
      </c>
      <c r="I1081" s="1">
        <v>0</v>
      </c>
      <c r="J1081" s="1" t="s">
        <v>48</v>
      </c>
      <c r="K1081" s="9" t="str">
        <f t="shared" si="16"/>
        <v>GPA</v>
      </c>
    </row>
    <row r="1082" spans="1:11" ht="15" customHeight="1">
      <c r="A1082" s="1">
        <v>7</v>
      </c>
      <c r="B1082" s="1">
        <v>7801</v>
      </c>
      <c r="C1082" s="1" t="s">
        <v>18</v>
      </c>
      <c r="D1082" s="1" t="s">
        <v>1481</v>
      </c>
      <c r="E1082" s="1" t="s">
        <v>1482</v>
      </c>
      <c r="F1082" s="1">
        <v>933</v>
      </c>
      <c r="G1082" s="1">
        <v>39.89</v>
      </c>
      <c r="H1082" s="1">
        <v>23</v>
      </c>
      <c r="I1082" s="1">
        <v>0</v>
      </c>
      <c r="J1082" s="1" t="s">
        <v>48</v>
      </c>
      <c r="K1082" s="9" t="str">
        <f t="shared" si="16"/>
        <v>GPA</v>
      </c>
    </row>
    <row r="1083" spans="1:11" ht="15" customHeight="1">
      <c r="A1083" s="1">
        <v>7</v>
      </c>
      <c r="B1083" s="1">
        <v>7801</v>
      </c>
      <c r="C1083" s="1" t="s">
        <v>20</v>
      </c>
      <c r="D1083" s="1" t="s">
        <v>1483</v>
      </c>
      <c r="E1083" s="1" t="s">
        <v>1484</v>
      </c>
      <c r="F1083" s="1">
        <v>4</v>
      </c>
      <c r="G1083" s="1">
        <v>7.01</v>
      </c>
      <c r="H1083" s="1">
        <v>1</v>
      </c>
      <c r="I1083" s="1">
        <v>0</v>
      </c>
      <c r="J1083" s="1" t="s">
        <v>48</v>
      </c>
      <c r="K1083" s="9" t="str">
        <f t="shared" si="16"/>
        <v>GPA</v>
      </c>
    </row>
    <row r="1084" spans="1:11" ht="15" customHeight="1">
      <c r="A1084" s="1">
        <v>7</v>
      </c>
      <c r="B1084" s="1">
        <v>7801</v>
      </c>
      <c r="C1084" s="1" t="s">
        <v>19</v>
      </c>
      <c r="D1084" s="1" t="s">
        <v>1483</v>
      </c>
      <c r="E1084" s="1" t="s">
        <v>1484</v>
      </c>
      <c r="F1084" s="1">
        <v>15</v>
      </c>
      <c r="G1084" s="1">
        <v>14.66</v>
      </c>
      <c r="H1084" s="1">
        <v>1</v>
      </c>
      <c r="I1084" s="1">
        <v>0</v>
      </c>
      <c r="J1084" s="1" t="s">
        <v>48</v>
      </c>
      <c r="K1084" s="9" t="str">
        <f t="shared" si="16"/>
        <v>GPA</v>
      </c>
    </row>
    <row r="1085" spans="1:11" ht="15" customHeight="1">
      <c r="A1085" s="1">
        <v>7</v>
      </c>
      <c r="B1085" s="1">
        <v>7801</v>
      </c>
      <c r="C1085" s="1" t="s">
        <v>53</v>
      </c>
      <c r="D1085" s="1" t="s">
        <v>1483</v>
      </c>
      <c r="E1085" s="1" t="s">
        <v>1484</v>
      </c>
      <c r="F1085" s="1">
        <v>8</v>
      </c>
      <c r="G1085" s="1">
        <v>1.17</v>
      </c>
      <c r="H1085" s="1">
        <v>7</v>
      </c>
      <c r="I1085" s="1">
        <v>0</v>
      </c>
      <c r="J1085" s="1" t="s">
        <v>48</v>
      </c>
      <c r="K1085" s="9" t="str">
        <f t="shared" si="16"/>
        <v>GPA</v>
      </c>
    </row>
    <row r="1086" spans="1:11" ht="15" customHeight="1">
      <c r="A1086" s="1">
        <v>7</v>
      </c>
      <c r="B1086" s="1">
        <v>7801</v>
      </c>
      <c r="C1086" s="1" t="s">
        <v>53</v>
      </c>
      <c r="D1086" s="1" t="s">
        <v>1485</v>
      </c>
      <c r="E1086" s="1" t="s">
        <v>1486</v>
      </c>
      <c r="F1086" s="1">
        <v>3548</v>
      </c>
      <c r="G1086" s="1">
        <v>81.680000000000007</v>
      </c>
      <c r="H1086" s="1">
        <v>43</v>
      </c>
      <c r="I1086" s="1">
        <v>0</v>
      </c>
      <c r="J1086" s="1" t="s">
        <v>48</v>
      </c>
      <c r="K1086" s="9" t="str">
        <f t="shared" si="16"/>
        <v>GPA</v>
      </c>
    </row>
    <row r="1087" spans="1:11" ht="15" customHeight="1">
      <c r="A1087" s="1">
        <v>7</v>
      </c>
      <c r="B1087" s="1">
        <v>7801</v>
      </c>
      <c r="C1087" s="1" t="s">
        <v>53</v>
      </c>
      <c r="D1087" s="1" t="s">
        <v>1487</v>
      </c>
      <c r="E1087" s="1" t="s">
        <v>1488</v>
      </c>
      <c r="F1087" s="1">
        <v>8726</v>
      </c>
      <c r="G1087" s="1">
        <v>154.66</v>
      </c>
      <c r="H1087" s="1">
        <v>56</v>
      </c>
      <c r="I1087" s="1">
        <v>0</v>
      </c>
      <c r="J1087" s="1" t="s">
        <v>48</v>
      </c>
      <c r="K1087" s="9" t="str">
        <f t="shared" si="16"/>
        <v>GPA</v>
      </c>
    </row>
    <row r="1088" spans="1:11" ht="15" customHeight="1">
      <c r="A1088" s="1">
        <v>7</v>
      </c>
      <c r="B1088" s="1">
        <v>7801</v>
      </c>
      <c r="C1088" s="1" t="s">
        <v>20</v>
      </c>
      <c r="D1088" s="1" t="s">
        <v>1489</v>
      </c>
      <c r="E1088" s="1" t="s">
        <v>1490</v>
      </c>
      <c r="F1088" s="1">
        <v>2052</v>
      </c>
      <c r="G1088" s="1">
        <v>129.62</v>
      </c>
      <c r="H1088" s="1">
        <v>16</v>
      </c>
      <c r="I1088" s="1">
        <v>0</v>
      </c>
      <c r="J1088" s="1" t="s">
        <v>48</v>
      </c>
      <c r="K1088" s="9" t="str">
        <f t="shared" si="16"/>
        <v>GPA</v>
      </c>
    </row>
    <row r="1089" spans="1:11" ht="15" customHeight="1">
      <c r="A1089" s="1">
        <v>7</v>
      </c>
      <c r="B1089" s="1">
        <v>7801</v>
      </c>
      <c r="C1089" s="1" t="s">
        <v>53</v>
      </c>
      <c r="D1089" s="1" t="s">
        <v>1489</v>
      </c>
      <c r="E1089" s="1" t="s">
        <v>1490</v>
      </c>
      <c r="F1089" s="1">
        <v>344</v>
      </c>
      <c r="G1089" s="1">
        <v>16.260000000000002</v>
      </c>
      <c r="H1089" s="1">
        <v>21</v>
      </c>
      <c r="I1089" s="1">
        <v>0</v>
      </c>
      <c r="J1089" s="1" t="s">
        <v>48</v>
      </c>
      <c r="K1089" s="9" t="str">
        <f t="shared" si="16"/>
        <v>GPA</v>
      </c>
    </row>
    <row r="1090" spans="1:11" ht="15" customHeight="1">
      <c r="A1090" s="1">
        <v>7</v>
      </c>
      <c r="B1090" s="1">
        <v>7801</v>
      </c>
      <c r="C1090" s="1" t="s">
        <v>18</v>
      </c>
      <c r="D1090" s="1" t="s">
        <v>1491</v>
      </c>
      <c r="E1090" s="1" t="s">
        <v>1492</v>
      </c>
      <c r="F1090" s="1">
        <v>60</v>
      </c>
      <c r="G1090" s="1">
        <v>6.74</v>
      </c>
      <c r="H1090" s="1">
        <v>9</v>
      </c>
      <c r="I1090" s="1">
        <v>0</v>
      </c>
      <c r="J1090" s="1" t="s">
        <v>48</v>
      </c>
      <c r="K1090" s="9" t="str">
        <f t="shared" ref="K1090:K1153" si="17">IF(J1090&lt;&gt;"",IF(OR(UPPER(J1090)="TERCEIRO",UPPER(J1090)="TERCEIRA"),"TERCEIRA",IF(UPPER(J1090)="GPA","GPA",J1090)),IF(LEFT(D1090,1)="T","TERCEIRA","GPA"))</f>
        <v>GPA</v>
      </c>
    </row>
    <row r="1091" spans="1:11" ht="15" customHeight="1">
      <c r="A1091" s="1">
        <v>7</v>
      </c>
      <c r="B1091" s="1">
        <v>7801</v>
      </c>
      <c r="C1091" s="1" t="s">
        <v>20</v>
      </c>
      <c r="D1091" s="1" t="s">
        <v>1491</v>
      </c>
      <c r="E1091" s="1" t="s">
        <v>1492</v>
      </c>
      <c r="F1091" s="1">
        <v>4</v>
      </c>
      <c r="G1091" s="1">
        <v>8.42</v>
      </c>
      <c r="H1091" s="1">
        <v>0</v>
      </c>
      <c r="I1091" s="1">
        <v>0</v>
      </c>
      <c r="J1091" s="1" t="s">
        <v>48</v>
      </c>
      <c r="K1091" s="9" t="str">
        <f t="shared" si="17"/>
        <v>GPA</v>
      </c>
    </row>
    <row r="1092" spans="1:11" ht="15" customHeight="1">
      <c r="A1092" s="1">
        <v>7</v>
      </c>
      <c r="B1092" s="1">
        <v>7801</v>
      </c>
      <c r="C1092" s="1" t="s">
        <v>18</v>
      </c>
      <c r="D1092" s="1" t="s">
        <v>1493</v>
      </c>
      <c r="E1092" s="1" t="s">
        <v>1494</v>
      </c>
      <c r="F1092" s="1">
        <v>2137</v>
      </c>
      <c r="G1092" s="1">
        <v>116.49</v>
      </c>
      <c r="H1092" s="1">
        <v>18</v>
      </c>
      <c r="I1092" s="1">
        <v>0</v>
      </c>
      <c r="J1092" s="1" t="s">
        <v>48</v>
      </c>
      <c r="K1092" s="9" t="str">
        <f t="shared" si="17"/>
        <v>GPA</v>
      </c>
    </row>
    <row r="1093" spans="1:11" ht="15" customHeight="1">
      <c r="A1093" s="1">
        <v>7</v>
      </c>
      <c r="B1093" s="1">
        <v>7801</v>
      </c>
      <c r="C1093" s="1" t="s">
        <v>20</v>
      </c>
      <c r="D1093" s="1" t="s">
        <v>1495</v>
      </c>
      <c r="E1093" s="1" t="s">
        <v>1496</v>
      </c>
      <c r="F1093" s="1">
        <v>379</v>
      </c>
      <c r="G1093" s="1">
        <v>19.7</v>
      </c>
      <c r="H1093" s="1">
        <v>19</v>
      </c>
      <c r="I1093" s="1">
        <v>0</v>
      </c>
      <c r="J1093" s="1" t="s">
        <v>48</v>
      </c>
      <c r="K1093" s="9" t="str">
        <f t="shared" si="17"/>
        <v>GPA</v>
      </c>
    </row>
    <row r="1094" spans="1:11" ht="15" customHeight="1">
      <c r="A1094" s="1">
        <v>7</v>
      </c>
      <c r="B1094" s="1">
        <v>7801</v>
      </c>
      <c r="C1094" s="1" t="s">
        <v>20</v>
      </c>
      <c r="D1094" s="1" t="s">
        <v>1497</v>
      </c>
      <c r="E1094" s="1" t="s">
        <v>1498</v>
      </c>
      <c r="F1094" s="1">
        <v>3</v>
      </c>
      <c r="G1094" s="1">
        <v>6.67</v>
      </c>
      <c r="H1094" s="1">
        <v>0</v>
      </c>
      <c r="I1094" s="1">
        <v>0</v>
      </c>
      <c r="J1094" s="1" t="s">
        <v>48</v>
      </c>
      <c r="K1094" s="9" t="str">
        <f t="shared" si="17"/>
        <v>GPA</v>
      </c>
    </row>
    <row r="1095" spans="1:11" ht="15" customHeight="1">
      <c r="A1095" s="1">
        <v>7</v>
      </c>
      <c r="B1095" s="1">
        <v>7801</v>
      </c>
      <c r="C1095" s="1" t="s">
        <v>18</v>
      </c>
      <c r="D1095" s="1" t="s">
        <v>1499</v>
      </c>
      <c r="E1095" s="1" t="s">
        <v>1500</v>
      </c>
      <c r="F1095" s="1">
        <v>85</v>
      </c>
      <c r="G1095" s="1">
        <v>15.13</v>
      </c>
      <c r="H1095" s="1">
        <v>6</v>
      </c>
      <c r="I1095" s="1">
        <v>0</v>
      </c>
      <c r="J1095" s="1" t="s">
        <v>48</v>
      </c>
      <c r="K1095" s="9" t="str">
        <f t="shared" si="17"/>
        <v>GPA</v>
      </c>
    </row>
    <row r="1096" spans="1:11" ht="15" customHeight="1">
      <c r="A1096" s="1">
        <v>7</v>
      </c>
      <c r="B1096" s="1">
        <v>7801</v>
      </c>
      <c r="C1096" s="1" t="s">
        <v>53</v>
      </c>
      <c r="D1096" s="1" t="s">
        <v>1499</v>
      </c>
      <c r="E1096" s="1" t="s">
        <v>1500</v>
      </c>
      <c r="F1096" s="1">
        <v>323</v>
      </c>
      <c r="G1096" s="1">
        <v>12.74</v>
      </c>
      <c r="H1096" s="1">
        <v>25</v>
      </c>
      <c r="I1096" s="1">
        <v>0</v>
      </c>
      <c r="J1096" s="1" t="s">
        <v>48</v>
      </c>
      <c r="K1096" s="9" t="str">
        <f t="shared" si="17"/>
        <v>GPA</v>
      </c>
    </row>
    <row r="1097" spans="1:11" ht="15" customHeight="1">
      <c r="A1097" s="1">
        <v>7</v>
      </c>
      <c r="B1097" s="1">
        <v>7801</v>
      </c>
      <c r="C1097" s="1" t="s">
        <v>20</v>
      </c>
      <c r="D1097" s="1" t="s">
        <v>1501</v>
      </c>
      <c r="E1097" s="1" t="s">
        <v>1502</v>
      </c>
      <c r="F1097" s="1">
        <v>6</v>
      </c>
      <c r="G1097" s="1">
        <v>1.38</v>
      </c>
      <c r="H1097" s="1">
        <v>4</v>
      </c>
      <c r="I1097" s="1">
        <v>0</v>
      </c>
      <c r="J1097" s="1" t="s">
        <v>48</v>
      </c>
      <c r="K1097" s="9" t="str">
        <f t="shared" si="17"/>
        <v>GPA</v>
      </c>
    </row>
    <row r="1098" spans="1:11" ht="15" customHeight="1">
      <c r="A1098" s="1">
        <v>7</v>
      </c>
      <c r="B1098" s="1">
        <v>7801</v>
      </c>
      <c r="C1098" s="1" t="s">
        <v>19</v>
      </c>
      <c r="D1098" s="1" t="s">
        <v>1501</v>
      </c>
      <c r="E1098" s="1" t="s">
        <v>1502</v>
      </c>
      <c r="F1098" s="1">
        <v>160</v>
      </c>
      <c r="G1098" s="1">
        <v>11.45</v>
      </c>
      <c r="H1098" s="1">
        <v>14</v>
      </c>
      <c r="I1098" s="1">
        <v>0</v>
      </c>
      <c r="J1098" s="1" t="s">
        <v>48</v>
      </c>
      <c r="K1098" s="9" t="str">
        <f t="shared" si="17"/>
        <v>GPA</v>
      </c>
    </row>
    <row r="1099" spans="1:11" ht="15" customHeight="1">
      <c r="A1099" s="1">
        <v>7</v>
      </c>
      <c r="B1099" s="1">
        <v>7801</v>
      </c>
      <c r="C1099" s="1" t="s">
        <v>18</v>
      </c>
      <c r="D1099" s="1" t="s">
        <v>1503</v>
      </c>
      <c r="E1099" s="1" t="s">
        <v>1504</v>
      </c>
      <c r="F1099" s="1">
        <v>1656</v>
      </c>
      <c r="G1099" s="1">
        <v>59.31</v>
      </c>
      <c r="H1099" s="1">
        <v>28</v>
      </c>
      <c r="I1099" s="1">
        <v>0</v>
      </c>
      <c r="J1099" s="1" t="s">
        <v>48</v>
      </c>
      <c r="K1099" s="9" t="str">
        <f t="shared" si="17"/>
        <v>GPA</v>
      </c>
    </row>
    <row r="1100" spans="1:11" ht="15" customHeight="1">
      <c r="A1100" s="1">
        <v>7</v>
      </c>
      <c r="B1100" s="1">
        <v>7801</v>
      </c>
      <c r="C1100" s="1" t="s">
        <v>20</v>
      </c>
      <c r="D1100" s="1" t="s">
        <v>1505</v>
      </c>
      <c r="E1100" s="1" t="s">
        <v>1506</v>
      </c>
      <c r="F1100" s="1">
        <v>287</v>
      </c>
      <c r="G1100" s="1">
        <v>42.78</v>
      </c>
      <c r="H1100" s="1">
        <v>7</v>
      </c>
      <c r="I1100" s="1">
        <v>0</v>
      </c>
      <c r="J1100" s="1" t="s">
        <v>48</v>
      </c>
      <c r="K1100" s="9" t="str">
        <f t="shared" si="17"/>
        <v>GPA</v>
      </c>
    </row>
    <row r="1101" spans="1:11" ht="15" customHeight="1">
      <c r="A1101" s="1">
        <v>7</v>
      </c>
      <c r="B1101" s="1">
        <v>7801</v>
      </c>
      <c r="C1101" s="1" t="s">
        <v>19</v>
      </c>
      <c r="D1101" s="1" t="s">
        <v>1505</v>
      </c>
      <c r="E1101" s="1" t="s">
        <v>1506</v>
      </c>
      <c r="F1101" s="1">
        <v>1684</v>
      </c>
      <c r="G1101" s="1">
        <v>128.65</v>
      </c>
      <c r="H1101" s="1">
        <v>13</v>
      </c>
      <c r="I1101" s="1">
        <v>0</v>
      </c>
      <c r="J1101" s="1" t="s">
        <v>48</v>
      </c>
      <c r="K1101" s="9" t="str">
        <f t="shared" si="17"/>
        <v>GPA</v>
      </c>
    </row>
    <row r="1102" spans="1:11" ht="15" customHeight="1">
      <c r="A1102" s="1">
        <v>7</v>
      </c>
      <c r="B1102" s="1">
        <v>7801</v>
      </c>
      <c r="C1102" s="1" t="s">
        <v>20</v>
      </c>
      <c r="D1102" s="1" t="s">
        <v>1507</v>
      </c>
      <c r="E1102" s="1" t="s">
        <v>1508</v>
      </c>
      <c r="F1102" s="1">
        <v>1156</v>
      </c>
      <c r="G1102" s="1">
        <v>110.84</v>
      </c>
      <c r="H1102" s="1">
        <v>10</v>
      </c>
      <c r="I1102" s="1">
        <v>0</v>
      </c>
      <c r="J1102" s="1" t="s">
        <v>48</v>
      </c>
      <c r="K1102" s="9" t="str">
        <f t="shared" si="17"/>
        <v>GPA</v>
      </c>
    </row>
    <row r="1103" spans="1:11" ht="15" customHeight="1">
      <c r="A1103" s="1">
        <v>7</v>
      </c>
      <c r="B1103" s="1">
        <v>7801</v>
      </c>
      <c r="C1103" s="1" t="s">
        <v>53</v>
      </c>
      <c r="D1103" s="1" t="s">
        <v>1507</v>
      </c>
      <c r="E1103" s="1" t="s">
        <v>1508</v>
      </c>
      <c r="F1103" s="1">
        <v>332</v>
      </c>
      <c r="G1103" s="1">
        <v>11.42</v>
      </c>
      <c r="H1103" s="1">
        <v>29</v>
      </c>
      <c r="I1103" s="1">
        <v>0</v>
      </c>
      <c r="J1103" s="1" t="s">
        <v>48</v>
      </c>
      <c r="K1103" s="9" t="str">
        <f t="shared" si="17"/>
        <v>GPA</v>
      </c>
    </row>
    <row r="1104" spans="1:11" ht="15" customHeight="1">
      <c r="A1104" s="1">
        <v>7</v>
      </c>
      <c r="B1104" s="1">
        <v>7801</v>
      </c>
      <c r="C1104" s="1" t="s">
        <v>20</v>
      </c>
      <c r="D1104" s="1" t="s">
        <v>1509</v>
      </c>
      <c r="E1104" s="1" t="s">
        <v>1510</v>
      </c>
      <c r="F1104" s="1">
        <v>2106</v>
      </c>
      <c r="G1104" s="1">
        <v>116.26</v>
      </c>
      <c r="H1104" s="1">
        <v>18</v>
      </c>
      <c r="I1104" s="1">
        <v>0</v>
      </c>
      <c r="J1104" s="1" t="s">
        <v>48</v>
      </c>
      <c r="K1104" s="9" t="str">
        <f t="shared" si="17"/>
        <v>GPA</v>
      </c>
    </row>
    <row r="1105" spans="1:11" ht="15" customHeight="1">
      <c r="A1105" s="1">
        <v>7</v>
      </c>
      <c r="B1105" s="1">
        <v>7801</v>
      </c>
      <c r="C1105" s="1" t="s">
        <v>53</v>
      </c>
      <c r="D1105" s="1" t="s">
        <v>1509</v>
      </c>
      <c r="E1105" s="1" t="s">
        <v>1510</v>
      </c>
      <c r="F1105" s="1">
        <v>844</v>
      </c>
      <c r="G1105" s="1">
        <v>10.8</v>
      </c>
      <c r="H1105" s="1">
        <v>78</v>
      </c>
      <c r="I1105" s="1">
        <v>0</v>
      </c>
      <c r="J1105" s="1" t="s">
        <v>48</v>
      </c>
      <c r="K1105" s="9" t="str">
        <f t="shared" si="17"/>
        <v>GPA</v>
      </c>
    </row>
    <row r="1106" spans="1:11" ht="15" customHeight="1">
      <c r="A1106" s="1">
        <v>7</v>
      </c>
      <c r="B1106" s="1">
        <v>7801</v>
      </c>
      <c r="C1106" s="1" t="s">
        <v>18</v>
      </c>
      <c r="D1106" s="1" t="s">
        <v>1511</v>
      </c>
      <c r="E1106" s="1" t="s">
        <v>1512</v>
      </c>
      <c r="F1106" s="1">
        <v>953</v>
      </c>
      <c r="G1106" s="1">
        <v>42.31</v>
      </c>
      <c r="H1106" s="1">
        <v>23</v>
      </c>
      <c r="I1106" s="1">
        <v>0</v>
      </c>
      <c r="J1106" s="1" t="s">
        <v>48</v>
      </c>
      <c r="K1106" s="9" t="str">
        <f t="shared" si="17"/>
        <v>GPA</v>
      </c>
    </row>
    <row r="1107" spans="1:11" ht="15" customHeight="1">
      <c r="A1107" s="1">
        <v>7</v>
      </c>
      <c r="B1107" s="1">
        <v>7801</v>
      </c>
      <c r="C1107" s="1" t="s">
        <v>20</v>
      </c>
      <c r="D1107" s="1" t="s">
        <v>1513</v>
      </c>
      <c r="E1107" s="1" t="s">
        <v>1514</v>
      </c>
      <c r="F1107" s="1">
        <v>2766</v>
      </c>
      <c r="G1107" s="1">
        <v>118.9</v>
      </c>
      <c r="H1107" s="1">
        <v>23</v>
      </c>
      <c r="I1107" s="1">
        <v>0</v>
      </c>
      <c r="J1107" s="1" t="s">
        <v>48</v>
      </c>
      <c r="K1107" s="9" t="str">
        <f t="shared" si="17"/>
        <v>GPA</v>
      </c>
    </row>
    <row r="1108" spans="1:11" ht="15" customHeight="1">
      <c r="A1108" s="1">
        <v>7</v>
      </c>
      <c r="B1108" s="1">
        <v>7801</v>
      </c>
      <c r="C1108" s="1" t="s">
        <v>53</v>
      </c>
      <c r="D1108" s="1" t="s">
        <v>1513</v>
      </c>
      <c r="E1108" s="1" t="s">
        <v>1514</v>
      </c>
      <c r="F1108" s="1">
        <v>76</v>
      </c>
      <c r="G1108" s="1">
        <v>4.79</v>
      </c>
      <c r="H1108" s="1">
        <v>16</v>
      </c>
      <c r="I1108" s="1">
        <v>0</v>
      </c>
      <c r="J1108" s="1" t="s">
        <v>48</v>
      </c>
      <c r="K1108" s="9" t="str">
        <f t="shared" si="17"/>
        <v>GPA</v>
      </c>
    </row>
    <row r="1109" spans="1:11" ht="15" customHeight="1">
      <c r="A1109" s="1">
        <v>7</v>
      </c>
      <c r="B1109" s="1">
        <v>7801</v>
      </c>
      <c r="C1109" s="1" t="s">
        <v>19</v>
      </c>
      <c r="D1109" s="1" t="s">
        <v>1515</v>
      </c>
      <c r="E1109" s="1" t="s">
        <v>1516</v>
      </c>
      <c r="F1109" s="1">
        <v>135</v>
      </c>
      <c r="G1109" s="1">
        <v>3.93</v>
      </c>
      <c r="H1109" s="1">
        <v>34</v>
      </c>
      <c r="I1109" s="1">
        <v>0</v>
      </c>
      <c r="J1109" s="1" t="s">
        <v>48</v>
      </c>
      <c r="K1109" s="9" t="str">
        <f t="shared" si="17"/>
        <v>GPA</v>
      </c>
    </row>
    <row r="1110" spans="1:11" ht="15" customHeight="1">
      <c r="A1110" s="1">
        <v>7</v>
      </c>
      <c r="B1110" s="1">
        <v>7801</v>
      </c>
      <c r="C1110" s="1" t="s">
        <v>53</v>
      </c>
      <c r="D1110" s="1" t="s">
        <v>1515</v>
      </c>
      <c r="E1110" s="1" t="s">
        <v>1516</v>
      </c>
      <c r="F1110" s="1">
        <v>187</v>
      </c>
      <c r="G1110" s="1">
        <v>0.28000000000000003</v>
      </c>
      <c r="H1110" s="1">
        <v>668</v>
      </c>
      <c r="I1110" s="1">
        <v>0</v>
      </c>
      <c r="J1110" s="1" t="s">
        <v>48</v>
      </c>
      <c r="K1110" s="9" t="str">
        <f t="shared" si="17"/>
        <v>GPA</v>
      </c>
    </row>
    <row r="1111" spans="1:11" ht="15" customHeight="1">
      <c r="A1111" s="1">
        <v>7</v>
      </c>
      <c r="B1111" s="1">
        <v>7801</v>
      </c>
      <c r="C1111" s="1" t="s">
        <v>20</v>
      </c>
      <c r="D1111" s="1" t="s">
        <v>1517</v>
      </c>
      <c r="E1111" s="1" t="s">
        <v>1518</v>
      </c>
      <c r="F1111" s="1">
        <v>7</v>
      </c>
      <c r="G1111" s="1">
        <v>13.57</v>
      </c>
      <c r="H1111" s="1">
        <v>1</v>
      </c>
      <c r="I1111" s="1">
        <v>0</v>
      </c>
      <c r="J1111" s="1" t="s">
        <v>48</v>
      </c>
      <c r="K1111" s="9" t="str">
        <f t="shared" si="17"/>
        <v>GPA</v>
      </c>
    </row>
    <row r="1112" spans="1:11" ht="15" customHeight="1">
      <c r="A1112" s="1">
        <v>7</v>
      </c>
      <c r="B1112" s="1">
        <v>7801</v>
      </c>
      <c r="C1112" s="1" t="s">
        <v>19</v>
      </c>
      <c r="D1112" s="1" t="s">
        <v>1517</v>
      </c>
      <c r="E1112" s="1" t="s">
        <v>1518</v>
      </c>
      <c r="F1112" s="1">
        <v>53</v>
      </c>
      <c r="G1112" s="1">
        <v>26.68</v>
      </c>
      <c r="H1112" s="1">
        <v>2</v>
      </c>
      <c r="I1112" s="1">
        <v>0</v>
      </c>
      <c r="J1112" s="1" t="s">
        <v>48</v>
      </c>
      <c r="K1112" s="9" t="str">
        <f t="shared" si="17"/>
        <v>GPA</v>
      </c>
    </row>
    <row r="1113" spans="1:11" ht="15" customHeight="1">
      <c r="A1113" s="1">
        <v>7</v>
      </c>
      <c r="B1113" s="1">
        <v>7801</v>
      </c>
      <c r="C1113" s="1" t="s">
        <v>18</v>
      </c>
      <c r="D1113" s="1" t="s">
        <v>1519</v>
      </c>
      <c r="E1113" s="1" t="s">
        <v>1520</v>
      </c>
      <c r="F1113" s="1">
        <v>373</v>
      </c>
      <c r="G1113" s="1">
        <v>53.5</v>
      </c>
      <c r="H1113" s="1">
        <v>7</v>
      </c>
      <c r="I1113" s="1">
        <v>0</v>
      </c>
      <c r="J1113" s="1" t="s">
        <v>48</v>
      </c>
      <c r="K1113" s="9" t="str">
        <f t="shared" si="17"/>
        <v>GPA</v>
      </c>
    </row>
    <row r="1114" spans="1:11" ht="15" customHeight="1">
      <c r="A1114" s="1">
        <v>7</v>
      </c>
      <c r="B1114" s="1">
        <v>7801</v>
      </c>
      <c r="C1114" s="1" t="s">
        <v>53</v>
      </c>
      <c r="D1114" s="1" t="s">
        <v>1521</v>
      </c>
      <c r="E1114" s="1" t="s">
        <v>1522</v>
      </c>
      <c r="F1114" s="1">
        <v>2226</v>
      </c>
      <c r="G1114" s="1">
        <v>35.049999999999997</v>
      </c>
      <c r="H1114" s="1">
        <v>64</v>
      </c>
      <c r="I1114" s="1">
        <v>0</v>
      </c>
      <c r="J1114" s="1" t="s">
        <v>48</v>
      </c>
      <c r="K1114" s="9" t="str">
        <f t="shared" si="17"/>
        <v>GPA</v>
      </c>
    </row>
    <row r="1115" spans="1:11" ht="15" customHeight="1">
      <c r="A1115" s="1">
        <v>7</v>
      </c>
      <c r="B1115" s="1">
        <v>7801</v>
      </c>
      <c r="C1115" s="1" t="s">
        <v>20</v>
      </c>
      <c r="D1115" s="1" t="s">
        <v>1523</v>
      </c>
      <c r="E1115" s="1" t="s">
        <v>1524</v>
      </c>
      <c r="F1115" s="1">
        <v>385</v>
      </c>
      <c r="G1115" s="1">
        <v>35.78</v>
      </c>
      <c r="H1115" s="1">
        <v>11</v>
      </c>
      <c r="I1115" s="1">
        <v>0</v>
      </c>
      <c r="J1115" s="1" t="s">
        <v>48</v>
      </c>
      <c r="K1115" s="9" t="str">
        <f t="shared" si="17"/>
        <v>GPA</v>
      </c>
    </row>
    <row r="1116" spans="1:11" ht="15" customHeight="1">
      <c r="A1116" s="1">
        <v>7</v>
      </c>
      <c r="B1116" s="1">
        <v>7801</v>
      </c>
      <c r="C1116" s="1" t="s">
        <v>20</v>
      </c>
      <c r="D1116" s="1" t="s">
        <v>1525</v>
      </c>
      <c r="E1116" s="1" t="s">
        <v>1526</v>
      </c>
      <c r="F1116" s="1">
        <v>8</v>
      </c>
      <c r="G1116" s="1">
        <v>6.75</v>
      </c>
      <c r="H1116" s="1">
        <v>1</v>
      </c>
      <c r="I1116" s="1">
        <v>0</v>
      </c>
      <c r="J1116" s="1" t="s">
        <v>48</v>
      </c>
      <c r="K1116" s="9" t="str">
        <f t="shared" si="17"/>
        <v>GPA</v>
      </c>
    </row>
    <row r="1117" spans="1:11" ht="15" customHeight="1">
      <c r="A1117" s="1">
        <v>7</v>
      </c>
      <c r="B1117" s="1">
        <v>7801</v>
      </c>
      <c r="C1117" s="1" t="s">
        <v>20</v>
      </c>
      <c r="D1117" s="1" t="s">
        <v>1527</v>
      </c>
      <c r="E1117" s="1" t="s">
        <v>1528</v>
      </c>
      <c r="F1117" s="1">
        <v>260</v>
      </c>
      <c r="G1117" s="1">
        <v>27.42</v>
      </c>
      <c r="H1117" s="1">
        <v>9</v>
      </c>
      <c r="I1117" s="1">
        <v>0</v>
      </c>
      <c r="J1117" s="1" t="s">
        <v>48</v>
      </c>
      <c r="K1117" s="9" t="str">
        <f t="shared" si="17"/>
        <v>GPA</v>
      </c>
    </row>
    <row r="1118" spans="1:11" ht="15" customHeight="1">
      <c r="A1118" s="1">
        <v>7</v>
      </c>
      <c r="B1118" s="1">
        <v>7801</v>
      </c>
      <c r="C1118" s="1" t="s">
        <v>19</v>
      </c>
      <c r="D1118" s="1" t="s">
        <v>1527</v>
      </c>
      <c r="E1118" s="1" t="s">
        <v>1528</v>
      </c>
      <c r="F1118" s="1">
        <v>2047</v>
      </c>
      <c r="G1118" s="1">
        <v>125.6</v>
      </c>
      <c r="H1118" s="1">
        <v>16</v>
      </c>
      <c r="I1118" s="1">
        <v>0</v>
      </c>
      <c r="J1118" s="1" t="s">
        <v>48</v>
      </c>
      <c r="K1118" s="9" t="str">
        <f t="shared" si="17"/>
        <v>GPA</v>
      </c>
    </row>
    <row r="1119" spans="1:11" ht="15" customHeight="1">
      <c r="A1119" s="1">
        <v>7</v>
      </c>
      <c r="B1119" s="1">
        <v>7801</v>
      </c>
      <c r="C1119" s="1" t="s">
        <v>20</v>
      </c>
      <c r="D1119" s="1" t="s">
        <v>1529</v>
      </c>
      <c r="E1119" s="1" t="s">
        <v>1530</v>
      </c>
      <c r="F1119" s="1">
        <v>1552</v>
      </c>
      <c r="G1119" s="1">
        <v>115.7</v>
      </c>
      <c r="H1119" s="1">
        <v>13</v>
      </c>
      <c r="I1119" s="1">
        <v>0</v>
      </c>
      <c r="J1119" s="1" t="s">
        <v>48</v>
      </c>
      <c r="K1119" s="9" t="str">
        <f t="shared" si="17"/>
        <v>GPA</v>
      </c>
    </row>
    <row r="1120" spans="1:11" ht="15" customHeight="1">
      <c r="A1120" s="1">
        <v>7</v>
      </c>
      <c r="B1120" s="1">
        <v>7801</v>
      </c>
      <c r="C1120" s="1" t="s">
        <v>53</v>
      </c>
      <c r="D1120" s="1" t="s">
        <v>1529</v>
      </c>
      <c r="E1120" s="1" t="s">
        <v>1530</v>
      </c>
      <c r="F1120" s="1">
        <v>49</v>
      </c>
      <c r="G1120" s="1">
        <v>0.28000000000000003</v>
      </c>
      <c r="H1120" s="1">
        <v>175</v>
      </c>
      <c r="I1120" s="1">
        <v>0</v>
      </c>
      <c r="J1120" s="1" t="s">
        <v>48</v>
      </c>
      <c r="K1120" s="9" t="str">
        <f t="shared" si="17"/>
        <v>GPA</v>
      </c>
    </row>
    <row r="1121" spans="1:11" ht="15" customHeight="1">
      <c r="A1121" s="1">
        <v>7</v>
      </c>
      <c r="B1121" s="1">
        <v>7801</v>
      </c>
      <c r="C1121" s="1" t="s">
        <v>20</v>
      </c>
      <c r="D1121" s="1" t="s">
        <v>1531</v>
      </c>
      <c r="E1121" s="1" t="s">
        <v>1532</v>
      </c>
      <c r="F1121" s="1">
        <v>295</v>
      </c>
      <c r="G1121" s="1">
        <v>55.72</v>
      </c>
      <c r="H1121" s="1">
        <v>5</v>
      </c>
      <c r="I1121" s="1">
        <v>0</v>
      </c>
      <c r="J1121" s="1" t="s">
        <v>48</v>
      </c>
      <c r="K1121" s="9" t="str">
        <f t="shared" si="17"/>
        <v>GPA</v>
      </c>
    </row>
    <row r="1122" spans="1:11" ht="15" customHeight="1">
      <c r="A1122" s="1">
        <v>7</v>
      </c>
      <c r="B1122" s="1">
        <v>7801</v>
      </c>
      <c r="C1122" s="1" t="s">
        <v>53</v>
      </c>
      <c r="D1122" s="1" t="s">
        <v>1533</v>
      </c>
      <c r="E1122" s="1" t="s">
        <v>1534</v>
      </c>
      <c r="F1122" s="1">
        <v>10232</v>
      </c>
      <c r="G1122" s="1">
        <v>152.85</v>
      </c>
      <c r="H1122" s="1">
        <v>67</v>
      </c>
      <c r="I1122" s="1">
        <v>0</v>
      </c>
      <c r="J1122" s="1" t="s">
        <v>48</v>
      </c>
      <c r="K1122" s="9" t="str">
        <f t="shared" si="17"/>
        <v>GPA</v>
      </c>
    </row>
    <row r="1123" spans="1:11" ht="15" customHeight="1">
      <c r="A1123" s="1">
        <v>7</v>
      </c>
      <c r="B1123" s="1">
        <v>7801</v>
      </c>
      <c r="C1123" s="1" t="s">
        <v>18</v>
      </c>
      <c r="D1123" s="1" t="s">
        <v>1535</v>
      </c>
      <c r="E1123" s="1" t="s">
        <v>1536</v>
      </c>
      <c r="F1123" s="1">
        <v>1046</v>
      </c>
      <c r="G1123" s="1">
        <v>126.87</v>
      </c>
      <c r="H1123" s="1">
        <v>8</v>
      </c>
      <c r="I1123" s="1">
        <v>0</v>
      </c>
      <c r="J1123" s="1" t="s">
        <v>48</v>
      </c>
      <c r="K1123" s="9" t="str">
        <f t="shared" si="17"/>
        <v>GPA</v>
      </c>
    </row>
    <row r="1124" spans="1:11" ht="15" customHeight="1">
      <c r="A1124" s="1">
        <v>7</v>
      </c>
      <c r="B1124" s="1">
        <v>7801</v>
      </c>
      <c r="C1124" s="1" t="s">
        <v>53</v>
      </c>
      <c r="D1124" s="1" t="s">
        <v>1535</v>
      </c>
      <c r="E1124" s="1" t="s">
        <v>1536</v>
      </c>
      <c r="F1124" s="1">
        <v>186</v>
      </c>
      <c r="G1124" s="1">
        <v>8.26</v>
      </c>
      <c r="H1124" s="1">
        <v>23</v>
      </c>
      <c r="I1124" s="1">
        <v>0</v>
      </c>
      <c r="J1124" s="1" t="s">
        <v>48</v>
      </c>
      <c r="K1124" s="9" t="str">
        <f t="shared" si="17"/>
        <v>GPA</v>
      </c>
    </row>
    <row r="1125" spans="1:11" ht="15" customHeight="1">
      <c r="A1125" s="1">
        <v>7</v>
      </c>
      <c r="B1125" s="1">
        <v>7801</v>
      </c>
      <c r="C1125" s="1" t="s">
        <v>20</v>
      </c>
      <c r="D1125" s="1" t="s">
        <v>1537</v>
      </c>
      <c r="E1125" s="1" t="s">
        <v>1538</v>
      </c>
      <c r="F1125" s="1">
        <v>1391</v>
      </c>
      <c r="G1125" s="1">
        <v>119.97</v>
      </c>
      <c r="H1125" s="1">
        <v>12</v>
      </c>
      <c r="I1125" s="1">
        <v>0</v>
      </c>
      <c r="J1125" s="1" t="s">
        <v>48</v>
      </c>
      <c r="K1125" s="9" t="str">
        <f t="shared" si="17"/>
        <v>GPA</v>
      </c>
    </row>
    <row r="1126" spans="1:11" ht="15" customHeight="1">
      <c r="A1126" s="1">
        <v>7</v>
      </c>
      <c r="B1126" s="1">
        <v>7801</v>
      </c>
      <c r="C1126" s="1" t="s">
        <v>53</v>
      </c>
      <c r="D1126" s="1" t="s">
        <v>1537</v>
      </c>
      <c r="E1126" s="1" t="s">
        <v>1538</v>
      </c>
      <c r="F1126" s="1">
        <v>1274</v>
      </c>
      <c r="G1126" s="1">
        <v>28.36</v>
      </c>
      <c r="H1126" s="1">
        <v>45</v>
      </c>
      <c r="I1126" s="1">
        <v>0</v>
      </c>
      <c r="J1126" s="1" t="s">
        <v>48</v>
      </c>
      <c r="K1126" s="9" t="str">
        <f t="shared" si="17"/>
        <v>GPA</v>
      </c>
    </row>
    <row r="1127" spans="1:11" ht="15" customHeight="1">
      <c r="A1127" s="1">
        <v>7</v>
      </c>
      <c r="B1127" s="1">
        <v>7801</v>
      </c>
      <c r="C1127" s="1" t="s">
        <v>18</v>
      </c>
      <c r="D1127" s="1" t="s">
        <v>1539</v>
      </c>
      <c r="E1127" s="1" t="s">
        <v>1540</v>
      </c>
      <c r="F1127" s="1">
        <v>176</v>
      </c>
      <c r="G1127" s="1">
        <v>23.54</v>
      </c>
      <c r="H1127" s="1">
        <v>7</v>
      </c>
      <c r="I1127" s="1">
        <v>0</v>
      </c>
      <c r="J1127" s="1" t="s">
        <v>48</v>
      </c>
      <c r="K1127" s="9" t="str">
        <f t="shared" si="17"/>
        <v>GPA</v>
      </c>
    </row>
    <row r="1128" spans="1:11" ht="15" customHeight="1">
      <c r="A1128" s="1">
        <v>7</v>
      </c>
      <c r="B1128" s="1">
        <v>7801</v>
      </c>
      <c r="C1128" s="1" t="s">
        <v>18</v>
      </c>
      <c r="D1128" s="1" t="s">
        <v>1541</v>
      </c>
      <c r="E1128" s="1" t="s">
        <v>1542</v>
      </c>
      <c r="F1128" s="1">
        <v>3</v>
      </c>
      <c r="G1128" s="1">
        <v>1.03</v>
      </c>
      <c r="H1128" s="1">
        <v>3</v>
      </c>
      <c r="I1128" s="1">
        <v>0</v>
      </c>
      <c r="J1128" s="1" t="s">
        <v>48</v>
      </c>
      <c r="K1128" s="9" t="str">
        <f t="shared" si="17"/>
        <v>GPA</v>
      </c>
    </row>
    <row r="1129" spans="1:11" ht="15" customHeight="1">
      <c r="A1129" s="1">
        <v>7</v>
      </c>
      <c r="B1129" s="1">
        <v>7801</v>
      </c>
      <c r="C1129" s="1" t="s">
        <v>20</v>
      </c>
      <c r="D1129" s="1" t="s">
        <v>1541</v>
      </c>
      <c r="E1129" s="1" t="s">
        <v>1542</v>
      </c>
      <c r="F1129" s="1">
        <v>82</v>
      </c>
      <c r="G1129" s="1">
        <v>23.98</v>
      </c>
      <c r="H1129" s="1">
        <v>3</v>
      </c>
      <c r="I1129" s="1">
        <v>0</v>
      </c>
      <c r="J1129" s="1" t="s">
        <v>48</v>
      </c>
      <c r="K1129" s="9" t="str">
        <f t="shared" si="17"/>
        <v>GPA</v>
      </c>
    </row>
    <row r="1130" spans="1:11" ht="15" customHeight="1">
      <c r="A1130" s="1">
        <v>7</v>
      </c>
      <c r="B1130" s="1">
        <v>7801</v>
      </c>
      <c r="C1130" s="1" t="s">
        <v>19</v>
      </c>
      <c r="D1130" s="1" t="s">
        <v>1541</v>
      </c>
      <c r="E1130" s="1" t="s">
        <v>1542</v>
      </c>
      <c r="F1130" s="1">
        <v>2</v>
      </c>
      <c r="G1130" s="1">
        <v>5.33</v>
      </c>
      <c r="H1130" s="1">
        <v>0</v>
      </c>
      <c r="I1130" s="1">
        <v>0</v>
      </c>
      <c r="J1130" s="1" t="s">
        <v>48</v>
      </c>
      <c r="K1130" s="9" t="str">
        <f t="shared" si="17"/>
        <v>GPA</v>
      </c>
    </row>
    <row r="1131" spans="1:11" ht="15" customHeight="1">
      <c r="A1131" s="1">
        <v>7</v>
      </c>
      <c r="B1131" s="1">
        <v>7801</v>
      </c>
      <c r="C1131" s="1" t="s">
        <v>20</v>
      </c>
      <c r="D1131" s="1" t="s">
        <v>1543</v>
      </c>
      <c r="E1131" s="1" t="s">
        <v>1544</v>
      </c>
      <c r="F1131" s="1">
        <v>490</v>
      </c>
      <c r="G1131" s="1">
        <v>109.14</v>
      </c>
      <c r="H1131" s="1">
        <v>4</v>
      </c>
      <c r="I1131" s="1">
        <v>0</v>
      </c>
      <c r="J1131" s="1" t="s">
        <v>48</v>
      </c>
      <c r="K1131" s="9" t="str">
        <f t="shared" si="17"/>
        <v>GPA</v>
      </c>
    </row>
    <row r="1132" spans="1:11" ht="15" customHeight="1">
      <c r="A1132" s="1">
        <v>7</v>
      </c>
      <c r="B1132" s="1">
        <v>7801</v>
      </c>
      <c r="C1132" s="1" t="s">
        <v>53</v>
      </c>
      <c r="D1132" s="1" t="s">
        <v>1543</v>
      </c>
      <c r="E1132" s="1" t="s">
        <v>1544</v>
      </c>
      <c r="F1132" s="1">
        <v>104</v>
      </c>
      <c r="G1132" s="1">
        <v>1.69</v>
      </c>
      <c r="H1132" s="1">
        <v>62</v>
      </c>
      <c r="I1132" s="1">
        <v>0</v>
      </c>
      <c r="J1132" s="1" t="s">
        <v>48</v>
      </c>
      <c r="K1132" s="9" t="str">
        <f t="shared" si="17"/>
        <v>GPA</v>
      </c>
    </row>
    <row r="1133" spans="1:11" ht="15" customHeight="1">
      <c r="A1133" s="1">
        <v>7</v>
      </c>
      <c r="B1133" s="1">
        <v>7801</v>
      </c>
      <c r="C1133" s="1" t="s">
        <v>20</v>
      </c>
      <c r="D1133" s="1" t="s">
        <v>1545</v>
      </c>
      <c r="E1133" s="1" t="s">
        <v>1546</v>
      </c>
      <c r="F1133" s="1">
        <v>12</v>
      </c>
      <c r="G1133" s="1">
        <v>5.33</v>
      </c>
      <c r="H1133" s="1">
        <v>2</v>
      </c>
      <c r="I1133" s="1">
        <v>0</v>
      </c>
      <c r="J1133" s="1" t="s">
        <v>48</v>
      </c>
      <c r="K1133" s="9" t="str">
        <f t="shared" si="17"/>
        <v>GPA</v>
      </c>
    </row>
    <row r="1134" spans="1:11" ht="15" customHeight="1">
      <c r="A1134" s="1">
        <v>7</v>
      </c>
      <c r="B1134" s="1">
        <v>7801</v>
      </c>
      <c r="C1134" s="1" t="s">
        <v>53</v>
      </c>
      <c r="D1134" s="1" t="s">
        <v>1545</v>
      </c>
      <c r="E1134" s="1" t="s">
        <v>1546</v>
      </c>
      <c r="F1134" s="1">
        <v>6</v>
      </c>
      <c r="G1134" s="1">
        <v>0.22</v>
      </c>
      <c r="H1134" s="1">
        <v>27</v>
      </c>
      <c r="I1134" s="1">
        <v>0</v>
      </c>
      <c r="J1134" s="1" t="s">
        <v>48</v>
      </c>
      <c r="K1134" s="9" t="str">
        <f t="shared" si="17"/>
        <v>GPA</v>
      </c>
    </row>
    <row r="1135" spans="1:11" ht="15" customHeight="1">
      <c r="A1135" s="1">
        <v>7</v>
      </c>
      <c r="B1135" s="1">
        <v>7801</v>
      </c>
      <c r="C1135" s="1" t="s">
        <v>18</v>
      </c>
      <c r="D1135" s="1" t="s">
        <v>1547</v>
      </c>
      <c r="E1135" s="1" t="s">
        <v>1548</v>
      </c>
      <c r="F1135" s="1">
        <v>32</v>
      </c>
      <c r="G1135" s="1">
        <v>5.25</v>
      </c>
      <c r="H1135" s="1">
        <v>6</v>
      </c>
      <c r="I1135" s="1">
        <v>0</v>
      </c>
      <c r="J1135" s="1" t="s">
        <v>48</v>
      </c>
      <c r="K1135" s="9" t="str">
        <f t="shared" si="17"/>
        <v>GPA</v>
      </c>
    </row>
    <row r="1136" spans="1:11" ht="15" customHeight="1">
      <c r="A1136" s="1">
        <v>7</v>
      </c>
      <c r="B1136" s="1">
        <v>7801</v>
      </c>
      <c r="C1136" s="1" t="s">
        <v>19</v>
      </c>
      <c r="D1136" s="1" t="s">
        <v>1547</v>
      </c>
      <c r="E1136" s="1" t="s">
        <v>1548</v>
      </c>
      <c r="F1136" s="1">
        <v>3</v>
      </c>
      <c r="G1136" s="1">
        <v>2.83</v>
      </c>
      <c r="H1136" s="1">
        <v>1</v>
      </c>
      <c r="I1136" s="1">
        <v>0</v>
      </c>
      <c r="J1136" s="1" t="s">
        <v>48</v>
      </c>
      <c r="K1136" s="9" t="str">
        <f t="shared" si="17"/>
        <v>GPA</v>
      </c>
    </row>
    <row r="1137" spans="1:11" ht="15" customHeight="1">
      <c r="A1137" s="1">
        <v>7</v>
      </c>
      <c r="B1137" s="1">
        <v>7801</v>
      </c>
      <c r="C1137" s="1" t="s">
        <v>53</v>
      </c>
      <c r="D1137" s="1" t="s">
        <v>1547</v>
      </c>
      <c r="E1137" s="1" t="s">
        <v>1548</v>
      </c>
      <c r="F1137" s="1">
        <v>51</v>
      </c>
      <c r="G1137" s="1">
        <v>1.05</v>
      </c>
      <c r="H1137" s="1">
        <v>49</v>
      </c>
      <c r="I1137" s="1">
        <v>0</v>
      </c>
      <c r="J1137" s="1" t="s">
        <v>48</v>
      </c>
      <c r="K1137" s="9" t="str">
        <f t="shared" si="17"/>
        <v>GPA</v>
      </c>
    </row>
    <row r="1138" spans="1:11" ht="15" customHeight="1">
      <c r="A1138" s="1">
        <v>7</v>
      </c>
      <c r="B1138" s="1">
        <v>7801</v>
      </c>
      <c r="C1138" s="1" t="s">
        <v>18</v>
      </c>
      <c r="D1138" s="1" t="s">
        <v>1549</v>
      </c>
      <c r="E1138" s="1" t="s">
        <v>1550</v>
      </c>
      <c r="F1138" s="1">
        <v>1375</v>
      </c>
      <c r="G1138" s="1">
        <v>46.43</v>
      </c>
      <c r="H1138" s="1">
        <v>30</v>
      </c>
      <c r="I1138" s="1">
        <v>0</v>
      </c>
      <c r="J1138" s="1" t="s">
        <v>48</v>
      </c>
      <c r="K1138" s="9" t="str">
        <f t="shared" si="17"/>
        <v>GPA</v>
      </c>
    </row>
    <row r="1139" spans="1:11" ht="15" customHeight="1">
      <c r="A1139" s="1">
        <v>7</v>
      </c>
      <c r="B1139" s="1">
        <v>7801</v>
      </c>
      <c r="C1139" s="1" t="s">
        <v>18</v>
      </c>
      <c r="D1139" s="1" t="s">
        <v>1551</v>
      </c>
      <c r="E1139" s="1" t="s">
        <v>1552</v>
      </c>
      <c r="F1139" s="1">
        <v>279</v>
      </c>
      <c r="G1139" s="1">
        <v>22.15</v>
      </c>
      <c r="H1139" s="1">
        <v>13</v>
      </c>
      <c r="I1139" s="1">
        <v>0</v>
      </c>
      <c r="J1139" s="1" t="s">
        <v>48</v>
      </c>
      <c r="K1139" s="9" t="str">
        <f t="shared" si="17"/>
        <v>GPA</v>
      </c>
    </row>
    <row r="1140" spans="1:11" ht="15" customHeight="1">
      <c r="A1140" s="1">
        <v>7</v>
      </c>
      <c r="B1140" s="1">
        <v>7801</v>
      </c>
      <c r="C1140" s="1" t="s">
        <v>20</v>
      </c>
      <c r="D1140" s="1" t="s">
        <v>1551</v>
      </c>
      <c r="E1140" s="1" t="s">
        <v>1552</v>
      </c>
      <c r="F1140" s="1">
        <v>79</v>
      </c>
      <c r="G1140" s="1">
        <v>4.9400000000000004</v>
      </c>
      <c r="H1140" s="1">
        <v>16</v>
      </c>
      <c r="I1140" s="1">
        <v>0</v>
      </c>
      <c r="J1140" s="1" t="s">
        <v>48</v>
      </c>
      <c r="K1140" s="9" t="str">
        <f t="shared" si="17"/>
        <v>GPA</v>
      </c>
    </row>
    <row r="1141" spans="1:11" ht="15" customHeight="1">
      <c r="A1141" s="1">
        <v>7</v>
      </c>
      <c r="B1141" s="1">
        <v>7801</v>
      </c>
      <c r="C1141" s="1" t="s">
        <v>19</v>
      </c>
      <c r="D1141" s="1" t="s">
        <v>1551</v>
      </c>
      <c r="E1141" s="1" t="s">
        <v>1552</v>
      </c>
      <c r="F1141" s="1">
        <v>777</v>
      </c>
      <c r="G1141" s="1">
        <v>58.71</v>
      </c>
      <c r="H1141" s="1">
        <v>13</v>
      </c>
      <c r="I1141" s="1">
        <v>0</v>
      </c>
      <c r="J1141" s="1" t="s">
        <v>48</v>
      </c>
      <c r="K1141" s="9" t="str">
        <f t="shared" si="17"/>
        <v>GPA</v>
      </c>
    </row>
    <row r="1142" spans="1:11" ht="15" customHeight="1">
      <c r="A1142" s="1">
        <v>7</v>
      </c>
      <c r="B1142" s="1">
        <v>7801</v>
      </c>
      <c r="C1142" s="1" t="s">
        <v>53</v>
      </c>
      <c r="D1142" s="1" t="s">
        <v>1551</v>
      </c>
      <c r="E1142" s="1" t="s">
        <v>1552</v>
      </c>
      <c r="F1142" s="1">
        <v>300</v>
      </c>
      <c r="G1142" s="1">
        <v>6.99</v>
      </c>
      <c r="H1142" s="1">
        <v>43</v>
      </c>
      <c r="I1142" s="1">
        <v>0</v>
      </c>
      <c r="J1142" s="1" t="s">
        <v>48</v>
      </c>
      <c r="K1142" s="9" t="str">
        <f t="shared" si="17"/>
        <v>GPA</v>
      </c>
    </row>
    <row r="1143" spans="1:11" ht="15" customHeight="1">
      <c r="A1143" s="1">
        <v>7</v>
      </c>
      <c r="B1143" s="1">
        <v>7801</v>
      </c>
      <c r="C1143" s="1" t="s">
        <v>19</v>
      </c>
      <c r="D1143" s="1" t="s">
        <v>1553</v>
      </c>
      <c r="E1143" s="1" t="s">
        <v>1554</v>
      </c>
      <c r="F1143" s="1">
        <v>1225</v>
      </c>
      <c r="G1143" s="1">
        <v>79.459999999999994</v>
      </c>
      <c r="H1143" s="1">
        <v>15</v>
      </c>
      <c r="I1143" s="1">
        <v>0</v>
      </c>
      <c r="J1143" s="1" t="s">
        <v>48</v>
      </c>
      <c r="K1143" s="9" t="str">
        <f t="shared" si="17"/>
        <v>GPA</v>
      </c>
    </row>
    <row r="1144" spans="1:11" ht="15" customHeight="1">
      <c r="A1144" s="1">
        <v>7</v>
      </c>
      <c r="B1144" s="1">
        <v>7801</v>
      </c>
      <c r="C1144" s="1" t="s">
        <v>20</v>
      </c>
      <c r="D1144" s="1" t="s">
        <v>1555</v>
      </c>
      <c r="E1144" s="1" t="s">
        <v>1556</v>
      </c>
      <c r="F1144" s="1">
        <v>242</v>
      </c>
      <c r="G1144" s="1">
        <v>18.420000000000002</v>
      </c>
      <c r="H1144" s="1">
        <v>13</v>
      </c>
      <c r="I1144" s="1">
        <v>0</v>
      </c>
      <c r="J1144" s="1" t="s">
        <v>48</v>
      </c>
      <c r="K1144" s="9" t="str">
        <f t="shared" si="17"/>
        <v>GPA</v>
      </c>
    </row>
    <row r="1145" spans="1:11" ht="15" customHeight="1">
      <c r="A1145" s="1">
        <v>7</v>
      </c>
      <c r="B1145" s="1">
        <v>7801</v>
      </c>
      <c r="C1145" s="1" t="s">
        <v>19</v>
      </c>
      <c r="D1145" s="1" t="s">
        <v>1555</v>
      </c>
      <c r="E1145" s="1" t="s">
        <v>1556</v>
      </c>
      <c r="F1145" s="1">
        <v>2822</v>
      </c>
      <c r="G1145" s="1">
        <v>103.88</v>
      </c>
      <c r="H1145" s="1">
        <v>27</v>
      </c>
      <c r="I1145" s="1">
        <v>0</v>
      </c>
      <c r="J1145" s="1" t="s">
        <v>48</v>
      </c>
      <c r="K1145" s="9" t="str">
        <f t="shared" si="17"/>
        <v>GPA</v>
      </c>
    </row>
    <row r="1146" spans="1:11" ht="15" customHeight="1">
      <c r="A1146" s="1">
        <v>7</v>
      </c>
      <c r="B1146" s="1">
        <v>7801</v>
      </c>
      <c r="C1146" s="1" t="s">
        <v>21</v>
      </c>
      <c r="D1146" s="1" t="s">
        <v>1557</v>
      </c>
      <c r="E1146" s="1" t="s">
        <v>1558</v>
      </c>
      <c r="F1146" s="1">
        <v>748</v>
      </c>
      <c r="G1146" s="1">
        <v>107.5</v>
      </c>
      <c r="H1146" s="1">
        <v>7</v>
      </c>
      <c r="I1146" s="1">
        <v>0</v>
      </c>
      <c r="J1146" s="1" t="s">
        <v>48</v>
      </c>
      <c r="K1146" s="9" t="str">
        <f t="shared" si="17"/>
        <v>GPA</v>
      </c>
    </row>
    <row r="1147" spans="1:11" ht="15" customHeight="1">
      <c r="A1147" s="1">
        <v>7</v>
      </c>
      <c r="B1147" s="1">
        <v>7801</v>
      </c>
      <c r="C1147" s="1" t="s">
        <v>21</v>
      </c>
      <c r="D1147" s="1" t="s">
        <v>1559</v>
      </c>
      <c r="E1147" s="1" t="s">
        <v>1560</v>
      </c>
      <c r="F1147" s="1">
        <v>1864</v>
      </c>
      <c r="G1147" s="1">
        <v>165.78</v>
      </c>
      <c r="H1147" s="1">
        <v>11</v>
      </c>
      <c r="I1147" s="1">
        <v>0</v>
      </c>
      <c r="J1147" s="1" t="s">
        <v>48</v>
      </c>
      <c r="K1147" s="9" t="str">
        <f t="shared" si="17"/>
        <v>GPA</v>
      </c>
    </row>
    <row r="1148" spans="1:11" ht="15" customHeight="1">
      <c r="A1148" s="1">
        <v>7</v>
      </c>
      <c r="B1148" s="1">
        <v>7801</v>
      </c>
      <c r="C1148" s="1" t="s">
        <v>53</v>
      </c>
      <c r="D1148" s="1" t="s">
        <v>1561</v>
      </c>
      <c r="E1148" s="1" t="s">
        <v>1562</v>
      </c>
      <c r="F1148" s="1">
        <v>36</v>
      </c>
      <c r="G1148" s="1">
        <v>1.23</v>
      </c>
      <c r="H1148" s="1">
        <v>29</v>
      </c>
      <c r="I1148" s="1">
        <v>0</v>
      </c>
      <c r="J1148" s="1" t="s">
        <v>48</v>
      </c>
      <c r="K1148" s="9" t="str">
        <f t="shared" si="17"/>
        <v>GPA</v>
      </c>
    </row>
    <row r="1149" spans="1:11" ht="15" customHeight="1">
      <c r="A1149" s="1">
        <v>7</v>
      </c>
      <c r="B1149" s="1">
        <v>7801</v>
      </c>
      <c r="C1149" s="1" t="s">
        <v>18</v>
      </c>
      <c r="D1149" s="1" t="s">
        <v>1563</v>
      </c>
      <c r="E1149" s="1" t="s">
        <v>1564</v>
      </c>
      <c r="F1149" s="1">
        <v>233</v>
      </c>
      <c r="G1149" s="1">
        <v>22.03</v>
      </c>
      <c r="H1149" s="1">
        <v>11</v>
      </c>
      <c r="I1149" s="1">
        <v>0</v>
      </c>
      <c r="J1149" s="1" t="s">
        <v>48</v>
      </c>
      <c r="K1149" s="9" t="str">
        <f t="shared" si="17"/>
        <v>GPA</v>
      </c>
    </row>
    <row r="1150" spans="1:11" ht="15" customHeight="1">
      <c r="A1150" s="1">
        <v>7</v>
      </c>
      <c r="B1150" s="1">
        <v>7801</v>
      </c>
      <c r="C1150" s="1" t="s">
        <v>18</v>
      </c>
      <c r="D1150" s="1" t="s">
        <v>1565</v>
      </c>
      <c r="E1150" s="1" t="s">
        <v>1566</v>
      </c>
      <c r="F1150" s="1">
        <v>549</v>
      </c>
      <c r="G1150" s="1">
        <v>18.82</v>
      </c>
      <c r="H1150" s="1">
        <v>29</v>
      </c>
      <c r="I1150" s="1">
        <v>0</v>
      </c>
      <c r="J1150" s="1" t="s">
        <v>48</v>
      </c>
      <c r="K1150" s="9" t="str">
        <f t="shared" si="17"/>
        <v>GPA</v>
      </c>
    </row>
    <row r="1151" spans="1:11" ht="15" customHeight="1">
      <c r="A1151" s="1">
        <v>7</v>
      </c>
      <c r="B1151" s="1">
        <v>7801</v>
      </c>
      <c r="C1151" s="1" t="s">
        <v>53</v>
      </c>
      <c r="D1151" s="1" t="s">
        <v>1567</v>
      </c>
      <c r="E1151" s="1" t="s">
        <v>1568</v>
      </c>
      <c r="F1151" s="1">
        <v>3623</v>
      </c>
      <c r="G1151" s="1">
        <v>77.680000000000007</v>
      </c>
      <c r="H1151" s="1">
        <v>47</v>
      </c>
      <c r="I1151" s="1">
        <v>0</v>
      </c>
      <c r="J1151" s="1" t="s">
        <v>48</v>
      </c>
      <c r="K1151" s="9" t="str">
        <f t="shared" si="17"/>
        <v>GPA</v>
      </c>
    </row>
    <row r="1152" spans="1:11" ht="15" customHeight="1">
      <c r="A1152" s="1">
        <v>7</v>
      </c>
      <c r="B1152" s="1">
        <v>7801</v>
      </c>
      <c r="C1152" s="1" t="s">
        <v>18</v>
      </c>
      <c r="D1152" s="1" t="s">
        <v>1569</v>
      </c>
      <c r="E1152" s="1" t="s">
        <v>1570</v>
      </c>
      <c r="F1152" s="1">
        <v>309</v>
      </c>
      <c r="G1152" s="1">
        <v>20.399999999999999</v>
      </c>
      <c r="H1152" s="1">
        <v>15</v>
      </c>
      <c r="I1152" s="1">
        <v>0</v>
      </c>
      <c r="J1152" s="1" t="s">
        <v>48</v>
      </c>
      <c r="K1152" s="9" t="str">
        <f t="shared" si="17"/>
        <v>GPA</v>
      </c>
    </row>
    <row r="1153" spans="1:11" ht="15" customHeight="1">
      <c r="A1153" s="1">
        <v>7</v>
      </c>
      <c r="B1153" s="1">
        <v>7801</v>
      </c>
      <c r="C1153" s="1" t="s">
        <v>20</v>
      </c>
      <c r="D1153" s="1" t="s">
        <v>1569</v>
      </c>
      <c r="E1153" s="1" t="s">
        <v>1570</v>
      </c>
      <c r="F1153" s="1">
        <v>20</v>
      </c>
      <c r="G1153" s="1">
        <v>1.46</v>
      </c>
      <c r="H1153" s="1">
        <v>14</v>
      </c>
      <c r="I1153" s="1">
        <v>0</v>
      </c>
      <c r="J1153" s="1" t="s">
        <v>48</v>
      </c>
      <c r="K1153" s="9" t="str">
        <f t="shared" si="17"/>
        <v>GPA</v>
      </c>
    </row>
    <row r="1154" spans="1:11" ht="15" customHeight="1">
      <c r="A1154" s="1">
        <v>7</v>
      </c>
      <c r="B1154" s="1">
        <v>7801</v>
      </c>
      <c r="C1154" s="1" t="s">
        <v>19</v>
      </c>
      <c r="D1154" s="1" t="s">
        <v>1569</v>
      </c>
      <c r="E1154" s="1" t="s">
        <v>1570</v>
      </c>
      <c r="F1154" s="1">
        <v>279</v>
      </c>
      <c r="G1154" s="1">
        <v>15.46</v>
      </c>
      <c r="H1154" s="1">
        <v>18</v>
      </c>
      <c r="I1154" s="1">
        <v>0</v>
      </c>
      <c r="J1154" s="1" t="s">
        <v>48</v>
      </c>
      <c r="K1154" s="9" t="str">
        <f t="shared" ref="K1154:K1217" si="18">IF(J1154&lt;&gt;"",IF(OR(UPPER(J1154)="TERCEIRO",UPPER(J1154)="TERCEIRA"),"TERCEIRA",IF(UPPER(J1154)="GPA","GPA",J1154)),IF(LEFT(D1154,1)="T","TERCEIRA","GPA"))</f>
        <v>GPA</v>
      </c>
    </row>
    <row r="1155" spans="1:11" ht="15" customHeight="1">
      <c r="A1155" s="1">
        <v>7</v>
      </c>
      <c r="B1155" s="1">
        <v>7801</v>
      </c>
      <c r="C1155" s="1" t="s">
        <v>53</v>
      </c>
      <c r="D1155" s="1" t="s">
        <v>1569</v>
      </c>
      <c r="E1155" s="1" t="s">
        <v>1570</v>
      </c>
      <c r="F1155" s="1">
        <v>932</v>
      </c>
      <c r="G1155" s="1">
        <v>18.75</v>
      </c>
      <c r="H1155" s="1">
        <v>50</v>
      </c>
      <c r="I1155" s="1">
        <v>0</v>
      </c>
      <c r="J1155" s="1" t="s">
        <v>48</v>
      </c>
      <c r="K1155" s="9" t="str">
        <f t="shared" si="18"/>
        <v>GPA</v>
      </c>
    </row>
    <row r="1156" spans="1:11" ht="15" customHeight="1">
      <c r="A1156" s="1">
        <v>7</v>
      </c>
      <c r="B1156" s="1">
        <v>7801</v>
      </c>
      <c r="C1156" s="1" t="s">
        <v>18</v>
      </c>
      <c r="D1156" s="1" t="s">
        <v>1571</v>
      </c>
      <c r="E1156" s="1" t="s">
        <v>1572</v>
      </c>
      <c r="F1156" s="1">
        <v>906</v>
      </c>
      <c r="G1156" s="1">
        <v>41.98</v>
      </c>
      <c r="H1156" s="1">
        <v>22</v>
      </c>
      <c r="I1156" s="1">
        <v>0</v>
      </c>
      <c r="J1156" s="1" t="s">
        <v>48</v>
      </c>
      <c r="K1156" s="9" t="str">
        <f t="shared" si="18"/>
        <v>GPA</v>
      </c>
    </row>
    <row r="1157" spans="1:11" ht="15" customHeight="1">
      <c r="A1157" s="1">
        <v>7</v>
      </c>
      <c r="B1157" s="1">
        <v>7801</v>
      </c>
      <c r="C1157" s="1" t="s">
        <v>19</v>
      </c>
      <c r="D1157" s="1" t="s">
        <v>1573</v>
      </c>
      <c r="E1157" s="1" t="s">
        <v>1574</v>
      </c>
      <c r="F1157" s="1">
        <v>2480</v>
      </c>
      <c r="G1157" s="1">
        <v>87.61</v>
      </c>
      <c r="H1157" s="1">
        <v>28</v>
      </c>
      <c r="I1157" s="1">
        <v>0</v>
      </c>
      <c r="J1157" s="1" t="s">
        <v>48</v>
      </c>
      <c r="K1157" s="9" t="str">
        <f t="shared" si="18"/>
        <v>GPA</v>
      </c>
    </row>
    <row r="1158" spans="1:11" ht="15" customHeight="1">
      <c r="A1158" s="1">
        <v>7</v>
      </c>
      <c r="B1158" s="1">
        <v>7801</v>
      </c>
      <c r="C1158" s="1" t="s">
        <v>18</v>
      </c>
      <c r="D1158" s="1" t="s">
        <v>1575</v>
      </c>
      <c r="E1158" s="1" t="s">
        <v>1576</v>
      </c>
      <c r="F1158" s="1">
        <v>1058</v>
      </c>
      <c r="G1158" s="1">
        <v>50.19</v>
      </c>
      <c r="H1158" s="1">
        <v>21</v>
      </c>
      <c r="I1158" s="1">
        <v>0</v>
      </c>
      <c r="J1158" s="1" t="s">
        <v>48</v>
      </c>
      <c r="K1158" s="9" t="str">
        <f t="shared" si="18"/>
        <v>GPA</v>
      </c>
    </row>
    <row r="1159" spans="1:11" ht="15" customHeight="1">
      <c r="A1159" s="1">
        <v>7</v>
      </c>
      <c r="B1159" s="1">
        <v>7801</v>
      </c>
      <c r="C1159" s="1" t="s">
        <v>20</v>
      </c>
      <c r="D1159" s="1" t="s">
        <v>1577</v>
      </c>
      <c r="E1159" s="1" t="s">
        <v>1578</v>
      </c>
      <c r="F1159" s="1">
        <v>245</v>
      </c>
      <c r="G1159" s="1">
        <v>16.579999999999998</v>
      </c>
      <c r="H1159" s="1">
        <v>15</v>
      </c>
      <c r="I1159" s="1">
        <v>0</v>
      </c>
      <c r="J1159" s="1" t="s">
        <v>48</v>
      </c>
      <c r="K1159" s="9" t="str">
        <f t="shared" si="18"/>
        <v>GPA</v>
      </c>
    </row>
    <row r="1160" spans="1:11" ht="15" customHeight="1">
      <c r="A1160" s="1">
        <v>7</v>
      </c>
      <c r="B1160" s="1">
        <v>7801</v>
      </c>
      <c r="C1160" s="1" t="s">
        <v>19</v>
      </c>
      <c r="D1160" s="1" t="s">
        <v>1577</v>
      </c>
      <c r="E1160" s="1" t="s">
        <v>1578</v>
      </c>
      <c r="F1160" s="1">
        <v>1545</v>
      </c>
      <c r="G1160" s="1">
        <v>113.76</v>
      </c>
      <c r="H1160" s="1">
        <v>14</v>
      </c>
      <c r="I1160" s="1">
        <v>0</v>
      </c>
      <c r="J1160" s="1" t="s">
        <v>48</v>
      </c>
      <c r="K1160" s="9" t="str">
        <f t="shared" si="18"/>
        <v>GPA</v>
      </c>
    </row>
    <row r="1161" spans="1:11" ht="15" customHeight="1">
      <c r="A1161" s="1">
        <v>7</v>
      </c>
      <c r="B1161" s="1">
        <v>7801</v>
      </c>
      <c r="C1161" s="1" t="s">
        <v>18</v>
      </c>
      <c r="D1161" s="1" t="s">
        <v>1579</v>
      </c>
      <c r="E1161" s="1" t="s">
        <v>1580</v>
      </c>
      <c r="F1161" s="1">
        <v>84</v>
      </c>
      <c r="G1161" s="1">
        <v>22.38</v>
      </c>
      <c r="H1161" s="1">
        <v>4</v>
      </c>
      <c r="I1161" s="1">
        <v>0</v>
      </c>
      <c r="J1161" s="1" t="s">
        <v>48</v>
      </c>
      <c r="K1161" s="9" t="str">
        <f t="shared" si="18"/>
        <v>GPA</v>
      </c>
    </row>
    <row r="1162" spans="1:11" ht="15" customHeight="1">
      <c r="A1162" s="1">
        <v>7</v>
      </c>
      <c r="B1162" s="1">
        <v>7801</v>
      </c>
      <c r="C1162" s="1" t="s">
        <v>53</v>
      </c>
      <c r="D1162" s="1" t="s">
        <v>1581</v>
      </c>
      <c r="E1162" s="1" t="s">
        <v>1582</v>
      </c>
      <c r="F1162" s="1">
        <v>547</v>
      </c>
      <c r="G1162" s="1">
        <v>17.7</v>
      </c>
      <c r="H1162" s="1">
        <v>31</v>
      </c>
      <c r="I1162" s="1">
        <v>0</v>
      </c>
      <c r="J1162" s="1" t="s">
        <v>48</v>
      </c>
      <c r="K1162" s="9" t="str">
        <f t="shared" si="18"/>
        <v>GPA</v>
      </c>
    </row>
    <row r="1163" spans="1:11" ht="15" customHeight="1">
      <c r="A1163" s="1">
        <v>7</v>
      </c>
      <c r="B1163" s="1">
        <v>7801</v>
      </c>
      <c r="C1163" s="1" t="s">
        <v>53</v>
      </c>
      <c r="D1163" s="1" t="s">
        <v>1583</v>
      </c>
      <c r="E1163" s="1" t="s">
        <v>1584</v>
      </c>
      <c r="F1163" s="1">
        <v>8260</v>
      </c>
      <c r="G1163" s="1">
        <v>133.09</v>
      </c>
      <c r="H1163" s="1">
        <v>62</v>
      </c>
      <c r="I1163" s="1">
        <v>0</v>
      </c>
      <c r="J1163" s="1" t="s">
        <v>48</v>
      </c>
      <c r="K1163" s="9" t="str">
        <f t="shared" si="18"/>
        <v>GPA</v>
      </c>
    </row>
    <row r="1164" spans="1:11" ht="15" customHeight="1">
      <c r="A1164" s="1">
        <v>7</v>
      </c>
      <c r="B1164" s="1">
        <v>7801</v>
      </c>
      <c r="C1164" s="1" t="s">
        <v>53</v>
      </c>
      <c r="D1164" s="1" t="s">
        <v>1585</v>
      </c>
      <c r="E1164" s="1" t="s">
        <v>1586</v>
      </c>
      <c r="F1164" s="1">
        <v>1339</v>
      </c>
      <c r="G1164" s="1">
        <v>43.89</v>
      </c>
      <c r="H1164" s="1">
        <v>31</v>
      </c>
      <c r="I1164" s="1">
        <v>0</v>
      </c>
      <c r="J1164" s="1" t="s">
        <v>48</v>
      </c>
      <c r="K1164" s="9" t="str">
        <f t="shared" si="18"/>
        <v>GPA</v>
      </c>
    </row>
    <row r="1165" spans="1:11" ht="15" customHeight="1">
      <c r="A1165" s="1">
        <v>7</v>
      </c>
      <c r="B1165" s="1">
        <v>7801</v>
      </c>
      <c r="C1165" s="1" t="s">
        <v>20</v>
      </c>
      <c r="D1165" s="1" t="s">
        <v>1587</v>
      </c>
      <c r="E1165" s="1" t="s">
        <v>1588</v>
      </c>
      <c r="F1165" s="1">
        <v>95</v>
      </c>
      <c r="G1165" s="1">
        <v>5.81</v>
      </c>
      <c r="H1165" s="1">
        <v>16</v>
      </c>
      <c r="I1165" s="1">
        <v>0</v>
      </c>
      <c r="J1165" s="1" t="s">
        <v>48</v>
      </c>
      <c r="K1165" s="9" t="str">
        <f t="shared" si="18"/>
        <v>GPA</v>
      </c>
    </row>
    <row r="1166" spans="1:11" ht="15" customHeight="1">
      <c r="A1166" s="1">
        <v>7</v>
      </c>
      <c r="B1166" s="1">
        <v>7801</v>
      </c>
      <c r="C1166" s="1" t="s">
        <v>20</v>
      </c>
      <c r="D1166" s="1" t="s">
        <v>1589</v>
      </c>
      <c r="E1166" s="1" t="s">
        <v>1590</v>
      </c>
      <c r="F1166" s="1">
        <v>12</v>
      </c>
      <c r="G1166" s="1">
        <v>6.36</v>
      </c>
      <c r="H1166" s="1">
        <v>2</v>
      </c>
      <c r="I1166" s="1">
        <v>0</v>
      </c>
      <c r="J1166" s="1" t="s">
        <v>48</v>
      </c>
      <c r="K1166" s="9" t="str">
        <f t="shared" si="18"/>
        <v>GPA</v>
      </c>
    </row>
    <row r="1167" spans="1:11" ht="15" customHeight="1">
      <c r="A1167" s="1">
        <v>7</v>
      </c>
      <c r="B1167" s="1">
        <v>7801</v>
      </c>
      <c r="C1167" s="1" t="s">
        <v>20</v>
      </c>
      <c r="D1167" s="1" t="s">
        <v>1591</v>
      </c>
      <c r="E1167" s="1" t="s">
        <v>1592</v>
      </c>
      <c r="F1167" s="1">
        <v>123</v>
      </c>
      <c r="G1167" s="1">
        <v>19.75</v>
      </c>
      <c r="H1167" s="1">
        <v>6</v>
      </c>
      <c r="I1167" s="1">
        <v>0</v>
      </c>
      <c r="J1167" s="1" t="s">
        <v>48</v>
      </c>
      <c r="K1167" s="9" t="str">
        <f t="shared" si="18"/>
        <v>GPA</v>
      </c>
    </row>
    <row r="1168" spans="1:11" ht="15" customHeight="1">
      <c r="A1168" s="1">
        <v>7</v>
      </c>
      <c r="B1168" s="1">
        <v>7801</v>
      </c>
      <c r="C1168" s="1" t="s">
        <v>53</v>
      </c>
      <c r="D1168" s="1" t="s">
        <v>1591</v>
      </c>
      <c r="E1168" s="1" t="s">
        <v>1592</v>
      </c>
      <c r="F1168" s="1">
        <v>338</v>
      </c>
      <c r="G1168" s="1">
        <v>19.27</v>
      </c>
      <c r="H1168" s="1">
        <v>18</v>
      </c>
      <c r="I1168" s="1">
        <v>0</v>
      </c>
      <c r="J1168" s="1" t="s">
        <v>48</v>
      </c>
      <c r="K1168" s="9" t="str">
        <f t="shared" si="18"/>
        <v>GPA</v>
      </c>
    </row>
    <row r="1169" spans="1:11" ht="15" customHeight="1">
      <c r="A1169" s="1">
        <v>7</v>
      </c>
      <c r="B1169" s="1">
        <v>7801</v>
      </c>
      <c r="C1169" s="1" t="s">
        <v>20</v>
      </c>
      <c r="D1169" s="1" t="s">
        <v>1593</v>
      </c>
      <c r="E1169" s="1" t="s">
        <v>1594</v>
      </c>
      <c r="F1169" s="1">
        <v>2357</v>
      </c>
      <c r="G1169" s="1">
        <v>150.78</v>
      </c>
      <c r="H1169" s="1">
        <v>16</v>
      </c>
      <c r="I1169" s="1">
        <v>0</v>
      </c>
      <c r="J1169" s="1" t="s">
        <v>48</v>
      </c>
      <c r="K1169" s="9" t="str">
        <f t="shared" si="18"/>
        <v>GPA</v>
      </c>
    </row>
    <row r="1170" spans="1:11" ht="15" customHeight="1">
      <c r="A1170" s="1">
        <v>7</v>
      </c>
      <c r="B1170" s="1">
        <v>7801</v>
      </c>
      <c r="C1170" s="1" t="s">
        <v>19</v>
      </c>
      <c r="D1170" s="1" t="s">
        <v>1593</v>
      </c>
      <c r="E1170" s="1" t="s">
        <v>1594</v>
      </c>
      <c r="F1170" s="1">
        <v>330</v>
      </c>
      <c r="G1170" s="1">
        <v>10.95</v>
      </c>
      <c r="H1170" s="1">
        <v>30</v>
      </c>
      <c r="I1170" s="1">
        <v>0</v>
      </c>
      <c r="J1170" s="1" t="s">
        <v>48</v>
      </c>
      <c r="K1170" s="9" t="str">
        <f t="shared" si="18"/>
        <v>GPA</v>
      </c>
    </row>
    <row r="1171" spans="1:11" ht="15" customHeight="1">
      <c r="A1171" s="1">
        <v>7</v>
      </c>
      <c r="B1171" s="1">
        <v>7801</v>
      </c>
      <c r="C1171" s="1" t="s">
        <v>53</v>
      </c>
      <c r="D1171" s="1" t="s">
        <v>1595</v>
      </c>
      <c r="E1171" s="1" t="s">
        <v>1596</v>
      </c>
      <c r="F1171" s="1">
        <v>4353</v>
      </c>
      <c r="G1171" s="1">
        <v>94.39</v>
      </c>
      <c r="H1171" s="1">
        <v>46</v>
      </c>
      <c r="I1171" s="1">
        <v>0</v>
      </c>
      <c r="J1171" s="1" t="s">
        <v>48</v>
      </c>
      <c r="K1171" s="9" t="str">
        <f t="shared" si="18"/>
        <v>GPA</v>
      </c>
    </row>
    <row r="1172" spans="1:11" ht="15" customHeight="1">
      <c r="A1172" s="1">
        <v>7</v>
      </c>
      <c r="B1172" s="1">
        <v>7801</v>
      </c>
      <c r="C1172" s="1" t="s">
        <v>20</v>
      </c>
      <c r="D1172" s="1" t="s">
        <v>1597</v>
      </c>
      <c r="E1172" s="1" t="s">
        <v>1598</v>
      </c>
      <c r="F1172" s="1">
        <v>1265</v>
      </c>
      <c r="G1172" s="1">
        <v>132.13</v>
      </c>
      <c r="H1172" s="1">
        <v>10</v>
      </c>
      <c r="I1172" s="1">
        <v>0</v>
      </c>
      <c r="J1172" s="1" t="s">
        <v>48</v>
      </c>
      <c r="K1172" s="9" t="str">
        <f t="shared" si="18"/>
        <v>GPA</v>
      </c>
    </row>
    <row r="1173" spans="1:11" ht="15" customHeight="1">
      <c r="A1173" s="1">
        <v>7</v>
      </c>
      <c r="B1173" s="1">
        <v>7801</v>
      </c>
      <c r="C1173" s="1" t="s">
        <v>53</v>
      </c>
      <c r="D1173" s="1" t="s">
        <v>1597</v>
      </c>
      <c r="E1173" s="1" t="s">
        <v>1598</v>
      </c>
      <c r="F1173" s="1">
        <v>541</v>
      </c>
      <c r="G1173" s="1">
        <v>11.71</v>
      </c>
      <c r="H1173" s="1">
        <v>46</v>
      </c>
      <c r="I1173" s="1">
        <v>0</v>
      </c>
      <c r="J1173" s="1" t="s">
        <v>48</v>
      </c>
      <c r="K1173" s="9" t="str">
        <f t="shared" si="18"/>
        <v>GPA</v>
      </c>
    </row>
    <row r="1174" spans="1:11" ht="15" customHeight="1">
      <c r="A1174" s="1">
        <v>7</v>
      </c>
      <c r="B1174" s="1">
        <v>7801</v>
      </c>
      <c r="C1174" s="1" t="s">
        <v>20</v>
      </c>
      <c r="D1174" s="1" t="s">
        <v>1599</v>
      </c>
      <c r="E1174" s="1" t="s">
        <v>1600</v>
      </c>
      <c r="F1174" s="1">
        <v>102</v>
      </c>
      <c r="G1174" s="1">
        <v>12.76</v>
      </c>
      <c r="H1174" s="1">
        <v>8</v>
      </c>
      <c r="I1174" s="1">
        <v>0</v>
      </c>
      <c r="J1174" s="1" t="s">
        <v>48</v>
      </c>
      <c r="K1174" s="9" t="str">
        <f t="shared" si="18"/>
        <v>GPA</v>
      </c>
    </row>
    <row r="1175" spans="1:11" ht="15" customHeight="1">
      <c r="A1175" s="1">
        <v>7</v>
      </c>
      <c r="B1175" s="1">
        <v>7801</v>
      </c>
      <c r="C1175" s="1" t="s">
        <v>19</v>
      </c>
      <c r="D1175" s="1" t="s">
        <v>1599</v>
      </c>
      <c r="E1175" s="1" t="s">
        <v>1600</v>
      </c>
      <c r="F1175" s="1">
        <v>2242</v>
      </c>
      <c r="G1175" s="1">
        <v>151.31</v>
      </c>
      <c r="H1175" s="1">
        <v>15</v>
      </c>
      <c r="I1175" s="1">
        <v>0</v>
      </c>
      <c r="J1175" s="1" t="s">
        <v>48</v>
      </c>
      <c r="K1175" s="9" t="str">
        <f t="shared" si="18"/>
        <v>GPA</v>
      </c>
    </row>
    <row r="1176" spans="1:11" ht="15" customHeight="1">
      <c r="A1176" s="1">
        <v>7</v>
      </c>
      <c r="B1176" s="1">
        <v>7801</v>
      </c>
      <c r="C1176" s="1" t="s">
        <v>20</v>
      </c>
      <c r="D1176" s="1" t="s">
        <v>1601</v>
      </c>
      <c r="E1176" s="1" t="s">
        <v>1602</v>
      </c>
      <c r="F1176" s="1">
        <v>1101</v>
      </c>
      <c r="G1176" s="1">
        <v>113</v>
      </c>
      <c r="H1176" s="1">
        <v>10</v>
      </c>
      <c r="I1176" s="1">
        <v>0</v>
      </c>
      <c r="J1176" s="1" t="s">
        <v>48</v>
      </c>
      <c r="K1176" s="9" t="str">
        <f t="shared" si="18"/>
        <v>GPA</v>
      </c>
    </row>
    <row r="1177" spans="1:11" ht="15" customHeight="1">
      <c r="A1177" s="1">
        <v>7</v>
      </c>
      <c r="B1177" s="1">
        <v>7801</v>
      </c>
      <c r="C1177" s="1" t="s">
        <v>53</v>
      </c>
      <c r="D1177" s="1" t="s">
        <v>1601</v>
      </c>
      <c r="E1177" s="1" t="s">
        <v>1602</v>
      </c>
      <c r="F1177" s="1">
        <v>139</v>
      </c>
      <c r="G1177" s="1">
        <v>13.38</v>
      </c>
      <c r="H1177" s="1">
        <v>10</v>
      </c>
      <c r="I1177" s="1">
        <v>0</v>
      </c>
      <c r="J1177" s="1" t="s">
        <v>48</v>
      </c>
      <c r="K1177" s="9" t="str">
        <f t="shared" si="18"/>
        <v>GPA</v>
      </c>
    </row>
    <row r="1178" spans="1:11" ht="15" customHeight="1">
      <c r="A1178" s="1">
        <v>7</v>
      </c>
      <c r="B1178" s="1">
        <v>7801</v>
      </c>
      <c r="C1178" s="1" t="s">
        <v>21</v>
      </c>
      <c r="D1178" s="1" t="s">
        <v>1603</v>
      </c>
      <c r="E1178" s="1" t="s">
        <v>1604</v>
      </c>
      <c r="F1178" s="1">
        <v>978</v>
      </c>
      <c r="G1178" s="1">
        <v>167.1</v>
      </c>
      <c r="H1178" s="1">
        <v>6</v>
      </c>
      <c r="I1178" s="1">
        <v>0</v>
      </c>
      <c r="J1178" s="1" t="s">
        <v>48</v>
      </c>
      <c r="K1178" s="9" t="str">
        <f t="shared" si="18"/>
        <v>GPA</v>
      </c>
    </row>
    <row r="1179" spans="1:11" ht="15" customHeight="1">
      <c r="A1179" s="1">
        <v>7</v>
      </c>
      <c r="B1179" s="1">
        <v>7801</v>
      </c>
      <c r="C1179" s="1" t="s">
        <v>20</v>
      </c>
      <c r="D1179" s="1" t="s">
        <v>1605</v>
      </c>
      <c r="E1179" s="1" t="s">
        <v>1606</v>
      </c>
      <c r="F1179" s="1">
        <v>1603</v>
      </c>
      <c r="G1179" s="1">
        <v>129.01</v>
      </c>
      <c r="H1179" s="1">
        <v>12</v>
      </c>
      <c r="I1179" s="1">
        <v>0</v>
      </c>
      <c r="J1179" s="1" t="s">
        <v>48</v>
      </c>
      <c r="K1179" s="9" t="str">
        <f t="shared" si="18"/>
        <v>GPA</v>
      </c>
    </row>
    <row r="1180" spans="1:11" ht="15" customHeight="1">
      <c r="A1180" s="1">
        <v>7</v>
      </c>
      <c r="B1180" s="1">
        <v>7801</v>
      </c>
      <c r="C1180" s="1" t="s">
        <v>53</v>
      </c>
      <c r="D1180" s="1" t="s">
        <v>1605</v>
      </c>
      <c r="E1180" s="1" t="s">
        <v>1606</v>
      </c>
      <c r="F1180" s="1">
        <v>80</v>
      </c>
      <c r="G1180" s="1">
        <v>1.65</v>
      </c>
      <c r="H1180" s="1">
        <v>48</v>
      </c>
      <c r="I1180" s="1">
        <v>0</v>
      </c>
      <c r="J1180" s="1" t="s">
        <v>48</v>
      </c>
      <c r="K1180" s="9" t="str">
        <f t="shared" si="18"/>
        <v>GPA</v>
      </c>
    </row>
    <row r="1181" spans="1:11" ht="15" customHeight="1">
      <c r="A1181" s="1">
        <v>7</v>
      </c>
      <c r="B1181" s="1">
        <v>7801</v>
      </c>
      <c r="C1181" s="1" t="s">
        <v>20</v>
      </c>
      <c r="D1181" s="1" t="s">
        <v>1607</v>
      </c>
      <c r="E1181" s="1" t="s">
        <v>1608</v>
      </c>
      <c r="F1181" s="1">
        <v>406</v>
      </c>
      <c r="G1181" s="1">
        <v>24.38</v>
      </c>
      <c r="H1181" s="1">
        <v>17</v>
      </c>
      <c r="I1181" s="1">
        <v>0</v>
      </c>
      <c r="J1181" s="1" t="s">
        <v>48</v>
      </c>
      <c r="K1181" s="9" t="str">
        <f t="shared" si="18"/>
        <v>GPA</v>
      </c>
    </row>
    <row r="1182" spans="1:11" ht="15" customHeight="1">
      <c r="A1182" s="1">
        <v>7</v>
      </c>
      <c r="B1182" s="1">
        <v>7801</v>
      </c>
      <c r="C1182" s="1" t="s">
        <v>53</v>
      </c>
      <c r="D1182" s="1" t="s">
        <v>1607</v>
      </c>
      <c r="E1182" s="1" t="s">
        <v>1608</v>
      </c>
      <c r="F1182" s="1">
        <v>7018</v>
      </c>
      <c r="G1182" s="1">
        <v>109.04</v>
      </c>
      <c r="H1182" s="1">
        <v>64</v>
      </c>
      <c r="I1182" s="1">
        <v>0</v>
      </c>
      <c r="J1182" s="1" t="s">
        <v>48</v>
      </c>
      <c r="K1182" s="9" t="str">
        <f t="shared" si="18"/>
        <v>GPA</v>
      </c>
    </row>
    <row r="1183" spans="1:11" ht="15" customHeight="1">
      <c r="A1183" s="1">
        <v>7</v>
      </c>
      <c r="B1183" s="1">
        <v>7801</v>
      </c>
      <c r="C1183" s="1" t="s">
        <v>20</v>
      </c>
      <c r="D1183" s="1" t="s">
        <v>1609</v>
      </c>
      <c r="E1183" s="1" t="s">
        <v>1610</v>
      </c>
      <c r="F1183" s="1">
        <v>3260</v>
      </c>
      <c r="G1183" s="1">
        <v>112.06</v>
      </c>
      <c r="H1183" s="1">
        <v>29</v>
      </c>
      <c r="I1183" s="1">
        <v>0</v>
      </c>
      <c r="J1183" s="1" t="s">
        <v>48</v>
      </c>
      <c r="K1183" s="9" t="str">
        <f t="shared" si="18"/>
        <v>GPA</v>
      </c>
    </row>
    <row r="1184" spans="1:11" ht="15" customHeight="1">
      <c r="A1184" s="1">
        <v>7</v>
      </c>
      <c r="B1184" s="1">
        <v>7801</v>
      </c>
      <c r="C1184" s="1" t="s">
        <v>53</v>
      </c>
      <c r="D1184" s="1" t="s">
        <v>1609</v>
      </c>
      <c r="E1184" s="1" t="s">
        <v>1610</v>
      </c>
      <c r="F1184" s="1">
        <v>961</v>
      </c>
      <c r="G1184" s="1">
        <v>16.170000000000002</v>
      </c>
      <c r="H1184" s="1">
        <v>59</v>
      </c>
      <c r="I1184" s="1">
        <v>0</v>
      </c>
      <c r="J1184" s="1" t="s">
        <v>48</v>
      </c>
      <c r="K1184" s="9" t="str">
        <f t="shared" si="18"/>
        <v>GPA</v>
      </c>
    </row>
    <row r="1185" spans="1:11" ht="15" customHeight="1">
      <c r="A1185" s="1">
        <v>7</v>
      </c>
      <c r="B1185" s="1">
        <v>7801</v>
      </c>
      <c r="C1185" s="1" t="s">
        <v>20</v>
      </c>
      <c r="D1185" s="1" t="s">
        <v>1611</v>
      </c>
      <c r="E1185" s="1" t="s">
        <v>1612</v>
      </c>
      <c r="F1185" s="1">
        <v>325</v>
      </c>
      <c r="G1185" s="1">
        <v>35.380000000000003</v>
      </c>
      <c r="H1185" s="1">
        <v>9</v>
      </c>
      <c r="I1185" s="1">
        <v>0</v>
      </c>
      <c r="J1185" s="1" t="s">
        <v>48</v>
      </c>
      <c r="K1185" s="9" t="str">
        <f t="shared" si="18"/>
        <v>GPA</v>
      </c>
    </row>
    <row r="1186" spans="1:11" ht="15" customHeight="1">
      <c r="A1186" s="1">
        <v>7</v>
      </c>
      <c r="B1186" s="1">
        <v>7801</v>
      </c>
      <c r="C1186" s="1" t="s">
        <v>53</v>
      </c>
      <c r="D1186" s="1" t="s">
        <v>1611</v>
      </c>
      <c r="E1186" s="1" t="s">
        <v>1612</v>
      </c>
      <c r="F1186" s="1">
        <v>35</v>
      </c>
      <c r="G1186" s="1">
        <v>2.2799999999999998</v>
      </c>
      <c r="H1186" s="1">
        <v>15</v>
      </c>
      <c r="I1186" s="1">
        <v>0</v>
      </c>
      <c r="J1186" s="1" t="s">
        <v>48</v>
      </c>
      <c r="K1186" s="9" t="str">
        <f t="shared" si="18"/>
        <v>GPA</v>
      </c>
    </row>
    <row r="1187" spans="1:11" ht="15" customHeight="1">
      <c r="A1187" s="1">
        <v>7</v>
      </c>
      <c r="B1187" s="1">
        <v>7801</v>
      </c>
      <c r="C1187" s="1" t="s">
        <v>20</v>
      </c>
      <c r="D1187" s="1" t="s">
        <v>1613</v>
      </c>
      <c r="E1187" s="1" t="s">
        <v>1614</v>
      </c>
      <c r="F1187" s="1">
        <v>2</v>
      </c>
      <c r="G1187" s="1">
        <v>13.34</v>
      </c>
      <c r="H1187" s="1">
        <v>0</v>
      </c>
      <c r="I1187" s="1">
        <v>0</v>
      </c>
      <c r="J1187" s="1" t="s">
        <v>48</v>
      </c>
      <c r="K1187" s="9" t="str">
        <f t="shared" si="18"/>
        <v>GPA</v>
      </c>
    </row>
    <row r="1188" spans="1:11" ht="15" customHeight="1">
      <c r="A1188" s="1">
        <v>7</v>
      </c>
      <c r="B1188" s="1">
        <v>7801</v>
      </c>
      <c r="C1188" s="1" t="s">
        <v>53</v>
      </c>
      <c r="D1188" s="1" t="s">
        <v>1613</v>
      </c>
      <c r="E1188" s="1" t="s">
        <v>1614</v>
      </c>
      <c r="F1188" s="1">
        <v>764</v>
      </c>
      <c r="G1188" s="1">
        <v>12.02</v>
      </c>
      <c r="H1188" s="1">
        <v>64</v>
      </c>
      <c r="I1188" s="1">
        <v>0</v>
      </c>
      <c r="J1188" s="1" t="s">
        <v>48</v>
      </c>
      <c r="K1188" s="9" t="str">
        <f t="shared" si="18"/>
        <v>GPA</v>
      </c>
    </row>
    <row r="1189" spans="1:11" ht="15" customHeight="1">
      <c r="A1189" s="1">
        <v>7</v>
      </c>
      <c r="B1189" s="1">
        <v>7801</v>
      </c>
      <c r="C1189" s="1" t="s">
        <v>20</v>
      </c>
      <c r="D1189" s="1" t="s">
        <v>1615</v>
      </c>
      <c r="E1189" s="1" t="s">
        <v>1616</v>
      </c>
      <c r="F1189" s="1">
        <v>1822</v>
      </c>
      <c r="G1189" s="1">
        <v>121.72</v>
      </c>
      <c r="H1189" s="1">
        <v>15</v>
      </c>
      <c r="I1189" s="1">
        <v>0</v>
      </c>
      <c r="J1189" s="1" t="s">
        <v>48</v>
      </c>
      <c r="K1189" s="9" t="str">
        <f t="shared" si="18"/>
        <v>GPA</v>
      </c>
    </row>
    <row r="1190" spans="1:11" ht="15" customHeight="1">
      <c r="A1190" s="1">
        <v>7</v>
      </c>
      <c r="B1190" s="1">
        <v>7801</v>
      </c>
      <c r="C1190" s="1" t="s">
        <v>53</v>
      </c>
      <c r="D1190" s="1" t="s">
        <v>1615</v>
      </c>
      <c r="E1190" s="1" t="s">
        <v>1616</v>
      </c>
      <c r="F1190" s="1">
        <v>406</v>
      </c>
      <c r="G1190" s="1">
        <v>13.8</v>
      </c>
      <c r="H1190" s="1">
        <v>29</v>
      </c>
      <c r="I1190" s="1">
        <v>0</v>
      </c>
      <c r="J1190" s="1" t="s">
        <v>48</v>
      </c>
      <c r="K1190" s="9" t="str">
        <f t="shared" si="18"/>
        <v>GPA</v>
      </c>
    </row>
    <row r="1191" spans="1:11" ht="15" customHeight="1">
      <c r="A1191" s="1">
        <v>7</v>
      </c>
      <c r="B1191" s="1">
        <v>7801</v>
      </c>
      <c r="C1191" s="1" t="s">
        <v>53</v>
      </c>
      <c r="D1191" s="1" t="s">
        <v>1617</v>
      </c>
      <c r="E1191" s="1" t="s">
        <v>1618</v>
      </c>
      <c r="F1191" s="1">
        <v>8941</v>
      </c>
      <c r="G1191" s="1">
        <v>150.87</v>
      </c>
      <c r="H1191" s="1">
        <v>59</v>
      </c>
      <c r="I1191" s="1">
        <v>0</v>
      </c>
      <c r="J1191" s="1" t="s">
        <v>48</v>
      </c>
      <c r="K1191" s="9" t="str">
        <f t="shared" si="18"/>
        <v>GPA</v>
      </c>
    </row>
    <row r="1192" spans="1:11" ht="15" customHeight="1">
      <c r="A1192" s="1">
        <v>7</v>
      </c>
      <c r="B1192" s="1">
        <v>7801</v>
      </c>
      <c r="C1192" s="1" t="s">
        <v>53</v>
      </c>
      <c r="D1192" s="1" t="s">
        <v>1619</v>
      </c>
      <c r="E1192" s="1" t="s">
        <v>1620</v>
      </c>
      <c r="F1192" s="1">
        <v>9308</v>
      </c>
      <c r="G1192" s="1">
        <v>132.28</v>
      </c>
      <c r="H1192" s="1">
        <v>70</v>
      </c>
      <c r="I1192" s="1">
        <v>0</v>
      </c>
      <c r="J1192" s="1" t="s">
        <v>48</v>
      </c>
      <c r="K1192" s="9" t="str">
        <f t="shared" si="18"/>
        <v>GPA</v>
      </c>
    </row>
    <row r="1193" spans="1:11" ht="15" customHeight="1">
      <c r="A1193" s="1">
        <v>7</v>
      </c>
      <c r="B1193" s="1">
        <v>7801</v>
      </c>
      <c r="C1193" s="1" t="s">
        <v>18</v>
      </c>
      <c r="D1193" s="1" t="s">
        <v>1621</v>
      </c>
      <c r="E1193" s="1" t="s">
        <v>1622</v>
      </c>
      <c r="F1193" s="1">
        <v>988</v>
      </c>
      <c r="G1193" s="1">
        <v>80.56</v>
      </c>
      <c r="H1193" s="1">
        <v>12</v>
      </c>
      <c r="I1193" s="1">
        <v>0</v>
      </c>
      <c r="J1193" s="1" t="s">
        <v>48</v>
      </c>
      <c r="K1193" s="9" t="str">
        <f t="shared" si="18"/>
        <v>GPA</v>
      </c>
    </row>
    <row r="1194" spans="1:11" ht="15" customHeight="1">
      <c r="A1194" s="1">
        <v>7</v>
      </c>
      <c r="B1194" s="1">
        <v>7801</v>
      </c>
      <c r="C1194" s="1" t="s">
        <v>53</v>
      </c>
      <c r="D1194" s="1" t="s">
        <v>1621</v>
      </c>
      <c r="E1194" s="1" t="s">
        <v>1622</v>
      </c>
      <c r="F1194" s="1">
        <v>498</v>
      </c>
      <c r="G1194" s="1">
        <v>10.73</v>
      </c>
      <c r="H1194" s="1">
        <v>46</v>
      </c>
      <c r="I1194" s="1">
        <v>0</v>
      </c>
      <c r="J1194" s="1" t="s">
        <v>48</v>
      </c>
      <c r="K1194" s="9" t="str">
        <f t="shared" si="18"/>
        <v>GPA</v>
      </c>
    </row>
    <row r="1195" spans="1:11" ht="15" customHeight="1">
      <c r="A1195" s="1">
        <v>7</v>
      </c>
      <c r="B1195" s="1">
        <v>7801</v>
      </c>
      <c r="C1195" s="1" t="s">
        <v>20</v>
      </c>
      <c r="D1195" s="1" t="s">
        <v>1623</v>
      </c>
      <c r="E1195" s="1" t="s">
        <v>1624</v>
      </c>
      <c r="F1195" s="1">
        <v>2990</v>
      </c>
      <c r="G1195" s="1">
        <v>135.38999999999999</v>
      </c>
      <c r="H1195" s="1">
        <v>22</v>
      </c>
      <c r="I1195" s="1">
        <v>0</v>
      </c>
      <c r="J1195" s="1" t="s">
        <v>48</v>
      </c>
      <c r="K1195" s="9" t="str">
        <f t="shared" si="18"/>
        <v>GPA</v>
      </c>
    </row>
    <row r="1196" spans="1:11" ht="15" customHeight="1">
      <c r="A1196" s="1">
        <v>7</v>
      </c>
      <c r="B1196" s="1">
        <v>7801</v>
      </c>
      <c r="C1196" s="1" t="s">
        <v>53</v>
      </c>
      <c r="D1196" s="1" t="s">
        <v>1623</v>
      </c>
      <c r="E1196" s="1" t="s">
        <v>1624</v>
      </c>
      <c r="F1196" s="1">
        <v>1578</v>
      </c>
      <c r="G1196" s="1">
        <v>27.61</v>
      </c>
      <c r="H1196" s="1">
        <v>57</v>
      </c>
      <c r="I1196" s="1">
        <v>0</v>
      </c>
      <c r="J1196" s="1" t="s">
        <v>48</v>
      </c>
      <c r="K1196" s="9" t="str">
        <f t="shared" si="18"/>
        <v>GPA</v>
      </c>
    </row>
    <row r="1197" spans="1:11" ht="15" customHeight="1">
      <c r="A1197" s="1">
        <v>7</v>
      </c>
      <c r="B1197" s="1">
        <v>7801</v>
      </c>
      <c r="C1197" s="1" t="s">
        <v>20</v>
      </c>
      <c r="D1197" s="1" t="s">
        <v>1625</v>
      </c>
      <c r="E1197" s="1" t="s">
        <v>1626</v>
      </c>
      <c r="F1197" s="1">
        <v>35</v>
      </c>
      <c r="G1197" s="1">
        <v>31.41</v>
      </c>
      <c r="H1197" s="1">
        <v>1</v>
      </c>
      <c r="I1197" s="1">
        <v>0</v>
      </c>
      <c r="J1197" s="1" t="s">
        <v>48</v>
      </c>
      <c r="K1197" s="9" t="str">
        <f t="shared" si="18"/>
        <v>GPA</v>
      </c>
    </row>
    <row r="1198" spans="1:11" ht="15" customHeight="1">
      <c r="A1198" s="1">
        <v>7</v>
      </c>
      <c r="B1198" s="1">
        <v>7801</v>
      </c>
      <c r="C1198" s="1" t="s">
        <v>20</v>
      </c>
      <c r="D1198" s="1" t="s">
        <v>1627</v>
      </c>
      <c r="E1198" s="1" t="s">
        <v>1628</v>
      </c>
      <c r="F1198" s="1">
        <v>668</v>
      </c>
      <c r="G1198" s="1">
        <v>49.56</v>
      </c>
      <c r="H1198" s="1">
        <v>13</v>
      </c>
      <c r="I1198" s="1">
        <v>0</v>
      </c>
      <c r="J1198" s="1" t="s">
        <v>48</v>
      </c>
      <c r="K1198" s="9" t="str">
        <f t="shared" si="18"/>
        <v>GPA</v>
      </c>
    </row>
    <row r="1199" spans="1:11" ht="15" customHeight="1">
      <c r="A1199" s="1">
        <v>7</v>
      </c>
      <c r="B1199" s="1">
        <v>7801</v>
      </c>
      <c r="C1199" s="1" t="s">
        <v>53</v>
      </c>
      <c r="D1199" s="1" t="s">
        <v>1627</v>
      </c>
      <c r="E1199" s="1" t="s">
        <v>1628</v>
      </c>
      <c r="F1199" s="1">
        <v>3183</v>
      </c>
      <c r="G1199" s="1">
        <v>61.75</v>
      </c>
      <c r="H1199" s="1">
        <v>52</v>
      </c>
      <c r="I1199" s="1">
        <v>0</v>
      </c>
      <c r="J1199" s="1" t="s">
        <v>48</v>
      </c>
      <c r="K1199" s="9" t="str">
        <f t="shared" si="18"/>
        <v>GPA</v>
      </c>
    </row>
    <row r="1200" spans="1:11" ht="15" customHeight="1">
      <c r="A1200" s="1">
        <v>7</v>
      </c>
      <c r="B1200" s="1">
        <v>7801</v>
      </c>
      <c r="C1200" s="1" t="s">
        <v>20</v>
      </c>
      <c r="D1200" s="1" t="s">
        <v>1629</v>
      </c>
      <c r="E1200" s="1" t="s">
        <v>1630</v>
      </c>
      <c r="F1200" s="1">
        <v>1775</v>
      </c>
      <c r="G1200" s="1">
        <v>151.09</v>
      </c>
      <c r="H1200" s="1">
        <v>12</v>
      </c>
      <c r="I1200" s="1">
        <v>0</v>
      </c>
      <c r="J1200" s="1" t="s">
        <v>48</v>
      </c>
      <c r="K1200" s="9" t="str">
        <f t="shared" si="18"/>
        <v>GPA</v>
      </c>
    </row>
    <row r="1201" spans="1:11" ht="15" customHeight="1">
      <c r="A1201" s="1">
        <v>7</v>
      </c>
      <c r="B1201" s="1">
        <v>7801</v>
      </c>
      <c r="C1201" s="1" t="s">
        <v>53</v>
      </c>
      <c r="D1201" s="1" t="s">
        <v>1629</v>
      </c>
      <c r="E1201" s="1" t="s">
        <v>1630</v>
      </c>
      <c r="F1201" s="1">
        <v>561</v>
      </c>
      <c r="G1201" s="1">
        <v>16.600000000000001</v>
      </c>
      <c r="H1201" s="1">
        <v>34</v>
      </c>
      <c r="I1201" s="1">
        <v>0</v>
      </c>
      <c r="J1201" s="1" t="s">
        <v>48</v>
      </c>
      <c r="K1201" s="9" t="str">
        <f t="shared" si="18"/>
        <v>GPA</v>
      </c>
    </row>
    <row r="1202" spans="1:11" ht="15" customHeight="1">
      <c r="A1202" s="1">
        <v>7</v>
      </c>
      <c r="B1202" s="1">
        <v>7801</v>
      </c>
      <c r="C1202" s="1" t="s">
        <v>21</v>
      </c>
      <c r="D1202" s="1" t="s">
        <v>1631</v>
      </c>
      <c r="E1202" s="1" t="s">
        <v>1632</v>
      </c>
      <c r="F1202" s="1">
        <v>1401</v>
      </c>
      <c r="G1202" s="1">
        <v>167.64</v>
      </c>
      <c r="H1202" s="1">
        <v>8</v>
      </c>
      <c r="I1202" s="1">
        <v>0</v>
      </c>
      <c r="J1202" s="1" t="s">
        <v>48</v>
      </c>
      <c r="K1202" s="9" t="str">
        <f t="shared" si="18"/>
        <v>GPA</v>
      </c>
    </row>
    <row r="1203" spans="1:11" ht="15" customHeight="1">
      <c r="A1203" s="1">
        <v>7</v>
      </c>
      <c r="B1203" s="1">
        <v>7801</v>
      </c>
      <c r="C1203" s="1" t="s">
        <v>20</v>
      </c>
      <c r="D1203" s="1" t="s">
        <v>1633</v>
      </c>
      <c r="E1203" s="1" t="s">
        <v>1634</v>
      </c>
      <c r="F1203" s="1">
        <v>1635</v>
      </c>
      <c r="G1203" s="1">
        <v>114.76</v>
      </c>
      <c r="H1203" s="1">
        <v>14</v>
      </c>
      <c r="I1203" s="1">
        <v>0</v>
      </c>
      <c r="J1203" s="1" t="s">
        <v>48</v>
      </c>
      <c r="K1203" s="9" t="str">
        <f t="shared" si="18"/>
        <v>GPA</v>
      </c>
    </row>
    <row r="1204" spans="1:11" ht="15" customHeight="1">
      <c r="A1204" s="1">
        <v>7</v>
      </c>
      <c r="B1204" s="1">
        <v>7801</v>
      </c>
      <c r="C1204" s="1" t="s">
        <v>53</v>
      </c>
      <c r="D1204" s="1" t="s">
        <v>1633</v>
      </c>
      <c r="E1204" s="1" t="s">
        <v>1634</v>
      </c>
      <c r="F1204" s="1">
        <v>2691</v>
      </c>
      <c r="G1204" s="1">
        <v>30.58</v>
      </c>
      <c r="H1204" s="1">
        <v>88</v>
      </c>
      <c r="I1204" s="1">
        <v>0</v>
      </c>
      <c r="J1204" s="1" t="s">
        <v>48</v>
      </c>
      <c r="K1204" s="9" t="str">
        <f t="shared" si="18"/>
        <v>GPA</v>
      </c>
    </row>
    <row r="1205" spans="1:11" ht="15" customHeight="1">
      <c r="A1205" s="1">
        <v>7</v>
      </c>
      <c r="B1205" s="1">
        <v>7801</v>
      </c>
      <c r="C1205" s="1" t="s">
        <v>18</v>
      </c>
      <c r="D1205" s="1" t="s">
        <v>1635</v>
      </c>
      <c r="E1205" s="1" t="s">
        <v>1636</v>
      </c>
      <c r="F1205" s="1">
        <v>1362</v>
      </c>
      <c r="G1205" s="1">
        <v>92.1</v>
      </c>
      <c r="H1205" s="1">
        <v>15</v>
      </c>
      <c r="I1205" s="1">
        <v>0</v>
      </c>
      <c r="J1205" s="1" t="s">
        <v>48</v>
      </c>
      <c r="K1205" s="9" t="str">
        <f t="shared" si="18"/>
        <v>GPA</v>
      </c>
    </row>
    <row r="1206" spans="1:11" ht="15" customHeight="1">
      <c r="A1206" s="1">
        <v>7</v>
      </c>
      <c r="B1206" s="1">
        <v>7801</v>
      </c>
      <c r="C1206" s="1" t="s">
        <v>20</v>
      </c>
      <c r="D1206" s="1" t="s">
        <v>1637</v>
      </c>
      <c r="E1206" s="1" t="s">
        <v>1638</v>
      </c>
      <c r="F1206" s="1">
        <v>2799</v>
      </c>
      <c r="G1206" s="1">
        <v>109.51</v>
      </c>
      <c r="H1206" s="1">
        <v>26</v>
      </c>
      <c r="I1206" s="1">
        <v>0</v>
      </c>
      <c r="J1206" s="1" t="s">
        <v>48</v>
      </c>
      <c r="K1206" s="9" t="str">
        <f t="shared" si="18"/>
        <v>GPA</v>
      </c>
    </row>
    <row r="1207" spans="1:11" ht="15" customHeight="1">
      <c r="A1207" s="1">
        <v>7</v>
      </c>
      <c r="B1207" s="1">
        <v>7801</v>
      </c>
      <c r="C1207" s="1" t="s">
        <v>53</v>
      </c>
      <c r="D1207" s="1" t="s">
        <v>1637</v>
      </c>
      <c r="E1207" s="1" t="s">
        <v>1638</v>
      </c>
      <c r="F1207" s="1">
        <v>2977</v>
      </c>
      <c r="G1207" s="1">
        <v>34.64</v>
      </c>
      <c r="H1207" s="1">
        <v>86</v>
      </c>
      <c r="I1207" s="1">
        <v>0</v>
      </c>
      <c r="J1207" s="1" t="s">
        <v>48</v>
      </c>
      <c r="K1207" s="9" t="str">
        <f t="shared" si="18"/>
        <v>GPA</v>
      </c>
    </row>
    <row r="1208" spans="1:11" ht="15" customHeight="1">
      <c r="A1208" s="1">
        <v>7</v>
      </c>
      <c r="B1208" s="1">
        <v>7801</v>
      </c>
      <c r="C1208" s="1" t="s">
        <v>20</v>
      </c>
      <c r="D1208" s="1" t="s">
        <v>1639</v>
      </c>
      <c r="E1208" s="1" t="s">
        <v>1640</v>
      </c>
      <c r="F1208" s="1">
        <v>91</v>
      </c>
      <c r="G1208" s="1">
        <v>47.06</v>
      </c>
      <c r="H1208" s="1">
        <v>2</v>
      </c>
      <c r="I1208" s="1">
        <v>0</v>
      </c>
      <c r="J1208" s="1" t="s">
        <v>48</v>
      </c>
      <c r="K1208" s="9" t="str">
        <f t="shared" si="18"/>
        <v>GPA</v>
      </c>
    </row>
    <row r="1209" spans="1:11" ht="15" customHeight="1">
      <c r="A1209" s="1">
        <v>7</v>
      </c>
      <c r="B1209" s="1">
        <v>7801</v>
      </c>
      <c r="C1209" s="1" t="s">
        <v>53</v>
      </c>
      <c r="D1209" s="1" t="s">
        <v>1639</v>
      </c>
      <c r="E1209" s="1" t="s">
        <v>1640</v>
      </c>
      <c r="F1209" s="1">
        <v>3745</v>
      </c>
      <c r="G1209" s="1">
        <v>72.37</v>
      </c>
      <c r="H1209" s="1">
        <v>52</v>
      </c>
      <c r="I1209" s="1">
        <v>0</v>
      </c>
      <c r="J1209" s="1" t="s">
        <v>48</v>
      </c>
      <c r="K1209" s="9" t="str">
        <f t="shared" si="18"/>
        <v>GPA</v>
      </c>
    </row>
    <row r="1210" spans="1:11" ht="15" customHeight="1">
      <c r="A1210" s="1">
        <v>7</v>
      </c>
      <c r="B1210" s="1">
        <v>7801</v>
      </c>
      <c r="C1210" s="1" t="s">
        <v>20</v>
      </c>
      <c r="D1210" s="1" t="s">
        <v>1641</v>
      </c>
      <c r="E1210" s="1" t="s">
        <v>1642</v>
      </c>
      <c r="F1210" s="1">
        <v>248</v>
      </c>
      <c r="G1210" s="1">
        <v>24.15</v>
      </c>
      <c r="H1210" s="1">
        <v>10</v>
      </c>
      <c r="I1210" s="1">
        <v>0</v>
      </c>
      <c r="J1210" s="1" t="s">
        <v>48</v>
      </c>
      <c r="K1210" s="9" t="str">
        <f t="shared" si="18"/>
        <v>GPA</v>
      </c>
    </row>
    <row r="1211" spans="1:11" ht="15" customHeight="1">
      <c r="A1211" s="1">
        <v>7</v>
      </c>
      <c r="B1211" s="1">
        <v>7801</v>
      </c>
      <c r="C1211" s="1" t="s">
        <v>53</v>
      </c>
      <c r="D1211" s="1" t="s">
        <v>1641</v>
      </c>
      <c r="E1211" s="1" t="s">
        <v>1642</v>
      </c>
      <c r="F1211" s="1">
        <v>8522</v>
      </c>
      <c r="G1211" s="1">
        <v>152.81</v>
      </c>
      <c r="H1211" s="1">
        <v>56</v>
      </c>
      <c r="I1211" s="1">
        <v>0</v>
      </c>
      <c r="J1211" s="1" t="s">
        <v>48</v>
      </c>
      <c r="K1211" s="9" t="str">
        <f t="shared" si="18"/>
        <v>GPA</v>
      </c>
    </row>
    <row r="1212" spans="1:11" ht="15" customHeight="1">
      <c r="A1212" s="1">
        <v>7</v>
      </c>
      <c r="B1212" s="1">
        <v>7801</v>
      </c>
      <c r="C1212" s="1" t="s">
        <v>20</v>
      </c>
      <c r="D1212" s="1" t="s">
        <v>1643</v>
      </c>
      <c r="E1212" s="1" t="s">
        <v>1644</v>
      </c>
      <c r="F1212" s="1">
        <v>74</v>
      </c>
      <c r="G1212" s="1">
        <v>29.75</v>
      </c>
      <c r="H1212" s="1">
        <v>2</v>
      </c>
      <c r="I1212" s="1">
        <v>0</v>
      </c>
      <c r="J1212" s="1" t="s">
        <v>48</v>
      </c>
      <c r="K1212" s="9" t="str">
        <f t="shared" si="18"/>
        <v>GPA</v>
      </c>
    </row>
    <row r="1213" spans="1:11" ht="15" customHeight="1">
      <c r="A1213" s="1">
        <v>7</v>
      </c>
      <c r="B1213" s="1">
        <v>7801</v>
      </c>
      <c r="C1213" s="1" t="s">
        <v>20</v>
      </c>
      <c r="D1213" s="1" t="s">
        <v>1645</v>
      </c>
      <c r="E1213" s="1" t="s">
        <v>1646</v>
      </c>
      <c r="F1213" s="1">
        <v>1856</v>
      </c>
      <c r="G1213" s="1">
        <v>93.51</v>
      </c>
      <c r="H1213" s="1">
        <v>20</v>
      </c>
      <c r="I1213" s="1">
        <v>0</v>
      </c>
      <c r="J1213" s="1" t="s">
        <v>48</v>
      </c>
      <c r="K1213" s="9" t="str">
        <f t="shared" si="18"/>
        <v>GPA</v>
      </c>
    </row>
    <row r="1214" spans="1:11" ht="15" customHeight="1">
      <c r="A1214" s="1">
        <v>7</v>
      </c>
      <c r="B1214" s="1">
        <v>7801</v>
      </c>
      <c r="C1214" s="1" t="s">
        <v>53</v>
      </c>
      <c r="D1214" s="1" t="s">
        <v>1645</v>
      </c>
      <c r="E1214" s="1" t="s">
        <v>1646</v>
      </c>
      <c r="F1214" s="1">
        <v>283</v>
      </c>
      <c r="G1214" s="1">
        <v>12.31</v>
      </c>
      <c r="H1214" s="1">
        <v>23</v>
      </c>
      <c r="I1214" s="1">
        <v>0</v>
      </c>
      <c r="J1214" s="1" t="s">
        <v>48</v>
      </c>
      <c r="K1214" s="9" t="str">
        <f t="shared" si="18"/>
        <v>GPA</v>
      </c>
    </row>
    <row r="1215" spans="1:11" ht="15" customHeight="1">
      <c r="A1215" s="1">
        <v>7</v>
      </c>
      <c r="B1215" s="1">
        <v>7801</v>
      </c>
      <c r="C1215" s="1" t="s">
        <v>18</v>
      </c>
      <c r="D1215" s="1" t="s">
        <v>1647</v>
      </c>
      <c r="E1215" s="1" t="s">
        <v>1648</v>
      </c>
      <c r="F1215" s="1">
        <v>198</v>
      </c>
      <c r="G1215" s="1">
        <v>27.85</v>
      </c>
      <c r="H1215" s="1">
        <v>7</v>
      </c>
      <c r="I1215" s="1">
        <v>0</v>
      </c>
      <c r="J1215" s="1" t="s">
        <v>48</v>
      </c>
      <c r="K1215" s="9" t="str">
        <f t="shared" si="18"/>
        <v>GPA</v>
      </c>
    </row>
    <row r="1216" spans="1:11" ht="15" customHeight="1">
      <c r="A1216" s="1">
        <v>7</v>
      </c>
      <c r="B1216" s="1">
        <v>7801</v>
      </c>
      <c r="C1216" s="1" t="s">
        <v>53</v>
      </c>
      <c r="D1216" s="1" t="s">
        <v>1647</v>
      </c>
      <c r="E1216" s="1" t="s">
        <v>1648</v>
      </c>
      <c r="F1216" s="1">
        <v>287</v>
      </c>
      <c r="G1216" s="1">
        <v>10.32</v>
      </c>
      <c r="H1216" s="1">
        <v>28</v>
      </c>
      <c r="I1216" s="1">
        <v>0</v>
      </c>
      <c r="J1216" s="1" t="s">
        <v>48</v>
      </c>
      <c r="K1216" s="9" t="str">
        <f t="shared" si="18"/>
        <v>GPA</v>
      </c>
    </row>
    <row r="1217" spans="1:11" ht="15" customHeight="1">
      <c r="A1217" s="1">
        <v>7</v>
      </c>
      <c r="B1217" s="1">
        <v>7801</v>
      </c>
      <c r="C1217" s="1" t="s">
        <v>18</v>
      </c>
      <c r="D1217" s="1" t="s">
        <v>1649</v>
      </c>
      <c r="E1217" s="1" t="s">
        <v>1650</v>
      </c>
      <c r="F1217" s="1">
        <v>119</v>
      </c>
      <c r="G1217" s="1">
        <v>3.14</v>
      </c>
      <c r="H1217" s="1">
        <v>38</v>
      </c>
      <c r="I1217" s="1">
        <v>0</v>
      </c>
      <c r="J1217" s="1" t="s">
        <v>48</v>
      </c>
      <c r="K1217" s="9" t="str">
        <f t="shared" si="18"/>
        <v>GPA</v>
      </c>
    </row>
    <row r="1218" spans="1:11" ht="15" customHeight="1">
      <c r="A1218" s="1">
        <v>7</v>
      </c>
      <c r="B1218" s="1">
        <v>7801</v>
      </c>
      <c r="C1218" s="1" t="s">
        <v>53</v>
      </c>
      <c r="D1218" s="1" t="s">
        <v>1651</v>
      </c>
      <c r="E1218" s="1" t="s">
        <v>1652</v>
      </c>
      <c r="F1218" s="1">
        <v>3785</v>
      </c>
      <c r="G1218" s="1">
        <v>82.53</v>
      </c>
      <c r="H1218" s="1">
        <v>46</v>
      </c>
      <c r="I1218" s="1">
        <v>0</v>
      </c>
      <c r="J1218" s="1" t="s">
        <v>48</v>
      </c>
      <c r="K1218" s="9" t="str">
        <f t="shared" ref="K1218:K1281" si="19">IF(J1218&lt;&gt;"",IF(OR(UPPER(J1218)="TERCEIRO",UPPER(J1218)="TERCEIRA"),"TERCEIRA",IF(UPPER(J1218)="GPA","GPA",J1218)),IF(LEFT(D1218,1)="T","TERCEIRA","GPA"))</f>
        <v>GPA</v>
      </c>
    </row>
    <row r="1219" spans="1:11" ht="15" customHeight="1">
      <c r="A1219" s="1">
        <v>7</v>
      </c>
      <c r="B1219" s="1">
        <v>7801</v>
      </c>
      <c r="C1219" s="1" t="s">
        <v>18</v>
      </c>
      <c r="D1219" s="1" t="s">
        <v>1653</v>
      </c>
      <c r="E1219" s="1" t="s">
        <v>1654</v>
      </c>
      <c r="F1219" s="1">
        <v>151</v>
      </c>
      <c r="G1219" s="1">
        <v>8.3800000000000008</v>
      </c>
      <c r="H1219" s="1">
        <v>18</v>
      </c>
      <c r="I1219" s="1">
        <v>0</v>
      </c>
      <c r="J1219" s="1" t="s">
        <v>48</v>
      </c>
      <c r="K1219" s="9" t="str">
        <f t="shared" si="19"/>
        <v>GPA</v>
      </c>
    </row>
    <row r="1220" spans="1:11" ht="15" customHeight="1">
      <c r="A1220" s="1">
        <v>7</v>
      </c>
      <c r="B1220" s="1">
        <v>7801</v>
      </c>
      <c r="C1220" s="1" t="s">
        <v>53</v>
      </c>
      <c r="D1220" s="1" t="s">
        <v>1653</v>
      </c>
      <c r="E1220" s="1" t="s">
        <v>1654</v>
      </c>
      <c r="F1220" s="1">
        <v>1682</v>
      </c>
      <c r="G1220" s="1">
        <v>43.57</v>
      </c>
      <c r="H1220" s="1">
        <v>39</v>
      </c>
      <c r="I1220" s="1">
        <v>0</v>
      </c>
      <c r="J1220" s="1" t="s">
        <v>48</v>
      </c>
      <c r="K1220" s="9" t="str">
        <f t="shared" si="19"/>
        <v>GPA</v>
      </c>
    </row>
    <row r="1221" spans="1:11" ht="15" customHeight="1">
      <c r="A1221" s="1">
        <v>7</v>
      </c>
      <c r="B1221" s="1">
        <v>7801</v>
      </c>
      <c r="C1221" s="1" t="s">
        <v>20</v>
      </c>
      <c r="D1221" s="1" t="s">
        <v>1655</v>
      </c>
      <c r="E1221" s="1" t="s">
        <v>1656</v>
      </c>
      <c r="F1221" s="1">
        <v>1073</v>
      </c>
      <c r="G1221" s="1">
        <v>77.67</v>
      </c>
      <c r="H1221" s="1">
        <v>14</v>
      </c>
      <c r="I1221" s="1">
        <v>0</v>
      </c>
      <c r="J1221" s="1" t="s">
        <v>48</v>
      </c>
      <c r="K1221" s="9" t="str">
        <f t="shared" si="19"/>
        <v>GPA</v>
      </c>
    </row>
    <row r="1222" spans="1:11" ht="15" customHeight="1">
      <c r="A1222" s="1">
        <v>7</v>
      </c>
      <c r="B1222" s="1">
        <v>7801</v>
      </c>
      <c r="C1222" s="1" t="s">
        <v>53</v>
      </c>
      <c r="D1222" s="1" t="s">
        <v>1655</v>
      </c>
      <c r="E1222" s="1" t="s">
        <v>1656</v>
      </c>
      <c r="F1222" s="1">
        <v>1327</v>
      </c>
      <c r="G1222" s="1">
        <v>21.59</v>
      </c>
      <c r="H1222" s="1">
        <v>61</v>
      </c>
      <c r="I1222" s="1">
        <v>0</v>
      </c>
      <c r="J1222" s="1" t="s">
        <v>48</v>
      </c>
      <c r="K1222" s="9" t="str">
        <f t="shared" si="19"/>
        <v>GPA</v>
      </c>
    </row>
    <row r="1223" spans="1:11" ht="15" customHeight="1">
      <c r="A1223" s="1">
        <v>7</v>
      </c>
      <c r="B1223" s="1">
        <v>7801</v>
      </c>
      <c r="C1223" s="1" t="s">
        <v>18</v>
      </c>
      <c r="D1223" s="1" t="s">
        <v>1657</v>
      </c>
      <c r="E1223" s="1" t="s">
        <v>1658</v>
      </c>
      <c r="F1223" s="1">
        <v>972</v>
      </c>
      <c r="G1223" s="1">
        <v>95.56</v>
      </c>
      <c r="H1223" s="1">
        <v>10</v>
      </c>
      <c r="I1223" s="1">
        <v>0</v>
      </c>
      <c r="J1223" s="1" t="s">
        <v>48</v>
      </c>
      <c r="K1223" s="9" t="str">
        <f t="shared" si="19"/>
        <v>GPA</v>
      </c>
    </row>
    <row r="1224" spans="1:11" ht="15" customHeight="1">
      <c r="A1224" s="1">
        <v>7</v>
      </c>
      <c r="B1224" s="1">
        <v>7801</v>
      </c>
      <c r="C1224" s="1" t="s">
        <v>53</v>
      </c>
      <c r="D1224" s="1" t="s">
        <v>1657</v>
      </c>
      <c r="E1224" s="1" t="s">
        <v>1658</v>
      </c>
      <c r="F1224" s="1">
        <v>257</v>
      </c>
      <c r="G1224" s="1">
        <v>4.03</v>
      </c>
      <c r="H1224" s="1">
        <v>64</v>
      </c>
      <c r="I1224" s="1">
        <v>0</v>
      </c>
      <c r="J1224" s="1" t="s">
        <v>48</v>
      </c>
      <c r="K1224" s="9" t="str">
        <f t="shared" si="19"/>
        <v>GPA</v>
      </c>
    </row>
    <row r="1225" spans="1:11" ht="15" customHeight="1">
      <c r="A1225" s="1">
        <v>7</v>
      </c>
      <c r="B1225" s="1">
        <v>7801</v>
      </c>
      <c r="C1225" s="1" t="s">
        <v>18</v>
      </c>
      <c r="D1225" s="1" t="s">
        <v>1659</v>
      </c>
      <c r="E1225" s="1" t="s">
        <v>1660</v>
      </c>
      <c r="F1225" s="1">
        <v>236</v>
      </c>
      <c r="G1225" s="1">
        <v>33.11</v>
      </c>
      <c r="H1225" s="1">
        <v>7</v>
      </c>
      <c r="I1225" s="1">
        <v>0</v>
      </c>
      <c r="J1225" s="1" t="s">
        <v>48</v>
      </c>
      <c r="K1225" s="9" t="str">
        <f t="shared" si="19"/>
        <v>GPA</v>
      </c>
    </row>
    <row r="1226" spans="1:11" ht="15" customHeight="1">
      <c r="A1226" s="1">
        <v>7</v>
      </c>
      <c r="B1226" s="1">
        <v>7801</v>
      </c>
      <c r="C1226" s="1" t="s">
        <v>20</v>
      </c>
      <c r="D1226" s="1" t="s">
        <v>1661</v>
      </c>
      <c r="E1226" s="1" t="s">
        <v>1662</v>
      </c>
      <c r="F1226" s="1">
        <v>61</v>
      </c>
      <c r="G1226" s="1">
        <v>6.86</v>
      </c>
      <c r="H1226" s="1">
        <v>9</v>
      </c>
      <c r="I1226" s="1">
        <v>0</v>
      </c>
      <c r="J1226" s="1" t="s">
        <v>48</v>
      </c>
      <c r="K1226" s="9" t="str">
        <f t="shared" si="19"/>
        <v>GPA</v>
      </c>
    </row>
    <row r="1227" spans="1:11" ht="15" customHeight="1">
      <c r="A1227" s="1">
        <v>7</v>
      </c>
      <c r="B1227" s="1">
        <v>7801</v>
      </c>
      <c r="C1227" s="1" t="s">
        <v>19</v>
      </c>
      <c r="D1227" s="1" t="s">
        <v>1661</v>
      </c>
      <c r="E1227" s="1" t="s">
        <v>1662</v>
      </c>
      <c r="F1227" s="1">
        <v>4</v>
      </c>
      <c r="G1227" s="1">
        <v>0.39</v>
      </c>
      <c r="H1227" s="1">
        <v>10</v>
      </c>
      <c r="I1227" s="1">
        <v>0</v>
      </c>
      <c r="J1227" s="1" t="s">
        <v>48</v>
      </c>
      <c r="K1227" s="9" t="str">
        <f t="shared" si="19"/>
        <v>GPA</v>
      </c>
    </row>
    <row r="1228" spans="1:11" ht="15" customHeight="1">
      <c r="A1228" s="1">
        <v>7</v>
      </c>
      <c r="B1228" s="1">
        <v>7801</v>
      </c>
      <c r="C1228" s="1" t="s">
        <v>53</v>
      </c>
      <c r="D1228" s="1" t="s">
        <v>1663</v>
      </c>
      <c r="E1228" s="1" t="s">
        <v>1664</v>
      </c>
      <c r="F1228" s="1">
        <v>482</v>
      </c>
      <c r="G1228" s="1">
        <v>10.6</v>
      </c>
      <c r="H1228" s="1">
        <v>45</v>
      </c>
      <c r="I1228" s="1">
        <v>0</v>
      </c>
      <c r="J1228" s="1" t="s">
        <v>48</v>
      </c>
      <c r="K1228" s="9" t="str">
        <f t="shared" si="19"/>
        <v>GPA</v>
      </c>
    </row>
    <row r="1229" spans="1:11" ht="15" customHeight="1">
      <c r="A1229" s="1">
        <v>7</v>
      </c>
      <c r="B1229" s="1">
        <v>7801</v>
      </c>
      <c r="C1229" s="1" t="s">
        <v>18</v>
      </c>
      <c r="D1229" s="1" t="s">
        <v>1665</v>
      </c>
      <c r="E1229" s="1" t="s">
        <v>1666</v>
      </c>
      <c r="F1229" s="1">
        <v>2104</v>
      </c>
      <c r="G1229" s="1">
        <v>80.84</v>
      </c>
      <c r="H1229" s="1">
        <v>26</v>
      </c>
      <c r="I1229" s="1">
        <v>0</v>
      </c>
      <c r="J1229" s="1" t="s">
        <v>48</v>
      </c>
      <c r="K1229" s="9" t="str">
        <f t="shared" si="19"/>
        <v>GPA</v>
      </c>
    </row>
    <row r="1230" spans="1:11" ht="15" customHeight="1">
      <c r="A1230" s="1">
        <v>7</v>
      </c>
      <c r="B1230" s="1">
        <v>7801</v>
      </c>
      <c r="C1230" s="1" t="s">
        <v>20</v>
      </c>
      <c r="D1230" s="1" t="s">
        <v>1667</v>
      </c>
      <c r="E1230" s="1" t="s">
        <v>1668</v>
      </c>
      <c r="F1230" s="1">
        <v>98</v>
      </c>
      <c r="G1230" s="1">
        <v>6.14</v>
      </c>
      <c r="H1230" s="1">
        <v>16</v>
      </c>
      <c r="I1230" s="1">
        <v>0</v>
      </c>
      <c r="J1230" s="1" t="s">
        <v>48</v>
      </c>
      <c r="K1230" s="9" t="str">
        <f t="shared" si="19"/>
        <v>GPA</v>
      </c>
    </row>
    <row r="1231" spans="1:11" ht="15" customHeight="1">
      <c r="A1231" s="1">
        <v>7</v>
      </c>
      <c r="B1231" s="1">
        <v>7801</v>
      </c>
      <c r="C1231" s="1" t="s">
        <v>53</v>
      </c>
      <c r="D1231" s="1" t="s">
        <v>1667</v>
      </c>
      <c r="E1231" s="1" t="s">
        <v>1668</v>
      </c>
      <c r="F1231" s="1">
        <v>2663</v>
      </c>
      <c r="G1231" s="1">
        <v>44.58</v>
      </c>
      <c r="H1231" s="1">
        <v>60</v>
      </c>
      <c r="I1231" s="1">
        <v>0</v>
      </c>
      <c r="J1231" s="1" t="s">
        <v>48</v>
      </c>
      <c r="K1231" s="9" t="str">
        <f t="shared" si="19"/>
        <v>GPA</v>
      </c>
    </row>
    <row r="1232" spans="1:11" ht="15" customHeight="1">
      <c r="A1232" s="1">
        <v>7</v>
      </c>
      <c r="B1232" s="1">
        <v>7801</v>
      </c>
      <c r="C1232" s="1" t="s">
        <v>53</v>
      </c>
      <c r="D1232" s="1" t="s">
        <v>1669</v>
      </c>
      <c r="E1232" s="1" t="s">
        <v>1670</v>
      </c>
      <c r="F1232" s="1">
        <v>542</v>
      </c>
      <c r="G1232" s="1">
        <v>16.190000000000001</v>
      </c>
      <c r="H1232" s="1">
        <v>33</v>
      </c>
      <c r="I1232" s="1">
        <v>0</v>
      </c>
      <c r="J1232" s="1" t="s">
        <v>48</v>
      </c>
      <c r="K1232" s="9" t="str">
        <f t="shared" si="19"/>
        <v>GPA</v>
      </c>
    </row>
    <row r="1233" spans="1:11" ht="15" customHeight="1">
      <c r="A1233" s="1">
        <v>7</v>
      </c>
      <c r="B1233" s="1">
        <v>7801</v>
      </c>
      <c r="C1233" s="1" t="s">
        <v>53</v>
      </c>
      <c r="D1233" s="1" t="s">
        <v>1671</v>
      </c>
      <c r="E1233" s="1" t="s">
        <v>1672</v>
      </c>
      <c r="F1233" s="1">
        <v>2714</v>
      </c>
      <c r="G1233" s="1">
        <v>34.08</v>
      </c>
      <c r="H1233" s="1">
        <v>80</v>
      </c>
      <c r="I1233" s="1">
        <v>0</v>
      </c>
      <c r="J1233" s="1" t="s">
        <v>48</v>
      </c>
      <c r="K1233" s="9" t="str">
        <f t="shared" si="19"/>
        <v>GPA</v>
      </c>
    </row>
    <row r="1234" spans="1:11" ht="15" customHeight="1">
      <c r="A1234" s="1">
        <v>7</v>
      </c>
      <c r="B1234" s="1">
        <v>7801</v>
      </c>
      <c r="C1234" s="1" t="s">
        <v>20</v>
      </c>
      <c r="D1234" s="1" t="s">
        <v>1673</v>
      </c>
      <c r="E1234" s="1" t="s">
        <v>1674</v>
      </c>
      <c r="F1234" s="1">
        <v>2</v>
      </c>
      <c r="G1234" s="1">
        <v>3.05</v>
      </c>
      <c r="H1234" s="1">
        <v>1</v>
      </c>
      <c r="I1234" s="1">
        <v>0</v>
      </c>
      <c r="J1234" s="1" t="s">
        <v>48</v>
      </c>
      <c r="K1234" s="9" t="str">
        <f t="shared" si="19"/>
        <v>GPA</v>
      </c>
    </row>
    <row r="1235" spans="1:11" ht="15" customHeight="1">
      <c r="A1235" s="1">
        <v>7</v>
      </c>
      <c r="B1235" s="1">
        <v>7801</v>
      </c>
      <c r="C1235" s="1" t="s">
        <v>18</v>
      </c>
      <c r="D1235" s="1" t="s">
        <v>1675</v>
      </c>
      <c r="E1235" s="1" t="s">
        <v>1676</v>
      </c>
      <c r="F1235" s="1">
        <v>246</v>
      </c>
      <c r="G1235" s="1">
        <v>19.739999999999998</v>
      </c>
      <c r="H1235" s="1">
        <v>12</v>
      </c>
      <c r="I1235" s="1">
        <v>0</v>
      </c>
      <c r="J1235" s="1" t="s">
        <v>48</v>
      </c>
      <c r="K1235" s="9" t="str">
        <f t="shared" si="19"/>
        <v>GPA</v>
      </c>
    </row>
    <row r="1236" spans="1:11" ht="15" customHeight="1">
      <c r="A1236" s="1">
        <v>7</v>
      </c>
      <c r="B1236" s="1">
        <v>7801</v>
      </c>
      <c r="C1236" s="1" t="s">
        <v>53</v>
      </c>
      <c r="D1236" s="1" t="s">
        <v>1675</v>
      </c>
      <c r="E1236" s="1" t="s">
        <v>1676</v>
      </c>
      <c r="F1236" s="1">
        <v>335</v>
      </c>
      <c r="G1236" s="1">
        <v>9.27</v>
      </c>
      <c r="H1236" s="1">
        <v>36</v>
      </c>
      <c r="I1236" s="1">
        <v>0</v>
      </c>
      <c r="J1236" s="1" t="s">
        <v>48</v>
      </c>
      <c r="K1236" s="9" t="str">
        <f t="shared" si="19"/>
        <v>GPA</v>
      </c>
    </row>
    <row r="1237" spans="1:11" ht="15" customHeight="1">
      <c r="A1237" s="1">
        <v>7</v>
      </c>
      <c r="B1237" s="1">
        <v>7801</v>
      </c>
      <c r="C1237" s="1" t="s">
        <v>53</v>
      </c>
      <c r="D1237" s="1" t="s">
        <v>1677</v>
      </c>
      <c r="E1237" s="1" t="s">
        <v>1678</v>
      </c>
      <c r="F1237" s="1">
        <v>9494</v>
      </c>
      <c r="G1237" s="1">
        <v>166.38</v>
      </c>
      <c r="H1237" s="1">
        <v>57</v>
      </c>
      <c r="I1237" s="1">
        <v>0</v>
      </c>
      <c r="J1237" s="1" t="s">
        <v>48</v>
      </c>
      <c r="K1237" s="9" t="str">
        <f t="shared" si="19"/>
        <v>GPA</v>
      </c>
    </row>
    <row r="1238" spans="1:11" ht="15" customHeight="1">
      <c r="A1238" s="1">
        <v>7</v>
      </c>
      <c r="B1238" s="1">
        <v>7801</v>
      </c>
      <c r="C1238" s="1" t="s">
        <v>53</v>
      </c>
      <c r="D1238" s="1" t="s">
        <v>1679</v>
      </c>
      <c r="E1238" s="1" t="s">
        <v>1680</v>
      </c>
      <c r="F1238" s="1">
        <v>8736</v>
      </c>
      <c r="G1238" s="1">
        <v>113.34</v>
      </c>
      <c r="H1238" s="1">
        <v>77</v>
      </c>
      <c r="I1238" s="1">
        <v>0</v>
      </c>
      <c r="J1238" s="1" t="s">
        <v>48</v>
      </c>
      <c r="K1238" s="9" t="str">
        <f t="shared" si="19"/>
        <v>GPA</v>
      </c>
    </row>
    <row r="1239" spans="1:11" ht="15" customHeight="1">
      <c r="A1239" s="1">
        <v>7</v>
      </c>
      <c r="B1239" s="1">
        <v>7801</v>
      </c>
      <c r="C1239" s="1" t="s">
        <v>53</v>
      </c>
      <c r="D1239" s="1" t="s">
        <v>1681</v>
      </c>
      <c r="E1239" s="1" t="s">
        <v>1682</v>
      </c>
      <c r="F1239" s="1">
        <v>2833</v>
      </c>
      <c r="G1239" s="1">
        <v>68.930000000000007</v>
      </c>
      <c r="H1239" s="1">
        <v>41</v>
      </c>
      <c r="I1239" s="1">
        <v>0</v>
      </c>
      <c r="J1239" s="1" t="s">
        <v>48</v>
      </c>
      <c r="K1239" s="9" t="str">
        <f t="shared" si="19"/>
        <v>GPA</v>
      </c>
    </row>
    <row r="1240" spans="1:11" ht="15" customHeight="1">
      <c r="A1240" s="1">
        <v>7</v>
      </c>
      <c r="B1240" s="1">
        <v>7801</v>
      </c>
      <c r="C1240" s="1" t="s">
        <v>53</v>
      </c>
      <c r="D1240" s="1" t="s">
        <v>1683</v>
      </c>
      <c r="E1240" s="1" t="s">
        <v>1684</v>
      </c>
      <c r="F1240" s="1">
        <v>286</v>
      </c>
      <c r="G1240" s="1">
        <v>6.57</v>
      </c>
      <c r="H1240" s="1">
        <v>44</v>
      </c>
      <c r="I1240" s="1">
        <v>0</v>
      </c>
      <c r="J1240" s="1" t="s">
        <v>48</v>
      </c>
      <c r="K1240" s="9" t="str">
        <f t="shared" si="19"/>
        <v>GPA</v>
      </c>
    </row>
    <row r="1241" spans="1:11" ht="15" customHeight="1">
      <c r="A1241" s="1">
        <v>7</v>
      </c>
      <c r="B1241" s="1">
        <v>7801</v>
      </c>
      <c r="C1241" s="1" t="s">
        <v>53</v>
      </c>
      <c r="D1241" s="1" t="s">
        <v>1685</v>
      </c>
      <c r="E1241" s="1" t="s">
        <v>1686</v>
      </c>
      <c r="F1241" s="1">
        <v>5388</v>
      </c>
      <c r="G1241" s="1">
        <v>81.47</v>
      </c>
      <c r="H1241" s="1">
        <v>66</v>
      </c>
      <c r="I1241" s="1">
        <v>0</v>
      </c>
      <c r="J1241" s="1" t="s">
        <v>48</v>
      </c>
      <c r="K1241" s="9" t="str">
        <f t="shared" si="19"/>
        <v>GPA</v>
      </c>
    </row>
    <row r="1242" spans="1:11" ht="15" customHeight="1">
      <c r="A1242" s="1">
        <v>7</v>
      </c>
      <c r="B1242" s="1">
        <v>7801</v>
      </c>
      <c r="C1242" s="1" t="s">
        <v>18</v>
      </c>
      <c r="D1242" s="1" t="s">
        <v>1687</v>
      </c>
      <c r="E1242" s="1" t="s">
        <v>1688</v>
      </c>
      <c r="F1242" s="1">
        <v>799</v>
      </c>
      <c r="G1242" s="1">
        <v>54.75</v>
      </c>
      <c r="H1242" s="1">
        <v>15</v>
      </c>
      <c r="I1242" s="1">
        <v>0</v>
      </c>
      <c r="J1242" s="1" t="s">
        <v>48</v>
      </c>
      <c r="K1242" s="9" t="str">
        <f t="shared" si="19"/>
        <v>GPA</v>
      </c>
    </row>
    <row r="1243" spans="1:11" ht="15" customHeight="1">
      <c r="A1243" s="1">
        <v>7</v>
      </c>
      <c r="B1243" s="1">
        <v>7801</v>
      </c>
      <c r="C1243" s="1" t="s">
        <v>20</v>
      </c>
      <c r="D1243" s="1" t="s">
        <v>1687</v>
      </c>
      <c r="E1243" s="1" t="s">
        <v>1688</v>
      </c>
      <c r="F1243" s="1">
        <v>380</v>
      </c>
      <c r="G1243" s="1">
        <v>60.52</v>
      </c>
      <c r="H1243" s="1">
        <v>6</v>
      </c>
      <c r="I1243" s="1">
        <v>0</v>
      </c>
      <c r="J1243" s="1" t="s">
        <v>48</v>
      </c>
      <c r="K1243" s="9" t="str">
        <f t="shared" si="19"/>
        <v>GPA</v>
      </c>
    </row>
    <row r="1244" spans="1:11" ht="15" customHeight="1">
      <c r="A1244" s="1">
        <v>7</v>
      </c>
      <c r="B1244" s="1">
        <v>7801</v>
      </c>
      <c r="C1244" s="1" t="s">
        <v>53</v>
      </c>
      <c r="D1244" s="1" t="s">
        <v>1687</v>
      </c>
      <c r="E1244" s="1" t="s">
        <v>1688</v>
      </c>
      <c r="F1244" s="1">
        <v>1020</v>
      </c>
      <c r="G1244" s="1">
        <v>14.11</v>
      </c>
      <c r="H1244" s="1">
        <v>72</v>
      </c>
      <c r="I1244" s="1">
        <v>0</v>
      </c>
      <c r="J1244" s="1" t="s">
        <v>48</v>
      </c>
      <c r="K1244" s="9" t="str">
        <f t="shared" si="19"/>
        <v>GPA</v>
      </c>
    </row>
    <row r="1245" spans="1:11" ht="15" customHeight="1">
      <c r="A1245" s="1">
        <v>7</v>
      </c>
      <c r="B1245" s="1">
        <v>7801</v>
      </c>
      <c r="C1245" s="1" t="s">
        <v>53</v>
      </c>
      <c r="D1245" s="1" t="s">
        <v>1689</v>
      </c>
      <c r="E1245" s="1" t="s">
        <v>1690</v>
      </c>
      <c r="F1245" s="1">
        <v>1476</v>
      </c>
      <c r="G1245" s="1">
        <v>23.05</v>
      </c>
      <c r="H1245" s="1">
        <v>64</v>
      </c>
      <c r="I1245" s="1">
        <v>0</v>
      </c>
      <c r="J1245" s="1" t="s">
        <v>48</v>
      </c>
      <c r="K1245" s="9" t="str">
        <f t="shared" si="19"/>
        <v>GPA</v>
      </c>
    </row>
    <row r="1246" spans="1:11" ht="15" customHeight="1">
      <c r="A1246" s="1">
        <v>7</v>
      </c>
      <c r="B1246" s="1">
        <v>7801</v>
      </c>
      <c r="C1246" s="1" t="s">
        <v>18</v>
      </c>
      <c r="D1246" s="1" t="s">
        <v>1691</v>
      </c>
      <c r="E1246" s="1" t="s">
        <v>1692</v>
      </c>
      <c r="F1246" s="1">
        <v>4</v>
      </c>
      <c r="G1246" s="1">
        <v>0.87</v>
      </c>
      <c r="H1246" s="1">
        <v>5</v>
      </c>
      <c r="I1246" s="1">
        <v>0</v>
      </c>
      <c r="J1246" s="1" t="s">
        <v>48</v>
      </c>
      <c r="K1246" s="9" t="str">
        <f t="shared" si="19"/>
        <v>GPA</v>
      </c>
    </row>
    <row r="1247" spans="1:11" ht="15" customHeight="1">
      <c r="A1247" s="1">
        <v>7</v>
      </c>
      <c r="B1247" s="1">
        <v>7801</v>
      </c>
      <c r="C1247" s="1" t="s">
        <v>18</v>
      </c>
      <c r="D1247" s="1" t="s">
        <v>1693</v>
      </c>
      <c r="E1247" s="1" t="s">
        <v>1694</v>
      </c>
      <c r="F1247" s="1">
        <v>257</v>
      </c>
      <c r="G1247" s="1">
        <v>34.770000000000003</v>
      </c>
      <c r="H1247" s="1">
        <v>7</v>
      </c>
      <c r="I1247" s="1">
        <v>0</v>
      </c>
      <c r="J1247" s="1" t="s">
        <v>48</v>
      </c>
      <c r="K1247" s="9" t="str">
        <f t="shared" si="19"/>
        <v>GPA</v>
      </c>
    </row>
    <row r="1248" spans="1:11" ht="15" customHeight="1">
      <c r="A1248" s="1">
        <v>7</v>
      </c>
      <c r="B1248" s="1">
        <v>7801</v>
      </c>
      <c r="C1248" s="1" t="s">
        <v>53</v>
      </c>
      <c r="D1248" s="1" t="s">
        <v>1693</v>
      </c>
      <c r="E1248" s="1" t="s">
        <v>1694</v>
      </c>
      <c r="F1248" s="1">
        <v>132</v>
      </c>
      <c r="G1248" s="1">
        <v>5.07</v>
      </c>
      <c r="H1248" s="1">
        <v>26</v>
      </c>
      <c r="I1248" s="1">
        <v>0</v>
      </c>
      <c r="J1248" s="1" t="s">
        <v>48</v>
      </c>
      <c r="K1248" s="9" t="str">
        <f t="shared" si="19"/>
        <v>GPA</v>
      </c>
    </row>
    <row r="1249" spans="1:11" ht="15" customHeight="1">
      <c r="A1249" s="1">
        <v>7</v>
      </c>
      <c r="B1249" s="1">
        <v>7801</v>
      </c>
      <c r="C1249" s="1" t="s">
        <v>20</v>
      </c>
      <c r="D1249" s="1" t="s">
        <v>1695</v>
      </c>
      <c r="E1249" s="1" t="s">
        <v>1696</v>
      </c>
      <c r="F1249" s="1">
        <v>71</v>
      </c>
      <c r="G1249" s="1">
        <v>5.79</v>
      </c>
      <c r="H1249" s="1">
        <v>12</v>
      </c>
      <c r="I1249" s="1">
        <v>0</v>
      </c>
      <c r="J1249" s="1" t="s">
        <v>48</v>
      </c>
      <c r="K1249" s="9" t="str">
        <f t="shared" si="19"/>
        <v>GPA</v>
      </c>
    </row>
    <row r="1250" spans="1:11" ht="15" customHeight="1">
      <c r="A1250" s="1">
        <v>7</v>
      </c>
      <c r="B1250" s="1">
        <v>7801</v>
      </c>
      <c r="C1250" s="1" t="s">
        <v>53</v>
      </c>
      <c r="D1250" s="1" t="s">
        <v>1697</v>
      </c>
      <c r="E1250" s="1" t="s">
        <v>1698</v>
      </c>
      <c r="F1250" s="1">
        <v>3340</v>
      </c>
      <c r="G1250" s="1">
        <v>83.04</v>
      </c>
      <c r="H1250" s="1">
        <v>40</v>
      </c>
      <c r="I1250" s="1">
        <v>0</v>
      </c>
      <c r="J1250" s="1" t="s">
        <v>48</v>
      </c>
      <c r="K1250" s="9" t="str">
        <f t="shared" si="19"/>
        <v>GPA</v>
      </c>
    </row>
    <row r="1251" spans="1:11" ht="15" customHeight="1">
      <c r="A1251" s="1">
        <v>7</v>
      </c>
      <c r="B1251" s="1">
        <v>7801</v>
      </c>
      <c r="C1251" s="1" t="s">
        <v>18</v>
      </c>
      <c r="D1251" s="1" t="s">
        <v>1699</v>
      </c>
      <c r="E1251" s="1" t="s">
        <v>1700</v>
      </c>
      <c r="F1251" s="1">
        <v>264</v>
      </c>
      <c r="G1251" s="1">
        <v>9.1300000000000008</v>
      </c>
      <c r="H1251" s="1">
        <v>29</v>
      </c>
      <c r="I1251" s="1">
        <v>0</v>
      </c>
      <c r="J1251" s="1" t="s">
        <v>48</v>
      </c>
      <c r="K1251" s="9" t="str">
        <f t="shared" si="19"/>
        <v>GPA</v>
      </c>
    </row>
    <row r="1252" spans="1:11" ht="15" customHeight="1">
      <c r="A1252" s="1">
        <v>7</v>
      </c>
      <c r="B1252" s="1">
        <v>7801</v>
      </c>
      <c r="C1252" s="1" t="s">
        <v>20</v>
      </c>
      <c r="D1252" s="1" t="s">
        <v>1701</v>
      </c>
      <c r="E1252" s="1" t="s">
        <v>1702</v>
      </c>
      <c r="F1252" s="1">
        <v>1</v>
      </c>
      <c r="G1252" s="1">
        <v>0</v>
      </c>
      <c r="H1252" s="1">
        <v>0</v>
      </c>
      <c r="I1252" s="1">
        <v>0</v>
      </c>
      <c r="J1252" s="1" t="s">
        <v>48</v>
      </c>
      <c r="K1252" s="9" t="str">
        <f t="shared" si="19"/>
        <v>GPA</v>
      </c>
    </row>
    <row r="1253" spans="1:11" ht="15" customHeight="1">
      <c r="A1253" s="1">
        <v>7</v>
      </c>
      <c r="B1253" s="1">
        <v>7801</v>
      </c>
      <c r="C1253" s="1" t="s">
        <v>53</v>
      </c>
      <c r="D1253" s="1" t="s">
        <v>1701</v>
      </c>
      <c r="E1253" s="1" t="s">
        <v>1702</v>
      </c>
      <c r="F1253" s="1">
        <v>2666</v>
      </c>
      <c r="G1253" s="1">
        <v>44.09</v>
      </c>
      <c r="H1253" s="1">
        <v>60</v>
      </c>
      <c r="I1253" s="1">
        <v>0</v>
      </c>
      <c r="J1253" s="1" t="s">
        <v>48</v>
      </c>
      <c r="K1253" s="9" t="str">
        <f t="shared" si="19"/>
        <v>GPA</v>
      </c>
    </row>
    <row r="1254" spans="1:11" ht="15" customHeight="1">
      <c r="A1254" s="1">
        <v>7</v>
      </c>
      <c r="B1254" s="1">
        <v>7801</v>
      </c>
      <c r="C1254" s="1" t="s">
        <v>20</v>
      </c>
      <c r="D1254" s="1" t="s">
        <v>1703</v>
      </c>
      <c r="E1254" s="1" t="s">
        <v>1704</v>
      </c>
      <c r="F1254" s="1">
        <v>56</v>
      </c>
      <c r="G1254" s="1">
        <v>8.42</v>
      </c>
      <c r="H1254" s="1">
        <v>7</v>
      </c>
      <c r="I1254" s="1">
        <v>0</v>
      </c>
      <c r="J1254" s="1" t="s">
        <v>48</v>
      </c>
      <c r="K1254" s="9" t="str">
        <f t="shared" si="19"/>
        <v>GPA</v>
      </c>
    </row>
    <row r="1255" spans="1:11" ht="15" customHeight="1">
      <c r="A1255" s="1">
        <v>7</v>
      </c>
      <c r="B1255" s="1">
        <v>7801</v>
      </c>
      <c r="C1255" s="1" t="s">
        <v>53</v>
      </c>
      <c r="D1255" s="1" t="s">
        <v>1703</v>
      </c>
      <c r="E1255" s="1" t="s">
        <v>1704</v>
      </c>
      <c r="F1255" s="1">
        <v>9155</v>
      </c>
      <c r="G1255" s="1">
        <v>130.84</v>
      </c>
      <c r="H1255" s="1">
        <v>70</v>
      </c>
      <c r="I1255" s="1">
        <v>0</v>
      </c>
      <c r="J1255" s="1" t="s">
        <v>48</v>
      </c>
      <c r="K1255" s="9" t="str">
        <f t="shared" si="19"/>
        <v>GPA</v>
      </c>
    </row>
    <row r="1256" spans="1:11" ht="15" customHeight="1">
      <c r="A1256" s="1">
        <v>7</v>
      </c>
      <c r="B1256" s="1">
        <v>7801</v>
      </c>
      <c r="C1256" s="1" t="s">
        <v>20</v>
      </c>
      <c r="D1256" s="1" t="s">
        <v>1705</v>
      </c>
      <c r="E1256" s="1" t="s">
        <v>1706</v>
      </c>
      <c r="F1256" s="1">
        <v>59</v>
      </c>
      <c r="G1256" s="1">
        <v>19.25</v>
      </c>
      <c r="H1256" s="1">
        <v>3</v>
      </c>
      <c r="I1256" s="1">
        <v>0</v>
      </c>
      <c r="J1256" s="1" t="s">
        <v>48</v>
      </c>
      <c r="K1256" s="9" t="str">
        <f t="shared" si="19"/>
        <v>GPA</v>
      </c>
    </row>
    <row r="1257" spans="1:11" ht="15" customHeight="1">
      <c r="A1257" s="1">
        <v>7</v>
      </c>
      <c r="B1257" s="1">
        <v>7801</v>
      </c>
      <c r="C1257" s="1" t="s">
        <v>53</v>
      </c>
      <c r="D1257" s="1" t="s">
        <v>1705</v>
      </c>
      <c r="E1257" s="1" t="s">
        <v>1706</v>
      </c>
      <c r="F1257" s="1">
        <v>600</v>
      </c>
      <c r="G1257" s="1">
        <v>14.31</v>
      </c>
      <c r="H1257" s="1">
        <v>42</v>
      </c>
      <c r="I1257" s="1">
        <v>0</v>
      </c>
      <c r="J1257" s="1" t="s">
        <v>48</v>
      </c>
      <c r="K1257" s="9" t="str">
        <f t="shared" si="19"/>
        <v>GPA</v>
      </c>
    </row>
    <row r="1258" spans="1:11" ht="15" customHeight="1">
      <c r="A1258" s="1">
        <v>7</v>
      </c>
      <c r="B1258" s="1">
        <v>7801</v>
      </c>
      <c r="C1258" s="1" t="s">
        <v>20</v>
      </c>
      <c r="D1258" s="1" t="s">
        <v>1707</v>
      </c>
      <c r="E1258" s="1" t="s">
        <v>1708</v>
      </c>
      <c r="F1258" s="1">
        <v>1915</v>
      </c>
      <c r="G1258" s="1">
        <v>118.96</v>
      </c>
      <c r="H1258" s="1">
        <v>16</v>
      </c>
      <c r="I1258" s="1">
        <v>0</v>
      </c>
      <c r="J1258" s="1" t="s">
        <v>48</v>
      </c>
      <c r="K1258" s="9" t="str">
        <f t="shared" si="19"/>
        <v>GPA</v>
      </c>
    </row>
    <row r="1259" spans="1:11" ht="15" customHeight="1">
      <c r="A1259" s="1">
        <v>7</v>
      </c>
      <c r="B1259" s="1">
        <v>7801</v>
      </c>
      <c r="C1259" s="1" t="s">
        <v>53</v>
      </c>
      <c r="D1259" s="1" t="s">
        <v>1707</v>
      </c>
      <c r="E1259" s="1" t="s">
        <v>1708</v>
      </c>
      <c r="F1259" s="1">
        <v>2370</v>
      </c>
      <c r="G1259" s="1">
        <v>29.18</v>
      </c>
      <c r="H1259" s="1">
        <v>81</v>
      </c>
      <c r="I1259" s="1">
        <v>0</v>
      </c>
      <c r="J1259" s="1" t="s">
        <v>48</v>
      </c>
      <c r="K1259" s="9" t="str">
        <f t="shared" si="19"/>
        <v>GPA</v>
      </c>
    </row>
    <row r="1260" spans="1:11" ht="15" customHeight="1">
      <c r="A1260" s="1">
        <v>7</v>
      </c>
      <c r="B1260" s="1">
        <v>7801</v>
      </c>
      <c r="C1260" s="1" t="s">
        <v>18</v>
      </c>
      <c r="D1260" s="1" t="s">
        <v>1709</v>
      </c>
      <c r="E1260" s="1" t="s">
        <v>1710</v>
      </c>
      <c r="F1260" s="1">
        <v>217</v>
      </c>
      <c r="G1260" s="1">
        <v>50.87</v>
      </c>
      <c r="H1260" s="1">
        <v>4</v>
      </c>
      <c r="I1260" s="1">
        <v>0</v>
      </c>
      <c r="J1260" s="1" t="s">
        <v>48</v>
      </c>
      <c r="K1260" s="9" t="str">
        <f t="shared" si="19"/>
        <v>GPA</v>
      </c>
    </row>
    <row r="1261" spans="1:11" ht="15" customHeight="1">
      <c r="A1261" s="1">
        <v>7</v>
      </c>
      <c r="B1261" s="1">
        <v>7801</v>
      </c>
      <c r="C1261" s="1" t="s">
        <v>53</v>
      </c>
      <c r="D1261" s="1" t="s">
        <v>1709</v>
      </c>
      <c r="E1261" s="1" t="s">
        <v>1710</v>
      </c>
      <c r="F1261" s="1">
        <v>848</v>
      </c>
      <c r="G1261" s="1">
        <v>29.15</v>
      </c>
      <c r="H1261" s="1">
        <v>29</v>
      </c>
      <c r="I1261" s="1">
        <v>0</v>
      </c>
      <c r="J1261" s="1" t="s">
        <v>48</v>
      </c>
      <c r="K1261" s="9" t="str">
        <f t="shared" si="19"/>
        <v>GPA</v>
      </c>
    </row>
    <row r="1262" spans="1:11" ht="15" customHeight="1">
      <c r="A1262" s="1">
        <v>7</v>
      </c>
      <c r="B1262" s="1">
        <v>7801</v>
      </c>
      <c r="C1262" s="1" t="s">
        <v>18</v>
      </c>
      <c r="D1262" s="1" t="s">
        <v>1711</v>
      </c>
      <c r="E1262" s="1" t="s">
        <v>1712</v>
      </c>
      <c r="F1262" s="1">
        <v>253</v>
      </c>
      <c r="G1262" s="1">
        <v>31.57</v>
      </c>
      <c r="H1262" s="1">
        <v>8</v>
      </c>
      <c r="I1262" s="1">
        <v>0</v>
      </c>
      <c r="J1262" s="1" t="s">
        <v>48</v>
      </c>
      <c r="K1262" s="9" t="str">
        <f t="shared" si="19"/>
        <v>GPA</v>
      </c>
    </row>
    <row r="1263" spans="1:11" ht="15" customHeight="1">
      <c r="A1263" s="1">
        <v>7</v>
      </c>
      <c r="B1263" s="1">
        <v>7801</v>
      </c>
      <c r="C1263" s="1" t="s">
        <v>53</v>
      </c>
      <c r="D1263" s="1" t="s">
        <v>1711</v>
      </c>
      <c r="E1263" s="1" t="s">
        <v>1712</v>
      </c>
      <c r="F1263" s="1">
        <v>809</v>
      </c>
      <c r="G1263" s="1">
        <v>15.79</v>
      </c>
      <c r="H1263" s="1">
        <v>51</v>
      </c>
      <c r="I1263" s="1">
        <v>0</v>
      </c>
      <c r="J1263" s="1" t="s">
        <v>48</v>
      </c>
      <c r="K1263" s="9" t="str">
        <f t="shared" si="19"/>
        <v>GPA</v>
      </c>
    </row>
    <row r="1264" spans="1:11" ht="15" customHeight="1">
      <c r="A1264" s="1">
        <v>7</v>
      </c>
      <c r="B1264" s="1">
        <v>7801</v>
      </c>
      <c r="C1264" s="1" t="s">
        <v>53</v>
      </c>
      <c r="D1264" s="1" t="s">
        <v>1713</v>
      </c>
      <c r="E1264" s="1" t="s">
        <v>1714</v>
      </c>
      <c r="F1264" s="1">
        <v>1805</v>
      </c>
      <c r="G1264" s="1">
        <v>20.9</v>
      </c>
      <c r="H1264" s="1">
        <v>86</v>
      </c>
      <c r="I1264" s="1">
        <v>0</v>
      </c>
      <c r="J1264" s="1" t="s">
        <v>48</v>
      </c>
      <c r="K1264" s="9" t="str">
        <f t="shared" si="19"/>
        <v>GPA</v>
      </c>
    </row>
    <row r="1265" spans="1:11" ht="15" customHeight="1">
      <c r="A1265" s="1">
        <v>7</v>
      </c>
      <c r="B1265" s="1">
        <v>7801</v>
      </c>
      <c r="C1265" s="1" t="s">
        <v>53</v>
      </c>
      <c r="D1265" s="1" t="s">
        <v>1715</v>
      </c>
      <c r="E1265" s="1" t="s">
        <v>1716</v>
      </c>
      <c r="F1265" s="1">
        <v>4247</v>
      </c>
      <c r="G1265" s="1">
        <v>67.45</v>
      </c>
      <c r="H1265" s="1">
        <v>63</v>
      </c>
      <c r="I1265" s="1">
        <v>0</v>
      </c>
      <c r="J1265" s="1" t="s">
        <v>48</v>
      </c>
      <c r="K1265" s="9" t="str">
        <f t="shared" si="19"/>
        <v>GPA</v>
      </c>
    </row>
    <row r="1266" spans="1:11" ht="15" customHeight="1">
      <c r="A1266" s="1">
        <v>7</v>
      </c>
      <c r="B1266" s="1">
        <v>7801</v>
      </c>
      <c r="C1266" s="1" t="s">
        <v>18</v>
      </c>
      <c r="D1266" s="1" t="s">
        <v>1717</v>
      </c>
      <c r="E1266" s="1" t="s">
        <v>1718</v>
      </c>
      <c r="F1266" s="1">
        <v>519</v>
      </c>
      <c r="G1266" s="1">
        <v>60.19</v>
      </c>
      <c r="H1266" s="1">
        <v>9</v>
      </c>
      <c r="I1266" s="1">
        <v>0</v>
      </c>
      <c r="J1266" s="1" t="s">
        <v>48</v>
      </c>
      <c r="K1266" s="9" t="str">
        <f t="shared" si="19"/>
        <v>GPA</v>
      </c>
    </row>
    <row r="1267" spans="1:11" ht="15" customHeight="1">
      <c r="A1267" s="1">
        <v>7</v>
      </c>
      <c r="B1267" s="1">
        <v>7801</v>
      </c>
      <c r="C1267" s="1" t="s">
        <v>53</v>
      </c>
      <c r="D1267" s="1" t="s">
        <v>1717</v>
      </c>
      <c r="E1267" s="1" t="s">
        <v>1718</v>
      </c>
      <c r="F1267" s="1">
        <v>10</v>
      </c>
      <c r="G1267" s="1">
        <v>1.85</v>
      </c>
      <c r="H1267" s="1">
        <v>5</v>
      </c>
      <c r="I1267" s="1">
        <v>0</v>
      </c>
      <c r="J1267" s="1" t="s">
        <v>48</v>
      </c>
      <c r="K1267" s="9" t="str">
        <f t="shared" si="19"/>
        <v>GPA</v>
      </c>
    </row>
    <row r="1268" spans="1:11" ht="15" customHeight="1">
      <c r="A1268" s="1">
        <v>7</v>
      </c>
      <c r="B1268" s="1">
        <v>7801</v>
      </c>
      <c r="C1268" s="1" t="s">
        <v>18</v>
      </c>
      <c r="D1268" s="1" t="s">
        <v>1719</v>
      </c>
      <c r="E1268" s="1" t="s">
        <v>1720</v>
      </c>
      <c r="F1268" s="1">
        <v>284</v>
      </c>
      <c r="G1268" s="1">
        <v>41.63</v>
      </c>
      <c r="H1268" s="1">
        <v>7</v>
      </c>
      <c r="I1268" s="1">
        <v>0</v>
      </c>
      <c r="J1268" s="1" t="s">
        <v>48</v>
      </c>
      <c r="K1268" s="9" t="str">
        <f t="shared" si="19"/>
        <v>GPA</v>
      </c>
    </row>
    <row r="1269" spans="1:11" ht="15" customHeight="1">
      <c r="A1269" s="1">
        <v>7</v>
      </c>
      <c r="B1269" s="1">
        <v>7801</v>
      </c>
      <c r="C1269" s="1" t="s">
        <v>20</v>
      </c>
      <c r="D1269" s="1" t="s">
        <v>1719</v>
      </c>
      <c r="E1269" s="1" t="s">
        <v>1720</v>
      </c>
      <c r="F1269" s="1">
        <v>250</v>
      </c>
      <c r="G1269" s="1">
        <v>47.05</v>
      </c>
      <c r="H1269" s="1">
        <v>5</v>
      </c>
      <c r="I1269" s="1">
        <v>0</v>
      </c>
      <c r="J1269" s="1" t="s">
        <v>48</v>
      </c>
      <c r="K1269" s="9" t="str">
        <f t="shared" si="19"/>
        <v>GPA</v>
      </c>
    </row>
    <row r="1270" spans="1:11" ht="15" customHeight="1">
      <c r="A1270" s="1">
        <v>7</v>
      </c>
      <c r="B1270" s="1">
        <v>7801</v>
      </c>
      <c r="C1270" s="1" t="s">
        <v>53</v>
      </c>
      <c r="D1270" s="1" t="s">
        <v>1719</v>
      </c>
      <c r="E1270" s="1" t="s">
        <v>1720</v>
      </c>
      <c r="F1270" s="1">
        <v>512</v>
      </c>
      <c r="G1270" s="1">
        <v>5.85</v>
      </c>
      <c r="H1270" s="1">
        <v>88</v>
      </c>
      <c r="I1270" s="1">
        <v>0</v>
      </c>
      <c r="J1270" s="1" t="s">
        <v>48</v>
      </c>
      <c r="K1270" s="9" t="str">
        <f t="shared" si="19"/>
        <v>GPA</v>
      </c>
    </row>
    <row r="1271" spans="1:11" ht="15" customHeight="1">
      <c r="A1271" s="1">
        <v>7</v>
      </c>
      <c r="B1271" s="1">
        <v>7801</v>
      </c>
      <c r="C1271" s="1" t="s">
        <v>20</v>
      </c>
      <c r="D1271" s="1" t="s">
        <v>1721</v>
      </c>
      <c r="E1271" s="1" t="s">
        <v>1722</v>
      </c>
      <c r="F1271" s="1">
        <v>125</v>
      </c>
      <c r="G1271" s="1">
        <v>15.09</v>
      </c>
      <c r="H1271" s="1">
        <v>8</v>
      </c>
      <c r="I1271" s="1">
        <v>0</v>
      </c>
      <c r="J1271" s="1" t="s">
        <v>48</v>
      </c>
      <c r="K1271" s="9" t="str">
        <f t="shared" si="19"/>
        <v>GPA</v>
      </c>
    </row>
    <row r="1272" spans="1:11" ht="15" customHeight="1">
      <c r="A1272" s="1">
        <v>7</v>
      </c>
      <c r="B1272" s="1">
        <v>7801</v>
      </c>
      <c r="C1272" s="1" t="s">
        <v>19</v>
      </c>
      <c r="D1272" s="1" t="s">
        <v>1721</v>
      </c>
      <c r="E1272" s="1" t="s">
        <v>1722</v>
      </c>
      <c r="F1272" s="1">
        <v>2565</v>
      </c>
      <c r="G1272" s="1">
        <v>150.15</v>
      </c>
      <c r="H1272" s="1">
        <v>17</v>
      </c>
      <c r="I1272" s="1">
        <v>0</v>
      </c>
      <c r="J1272" s="1" t="s">
        <v>48</v>
      </c>
      <c r="K1272" s="9" t="str">
        <f t="shared" si="19"/>
        <v>GPA</v>
      </c>
    </row>
    <row r="1273" spans="1:11" ht="15" customHeight="1">
      <c r="A1273" s="1">
        <v>7</v>
      </c>
      <c r="B1273" s="1">
        <v>7801</v>
      </c>
      <c r="C1273" s="1" t="s">
        <v>53</v>
      </c>
      <c r="D1273" s="1" t="s">
        <v>1723</v>
      </c>
      <c r="E1273" s="1" t="s">
        <v>1724</v>
      </c>
      <c r="F1273" s="1">
        <v>6196</v>
      </c>
      <c r="G1273" s="1">
        <v>111.67</v>
      </c>
      <c r="H1273" s="1">
        <v>55</v>
      </c>
      <c r="I1273" s="1">
        <v>0</v>
      </c>
      <c r="J1273" s="1" t="s">
        <v>48</v>
      </c>
      <c r="K1273" s="9" t="str">
        <f t="shared" si="19"/>
        <v>GPA</v>
      </c>
    </row>
    <row r="1274" spans="1:11" ht="15" customHeight="1">
      <c r="A1274" s="1">
        <v>7</v>
      </c>
      <c r="B1274" s="1">
        <v>7801</v>
      </c>
      <c r="C1274" s="1" t="s">
        <v>20</v>
      </c>
      <c r="D1274" s="1" t="s">
        <v>1725</v>
      </c>
      <c r="E1274" s="1" t="s">
        <v>1726</v>
      </c>
      <c r="F1274" s="1">
        <v>75</v>
      </c>
      <c r="G1274" s="1">
        <v>31.82</v>
      </c>
      <c r="H1274" s="1">
        <v>2</v>
      </c>
      <c r="I1274" s="1">
        <v>0</v>
      </c>
      <c r="J1274" s="1" t="s">
        <v>48</v>
      </c>
      <c r="K1274" s="9" t="str">
        <f t="shared" si="19"/>
        <v>GPA</v>
      </c>
    </row>
    <row r="1275" spans="1:11" ht="15" customHeight="1">
      <c r="A1275" s="1">
        <v>7</v>
      </c>
      <c r="B1275" s="1">
        <v>7801</v>
      </c>
      <c r="C1275" s="1" t="s">
        <v>20</v>
      </c>
      <c r="D1275" s="1" t="s">
        <v>1727</v>
      </c>
      <c r="E1275" s="1" t="s">
        <v>1728</v>
      </c>
      <c r="F1275" s="1">
        <v>452</v>
      </c>
      <c r="G1275" s="1">
        <v>43.55</v>
      </c>
      <c r="H1275" s="1">
        <v>10</v>
      </c>
      <c r="I1275" s="1">
        <v>0</v>
      </c>
      <c r="J1275" s="1" t="s">
        <v>48</v>
      </c>
      <c r="K1275" s="9" t="str">
        <f t="shared" si="19"/>
        <v>GPA</v>
      </c>
    </row>
    <row r="1276" spans="1:11" ht="15" customHeight="1">
      <c r="A1276" s="1">
        <v>7</v>
      </c>
      <c r="B1276" s="1">
        <v>7801</v>
      </c>
      <c r="C1276" s="1" t="s">
        <v>53</v>
      </c>
      <c r="D1276" s="1" t="s">
        <v>1727</v>
      </c>
      <c r="E1276" s="1" t="s">
        <v>1728</v>
      </c>
      <c r="F1276" s="1">
        <v>5214</v>
      </c>
      <c r="G1276" s="1">
        <v>103.18</v>
      </c>
      <c r="H1276" s="1">
        <v>51</v>
      </c>
      <c r="I1276" s="1">
        <v>0</v>
      </c>
      <c r="J1276" s="1" t="s">
        <v>48</v>
      </c>
      <c r="K1276" s="9" t="str">
        <f t="shared" si="19"/>
        <v>GPA</v>
      </c>
    </row>
    <row r="1277" spans="1:11" ht="15" customHeight="1">
      <c r="A1277" s="1">
        <v>7</v>
      </c>
      <c r="B1277" s="1">
        <v>7801</v>
      </c>
      <c r="C1277" s="1" t="s">
        <v>18</v>
      </c>
      <c r="D1277" s="1" t="s">
        <v>1729</v>
      </c>
      <c r="E1277" s="1" t="s">
        <v>1730</v>
      </c>
      <c r="F1277" s="1">
        <v>235</v>
      </c>
      <c r="G1277" s="1">
        <v>27.18</v>
      </c>
      <c r="H1277" s="1">
        <v>9</v>
      </c>
      <c r="I1277" s="1">
        <v>0</v>
      </c>
      <c r="J1277" s="1" t="s">
        <v>48</v>
      </c>
      <c r="K1277" s="9" t="str">
        <f t="shared" si="19"/>
        <v>GPA</v>
      </c>
    </row>
    <row r="1278" spans="1:11" ht="15" customHeight="1">
      <c r="A1278" s="1">
        <v>7</v>
      </c>
      <c r="B1278" s="1">
        <v>7801</v>
      </c>
      <c r="C1278" s="1" t="s">
        <v>20</v>
      </c>
      <c r="D1278" s="1" t="s">
        <v>1731</v>
      </c>
      <c r="E1278" s="1" t="s">
        <v>1732</v>
      </c>
      <c r="F1278" s="1">
        <v>2254</v>
      </c>
      <c r="G1278" s="1">
        <v>138.02000000000001</v>
      </c>
      <c r="H1278" s="1">
        <v>16</v>
      </c>
      <c r="I1278" s="1">
        <v>0</v>
      </c>
      <c r="J1278" s="1" t="s">
        <v>48</v>
      </c>
      <c r="K1278" s="9" t="str">
        <f t="shared" si="19"/>
        <v>GPA</v>
      </c>
    </row>
    <row r="1279" spans="1:11" ht="15" customHeight="1">
      <c r="A1279" s="1">
        <v>7</v>
      </c>
      <c r="B1279" s="1">
        <v>7801</v>
      </c>
      <c r="C1279" s="1" t="s">
        <v>53</v>
      </c>
      <c r="D1279" s="1" t="s">
        <v>1731</v>
      </c>
      <c r="E1279" s="1" t="s">
        <v>1732</v>
      </c>
      <c r="F1279" s="1">
        <v>589</v>
      </c>
      <c r="G1279" s="1">
        <v>7.21</v>
      </c>
      <c r="H1279" s="1">
        <v>82</v>
      </c>
      <c r="I1279" s="1">
        <v>0</v>
      </c>
      <c r="J1279" s="1" t="s">
        <v>48</v>
      </c>
      <c r="K1279" s="9" t="str">
        <f t="shared" si="19"/>
        <v>GPA</v>
      </c>
    </row>
    <row r="1280" spans="1:11" ht="15" customHeight="1">
      <c r="A1280" s="1">
        <v>7</v>
      </c>
      <c r="B1280" s="1">
        <v>7801</v>
      </c>
      <c r="C1280" s="1" t="s">
        <v>53</v>
      </c>
      <c r="D1280" s="1" t="s">
        <v>1733</v>
      </c>
      <c r="E1280" s="1" t="s">
        <v>1734</v>
      </c>
      <c r="F1280" s="1">
        <v>405</v>
      </c>
      <c r="G1280" s="1">
        <v>12.69</v>
      </c>
      <c r="H1280" s="1">
        <v>32</v>
      </c>
      <c r="I1280" s="1">
        <v>0</v>
      </c>
      <c r="J1280" s="1" t="s">
        <v>48</v>
      </c>
      <c r="K1280" s="9" t="str">
        <f t="shared" si="19"/>
        <v>GPA</v>
      </c>
    </row>
    <row r="1281" spans="1:11" ht="15" customHeight="1">
      <c r="A1281" s="1">
        <v>7</v>
      </c>
      <c r="B1281" s="1">
        <v>7801</v>
      </c>
      <c r="C1281" s="1" t="s">
        <v>20</v>
      </c>
      <c r="D1281" s="1" t="s">
        <v>1735</v>
      </c>
      <c r="E1281" s="1" t="s">
        <v>1736</v>
      </c>
      <c r="F1281" s="1">
        <v>1136</v>
      </c>
      <c r="G1281" s="1">
        <v>79.3</v>
      </c>
      <c r="H1281" s="1">
        <v>14</v>
      </c>
      <c r="I1281" s="1">
        <v>0</v>
      </c>
      <c r="J1281" s="1" t="s">
        <v>48</v>
      </c>
      <c r="K1281" s="9" t="str">
        <f t="shared" si="19"/>
        <v>GPA</v>
      </c>
    </row>
    <row r="1282" spans="1:11" ht="15" customHeight="1">
      <c r="A1282" s="1">
        <v>7</v>
      </c>
      <c r="B1282" s="1">
        <v>7801</v>
      </c>
      <c r="C1282" s="1" t="s">
        <v>53</v>
      </c>
      <c r="D1282" s="1" t="s">
        <v>1735</v>
      </c>
      <c r="E1282" s="1" t="s">
        <v>1736</v>
      </c>
      <c r="F1282" s="1">
        <v>815</v>
      </c>
      <c r="G1282" s="1">
        <v>16.059999999999999</v>
      </c>
      <c r="H1282" s="1">
        <v>51</v>
      </c>
      <c r="I1282" s="1">
        <v>0</v>
      </c>
      <c r="J1282" s="1" t="s">
        <v>48</v>
      </c>
      <c r="K1282" s="9" t="str">
        <f t="shared" ref="K1282:K1345" si="20">IF(J1282&lt;&gt;"",IF(OR(UPPER(J1282)="TERCEIRO",UPPER(J1282)="TERCEIRA"),"TERCEIRA",IF(UPPER(J1282)="GPA","GPA",J1282)),IF(LEFT(D1282,1)="T","TERCEIRA","GPA"))</f>
        <v>GPA</v>
      </c>
    </row>
    <row r="1283" spans="1:11" ht="15" customHeight="1">
      <c r="A1283" s="1">
        <v>7</v>
      </c>
      <c r="B1283" s="1">
        <v>7801</v>
      </c>
      <c r="C1283" s="1" t="s">
        <v>53</v>
      </c>
      <c r="D1283" s="1" t="s">
        <v>1737</v>
      </c>
      <c r="E1283" s="1" t="s">
        <v>1738</v>
      </c>
      <c r="F1283" s="1">
        <v>14194</v>
      </c>
      <c r="G1283" s="1">
        <v>124.67</v>
      </c>
      <c r="H1283" s="1">
        <v>114</v>
      </c>
      <c r="I1283" s="1">
        <v>0</v>
      </c>
      <c r="J1283" s="1" t="s">
        <v>48</v>
      </c>
      <c r="K1283" s="9" t="str">
        <f t="shared" si="20"/>
        <v>GPA</v>
      </c>
    </row>
    <row r="1284" spans="1:11" ht="15" customHeight="1">
      <c r="A1284" s="1">
        <v>7</v>
      </c>
      <c r="B1284" s="1">
        <v>7801</v>
      </c>
      <c r="C1284" s="1" t="s">
        <v>53</v>
      </c>
      <c r="D1284" s="1" t="s">
        <v>1739</v>
      </c>
      <c r="E1284" s="1" t="s">
        <v>1740</v>
      </c>
      <c r="F1284" s="1">
        <v>1358</v>
      </c>
      <c r="G1284" s="1">
        <v>37.229999999999997</v>
      </c>
      <c r="H1284" s="1">
        <v>36</v>
      </c>
      <c r="I1284" s="1">
        <v>0</v>
      </c>
      <c r="J1284" s="1" t="s">
        <v>48</v>
      </c>
      <c r="K1284" s="9" t="str">
        <f t="shared" si="20"/>
        <v>GPA</v>
      </c>
    </row>
    <row r="1285" spans="1:11" ht="15" customHeight="1">
      <c r="A1285" s="1">
        <v>7</v>
      </c>
      <c r="B1285" s="1">
        <v>7801</v>
      </c>
      <c r="C1285" s="1" t="s">
        <v>20</v>
      </c>
      <c r="D1285" s="1" t="s">
        <v>1741</v>
      </c>
      <c r="E1285" s="1" t="s">
        <v>1742</v>
      </c>
      <c r="F1285" s="1">
        <v>2067</v>
      </c>
      <c r="G1285" s="1">
        <v>128.9</v>
      </c>
      <c r="H1285" s="1">
        <v>16</v>
      </c>
      <c r="I1285" s="1">
        <v>0</v>
      </c>
      <c r="J1285" s="1" t="s">
        <v>48</v>
      </c>
      <c r="K1285" s="9" t="str">
        <f t="shared" si="20"/>
        <v>GPA</v>
      </c>
    </row>
    <row r="1286" spans="1:11" ht="15" customHeight="1">
      <c r="A1286" s="1">
        <v>7</v>
      </c>
      <c r="B1286" s="1">
        <v>7801</v>
      </c>
      <c r="C1286" s="1" t="s">
        <v>53</v>
      </c>
      <c r="D1286" s="1" t="s">
        <v>1741</v>
      </c>
      <c r="E1286" s="1" t="s">
        <v>1742</v>
      </c>
      <c r="F1286" s="1">
        <v>2055</v>
      </c>
      <c r="G1286" s="1">
        <v>28.15</v>
      </c>
      <c r="H1286" s="1">
        <v>73</v>
      </c>
      <c r="I1286" s="1">
        <v>0</v>
      </c>
      <c r="J1286" s="1" t="s">
        <v>48</v>
      </c>
      <c r="K1286" s="9" t="str">
        <f t="shared" si="20"/>
        <v>GPA</v>
      </c>
    </row>
    <row r="1287" spans="1:11" ht="15" customHeight="1">
      <c r="A1287" s="1">
        <v>7</v>
      </c>
      <c r="B1287" s="1">
        <v>7801</v>
      </c>
      <c r="C1287" s="1" t="s">
        <v>20</v>
      </c>
      <c r="D1287" s="1" t="s">
        <v>1743</v>
      </c>
      <c r="E1287" s="1" t="s">
        <v>1744</v>
      </c>
      <c r="F1287" s="1">
        <v>1373</v>
      </c>
      <c r="G1287" s="1">
        <v>115.37</v>
      </c>
      <c r="H1287" s="1">
        <v>12</v>
      </c>
      <c r="I1287" s="1">
        <v>0</v>
      </c>
      <c r="J1287" s="1" t="s">
        <v>48</v>
      </c>
      <c r="K1287" s="9" t="str">
        <f t="shared" si="20"/>
        <v>GPA</v>
      </c>
    </row>
    <row r="1288" spans="1:11" ht="15" customHeight="1">
      <c r="A1288" s="1">
        <v>7</v>
      </c>
      <c r="B1288" s="1">
        <v>7801</v>
      </c>
      <c r="C1288" s="1" t="s">
        <v>53</v>
      </c>
      <c r="D1288" s="1" t="s">
        <v>1743</v>
      </c>
      <c r="E1288" s="1" t="s">
        <v>1744</v>
      </c>
      <c r="F1288" s="1">
        <v>723</v>
      </c>
      <c r="G1288" s="1">
        <v>25.12</v>
      </c>
      <c r="H1288" s="1">
        <v>29</v>
      </c>
      <c r="I1288" s="1">
        <v>0</v>
      </c>
      <c r="J1288" s="1" t="s">
        <v>48</v>
      </c>
      <c r="K1288" s="9" t="str">
        <f t="shared" si="20"/>
        <v>GPA</v>
      </c>
    </row>
    <row r="1289" spans="1:11" ht="15" customHeight="1">
      <c r="A1289" s="1">
        <v>7</v>
      </c>
      <c r="B1289" s="1">
        <v>7801</v>
      </c>
      <c r="C1289" s="1" t="s">
        <v>53</v>
      </c>
      <c r="D1289" s="1" t="s">
        <v>1745</v>
      </c>
      <c r="E1289" s="1" t="s">
        <v>1746</v>
      </c>
      <c r="F1289" s="1">
        <v>469</v>
      </c>
      <c r="G1289" s="1">
        <v>5.56</v>
      </c>
      <c r="H1289" s="1">
        <v>84</v>
      </c>
      <c r="I1289" s="1">
        <v>0</v>
      </c>
      <c r="J1289" s="1" t="s">
        <v>48</v>
      </c>
      <c r="K1289" s="9" t="str">
        <f t="shared" si="20"/>
        <v>GPA</v>
      </c>
    </row>
    <row r="1290" spans="1:11" ht="15" customHeight="1">
      <c r="A1290" s="1">
        <v>7</v>
      </c>
      <c r="B1290" s="1">
        <v>7801</v>
      </c>
      <c r="C1290" s="1" t="s">
        <v>18</v>
      </c>
      <c r="D1290" s="1" t="s">
        <v>1747</v>
      </c>
      <c r="E1290" s="1" t="s">
        <v>1748</v>
      </c>
      <c r="F1290" s="1">
        <v>203</v>
      </c>
      <c r="G1290" s="1">
        <v>20.079999999999998</v>
      </c>
      <c r="H1290" s="1">
        <v>10</v>
      </c>
      <c r="I1290" s="1">
        <v>0</v>
      </c>
      <c r="J1290" s="1" t="s">
        <v>48</v>
      </c>
      <c r="K1290" s="9" t="str">
        <f t="shared" si="20"/>
        <v>GPA</v>
      </c>
    </row>
    <row r="1291" spans="1:11" ht="15" customHeight="1">
      <c r="A1291" s="1">
        <v>7</v>
      </c>
      <c r="B1291" s="1">
        <v>7801</v>
      </c>
      <c r="C1291" s="1" t="s">
        <v>53</v>
      </c>
      <c r="D1291" s="1" t="s">
        <v>1747</v>
      </c>
      <c r="E1291" s="1" t="s">
        <v>1748</v>
      </c>
      <c r="F1291" s="1">
        <v>177</v>
      </c>
      <c r="G1291" s="1">
        <v>2.63</v>
      </c>
      <c r="H1291" s="1">
        <v>67</v>
      </c>
      <c r="I1291" s="1">
        <v>0</v>
      </c>
      <c r="J1291" s="1" t="s">
        <v>48</v>
      </c>
      <c r="K1291" s="9" t="str">
        <f t="shared" si="20"/>
        <v>GPA</v>
      </c>
    </row>
    <row r="1292" spans="1:11" ht="15" customHeight="1">
      <c r="A1292" s="1">
        <v>7</v>
      </c>
      <c r="B1292" s="1">
        <v>7801</v>
      </c>
      <c r="C1292" s="1" t="s">
        <v>19</v>
      </c>
      <c r="D1292" s="1" t="s">
        <v>1749</v>
      </c>
      <c r="E1292" s="1" t="s">
        <v>1750</v>
      </c>
      <c r="F1292" s="1">
        <v>14</v>
      </c>
      <c r="G1292" s="1">
        <v>5.75</v>
      </c>
      <c r="H1292" s="1">
        <v>2</v>
      </c>
      <c r="I1292" s="1">
        <v>0</v>
      </c>
      <c r="J1292" s="1" t="s">
        <v>48</v>
      </c>
      <c r="K1292" s="9" t="str">
        <f t="shared" si="20"/>
        <v>GPA</v>
      </c>
    </row>
    <row r="1293" spans="1:11" ht="15" customHeight="1">
      <c r="A1293" s="1">
        <v>7</v>
      </c>
      <c r="B1293" s="1">
        <v>7801</v>
      </c>
      <c r="C1293" s="1" t="s">
        <v>53</v>
      </c>
      <c r="D1293" s="1" t="s">
        <v>1749</v>
      </c>
      <c r="E1293" s="1" t="s">
        <v>1750</v>
      </c>
      <c r="F1293" s="1">
        <v>1961</v>
      </c>
      <c r="G1293" s="1">
        <v>30.16</v>
      </c>
      <c r="H1293" s="1">
        <v>65</v>
      </c>
      <c r="I1293" s="1">
        <v>0</v>
      </c>
      <c r="J1293" s="1" t="s">
        <v>48</v>
      </c>
      <c r="K1293" s="9" t="str">
        <f t="shared" si="20"/>
        <v>GPA</v>
      </c>
    </row>
    <row r="1294" spans="1:11" ht="15" customHeight="1">
      <c r="A1294" s="1">
        <v>7</v>
      </c>
      <c r="B1294" s="1">
        <v>7801</v>
      </c>
      <c r="C1294" s="1" t="s">
        <v>20</v>
      </c>
      <c r="D1294" s="1" t="s">
        <v>1751</v>
      </c>
      <c r="E1294" s="1" t="s">
        <v>1752</v>
      </c>
      <c r="F1294" s="1">
        <v>1589</v>
      </c>
      <c r="G1294" s="1">
        <v>152.35</v>
      </c>
      <c r="H1294" s="1">
        <v>10</v>
      </c>
      <c r="I1294" s="1">
        <v>0</v>
      </c>
      <c r="J1294" s="1" t="s">
        <v>48</v>
      </c>
      <c r="K1294" s="9" t="str">
        <f t="shared" si="20"/>
        <v>GPA</v>
      </c>
    </row>
    <row r="1295" spans="1:11" ht="15" customHeight="1">
      <c r="A1295" s="1">
        <v>7</v>
      </c>
      <c r="B1295" s="1">
        <v>7801</v>
      </c>
      <c r="C1295" s="1" t="s">
        <v>53</v>
      </c>
      <c r="D1295" s="1" t="s">
        <v>1751</v>
      </c>
      <c r="E1295" s="1" t="s">
        <v>1752</v>
      </c>
      <c r="F1295" s="1">
        <v>282</v>
      </c>
      <c r="G1295" s="1">
        <v>7.6</v>
      </c>
      <c r="H1295" s="1">
        <v>37</v>
      </c>
      <c r="I1295" s="1">
        <v>0</v>
      </c>
      <c r="J1295" s="1" t="s">
        <v>48</v>
      </c>
      <c r="K1295" s="9" t="str">
        <f t="shared" si="20"/>
        <v>GPA</v>
      </c>
    </row>
    <row r="1296" spans="1:11" ht="15" customHeight="1">
      <c r="A1296" s="1">
        <v>7</v>
      </c>
      <c r="B1296" s="1">
        <v>7801</v>
      </c>
      <c r="C1296" s="1" t="s">
        <v>20</v>
      </c>
      <c r="D1296" s="1" t="s">
        <v>1753</v>
      </c>
      <c r="E1296" s="1" t="s">
        <v>1754</v>
      </c>
      <c r="F1296" s="1">
        <v>1926</v>
      </c>
      <c r="G1296" s="1">
        <v>82.73</v>
      </c>
      <c r="H1296" s="1">
        <v>23</v>
      </c>
      <c r="I1296" s="1">
        <v>0</v>
      </c>
      <c r="J1296" s="1" t="s">
        <v>48</v>
      </c>
      <c r="K1296" s="9" t="str">
        <f t="shared" si="20"/>
        <v>GPA</v>
      </c>
    </row>
    <row r="1297" spans="1:11" ht="15" customHeight="1">
      <c r="A1297" s="1">
        <v>7</v>
      </c>
      <c r="B1297" s="1">
        <v>7801</v>
      </c>
      <c r="C1297" s="1" t="s">
        <v>53</v>
      </c>
      <c r="D1297" s="1" t="s">
        <v>1753</v>
      </c>
      <c r="E1297" s="1" t="s">
        <v>1754</v>
      </c>
      <c r="F1297" s="1">
        <v>1502</v>
      </c>
      <c r="G1297" s="1">
        <v>47.7</v>
      </c>
      <c r="H1297" s="1">
        <v>31</v>
      </c>
      <c r="I1297" s="1">
        <v>0</v>
      </c>
      <c r="J1297" s="1" t="s">
        <v>48</v>
      </c>
      <c r="K1297" s="9" t="str">
        <f t="shared" si="20"/>
        <v>GPA</v>
      </c>
    </row>
    <row r="1298" spans="1:11" ht="15" customHeight="1">
      <c r="A1298" s="1">
        <v>7</v>
      </c>
      <c r="B1298" s="1">
        <v>7801</v>
      </c>
      <c r="C1298" s="1" t="s">
        <v>18</v>
      </c>
      <c r="D1298" s="1" t="s">
        <v>1755</v>
      </c>
      <c r="E1298" s="1" t="s">
        <v>1756</v>
      </c>
      <c r="F1298" s="1">
        <v>9</v>
      </c>
      <c r="G1298" s="1">
        <v>3.88</v>
      </c>
      <c r="H1298" s="1">
        <v>2</v>
      </c>
      <c r="I1298" s="1">
        <v>0</v>
      </c>
      <c r="J1298" s="1" t="s">
        <v>48</v>
      </c>
      <c r="K1298" s="9" t="str">
        <f t="shared" si="20"/>
        <v>GPA</v>
      </c>
    </row>
    <row r="1299" spans="1:11" ht="15" customHeight="1">
      <c r="A1299" s="1">
        <v>7</v>
      </c>
      <c r="B1299" s="1">
        <v>7801</v>
      </c>
      <c r="C1299" s="1" t="s">
        <v>53</v>
      </c>
      <c r="D1299" s="1" t="s">
        <v>1757</v>
      </c>
      <c r="E1299" s="1" t="s">
        <v>1758</v>
      </c>
      <c r="F1299" s="1">
        <v>7448</v>
      </c>
      <c r="G1299" s="1">
        <v>122.91</v>
      </c>
      <c r="H1299" s="1">
        <v>61</v>
      </c>
      <c r="I1299" s="1">
        <v>0</v>
      </c>
      <c r="J1299" s="1" t="s">
        <v>48</v>
      </c>
      <c r="K1299" s="9" t="str">
        <f t="shared" si="20"/>
        <v>GPA</v>
      </c>
    </row>
    <row r="1300" spans="1:11" ht="15" customHeight="1">
      <c r="A1300" s="1">
        <v>7</v>
      </c>
      <c r="B1300" s="1">
        <v>7801</v>
      </c>
      <c r="C1300" s="1" t="s">
        <v>20</v>
      </c>
      <c r="D1300" s="1" t="s">
        <v>1759</v>
      </c>
      <c r="E1300" s="1" t="s">
        <v>1760</v>
      </c>
      <c r="F1300" s="1">
        <v>8</v>
      </c>
      <c r="G1300" s="1">
        <v>0.31</v>
      </c>
      <c r="H1300" s="1">
        <v>26</v>
      </c>
      <c r="I1300" s="1">
        <v>0</v>
      </c>
      <c r="J1300" s="1" t="s">
        <v>48</v>
      </c>
      <c r="K1300" s="9" t="str">
        <f t="shared" si="20"/>
        <v>GPA</v>
      </c>
    </row>
    <row r="1301" spans="1:11" ht="15" customHeight="1">
      <c r="A1301" s="1">
        <v>7</v>
      </c>
      <c r="B1301" s="1">
        <v>7801</v>
      </c>
      <c r="C1301" s="1" t="s">
        <v>53</v>
      </c>
      <c r="D1301" s="1" t="s">
        <v>1759</v>
      </c>
      <c r="E1301" s="1" t="s">
        <v>1760</v>
      </c>
      <c r="F1301" s="1">
        <v>1128</v>
      </c>
      <c r="G1301" s="1">
        <v>21.54</v>
      </c>
      <c r="H1301" s="1">
        <v>52</v>
      </c>
      <c r="I1301" s="1">
        <v>0</v>
      </c>
      <c r="J1301" s="1" t="s">
        <v>48</v>
      </c>
      <c r="K1301" s="9" t="str">
        <f t="shared" si="20"/>
        <v>GPA</v>
      </c>
    </row>
    <row r="1302" spans="1:11" ht="15" customHeight="1">
      <c r="A1302" s="1">
        <v>7</v>
      </c>
      <c r="B1302" s="1">
        <v>7801</v>
      </c>
      <c r="C1302" s="1" t="s">
        <v>53</v>
      </c>
      <c r="D1302" s="1" t="s">
        <v>1761</v>
      </c>
      <c r="E1302" s="1" t="s">
        <v>1762</v>
      </c>
      <c r="F1302" s="1">
        <v>1442</v>
      </c>
      <c r="G1302" s="1">
        <v>23.28</v>
      </c>
      <c r="H1302" s="1">
        <v>62</v>
      </c>
      <c r="I1302" s="1">
        <v>0</v>
      </c>
      <c r="J1302" s="1" t="s">
        <v>48</v>
      </c>
      <c r="K1302" s="9" t="str">
        <f t="shared" si="20"/>
        <v>GPA</v>
      </c>
    </row>
    <row r="1303" spans="1:11" ht="15" customHeight="1">
      <c r="A1303" s="1">
        <v>7</v>
      </c>
      <c r="B1303" s="1">
        <v>7801</v>
      </c>
      <c r="C1303" s="1" t="s">
        <v>18</v>
      </c>
      <c r="D1303" s="1" t="s">
        <v>1763</v>
      </c>
      <c r="E1303" s="1" t="s">
        <v>1764</v>
      </c>
      <c r="F1303" s="1">
        <v>123</v>
      </c>
      <c r="G1303" s="1">
        <v>16.95</v>
      </c>
      <c r="H1303" s="1">
        <v>7</v>
      </c>
      <c r="I1303" s="1">
        <v>0</v>
      </c>
      <c r="J1303" s="1" t="s">
        <v>48</v>
      </c>
      <c r="K1303" s="9" t="str">
        <f t="shared" si="20"/>
        <v>GPA</v>
      </c>
    </row>
    <row r="1304" spans="1:11" ht="15" customHeight="1">
      <c r="A1304" s="1">
        <v>7</v>
      </c>
      <c r="B1304" s="1">
        <v>7801</v>
      </c>
      <c r="C1304" s="1" t="s">
        <v>20</v>
      </c>
      <c r="D1304" s="1" t="s">
        <v>1765</v>
      </c>
      <c r="E1304" s="1" t="s">
        <v>1766</v>
      </c>
      <c r="F1304" s="1">
        <v>348</v>
      </c>
      <c r="G1304" s="1">
        <v>34.18</v>
      </c>
      <c r="H1304" s="1">
        <v>10</v>
      </c>
      <c r="I1304" s="1">
        <v>0</v>
      </c>
      <c r="J1304" s="1" t="s">
        <v>48</v>
      </c>
      <c r="K1304" s="9" t="str">
        <f t="shared" si="20"/>
        <v>GPA</v>
      </c>
    </row>
    <row r="1305" spans="1:11" ht="15" customHeight="1">
      <c r="A1305" s="1">
        <v>7</v>
      </c>
      <c r="B1305" s="1">
        <v>7801</v>
      </c>
      <c r="C1305" s="1" t="s">
        <v>53</v>
      </c>
      <c r="D1305" s="1" t="s">
        <v>1765</v>
      </c>
      <c r="E1305" s="1" t="s">
        <v>1766</v>
      </c>
      <c r="F1305" s="1">
        <v>11337</v>
      </c>
      <c r="G1305" s="1">
        <v>148.83000000000001</v>
      </c>
      <c r="H1305" s="1">
        <v>76</v>
      </c>
      <c r="I1305" s="1">
        <v>0</v>
      </c>
      <c r="J1305" s="1" t="s">
        <v>48</v>
      </c>
      <c r="K1305" s="9" t="str">
        <f t="shared" si="20"/>
        <v>GPA</v>
      </c>
    </row>
    <row r="1306" spans="1:11" ht="15" customHeight="1">
      <c r="A1306" s="1">
        <v>7</v>
      </c>
      <c r="B1306" s="1">
        <v>7801</v>
      </c>
      <c r="C1306" s="1" t="s">
        <v>18</v>
      </c>
      <c r="D1306" s="1" t="s">
        <v>1767</v>
      </c>
      <c r="E1306" s="1" t="s">
        <v>1768</v>
      </c>
      <c r="F1306" s="1">
        <v>187</v>
      </c>
      <c r="G1306" s="1">
        <v>18.25</v>
      </c>
      <c r="H1306" s="1">
        <v>10</v>
      </c>
      <c r="I1306" s="1">
        <v>0</v>
      </c>
      <c r="J1306" s="1" t="s">
        <v>48</v>
      </c>
      <c r="K1306" s="9" t="str">
        <f t="shared" si="20"/>
        <v>GPA</v>
      </c>
    </row>
    <row r="1307" spans="1:11" ht="15" customHeight="1">
      <c r="A1307" s="1">
        <v>7</v>
      </c>
      <c r="B1307" s="1">
        <v>7801</v>
      </c>
      <c r="C1307" s="1" t="s">
        <v>53</v>
      </c>
      <c r="D1307" s="1" t="s">
        <v>1769</v>
      </c>
      <c r="E1307" s="1" t="s">
        <v>1770</v>
      </c>
      <c r="F1307" s="1">
        <v>190</v>
      </c>
      <c r="G1307" s="1">
        <v>8.3699999999999992</v>
      </c>
      <c r="H1307" s="1">
        <v>23</v>
      </c>
      <c r="I1307" s="1">
        <v>0</v>
      </c>
      <c r="J1307" s="1" t="s">
        <v>48</v>
      </c>
      <c r="K1307" s="9" t="str">
        <f t="shared" si="20"/>
        <v>GPA</v>
      </c>
    </row>
    <row r="1308" spans="1:11" ht="15" customHeight="1">
      <c r="A1308" s="1">
        <v>7</v>
      </c>
      <c r="B1308" s="1">
        <v>7801</v>
      </c>
      <c r="C1308" s="1" t="s">
        <v>20</v>
      </c>
      <c r="D1308" s="1" t="s">
        <v>1771</v>
      </c>
      <c r="E1308" s="1" t="s">
        <v>1772</v>
      </c>
      <c r="F1308" s="1">
        <v>84</v>
      </c>
      <c r="G1308" s="1">
        <v>24.19</v>
      </c>
      <c r="H1308" s="1">
        <v>3</v>
      </c>
      <c r="I1308" s="1">
        <v>0</v>
      </c>
      <c r="J1308" s="1" t="s">
        <v>48</v>
      </c>
      <c r="K1308" s="9" t="str">
        <f t="shared" si="20"/>
        <v>GPA</v>
      </c>
    </row>
    <row r="1309" spans="1:11" ht="15" customHeight="1">
      <c r="A1309" s="1">
        <v>7</v>
      </c>
      <c r="B1309" s="1">
        <v>7801</v>
      </c>
      <c r="C1309" s="1" t="s">
        <v>53</v>
      </c>
      <c r="D1309" s="1" t="s">
        <v>1771</v>
      </c>
      <c r="E1309" s="1" t="s">
        <v>1772</v>
      </c>
      <c r="F1309" s="1">
        <v>1611</v>
      </c>
      <c r="G1309" s="1">
        <v>24.13</v>
      </c>
      <c r="H1309" s="1">
        <v>67</v>
      </c>
      <c r="I1309" s="1">
        <v>0</v>
      </c>
      <c r="J1309" s="1" t="s">
        <v>48</v>
      </c>
      <c r="K1309" s="9" t="str">
        <f t="shared" si="20"/>
        <v>GPA</v>
      </c>
    </row>
    <row r="1310" spans="1:11" ht="15" customHeight="1">
      <c r="A1310" s="1">
        <v>7</v>
      </c>
      <c r="B1310" s="1">
        <v>7801</v>
      </c>
      <c r="C1310" s="1" t="s">
        <v>20</v>
      </c>
      <c r="D1310" s="1" t="s">
        <v>1773</v>
      </c>
      <c r="E1310" s="1" t="s">
        <v>1774</v>
      </c>
      <c r="F1310" s="1">
        <v>97</v>
      </c>
      <c r="G1310" s="1">
        <v>33.64</v>
      </c>
      <c r="H1310" s="1">
        <v>3</v>
      </c>
      <c r="I1310" s="1">
        <v>0</v>
      </c>
      <c r="J1310" s="1" t="s">
        <v>48</v>
      </c>
      <c r="K1310" s="9" t="str">
        <f t="shared" si="20"/>
        <v>GPA</v>
      </c>
    </row>
    <row r="1311" spans="1:11" ht="15" customHeight="1">
      <c r="A1311" s="1">
        <v>7</v>
      </c>
      <c r="B1311" s="1">
        <v>7801</v>
      </c>
      <c r="C1311" s="1" t="s">
        <v>53</v>
      </c>
      <c r="D1311" s="1" t="s">
        <v>1773</v>
      </c>
      <c r="E1311" s="1" t="s">
        <v>1774</v>
      </c>
      <c r="F1311" s="1">
        <v>1540</v>
      </c>
      <c r="G1311" s="1">
        <v>39.950000000000003</v>
      </c>
      <c r="H1311" s="1">
        <v>39</v>
      </c>
      <c r="I1311" s="1">
        <v>0</v>
      </c>
      <c r="J1311" s="1" t="s">
        <v>48</v>
      </c>
      <c r="K1311" s="9" t="str">
        <f t="shared" si="20"/>
        <v>GPA</v>
      </c>
    </row>
    <row r="1312" spans="1:11" ht="15" customHeight="1">
      <c r="A1312" s="1">
        <v>7</v>
      </c>
      <c r="B1312" s="1">
        <v>7801</v>
      </c>
      <c r="C1312" s="1" t="s">
        <v>20</v>
      </c>
      <c r="D1312" s="1" t="s">
        <v>1775</v>
      </c>
      <c r="E1312" s="1" t="s">
        <v>1776</v>
      </c>
      <c r="F1312" s="1">
        <v>1669</v>
      </c>
      <c r="G1312" s="1">
        <v>97.04</v>
      </c>
      <c r="H1312" s="1">
        <v>17</v>
      </c>
      <c r="I1312" s="1">
        <v>0</v>
      </c>
      <c r="J1312" s="1" t="s">
        <v>48</v>
      </c>
      <c r="K1312" s="9" t="str">
        <f t="shared" si="20"/>
        <v>GPA</v>
      </c>
    </row>
    <row r="1313" spans="1:11" ht="15" customHeight="1">
      <c r="A1313" s="1">
        <v>7</v>
      </c>
      <c r="B1313" s="1">
        <v>7801</v>
      </c>
      <c r="C1313" s="1" t="s">
        <v>53</v>
      </c>
      <c r="D1313" s="1" t="s">
        <v>1775</v>
      </c>
      <c r="E1313" s="1" t="s">
        <v>1776</v>
      </c>
      <c r="F1313" s="1">
        <v>1589</v>
      </c>
      <c r="G1313" s="1">
        <v>22.26</v>
      </c>
      <c r="H1313" s="1">
        <v>71</v>
      </c>
      <c r="I1313" s="1">
        <v>0</v>
      </c>
      <c r="J1313" s="1" t="s">
        <v>48</v>
      </c>
      <c r="K1313" s="9" t="str">
        <f t="shared" si="20"/>
        <v>GPA</v>
      </c>
    </row>
    <row r="1314" spans="1:11" ht="15" customHeight="1">
      <c r="A1314" s="1">
        <v>7</v>
      </c>
      <c r="B1314" s="1">
        <v>7801</v>
      </c>
      <c r="C1314" s="1" t="s">
        <v>53</v>
      </c>
      <c r="D1314" s="1" t="s">
        <v>1777</v>
      </c>
      <c r="E1314" s="1" t="s">
        <v>1778</v>
      </c>
      <c r="F1314" s="1">
        <v>944</v>
      </c>
      <c r="G1314" s="1">
        <v>12.58</v>
      </c>
      <c r="H1314" s="1">
        <v>75</v>
      </c>
      <c r="I1314" s="1">
        <v>0</v>
      </c>
      <c r="J1314" s="1" t="s">
        <v>48</v>
      </c>
      <c r="K1314" s="9" t="str">
        <f t="shared" si="20"/>
        <v>GPA</v>
      </c>
    </row>
    <row r="1315" spans="1:11" ht="15" customHeight="1">
      <c r="A1315" s="1">
        <v>7</v>
      </c>
      <c r="B1315" s="1">
        <v>7801</v>
      </c>
      <c r="C1315" s="1" t="s">
        <v>18</v>
      </c>
      <c r="D1315" s="1" t="s">
        <v>1779</v>
      </c>
      <c r="E1315" s="1" t="s">
        <v>1780</v>
      </c>
      <c r="F1315" s="1">
        <v>61</v>
      </c>
      <c r="G1315" s="1">
        <v>5.81</v>
      </c>
      <c r="H1315" s="1">
        <v>10</v>
      </c>
      <c r="I1315" s="1">
        <v>0</v>
      </c>
      <c r="J1315" s="1" t="s">
        <v>48</v>
      </c>
      <c r="K1315" s="9" t="str">
        <f t="shared" si="20"/>
        <v>GPA</v>
      </c>
    </row>
    <row r="1316" spans="1:11" ht="15" customHeight="1">
      <c r="A1316" s="1">
        <v>7</v>
      </c>
      <c r="B1316" s="1">
        <v>7801</v>
      </c>
      <c r="C1316" s="1" t="s">
        <v>53</v>
      </c>
      <c r="D1316" s="1" t="s">
        <v>1779</v>
      </c>
      <c r="E1316" s="1" t="s">
        <v>1780</v>
      </c>
      <c r="F1316" s="1">
        <v>660</v>
      </c>
      <c r="G1316" s="1">
        <v>9.9499999999999993</v>
      </c>
      <c r="H1316" s="1">
        <v>66</v>
      </c>
      <c r="I1316" s="1">
        <v>0</v>
      </c>
      <c r="J1316" s="1" t="s">
        <v>48</v>
      </c>
      <c r="K1316" s="9" t="str">
        <f t="shared" si="20"/>
        <v>GPA</v>
      </c>
    </row>
    <row r="1317" spans="1:11" ht="15" customHeight="1">
      <c r="A1317" s="1">
        <v>7</v>
      </c>
      <c r="B1317" s="1">
        <v>7801</v>
      </c>
      <c r="C1317" s="1" t="s">
        <v>18</v>
      </c>
      <c r="D1317" s="1" t="s">
        <v>1781</v>
      </c>
      <c r="E1317" s="1" t="s">
        <v>1782</v>
      </c>
      <c r="F1317" s="1">
        <v>597</v>
      </c>
      <c r="G1317" s="1">
        <v>43.6</v>
      </c>
      <c r="H1317" s="1">
        <v>14</v>
      </c>
      <c r="I1317" s="1">
        <v>0</v>
      </c>
      <c r="J1317" s="1" t="s">
        <v>48</v>
      </c>
      <c r="K1317" s="9" t="str">
        <f t="shared" si="20"/>
        <v>GPA</v>
      </c>
    </row>
    <row r="1318" spans="1:11" ht="15" customHeight="1">
      <c r="A1318" s="1">
        <v>7</v>
      </c>
      <c r="B1318" s="1">
        <v>7801</v>
      </c>
      <c r="C1318" s="1" t="s">
        <v>20</v>
      </c>
      <c r="D1318" s="1" t="s">
        <v>1781</v>
      </c>
      <c r="E1318" s="1" t="s">
        <v>1782</v>
      </c>
      <c r="F1318" s="1">
        <v>693</v>
      </c>
      <c r="G1318" s="1">
        <v>80.510000000000005</v>
      </c>
      <c r="H1318" s="1">
        <v>9</v>
      </c>
      <c r="I1318" s="1">
        <v>0</v>
      </c>
      <c r="J1318" s="1" t="s">
        <v>48</v>
      </c>
      <c r="K1318" s="9" t="str">
        <f t="shared" si="20"/>
        <v>GPA</v>
      </c>
    </row>
    <row r="1319" spans="1:11" ht="15" customHeight="1">
      <c r="A1319" s="1">
        <v>7</v>
      </c>
      <c r="B1319" s="1">
        <v>7801</v>
      </c>
      <c r="C1319" s="1" t="s">
        <v>53</v>
      </c>
      <c r="D1319" s="1" t="s">
        <v>1781</v>
      </c>
      <c r="E1319" s="1" t="s">
        <v>1782</v>
      </c>
      <c r="F1319" s="1">
        <v>2256</v>
      </c>
      <c r="G1319" s="1">
        <v>21.73</v>
      </c>
      <c r="H1319" s="1">
        <v>104</v>
      </c>
      <c r="I1319" s="1">
        <v>0</v>
      </c>
      <c r="J1319" s="1" t="s">
        <v>48</v>
      </c>
      <c r="K1319" s="9" t="str">
        <f t="shared" si="20"/>
        <v>GPA</v>
      </c>
    </row>
    <row r="1320" spans="1:11" ht="15" customHeight="1">
      <c r="A1320" s="1">
        <v>7</v>
      </c>
      <c r="B1320" s="1">
        <v>7801</v>
      </c>
      <c r="C1320" s="1" t="s">
        <v>53</v>
      </c>
      <c r="D1320" s="1" t="s">
        <v>1783</v>
      </c>
      <c r="E1320" s="1" t="s">
        <v>1784</v>
      </c>
      <c r="F1320" s="1">
        <v>12</v>
      </c>
      <c r="G1320" s="1">
        <v>0.16</v>
      </c>
      <c r="H1320" s="1">
        <v>75</v>
      </c>
      <c r="I1320" s="1">
        <v>0</v>
      </c>
      <c r="J1320" s="1" t="s">
        <v>48</v>
      </c>
      <c r="K1320" s="9" t="str">
        <f t="shared" si="20"/>
        <v>GPA</v>
      </c>
    </row>
    <row r="1321" spans="1:11" ht="15" customHeight="1">
      <c r="A1321" s="1">
        <v>7</v>
      </c>
      <c r="B1321" s="1">
        <v>7801</v>
      </c>
      <c r="C1321" s="1" t="s">
        <v>53</v>
      </c>
      <c r="D1321" s="1" t="s">
        <v>1785</v>
      </c>
      <c r="E1321" s="1" t="s">
        <v>1786</v>
      </c>
      <c r="F1321" s="1">
        <v>5168</v>
      </c>
      <c r="G1321" s="1">
        <v>119.93</v>
      </c>
      <c r="H1321" s="1">
        <v>43</v>
      </c>
      <c r="I1321" s="1">
        <v>0</v>
      </c>
      <c r="J1321" s="1" t="s">
        <v>48</v>
      </c>
      <c r="K1321" s="9" t="str">
        <f t="shared" si="20"/>
        <v>GPA</v>
      </c>
    </row>
    <row r="1322" spans="1:11" ht="15" customHeight="1">
      <c r="A1322" s="1">
        <v>7</v>
      </c>
      <c r="B1322" s="1">
        <v>7801</v>
      </c>
      <c r="C1322" s="1" t="s">
        <v>53</v>
      </c>
      <c r="D1322" s="1" t="s">
        <v>1787</v>
      </c>
      <c r="E1322" s="1" t="s">
        <v>1788</v>
      </c>
      <c r="F1322" s="1">
        <v>13456</v>
      </c>
      <c r="G1322" s="1">
        <v>154.08000000000001</v>
      </c>
      <c r="H1322" s="1">
        <v>87</v>
      </c>
      <c r="I1322" s="1">
        <v>0</v>
      </c>
      <c r="J1322" s="1" t="s">
        <v>48</v>
      </c>
      <c r="K1322" s="9" t="str">
        <f t="shared" si="20"/>
        <v>GPA</v>
      </c>
    </row>
    <row r="1323" spans="1:11" ht="15" customHeight="1">
      <c r="A1323" s="1">
        <v>7</v>
      </c>
      <c r="B1323" s="1">
        <v>7801</v>
      </c>
      <c r="C1323" s="1" t="s">
        <v>53</v>
      </c>
      <c r="D1323" s="1" t="s">
        <v>1789</v>
      </c>
      <c r="E1323" s="1" t="s">
        <v>1790</v>
      </c>
      <c r="F1323" s="1">
        <v>7829</v>
      </c>
      <c r="G1323" s="1">
        <v>113.86</v>
      </c>
      <c r="H1323" s="1">
        <v>69</v>
      </c>
      <c r="I1323" s="1">
        <v>0</v>
      </c>
      <c r="J1323" s="1" t="s">
        <v>48</v>
      </c>
      <c r="K1323" s="9" t="str">
        <f t="shared" si="20"/>
        <v>GPA</v>
      </c>
    </row>
    <row r="1324" spans="1:11" ht="15" customHeight="1">
      <c r="A1324" s="1">
        <v>7</v>
      </c>
      <c r="B1324" s="1">
        <v>7801</v>
      </c>
      <c r="C1324" s="1" t="s">
        <v>53</v>
      </c>
      <c r="D1324" s="1" t="s">
        <v>1791</v>
      </c>
      <c r="E1324" s="1" t="s">
        <v>1792</v>
      </c>
      <c r="F1324" s="1">
        <v>524</v>
      </c>
      <c r="G1324" s="1">
        <v>7.99</v>
      </c>
      <c r="H1324" s="1">
        <v>66</v>
      </c>
      <c r="I1324" s="1">
        <v>0</v>
      </c>
      <c r="J1324" s="1" t="s">
        <v>48</v>
      </c>
      <c r="K1324" s="9" t="str">
        <f t="shared" si="20"/>
        <v>GPA</v>
      </c>
    </row>
    <row r="1325" spans="1:11" ht="15" customHeight="1">
      <c r="A1325" s="1">
        <v>7</v>
      </c>
      <c r="B1325" s="1">
        <v>7801</v>
      </c>
      <c r="C1325" s="1" t="s">
        <v>20</v>
      </c>
      <c r="D1325" s="1" t="s">
        <v>1793</v>
      </c>
      <c r="E1325" s="1" t="s">
        <v>1794</v>
      </c>
      <c r="F1325" s="1">
        <v>84</v>
      </c>
      <c r="G1325" s="1">
        <v>24.44</v>
      </c>
      <c r="H1325" s="1">
        <v>3</v>
      </c>
      <c r="I1325" s="1">
        <v>0</v>
      </c>
      <c r="J1325" s="1" t="s">
        <v>48</v>
      </c>
      <c r="K1325" s="9" t="str">
        <f t="shared" si="20"/>
        <v>GPA</v>
      </c>
    </row>
    <row r="1326" spans="1:11" ht="15" customHeight="1">
      <c r="A1326" s="1">
        <v>7</v>
      </c>
      <c r="B1326" s="1">
        <v>7801</v>
      </c>
      <c r="C1326" s="1" t="s">
        <v>53</v>
      </c>
      <c r="D1326" s="1" t="s">
        <v>1793</v>
      </c>
      <c r="E1326" s="1" t="s">
        <v>1794</v>
      </c>
      <c r="F1326" s="1">
        <v>378</v>
      </c>
      <c r="G1326" s="1">
        <v>2.81</v>
      </c>
      <c r="H1326" s="1">
        <v>135</v>
      </c>
      <c r="I1326" s="1">
        <v>0</v>
      </c>
      <c r="J1326" s="1" t="s">
        <v>48</v>
      </c>
      <c r="K1326" s="9" t="str">
        <f t="shared" si="20"/>
        <v>GPA</v>
      </c>
    </row>
    <row r="1327" spans="1:11" ht="15" customHeight="1">
      <c r="A1327" s="1">
        <v>7</v>
      </c>
      <c r="B1327" s="1">
        <v>7801</v>
      </c>
      <c r="C1327" s="1" t="s">
        <v>53</v>
      </c>
      <c r="D1327" s="1" t="s">
        <v>1795</v>
      </c>
      <c r="E1327" s="1" t="s">
        <v>1796</v>
      </c>
      <c r="F1327" s="1">
        <v>15762</v>
      </c>
      <c r="G1327" s="1">
        <v>174.87</v>
      </c>
      <c r="H1327" s="1">
        <v>90</v>
      </c>
      <c r="I1327" s="1">
        <v>0</v>
      </c>
      <c r="J1327" s="1" t="s">
        <v>48</v>
      </c>
      <c r="K1327" s="9" t="str">
        <f t="shared" si="20"/>
        <v>GPA</v>
      </c>
    </row>
    <row r="1328" spans="1:11" ht="15" customHeight="1">
      <c r="A1328" s="1">
        <v>7</v>
      </c>
      <c r="B1328" s="1">
        <v>7801</v>
      </c>
      <c r="C1328" s="1" t="s">
        <v>53</v>
      </c>
      <c r="D1328" s="1" t="s">
        <v>1797</v>
      </c>
      <c r="E1328" s="1" t="s">
        <v>1798</v>
      </c>
      <c r="F1328" s="1">
        <v>10418</v>
      </c>
      <c r="G1328" s="1">
        <v>191.9</v>
      </c>
      <c r="H1328" s="1">
        <v>54</v>
      </c>
      <c r="I1328" s="1">
        <v>0</v>
      </c>
      <c r="J1328" s="1" t="s">
        <v>48</v>
      </c>
      <c r="K1328" s="9" t="str">
        <f t="shared" si="20"/>
        <v>GPA</v>
      </c>
    </row>
    <row r="1329" spans="1:11" ht="15" customHeight="1">
      <c r="A1329" s="1">
        <v>7</v>
      </c>
      <c r="B1329" s="1">
        <v>7801</v>
      </c>
      <c r="C1329" s="1" t="s">
        <v>18</v>
      </c>
      <c r="D1329" s="1" t="s">
        <v>1799</v>
      </c>
      <c r="E1329" s="1" t="s">
        <v>1800</v>
      </c>
      <c r="F1329" s="1">
        <v>20</v>
      </c>
      <c r="G1329" s="1">
        <v>8.11</v>
      </c>
      <c r="H1329" s="1">
        <v>2</v>
      </c>
      <c r="I1329" s="1">
        <v>0</v>
      </c>
      <c r="J1329" s="1" t="s">
        <v>48</v>
      </c>
      <c r="K1329" s="9" t="str">
        <f t="shared" si="20"/>
        <v>GPA</v>
      </c>
    </row>
    <row r="1330" spans="1:11" ht="15" customHeight="1">
      <c r="A1330" s="1">
        <v>7</v>
      </c>
      <c r="B1330" s="1">
        <v>7801</v>
      </c>
      <c r="C1330" s="1" t="s">
        <v>21</v>
      </c>
      <c r="D1330" s="1" t="s">
        <v>1801</v>
      </c>
      <c r="E1330" s="1" t="s">
        <v>1802</v>
      </c>
      <c r="F1330" s="1">
        <v>1481</v>
      </c>
      <c r="G1330" s="1">
        <v>193.75</v>
      </c>
      <c r="H1330" s="1">
        <v>8</v>
      </c>
      <c r="I1330" s="1">
        <v>0</v>
      </c>
      <c r="J1330" s="1" t="s">
        <v>48</v>
      </c>
      <c r="K1330" s="9" t="str">
        <f t="shared" si="20"/>
        <v>GPA</v>
      </c>
    </row>
    <row r="1331" spans="1:11" ht="15" customHeight="1">
      <c r="A1331" s="1">
        <v>7</v>
      </c>
      <c r="B1331" s="1">
        <v>7801</v>
      </c>
      <c r="C1331" s="1" t="s">
        <v>53</v>
      </c>
      <c r="D1331" s="1" t="s">
        <v>1803</v>
      </c>
      <c r="E1331" s="1" t="s">
        <v>1804</v>
      </c>
      <c r="F1331" s="1">
        <v>4067</v>
      </c>
      <c r="G1331" s="1">
        <v>89.96</v>
      </c>
      <c r="H1331" s="1">
        <v>45</v>
      </c>
      <c r="I1331" s="1">
        <v>0</v>
      </c>
      <c r="J1331" s="1" t="s">
        <v>48</v>
      </c>
      <c r="K1331" s="9" t="str">
        <f t="shared" si="20"/>
        <v>GPA</v>
      </c>
    </row>
    <row r="1332" spans="1:11" ht="15" customHeight="1">
      <c r="A1332" s="1">
        <v>7</v>
      </c>
      <c r="B1332" s="1">
        <v>7801</v>
      </c>
      <c r="C1332" s="1" t="s">
        <v>53</v>
      </c>
      <c r="D1332" s="1" t="s">
        <v>1805</v>
      </c>
      <c r="E1332" s="1" t="s">
        <v>1806</v>
      </c>
      <c r="F1332" s="1">
        <v>27</v>
      </c>
      <c r="G1332" s="1">
        <v>2.5099999999999998</v>
      </c>
      <c r="H1332" s="1">
        <v>11</v>
      </c>
      <c r="I1332" s="1">
        <v>0</v>
      </c>
      <c r="J1332" s="1" t="s">
        <v>48</v>
      </c>
      <c r="K1332" s="9" t="str">
        <f t="shared" si="20"/>
        <v>GPA</v>
      </c>
    </row>
    <row r="1333" spans="1:11" ht="15" customHeight="1">
      <c r="A1333" s="1">
        <v>7</v>
      </c>
      <c r="B1333" s="1">
        <v>7801</v>
      </c>
      <c r="C1333" s="1" t="s">
        <v>53</v>
      </c>
      <c r="D1333" s="1" t="s">
        <v>1807</v>
      </c>
      <c r="E1333" s="1" t="s">
        <v>1808</v>
      </c>
      <c r="F1333" s="1">
        <v>9082</v>
      </c>
      <c r="G1333" s="1">
        <v>129.77000000000001</v>
      </c>
      <c r="H1333" s="1">
        <v>70</v>
      </c>
      <c r="I1333" s="1">
        <v>0</v>
      </c>
      <c r="J1333" s="1" t="s">
        <v>48</v>
      </c>
      <c r="K1333" s="9" t="str">
        <f t="shared" si="20"/>
        <v>GPA</v>
      </c>
    </row>
    <row r="1334" spans="1:11" ht="15" customHeight="1">
      <c r="A1334" s="1">
        <v>7</v>
      </c>
      <c r="B1334" s="1">
        <v>7801</v>
      </c>
      <c r="C1334" s="1" t="s">
        <v>20</v>
      </c>
      <c r="D1334" s="1" t="s">
        <v>1809</v>
      </c>
      <c r="E1334" s="1" t="s">
        <v>1810</v>
      </c>
      <c r="F1334" s="1">
        <v>1251</v>
      </c>
      <c r="G1334" s="1">
        <v>103.23</v>
      </c>
      <c r="H1334" s="1">
        <v>12</v>
      </c>
      <c r="I1334" s="1">
        <v>0</v>
      </c>
      <c r="J1334" s="1" t="s">
        <v>48</v>
      </c>
      <c r="K1334" s="9" t="str">
        <f t="shared" si="20"/>
        <v>GPA</v>
      </c>
    </row>
    <row r="1335" spans="1:11" ht="15" customHeight="1">
      <c r="A1335" s="1">
        <v>7</v>
      </c>
      <c r="B1335" s="1">
        <v>7801</v>
      </c>
      <c r="C1335" s="1" t="s">
        <v>53</v>
      </c>
      <c r="D1335" s="1" t="s">
        <v>1809</v>
      </c>
      <c r="E1335" s="1" t="s">
        <v>1810</v>
      </c>
      <c r="F1335" s="1">
        <v>225</v>
      </c>
      <c r="G1335" s="1">
        <v>5.2</v>
      </c>
      <c r="H1335" s="1">
        <v>43</v>
      </c>
      <c r="I1335" s="1">
        <v>0</v>
      </c>
      <c r="J1335" s="1" t="s">
        <v>48</v>
      </c>
      <c r="K1335" s="9" t="str">
        <f t="shared" si="20"/>
        <v>GPA</v>
      </c>
    </row>
    <row r="1336" spans="1:11" ht="15" customHeight="1">
      <c r="A1336" s="1">
        <v>7</v>
      </c>
      <c r="B1336" s="1">
        <v>7801</v>
      </c>
      <c r="C1336" s="1" t="s">
        <v>20</v>
      </c>
      <c r="D1336" s="1" t="s">
        <v>1811</v>
      </c>
      <c r="E1336" s="1" t="s">
        <v>1812</v>
      </c>
      <c r="F1336" s="1">
        <v>2127</v>
      </c>
      <c r="G1336" s="1">
        <v>130.09</v>
      </c>
      <c r="H1336" s="1">
        <v>16</v>
      </c>
      <c r="I1336" s="1">
        <v>0</v>
      </c>
      <c r="J1336" s="1" t="s">
        <v>48</v>
      </c>
      <c r="K1336" s="9" t="str">
        <f t="shared" si="20"/>
        <v>GPA</v>
      </c>
    </row>
    <row r="1337" spans="1:11" ht="15" customHeight="1">
      <c r="A1337" s="1">
        <v>7</v>
      </c>
      <c r="B1337" s="1">
        <v>7801</v>
      </c>
      <c r="C1337" s="1" t="s">
        <v>53</v>
      </c>
      <c r="D1337" s="1" t="s">
        <v>1811</v>
      </c>
      <c r="E1337" s="1" t="s">
        <v>1812</v>
      </c>
      <c r="F1337" s="1">
        <v>553</v>
      </c>
      <c r="G1337" s="1">
        <v>9.98</v>
      </c>
      <c r="H1337" s="1">
        <v>55</v>
      </c>
      <c r="I1337" s="1">
        <v>0</v>
      </c>
      <c r="J1337" s="1" t="s">
        <v>48</v>
      </c>
      <c r="K1337" s="9" t="str">
        <f t="shared" si="20"/>
        <v>GPA</v>
      </c>
    </row>
    <row r="1338" spans="1:11" ht="15" customHeight="1">
      <c r="A1338" s="1">
        <v>7</v>
      </c>
      <c r="B1338" s="1">
        <v>7801</v>
      </c>
      <c r="C1338" s="1" t="s">
        <v>18</v>
      </c>
      <c r="D1338" s="1" t="s">
        <v>1813</v>
      </c>
      <c r="E1338" s="1" t="s">
        <v>1814</v>
      </c>
      <c r="F1338" s="1">
        <v>410</v>
      </c>
      <c r="G1338" s="1">
        <v>20.48</v>
      </c>
      <c r="H1338" s="1">
        <v>20</v>
      </c>
      <c r="I1338" s="1">
        <v>0</v>
      </c>
      <c r="J1338" s="1" t="s">
        <v>48</v>
      </c>
      <c r="K1338" s="9" t="str">
        <f t="shared" si="20"/>
        <v>GPA</v>
      </c>
    </row>
    <row r="1339" spans="1:11" ht="15" customHeight="1">
      <c r="A1339" s="1">
        <v>7</v>
      </c>
      <c r="B1339" s="1">
        <v>7801</v>
      </c>
      <c r="C1339" s="1" t="s">
        <v>53</v>
      </c>
      <c r="D1339" s="1" t="s">
        <v>1815</v>
      </c>
      <c r="E1339" s="1" t="s">
        <v>1816</v>
      </c>
      <c r="F1339" s="1">
        <v>220</v>
      </c>
      <c r="G1339" s="1">
        <v>4.76</v>
      </c>
      <c r="H1339" s="1">
        <v>46</v>
      </c>
      <c r="I1339" s="1">
        <v>0</v>
      </c>
      <c r="J1339" s="1" t="s">
        <v>48</v>
      </c>
      <c r="K1339" s="9" t="str">
        <f t="shared" si="20"/>
        <v>GPA</v>
      </c>
    </row>
    <row r="1340" spans="1:11" ht="15" customHeight="1">
      <c r="A1340" s="1">
        <v>7</v>
      </c>
      <c r="B1340" s="1">
        <v>7801</v>
      </c>
      <c r="C1340" s="1" t="s">
        <v>53</v>
      </c>
      <c r="D1340" s="1" t="s">
        <v>1817</v>
      </c>
      <c r="E1340" s="1" t="s">
        <v>1818</v>
      </c>
      <c r="F1340" s="1">
        <v>4291</v>
      </c>
      <c r="G1340" s="1">
        <v>88.25</v>
      </c>
      <c r="H1340" s="1">
        <v>49</v>
      </c>
      <c r="I1340" s="1">
        <v>0</v>
      </c>
      <c r="J1340" s="1" t="s">
        <v>48</v>
      </c>
      <c r="K1340" s="9" t="str">
        <f t="shared" si="20"/>
        <v>GPA</v>
      </c>
    </row>
    <row r="1341" spans="1:11" ht="15" customHeight="1">
      <c r="A1341" s="1">
        <v>7</v>
      </c>
      <c r="B1341" s="1">
        <v>7801</v>
      </c>
      <c r="C1341" s="1" t="s">
        <v>53</v>
      </c>
      <c r="D1341" s="1" t="s">
        <v>1819</v>
      </c>
      <c r="E1341" s="1" t="s">
        <v>1820</v>
      </c>
      <c r="F1341" s="1">
        <v>6054</v>
      </c>
      <c r="G1341" s="1">
        <v>171.94</v>
      </c>
      <c r="H1341" s="1">
        <v>35</v>
      </c>
      <c r="I1341" s="1">
        <v>0</v>
      </c>
      <c r="J1341" s="1" t="s">
        <v>48</v>
      </c>
      <c r="K1341" s="9" t="str">
        <f t="shared" si="20"/>
        <v>GPA</v>
      </c>
    </row>
    <row r="1342" spans="1:11" ht="15" customHeight="1">
      <c r="A1342" s="1">
        <v>7</v>
      </c>
      <c r="B1342" s="1">
        <v>7801</v>
      </c>
      <c r="C1342" s="1" t="s">
        <v>53</v>
      </c>
      <c r="D1342" s="1" t="s">
        <v>1821</v>
      </c>
      <c r="E1342" s="1" t="s">
        <v>1822</v>
      </c>
      <c r="F1342" s="1">
        <v>156</v>
      </c>
      <c r="G1342" s="1">
        <v>4.1900000000000004</v>
      </c>
      <c r="H1342" s="1">
        <v>37</v>
      </c>
      <c r="I1342" s="1">
        <v>0</v>
      </c>
      <c r="J1342" s="1" t="s">
        <v>48</v>
      </c>
      <c r="K1342" s="9" t="str">
        <f t="shared" si="20"/>
        <v>GPA</v>
      </c>
    </row>
    <row r="1343" spans="1:11" ht="15" customHeight="1">
      <c r="A1343" s="1">
        <v>7</v>
      </c>
      <c r="B1343" s="1">
        <v>7801</v>
      </c>
      <c r="C1343" s="1" t="s">
        <v>53</v>
      </c>
      <c r="D1343" s="1" t="s">
        <v>1823</v>
      </c>
      <c r="E1343" s="1" t="s">
        <v>1824</v>
      </c>
      <c r="F1343" s="1">
        <v>22121</v>
      </c>
      <c r="G1343" s="1">
        <v>157.81</v>
      </c>
      <c r="H1343" s="1">
        <v>140</v>
      </c>
      <c r="I1343" s="1">
        <v>0</v>
      </c>
      <c r="J1343" s="1" t="s">
        <v>48</v>
      </c>
      <c r="K1343" s="9" t="str">
        <f t="shared" si="20"/>
        <v>GPA</v>
      </c>
    </row>
    <row r="1344" spans="1:11" ht="15" customHeight="1">
      <c r="A1344" s="1">
        <v>7</v>
      </c>
      <c r="B1344" s="1">
        <v>7801</v>
      </c>
      <c r="C1344" s="1" t="s">
        <v>53</v>
      </c>
      <c r="D1344" s="1" t="s">
        <v>1825</v>
      </c>
      <c r="E1344" s="1" t="s">
        <v>1826</v>
      </c>
      <c r="F1344" s="1">
        <v>17516</v>
      </c>
      <c r="G1344" s="1">
        <v>175.88</v>
      </c>
      <c r="H1344" s="1">
        <v>100</v>
      </c>
      <c r="I1344" s="1">
        <v>0</v>
      </c>
      <c r="J1344" s="1" t="s">
        <v>48</v>
      </c>
      <c r="K1344" s="9" t="str">
        <f t="shared" si="20"/>
        <v>GPA</v>
      </c>
    </row>
    <row r="1345" spans="1:11" ht="15" customHeight="1">
      <c r="A1345" s="1">
        <v>7</v>
      </c>
      <c r="B1345" s="1">
        <v>7801</v>
      </c>
      <c r="C1345" s="1" t="s">
        <v>18</v>
      </c>
      <c r="D1345" s="1" t="s">
        <v>1827</v>
      </c>
      <c r="E1345" s="1" t="s">
        <v>1828</v>
      </c>
      <c r="F1345" s="1">
        <v>18</v>
      </c>
      <c r="G1345" s="1">
        <v>0.31</v>
      </c>
      <c r="H1345" s="1">
        <v>58</v>
      </c>
      <c r="I1345" s="1">
        <v>0</v>
      </c>
      <c r="J1345" s="1" t="s">
        <v>48</v>
      </c>
      <c r="K1345" s="9" t="str">
        <f t="shared" si="20"/>
        <v>GPA</v>
      </c>
    </row>
    <row r="1346" spans="1:11" ht="15" customHeight="1">
      <c r="A1346" s="1">
        <v>7</v>
      </c>
      <c r="B1346" s="1">
        <v>7801</v>
      </c>
      <c r="C1346" s="1" t="s">
        <v>53</v>
      </c>
      <c r="D1346" s="1" t="s">
        <v>1827</v>
      </c>
      <c r="E1346" s="1" t="s">
        <v>1828</v>
      </c>
      <c r="F1346" s="1">
        <v>2318</v>
      </c>
      <c r="G1346" s="1">
        <v>52.65</v>
      </c>
      <c r="H1346" s="1">
        <v>44</v>
      </c>
      <c r="I1346" s="1">
        <v>0</v>
      </c>
      <c r="J1346" s="1" t="s">
        <v>48</v>
      </c>
      <c r="K1346" s="9" t="str">
        <f t="shared" ref="K1346:K1409" si="21">IF(J1346&lt;&gt;"",IF(OR(UPPER(J1346)="TERCEIRO",UPPER(J1346)="TERCEIRA"),"TERCEIRA",IF(UPPER(J1346)="GPA","GPA",J1346)),IF(LEFT(D1346,1)="T","TERCEIRA","GPA"))</f>
        <v>GPA</v>
      </c>
    </row>
    <row r="1347" spans="1:11" ht="15" customHeight="1">
      <c r="A1347" s="1">
        <v>7</v>
      </c>
      <c r="B1347" s="1">
        <v>7801</v>
      </c>
      <c r="C1347" s="1" t="s">
        <v>18</v>
      </c>
      <c r="D1347" s="1" t="s">
        <v>1829</v>
      </c>
      <c r="E1347" s="1" t="s">
        <v>1830</v>
      </c>
      <c r="F1347" s="1">
        <v>858</v>
      </c>
      <c r="G1347" s="1">
        <v>111.5</v>
      </c>
      <c r="H1347" s="1">
        <v>8</v>
      </c>
      <c r="I1347" s="1">
        <v>0</v>
      </c>
      <c r="J1347" s="1" t="s">
        <v>48</v>
      </c>
      <c r="K1347" s="9" t="str">
        <f t="shared" si="21"/>
        <v>GPA</v>
      </c>
    </row>
    <row r="1348" spans="1:11" ht="15" customHeight="1">
      <c r="A1348" s="1">
        <v>7</v>
      </c>
      <c r="B1348" s="1">
        <v>7801</v>
      </c>
      <c r="C1348" s="1" t="s">
        <v>20</v>
      </c>
      <c r="D1348" s="1" t="s">
        <v>1831</v>
      </c>
      <c r="E1348" s="1" t="s">
        <v>1832</v>
      </c>
      <c r="F1348" s="1">
        <v>181</v>
      </c>
      <c r="G1348" s="1">
        <v>11.56</v>
      </c>
      <c r="H1348" s="1">
        <v>16</v>
      </c>
      <c r="I1348" s="1">
        <v>0</v>
      </c>
      <c r="J1348" s="1" t="s">
        <v>48</v>
      </c>
      <c r="K1348" s="9" t="str">
        <f t="shared" si="21"/>
        <v>GPA</v>
      </c>
    </row>
    <row r="1349" spans="1:11" ht="15" customHeight="1">
      <c r="A1349" s="1">
        <v>7</v>
      </c>
      <c r="B1349" s="1">
        <v>7801</v>
      </c>
      <c r="C1349" s="1" t="s">
        <v>53</v>
      </c>
      <c r="D1349" s="1" t="s">
        <v>1831</v>
      </c>
      <c r="E1349" s="1" t="s">
        <v>1832</v>
      </c>
      <c r="F1349" s="1">
        <v>483</v>
      </c>
      <c r="G1349" s="1">
        <v>12.26</v>
      </c>
      <c r="H1349" s="1">
        <v>39</v>
      </c>
      <c r="I1349" s="1">
        <v>0</v>
      </c>
      <c r="J1349" s="1" t="s">
        <v>48</v>
      </c>
      <c r="K1349" s="9" t="str">
        <f t="shared" si="21"/>
        <v>GPA</v>
      </c>
    </row>
    <row r="1350" spans="1:11" ht="15" customHeight="1">
      <c r="A1350" s="1">
        <v>7</v>
      </c>
      <c r="B1350" s="1">
        <v>7801</v>
      </c>
      <c r="C1350" s="1" t="s">
        <v>53</v>
      </c>
      <c r="D1350" s="1" t="s">
        <v>1833</v>
      </c>
      <c r="E1350" s="1" t="s">
        <v>1834</v>
      </c>
      <c r="F1350" s="1">
        <v>4649</v>
      </c>
      <c r="G1350" s="1">
        <v>97.61</v>
      </c>
      <c r="H1350" s="1">
        <v>48</v>
      </c>
      <c r="I1350" s="1">
        <v>0</v>
      </c>
      <c r="J1350" s="1" t="s">
        <v>48</v>
      </c>
      <c r="K1350" s="9" t="str">
        <f t="shared" si="21"/>
        <v>GPA</v>
      </c>
    </row>
    <row r="1351" spans="1:11" ht="15" customHeight="1">
      <c r="A1351" s="1">
        <v>7</v>
      </c>
      <c r="B1351" s="1">
        <v>7801</v>
      </c>
      <c r="C1351" s="1" t="s">
        <v>20</v>
      </c>
      <c r="D1351" s="1" t="s">
        <v>1835</v>
      </c>
      <c r="E1351" s="1" t="s">
        <v>1836</v>
      </c>
      <c r="F1351" s="1">
        <v>221</v>
      </c>
      <c r="G1351" s="1">
        <v>43.94</v>
      </c>
      <c r="H1351" s="1">
        <v>5</v>
      </c>
      <c r="I1351" s="1">
        <v>0</v>
      </c>
      <c r="J1351" s="1" t="s">
        <v>48</v>
      </c>
      <c r="K1351" s="9" t="str">
        <f t="shared" si="21"/>
        <v>GPA</v>
      </c>
    </row>
    <row r="1352" spans="1:11" ht="15" customHeight="1">
      <c r="A1352" s="1">
        <v>7</v>
      </c>
      <c r="B1352" s="1">
        <v>7801</v>
      </c>
      <c r="C1352" s="1" t="s">
        <v>20</v>
      </c>
      <c r="D1352" s="1" t="s">
        <v>1837</v>
      </c>
      <c r="E1352" s="1" t="s">
        <v>1838</v>
      </c>
      <c r="F1352" s="1">
        <v>2596</v>
      </c>
      <c r="G1352" s="1">
        <v>134.46</v>
      </c>
      <c r="H1352" s="1">
        <v>19</v>
      </c>
      <c r="I1352" s="1">
        <v>0</v>
      </c>
      <c r="J1352" s="1" t="s">
        <v>48</v>
      </c>
      <c r="K1352" s="9" t="str">
        <f t="shared" si="21"/>
        <v>GPA</v>
      </c>
    </row>
    <row r="1353" spans="1:11" ht="15" customHeight="1">
      <c r="A1353" s="1">
        <v>7</v>
      </c>
      <c r="B1353" s="1">
        <v>7801</v>
      </c>
      <c r="C1353" s="1" t="s">
        <v>53</v>
      </c>
      <c r="D1353" s="1" t="s">
        <v>1837</v>
      </c>
      <c r="E1353" s="1" t="s">
        <v>1838</v>
      </c>
      <c r="F1353" s="1">
        <v>88</v>
      </c>
      <c r="G1353" s="1">
        <v>2.54</v>
      </c>
      <c r="H1353" s="1">
        <v>35</v>
      </c>
      <c r="I1353" s="1">
        <v>0</v>
      </c>
      <c r="J1353" s="1" t="s">
        <v>48</v>
      </c>
      <c r="K1353" s="9" t="str">
        <f t="shared" si="21"/>
        <v>GPA</v>
      </c>
    </row>
    <row r="1354" spans="1:11" ht="15" customHeight="1">
      <c r="A1354" s="1">
        <v>7</v>
      </c>
      <c r="B1354" s="1">
        <v>7801</v>
      </c>
      <c r="C1354" s="1" t="s">
        <v>53</v>
      </c>
      <c r="D1354" s="1" t="s">
        <v>1839</v>
      </c>
      <c r="E1354" s="1" t="s">
        <v>1840</v>
      </c>
      <c r="F1354" s="1">
        <v>4762</v>
      </c>
      <c r="G1354" s="1">
        <v>93.79</v>
      </c>
      <c r="H1354" s="1">
        <v>51</v>
      </c>
      <c r="I1354" s="1">
        <v>0</v>
      </c>
      <c r="J1354" s="1" t="s">
        <v>48</v>
      </c>
      <c r="K1354" s="9" t="str">
        <f t="shared" si="21"/>
        <v>GPA</v>
      </c>
    </row>
    <row r="1355" spans="1:11" ht="15" customHeight="1">
      <c r="A1355" s="1">
        <v>7</v>
      </c>
      <c r="B1355" s="1">
        <v>7801</v>
      </c>
      <c r="C1355" s="1" t="s">
        <v>53</v>
      </c>
      <c r="D1355" s="1" t="s">
        <v>1841</v>
      </c>
      <c r="E1355" s="1" t="s">
        <v>1842</v>
      </c>
      <c r="F1355" s="1">
        <v>9187</v>
      </c>
      <c r="G1355" s="1">
        <v>162.82</v>
      </c>
      <c r="H1355" s="1">
        <v>56</v>
      </c>
      <c r="I1355" s="1">
        <v>0</v>
      </c>
      <c r="J1355" s="1" t="s">
        <v>48</v>
      </c>
      <c r="K1355" s="9" t="str">
        <f t="shared" si="21"/>
        <v>GPA</v>
      </c>
    </row>
    <row r="1356" spans="1:11" ht="15" customHeight="1">
      <c r="A1356" s="1">
        <v>7</v>
      </c>
      <c r="B1356" s="1">
        <v>7801</v>
      </c>
      <c r="C1356" s="1" t="s">
        <v>53</v>
      </c>
      <c r="D1356" s="1" t="s">
        <v>1843</v>
      </c>
      <c r="E1356" s="1" t="s">
        <v>1844</v>
      </c>
      <c r="F1356" s="1">
        <v>1026</v>
      </c>
      <c r="G1356" s="1">
        <v>30.51</v>
      </c>
      <c r="H1356" s="1">
        <v>34</v>
      </c>
      <c r="I1356" s="1">
        <v>0</v>
      </c>
      <c r="J1356" s="1" t="s">
        <v>48</v>
      </c>
      <c r="K1356" s="9" t="str">
        <f t="shared" si="21"/>
        <v>GPA</v>
      </c>
    </row>
    <row r="1357" spans="1:11" ht="15" customHeight="1">
      <c r="A1357" s="1">
        <v>7</v>
      </c>
      <c r="B1357" s="1">
        <v>7801</v>
      </c>
      <c r="C1357" s="1" t="s">
        <v>53</v>
      </c>
      <c r="D1357" s="1" t="s">
        <v>1845</v>
      </c>
      <c r="E1357" s="1" t="s">
        <v>1846</v>
      </c>
      <c r="F1357" s="1">
        <v>8953</v>
      </c>
      <c r="G1357" s="1">
        <v>140.65</v>
      </c>
      <c r="H1357" s="1">
        <v>64</v>
      </c>
      <c r="I1357" s="1">
        <v>0</v>
      </c>
      <c r="J1357" s="1" t="s">
        <v>48</v>
      </c>
      <c r="K1357" s="9" t="str">
        <f t="shared" si="21"/>
        <v>GPA</v>
      </c>
    </row>
    <row r="1358" spans="1:11" ht="15" customHeight="1">
      <c r="A1358" s="1">
        <v>7</v>
      </c>
      <c r="B1358" s="1">
        <v>7801</v>
      </c>
      <c r="C1358" s="1" t="s">
        <v>18</v>
      </c>
      <c r="D1358" s="1" t="s">
        <v>1847</v>
      </c>
      <c r="E1358" s="1" t="s">
        <v>1848</v>
      </c>
      <c r="F1358" s="1">
        <v>1604</v>
      </c>
      <c r="G1358" s="1">
        <v>87.56</v>
      </c>
      <c r="H1358" s="1">
        <v>18</v>
      </c>
      <c r="I1358" s="1">
        <v>0</v>
      </c>
      <c r="J1358" s="1" t="s">
        <v>48</v>
      </c>
      <c r="K1358" s="9" t="str">
        <f t="shared" si="21"/>
        <v>GPA</v>
      </c>
    </row>
    <row r="1359" spans="1:11" ht="15" customHeight="1">
      <c r="A1359" s="1">
        <v>7</v>
      </c>
      <c r="B1359" s="1">
        <v>7801</v>
      </c>
      <c r="C1359" s="1" t="s">
        <v>18</v>
      </c>
      <c r="D1359" s="1" t="s">
        <v>1849</v>
      </c>
      <c r="E1359" s="1" t="s">
        <v>1850</v>
      </c>
      <c r="F1359" s="1">
        <v>60</v>
      </c>
      <c r="G1359" s="1">
        <v>2.52</v>
      </c>
      <c r="H1359" s="1">
        <v>24</v>
      </c>
      <c r="I1359" s="1">
        <v>0</v>
      </c>
      <c r="J1359" s="1" t="s">
        <v>48</v>
      </c>
      <c r="K1359" s="9" t="str">
        <f t="shared" si="21"/>
        <v>GPA</v>
      </c>
    </row>
    <row r="1360" spans="1:11" ht="15" customHeight="1">
      <c r="A1360" s="1">
        <v>7</v>
      </c>
      <c r="B1360" s="1">
        <v>7801</v>
      </c>
      <c r="C1360" s="1" t="s">
        <v>53</v>
      </c>
      <c r="D1360" s="1" t="s">
        <v>1851</v>
      </c>
      <c r="E1360" s="1" t="s">
        <v>1852</v>
      </c>
      <c r="F1360" s="1">
        <v>13027</v>
      </c>
      <c r="G1360" s="1">
        <v>159.25</v>
      </c>
      <c r="H1360" s="1">
        <v>82</v>
      </c>
      <c r="I1360" s="1">
        <v>0</v>
      </c>
      <c r="J1360" s="1" t="s">
        <v>48</v>
      </c>
      <c r="K1360" s="9" t="str">
        <f t="shared" si="21"/>
        <v>GPA</v>
      </c>
    </row>
    <row r="1361" spans="1:11" ht="15" customHeight="1">
      <c r="A1361" s="1">
        <v>7</v>
      </c>
      <c r="B1361" s="1">
        <v>7801</v>
      </c>
      <c r="C1361" s="1" t="s">
        <v>53</v>
      </c>
      <c r="D1361" s="1" t="s">
        <v>1853</v>
      </c>
      <c r="E1361" s="1" t="s">
        <v>1854</v>
      </c>
      <c r="F1361" s="1">
        <v>5070</v>
      </c>
      <c r="G1361" s="1">
        <v>88.02</v>
      </c>
      <c r="H1361" s="1">
        <v>58</v>
      </c>
      <c r="I1361" s="1">
        <v>0</v>
      </c>
      <c r="J1361" s="1" t="s">
        <v>48</v>
      </c>
      <c r="K1361" s="9" t="str">
        <f t="shared" si="21"/>
        <v>GPA</v>
      </c>
    </row>
    <row r="1362" spans="1:11" ht="15" customHeight="1">
      <c r="A1362" s="1">
        <v>7</v>
      </c>
      <c r="B1362" s="1">
        <v>7801</v>
      </c>
      <c r="C1362" s="1" t="s">
        <v>20</v>
      </c>
      <c r="D1362" s="1" t="s">
        <v>1855</v>
      </c>
      <c r="E1362" s="1" t="s">
        <v>1856</v>
      </c>
      <c r="F1362" s="1">
        <v>463</v>
      </c>
      <c r="G1362" s="1">
        <v>48.59</v>
      </c>
      <c r="H1362" s="1">
        <v>10</v>
      </c>
      <c r="I1362" s="1">
        <v>0</v>
      </c>
      <c r="J1362" s="1" t="s">
        <v>48</v>
      </c>
      <c r="K1362" s="9" t="str">
        <f t="shared" si="21"/>
        <v>GPA</v>
      </c>
    </row>
    <row r="1363" spans="1:11" ht="15" customHeight="1">
      <c r="A1363" s="1">
        <v>7</v>
      </c>
      <c r="B1363" s="1">
        <v>7801</v>
      </c>
      <c r="C1363" s="1" t="s">
        <v>53</v>
      </c>
      <c r="D1363" s="1" t="s">
        <v>1855</v>
      </c>
      <c r="E1363" s="1" t="s">
        <v>1856</v>
      </c>
      <c r="F1363" s="1">
        <v>5157</v>
      </c>
      <c r="G1363" s="1">
        <v>104.15</v>
      </c>
      <c r="H1363" s="1">
        <v>50</v>
      </c>
      <c r="I1363" s="1">
        <v>0</v>
      </c>
      <c r="J1363" s="1" t="s">
        <v>48</v>
      </c>
      <c r="K1363" s="9" t="str">
        <f t="shared" si="21"/>
        <v>GPA</v>
      </c>
    </row>
    <row r="1364" spans="1:11" ht="15" customHeight="1">
      <c r="A1364" s="1">
        <v>7</v>
      </c>
      <c r="B1364" s="1">
        <v>7801</v>
      </c>
      <c r="C1364" s="1" t="s">
        <v>53</v>
      </c>
      <c r="D1364" s="1" t="s">
        <v>1857</v>
      </c>
      <c r="E1364" s="1" t="s">
        <v>1858</v>
      </c>
      <c r="F1364" s="1">
        <v>5009</v>
      </c>
      <c r="G1364" s="1">
        <v>89.94</v>
      </c>
      <c r="H1364" s="1">
        <v>56</v>
      </c>
      <c r="I1364" s="1">
        <v>0</v>
      </c>
      <c r="J1364" s="1" t="s">
        <v>48</v>
      </c>
      <c r="K1364" s="9" t="str">
        <f t="shared" si="21"/>
        <v>GPA</v>
      </c>
    </row>
    <row r="1365" spans="1:11" ht="15" customHeight="1">
      <c r="A1365" s="1">
        <v>7</v>
      </c>
      <c r="B1365" s="1">
        <v>7801</v>
      </c>
      <c r="C1365" s="1" t="s">
        <v>53</v>
      </c>
      <c r="D1365" s="1" t="s">
        <v>1859</v>
      </c>
      <c r="E1365" s="1" t="s">
        <v>1860</v>
      </c>
      <c r="F1365" s="1">
        <v>1473</v>
      </c>
      <c r="G1365" s="1">
        <v>50.67</v>
      </c>
      <c r="H1365" s="1">
        <v>29</v>
      </c>
      <c r="I1365" s="1">
        <v>0</v>
      </c>
      <c r="J1365" s="1" t="s">
        <v>48</v>
      </c>
      <c r="K1365" s="9" t="str">
        <f t="shared" si="21"/>
        <v>GPA</v>
      </c>
    </row>
    <row r="1366" spans="1:11" ht="15" customHeight="1">
      <c r="A1366" s="1">
        <v>7</v>
      </c>
      <c r="B1366" s="1">
        <v>7801</v>
      </c>
      <c r="C1366" s="1" t="s">
        <v>53</v>
      </c>
      <c r="D1366" s="1" t="s">
        <v>1861</v>
      </c>
      <c r="E1366" s="1" t="s">
        <v>1862</v>
      </c>
      <c r="F1366" s="1">
        <v>4578</v>
      </c>
      <c r="G1366" s="1">
        <v>75.83</v>
      </c>
      <c r="H1366" s="1">
        <v>60</v>
      </c>
      <c r="I1366" s="1">
        <v>0</v>
      </c>
      <c r="J1366" s="1" t="s">
        <v>48</v>
      </c>
      <c r="K1366" s="9" t="str">
        <f t="shared" si="21"/>
        <v>GPA</v>
      </c>
    </row>
    <row r="1367" spans="1:11" ht="15" customHeight="1">
      <c r="A1367" s="1">
        <v>7</v>
      </c>
      <c r="B1367" s="1">
        <v>7801</v>
      </c>
      <c r="C1367" s="1" t="s">
        <v>20</v>
      </c>
      <c r="D1367" s="1" t="s">
        <v>1863</v>
      </c>
      <c r="E1367" s="1" t="s">
        <v>1864</v>
      </c>
      <c r="F1367" s="1">
        <v>121</v>
      </c>
      <c r="G1367" s="1">
        <v>8.07</v>
      </c>
      <c r="H1367" s="1">
        <v>15</v>
      </c>
      <c r="I1367" s="1">
        <v>0</v>
      </c>
      <c r="J1367" s="1" t="s">
        <v>48</v>
      </c>
      <c r="K1367" s="9" t="str">
        <f t="shared" si="21"/>
        <v>GPA</v>
      </c>
    </row>
    <row r="1368" spans="1:11" ht="15" customHeight="1">
      <c r="A1368" s="1">
        <v>7</v>
      </c>
      <c r="B1368" s="1">
        <v>7801</v>
      </c>
      <c r="C1368" s="1" t="s">
        <v>53</v>
      </c>
      <c r="D1368" s="1" t="s">
        <v>1863</v>
      </c>
      <c r="E1368" s="1" t="s">
        <v>1864</v>
      </c>
      <c r="F1368" s="1">
        <v>11780</v>
      </c>
      <c r="G1368" s="1">
        <v>138.43</v>
      </c>
      <c r="H1368" s="1">
        <v>85</v>
      </c>
      <c r="I1368" s="1">
        <v>0</v>
      </c>
      <c r="J1368" s="1" t="s">
        <v>48</v>
      </c>
      <c r="K1368" s="9" t="str">
        <f t="shared" si="21"/>
        <v>GPA</v>
      </c>
    </row>
    <row r="1369" spans="1:11" ht="15" customHeight="1">
      <c r="A1369" s="1">
        <v>7</v>
      </c>
      <c r="B1369" s="1">
        <v>7801</v>
      </c>
      <c r="C1369" s="1" t="s">
        <v>18</v>
      </c>
      <c r="D1369" s="1" t="s">
        <v>1865</v>
      </c>
      <c r="E1369" s="1" t="s">
        <v>1866</v>
      </c>
      <c r="F1369" s="1">
        <v>38</v>
      </c>
      <c r="G1369" s="1">
        <v>3.17</v>
      </c>
      <c r="H1369" s="1">
        <v>12</v>
      </c>
      <c r="I1369" s="1">
        <v>0</v>
      </c>
      <c r="J1369" s="1" t="s">
        <v>48</v>
      </c>
      <c r="K1369" s="9" t="str">
        <f t="shared" si="21"/>
        <v>GPA</v>
      </c>
    </row>
    <row r="1370" spans="1:11" ht="15" customHeight="1">
      <c r="A1370" s="1">
        <v>7</v>
      </c>
      <c r="B1370" s="1">
        <v>7801</v>
      </c>
      <c r="C1370" s="1" t="s">
        <v>20</v>
      </c>
      <c r="D1370" s="1" t="s">
        <v>1865</v>
      </c>
      <c r="E1370" s="1" t="s">
        <v>1866</v>
      </c>
      <c r="F1370" s="1">
        <v>30</v>
      </c>
      <c r="G1370" s="1">
        <v>10.06</v>
      </c>
      <c r="H1370" s="1">
        <v>3</v>
      </c>
      <c r="I1370" s="1">
        <v>0</v>
      </c>
      <c r="J1370" s="1" t="s">
        <v>48</v>
      </c>
      <c r="K1370" s="9" t="str">
        <f t="shared" si="21"/>
        <v>GPA</v>
      </c>
    </row>
    <row r="1371" spans="1:11" ht="15" customHeight="1">
      <c r="A1371" s="1">
        <v>7</v>
      </c>
      <c r="B1371" s="1">
        <v>7801</v>
      </c>
      <c r="C1371" s="1" t="s">
        <v>53</v>
      </c>
      <c r="D1371" s="1" t="s">
        <v>1865</v>
      </c>
      <c r="E1371" s="1" t="s">
        <v>1866</v>
      </c>
      <c r="F1371" s="1">
        <v>192</v>
      </c>
      <c r="G1371" s="1">
        <v>4.7699999999999996</v>
      </c>
      <c r="H1371" s="1">
        <v>40</v>
      </c>
      <c r="I1371" s="1">
        <v>0</v>
      </c>
      <c r="J1371" s="1" t="s">
        <v>48</v>
      </c>
      <c r="K1371" s="9" t="str">
        <f t="shared" si="21"/>
        <v>GPA</v>
      </c>
    </row>
    <row r="1372" spans="1:11" ht="15" customHeight="1">
      <c r="A1372" s="1">
        <v>7</v>
      </c>
      <c r="B1372" s="1">
        <v>7801</v>
      </c>
      <c r="C1372" s="1" t="s">
        <v>53</v>
      </c>
      <c r="D1372" s="1" t="s">
        <v>1867</v>
      </c>
      <c r="E1372" s="1" t="s">
        <v>1868</v>
      </c>
      <c r="F1372" s="1">
        <v>144</v>
      </c>
      <c r="G1372" s="1">
        <v>5.39</v>
      </c>
      <c r="H1372" s="1">
        <v>27</v>
      </c>
      <c r="I1372" s="1">
        <v>0</v>
      </c>
      <c r="J1372" s="1" t="s">
        <v>48</v>
      </c>
      <c r="K1372" s="9" t="str">
        <f t="shared" si="21"/>
        <v>GPA</v>
      </c>
    </row>
    <row r="1373" spans="1:11" ht="15" customHeight="1">
      <c r="A1373" s="1">
        <v>7</v>
      </c>
      <c r="B1373" s="1">
        <v>7801</v>
      </c>
      <c r="C1373" s="1" t="s">
        <v>18</v>
      </c>
      <c r="D1373" s="1" t="s">
        <v>1869</v>
      </c>
      <c r="E1373" s="1" t="s">
        <v>1870</v>
      </c>
      <c r="F1373" s="1">
        <v>434</v>
      </c>
      <c r="G1373" s="1">
        <v>18.809999999999999</v>
      </c>
      <c r="H1373" s="1">
        <v>23</v>
      </c>
      <c r="I1373" s="1">
        <v>0</v>
      </c>
      <c r="J1373" s="1" t="s">
        <v>48</v>
      </c>
      <c r="K1373" s="9" t="str">
        <f t="shared" si="21"/>
        <v>GPA</v>
      </c>
    </row>
    <row r="1374" spans="1:11" ht="15" customHeight="1">
      <c r="A1374" s="1">
        <v>7</v>
      </c>
      <c r="B1374" s="1">
        <v>7801</v>
      </c>
      <c r="C1374" s="1" t="s">
        <v>53</v>
      </c>
      <c r="D1374" s="1" t="s">
        <v>1871</v>
      </c>
      <c r="E1374" s="1" t="s">
        <v>1872</v>
      </c>
      <c r="F1374" s="1">
        <v>10529</v>
      </c>
      <c r="G1374" s="1">
        <v>147.75</v>
      </c>
      <c r="H1374" s="1">
        <v>71</v>
      </c>
      <c r="I1374" s="1">
        <v>0</v>
      </c>
      <c r="J1374" s="1" t="s">
        <v>48</v>
      </c>
      <c r="K1374" s="9" t="str">
        <f t="shared" si="21"/>
        <v>GPA</v>
      </c>
    </row>
    <row r="1375" spans="1:11" ht="15" customHeight="1">
      <c r="A1375" s="1">
        <v>7</v>
      </c>
      <c r="B1375" s="1">
        <v>7801</v>
      </c>
      <c r="C1375" s="1" t="s">
        <v>53</v>
      </c>
      <c r="D1375" s="1" t="s">
        <v>1873</v>
      </c>
      <c r="E1375" s="1" t="s">
        <v>1874</v>
      </c>
      <c r="F1375" s="1">
        <v>9130</v>
      </c>
      <c r="G1375" s="1">
        <v>155.34</v>
      </c>
      <c r="H1375" s="1">
        <v>59</v>
      </c>
      <c r="I1375" s="1">
        <v>0</v>
      </c>
      <c r="J1375" s="1" t="s">
        <v>48</v>
      </c>
      <c r="K1375" s="9" t="str">
        <f t="shared" si="21"/>
        <v>GPA</v>
      </c>
    </row>
    <row r="1376" spans="1:11" ht="15" customHeight="1">
      <c r="A1376" s="1">
        <v>7</v>
      </c>
      <c r="B1376" s="1">
        <v>7801</v>
      </c>
      <c r="C1376" s="1" t="s">
        <v>18</v>
      </c>
      <c r="D1376" s="1" t="s">
        <v>1875</v>
      </c>
      <c r="E1376" s="1" t="s">
        <v>1876</v>
      </c>
      <c r="F1376" s="1">
        <v>5</v>
      </c>
      <c r="G1376" s="1">
        <v>0.01</v>
      </c>
      <c r="H1376" s="1">
        <v>500</v>
      </c>
      <c r="I1376" s="1">
        <v>0</v>
      </c>
      <c r="J1376" s="1" t="s">
        <v>48</v>
      </c>
      <c r="K1376" s="9" t="str">
        <f t="shared" si="21"/>
        <v>GPA</v>
      </c>
    </row>
    <row r="1377" spans="1:11" ht="15" customHeight="1">
      <c r="A1377" s="1">
        <v>7</v>
      </c>
      <c r="B1377" s="1">
        <v>7801</v>
      </c>
      <c r="C1377" s="1" t="s">
        <v>19</v>
      </c>
      <c r="D1377" s="1" t="s">
        <v>1875</v>
      </c>
      <c r="E1377" s="1" t="s">
        <v>1876</v>
      </c>
      <c r="F1377" s="1">
        <v>1841</v>
      </c>
      <c r="G1377" s="1">
        <v>36.21</v>
      </c>
      <c r="H1377" s="1">
        <v>51</v>
      </c>
      <c r="I1377" s="1">
        <v>0</v>
      </c>
      <c r="J1377" s="1" t="s">
        <v>48</v>
      </c>
      <c r="K1377" s="9" t="str">
        <f t="shared" si="21"/>
        <v>GPA</v>
      </c>
    </row>
    <row r="1378" spans="1:11" ht="15" customHeight="1">
      <c r="A1378" s="1">
        <v>7</v>
      </c>
      <c r="B1378" s="1">
        <v>7801</v>
      </c>
      <c r="C1378" s="1" t="s">
        <v>53</v>
      </c>
      <c r="D1378" s="1" t="s">
        <v>1875</v>
      </c>
      <c r="E1378" s="1" t="s">
        <v>1876</v>
      </c>
      <c r="F1378" s="1">
        <v>681</v>
      </c>
      <c r="G1378" s="1">
        <v>3.09</v>
      </c>
      <c r="H1378" s="1">
        <v>220</v>
      </c>
      <c r="I1378" s="1">
        <v>0</v>
      </c>
      <c r="J1378" s="1" t="s">
        <v>48</v>
      </c>
      <c r="K1378" s="9" t="str">
        <f t="shared" si="21"/>
        <v>GPA</v>
      </c>
    </row>
    <row r="1379" spans="1:11" ht="15" customHeight="1">
      <c r="A1379" s="1">
        <v>7</v>
      </c>
      <c r="B1379" s="1">
        <v>7801</v>
      </c>
      <c r="C1379" s="1" t="s">
        <v>53</v>
      </c>
      <c r="D1379" s="1" t="s">
        <v>1877</v>
      </c>
      <c r="E1379" s="1" t="s">
        <v>1878</v>
      </c>
      <c r="F1379" s="1">
        <v>10120</v>
      </c>
      <c r="G1379" s="1">
        <v>123.37</v>
      </c>
      <c r="H1379" s="1">
        <v>82</v>
      </c>
      <c r="I1379" s="1">
        <v>0</v>
      </c>
      <c r="J1379" s="1" t="s">
        <v>48</v>
      </c>
      <c r="K1379" s="9" t="str">
        <f t="shared" si="21"/>
        <v>GPA</v>
      </c>
    </row>
    <row r="1380" spans="1:11" ht="15" customHeight="1">
      <c r="A1380" s="1">
        <v>7</v>
      </c>
      <c r="B1380" s="1">
        <v>7801</v>
      </c>
      <c r="C1380" s="1" t="s">
        <v>53</v>
      </c>
      <c r="D1380" s="1" t="s">
        <v>1879</v>
      </c>
      <c r="E1380" s="1" t="s">
        <v>1880</v>
      </c>
      <c r="F1380" s="1">
        <v>1219</v>
      </c>
      <c r="G1380" s="1">
        <v>63.56</v>
      </c>
      <c r="H1380" s="1">
        <v>19</v>
      </c>
      <c r="I1380" s="1">
        <v>0</v>
      </c>
      <c r="J1380" s="1" t="s">
        <v>48</v>
      </c>
      <c r="K1380" s="9" t="str">
        <f t="shared" si="21"/>
        <v>GPA</v>
      </c>
    </row>
    <row r="1381" spans="1:11" ht="15" customHeight="1">
      <c r="A1381" s="1">
        <v>7</v>
      </c>
      <c r="B1381" s="1">
        <v>7801</v>
      </c>
      <c r="C1381" s="1" t="s">
        <v>53</v>
      </c>
      <c r="D1381" s="1" t="s">
        <v>1881</v>
      </c>
      <c r="E1381" s="1" t="s">
        <v>1882</v>
      </c>
      <c r="F1381" s="1">
        <v>308</v>
      </c>
      <c r="G1381" s="1">
        <v>4.93</v>
      </c>
      <c r="H1381" s="1">
        <v>62</v>
      </c>
      <c r="I1381" s="1">
        <v>0</v>
      </c>
      <c r="J1381" s="1" t="s">
        <v>48</v>
      </c>
      <c r="K1381" s="9" t="str">
        <f t="shared" si="21"/>
        <v>GPA</v>
      </c>
    </row>
    <row r="1382" spans="1:11" ht="15" customHeight="1">
      <c r="A1382" s="1">
        <v>7</v>
      </c>
      <c r="B1382" s="1">
        <v>7801</v>
      </c>
      <c r="C1382" s="1" t="s">
        <v>53</v>
      </c>
      <c r="D1382" s="1" t="s">
        <v>1883</v>
      </c>
      <c r="E1382" s="1" t="s">
        <v>1884</v>
      </c>
      <c r="F1382" s="1">
        <v>7560</v>
      </c>
      <c r="G1382" s="1">
        <v>131.08000000000001</v>
      </c>
      <c r="H1382" s="1">
        <v>58</v>
      </c>
      <c r="I1382" s="1">
        <v>0</v>
      </c>
      <c r="J1382" s="1" t="s">
        <v>48</v>
      </c>
      <c r="K1382" s="9" t="str">
        <f t="shared" si="21"/>
        <v>GPA</v>
      </c>
    </row>
    <row r="1383" spans="1:11" ht="15" customHeight="1">
      <c r="A1383" s="1">
        <v>7</v>
      </c>
      <c r="B1383" s="1">
        <v>7801</v>
      </c>
      <c r="C1383" s="1" t="s">
        <v>53</v>
      </c>
      <c r="D1383" s="1" t="s">
        <v>1885</v>
      </c>
      <c r="E1383" s="1" t="s">
        <v>1886</v>
      </c>
      <c r="F1383" s="1">
        <v>4894</v>
      </c>
      <c r="G1383" s="1">
        <v>93.2</v>
      </c>
      <c r="H1383" s="1">
        <v>53</v>
      </c>
      <c r="I1383" s="1">
        <v>0</v>
      </c>
      <c r="J1383" s="1" t="s">
        <v>48</v>
      </c>
      <c r="K1383" s="9" t="str">
        <f t="shared" si="21"/>
        <v>GPA</v>
      </c>
    </row>
    <row r="1384" spans="1:11" ht="15" customHeight="1">
      <c r="A1384" s="1">
        <v>7</v>
      </c>
      <c r="B1384" s="1">
        <v>7801</v>
      </c>
      <c r="C1384" s="1" t="s">
        <v>20</v>
      </c>
      <c r="D1384" s="1" t="s">
        <v>1887</v>
      </c>
      <c r="E1384" s="1" t="s">
        <v>1888</v>
      </c>
      <c r="F1384" s="1">
        <v>20</v>
      </c>
      <c r="G1384" s="1">
        <v>7.35</v>
      </c>
      <c r="H1384" s="1">
        <v>3</v>
      </c>
      <c r="I1384" s="1">
        <v>0</v>
      </c>
      <c r="J1384" s="1" t="s">
        <v>48</v>
      </c>
      <c r="K1384" s="9" t="str">
        <f t="shared" si="21"/>
        <v>GPA</v>
      </c>
    </row>
    <row r="1385" spans="1:11" ht="15" customHeight="1">
      <c r="A1385" s="1">
        <v>7</v>
      </c>
      <c r="B1385" s="1">
        <v>7801</v>
      </c>
      <c r="C1385" s="1" t="s">
        <v>53</v>
      </c>
      <c r="D1385" s="1" t="s">
        <v>1889</v>
      </c>
      <c r="E1385" s="1" t="s">
        <v>1890</v>
      </c>
      <c r="F1385" s="1">
        <v>10270</v>
      </c>
      <c r="G1385" s="1">
        <v>160.59</v>
      </c>
      <c r="H1385" s="1">
        <v>64</v>
      </c>
      <c r="I1385" s="1">
        <v>0</v>
      </c>
      <c r="J1385" s="1" t="s">
        <v>48</v>
      </c>
      <c r="K1385" s="9" t="str">
        <f t="shared" si="21"/>
        <v>GPA</v>
      </c>
    </row>
    <row r="1386" spans="1:11" ht="15" customHeight="1">
      <c r="A1386" s="1">
        <v>7</v>
      </c>
      <c r="B1386" s="1">
        <v>7801</v>
      </c>
      <c r="C1386" s="1" t="s">
        <v>18</v>
      </c>
      <c r="D1386" s="1" t="s">
        <v>1891</v>
      </c>
      <c r="E1386" s="1" t="s">
        <v>1892</v>
      </c>
      <c r="F1386" s="1">
        <v>430</v>
      </c>
      <c r="G1386" s="1">
        <v>57.03</v>
      </c>
      <c r="H1386" s="1">
        <v>8</v>
      </c>
      <c r="I1386" s="1">
        <v>0</v>
      </c>
      <c r="J1386" s="1" t="s">
        <v>48</v>
      </c>
      <c r="K1386" s="9" t="str">
        <f t="shared" si="21"/>
        <v>GPA</v>
      </c>
    </row>
    <row r="1387" spans="1:11" ht="15" customHeight="1">
      <c r="A1387" s="1">
        <v>7</v>
      </c>
      <c r="B1387" s="1">
        <v>7801</v>
      </c>
      <c r="C1387" s="1" t="s">
        <v>53</v>
      </c>
      <c r="D1387" s="1" t="s">
        <v>1893</v>
      </c>
      <c r="E1387" s="1" t="s">
        <v>1894</v>
      </c>
      <c r="F1387" s="1">
        <v>7347</v>
      </c>
      <c r="G1387" s="1">
        <v>108.04</v>
      </c>
      <c r="H1387" s="1">
        <v>68</v>
      </c>
      <c r="I1387" s="1">
        <v>0</v>
      </c>
      <c r="J1387" s="1" t="s">
        <v>48</v>
      </c>
      <c r="K1387" s="9" t="str">
        <f t="shared" si="21"/>
        <v>GPA</v>
      </c>
    </row>
    <row r="1388" spans="1:11" ht="15" customHeight="1">
      <c r="A1388" s="1">
        <v>7</v>
      </c>
      <c r="B1388" s="1">
        <v>7801</v>
      </c>
      <c r="C1388" s="1" t="s">
        <v>53</v>
      </c>
      <c r="D1388" s="1" t="s">
        <v>1895</v>
      </c>
      <c r="E1388" s="1" t="s">
        <v>1896</v>
      </c>
      <c r="F1388" s="1">
        <v>12891</v>
      </c>
      <c r="G1388" s="1">
        <v>164.99</v>
      </c>
      <c r="H1388" s="1">
        <v>78</v>
      </c>
      <c r="I1388" s="1">
        <v>0</v>
      </c>
      <c r="J1388" s="1" t="s">
        <v>48</v>
      </c>
      <c r="K1388" s="9" t="str">
        <f t="shared" si="21"/>
        <v>GPA</v>
      </c>
    </row>
    <row r="1389" spans="1:11" ht="15" customHeight="1">
      <c r="A1389" s="1">
        <v>7</v>
      </c>
      <c r="B1389" s="1">
        <v>7801</v>
      </c>
      <c r="C1389" s="1" t="s">
        <v>20</v>
      </c>
      <c r="D1389" s="1" t="s">
        <v>1897</v>
      </c>
      <c r="E1389" s="1" t="s">
        <v>1898</v>
      </c>
      <c r="F1389" s="1">
        <v>2</v>
      </c>
      <c r="G1389" s="1">
        <v>3.53</v>
      </c>
      <c r="H1389" s="1">
        <v>1</v>
      </c>
      <c r="I1389" s="1">
        <v>0</v>
      </c>
      <c r="J1389" s="1" t="s">
        <v>48</v>
      </c>
      <c r="K1389" s="9" t="str">
        <f t="shared" si="21"/>
        <v>GPA</v>
      </c>
    </row>
    <row r="1390" spans="1:11" ht="15" customHeight="1">
      <c r="A1390" s="1">
        <v>7</v>
      </c>
      <c r="B1390" s="1">
        <v>7801</v>
      </c>
      <c r="C1390" s="1" t="s">
        <v>53</v>
      </c>
      <c r="D1390" s="1" t="s">
        <v>1897</v>
      </c>
      <c r="E1390" s="1" t="s">
        <v>1898</v>
      </c>
      <c r="F1390" s="1">
        <v>244</v>
      </c>
      <c r="G1390" s="1">
        <v>3.58</v>
      </c>
      <c r="H1390" s="1">
        <v>68</v>
      </c>
      <c r="I1390" s="1">
        <v>0</v>
      </c>
      <c r="J1390" s="1" t="s">
        <v>48</v>
      </c>
      <c r="K1390" s="9" t="str">
        <f t="shared" si="21"/>
        <v>GPA</v>
      </c>
    </row>
    <row r="1391" spans="1:11" ht="15" customHeight="1">
      <c r="A1391" s="1">
        <v>7</v>
      </c>
      <c r="B1391" s="1">
        <v>7801</v>
      </c>
      <c r="C1391" s="1" t="s">
        <v>53</v>
      </c>
      <c r="D1391" s="1" t="s">
        <v>1899</v>
      </c>
      <c r="E1391" s="1" t="s">
        <v>1900</v>
      </c>
      <c r="F1391" s="1">
        <v>13254</v>
      </c>
      <c r="G1391" s="1">
        <v>164.05</v>
      </c>
      <c r="H1391" s="1">
        <v>81</v>
      </c>
      <c r="I1391" s="1">
        <v>0</v>
      </c>
      <c r="J1391" s="1" t="s">
        <v>48</v>
      </c>
      <c r="K1391" s="9" t="str">
        <f t="shared" si="21"/>
        <v>GPA</v>
      </c>
    </row>
    <row r="1392" spans="1:11" ht="15" customHeight="1">
      <c r="A1392" s="1">
        <v>7</v>
      </c>
      <c r="B1392" s="1">
        <v>7801</v>
      </c>
      <c r="C1392" s="1" t="s">
        <v>53</v>
      </c>
      <c r="D1392" s="1" t="s">
        <v>1901</v>
      </c>
      <c r="E1392" s="1" t="s">
        <v>1902</v>
      </c>
      <c r="F1392" s="1">
        <v>8699</v>
      </c>
      <c r="G1392" s="1">
        <v>166.19</v>
      </c>
      <c r="H1392" s="1">
        <v>52</v>
      </c>
      <c r="I1392" s="1">
        <v>0</v>
      </c>
      <c r="J1392" s="1" t="s">
        <v>48</v>
      </c>
      <c r="K1392" s="9" t="str">
        <f t="shared" si="21"/>
        <v>GPA</v>
      </c>
    </row>
    <row r="1393" spans="1:11" ht="15" customHeight="1">
      <c r="A1393" s="1">
        <v>7</v>
      </c>
      <c r="B1393" s="1">
        <v>7801</v>
      </c>
      <c r="C1393" s="1" t="s">
        <v>20</v>
      </c>
      <c r="D1393" s="1" t="s">
        <v>1903</v>
      </c>
      <c r="E1393" s="1" t="s">
        <v>1904</v>
      </c>
      <c r="F1393" s="1">
        <v>6</v>
      </c>
      <c r="G1393" s="1">
        <v>12.65</v>
      </c>
      <c r="H1393" s="1">
        <v>0</v>
      </c>
      <c r="I1393" s="1">
        <v>0</v>
      </c>
      <c r="J1393" s="1" t="s">
        <v>48</v>
      </c>
      <c r="K1393" s="9" t="str">
        <f t="shared" si="21"/>
        <v>GPA</v>
      </c>
    </row>
    <row r="1394" spans="1:11" ht="15" customHeight="1">
      <c r="A1394" s="1">
        <v>7</v>
      </c>
      <c r="B1394" s="1">
        <v>7801</v>
      </c>
      <c r="C1394" s="1" t="s">
        <v>53</v>
      </c>
      <c r="D1394" s="1" t="s">
        <v>1903</v>
      </c>
      <c r="E1394" s="1" t="s">
        <v>1904</v>
      </c>
      <c r="F1394" s="1">
        <v>128</v>
      </c>
      <c r="G1394" s="1">
        <v>4.7699999999999996</v>
      </c>
      <c r="H1394" s="1">
        <v>27</v>
      </c>
      <c r="I1394" s="1">
        <v>0</v>
      </c>
      <c r="J1394" s="1" t="s">
        <v>48</v>
      </c>
      <c r="K1394" s="9" t="str">
        <f t="shared" si="21"/>
        <v>GPA</v>
      </c>
    </row>
    <row r="1395" spans="1:11" ht="15" customHeight="1">
      <c r="A1395" s="1">
        <v>7</v>
      </c>
      <c r="B1395" s="1">
        <v>7801</v>
      </c>
      <c r="C1395" s="1" t="s">
        <v>18</v>
      </c>
      <c r="D1395" s="1" t="s">
        <v>1905</v>
      </c>
      <c r="E1395" s="1" t="s">
        <v>1906</v>
      </c>
      <c r="F1395" s="1">
        <v>94</v>
      </c>
      <c r="G1395" s="1">
        <v>4.1399999999999997</v>
      </c>
      <c r="H1395" s="1">
        <v>23</v>
      </c>
      <c r="I1395" s="1">
        <v>0</v>
      </c>
      <c r="J1395" s="1" t="s">
        <v>48</v>
      </c>
      <c r="K1395" s="9" t="str">
        <f t="shared" si="21"/>
        <v>GPA</v>
      </c>
    </row>
    <row r="1396" spans="1:11" ht="15" customHeight="1">
      <c r="A1396" s="1">
        <v>7</v>
      </c>
      <c r="B1396" s="1">
        <v>7801</v>
      </c>
      <c r="C1396" s="1" t="s">
        <v>20</v>
      </c>
      <c r="D1396" s="1" t="s">
        <v>1905</v>
      </c>
      <c r="E1396" s="1" t="s">
        <v>1906</v>
      </c>
      <c r="F1396" s="1">
        <v>1</v>
      </c>
      <c r="G1396" s="1">
        <v>2.4500000000000002</v>
      </c>
      <c r="H1396" s="1">
        <v>0</v>
      </c>
      <c r="I1396" s="1">
        <v>0</v>
      </c>
      <c r="J1396" s="1" t="s">
        <v>48</v>
      </c>
      <c r="K1396" s="9" t="str">
        <f t="shared" si="21"/>
        <v>GPA</v>
      </c>
    </row>
    <row r="1397" spans="1:11" ht="15" customHeight="1">
      <c r="A1397" s="1">
        <v>7</v>
      </c>
      <c r="B1397" s="1">
        <v>7801</v>
      </c>
      <c r="C1397" s="1" t="s">
        <v>53</v>
      </c>
      <c r="D1397" s="1" t="s">
        <v>1905</v>
      </c>
      <c r="E1397" s="1" t="s">
        <v>1906</v>
      </c>
      <c r="F1397" s="1">
        <v>474</v>
      </c>
      <c r="G1397" s="1">
        <v>6.26</v>
      </c>
      <c r="H1397" s="1">
        <v>76</v>
      </c>
      <c r="I1397" s="1">
        <v>0</v>
      </c>
      <c r="J1397" s="1" t="s">
        <v>48</v>
      </c>
      <c r="K1397" s="9" t="str">
        <f t="shared" si="21"/>
        <v>GPA</v>
      </c>
    </row>
    <row r="1398" spans="1:11" ht="15" customHeight="1">
      <c r="A1398" s="1">
        <v>7</v>
      </c>
      <c r="B1398" s="1">
        <v>7801</v>
      </c>
      <c r="C1398" s="1" t="s">
        <v>53</v>
      </c>
      <c r="D1398" s="1" t="s">
        <v>1907</v>
      </c>
      <c r="E1398" s="1" t="s">
        <v>1908</v>
      </c>
      <c r="F1398" s="1">
        <v>15213</v>
      </c>
      <c r="G1398" s="1">
        <v>199.7</v>
      </c>
      <c r="H1398" s="1">
        <v>76</v>
      </c>
      <c r="I1398" s="1">
        <v>0</v>
      </c>
      <c r="J1398" s="1" t="s">
        <v>48</v>
      </c>
      <c r="K1398" s="9" t="str">
        <f t="shared" si="21"/>
        <v>GPA</v>
      </c>
    </row>
    <row r="1399" spans="1:11" ht="15" customHeight="1">
      <c r="A1399" s="1">
        <v>7</v>
      </c>
      <c r="B1399" s="1">
        <v>7801</v>
      </c>
      <c r="C1399" s="1" t="s">
        <v>53</v>
      </c>
      <c r="D1399" s="1" t="s">
        <v>1909</v>
      </c>
      <c r="E1399" s="1" t="s">
        <v>1910</v>
      </c>
      <c r="F1399" s="1">
        <v>2250</v>
      </c>
      <c r="G1399" s="1">
        <v>41.15</v>
      </c>
      <c r="H1399" s="1">
        <v>55</v>
      </c>
      <c r="I1399" s="1">
        <v>0</v>
      </c>
      <c r="J1399" s="1" t="s">
        <v>48</v>
      </c>
      <c r="K1399" s="9" t="str">
        <f t="shared" si="21"/>
        <v>GPA</v>
      </c>
    </row>
    <row r="1400" spans="1:11" ht="15" customHeight="1">
      <c r="A1400" s="1">
        <v>7</v>
      </c>
      <c r="B1400" s="1">
        <v>7801</v>
      </c>
      <c r="C1400" s="1" t="s">
        <v>20</v>
      </c>
      <c r="D1400" s="1" t="s">
        <v>1911</v>
      </c>
      <c r="E1400" s="1" t="s">
        <v>1912</v>
      </c>
      <c r="F1400" s="1">
        <v>9</v>
      </c>
      <c r="G1400" s="1">
        <v>3.36</v>
      </c>
      <c r="H1400" s="1">
        <v>3</v>
      </c>
      <c r="I1400" s="1">
        <v>0</v>
      </c>
      <c r="J1400" s="1" t="s">
        <v>48</v>
      </c>
      <c r="K1400" s="9" t="str">
        <f t="shared" si="21"/>
        <v>GPA</v>
      </c>
    </row>
    <row r="1401" spans="1:11" ht="15" customHeight="1">
      <c r="A1401" s="1">
        <v>7</v>
      </c>
      <c r="B1401" s="1">
        <v>7801</v>
      </c>
      <c r="C1401" s="1" t="s">
        <v>53</v>
      </c>
      <c r="D1401" s="1" t="s">
        <v>1911</v>
      </c>
      <c r="E1401" s="1" t="s">
        <v>1912</v>
      </c>
      <c r="F1401" s="1">
        <v>7897</v>
      </c>
      <c r="G1401" s="1">
        <v>146.49</v>
      </c>
      <c r="H1401" s="1">
        <v>54</v>
      </c>
      <c r="I1401" s="1">
        <v>0</v>
      </c>
      <c r="J1401" s="1" t="s">
        <v>48</v>
      </c>
      <c r="K1401" s="9" t="str">
        <f t="shared" si="21"/>
        <v>GPA</v>
      </c>
    </row>
    <row r="1402" spans="1:11" ht="15" customHeight="1">
      <c r="A1402" s="1">
        <v>7</v>
      </c>
      <c r="B1402" s="1">
        <v>7801</v>
      </c>
      <c r="C1402" s="1" t="s">
        <v>53</v>
      </c>
      <c r="D1402" s="1" t="s">
        <v>1913</v>
      </c>
      <c r="E1402" s="1" t="s">
        <v>1914</v>
      </c>
      <c r="F1402" s="1">
        <v>11968</v>
      </c>
      <c r="G1402" s="1">
        <v>162.19</v>
      </c>
      <c r="H1402" s="1">
        <v>74</v>
      </c>
      <c r="I1402" s="1">
        <v>0</v>
      </c>
      <c r="J1402" s="1" t="s">
        <v>48</v>
      </c>
      <c r="K1402" s="9" t="str">
        <f t="shared" si="21"/>
        <v>GPA</v>
      </c>
    </row>
    <row r="1403" spans="1:11" ht="15" customHeight="1">
      <c r="A1403" s="1">
        <v>7</v>
      </c>
      <c r="B1403" s="1">
        <v>7801</v>
      </c>
      <c r="C1403" s="1" t="s">
        <v>53</v>
      </c>
      <c r="D1403" s="1" t="s">
        <v>1915</v>
      </c>
      <c r="E1403" s="1" t="s">
        <v>1916</v>
      </c>
      <c r="F1403" s="1">
        <v>9943</v>
      </c>
      <c r="G1403" s="1">
        <v>170.18</v>
      </c>
      <c r="H1403" s="1">
        <v>58</v>
      </c>
      <c r="I1403" s="1">
        <v>0</v>
      </c>
      <c r="J1403" s="1" t="s">
        <v>48</v>
      </c>
      <c r="K1403" s="9" t="str">
        <f t="shared" si="21"/>
        <v>GPA</v>
      </c>
    </row>
    <row r="1404" spans="1:11" ht="15" customHeight="1">
      <c r="A1404" s="1">
        <v>7</v>
      </c>
      <c r="B1404" s="1">
        <v>7801</v>
      </c>
      <c r="C1404" s="1" t="s">
        <v>18</v>
      </c>
      <c r="D1404" s="1" t="s">
        <v>1917</v>
      </c>
      <c r="E1404" s="1" t="s">
        <v>1918</v>
      </c>
      <c r="F1404" s="1">
        <v>568</v>
      </c>
      <c r="G1404" s="1">
        <v>37.130000000000003</v>
      </c>
      <c r="H1404" s="1">
        <v>15</v>
      </c>
      <c r="I1404" s="1">
        <v>0</v>
      </c>
      <c r="J1404" s="1" t="s">
        <v>48</v>
      </c>
      <c r="K1404" s="9" t="str">
        <f t="shared" si="21"/>
        <v>GPA</v>
      </c>
    </row>
    <row r="1405" spans="1:11" ht="15" customHeight="1">
      <c r="A1405" s="1">
        <v>7</v>
      </c>
      <c r="B1405" s="1">
        <v>7801</v>
      </c>
      <c r="C1405" s="1" t="s">
        <v>53</v>
      </c>
      <c r="D1405" s="1" t="s">
        <v>1917</v>
      </c>
      <c r="E1405" s="1" t="s">
        <v>1918</v>
      </c>
      <c r="F1405" s="1">
        <v>417</v>
      </c>
      <c r="G1405" s="1">
        <v>2.52</v>
      </c>
      <c r="H1405" s="1">
        <v>165</v>
      </c>
      <c r="I1405" s="1">
        <v>0</v>
      </c>
      <c r="J1405" s="1" t="s">
        <v>48</v>
      </c>
      <c r="K1405" s="9" t="str">
        <f t="shared" si="21"/>
        <v>GPA</v>
      </c>
    </row>
    <row r="1406" spans="1:11" ht="15" customHeight="1">
      <c r="A1406" s="1">
        <v>7</v>
      </c>
      <c r="B1406" s="1">
        <v>7801</v>
      </c>
      <c r="C1406" s="1" t="s">
        <v>53</v>
      </c>
      <c r="D1406" s="1" t="s">
        <v>1919</v>
      </c>
      <c r="E1406" s="1" t="s">
        <v>1920</v>
      </c>
      <c r="F1406" s="1">
        <v>35</v>
      </c>
      <c r="G1406" s="1">
        <v>2.62</v>
      </c>
      <c r="H1406" s="1">
        <v>13</v>
      </c>
      <c r="I1406" s="1">
        <v>0</v>
      </c>
      <c r="J1406" s="1" t="s">
        <v>48</v>
      </c>
      <c r="K1406" s="9" t="str">
        <f t="shared" si="21"/>
        <v>GPA</v>
      </c>
    </row>
    <row r="1407" spans="1:11" ht="15" customHeight="1">
      <c r="A1407" s="1">
        <v>7</v>
      </c>
      <c r="B1407" s="1">
        <v>7801</v>
      </c>
      <c r="C1407" s="1" t="s">
        <v>53</v>
      </c>
      <c r="D1407" s="1" t="s">
        <v>1921</v>
      </c>
      <c r="E1407" s="1" t="s">
        <v>1922</v>
      </c>
      <c r="F1407" s="1">
        <v>922</v>
      </c>
      <c r="G1407" s="1">
        <v>27.45</v>
      </c>
      <c r="H1407" s="1">
        <v>34</v>
      </c>
      <c r="I1407" s="1">
        <v>0</v>
      </c>
      <c r="J1407" s="1" t="s">
        <v>48</v>
      </c>
      <c r="K1407" s="9" t="str">
        <f t="shared" si="21"/>
        <v>GPA</v>
      </c>
    </row>
    <row r="1408" spans="1:11" ht="15" customHeight="1">
      <c r="A1408" s="1">
        <v>7</v>
      </c>
      <c r="B1408" s="1">
        <v>7801</v>
      </c>
      <c r="C1408" s="1" t="s">
        <v>53</v>
      </c>
      <c r="D1408" s="1" t="s">
        <v>1923</v>
      </c>
      <c r="E1408" s="1" t="s">
        <v>1924</v>
      </c>
      <c r="F1408" s="1">
        <v>77</v>
      </c>
      <c r="G1408" s="1">
        <v>1.98</v>
      </c>
      <c r="H1408" s="1">
        <v>39</v>
      </c>
      <c r="I1408" s="1">
        <v>0</v>
      </c>
      <c r="J1408" s="1" t="s">
        <v>48</v>
      </c>
      <c r="K1408" s="9" t="str">
        <f t="shared" si="21"/>
        <v>GPA</v>
      </c>
    </row>
    <row r="1409" spans="1:11" ht="15" customHeight="1">
      <c r="A1409" s="1">
        <v>7</v>
      </c>
      <c r="B1409" s="1">
        <v>7801</v>
      </c>
      <c r="C1409" s="1" t="s">
        <v>53</v>
      </c>
      <c r="D1409" s="1" t="s">
        <v>1925</v>
      </c>
      <c r="E1409" s="1" t="s">
        <v>1926</v>
      </c>
      <c r="F1409" s="1">
        <v>67</v>
      </c>
      <c r="G1409" s="1">
        <v>4.03</v>
      </c>
      <c r="H1409" s="1">
        <v>17</v>
      </c>
      <c r="I1409" s="1">
        <v>0</v>
      </c>
      <c r="J1409" s="1" t="s">
        <v>48</v>
      </c>
      <c r="K1409" s="9" t="str">
        <f t="shared" si="21"/>
        <v>GPA</v>
      </c>
    </row>
    <row r="1410" spans="1:11" ht="15" customHeight="1">
      <c r="A1410" s="1">
        <v>7</v>
      </c>
      <c r="B1410" s="1">
        <v>7801</v>
      </c>
      <c r="C1410" s="1" t="s">
        <v>53</v>
      </c>
      <c r="D1410" s="1" t="s">
        <v>1927</v>
      </c>
      <c r="E1410" s="1" t="s">
        <v>1928</v>
      </c>
      <c r="F1410" s="1">
        <v>992</v>
      </c>
      <c r="G1410" s="1">
        <v>22.71</v>
      </c>
      <c r="H1410" s="1">
        <v>44</v>
      </c>
      <c r="I1410" s="1">
        <v>0</v>
      </c>
      <c r="J1410" s="1" t="s">
        <v>48</v>
      </c>
      <c r="K1410" s="9" t="str">
        <f t="shared" ref="K1410:K1473" si="22">IF(J1410&lt;&gt;"",IF(OR(UPPER(J1410)="TERCEIRO",UPPER(J1410)="TERCEIRA"),"TERCEIRA",IF(UPPER(J1410)="GPA","GPA",J1410)),IF(LEFT(D1410,1)="T","TERCEIRA","GPA"))</f>
        <v>GPA</v>
      </c>
    </row>
    <row r="1411" spans="1:11" ht="15" customHeight="1">
      <c r="A1411" s="1">
        <v>7</v>
      </c>
      <c r="B1411" s="1">
        <v>7801</v>
      </c>
      <c r="C1411" s="1" t="s">
        <v>53</v>
      </c>
      <c r="D1411" s="1" t="s">
        <v>1929</v>
      </c>
      <c r="E1411" s="1" t="s">
        <v>1930</v>
      </c>
      <c r="F1411" s="1">
        <v>12781</v>
      </c>
      <c r="G1411" s="1">
        <v>154.9</v>
      </c>
      <c r="H1411" s="1">
        <v>83</v>
      </c>
      <c r="I1411" s="1">
        <v>0</v>
      </c>
      <c r="J1411" s="1" t="s">
        <v>48</v>
      </c>
      <c r="K1411" s="9" t="str">
        <f t="shared" si="22"/>
        <v>GPA</v>
      </c>
    </row>
    <row r="1412" spans="1:11" ht="15" customHeight="1">
      <c r="A1412" s="1">
        <v>7</v>
      </c>
      <c r="B1412" s="1">
        <v>7801</v>
      </c>
      <c r="C1412" s="1" t="s">
        <v>53</v>
      </c>
      <c r="D1412" s="1" t="s">
        <v>1931</v>
      </c>
      <c r="E1412" s="1" t="s">
        <v>1932</v>
      </c>
      <c r="F1412" s="1">
        <v>346</v>
      </c>
      <c r="G1412" s="1">
        <v>6.16</v>
      </c>
      <c r="H1412" s="1">
        <v>56</v>
      </c>
      <c r="I1412" s="1">
        <v>0</v>
      </c>
      <c r="J1412" s="1" t="s">
        <v>48</v>
      </c>
      <c r="K1412" s="9" t="str">
        <f t="shared" si="22"/>
        <v>GPA</v>
      </c>
    </row>
    <row r="1413" spans="1:11" ht="15" customHeight="1">
      <c r="A1413" s="1">
        <v>7</v>
      </c>
      <c r="B1413" s="1">
        <v>7801</v>
      </c>
      <c r="C1413" s="1" t="s">
        <v>53</v>
      </c>
      <c r="D1413" s="1" t="s">
        <v>1933</v>
      </c>
      <c r="E1413" s="1" t="s">
        <v>1934</v>
      </c>
      <c r="F1413" s="1">
        <v>9937</v>
      </c>
      <c r="G1413" s="1">
        <v>123.41</v>
      </c>
      <c r="H1413" s="1">
        <v>81</v>
      </c>
      <c r="I1413" s="1">
        <v>0</v>
      </c>
      <c r="J1413" s="1" t="s">
        <v>48</v>
      </c>
      <c r="K1413" s="9" t="str">
        <f t="shared" si="22"/>
        <v>GPA</v>
      </c>
    </row>
    <row r="1414" spans="1:11" ht="15" customHeight="1">
      <c r="A1414" s="1">
        <v>7</v>
      </c>
      <c r="B1414" s="1">
        <v>7801</v>
      </c>
      <c r="C1414" s="1" t="s">
        <v>53</v>
      </c>
      <c r="D1414" s="1" t="s">
        <v>1935</v>
      </c>
      <c r="E1414" s="1" t="s">
        <v>1936</v>
      </c>
      <c r="F1414" s="1">
        <v>9752</v>
      </c>
      <c r="G1414" s="1">
        <v>157.91999999999999</v>
      </c>
      <c r="H1414" s="1">
        <v>62</v>
      </c>
      <c r="I1414" s="1">
        <v>0</v>
      </c>
      <c r="J1414" s="1" t="s">
        <v>48</v>
      </c>
      <c r="K1414" s="9" t="str">
        <f t="shared" si="22"/>
        <v>GPA</v>
      </c>
    </row>
    <row r="1415" spans="1:11" ht="15" customHeight="1">
      <c r="A1415" s="1">
        <v>7</v>
      </c>
      <c r="B1415" s="1">
        <v>7801</v>
      </c>
      <c r="C1415" s="1" t="s">
        <v>53</v>
      </c>
      <c r="D1415" s="1" t="s">
        <v>1937</v>
      </c>
      <c r="E1415" s="1" t="s">
        <v>1938</v>
      </c>
      <c r="F1415" s="1">
        <v>12201</v>
      </c>
      <c r="G1415" s="1">
        <v>159.28</v>
      </c>
      <c r="H1415" s="1">
        <v>77</v>
      </c>
      <c r="I1415" s="1">
        <v>0</v>
      </c>
      <c r="J1415" s="1" t="s">
        <v>48</v>
      </c>
      <c r="K1415" s="9" t="str">
        <f t="shared" si="22"/>
        <v>GPA</v>
      </c>
    </row>
    <row r="1416" spans="1:11" ht="15" customHeight="1">
      <c r="A1416" s="1">
        <v>7</v>
      </c>
      <c r="B1416" s="1">
        <v>7801</v>
      </c>
      <c r="C1416" s="1" t="s">
        <v>53</v>
      </c>
      <c r="D1416" s="1" t="s">
        <v>1939</v>
      </c>
      <c r="E1416" s="1" t="s">
        <v>1940</v>
      </c>
      <c r="F1416" s="1">
        <v>7731</v>
      </c>
      <c r="G1416" s="1">
        <v>110.62</v>
      </c>
      <c r="H1416" s="1">
        <v>70</v>
      </c>
      <c r="I1416" s="1">
        <v>0</v>
      </c>
      <c r="J1416" s="1" t="s">
        <v>48</v>
      </c>
      <c r="K1416" s="9" t="str">
        <f t="shared" si="22"/>
        <v>GPA</v>
      </c>
    </row>
    <row r="1417" spans="1:11" ht="15" customHeight="1">
      <c r="A1417" s="1">
        <v>7</v>
      </c>
      <c r="B1417" s="1">
        <v>7801</v>
      </c>
      <c r="C1417" s="1" t="s">
        <v>53</v>
      </c>
      <c r="D1417" s="1" t="s">
        <v>1941</v>
      </c>
      <c r="E1417" s="1" t="s">
        <v>1942</v>
      </c>
      <c r="F1417" s="1">
        <v>9136</v>
      </c>
      <c r="G1417" s="1">
        <v>163.61000000000001</v>
      </c>
      <c r="H1417" s="1">
        <v>56</v>
      </c>
      <c r="I1417" s="1">
        <v>0</v>
      </c>
      <c r="J1417" s="1" t="s">
        <v>48</v>
      </c>
      <c r="K1417" s="9" t="str">
        <f t="shared" si="22"/>
        <v>GPA</v>
      </c>
    </row>
    <row r="1418" spans="1:11" ht="15" customHeight="1">
      <c r="A1418" s="1">
        <v>7</v>
      </c>
      <c r="B1418" s="1">
        <v>7801</v>
      </c>
      <c r="C1418" s="1" t="s">
        <v>53</v>
      </c>
      <c r="D1418" s="1" t="s">
        <v>1943</v>
      </c>
      <c r="E1418" s="1" t="s">
        <v>1944</v>
      </c>
      <c r="F1418" s="1">
        <v>8123</v>
      </c>
      <c r="G1418" s="1">
        <v>110.71</v>
      </c>
      <c r="H1418" s="1">
        <v>73</v>
      </c>
      <c r="I1418" s="1">
        <v>0</v>
      </c>
      <c r="J1418" s="1" t="s">
        <v>48</v>
      </c>
      <c r="K1418" s="9" t="str">
        <f t="shared" si="22"/>
        <v>GPA</v>
      </c>
    </row>
    <row r="1419" spans="1:11" ht="15" customHeight="1">
      <c r="A1419" s="1">
        <v>7</v>
      </c>
      <c r="B1419" s="1">
        <v>7801</v>
      </c>
      <c r="C1419" s="1" t="s">
        <v>53</v>
      </c>
      <c r="D1419" s="1" t="s">
        <v>1945</v>
      </c>
      <c r="E1419" s="1" t="s">
        <v>1946</v>
      </c>
      <c r="F1419" s="1">
        <v>9944</v>
      </c>
      <c r="G1419" s="1">
        <v>170.15</v>
      </c>
      <c r="H1419" s="1">
        <v>58</v>
      </c>
      <c r="I1419" s="1">
        <v>0</v>
      </c>
      <c r="J1419" s="1" t="s">
        <v>48</v>
      </c>
      <c r="K1419" s="9" t="str">
        <f t="shared" si="22"/>
        <v>GPA</v>
      </c>
    </row>
    <row r="1420" spans="1:11" ht="15" customHeight="1">
      <c r="A1420" s="1">
        <v>7</v>
      </c>
      <c r="B1420" s="1">
        <v>7801</v>
      </c>
      <c r="C1420" s="1" t="s">
        <v>53</v>
      </c>
      <c r="D1420" s="1" t="s">
        <v>1947</v>
      </c>
      <c r="E1420" s="1" t="s">
        <v>1948</v>
      </c>
      <c r="F1420" s="1">
        <v>8077</v>
      </c>
      <c r="G1420" s="1">
        <v>134.66</v>
      </c>
      <c r="H1420" s="1">
        <v>60</v>
      </c>
      <c r="I1420" s="1">
        <v>0</v>
      </c>
      <c r="J1420" s="1" t="s">
        <v>48</v>
      </c>
      <c r="K1420" s="9" t="str">
        <f t="shared" si="22"/>
        <v>GPA</v>
      </c>
    </row>
    <row r="1421" spans="1:11" ht="15" customHeight="1">
      <c r="A1421" s="1">
        <v>7</v>
      </c>
      <c r="B1421" s="1">
        <v>7801</v>
      </c>
      <c r="C1421" s="1" t="s">
        <v>53</v>
      </c>
      <c r="D1421" s="1" t="s">
        <v>1949</v>
      </c>
      <c r="E1421" s="1" t="s">
        <v>1950</v>
      </c>
      <c r="F1421" s="1">
        <v>1891</v>
      </c>
      <c r="G1421" s="1">
        <v>69.33</v>
      </c>
      <c r="H1421" s="1">
        <v>27</v>
      </c>
      <c r="I1421" s="1">
        <v>0</v>
      </c>
      <c r="J1421" s="1" t="s">
        <v>48</v>
      </c>
      <c r="K1421" s="9" t="str">
        <f t="shared" si="22"/>
        <v>GPA</v>
      </c>
    </row>
    <row r="1422" spans="1:11" ht="15" customHeight="1">
      <c r="A1422" s="1">
        <v>7</v>
      </c>
      <c r="B1422" s="1">
        <v>7801</v>
      </c>
      <c r="C1422" s="1" t="s">
        <v>53</v>
      </c>
      <c r="D1422" s="1" t="s">
        <v>1951</v>
      </c>
      <c r="E1422" s="1" t="s">
        <v>1952</v>
      </c>
      <c r="F1422" s="1">
        <v>8776</v>
      </c>
      <c r="G1422" s="1">
        <v>128.05000000000001</v>
      </c>
      <c r="H1422" s="1">
        <v>69</v>
      </c>
      <c r="I1422" s="1">
        <v>0</v>
      </c>
      <c r="J1422" s="1" t="s">
        <v>48</v>
      </c>
      <c r="K1422" s="9" t="str">
        <f t="shared" si="22"/>
        <v>GPA</v>
      </c>
    </row>
    <row r="1423" spans="1:11" ht="15" customHeight="1">
      <c r="A1423" s="1">
        <v>7</v>
      </c>
      <c r="B1423" s="1">
        <v>7801</v>
      </c>
      <c r="C1423" s="1" t="s">
        <v>53</v>
      </c>
      <c r="D1423" s="1" t="s">
        <v>1953</v>
      </c>
      <c r="E1423" s="1" t="s">
        <v>1954</v>
      </c>
      <c r="F1423" s="1">
        <v>4443</v>
      </c>
      <c r="G1423" s="1">
        <v>110.09</v>
      </c>
      <c r="H1423" s="1">
        <v>40</v>
      </c>
      <c r="I1423" s="1">
        <v>0</v>
      </c>
      <c r="J1423" s="1" t="s">
        <v>48</v>
      </c>
      <c r="K1423" s="9" t="str">
        <f t="shared" si="22"/>
        <v>GPA</v>
      </c>
    </row>
    <row r="1424" spans="1:11" ht="15" customHeight="1">
      <c r="A1424" s="1">
        <v>7</v>
      </c>
      <c r="B1424" s="1">
        <v>7801</v>
      </c>
      <c r="C1424" s="1" t="s">
        <v>53</v>
      </c>
      <c r="D1424" s="1" t="s">
        <v>1955</v>
      </c>
      <c r="E1424" s="1" t="s">
        <v>1956</v>
      </c>
      <c r="F1424" s="1">
        <v>5230</v>
      </c>
      <c r="G1424" s="1">
        <v>137.03</v>
      </c>
      <c r="H1424" s="1">
        <v>38</v>
      </c>
      <c r="I1424" s="1">
        <v>0</v>
      </c>
      <c r="J1424" s="1" t="s">
        <v>48</v>
      </c>
      <c r="K1424" s="9" t="str">
        <f t="shared" si="22"/>
        <v>GPA</v>
      </c>
    </row>
    <row r="1425" spans="1:11" ht="15" customHeight="1">
      <c r="A1425" s="1">
        <v>7</v>
      </c>
      <c r="B1425" s="1">
        <v>7801</v>
      </c>
      <c r="C1425" s="1" t="s">
        <v>53</v>
      </c>
      <c r="D1425" s="1" t="s">
        <v>1957</v>
      </c>
      <c r="E1425" s="1" t="s">
        <v>1958</v>
      </c>
      <c r="F1425" s="1">
        <v>4396</v>
      </c>
      <c r="G1425" s="1">
        <v>60.15</v>
      </c>
      <c r="H1425" s="1">
        <v>73</v>
      </c>
      <c r="I1425" s="1">
        <v>0</v>
      </c>
      <c r="J1425" s="1" t="s">
        <v>48</v>
      </c>
      <c r="K1425" s="9" t="str">
        <f t="shared" si="22"/>
        <v>GPA</v>
      </c>
    </row>
    <row r="1426" spans="1:11" ht="15" customHeight="1">
      <c r="A1426" s="1">
        <v>7</v>
      </c>
      <c r="B1426" s="1">
        <v>7801</v>
      </c>
      <c r="C1426" s="1" t="s">
        <v>53</v>
      </c>
      <c r="D1426" s="1" t="s">
        <v>1959</v>
      </c>
      <c r="E1426" s="1" t="s">
        <v>1960</v>
      </c>
      <c r="F1426" s="1">
        <v>1945</v>
      </c>
      <c r="G1426" s="1">
        <v>41.06</v>
      </c>
      <c r="H1426" s="1">
        <v>47</v>
      </c>
      <c r="I1426" s="1">
        <v>0</v>
      </c>
      <c r="J1426" s="1" t="s">
        <v>48</v>
      </c>
      <c r="K1426" s="9" t="str">
        <f t="shared" si="22"/>
        <v>GPA</v>
      </c>
    </row>
    <row r="1427" spans="1:11" ht="15" customHeight="1">
      <c r="A1427" s="1">
        <v>7</v>
      </c>
      <c r="B1427" s="1">
        <v>7801</v>
      </c>
      <c r="C1427" s="1" t="s">
        <v>53</v>
      </c>
      <c r="D1427" s="1" t="s">
        <v>1961</v>
      </c>
      <c r="E1427" s="1" t="s">
        <v>1962</v>
      </c>
      <c r="F1427" s="1">
        <v>7153</v>
      </c>
      <c r="G1427" s="1">
        <v>137.52000000000001</v>
      </c>
      <c r="H1427" s="1">
        <v>52</v>
      </c>
      <c r="I1427" s="1">
        <v>0</v>
      </c>
      <c r="J1427" s="1" t="s">
        <v>48</v>
      </c>
      <c r="K1427" s="9" t="str">
        <f t="shared" si="22"/>
        <v>GPA</v>
      </c>
    </row>
    <row r="1428" spans="1:11" ht="15" customHeight="1">
      <c r="A1428" s="1">
        <v>7</v>
      </c>
      <c r="B1428" s="1">
        <v>7801</v>
      </c>
      <c r="C1428" s="1" t="s">
        <v>53</v>
      </c>
      <c r="D1428" s="1" t="s">
        <v>1963</v>
      </c>
      <c r="E1428" s="1" t="s">
        <v>1964</v>
      </c>
      <c r="F1428" s="1">
        <v>7334</v>
      </c>
      <c r="G1428" s="1">
        <v>132.75</v>
      </c>
      <c r="H1428" s="1">
        <v>55</v>
      </c>
      <c r="I1428" s="1">
        <v>0</v>
      </c>
      <c r="J1428" s="1" t="s">
        <v>48</v>
      </c>
      <c r="K1428" s="9" t="str">
        <f t="shared" si="22"/>
        <v>GPA</v>
      </c>
    </row>
    <row r="1429" spans="1:11" ht="15" customHeight="1">
      <c r="A1429" s="1">
        <v>7</v>
      </c>
      <c r="B1429" s="1">
        <v>7801</v>
      </c>
      <c r="C1429" s="1" t="s">
        <v>53</v>
      </c>
      <c r="D1429" s="1" t="s">
        <v>1965</v>
      </c>
      <c r="E1429" s="1" t="s">
        <v>1966</v>
      </c>
      <c r="F1429" s="1">
        <v>3592</v>
      </c>
      <c r="G1429" s="1">
        <v>62.2</v>
      </c>
      <c r="H1429" s="1">
        <v>58</v>
      </c>
      <c r="I1429" s="1">
        <v>0</v>
      </c>
      <c r="J1429" s="1" t="s">
        <v>48</v>
      </c>
      <c r="K1429" s="9" t="str">
        <f t="shared" si="22"/>
        <v>GPA</v>
      </c>
    </row>
    <row r="1430" spans="1:11" ht="15" customHeight="1">
      <c r="A1430" s="1">
        <v>7</v>
      </c>
      <c r="B1430" s="1">
        <v>7801</v>
      </c>
      <c r="C1430" s="1" t="s">
        <v>20</v>
      </c>
      <c r="D1430" s="1" t="s">
        <v>1967</v>
      </c>
      <c r="E1430" s="1" t="s">
        <v>1968</v>
      </c>
      <c r="F1430" s="1">
        <v>774</v>
      </c>
      <c r="G1430" s="1">
        <v>40.619999999999997</v>
      </c>
      <c r="H1430" s="1">
        <v>19</v>
      </c>
      <c r="I1430" s="1">
        <v>0</v>
      </c>
      <c r="J1430" s="1" t="s">
        <v>48</v>
      </c>
      <c r="K1430" s="9" t="str">
        <f t="shared" si="22"/>
        <v>GPA</v>
      </c>
    </row>
    <row r="1431" spans="1:11" ht="15" customHeight="1">
      <c r="A1431" s="1">
        <v>7</v>
      </c>
      <c r="B1431" s="1">
        <v>7801</v>
      </c>
      <c r="C1431" s="1" t="s">
        <v>53</v>
      </c>
      <c r="D1431" s="1" t="s">
        <v>1967</v>
      </c>
      <c r="E1431" s="1" t="s">
        <v>1968</v>
      </c>
      <c r="F1431" s="1">
        <v>10166</v>
      </c>
      <c r="G1431" s="1">
        <v>114.11</v>
      </c>
      <c r="H1431" s="1">
        <v>89</v>
      </c>
      <c r="I1431" s="1">
        <v>0</v>
      </c>
      <c r="J1431" s="1" t="s">
        <v>48</v>
      </c>
      <c r="K1431" s="9" t="str">
        <f t="shared" si="22"/>
        <v>GPA</v>
      </c>
    </row>
    <row r="1432" spans="1:11" ht="15" customHeight="1">
      <c r="A1432" s="1">
        <v>7</v>
      </c>
      <c r="B1432" s="1">
        <v>7801</v>
      </c>
      <c r="C1432" s="1" t="s">
        <v>53</v>
      </c>
      <c r="D1432" s="1" t="s">
        <v>1969</v>
      </c>
      <c r="E1432" s="1" t="s">
        <v>1970</v>
      </c>
      <c r="F1432" s="1">
        <v>6645</v>
      </c>
      <c r="G1432" s="1">
        <v>121.44</v>
      </c>
      <c r="H1432" s="1">
        <v>55</v>
      </c>
      <c r="I1432" s="1">
        <v>0</v>
      </c>
      <c r="J1432" s="1" t="s">
        <v>48</v>
      </c>
      <c r="K1432" s="9" t="str">
        <f t="shared" si="22"/>
        <v>GPA</v>
      </c>
    </row>
    <row r="1433" spans="1:11" ht="15" customHeight="1">
      <c r="A1433" s="1">
        <v>7</v>
      </c>
      <c r="B1433" s="1">
        <v>7801</v>
      </c>
      <c r="C1433" s="1" t="s">
        <v>53</v>
      </c>
      <c r="D1433" s="1" t="s">
        <v>1971</v>
      </c>
      <c r="E1433" s="1" t="s">
        <v>1972</v>
      </c>
      <c r="F1433" s="1">
        <v>2861</v>
      </c>
      <c r="G1433" s="1">
        <v>49.66</v>
      </c>
      <c r="H1433" s="1">
        <v>58</v>
      </c>
      <c r="I1433" s="1">
        <v>0</v>
      </c>
      <c r="J1433" s="1" t="s">
        <v>48</v>
      </c>
      <c r="K1433" s="9" t="str">
        <f t="shared" si="22"/>
        <v>GPA</v>
      </c>
    </row>
    <row r="1434" spans="1:11" ht="15" customHeight="1">
      <c r="A1434" s="1">
        <v>7</v>
      </c>
      <c r="B1434" s="1">
        <v>7801</v>
      </c>
      <c r="C1434" s="1" t="s">
        <v>53</v>
      </c>
      <c r="D1434" s="1" t="s">
        <v>1973</v>
      </c>
      <c r="E1434" s="1" t="s">
        <v>1974</v>
      </c>
      <c r="F1434" s="1">
        <v>2198</v>
      </c>
      <c r="G1434" s="1">
        <v>79.150000000000006</v>
      </c>
      <c r="H1434" s="1">
        <v>28</v>
      </c>
      <c r="I1434" s="1">
        <v>0</v>
      </c>
      <c r="J1434" s="1" t="s">
        <v>48</v>
      </c>
      <c r="K1434" s="9" t="str">
        <f t="shared" si="22"/>
        <v>GPA</v>
      </c>
    </row>
    <row r="1435" spans="1:11" ht="15" customHeight="1">
      <c r="A1435" s="1">
        <v>7</v>
      </c>
      <c r="B1435" s="1">
        <v>7801</v>
      </c>
      <c r="C1435" s="1" t="s">
        <v>53</v>
      </c>
      <c r="D1435" s="1" t="s">
        <v>1975</v>
      </c>
      <c r="E1435" s="1" t="s">
        <v>1976</v>
      </c>
      <c r="F1435" s="1">
        <v>8054</v>
      </c>
      <c r="G1435" s="1">
        <v>142.03</v>
      </c>
      <c r="H1435" s="1">
        <v>57</v>
      </c>
      <c r="I1435" s="1">
        <v>0</v>
      </c>
      <c r="J1435" s="1" t="s">
        <v>48</v>
      </c>
      <c r="K1435" s="9" t="str">
        <f t="shared" si="22"/>
        <v>GPA</v>
      </c>
    </row>
    <row r="1436" spans="1:11" ht="15" customHeight="1">
      <c r="A1436" s="1">
        <v>7</v>
      </c>
      <c r="B1436" s="1">
        <v>7801</v>
      </c>
      <c r="C1436" s="1" t="s">
        <v>18</v>
      </c>
      <c r="D1436" s="1" t="s">
        <v>1977</v>
      </c>
      <c r="E1436" s="1" t="s">
        <v>1978</v>
      </c>
      <c r="F1436" s="1">
        <v>45</v>
      </c>
      <c r="G1436" s="1">
        <v>3.31</v>
      </c>
      <c r="H1436" s="1">
        <v>14</v>
      </c>
      <c r="I1436" s="1">
        <v>0</v>
      </c>
      <c r="J1436" s="1" t="s">
        <v>48</v>
      </c>
      <c r="K1436" s="9" t="str">
        <f t="shared" si="22"/>
        <v>GPA</v>
      </c>
    </row>
    <row r="1437" spans="1:11" ht="15" customHeight="1">
      <c r="A1437" s="1">
        <v>7</v>
      </c>
      <c r="B1437" s="1">
        <v>7801</v>
      </c>
      <c r="C1437" s="1" t="s">
        <v>19</v>
      </c>
      <c r="D1437" s="1" t="s">
        <v>1977</v>
      </c>
      <c r="E1437" s="1" t="s">
        <v>1978</v>
      </c>
      <c r="F1437" s="1">
        <v>1508</v>
      </c>
      <c r="G1437" s="1">
        <v>52.32</v>
      </c>
      <c r="H1437" s="1">
        <v>29</v>
      </c>
      <c r="I1437" s="1">
        <v>0</v>
      </c>
      <c r="J1437" s="1" t="s">
        <v>48</v>
      </c>
      <c r="K1437" s="9" t="str">
        <f t="shared" si="22"/>
        <v>GPA</v>
      </c>
    </row>
    <row r="1438" spans="1:11" ht="15" customHeight="1">
      <c r="A1438" s="1">
        <v>7</v>
      </c>
      <c r="B1438" s="1">
        <v>7801</v>
      </c>
      <c r="C1438" s="1" t="s">
        <v>20</v>
      </c>
      <c r="D1438" s="1" t="s">
        <v>1979</v>
      </c>
      <c r="E1438" s="1" t="s">
        <v>1980</v>
      </c>
      <c r="F1438" s="1">
        <v>45</v>
      </c>
      <c r="G1438" s="1">
        <v>2.96</v>
      </c>
      <c r="H1438" s="1">
        <v>15</v>
      </c>
      <c r="I1438" s="1">
        <v>0</v>
      </c>
      <c r="J1438" s="1" t="s">
        <v>48</v>
      </c>
      <c r="K1438" s="9" t="str">
        <f t="shared" si="22"/>
        <v>GPA</v>
      </c>
    </row>
    <row r="1439" spans="1:11" ht="15" customHeight="1">
      <c r="A1439" s="1">
        <v>7</v>
      </c>
      <c r="B1439" s="1">
        <v>7801</v>
      </c>
      <c r="C1439" s="1" t="s">
        <v>19</v>
      </c>
      <c r="D1439" s="1" t="s">
        <v>1979</v>
      </c>
      <c r="E1439" s="1" t="s">
        <v>1980</v>
      </c>
      <c r="F1439" s="1">
        <v>2435</v>
      </c>
      <c r="G1439" s="1">
        <v>150.75</v>
      </c>
      <c r="H1439" s="1">
        <v>16</v>
      </c>
      <c r="I1439" s="1">
        <v>0</v>
      </c>
      <c r="J1439" s="1" t="s">
        <v>48</v>
      </c>
      <c r="K1439" s="9" t="str">
        <f t="shared" si="22"/>
        <v>GPA</v>
      </c>
    </row>
    <row r="1440" spans="1:11" ht="15" customHeight="1">
      <c r="A1440" s="1">
        <v>7</v>
      </c>
      <c r="B1440" s="1">
        <v>7801</v>
      </c>
      <c r="C1440" s="1" t="s">
        <v>53</v>
      </c>
      <c r="D1440" s="1" t="s">
        <v>1981</v>
      </c>
      <c r="E1440" s="1" t="s">
        <v>1982</v>
      </c>
      <c r="F1440" s="1">
        <v>10303</v>
      </c>
      <c r="G1440" s="1">
        <v>157.74</v>
      </c>
      <c r="H1440" s="1">
        <v>65</v>
      </c>
      <c r="I1440" s="1">
        <v>0</v>
      </c>
      <c r="J1440" s="1" t="s">
        <v>48</v>
      </c>
      <c r="K1440" s="9" t="str">
        <f t="shared" si="22"/>
        <v>GPA</v>
      </c>
    </row>
    <row r="1441" spans="1:11" ht="15" customHeight="1">
      <c r="A1441" s="1">
        <v>7</v>
      </c>
      <c r="B1441" s="1">
        <v>7801</v>
      </c>
      <c r="C1441" s="1" t="s">
        <v>53</v>
      </c>
      <c r="D1441" s="1" t="s">
        <v>1983</v>
      </c>
      <c r="E1441" s="1" t="s">
        <v>1984</v>
      </c>
      <c r="F1441" s="1">
        <v>7213</v>
      </c>
      <c r="G1441" s="1">
        <v>141.74</v>
      </c>
      <c r="H1441" s="1">
        <v>51</v>
      </c>
      <c r="I1441" s="1">
        <v>0</v>
      </c>
      <c r="J1441" s="1" t="s">
        <v>48</v>
      </c>
      <c r="K1441" s="9" t="str">
        <f t="shared" si="22"/>
        <v>GPA</v>
      </c>
    </row>
    <row r="1442" spans="1:11" ht="15" customHeight="1">
      <c r="A1442" s="1">
        <v>7</v>
      </c>
      <c r="B1442" s="1">
        <v>7801</v>
      </c>
      <c r="C1442" s="1" t="s">
        <v>53</v>
      </c>
      <c r="D1442" s="1" t="s">
        <v>1985</v>
      </c>
      <c r="E1442" s="1" t="s">
        <v>1986</v>
      </c>
      <c r="F1442" s="1">
        <v>904</v>
      </c>
      <c r="G1442" s="1">
        <v>47.06</v>
      </c>
      <c r="H1442" s="1">
        <v>19</v>
      </c>
      <c r="I1442" s="1">
        <v>0</v>
      </c>
      <c r="J1442" s="1" t="s">
        <v>48</v>
      </c>
      <c r="K1442" s="9" t="str">
        <f t="shared" si="22"/>
        <v>GPA</v>
      </c>
    </row>
    <row r="1443" spans="1:11" ht="15" customHeight="1">
      <c r="A1443" s="1">
        <v>7</v>
      </c>
      <c r="B1443" s="1">
        <v>7801</v>
      </c>
      <c r="C1443" s="1" t="s">
        <v>53</v>
      </c>
      <c r="D1443" s="1" t="s">
        <v>1987</v>
      </c>
      <c r="E1443" s="1" t="s">
        <v>1988</v>
      </c>
      <c r="F1443" s="1">
        <v>4420</v>
      </c>
      <c r="G1443" s="1">
        <v>111.53</v>
      </c>
      <c r="H1443" s="1">
        <v>40</v>
      </c>
      <c r="I1443" s="1">
        <v>0</v>
      </c>
      <c r="J1443" s="1" t="s">
        <v>48</v>
      </c>
      <c r="K1443" s="9" t="str">
        <f t="shared" si="22"/>
        <v>GPA</v>
      </c>
    </row>
    <row r="1444" spans="1:11" ht="15" customHeight="1">
      <c r="A1444" s="1">
        <v>7</v>
      </c>
      <c r="B1444" s="1">
        <v>7801</v>
      </c>
      <c r="C1444" s="1" t="s">
        <v>53</v>
      </c>
      <c r="D1444" s="1" t="s">
        <v>1989</v>
      </c>
      <c r="E1444" s="1" t="s">
        <v>1990</v>
      </c>
      <c r="F1444" s="1">
        <v>1334</v>
      </c>
      <c r="G1444" s="1">
        <v>54.7</v>
      </c>
      <c r="H1444" s="1">
        <v>24</v>
      </c>
      <c r="I1444" s="1">
        <v>0</v>
      </c>
      <c r="J1444" s="1" t="s">
        <v>48</v>
      </c>
      <c r="K1444" s="9" t="str">
        <f t="shared" si="22"/>
        <v>GPA</v>
      </c>
    </row>
    <row r="1445" spans="1:11" ht="15" customHeight="1">
      <c r="A1445" s="1">
        <v>7</v>
      </c>
      <c r="B1445" s="1">
        <v>7801</v>
      </c>
      <c r="C1445" s="1" t="s">
        <v>53</v>
      </c>
      <c r="D1445" s="1" t="s">
        <v>1991</v>
      </c>
      <c r="E1445" s="1" t="s">
        <v>1992</v>
      </c>
      <c r="F1445" s="1">
        <v>11304</v>
      </c>
      <c r="G1445" s="1">
        <v>165.39</v>
      </c>
      <c r="H1445" s="1">
        <v>68</v>
      </c>
      <c r="I1445" s="1">
        <v>0</v>
      </c>
      <c r="J1445" s="1" t="s">
        <v>48</v>
      </c>
      <c r="K1445" s="9" t="str">
        <f t="shared" si="22"/>
        <v>GPA</v>
      </c>
    </row>
    <row r="1446" spans="1:11" ht="15" customHeight="1">
      <c r="A1446" s="1">
        <v>7</v>
      </c>
      <c r="B1446" s="1">
        <v>7801</v>
      </c>
      <c r="C1446" s="1" t="s">
        <v>53</v>
      </c>
      <c r="D1446" s="1" t="s">
        <v>1993</v>
      </c>
      <c r="E1446" s="1" t="s">
        <v>1994</v>
      </c>
      <c r="F1446" s="1">
        <v>2225</v>
      </c>
      <c r="G1446" s="1">
        <v>59.73</v>
      </c>
      <c r="H1446" s="1">
        <v>37</v>
      </c>
      <c r="I1446" s="1">
        <v>0</v>
      </c>
      <c r="J1446" s="1" t="s">
        <v>48</v>
      </c>
      <c r="K1446" s="9" t="str">
        <f t="shared" si="22"/>
        <v>GPA</v>
      </c>
    </row>
    <row r="1447" spans="1:11" ht="15" customHeight="1">
      <c r="A1447" s="1">
        <v>7</v>
      </c>
      <c r="B1447" s="1">
        <v>7801</v>
      </c>
      <c r="C1447" s="1" t="s">
        <v>53</v>
      </c>
      <c r="D1447" s="1" t="s">
        <v>1995</v>
      </c>
      <c r="E1447" s="1" t="s">
        <v>1996</v>
      </c>
      <c r="F1447" s="1">
        <v>5116</v>
      </c>
      <c r="G1447" s="1">
        <v>119.89</v>
      </c>
      <c r="H1447" s="1">
        <v>43</v>
      </c>
      <c r="I1447" s="1">
        <v>0</v>
      </c>
      <c r="J1447" s="1" t="s">
        <v>48</v>
      </c>
      <c r="K1447" s="9" t="str">
        <f t="shared" si="22"/>
        <v>GPA</v>
      </c>
    </row>
    <row r="1448" spans="1:11" ht="15" customHeight="1">
      <c r="A1448" s="1">
        <v>7</v>
      </c>
      <c r="B1448" s="1">
        <v>7801</v>
      </c>
      <c r="C1448" s="1" t="s">
        <v>53</v>
      </c>
      <c r="D1448" s="1" t="s">
        <v>1997</v>
      </c>
      <c r="E1448" s="1" t="s">
        <v>1998</v>
      </c>
      <c r="F1448" s="1">
        <v>5167</v>
      </c>
      <c r="G1448" s="1">
        <v>144.47</v>
      </c>
      <c r="H1448" s="1">
        <v>36</v>
      </c>
      <c r="I1448" s="1">
        <v>0</v>
      </c>
      <c r="J1448" s="1" t="s">
        <v>48</v>
      </c>
      <c r="K1448" s="9" t="str">
        <f t="shared" si="22"/>
        <v>GPA</v>
      </c>
    </row>
    <row r="1449" spans="1:11" ht="15" customHeight="1">
      <c r="A1449" s="1">
        <v>7</v>
      </c>
      <c r="B1449" s="1">
        <v>7801</v>
      </c>
      <c r="C1449" s="1" t="s">
        <v>53</v>
      </c>
      <c r="D1449" s="1" t="s">
        <v>1999</v>
      </c>
      <c r="E1449" s="1" t="s">
        <v>2000</v>
      </c>
      <c r="F1449" s="1">
        <v>2650</v>
      </c>
      <c r="G1449" s="1">
        <v>73.959999999999994</v>
      </c>
      <c r="H1449" s="1">
        <v>36</v>
      </c>
      <c r="I1449" s="1">
        <v>0</v>
      </c>
      <c r="J1449" s="1" t="s">
        <v>48</v>
      </c>
      <c r="K1449" s="9" t="str">
        <f t="shared" si="22"/>
        <v>GPA</v>
      </c>
    </row>
    <row r="1450" spans="1:11" ht="15" customHeight="1">
      <c r="A1450" s="1">
        <v>7</v>
      </c>
      <c r="B1450" s="1">
        <v>7801</v>
      </c>
      <c r="C1450" s="1" t="s">
        <v>53</v>
      </c>
      <c r="D1450" s="1" t="s">
        <v>2001</v>
      </c>
      <c r="E1450" s="1" t="s">
        <v>2002</v>
      </c>
      <c r="F1450" s="1">
        <v>7220</v>
      </c>
      <c r="G1450" s="1">
        <v>130.05000000000001</v>
      </c>
      <c r="H1450" s="1">
        <v>56</v>
      </c>
      <c r="I1450" s="1">
        <v>0</v>
      </c>
      <c r="J1450" s="1" t="s">
        <v>48</v>
      </c>
      <c r="K1450" s="9" t="str">
        <f t="shared" si="22"/>
        <v>GPA</v>
      </c>
    </row>
    <row r="1451" spans="1:11" ht="15" customHeight="1">
      <c r="A1451" s="1">
        <v>7</v>
      </c>
      <c r="B1451" s="1">
        <v>7801</v>
      </c>
      <c r="C1451" s="1" t="s">
        <v>53</v>
      </c>
      <c r="D1451" s="1" t="s">
        <v>2003</v>
      </c>
      <c r="E1451" s="1" t="s">
        <v>2004</v>
      </c>
      <c r="F1451" s="1">
        <v>5174</v>
      </c>
      <c r="G1451" s="1">
        <v>90.01</v>
      </c>
      <c r="H1451" s="1">
        <v>57</v>
      </c>
      <c r="I1451" s="1">
        <v>0</v>
      </c>
      <c r="J1451" s="1" t="s">
        <v>48</v>
      </c>
      <c r="K1451" s="9" t="str">
        <f t="shared" si="22"/>
        <v>GPA</v>
      </c>
    </row>
    <row r="1452" spans="1:11" ht="15" customHeight="1">
      <c r="A1452" s="1">
        <v>7</v>
      </c>
      <c r="B1452" s="1">
        <v>7801</v>
      </c>
      <c r="C1452" s="1" t="s">
        <v>53</v>
      </c>
      <c r="D1452" s="1" t="s">
        <v>2005</v>
      </c>
      <c r="E1452" s="1" t="s">
        <v>2006</v>
      </c>
      <c r="F1452" s="1">
        <v>2810</v>
      </c>
      <c r="G1452" s="1">
        <v>88.73</v>
      </c>
      <c r="H1452" s="1">
        <v>32</v>
      </c>
      <c r="I1452" s="1">
        <v>0</v>
      </c>
      <c r="J1452" s="1" t="s">
        <v>48</v>
      </c>
      <c r="K1452" s="9" t="str">
        <f t="shared" si="22"/>
        <v>GPA</v>
      </c>
    </row>
    <row r="1453" spans="1:11" ht="15" customHeight="1">
      <c r="A1453" s="1">
        <v>7</v>
      </c>
      <c r="B1453" s="1">
        <v>7801</v>
      </c>
      <c r="C1453" s="1" t="s">
        <v>53</v>
      </c>
      <c r="D1453" s="1" t="s">
        <v>2007</v>
      </c>
      <c r="E1453" s="1" t="s">
        <v>2008</v>
      </c>
      <c r="F1453" s="1">
        <v>153</v>
      </c>
      <c r="G1453" s="1">
        <v>6.87</v>
      </c>
      <c r="H1453" s="1">
        <v>22</v>
      </c>
      <c r="I1453" s="1">
        <v>0</v>
      </c>
      <c r="J1453" s="1" t="s">
        <v>48</v>
      </c>
      <c r="K1453" s="9" t="str">
        <f t="shared" si="22"/>
        <v>GPA</v>
      </c>
    </row>
    <row r="1454" spans="1:11" ht="15" customHeight="1">
      <c r="A1454" s="1">
        <v>7</v>
      </c>
      <c r="B1454" s="1">
        <v>7801</v>
      </c>
      <c r="C1454" s="1" t="s">
        <v>53</v>
      </c>
      <c r="D1454" s="1" t="s">
        <v>2009</v>
      </c>
      <c r="E1454" s="1" t="s">
        <v>2010</v>
      </c>
      <c r="F1454" s="1">
        <v>3185</v>
      </c>
      <c r="G1454" s="1">
        <v>140.4</v>
      </c>
      <c r="H1454" s="1">
        <v>23</v>
      </c>
      <c r="I1454" s="1">
        <v>0</v>
      </c>
      <c r="J1454" s="1" t="s">
        <v>48</v>
      </c>
      <c r="K1454" s="9" t="str">
        <f t="shared" si="22"/>
        <v>GPA</v>
      </c>
    </row>
    <row r="1455" spans="1:11" ht="15" customHeight="1">
      <c r="A1455" s="1">
        <v>7</v>
      </c>
      <c r="B1455" s="1">
        <v>7801</v>
      </c>
      <c r="C1455" s="1" t="s">
        <v>53</v>
      </c>
      <c r="D1455" s="1" t="s">
        <v>2011</v>
      </c>
      <c r="E1455" s="1" t="s">
        <v>2012</v>
      </c>
      <c r="F1455" s="1">
        <v>3151</v>
      </c>
      <c r="G1455" s="1">
        <v>59.75</v>
      </c>
      <c r="H1455" s="1">
        <v>53</v>
      </c>
      <c r="I1455" s="1">
        <v>0</v>
      </c>
      <c r="J1455" s="1" t="s">
        <v>48</v>
      </c>
      <c r="K1455" s="9" t="str">
        <f t="shared" si="22"/>
        <v>GPA</v>
      </c>
    </row>
    <row r="1456" spans="1:11" ht="15" customHeight="1">
      <c r="A1456" s="1">
        <v>7</v>
      </c>
      <c r="B1456" s="1">
        <v>7801</v>
      </c>
      <c r="C1456" s="1" t="s">
        <v>53</v>
      </c>
      <c r="D1456" s="1" t="s">
        <v>2013</v>
      </c>
      <c r="E1456" s="1" t="s">
        <v>2014</v>
      </c>
      <c r="F1456" s="1">
        <v>5013</v>
      </c>
      <c r="G1456" s="1">
        <v>121.23</v>
      </c>
      <c r="H1456" s="1">
        <v>41</v>
      </c>
      <c r="I1456" s="1">
        <v>0</v>
      </c>
      <c r="J1456" s="1" t="s">
        <v>48</v>
      </c>
      <c r="K1456" s="9" t="str">
        <f t="shared" si="22"/>
        <v>GPA</v>
      </c>
    </row>
    <row r="1457" spans="1:11" ht="15" customHeight="1">
      <c r="A1457" s="1">
        <v>7</v>
      </c>
      <c r="B1457" s="1">
        <v>7801</v>
      </c>
      <c r="C1457" s="1" t="s">
        <v>53</v>
      </c>
      <c r="D1457" s="1" t="s">
        <v>2015</v>
      </c>
      <c r="E1457" s="1" t="s">
        <v>2016</v>
      </c>
      <c r="F1457" s="1">
        <v>8010</v>
      </c>
      <c r="G1457" s="1">
        <v>134.12</v>
      </c>
      <c r="H1457" s="1">
        <v>60</v>
      </c>
      <c r="I1457" s="1">
        <v>0</v>
      </c>
      <c r="J1457" s="1" t="s">
        <v>48</v>
      </c>
      <c r="K1457" s="9" t="str">
        <f t="shared" si="22"/>
        <v>GPA</v>
      </c>
    </row>
    <row r="1458" spans="1:11" ht="15" customHeight="1">
      <c r="A1458" s="1">
        <v>7</v>
      </c>
      <c r="B1458" s="1">
        <v>7801</v>
      </c>
      <c r="C1458" s="1" t="s">
        <v>53</v>
      </c>
      <c r="D1458" s="1" t="s">
        <v>2017</v>
      </c>
      <c r="E1458" s="1" t="s">
        <v>2018</v>
      </c>
      <c r="F1458" s="1">
        <v>6593</v>
      </c>
      <c r="G1458" s="1">
        <v>133.53</v>
      </c>
      <c r="H1458" s="1">
        <v>49</v>
      </c>
      <c r="I1458" s="1">
        <v>0</v>
      </c>
      <c r="J1458" s="1" t="s">
        <v>48</v>
      </c>
      <c r="K1458" s="9" t="str">
        <f t="shared" si="22"/>
        <v>GPA</v>
      </c>
    </row>
    <row r="1459" spans="1:11" ht="15" customHeight="1">
      <c r="A1459" s="1">
        <v>7</v>
      </c>
      <c r="B1459" s="1">
        <v>7801</v>
      </c>
      <c r="C1459" s="1" t="s">
        <v>53</v>
      </c>
      <c r="D1459" s="1" t="s">
        <v>2019</v>
      </c>
      <c r="E1459" s="1" t="s">
        <v>2020</v>
      </c>
      <c r="F1459" s="1">
        <v>194</v>
      </c>
      <c r="G1459" s="1">
        <v>1.01</v>
      </c>
      <c r="H1459" s="1">
        <v>192</v>
      </c>
      <c r="I1459" s="1">
        <v>0</v>
      </c>
      <c r="J1459" s="1" t="s">
        <v>48</v>
      </c>
      <c r="K1459" s="9" t="str">
        <f t="shared" si="22"/>
        <v>GPA</v>
      </c>
    </row>
    <row r="1460" spans="1:11" ht="15" customHeight="1">
      <c r="A1460" s="1">
        <v>7</v>
      </c>
      <c r="B1460" s="1">
        <v>7801</v>
      </c>
      <c r="C1460" s="1" t="s">
        <v>53</v>
      </c>
      <c r="D1460" s="1" t="s">
        <v>2021</v>
      </c>
      <c r="E1460" s="1" t="s">
        <v>2022</v>
      </c>
      <c r="F1460" s="1">
        <v>9491</v>
      </c>
      <c r="G1460" s="1">
        <v>152.44</v>
      </c>
      <c r="H1460" s="1">
        <v>62</v>
      </c>
      <c r="I1460" s="1">
        <v>0</v>
      </c>
      <c r="J1460" s="1" t="s">
        <v>48</v>
      </c>
      <c r="K1460" s="9" t="str">
        <f t="shared" si="22"/>
        <v>GPA</v>
      </c>
    </row>
    <row r="1461" spans="1:11" ht="15" customHeight="1">
      <c r="A1461" s="1">
        <v>7</v>
      </c>
      <c r="B1461" s="1">
        <v>7801</v>
      </c>
      <c r="C1461" s="1" t="s">
        <v>53</v>
      </c>
      <c r="D1461" s="1" t="s">
        <v>2023</v>
      </c>
      <c r="E1461" s="1" t="s">
        <v>2024</v>
      </c>
      <c r="F1461" s="1">
        <v>3442</v>
      </c>
      <c r="G1461" s="1">
        <v>125.31</v>
      </c>
      <c r="H1461" s="1">
        <v>27</v>
      </c>
      <c r="I1461" s="1">
        <v>0</v>
      </c>
      <c r="J1461" s="1" t="s">
        <v>48</v>
      </c>
      <c r="K1461" s="9" t="str">
        <f t="shared" si="22"/>
        <v>GPA</v>
      </c>
    </row>
    <row r="1462" spans="1:11" ht="15" customHeight="1">
      <c r="A1462" s="1">
        <v>7</v>
      </c>
      <c r="B1462" s="1">
        <v>7801</v>
      </c>
      <c r="C1462" s="1" t="s">
        <v>53</v>
      </c>
      <c r="D1462" s="1" t="s">
        <v>2025</v>
      </c>
      <c r="E1462" s="1" t="s">
        <v>2026</v>
      </c>
      <c r="F1462" s="1">
        <v>5200</v>
      </c>
      <c r="G1462" s="1">
        <v>159.78</v>
      </c>
      <c r="H1462" s="1">
        <v>33</v>
      </c>
      <c r="I1462" s="1">
        <v>0</v>
      </c>
      <c r="J1462" s="1" t="s">
        <v>48</v>
      </c>
      <c r="K1462" s="9" t="str">
        <f t="shared" si="22"/>
        <v>GPA</v>
      </c>
    </row>
    <row r="1463" spans="1:11" ht="15" customHeight="1">
      <c r="A1463" s="1">
        <v>7</v>
      </c>
      <c r="B1463" s="1">
        <v>7801</v>
      </c>
      <c r="C1463" s="1" t="s">
        <v>53</v>
      </c>
      <c r="D1463" s="1" t="s">
        <v>2027</v>
      </c>
      <c r="E1463" s="1" t="s">
        <v>2028</v>
      </c>
      <c r="F1463" s="1">
        <v>2399</v>
      </c>
      <c r="G1463" s="1">
        <v>87.17</v>
      </c>
      <c r="H1463" s="1">
        <v>28</v>
      </c>
      <c r="I1463" s="1">
        <v>0</v>
      </c>
      <c r="J1463" s="1" t="s">
        <v>48</v>
      </c>
      <c r="K1463" s="9" t="str">
        <f t="shared" si="22"/>
        <v>GPA</v>
      </c>
    </row>
    <row r="1464" spans="1:11" ht="15" customHeight="1">
      <c r="A1464" s="1">
        <v>7</v>
      </c>
      <c r="B1464" s="1">
        <v>7801</v>
      </c>
      <c r="C1464" s="1" t="s">
        <v>53</v>
      </c>
      <c r="D1464" s="1" t="s">
        <v>2029</v>
      </c>
      <c r="E1464" s="1" t="s">
        <v>2030</v>
      </c>
      <c r="F1464" s="1">
        <v>5069</v>
      </c>
      <c r="G1464" s="1">
        <v>113.22</v>
      </c>
      <c r="H1464" s="1">
        <v>45</v>
      </c>
      <c r="I1464" s="1">
        <v>0</v>
      </c>
      <c r="J1464" s="1" t="s">
        <v>48</v>
      </c>
      <c r="K1464" s="9" t="str">
        <f t="shared" si="22"/>
        <v>GPA</v>
      </c>
    </row>
    <row r="1465" spans="1:11" ht="15" customHeight="1">
      <c r="A1465" s="1">
        <v>7</v>
      </c>
      <c r="B1465" s="1">
        <v>7801</v>
      </c>
      <c r="C1465" s="1" t="s">
        <v>53</v>
      </c>
      <c r="D1465" s="1" t="s">
        <v>2031</v>
      </c>
      <c r="E1465" s="1" t="s">
        <v>2032</v>
      </c>
      <c r="F1465" s="1">
        <v>2533</v>
      </c>
      <c r="G1465" s="1">
        <v>89.67</v>
      </c>
      <c r="H1465" s="1">
        <v>28</v>
      </c>
      <c r="I1465" s="1">
        <v>0</v>
      </c>
      <c r="J1465" s="1" t="s">
        <v>48</v>
      </c>
      <c r="K1465" s="9" t="str">
        <f t="shared" si="22"/>
        <v>GPA</v>
      </c>
    </row>
    <row r="1466" spans="1:11" ht="15" customHeight="1">
      <c r="A1466" s="1">
        <v>7</v>
      </c>
      <c r="B1466" s="1">
        <v>7801</v>
      </c>
      <c r="C1466" s="1" t="s">
        <v>53</v>
      </c>
      <c r="D1466" s="1" t="s">
        <v>2033</v>
      </c>
      <c r="E1466" s="1" t="s">
        <v>2034</v>
      </c>
      <c r="F1466" s="1">
        <v>511</v>
      </c>
      <c r="G1466" s="1">
        <v>16.91</v>
      </c>
      <c r="H1466" s="1">
        <v>30</v>
      </c>
      <c r="I1466" s="1">
        <v>0</v>
      </c>
      <c r="J1466" s="1" t="s">
        <v>48</v>
      </c>
      <c r="K1466" s="9" t="str">
        <f t="shared" si="22"/>
        <v>GPA</v>
      </c>
    </row>
    <row r="1467" spans="1:11" ht="15" customHeight="1">
      <c r="A1467" s="1">
        <v>7</v>
      </c>
      <c r="B1467" s="1">
        <v>7801</v>
      </c>
      <c r="C1467" s="1" t="s">
        <v>53</v>
      </c>
      <c r="D1467" s="1" t="s">
        <v>2035</v>
      </c>
      <c r="E1467" s="1" t="s">
        <v>2036</v>
      </c>
      <c r="F1467" s="1">
        <v>569</v>
      </c>
      <c r="G1467" s="1">
        <v>16.5</v>
      </c>
      <c r="H1467" s="1">
        <v>34</v>
      </c>
      <c r="I1467" s="1">
        <v>0</v>
      </c>
      <c r="J1467" s="1" t="s">
        <v>48</v>
      </c>
      <c r="K1467" s="9" t="str">
        <f t="shared" si="22"/>
        <v>GPA</v>
      </c>
    </row>
    <row r="1468" spans="1:11" ht="15" customHeight="1">
      <c r="A1468" s="1">
        <v>7</v>
      </c>
      <c r="B1468" s="1">
        <v>7801</v>
      </c>
      <c r="C1468" s="1" t="s">
        <v>53</v>
      </c>
      <c r="D1468" s="1" t="s">
        <v>2037</v>
      </c>
      <c r="E1468" s="1" t="s">
        <v>2038</v>
      </c>
      <c r="F1468" s="1">
        <v>2322</v>
      </c>
      <c r="G1468" s="1">
        <v>92.22</v>
      </c>
      <c r="H1468" s="1">
        <v>25</v>
      </c>
      <c r="I1468" s="1">
        <v>0</v>
      </c>
      <c r="J1468" s="1" t="s">
        <v>48</v>
      </c>
      <c r="K1468" s="9" t="str">
        <f t="shared" si="22"/>
        <v>GPA</v>
      </c>
    </row>
    <row r="1469" spans="1:11" ht="15" customHeight="1">
      <c r="A1469" s="1">
        <v>7</v>
      </c>
      <c r="B1469" s="1">
        <v>7801</v>
      </c>
      <c r="C1469" s="1" t="s">
        <v>53</v>
      </c>
      <c r="D1469" s="1" t="s">
        <v>2039</v>
      </c>
      <c r="E1469" s="1" t="s">
        <v>2040</v>
      </c>
      <c r="F1469" s="1">
        <v>4005</v>
      </c>
      <c r="G1469" s="1">
        <v>149.01</v>
      </c>
      <c r="H1469" s="1">
        <v>27</v>
      </c>
      <c r="I1469" s="1">
        <v>0</v>
      </c>
      <c r="J1469" s="1" t="s">
        <v>48</v>
      </c>
      <c r="K1469" s="9" t="str">
        <f t="shared" si="22"/>
        <v>GPA</v>
      </c>
    </row>
    <row r="1470" spans="1:11" ht="15" customHeight="1">
      <c r="A1470" s="1">
        <v>7</v>
      </c>
      <c r="B1470" s="1">
        <v>7801</v>
      </c>
      <c r="C1470" s="1" t="s">
        <v>53</v>
      </c>
      <c r="D1470" s="1" t="s">
        <v>2041</v>
      </c>
      <c r="E1470" s="1" t="s">
        <v>2042</v>
      </c>
      <c r="F1470" s="1">
        <v>2059</v>
      </c>
      <c r="G1470" s="1">
        <v>78.2</v>
      </c>
      <c r="H1470" s="1">
        <v>26</v>
      </c>
      <c r="I1470" s="1">
        <v>0</v>
      </c>
      <c r="J1470" s="1" t="s">
        <v>48</v>
      </c>
      <c r="K1470" s="9" t="str">
        <f t="shared" si="22"/>
        <v>GPA</v>
      </c>
    </row>
    <row r="1471" spans="1:11" ht="15" customHeight="1">
      <c r="A1471" s="1">
        <v>7</v>
      </c>
      <c r="B1471" s="1">
        <v>7801</v>
      </c>
      <c r="C1471" s="1" t="s">
        <v>53</v>
      </c>
      <c r="D1471" s="1" t="s">
        <v>2043</v>
      </c>
      <c r="E1471" s="1" t="s">
        <v>2044</v>
      </c>
      <c r="F1471" s="1">
        <v>2238</v>
      </c>
      <c r="G1471" s="1">
        <v>38.56</v>
      </c>
      <c r="H1471" s="1">
        <v>58</v>
      </c>
      <c r="I1471" s="1">
        <v>0</v>
      </c>
      <c r="J1471" s="1" t="s">
        <v>48</v>
      </c>
      <c r="K1471" s="9" t="str">
        <f t="shared" si="22"/>
        <v>GPA</v>
      </c>
    </row>
    <row r="1472" spans="1:11" ht="15" customHeight="1">
      <c r="A1472" s="1">
        <v>7</v>
      </c>
      <c r="B1472" s="1">
        <v>7801</v>
      </c>
      <c r="C1472" s="1" t="s">
        <v>53</v>
      </c>
      <c r="D1472" s="1" t="s">
        <v>2045</v>
      </c>
      <c r="E1472" s="1" t="s">
        <v>2046</v>
      </c>
      <c r="F1472" s="1">
        <v>7338</v>
      </c>
      <c r="G1472" s="1">
        <v>164.77</v>
      </c>
      <c r="H1472" s="1">
        <v>45</v>
      </c>
      <c r="I1472" s="1">
        <v>0</v>
      </c>
      <c r="J1472" s="1" t="s">
        <v>48</v>
      </c>
      <c r="K1472" s="9" t="str">
        <f t="shared" si="22"/>
        <v>GPA</v>
      </c>
    </row>
    <row r="1473" spans="1:11" ht="15" customHeight="1">
      <c r="A1473" s="1">
        <v>7</v>
      </c>
      <c r="B1473" s="1">
        <v>7801</v>
      </c>
      <c r="C1473" s="1" t="s">
        <v>53</v>
      </c>
      <c r="D1473" s="1" t="s">
        <v>2047</v>
      </c>
      <c r="E1473" s="1" t="s">
        <v>2048</v>
      </c>
      <c r="F1473" s="1">
        <v>1657</v>
      </c>
      <c r="G1473" s="1">
        <v>49.02</v>
      </c>
      <c r="H1473" s="1">
        <v>34</v>
      </c>
      <c r="I1473" s="1">
        <v>0</v>
      </c>
      <c r="J1473" s="1" t="s">
        <v>48</v>
      </c>
      <c r="K1473" s="9" t="str">
        <f t="shared" si="22"/>
        <v>GPA</v>
      </c>
    </row>
    <row r="1474" spans="1:11" ht="15" customHeight="1">
      <c r="A1474" s="1">
        <v>7</v>
      </c>
      <c r="B1474" s="1">
        <v>7801</v>
      </c>
      <c r="C1474" s="1" t="s">
        <v>53</v>
      </c>
      <c r="D1474" s="1" t="s">
        <v>2049</v>
      </c>
      <c r="E1474" s="1" t="s">
        <v>2050</v>
      </c>
      <c r="F1474" s="1">
        <v>2029</v>
      </c>
      <c r="G1474" s="1">
        <v>65.31</v>
      </c>
      <c r="H1474" s="1">
        <v>31</v>
      </c>
      <c r="I1474" s="1">
        <v>0</v>
      </c>
      <c r="J1474" s="1" t="s">
        <v>48</v>
      </c>
      <c r="K1474" s="9" t="str">
        <f t="shared" ref="K1474:K1537" si="23">IF(J1474&lt;&gt;"",IF(OR(UPPER(J1474)="TERCEIRO",UPPER(J1474)="TERCEIRA"),"TERCEIRA",IF(UPPER(J1474)="GPA","GPA",J1474)),IF(LEFT(D1474,1)="T","TERCEIRA","GPA"))</f>
        <v>GPA</v>
      </c>
    </row>
    <row r="1475" spans="1:11" ht="15" customHeight="1">
      <c r="A1475" s="1">
        <v>7</v>
      </c>
      <c r="B1475" s="1">
        <v>7801</v>
      </c>
      <c r="C1475" s="1" t="s">
        <v>53</v>
      </c>
      <c r="D1475" s="1" t="s">
        <v>2051</v>
      </c>
      <c r="E1475" s="1" t="s">
        <v>2052</v>
      </c>
      <c r="F1475" s="1">
        <v>7986</v>
      </c>
      <c r="G1475" s="1">
        <v>139.29</v>
      </c>
      <c r="H1475" s="1">
        <v>57</v>
      </c>
      <c r="I1475" s="1">
        <v>0</v>
      </c>
      <c r="J1475" s="1" t="s">
        <v>48</v>
      </c>
      <c r="K1475" s="9" t="str">
        <f t="shared" si="23"/>
        <v>GPA</v>
      </c>
    </row>
    <row r="1476" spans="1:11" ht="15" customHeight="1">
      <c r="A1476" s="1">
        <v>7</v>
      </c>
      <c r="B1476" s="1">
        <v>7801</v>
      </c>
      <c r="C1476" s="1" t="s">
        <v>53</v>
      </c>
      <c r="D1476" s="1" t="s">
        <v>2053</v>
      </c>
      <c r="E1476" s="1" t="s">
        <v>2054</v>
      </c>
      <c r="F1476" s="1">
        <v>8701</v>
      </c>
      <c r="G1476" s="1">
        <v>130.09</v>
      </c>
      <c r="H1476" s="1">
        <v>67</v>
      </c>
      <c r="I1476" s="1">
        <v>0</v>
      </c>
      <c r="J1476" s="1" t="s">
        <v>48</v>
      </c>
      <c r="K1476" s="9" t="str">
        <f t="shared" si="23"/>
        <v>GPA</v>
      </c>
    </row>
    <row r="1477" spans="1:11" ht="15" customHeight="1">
      <c r="A1477" s="1">
        <v>7</v>
      </c>
      <c r="B1477" s="1">
        <v>7801</v>
      </c>
      <c r="C1477" s="1" t="s">
        <v>53</v>
      </c>
      <c r="D1477" s="1" t="s">
        <v>2055</v>
      </c>
      <c r="E1477" s="1" t="s">
        <v>2056</v>
      </c>
      <c r="F1477" s="1">
        <v>3304</v>
      </c>
      <c r="G1477" s="1">
        <v>117.89</v>
      </c>
      <c r="H1477" s="1">
        <v>28</v>
      </c>
      <c r="I1477" s="1">
        <v>0</v>
      </c>
      <c r="J1477" s="1" t="s">
        <v>48</v>
      </c>
      <c r="K1477" s="9" t="str">
        <f t="shared" si="23"/>
        <v>GPA</v>
      </c>
    </row>
    <row r="1478" spans="1:11" ht="15" customHeight="1">
      <c r="A1478" s="1">
        <v>7</v>
      </c>
      <c r="B1478" s="1">
        <v>7801</v>
      </c>
      <c r="C1478" s="1" t="s">
        <v>53</v>
      </c>
      <c r="D1478" s="1" t="s">
        <v>2057</v>
      </c>
      <c r="E1478" s="1" t="s">
        <v>2058</v>
      </c>
      <c r="F1478" s="1">
        <v>1605</v>
      </c>
      <c r="G1478" s="1">
        <v>57.33</v>
      </c>
      <c r="H1478" s="1">
        <v>28</v>
      </c>
      <c r="I1478" s="1">
        <v>0</v>
      </c>
      <c r="J1478" s="1" t="s">
        <v>48</v>
      </c>
      <c r="K1478" s="9" t="str">
        <f t="shared" si="23"/>
        <v>GPA</v>
      </c>
    </row>
    <row r="1479" spans="1:11" ht="15" customHeight="1">
      <c r="A1479" s="1">
        <v>7</v>
      </c>
      <c r="B1479" s="1">
        <v>7801</v>
      </c>
      <c r="C1479" s="1" t="s">
        <v>53</v>
      </c>
      <c r="D1479" s="1" t="s">
        <v>2059</v>
      </c>
      <c r="E1479" s="1" t="s">
        <v>2060</v>
      </c>
      <c r="F1479" s="1">
        <v>3567</v>
      </c>
      <c r="G1479" s="1">
        <v>89.88</v>
      </c>
      <c r="H1479" s="1">
        <v>40</v>
      </c>
      <c r="I1479" s="1">
        <v>0</v>
      </c>
      <c r="J1479" s="1" t="s">
        <v>48</v>
      </c>
      <c r="K1479" s="9" t="str">
        <f t="shared" si="23"/>
        <v>GPA</v>
      </c>
    </row>
    <row r="1480" spans="1:11" ht="15" customHeight="1">
      <c r="A1480" s="1">
        <v>7</v>
      </c>
      <c r="B1480" s="1">
        <v>7801</v>
      </c>
      <c r="C1480" s="1" t="s">
        <v>20</v>
      </c>
      <c r="D1480" s="1" t="s">
        <v>2061</v>
      </c>
      <c r="E1480" s="1" t="s">
        <v>2062</v>
      </c>
      <c r="F1480" s="1">
        <v>64</v>
      </c>
      <c r="G1480" s="1">
        <v>4.6500000000000004</v>
      </c>
      <c r="H1480" s="1">
        <v>14</v>
      </c>
      <c r="I1480" s="1">
        <v>0</v>
      </c>
      <c r="J1480" s="1" t="s">
        <v>48</v>
      </c>
      <c r="K1480" s="9" t="str">
        <f t="shared" si="23"/>
        <v>GPA</v>
      </c>
    </row>
    <row r="1481" spans="1:11" ht="15" customHeight="1">
      <c r="A1481" s="1">
        <v>7</v>
      </c>
      <c r="B1481" s="1">
        <v>7801</v>
      </c>
      <c r="C1481" s="1" t="s">
        <v>53</v>
      </c>
      <c r="D1481" s="1" t="s">
        <v>2061</v>
      </c>
      <c r="E1481" s="1" t="s">
        <v>2062</v>
      </c>
      <c r="F1481" s="1">
        <v>5138</v>
      </c>
      <c r="G1481" s="1">
        <v>110.55</v>
      </c>
      <c r="H1481" s="1">
        <v>46</v>
      </c>
      <c r="I1481" s="1">
        <v>0</v>
      </c>
      <c r="J1481" s="1" t="s">
        <v>48</v>
      </c>
      <c r="K1481" s="9" t="str">
        <f t="shared" si="23"/>
        <v>GPA</v>
      </c>
    </row>
    <row r="1482" spans="1:11" ht="15" customHeight="1">
      <c r="A1482" s="1">
        <v>7</v>
      </c>
      <c r="B1482" s="1">
        <v>7801</v>
      </c>
      <c r="C1482" s="1" t="s">
        <v>53</v>
      </c>
      <c r="D1482" s="1" t="s">
        <v>2063</v>
      </c>
      <c r="E1482" s="1" t="s">
        <v>2064</v>
      </c>
      <c r="F1482" s="1">
        <v>247</v>
      </c>
      <c r="G1482" s="1">
        <v>15.79</v>
      </c>
      <c r="H1482" s="1">
        <v>16</v>
      </c>
      <c r="I1482" s="1">
        <v>0</v>
      </c>
      <c r="J1482" s="1" t="s">
        <v>48</v>
      </c>
      <c r="K1482" s="9" t="str">
        <f t="shared" si="23"/>
        <v>GPA</v>
      </c>
    </row>
    <row r="1483" spans="1:11" ht="15" customHeight="1">
      <c r="A1483" s="1">
        <v>7</v>
      </c>
      <c r="B1483" s="1">
        <v>7801</v>
      </c>
      <c r="C1483" s="1" t="s">
        <v>53</v>
      </c>
      <c r="D1483" s="1" t="s">
        <v>2065</v>
      </c>
      <c r="E1483" s="1" t="s">
        <v>2066</v>
      </c>
      <c r="F1483" s="1">
        <v>4999</v>
      </c>
      <c r="G1483" s="1">
        <v>138.31</v>
      </c>
      <c r="H1483" s="1">
        <v>36</v>
      </c>
      <c r="I1483" s="1">
        <v>0</v>
      </c>
      <c r="J1483" s="1" t="s">
        <v>48</v>
      </c>
      <c r="K1483" s="9" t="str">
        <f t="shared" si="23"/>
        <v>GPA</v>
      </c>
    </row>
    <row r="1484" spans="1:11" ht="15" customHeight="1">
      <c r="A1484" s="1">
        <v>7</v>
      </c>
      <c r="B1484" s="1">
        <v>7801</v>
      </c>
      <c r="C1484" s="1" t="s">
        <v>53</v>
      </c>
      <c r="D1484" s="1" t="s">
        <v>2067</v>
      </c>
      <c r="E1484" s="1" t="s">
        <v>2068</v>
      </c>
      <c r="F1484" s="1">
        <v>221</v>
      </c>
      <c r="G1484" s="1">
        <v>10.25</v>
      </c>
      <c r="H1484" s="1">
        <v>22</v>
      </c>
      <c r="I1484" s="1">
        <v>0</v>
      </c>
      <c r="J1484" s="1" t="s">
        <v>48</v>
      </c>
      <c r="K1484" s="9" t="str">
        <f t="shared" si="23"/>
        <v>GPA</v>
      </c>
    </row>
    <row r="1485" spans="1:11" ht="15" customHeight="1">
      <c r="A1485" s="1">
        <v>7</v>
      </c>
      <c r="B1485" s="1">
        <v>7801</v>
      </c>
      <c r="C1485" s="1" t="s">
        <v>53</v>
      </c>
      <c r="D1485" s="1" t="s">
        <v>2069</v>
      </c>
      <c r="E1485" s="1" t="s">
        <v>2070</v>
      </c>
      <c r="F1485" s="1">
        <v>1528</v>
      </c>
      <c r="G1485" s="1">
        <v>65.27</v>
      </c>
      <c r="H1485" s="1">
        <v>23</v>
      </c>
      <c r="I1485" s="1">
        <v>0</v>
      </c>
      <c r="J1485" s="1" t="s">
        <v>48</v>
      </c>
      <c r="K1485" s="9" t="str">
        <f t="shared" si="23"/>
        <v>GPA</v>
      </c>
    </row>
    <row r="1486" spans="1:11" ht="15" customHeight="1">
      <c r="A1486" s="1">
        <v>7</v>
      </c>
      <c r="B1486" s="1">
        <v>7801</v>
      </c>
      <c r="C1486" s="1" t="s">
        <v>53</v>
      </c>
      <c r="D1486" s="1" t="s">
        <v>2071</v>
      </c>
      <c r="E1486" s="1" t="s">
        <v>2072</v>
      </c>
      <c r="F1486" s="1">
        <v>386</v>
      </c>
      <c r="G1486" s="1">
        <v>14.84</v>
      </c>
      <c r="H1486" s="1">
        <v>26</v>
      </c>
      <c r="I1486" s="1">
        <v>0</v>
      </c>
      <c r="J1486" s="1" t="s">
        <v>48</v>
      </c>
      <c r="K1486" s="9" t="str">
        <f t="shared" si="23"/>
        <v>GPA</v>
      </c>
    </row>
    <row r="1487" spans="1:11" ht="15" customHeight="1">
      <c r="A1487" s="1">
        <v>7</v>
      </c>
      <c r="B1487" s="1">
        <v>7801</v>
      </c>
      <c r="C1487" s="1" t="s">
        <v>53</v>
      </c>
      <c r="D1487" s="1" t="s">
        <v>2073</v>
      </c>
      <c r="E1487" s="1" t="s">
        <v>2074</v>
      </c>
      <c r="F1487" s="1">
        <v>4640</v>
      </c>
      <c r="G1487" s="1">
        <v>118.18</v>
      </c>
      <c r="H1487" s="1">
        <v>39</v>
      </c>
      <c r="I1487" s="1">
        <v>0</v>
      </c>
      <c r="J1487" s="1" t="s">
        <v>48</v>
      </c>
      <c r="K1487" s="9" t="str">
        <f t="shared" si="23"/>
        <v>GPA</v>
      </c>
    </row>
    <row r="1488" spans="1:11" ht="15" customHeight="1">
      <c r="A1488" s="1">
        <v>7</v>
      </c>
      <c r="B1488" s="1">
        <v>7801</v>
      </c>
      <c r="C1488" s="1" t="s">
        <v>53</v>
      </c>
      <c r="D1488" s="1" t="s">
        <v>2075</v>
      </c>
      <c r="E1488" s="1" t="s">
        <v>2076</v>
      </c>
      <c r="F1488" s="1">
        <v>584</v>
      </c>
      <c r="G1488" s="1">
        <v>15.09</v>
      </c>
      <c r="H1488" s="1">
        <v>39</v>
      </c>
      <c r="I1488" s="1">
        <v>0</v>
      </c>
      <c r="J1488" s="1" t="s">
        <v>48</v>
      </c>
      <c r="K1488" s="9" t="str">
        <f t="shared" si="23"/>
        <v>GPA</v>
      </c>
    </row>
    <row r="1489" spans="1:11" ht="15" customHeight="1">
      <c r="A1489" s="1">
        <v>7</v>
      </c>
      <c r="B1489" s="1">
        <v>7801</v>
      </c>
      <c r="C1489" s="1" t="s">
        <v>53</v>
      </c>
      <c r="D1489" s="1" t="s">
        <v>2077</v>
      </c>
      <c r="E1489" s="1" t="s">
        <v>2078</v>
      </c>
      <c r="F1489" s="1">
        <v>804</v>
      </c>
      <c r="G1489" s="1">
        <v>13.73</v>
      </c>
      <c r="H1489" s="1">
        <v>59</v>
      </c>
      <c r="I1489" s="1">
        <v>0</v>
      </c>
      <c r="J1489" s="1" t="s">
        <v>48</v>
      </c>
      <c r="K1489" s="9" t="str">
        <f t="shared" si="23"/>
        <v>GPA</v>
      </c>
    </row>
    <row r="1490" spans="1:11" ht="15" customHeight="1">
      <c r="A1490" s="1">
        <v>7</v>
      </c>
      <c r="B1490" s="1">
        <v>7801</v>
      </c>
      <c r="C1490" s="1" t="s">
        <v>53</v>
      </c>
      <c r="D1490" s="1" t="s">
        <v>2079</v>
      </c>
      <c r="E1490" s="1" t="s">
        <v>2080</v>
      </c>
      <c r="F1490" s="1">
        <v>1995</v>
      </c>
      <c r="G1490" s="1">
        <v>62.43</v>
      </c>
      <c r="H1490" s="1">
        <v>32</v>
      </c>
      <c r="I1490" s="1">
        <v>0</v>
      </c>
      <c r="J1490" s="1" t="s">
        <v>48</v>
      </c>
      <c r="K1490" s="9" t="str">
        <f t="shared" si="23"/>
        <v>GPA</v>
      </c>
    </row>
    <row r="1491" spans="1:11" ht="15" customHeight="1">
      <c r="A1491" s="1">
        <v>7</v>
      </c>
      <c r="B1491" s="1">
        <v>7801</v>
      </c>
      <c r="C1491" s="1" t="s">
        <v>53</v>
      </c>
      <c r="D1491" s="1" t="s">
        <v>2081</v>
      </c>
      <c r="E1491" s="1" t="s">
        <v>2082</v>
      </c>
      <c r="F1491" s="1">
        <v>2566</v>
      </c>
      <c r="G1491" s="1">
        <v>72.17</v>
      </c>
      <c r="H1491" s="1">
        <v>36</v>
      </c>
      <c r="I1491" s="1">
        <v>0</v>
      </c>
      <c r="J1491" s="1" t="s">
        <v>48</v>
      </c>
      <c r="K1491" s="9" t="str">
        <f t="shared" si="23"/>
        <v>GPA</v>
      </c>
    </row>
    <row r="1492" spans="1:11" ht="15" customHeight="1">
      <c r="A1492" s="1">
        <v>7</v>
      </c>
      <c r="B1492" s="1">
        <v>7801</v>
      </c>
      <c r="C1492" s="1" t="s">
        <v>53</v>
      </c>
      <c r="D1492" s="1" t="s">
        <v>2083</v>
      </c>
      <c r="E1492" s="1" t="s">
        <v>2084</v>
      </c>
      <c r="F1492" s="1">
        <v>1021</v>
      </c>
      <c r="G1492" s="1">
        <v>24.35</v>
      </c>
      <c r="H1492" s="1">
        <v>42</v>
      </c>
      <c r="I1492" s="1">
        <v>0</v>
      </c>
      <c r="J1492" s="1" t="s">
        <v>48</v>
      </c>
      <c r="K1492" s="9" t="str">
        <f t="shared" si="23"/>
        <v>GPA</v>
      </c>
    </row>
    <row r="1493" spans="1:11" ht="15" customHeight="1">
      <c r="A1493" s="1">
        <v>7</v>
      </c>
      <c r="B1493" s="1">
        <v>7801</v>
      </c>
      <c r="C1493" s="1" t="s">
        <v>53</v>
      </c>
      <c r="D1493" s="1" t="s">
        <v>2085</v>
      </c>
      <c r="E1493" s="1" t="s">
        <v>2086</v>
      </c>
      <c r="F1493" s="1">
        <v>1934</v>
      </c>
      <c r="G1493" s="1">
        <v>62.19</v>
      </c>
      <c r="H1493" s="1">
        <v>31</v>
      </c>
      <c r="I1493" s="1">
        <v>0</v>
      </c>
      <c r="J1493" s="1" t="s">
        <v>48</v>
      </c>
      <c r="K1493" s="9" t="str">
        <f t="shared" si="23"/>
        <v>GPA</v>
      </c>
    </row>
    <row r="1494" spans="1:11" ht="15" customHeight="1">
      <c r="A1494" s="1">
        <v>7</v>
      </c>
      <c r="B1494" s="1">
        <v>7801</v>
      </c>
      <c r="C1494" s="1" t="s">
        <v>53</v>
      </c>
      <c r="D1494" s="1" t="s">
        <v>2087</v>
      </c>
      <c r="E1494" s="1" t="s">
        <v>2088</v>
      </c>
      <c r="F1494" s="1">
        <v>2387</v>
      </c>
      <c r="G1494" s="1">
        <v>80.930000000000007</v>
      </c>
      <c r="H1494" s="1">
        <v>29</v>
      </c>
      <c r="I1494" s="1">
        <v>0</v>
      </c>
      <c r="J1494" s="1" t="s">
        <v>48</v>
      </c>
      <c r="K1494" s="9" t="str">
        <f t="shared" si="23"/>
        <v>GPA</v>
      </c>
    </row>
    <row r="1495" spans="1:11" ht="15" customHeight="1">
      <c r="A1495" s="1">
        <v>7</v>
      </c>
      <c r="B1495" s="1">
        <v>7801</v>
      </c>
      <c r="C1495" s="1" t="s">
        <v>53</v>
      </c>
      <c r="D1495" s="1" t="s">
        <v>2089</v>
      </c>
      <c r="E1495" s="1" t="s">
        <v>2090</v>
      </c>
      <c r="F1495" s="1">
        <v>896</v>
      </c>
      <c r="G1495" s="1">
        <v>25.65</v>
      </c>
      <c r="H1495" s="1">
        <v>35</v>
      </c>
      <c r="I1495" s="1">
        <v>0</v>
      </c>
      <c r="J1495" s="1" t="s">
        <v>48</v>
      </c>
      <c r="K1495" s="9" t="str">
        <f t="shared" si="23"/>
        <v>GPA</v>
      </c>
    </row>
    <row r="1496" spans="1:11" ht="15" customHeight="1">
      <c r="A1496" s="1">
        <v>7</v>
      </c>
      <c r="B1496" s="1">
        <v>7801</v>
      </c>
      <c r="C1496" s="1" t="s">
        <v>53</v>
      </c>
      <c r="D1496" s="1" t="s">
        <v>2091</v>
      </c>
      <c r="E1496" s="1" t="s">
        <v>2092</v>
      </c>
      <c r="F1496" s="1">
        <v>1984</v>
      </c>
      <c r="G1496" s="1">
        <v>78.39</v>
      </c>
      <c r="H1496" s="1">
        <v>25</v>
      </c>
      <c r="I1496" s="1">
        <v>0</v>
      </c>
      <c r="J1496" s="1" t="s">
        <v>48</v>
      </c>
      <c r="K1496" s="9" t="str">
        <f t="shared" si="23"/>
        <v>GPA</v>
      </c>
    </row>
    <row r="1497" spans="1:11" ht="15" customHeight="1">
      <c r="A1497" s="1">
        <v>7</v>
      </c>
      <c r="B1497" s="1">
        <v>7801</v>
      </c>
      <c r="C1497" s="1" t="s">
        <v>53</v>
      </c>
      <c r="D1497" s="1" t="s">
        <v>2093</v>
      </c>
      <c r="E1497" s="1" t="s">
        <v>2094</v>
      </c>
      <c r="F1497" s="1">
        <v>1286</v>
      </c>
      <c r="G1497" s="1">
        <v>52.58</v>
      </c>
      <c r="H1497" s="1">
        <v>24</v>
      </c>
      <c r="I1497" s="1">
        <v>0</v>
      </c>
      <c r="J1497" s="1" t="s">
        <v>48</v>
      </c>
      <c r="K1497" s="9" t="str">
        <f t="shared" si="23"/>
        <v>GPA</v>
      </c>
    </row>
    <row r="1498" spans="1:11" ht="15" customHeight="1">
      <c r="A1498" s="1">
        <v>7</v>
      </c>
      <c r="B1498" s="1">
        <v>7801</v>
      </c>
      <c r="C1498" s="1" t="s">
        <v>53</v>
      </c>
      <c r="D1498" s="1" t="s">
        <v>2095</v>
      </c>
      <c r="E1498" s="1" t="s">
        <v>2096</v>
      </c>
      <c r="F1498" s="1">
        <v>2285</v>
      </c>
      <c r="G1498" s="1">
        <v>73.66</v>
      </c>
      <c r="H1498" s="1">
        <v>31</v>
      </c>
      <c r="I1498" s="1">
        <v>0</v>
      </c>
      <c r="J1498" s="1" t="s">
        <v>48</v>
      </c>
      <c r="K1498" s="9" t="str">
        <f t="shared" si="23"/>
        <v>GPA</v>
      </c>
    </row>
    <row r="1499" spans="1:11" ht="15" customHeight="1">
      <c r="A1499" s="1">
        <v>7</v>
      </c>
      <c r="B1499" s="1">
        <v>7801</v>
      </c>
      <c r="C1499" s="1" t="s">
        <v>53</v>
      </c>
      <c r="D1499" s="1" t="s">
        <v>2097</v>
      </c>
      <c r="E1499" s="1" t="s">
        <v>2098</v>
      </c>
      <c r="F1499" s="1">
        <v>1851</v>
      </c>
      <c r="G1499" s="1">
        <v>70.989999999999995</v>
      </c>
      <c r="H1499" s="1">
        <v>26</v>
      </c>
      <c r="I1499" s="1">
        <v>0</v>
      </c>
      <c r="J1499" s="1" t="s">
        <v>48</v>
      </c>
      <c r="K1499" s="9" t="str">
        <f t="shared" si="23"/>
        <v>GPA</v>
      </c>
    </row>
    <row r="1500" spans="1:11" ht="15" customHeight="1">
      <c r="A1500" s="1">
        <v>7</v>
      </c>
      <c r="B1500" s="1">
        <v>7801</v>
      </c>
      <c r="C1500" s="1" t="s">
        <v>53</v>
      </c>
      <c r="D1500" s="1" t="s">
        <v>2099</v>
      </c>
      <c r="E1500" s="1" t="s">
        <v>2100</v>
      </c>
      <c r="F1500" s="1">
        <v>1108</v>
      </c>
      <c r="G1500" s="1">
        <v>64.14</v>
      </c>
      <c r="H1500" s="1">
        <v>17</v>
      </c>
      <c r="I1500" s="1">
        <v>0</v>
      </c>
      <c r="J1500" s="1" t="s">
        <v>48</v>
      </c>
      <c r="K1500" s="9" t="str">
        <f t="shared" si="23"/>
        <v>GPA</v>
      </c>
    </row>
    <row r="1501" spans="1:11" ht="15" customHeight="1">
      <c r="A1501" s="1">
        <v>7</v>
      </c>
      <c r="B1501" s="1">
        <v>7801</v>
      </c>
      <c r="C1501" s="1" t="s">
        <v>21</v>
      </c>
      <c r="D1501" s="1" t="s">
        <v>2101</v>
      </c>
      <c r="E1501" s="1" t="s">
        <v>2102</v>
      </c>
      <c r="F1501" s="1">
        <v>100</v>
      </c>
      <c r="G1501" s="1">
        <v>19.09</v>
      </c>
      <c r="H1501" s="1">
        <v>5</v>
      </c>
      <c r="I1501" s="1">
        <v>0</v>
      </c>
      <c r="J1501" s="1" t="s">
        <v>48</v>
      </c>
      <c r="K1501" s="9" t="str">
        <f t="shared" si="23"/>
        <v>GPA</v>
      </c>
    </row>
    <row r="1502" spans="1:11" ht="15" customHeight="1">
      <c r="A1502" s="1">
        <v>7</v>
      </c>
      <c r="B1502" s="1">
        <v>7801</v>
      </c>
      <c r="C1502" s="1" t="s">
        <v>53</v>
      </c>
      <c r="D1502" s="1" t="s">
        <v>2103</v>
      </c>
      <c r="E1502" s="1" t="s">
        <v>2104</v>
      </c>
      <c r="F1502" s="1">
        <v>72</v>
      </c>
      <c r="G1502" s="1">
        <v>6.62</v>
      </c>
      <c r="H1502" s="1">
        <v>11</v>
      </c>
      <c r="I1502" s="1">
        <v>0</v>
      </c>
      <c r="J1502" s="1" t="s">
        <v>48</v>
      </c>
      <c r="K1502" s="9" t="str">
        <f t="shared" si="23"/>
        <v>GPA</v>
      </c>
    </row>
    <row r="1503" spans="1:11" ht="15" customHeight="1">
      <c r="A1503" s="1">
        <v>7</v>
      </c>
      <c r="B1503" s="1">
        <v>7801</v>
      </c>
      <c r="C1503" s="1" t="s">
        <v>53</v>
      </c>
      <c r="D1503" s="1" t="s">
        <v>2105</v>
      </c>
      <c r="E1503" s="1" t="s">
        <v>2106</v>
      </c>
      <c r="F1503" s="1">
        <v>128</v>
      </c>
      <c r="G1503" s="1">
        <v>6.37</v>
      </c>
      <c r="H1503" s="1">
        <v>20</v>
      </c>
      <c r="I1503" s="1">
        <v>0</v>
      </c>
      <c r="J1503" s="1" t="s">
        <v>48</v>
      </c>
      <c r="K1503" s="9" t="str">
        <f t="shared" si="23"/>
        <v>GPA</v>
      </c>
    </row>
    <row r="1504" spans="1:11" ht="15" customHeight="1">
      <c r="A1504" s="1">
        <v>7</v>
      </c>
      <c r="B1504" s="1">
        <v>7801</v>
      </c>
      <c r="C1504" s="1" t="s">
        <v>53</v>
      </c>
      <c r="D1504" s="1" t="s">
        <v>2107</v>
      </c>
      <c r="E1504" s="1" t="s">
        <v>2108</v>
      </c>
      <c r="F1504" s="1">
        <v>125</v>
      </c>
      <c r="G1504" s="1">
        <v>6.41</v>
      </c>
      <c r="H1504" s="1">
        <v>20</v>
      </c>
      <c r="I1504" s="1">
        <v>0</v>
      </c>
      <c r="J1504" s="1" t="s">
        <v>48</v>
      </c>
      <c r="K1504" s="9" t="str">
        <f t="shared" si="23"/>
        <v>GPA</v>
      </c>
    </row>
    <row r="1505" spans="1:11" ht="15" customHeight="1">
      <c r="A1505" s="1">
        <v>7</v>
      </c>
      <c r="B1505" s="1">
        <v>7801</v>
      </c>
      <c r="C1505" s="1" t="s">
        <v>53</v>
      </c>
      <c r="D1505" s="1" t="s">
        <v>2109</v>
      </c>
      <c r="E1505" s="1" t="s">
        <v>2110</v>
      </c>
      <c r="F1505" s="1">
        <v>263</v>
      </c>
      <c r="G1505" s="1">
        <v>5.41</v>
      </c>
      <c r="H1505" s="1">
        <v>49</v>
      </c>
      <c r="I1505" s="1">
        <v>0</v>
      </c>
      <c r="J1505" s="1" t="s">
        <v>48</v>
      </c>
      <c r="K1505" s="9" t="str">
        <f t="shared" si="23"/>
        <v>GPA</v>
      </c>
    </row>
    <row r="1506" spans="1:11" ht="15" customHeight="1">
      <c r="A1506" s="1">
        <v>7</v>
      </c>
      <c r="B1506" s="1">
        <v>7801</v>
      </c>
      <c r="C1506" s="1" t="s">
        <v>53</v>
      </c>
      <c r="D1506" s="1" t="s">
        <v>2111</v>
      </c>
      <c r="E1506" s="1" t="s">
        <v>2112</v>
      </c>
      <c r="F1506" s="1">
        <v>387</v>
      </c>
      <c r="G1506" s="1">
        <v>18.16</v>
      </c>
      <c r="H1506" s="1">
        <v>21</v>
      </c>
      <c r="I1506" s="1">
        <v>0</v>
      </c>
      <c r="J1506" s="1" t="s">
        <v>48</v>
      </c>
      <c r="K1506" s="9" t="str">
        <f t="shared" si="23"/>
        <v>GPA</v>
      </c>
    </row>
    <row r="1507" spans="1:11" ht="15" customHeight="1">
      <c r="A1507" s="1">
        <v>7</v>
      </c>
      <c r="B1507" s="1">
        <v>7801</v>
      </c>
      <c r="C1507" s="1" t="s">
        <v>53</v>
      </c>
      <c r="D1507" s="1" t="s">
        <v>2113</v>
      </c>
      <c r="E1507" s="1" t="s">
        <v>2114</v>
      </c>
      <c r="F1507" s="1">
        <v>358</v>
      </c>
      <c r="G1507" s="1">
        <v>12.11</v>
      </c>
      <c r="H1507" s="1">
        <v>30</v>
      </c>
      <c r="I1507" s="1">
        <v>0</v>
      </c>
      <c r="J1507" s="1" t="s">
        <v>48</v>
      </c>
      <c r="K1507" s="9" t="str">
        <f t="shared" si="23"/>
        <v>GPA</v>
      </c>
    </row>
    <row r="1508" spans="1:11" ht="15" customHeight="1">
      <c r="A1508" s="1">
        <v>7</v>
      </c>
      <c r="B1508" s="1">
        <v>7801</v>
      </c>
      <c r="C1508" s="1" t="s">
        <v>53</v>
      </c>
      <c r="D1508" s="1" t="s">
        <v>2115</v>
      </c>
      <c r="E1508" s="1" t="s">
        <v>2116</v>
      </c>
      <c r="F1508" s="1">
        <v>210</v>
      </c>
      <c r="G1508" s="1">
        <v>7.91</v>
      </c>
      <c r="H1508" s="1">
        <v>27</v>
      </c>
      <c r="I1508" s="1">
        <v>0</v>
      </c>
      <c r="J1508" s="1" t="s">
        <v>48</v>
      </c>
      <c r="K1508" s="9" t="str">
        <f t="shared" si="23"/>
        <v>GPA</v>
      </c>
    </row>
    <row r="1509" spans="1:11" ht="15" customHeight="1">
      <c r="A1509" s="1">
        <v>7</v>
      </c>
      <c r="B1509" s="1">
        <v>7801</v>
      </c>
      <c r="C1509" s="1" t="s">
        <v>53</v>
      </c>
      <c r="D1509" s="1" t="s">
        <v>2117</v>
      </c>
      <c r="E1509" s="1" t="s">
        <v>2118</v>
      </c>
      <c r="F1509" s="1">
        <v>714</v>
      </c>
      <c r="G1509" s="1">
        <v>25.24</v>
      </c>
      <c r="H1509" s="1">
        <v>28</v>
      </c>
      <c r="I1509" s="1">
        <v>0</v>
      </c>
      <c r="J1509" s="1" t="s">
        <v>48</v>
      </c>
      <c r="K1509" s="9" t="str">
        <f t="shared" si="23"/>
        <v>GPA</v>
      </c>
    </row>
    <row r="1510" spans="1:11" ht="15" customHeight="1">
      <c r="A1510" s="1">
        <v>7</v>
      </c>
      <c r="B1510" s="1">
        <v>7801</v>
      </c>
      <c r="C1510" s="1" t="s">
        <v>53</v>
      </c>
      <c r="D1510" s="1" t="s">
        <v>2119</v>
      </c>
      <c r="E1510" s="1" t="s">
        <v>2120</v>
      </c>
      <c r="F1510" s="1">
        <v>417</v>
      </c>
      <c r="G1510" s="1">
        <v>10.220000000000001</v>
      </c>
      <c r="H1510" s="1">
        <v>41</v>
      </c>
      <c r="I1510" s="1">
        <v>0</v>
      </c>
      <c r="J1510" s="1" t="s">
        <v>48</v>
      </c>
      <c r="K1510" s="9" t="str">
        <f t="shared" si="23"/>
        <v>GPA</v>
      </c>
    </row>
    <row r="1511" spans="1:11" ht="15" customHeight="1">
      <c r="A1511" s="1">
        <v>7</v>
      </c>
      <c r="B1511" s="1">
        <v>7801</v>
      </c>
      <c r="C1511" s="1" t="s">
        <v>53</v>
      </c>
      <c r="D1511" s="1" t="s">
        <v>2121</v>
      </c>
      <c r="E1511" s="1" t="s">
        <v>2122</v>
      </c>
      <c r="F1511" s="1">
        <v>1127</v>
      </c>
      <c r="G1511" s="1">
        <v>29.14</v>
      </c>
      <c r="H1511" s="1">
        <v>39</v>
      </c>
      <c r="I1511" s="1">
        <v>0</v>
      </c>
      <c r="J1511" s="1" t="s">
        <v>48</v>
      </c>
      <c r="K1511" s="9" t="str">
        <f t="shared" si="23"/>
        <v>GPA</v>
      </c>
    </row>
    <row r="1512" spans="1:11" ht="15" customHeight="1">
      <c r="A1512" s="1">
        <v>7</v>
      </c>
      <c r="B1512" s="1">
        <v>7801</v>
      </c>
      <c r="C1512" s="1" t="s">
        <v>53</v>
      </c>
      <c r="D1512" s="1" t="s">
        <v>2123</v>
      </c>
      <c r="E1512" s="1" t="s">
        <v>2124</v>
      </c>
      <c r="F1512" s="1">
        <v>83</v>
      </c>
      <c r="G1512" s="1">
        <v>5.85</v>
      </c>
      <c r="H1512" s="1">
        <v>14</v>
      </c>
      <c r="I1512" s="1">
        <v>0</v>
      </c>
      <c r="J1512" s="1" t="s">
        <v>48</v>
      </c>
      <c r="K1512" s="9" t="str">
        <f t="shared" si="23"/>
        <v>GPA</v>
      </c>
    </row>
    <row r="1513" spans="1:11" ht="15" customHeight="1">
      <c r="A1513" s="1">
        <v>7</v>
      </c>
      <c r="B1513" s="1">
        <v>7801</v>
      </c>
      <c r="C1513" s="1" t="s">
        <v>53</v>
      </c>
      <c r="D1513" s="1" t="s">
        <v>2125</v>
      </c>
      <c r="E1513" s="1" t="s">
        <v>2126</v>
      </c>
      <c r="F1513" s="1">
        <v>697</v>
      </c>
      <c r="G1513" s="1">
        <v>26.27</v>
      </c>
      <c r="H1513" s="1">
        <v>27</v>
      </c>
      <c r="I1513" s="1">
        <v>0</v>
      </c>
      <c r="J1513" s="1" t="s">
        <v>48</v>
      </c>
      <c r="K1513" s="9" t="str">
        <f t="shared" si="23"/>
        <v>GPA</v>
      </c>
    </row>
    <row r="1514" spans="1:11" ht="15" customHeight="1">
      <c r="A1514" s="1">
        <v>7</v>
      </c>
      <c r="B1514" s="1">
        <v>7801</v>
      </c>
      <c r="C1514" s="1" t="s">
        <v>53</v>
      </c>
      <c r="D1514" s="1" t="s">
        <v>2127</v>
      </c>
      <c r="E1514" s="1" t="s">
        <v>2128</v>
      </c>
      <c r="F1514" s="1">
        <v>158</v>
      </c>
      <c r="G1514" s="1">
        <v>9.31</v>
      </c>
      <c r="H1514" s="1">
        <v>17</v>
      </c>
      <c r="I1514" s="1">
        <v>0</v>
      </c>
      <c r="J1514" s="1" t="s">
        <v>48</v>
      </c>
      <c r="K1514" s="9" t="str">
        <f t="shared" si="23"/>
        <v>GPA</v>
      </c>
    </row>
    <row r="1515" spans="1:11" ht="15" customHeight="1">
      <c r="A1515" s="1">
        <v>7</v>
      </c>
      <c r="B1515" s="1">
        <v>7801</v>
      </c>
      <c r="C1515" s="1" t="s">
        <v>53</v>
      </c>
      <c r="D1515" s="1" t="s">
        <v>2129</v>
      </c>
      <c r="E1515" s="1" t="s">
        <v>2130</v>
      </c>
      <c r="F1515" s="1">
        <v>403</v>
      </c>
      <c r="G1515" s="1">
        <v>23</v>
      </c>
      <c r="H1515" s="1">
        <v>18</v>
      </c>
      <c r="I1515" s="1">
        <v>0</v>
      </c>
      <c r="J1515" s="1" t="s">
        <v>48</v>
      </c>
      <c r="K1515" s="9" t="str">
        <f t="shared" si="23"/>
        <v>GPA</v>
      </c>
    </row>
    <row r="1516" spans="1:11" ht="15" customHeight="1">
      <c r="A1516" s="1">
        <v>7</v>
      </c>
      <c r="B1516" s="1">
        <v>7801</v>
      </c>
      <c r="C1516" s="1" t="s">
        <v>53</v>
      </c>
      <c r="D1516" s="1" t="s">
        <v>2131</v>
      </c>
      <c r="E1516" s="1" t="s">
        <v>2132</v>
      </c>
      <c r="F1516" s="1">
        <v>767</v>
      </c>
      <c r="G1516" s="1">
        <v>24.49</v>
      </c>
      <c r="H1516" s="1">
        <v>31</v>
      </c>
      <c r="I1516" s="1">
        <v>0</v>
      </c>
      <c r="J1516" s="1" t="s">
        <v>48</v>
      </c>
      <c r="K1516" s="9" t="str">
        <f t="shared" si="23"/>
        <v>GPA</v>
      </c>
    </row>
    <row r="1517" spans="1:11" ht="15" customHeight="1">
      <c r="A1517" s="1">
        <v>7</v>
      </c>
      <c r="B1517" s="1">
        <v>7801</v>
      </c>
      <c r="C1517" s="1" t="s">
        <v>53</v>
      </c>
      <c r="D1517" s="1" t="s">
        <v>2133</v>
      </c>
      <c r="E1517" s="1" t="s">
        <v>2134</v>
      </c>
      <c r="F1517" s="1">
        <v>341</v>
      </c>
      <c r="G1517" s="1">
        <v>5.72</v>
      </c>
      <c r="H1517" s="1">
        <v>60</v>
      </c>
      <c r="I1517" s="1">
        <v>0</v>
      </c>
      <c r="J1517" s="1" t="s">
        <v>48</v>
      </c>
      <c r="K1517" s="9" t="str">
        <f t="shared" si="23"/>
        <v>GPA</v>
      </c>
    </row>
    <row r="1518" spans="1:11" ht="15" customHeight="1">
      <c r="A1518" s="1">
        <v>7</v>
      </c>
      <c r="B1518" s="1">
        <v>7801</v>
      </c>
      <c r="C1518" s="1" t="s">
        <v>53</v>
      </c>
      <c r="D1518" s="1" t="s">
        <v>2135</v>
      </c>
      <c r="E1518" s="1" t="s">
        <v>2136</v>
      </c>
      <c r="F1518" s="1">
        <v>20</v>
      </c>
      <c r="G1518" s="1">
        <v>2.83</v>
      </c>
      <c r="H1518" s="1">
        <v>7</v>
      </c>
      <c r="I1518" s="1">
        <v>0</v>
      </c>
      <c r="J1518" s="1" t="s">
        <v>48</v>
      </c>
      <c r="K1518" s="9" t="str">
        <f t="shared" si="23"/>
        <v>GPA</v>
      </c>
    </row>
    <row r="1519" spans="1:11" ht="15" customHeight="1">
      <c r="A1519" s="1">
        <v>7</v>
      </c>
      <c r="B1519" s="1">
        <v>7801</v>
      </c>
      <c r="C1519" s="1" t="s">
        <v>53</v>
      </c>
      <c r="D1519" s="1" t="s">
        <v>2137</v>
      </c>
      <c r="E1519" s="1" t="s">
        <v>2138</v>
      </c>
      <c r="F1519" s="1">
        <v>305</v>
      </c>
      <c r="G1519" s="1">
        <v>5.84</v>
      </c>
      <c r="H1519" s="1">
        <v>52</v>
      </c>
      <c r="I1519" s="1">
        <v>0</v>
      </c>
      <c r="J1519" s="1" t="s">
        <v>48</v>
      </c>
      <c r="K1519" s="9" t="str">
        <f t="shared" si="23"/>
        <v>GPA</v>
      </c>
    </row>
    <row r="1520" spans="1:11" ht="15" customHeight="1">
      <c r="A1520" s="1">
        <v>7</v>
      </c>
      <c r="B1520" s="1">
        <v>7801</v>
      </c>
      <c r="C1520" s="1" t="s">
        <v>53</v>
      </c>
      <c r="D1520" s="1" t="s">
        <v>2139</v>
      </c>
      <c r="E1520" s="1" t="s">
        <v>2140</v>
      </c>
      <c r="F1520" s="1">
        <v>240</v>
      </c>
      <c r="G1520" s="1">
        <v>4.95</v>
      </c>
      <c r="H1520" s="1">
        <v>48</v>
      </c>
      <c r="I1520" s="1">
        <v>0</v>
      </c>
      <c r="J1520" s="1" t="s">
        <v>48</v>
      </c>
      <c r="K1520" s="9" t="str">
        <f t="shared" si="23"/>
        <v>GPA</v>
      </c>
    </row>
    <row r="1521" spans="1:11" ht="15" customHeight="1">
      <c r="A1521" s="1">
        <v>7</v>
      </c>
      <c r="B1521" s="1">
        <v>7801</v>
      </c>
      <c r="C1521" s="1" t="s">
        <v>53</v>
      </c>
      <c r="D1521" s="1" t="s">
        <v>2141</v>
      </c>
      <c r="E1521" s="1" t="s">
        <v>2142</v>
      </c>
      <c r="F1521" s="1">
        <v>354</v>
      </c>
      <c r="G1521" s="1">
        <v>6.23</v>
      </c>
      <c r="H1521" s="1">
        <v>57</v>
      </c>
      <c r="I1521" s="1">
        <v>0</v>
      </c>
      <c r="J1521" s="1" t="s">
        <v>48</v>
      </c>
      <c r="K1521" s="9" t="str">
        <f t="shared" si="23"/>
        <v>GPA</v>
      </c>
    </row>
    <row r="1522" spans="1:11" ht="15" customHeight="1">
      <c r="A1522" s="1">
        <v>7</v>
      </c>
      <c r="B1522" s="1">
        <v>7801</v>
      </c>
      <c r="C1522" s="1" t="s">
        <v>53</v>
      </c>
      <c r="D1522" s="1" t="s">
        <v>2143</v>
      </c>
      <c r="E1522" s="1" t="s">
        <v>2144</v>
      </c>
      <c r="F1522" s="1">
        <v>146</v>
      </c>
      <c r="G1522" s="1">
        <v>6.23</v>
      </c>
      <c r="H1522" s="1">
        <v>23</v>
      </c>
      <c r="I1522" s="1">
        <v>0</v>
      </c>
      <c r="J1522" s="1" t="s">
        <v>48</v>
      </c>
      <c r="K1522" s="9" t="str">
        <f t="shared" si="23"/>
        <v>GPA</v>
      </c>
    </row>
    <row r="1523" spans="1:11" ht="15" customHeight="1">
      <c r="A1523" s="1">
        <v>7</v>
      </c>
      <c r="B1523" s="1">
        <v>7801</v>
      </c>
      <c r="C1523" s="1" t="s">
        <v>53</v>
      </c>
      <c r="D1523" s="1" t="s">
        <v>2145</v>
      </c>
      <c r="E1523" s="1" t="s">
        <v>2146</v>
      </c>
      <c r="F1523" s="1">
        <v>105</v>
      </c>
      <c r="G1523" s="1">
        <v>6.51</v>
      </c>
      <c r="H1523" s="1">
        <v>16</v>
      </c>
      <c r="I1523" s="1">
        <v>0</v>
      </c>
      <c r="J1523" s="1" t="s">
        <v>48</v>
      </c>
      <c r="K1523" s="9" t="str">
        <f t="shared" si="23"/>
        <v>GPA</v>
      </c>
    </row>
    <row r="1524" spans="1:11" ht="15" customHeight="1">
      <c r="A1524" s="1">
        <v>7</v>
      </c>
      <c r="B1524" s="1">
        <v>7801</v>
      </c>
      <c r="C1524" s="1" t="s">
        <v>20</v>
      </c>
      <c r="D1524" s="1" t="s">
        <v>2147</v>
      </c>
      <c r="E1524" s="1" t="s">
        <v>2148</v>
      </c>
      <c r="F1524" s="1">
        <v>179</v>
      </c>
      <c r="G1524" s="1">
        <v>40.119999999999997</v>
      </c>
      <c r="H1524" s="1">
        <v>4</v>
      </c>
      <c r="I1524" s="1">
        <v>0</v>
      </c>
      <c r="J1524" s="1" t="s">
        <v>48</v>
      </c>
      <c r="K1524" s="9" t="str">
        <f t="shared" si="23"/>
        <v>GPA</v>
      </c>
    </row>
    <row r="1525" spans="1:11" ht="15" customHeight="1">
      <c r="A1525" s="1">
        <v>7</v>
      </c>
      <c r="B1525" s="1">
        <v>7801</v>
      </c>
      <c r="C1525" s="1" t="s">
        <v>20</v>
      </c>
      <c r="D1525" s="1" t="s">
        <v>2149</v>
      </c>
      <c r="E1525" s="1" t="s">
        <v>2150</v>
      </c>
      <c r="F1525" s="1">
        <v>585</v>
      </c>
      <c r="G1525" s="1">
        <v>45.88</v>
      </c>
      <c r="H1525" s="1">
        <v>13</v>
      </c>
      <c r="I1525" s="1">
        <v>0</v>
      </c>
      <c r="J1525" s="1" t="s">
        <v>48</v>
      </c>
      <c r="K1525" s="9" t="str">
        <f t="shared" si="23"/>
        <v>GPA</v>
      </c>
    </row>
    <row r="1526" spans="1:11" ht="15" customHeight="1">
      <c r="A1526" s="1">
        <v>7</v>
      </c>
      <c r="B1526" s="1">
        <v>7801</v>
      </c>
      <c r="C1526" s="1" t="s">
        <v>19</v>
      </c>
      <c r="D1526" s="1" t="s">
        <v>2149</v>
      </c>
      <c r="E1526" s="1" t="s">
        <v>2150</v>
      </c>
      <c r="F1526" s="1">
        <v>1601</v>
      </c>
      <c r="G1526" s="1">
        <v>100.43</v>
      </c>
      <c r="H1526" s="1">
        <v>16</v>
      </c>
      <c r="I1526" s="1">
        <v>0</v>
      </c>
      <c r="J1526" s="1" t="s">
        <v>48</v>
      </c>
      <c r="K1526" s="9" t="str">
        <f t="shared" si="23"/>
        <v>GPA</v>
      </c>
    </row>
    <row r="1527" spans="1:11" ht="15" customHeight="1">
      <c r="A1527" s="1">
        <v>7</v>
      </c>
      <c r="B1527" s="1">
        <v>7801</v>
      </c>
      <c r="C1527" s="1" t="s">
        <v>18</v>
      </c>
      <c r="D1527" s="1" t="s">
        <v>2151</v>
      </c>
      <c r="E1527" s="1" t="s">
        <v>2152</v>
      </c>
      <c r="F1527" s="1">
        <v>131</v>
      </c>
      <c r="G1527" s="1">
        <v>9.92</v>
      </c>
      <c r="H1527" s="1">
        <v>13</v>
      </c>
      <c r="I1527" s="1">
        <v>0</v>
      </c>
      <c r="J1527" s="1" t="s">
        <v>48</v>
      </c>
      <c r="K1527" s="9" t="str">
        <f t="shared" si="23"/>
        <v>GPA</v>
      </c>
    </row>
    <row r="1528" spans="1:11" ht="15" customHeight="1">
      <c r="A1528" s="1">
        <v>7</v>
      </c>
      <c r="B1528" s="1">
        <v>7801</v>
      </c>
      <c r="C1528" s="1" t="s">
        <v>53</v>
      </c>
      <c r="D1528" s="1" t="s">
        <v>2151</v>
      </c>
      <c r="E1528" s="1" t="s">
        <v>2152</v>
      </c>
      <c r="F1528" s="1">
        <v>155</v>
      </c>
      <c r="G1528" s="1">
        <v>1.06</v>
      </c>
      <c r="H1528" s="1">
        <v>146</v>
      </c>
      <c r="I1528" s="1">
        <v>0</v>
      </c>
      <c r="J1528" s="1" t="s">
        <v>48</v>
      </c>
      <c r="K1528" s="9" t="str">
        <f t="shared" si="23"/>
        <v>GPA</v>
      </c>
    </row>
    <row r="1529" spans="1:11" ht="15" customHeight="1">
      <c r="A1529" s="1">
        <v>7</v>
      </c>
      <c r="B1529" s="1">
        <v>7801</v>
      </c>
      <c r="C1529" s="1" t="s">
        <v>21</v>
      </c>
      <c r="D1529" s="1" t="s">
        <v>2153</v>
      </c>
      <c r="E1529" s="1" t="s">
        <v>2154</v>
      </c>
      <c r="F1529" s="1">
        <v>1276</v>
      </c>
      <c r="G1529" s="1">
        <v>118.48</v>
      </c>
      <c r="H1529" s="1">
        <v>11</v>
      </c>
      <c r="I1529" s="1">
        <v>0</v>
      </c>
      <c r="J1529" s="1" t="s">
        <v>48</v>
      </c>
      <c r="K1529" s="9" t="str">
        <f t="shared" si="23"/>
        <v>GPA</v>
      </c>
    </row>
    <row r="1530" spans="1:11" ht="15" customHeight="1">
      <c r="A1530" s="1">
        <v>7</v>
      </c>
      <c r="B1530" s="1">
        <v>7801</v>
      </c>
      <c r="C1530" s="1" t="s">
        <v>21</v>
      </c>
      <c r="D1530" s="1" t="s">
        <v>2155</v>
      </c>
      <c r="E1530" s="1" t="s">
        <v>2156</v>
      </c>
      <c r="F1530" s="1">
        <v>2196</v>
      </c>
      <c r="G1530" s="1">
        <v>165.26</v>
      </c>
      <c r="H1530" s="1">
        <v>13</v>
      </c>
      <c r="I1530" s="1">
        <v>0</v>
      </c>
      <c r="J1530" s="1" t="s">
        <v>48</v>
      </c>
      <c r="K1530" s="9" t="str">
        <f t="shared" si="23"/>
        <v>GPA</v>
      </c>
    </row>
    <row r="1531" spans="1:11" ht="15" customHeight="1">
      <c r="A1531" s="1">
        <v>7</v>
      </c>
      <c r="B1531" s="1">
        <v>7801</v>
      </c>
      <c r="C1531" s="1" t="s">
        <v>19</v>
      </c>
      <c r="D1531" s="1" t="s">
        <v>2157</v>
      </c>
      <c r="E1531" s="1" t="s">
        <v>2158</v>
      </c>
      <c r="F1531" s="1">
        <v>2368</v>
      </c>
      <c r="G1531" s="1">
        <v>80.27</v>
      </c>
      <c r="H1531" s="1">
        <v>30</v>
      </c>
      <c r="I1531" s="1">
        <v>0</v>
      </c>
      <c r="J1531" s="1" t="s">
        <v>48</v>
      </c>
      <c r="K1531" s="9" t="str">
        <f t="shared" si="23"/>
        <v>GPA</v>
      </c>
    </row>
    <row r="1532" spans="1:11" ht="15" customHeight="1">
      <c r="A1532" s="1">
        <v>7</v>
      </c>
      <c r="B1532" s="1">
        <v>7801</v>
      </c>
      <c r="C1532" s="1" t="s">
        <v>53</v>
      </c>
      <c r="D1532" s="1" t="s">
        <v>2159</v>
      </c>
      <c r="E1532" s="1" t="s">
        <v>2160</v>
      </c>
      <c r="F1532" s="1">
        <v>11458</v>
      </c>
      <c r="G1532" s="1">
        <v>128.72</v>
      </c>
      <c r="H1532" s="1">
        <v>89</v>
      </c>
      <c r="I1532" s="1">
        <v>0</v>
      </c>
      <c r="J1532" s="1" t="s">
        <v>48</v>
      </c>
      <c r="K1532" s="9" t="str">
        <f t="shared" si="23"/>
        <v>GPA</v>
      </c>
    </row>
    <row r="1533" spans="1:11" ht="15" customHeight="1">
      <c r="A1533" s="1">
        <v>7</v>
      </c>
      <c r="B1533" s="1">
        <v>7801</v>
      </c>
      <c r="C1533" s="1" t="s">
        <v>21</v>
      </c>
      <c r="D1533" s="1" t="s">
        <v>2161</v>
      </c>
      <c r="E1533" s="1" t="s">
        <v>2162</v>
      </c>
      <c r="F1533" s="1">
        <v>673</v>
      </c>
      <c r="G1533" s="1">
        <v>186.3</v>
      </c>
      <c r="H1533" s="1">
        <v>4</v>
      </c>
      <c r="I1533" s="1">
        <v>0</v>
      </c>
      <c r="J1533" s="1" t="s">
        <v>48</v>
      </c>
      <c r="K1533" s="9" t="str">
        <f t="shared" si="23"/>
        <v>GPA</v>
      </c>
    </row>
    <row r="1534" spans="1:11" ht="15" customHeight="1">
      <c r="A1534" s="1">
        <v>7</v>
      </c>
      <c r="B1534" s="1">
        <v>7801</v>
      </c>
      <c r="C1534" s="1" t="s">
        <v>19</v>
      </c>
      <c r="D1534" s="1" t="s">
        <v>2163</v>
      </c>
      <c r="E1534" s="1" t="s">
        <v>2164</v>
      </c>
      <c r="F1534" s="1">
        <v>464</v>
      </c>
      <c r="G1534" s="1">
        <v>32.96</v>
      </c>
      <c r="H1534" s="1">
        <v>14</v>
      </c>
      <c r="I1534" s="1">
        <v>0</v>
      </c>
      <c r="J1534" s="1" t="s">
        <v>48</v>
      </c>
      <c r="K1534" s="9" t="str">
        <f t="shared" si="23"/>
        <v>GPA</v>
      </c>
    </row>
    <row r="1535" spans="1:11" ht="15" customHeight="1">
      <c r="A1535" s="1">
        <v>7</v>
      </c>
      <c r="B1535" s="1">
        <v>7801</v>
      </c>
      <c r="C1535" s="1" t="s">
        <v>18</v>
      </c>
      <c r="D1535" s="1" t="s">
        <v>2165</v>
      </c>
      <c r="E1535" s="1" t="s">
        <v>2166</v>
      </c>
      <c r="F1535" s="1">
        <v>52</v>
      </c>
      <c r="G1535" s="1">
        <v>4.5599999999999996</v>
      </c>
      <c r="H1535" s="1">
        <v>11</v>
      </c>
      <c r="I1535" s="1">
        <v>0</v>
      </c>
      <c r="J1535" s="1" t="s">
        <v>48</v>
      </c>
      <c r="K1535" s="9" t="str">
        <f t="shared" si="23"/>
        <v>GPA</v>
      </c>
    </row>
    <row r="1536" spans="1:11" ht="15" customHeight="1">
      <c r="A1536" s="1">
        <v>7</v>
      </c>
      <c r="B1536" s="1">
        <v>7801</v>
      </c>
      <c r="C1536" s="1" t="s">
        <v>53</v>
      </c>
      <c r="D1536" s="1" t="s">
        <v>2167</v>
      </c>
      <c r="E1536" s="1" t="s">
        <v>2168</v>
      </c>
      <c r="F1536" s="1">
        <v>63</v>
      </c>
      <c r="G1536" s="1">
        <v>0.28000000000000003</v>
      </c>
      <c r="H1536" s="1">
        <v>225</v>
      </c>
      <c r="I1536" s="1">
        <v>0</v>
      </c>
      <c r="J1536" s="1" t="s">
        <v>48</v>
      </c>
      <c r="K1536" s="9" t="str">
        <f t="shared" si="23"/>
        <v>GPA</v>
      </c>
    </row>
    <row r="1537" spans="1:11" ht="15" customHeight="1">
      <c r="A1537" s="1">
        <v>7</v>
      </c>
      <c r="B1537" s="1">
        <v>7801</v>
      </c>
      <c r="C1537" s="1" t="s">
        <v>20</v>
      </c>
      <c r="D1537" s="1" t="s">
        <v>2169</v>
      </c>
      <c r="E1537" s="1" t="s">
        <v>2170</v>
      </c>
      <c r="F1537" s="1">
        <v>27</v>
      </c>
      <c r="G1537" s="1">
        <v>4.7300000000000004</v>
      </c>
      <c r="H1537" s="1">
        <v>6</v>
      </c>
      <c r="I1537" s="1">
        <v>0</v>
      </c>
      <c r="J1537" s="1" t="s">
        <v>48</v>
      </c>
      <c r="K1537" s="9" t="str">
        <f t="shared" si="23"/>
        <v>GPA</v>
      </c>
    </row>
    <row r="1538" spans="1:11" ht="15" customHeight="1">
      <c r="A1538" s="1">
        <v>7</v>
      </c>
      <c r="B1538" s="1">
        <v>7801</v>
      </c>
      <c r="C1538" s="1" t="s">
        <v>19</v>
      </c>
      <c r="D1538" s="1" t="s">
        <v>2169</v>
      </c>
      <c r="E1538" s="1" t="s">
        <v>2170</v>
      </c>
      <c r="F1538" s="1">
        <v>2625</v>
      </c>
      <c r="G1538" s="1">
        <v>178.93</v>
      </c>
      <c r="H1538" s="1">
        <v>15</v>
      </c>
      <c r="I1538" s="1">
        <v>0</v>
      </c>
      <c r="J1538" s="1" t="s">
        <v>48</v>
      </c>
      <c r="K1538" s="9" t="str">
        <f t="shared" ref="K1538:K1601" si="24">IF(J1538&lt;&gt;"",IF(OR(UPPER(J1538)="TERCEIRO",UPPER(J1538)="TERCEIRA"),"TERCEIRA",IF(UPPER(J1538)="GPA","GPA",J1538)),IF(LEFT(D1538,1)="T","TERCEIRA","GPA"))</f>
        <v>GPA</v>
      </c>
    </row>
    <row r="1539" spans="1:11" ht="15" customHeight="1">
      <c r="A1539" s="1">
        <v>7</v>
      </c>
      <c r="B1539" s="1">
        <v>7801</v>
      </c>
      <c r="C1539" s="1" t="s">
        <v>20</v>
      </c>
      <c r="D1539" s="1" t="s">
        <v>2171</v>
      </c>
      <c r="E1539" s="1" t="s">
        <v>2172</v>
      </c>
      <c r="F1539" s="1">
        <v>71</v>
      </c>
      <c r="G1539" s="1">
        <v>11.31</v>
      </c>
      <c r="H1539" s="1">
        <v>6</v>
      </c>
      <c r="I1539" s="1">
        <v>0</v>
      </c>
      <c r="J1539" s="1" t="s">
        <v>48</v>
      </c>
      <c r="K1539" s="9" t="str">
        <f t="shared" si="24"/>
        <v>GPA</v>
      </c>
    </row>
    <row r="1540" spans="1:11" ht="15" customHeight="1">
      <c r="A1540" s="1">
        <v>7</v>
      </c>
      <c r="B1540" s="1">
        <v>7801</v>
      </c>
      <c r="C1540" s="1" t="s">
        <v>19</v>
      </c>
      <c r="D1540" s="1" t="s">
        <v>2171</v>
      </c>
      <c r="E1540" s="1" t="s">
        <v>2172</v>
      </c>
      <c r="F1540" s="1">
        <v>2605</v>
      </c>
      <c r="G1540" s="1">
        <v>158.46</v>
      </c>
      <c r="H1540" s="1">
        <v>16</v>
      </c>
      <c r="I1540" s="1">
        <v>0</v>
      </c>
      <c r="J1540" s="1" t="s">
        <v>48</v>
      </c>
      <c r="K1540" s="9" t="str">
        <f t="shared" si="24"/>
        <v>GPA</v>
      </c>
    </row>
    <row r="1541" spans="1:11" ht="15" customHeight="1">
      <c r="A1541" s="1">
        <v>7</v>
      </c>
      <c r="B1541" s="1">
        <v>7801</v>
      </c>
      <c r="C1541" s="1" t="s">
        <v>21</v>
      </c>
      <c r="D1541" s="1" t="s">
        <v>2173</v>
      </c>
      <c r="E1541" s="1" t="s">
        <v>2174</v>
      </c>
      <c r="F1541" s="1">
        <v>3419</v>
      </c>
      <c r="G1541" s="1">
        <v>228.01</v>
      </c>
      <c r="H1541" s="1">
        <v>15</v>
      </c>
      <c r="I1541" s="1">
        <v>0</v>
      </c>
      <c r="J1541" s="1" t="s">
        <v>48</v>
      </c>
      <c r="K1541" s="9" t="str">
        <f t="shared" si="24"/>
        <v>GPA</v>
      </c>
    </row>
    <row r="1542" spans="1:11" ht="15" customHeight="1">
      <c r="A1542" s="1">
        <v>7</v>
      </c>
      <c r="B1542" s="1">
        <v>7801</v>
      </c>
      <c r="C1542" s="1" t="s">
        <v>18</v>
      </c>
      <c r="D1542" s="1" t="s">
        <v>2175</v>
      </c>
      <c r="E1542" s="1" t="s">
        <v>2176</v>
      </c>
      <c r="F1542" s="1">
        <v>60</v>
      </c>
      <c r="G1542" s="1">
        <v>4.17</v>
      </c>
      <c r="H1542" s="1">
        <v>14</v>
      </c>
      <c r="I1542" s="1">
        <v>0</v>
      </c>
      <c r="J1542" s="1" t="s">
        <v>48</v>
      </c>
      <c r="K1542" s="9" t="str">
        <f t="shared" si="24"/>
        <v>GPA</v>
      </c>
    </row>
    <row r="1543" spans="1:11" ht="15" customHeight="1">
      <c r="A1543" s="1">
        <v>7</v>
      </c>
      <c r="B1543" s="1">
        <v>7801</v>
      </c>
      <c r="C1543" s="1" t="s">
        <v>21</v>
      </c>
      <c r="D1543" s="1" t="s">
        <v>2177</v>
      </c>
      <c r="E1543" s="1" t="s">
        <v>2178</v>
      </c>
      <c r="F1543" s="1">
        <v>231</v>
      </c>
      <c r="G1543" s="1">
        <v>44.16</v>
      </c>
      <c r="H1543" s="1">
        <v>5</v>
      </c>
      <c r="I1543" s="1">
        <v>0</v>
      </c>
      <c r="J1543" s="1" t="s">
        <v>48</v>
      </c>
      <c r="K1543" s="9" t="str">
        <f t="shared" si="24"/>
        <v>GPA</v>
      </c>
    </row>
    <row r="1544" spans="1:11" ht="15" customHeight="1">
      <c r="A1544" s="1">
        <v>7</v>
      </c>
      <c r="B1544" s="1">
        <v>7801</v>
      </c>
      <c r="C1544" s="1" t="s">
        <v>21</v>
      </c>
      <c r="D1544" s="1" t="s">
        <v>2179</v>
      </c>
      <c r="E1544" s="1" t="s">
        <v>2180</v>
      </c>
      <c r="F1544" s="1">
        <v>924</v>
      </c>
      <c r="G1544" s="1">
        <v>150.63</v>
      </c>
      <c r="H1544" s="1">
        <v>6</v>
      </c>
      <c r="I1544" s="1">
        <v>0</v>
      </c>
      <c r="J1544" s="1" t="s">
        <v>48</v>
      </c>
      <c r="K1544" s="9" t="str">
        <f t="shared" si="24"/>
        <v>GPA</v>
      </c>
    </row>
    <row r="1545" spans="1:11" ht="15" customHeight="1">
      <c r="A1545" s="1">
        <v>7</v>
      </c>
      <c r="B1545" s="1">
        <v>7801</v>
      </c>
      <c r="C1545" s="1" t="s">
        <v>21</v>
      </c>
      <c r="D1545" s="1" t="s">
        <v>2181</v>
      </c>
      <c r="E1545" s="1" t="s">
        <v>2182</v>
      </c>
      <c r="F1545" s="1">
        <v>1107</v>
      </c>
      <c r="G1545" s="1">
        <v>169.74</v>
      </c>
      <c r="H1545" s="1">
        <v>7</v>
      </c>
      <c r="I1545" s="1">
        <v>0</v>
      </c>
      <c r="J1545" s="1" t="s">
        <v>48</v>
      </c>
      <c r="K1545" s="9" t="str">
        <f t="shared" si="24"/>
        <v>GPA</v>
      </c>
    </row>
    <row r="1546" spans="1:11" ht="15" customHeight="1">
      <c r="A1546" s="1">
        <v>7</v>
      </c>
      <c r="B1546" s="1">
        <v>7801</v>
      </c>
      <c r="C1546" s="1" t="s">
        <v>21</v>
      </c>
      <c r="D1546" s="1" t="s">
        <v>2183</v>
      </c>
      <c r="E1546" s="1" t="s">
        <v>2184</v>
      </c>
      <c r="F1546" s="1">
        <v>1343</v>
      </c>
      <c r="G1546" s="1">
        <v>167.92</v>
      </c>
      <c r="H1546" s="1">
        <v>8</v>
      </c>
      <c r="I1546" s="1">
        <v>0</v>
      </c>
      <c r="J1546" s="1" t="s">
        <v>48</v>
      </c>
      <c r="K1546" s="9" t="str">
        <f t="shared" si="24"/>
        <v>GPA</v>
      </c>
    </row>
    <row r="1547" spans="1:11" ht="15" customHeight="1">
      <c r="A1547" s="1">
        <v>7</v>
      </c>
      <c r="B1547" s="1">
        <v>7801</v>
      </c>
      <c r="C1547" s="1" t="s">
        <v>53</v>
      </c>
      <c r="D1547" s="1" t="s">
        <v>2183</v>
      </c>
      <c r="E1547" s="1" t="s">
        <v>2184</v>
      </c>
      <c r="F1547" s="1">
        <v>375</v>
      </c>
      <c r="G1547" s="1">
        <v>0.24</v>
      </c>
      <c r="H1547" s="1">
        <v>1563</v>
      </c>
      <c r="I1547" s="1">
        <v>0</v>
      </c>
      <c r="J1547" s="1" t="s">
        <v>48</v>
      </c>
      <c r="K1547" s="9" t="str">
        <f t="shared" si="24"/>
        <v>GPA</v>
      </c>
    </row>
    <row r="1548" spans="1:11" ht="15" customHeight="1">
      <c r="A1548" s="1">
        <v>7</v>
      </c>
      <c r="B1548" s="1">
        <v>7801</v>
      </c>
      <c r="C1548" s="1" t="s">
        <v>19</v>
      </c>
      <c r="D1548" s="1" t="s">
        <v>2185</v>
      </c>
      <c r="E1548" s="1" t="s">
        <v>2186</v>
      </c>
      <c r="F1548" s="1">
        <v>2459</v>
      </c>
      <c r="G1548" s="1">
        <v>112.68</v>
      </c>
      <c r="H1548" s="1">
        <v>22</v>
      </c>
      <c r="I1548" s="1">
        <v>0</v>
      </c>
      <c r="J1548" s="1" t="s">
        <v>48</v>
      </c>
      <c r="K1548" s="9" t="str">
        <f t="shared" si="24"/>
        <v>GPA</v>
      </c>
    </row>
    <row r="1549" spans="1:11" ht="15" customHeight="1">
      <c r="A1549" s="1">
        <v>7</v>
      </c>
      <c r="B1549" s="1">
        <v>7801</v>
      </c>
      <c r="C1549" s="1" t="s">
        <v>53</v>
      </c>
      <c r="D1549" s="1" t="s">
        <v>2187</v>
      </c>
      <c r="E1549" s="1" t="s">
        <v>2188</v>
      </c>
      <c r="F1549" s="1">
        <v>10462</v>
      </c>
      <c r="G1549" s="1">
        <v>143.5</v>
      </c>
      <c r="H1549" s="1">
        <v>73</v>
      </c>
      <c r="I1549" s="1">
        <v>0</v>
      </c>
      <c r="J1549" s="1" t="s">
        <v>808</v>
      </c>
      <c r="K1549" s="9" t="str">
        <f t="shared" si="24"/>
        <v>TERCEIRA</v>
      </c>
    </row>
    <row r="1550" spans="1:11" ht="15" customHeight="1">
      <c r="A1550" s="1">
        <v>7</v>
      </c>
      <c r="B1550" s="1">
        <v>7801</v>
      </c>
      <c r="C1550" s="1" t="s">
        <v>53</v>
      </c>
      <c r="D1550" s="1" t="s">
        <v>2189</v>
      </c>
      <c r="E1550" s="1" t="s">
        <v>2190</v>
      </c>
      <c r="F1550" s="1">
        <v>14588</v>
      </c>
      <c r="G1550" s="1">
        <v>160.96</v>
      </c>
      <c r="H1550" s="1">
        <v>91</v>
      </c>
      <c r="I1550" s="1">
        <v>0</v>
      </c>
      <c r="J1550" s="1" t="s">
        <v>808</v>
      </c>
      <c r="K1550" s="9" t="str">
        <f t="shared" si="24"/>
        <v>TERCEIRA</v>
      </c>
    </row>
    <row r="1551" spans="1:11" ht="15" customHeight="1">
      <c r="A1551" s="1">
        <v>7</v>
      </c>
      <c r="B1551" s="1">
        <v>7801</v>
      </c>
      <c r="C1551" s="1" t="s">
        <v>53</v>
      </c>
      <c r="D1551" s="1" t="s">
        <v>2191</v>
      </c>
      <c r="E1551" s="1" t="s">
        <v>2192</v>
      </c>
      <c r="F1551" s="1">
        <v>32258</v>
      </c>
      <c r="G1551" s="1">
        <v>245.4</v>
      </c>
      <c r="H1551" s="1">
        <v>131</v>
      </c>
      <c r="I1551" s="1">
        <v>0</v>
      </c>
      <c r="J1551" s="1" t="s">
        <v>808</v>
      </c>
      <c r="K1551" s="9" t="str">
        <f t="shared" si="24"/>
        <v>TERCEIRA</v>
      </c>
    </row>
    <row r="1552" spans="1:11" ht="15" customHeight="1">
      <c r="A1552" s="1">
        <v>7</v>
      </c>
      <c r="B1552" s="1">
        <v>7801</v>
      </c>
      <c r="C1552" s="1" t="s">
        <v>53</v>
      </c>
      <c r="D1552" s="1" t="s">
        <v>2193</v>
      </c>
      <c r="E1552" s="1" t="s">
        <v>2194</v>
      </c>
      <c r="F1552" s="1">
        <v>2012</v>
      </c>
      <c r="G1552" s="1">
        <v>51.48</v>
      </c>
      <c r="H1552" s="1">
        <v>39</v>
      </c>
      <c r="I1552" s="1">
        <v>0</v>
      </c>
      <c r="J1552" s="1" t="s">
        <v>808</v>
      </c>
      <c r="K1552" s="9" t="str">
        <f t="shared" si="24"/>
        <v>TERCEIRA</v>
      </c>
    </row>
    <row r="1553" spans="1:11" ht="15" customHeight="1">
      <c r="A1553" s="1">
        <v>7</v>
      </c>
      <c r="B1553" s="1">
        <v>7801</v>
      </c>
      <c r="C1553" s="1" t="s">
        <v>53</v>
      </c>
      <c r="D1553" s="1" t="s">
        <v>2195</v>
      </c>
      <c r="E1553" s="1" t="s">
        <v>2196</v>
      </c>
      <c r="F1553" s="1">
        <v>834</v>
      </c>
      <c r="G1553" s="1">
        <v>17.079999999999998</v>
      </c>
      <c r="H1553" s="1">
        <v>49</v>
      </c>
      <c r="I1553" s="1">
        <v>0</v>
      </c>
      <c r="J1553" s="1" t="s">
        <v>808</v>
      </c>
      <c r="K1553" s="9" t="str">
        <f t="shared" si="24"/>
        <v>TERCEIRA</v>
      </c>
    </row>
    <row r="1554" spans="1:11" ht="15" customHeight="1">
      <c r="A1554" s="1">
        <v>7</v>
      </c>
      <c r="B1554" s="1">
        <v>7801</v>
      </c>
      <c r="C1554" s="1" t="s">
        <v>53</v>
      </c>
      <c r="D1554" s="1" t="s">
        <v>2197</v>
      </c>
      <c r="E1554" s="1" t="s">
        <v>2198</v>
      </c>
      <c r="F1554" s="1">
        <v>3873</v>
      </c>
      <c r="G1554" s="1">
        <v>57.29</v>
      </c>
      <c r="H1554" s="1">
        <v>68</v>
      </c>
      <c r="I1554" s="1">
        <v>0</v>
      </c>
      <c r="J1554" s="1" t="s">
        <v>808</v>
      </c>
      <c r="K1554" s="9" t="str">
        <f t="shared" si="24"/>
        <v>TERCEIRA</v>
      </c>
    </row>
    <row r="1555" spans="1:11" ht="15" customHeight="1">
      <c r="A1555" s="1">
        <v>7</v>
      </c>
      <c r="B1555" s="1">
        <v>7801</v>
      </c>
      <c r="C1555" s="1" t="s">
        <v>53</v>
      </c>
      <c r="D1555" s="1" t="s">
        <v>2199</v>
      </c>
      <c r="E1555" s="1" t="s">
        <v>2200</v>
      </c>
      <c r="F1555" s="1">
        <v>7371</v>
      </c>
      <c r="G1555" s="1">
        <v>142.91999999999999</v>
      </c>
      <c r="H1555" s="1">
        <v>52</v>
      </c>
      <c r="I1555" s="1">
        <v>0</v>
      </c>
      <c r="J1555" s="1" t="s">
        <v>808</v>
      </c>
      <c r="K1555" s="9" t="str">
        <f t="shared" si="24"/>
        <v>TERCEIRA</v>
      </c>
    </row>
    <row r="1556" spans="1:11" ht="15" customHeight="1">
      <c r="A1556" s="1">
        <v>7</v>
      </c>
      <c r="B1556" s="1">
        <v>7801</v>
      </c>
      <c r="C1556" s="1" t="s">
        <v>53</v>
      </c>
      <c r="D1556" s="1" t="s">
        <v>2201</v>
      </c>
      <c r="E1556" s="1" t="s">
        <v>2202</v>
      </c>
      <c r="F1556" s="1">
        <v>286</v>
      </c>
      <c r="G1556" s="1">
        <v>5.73</v>
      </c>
      <c r="H1556" s="1">
        <v>50</v>
      </c>
      <c r="I1556" s="1">
        <v>0</v>
      </c>
      <c r="J1556" s="1" t="s">
        <v>808</v>
      </c>
      <c r="K1556" s="9" t="str">
        <f t="shared" si="24"/>
        <v>TERCEIRA</v>
      </c>
    </row>
    <row r="1557" spans="1:11" ht="15" customHeight="1">
      <c r="A1557" s="1">
        <v>7</v>
      </c>
      <c r="B1557" s="1">
        <v>7801</v>
      </c>
      <c r="C1557" s="1" t="s">
        <v>53</v>
      </c>
      <c r="D1557" s="1" t="s">
        <v>2203</v>
      </c>
      <c r="E1557" s="1" t="s">
        <v>2204</v>
      </c>
      <c r="F1557" s="1">
        <v>428</v>
      </c>
      <c r="G1557" s="1">
        <v>4.03</v>
      </c>
      <c r="H1557" s="1">
        <v>106</v>
      </c>
      <c r="I1557" s="1">
        <v>0</v>
      </c>
      <c r="J1557" s="1" t="s">
        <v>808</v>
      </c>
      <c r="K1557" s="9" t="str">
        <f t="shared" si="24"/>
        <v>TERCEIRA</v>
      </c>
    </row>
    <row r="1558" spans="1:11" ht="15" customHeight="1">
      <c r="A1558" s="1">
        <v>7</v>
      </c>
      <c r="B1558" s="1">
        <v>7801</v>
      </c>
      <c r="C1558" s="1" t="s">
        <v>53</v>
      </c>
      <c r="D1558" s="1" t="s">
        <v>2205</v>
      </c>
      <c r="E1558" s="1" t="s">
        <v>2206</v>
      </c>
      <c r="F1558" s="1">
        <v>2281</v>
      </c>
      <c r="G1558" s="1">
        <v>26.67</v>
      </c>
      <c r="H1558" s="1">
        <v>86</v>
      </c>
      <c r="I1558" s="1">
        <v>0</v>
      </c>
      <c r="J1558" s="1" t="s">
        <v>808</v>
      </c>
      <c r="K1558" s="9" t="str">
        <f t="shared" si="24"/>
        <v>TERCEIRA</v>
      </c>
    </row>
    <row r="1559" spans="1:11" ht="15" customHeight="1">
      <c r="A1559" s="1">
        <v>7</v>
      </c>
      <c r="B1559" s="1">
        <v>7801</v>
      </c>
      <c r="C1559" s="1" t="s">
        <v>53</v>
      </c>
      <c r="D1559" s="1" t="s">
        <v>2207</v>
      </c>
      <c r="E1559" s="1" t="s">
        <v>2208</v>
      </c>
      <c r="F1559" s="1">
        <v>331</v>
      </c>
      <c r="G1559" s="1">
        <v>4.7699999999999996</v>
      </c>
      <c r="H1559" s="1">
        <v>69</v>
      </c>
      <c r="I1559" s="1">
        <v>0</v>
      </c>
      <c r="J1559" s="1" t="s">
        <v>808</v>
      </c>
      <c r="K1559" s="9" t="str">
        <f t="shared" si="24"/>
        <v>TERCEIRA</v>
      </c>
    </row>
    <row r="1560" spans="1:11" ht="15" customHeight="1">
      <c r="A1560" s="1">
        <v>7</v>
      </c>
      <c r="B1560" s="1">
        <v>7801</v>
      </c>
      <c r="C1560" s="1" t="s">
        <v>53</v>
      </c>
      <c r="D1560" s="1" t="s">
        <v>2209</v>
      </c>
      <c r="E1560" s="1" t="s">
        <v>2210</v>
      </c>
      <c r="F1560" s="1">
        <v>17693</v>
      </c>
      <c r="G1560" s="1">
        <v>176.14</v>
      </c>
      <c r="H1560" s="1">
        <v>100</v>
      </c>
      <c r="I1560" s="1">
        <v>0</v>
      </c>
      <c r="J1560" s="1" t="s">
        <v>808</v>
      </c>
      <c r="K1560" s="9" t="str">
        <f t="shared" si="24"/>
        <v>TERCEIRA</v>
      </c>
    </row>
    <row r="1561" spans="1:11" ht="15" customHeight="1">
      <c r="A1561" s="1">
        <v>7</v>
      </c>
      <c r="B1561" s="1">
        <v>7801</v>
      </c>
      <c r="C1561" s="1" t="s">
        <v>53</v>
      </c>
      <c r="D1561" s="1" t="s">
        <v>2211</v>
      </c>
      <c r="E1561" s="1" t="s">
        <v>2212</v>
      </c>
      <c r="F1561" s="1">
        <v>17438</v>
      </c>
      <c r="G1561" s="1">
        <v>186.64</v>
      </c>
      <c r="H1561" s="1">
        <v>93</v>
      </c>
      <c r="I1561" s="1">
        <v>0</v>
      </c>
      <c r="J1561" s="1" t="s">
        <v>808</v>
      </c>
      <c r="K1561" s="9" t="str">
        <f t="shared" si="24"/>
        <v>TERCEIRA</v>
      </c>
    </row>
    <row r="1562" spans="1:11" ht="15" customHeight="1">
      <c r="A1562" s="1">
        <v>7</v>
      </c>
      <c r="B1562" s="1">
        <v>7801</v>
      </c>
      <c r="C1562" s="1" t="s">
        <v>53</v>
      </c>
      <c r="D1562" s="1" t="s">
        <v>2213</v>
      </c>
      <c r="E1562" s="1" t="s">
        <v>2214</v>
      </c>
      <c r="F1562" s="1">
        <v>10494</v>
      </c>
      <c r="G1562" s="1">
        <v>153.75</v>
      </c>
      <c r="H1562" s="1">
        <v>68</v>
      </c>
      <c r="I1562" s="1">
        <v>0</v>
      </c>
      <c r="J1562" s="1" t="s">
        <v>808</v>
      </c>
      <c r="K1562" s="9" t="str">
        <f t="shared" si="24"/>
        <v>TERCEIRA</v>
      </c>
    </row>
    <row r="1563" spans="1:11" ht="15" customHeight="1">
      <c r="A1563" s="1">
        <v>7</v>
      </c>
      <c r="B1563" s="1">
        <v>7801</v>
      </c>
      <c r="C1563" s="1" t="s">
        <v>53</v>
      </c>
      <c r="D1563" s="1" t="s">
        <v>2215</v>
      </c>
      <c r="E1563" s="1" t="s">
        <v>2216</v>
      </c>
      <c r="F1563" s="1">
        <v>16486</v>
      </c>
      <c r="G1563" s="1">
        <v>183.8</v>
      </c>
      <c r="H1563" s="1">
        <v>90</v>
      </c>
      <c r="I1563" s="1">
        <v>0</v>
      </c>
      <c r="J1563" s="1" t="s">
        <v>808</v>
      </c>
      <c r="K1563" s="9" t="str">
        <f t="shared" si="24"/>
        <v>TERCEIRA</v>
      </c>
    </row>
    <row r="1564" spans="1:11" ht="15" customHeight="1">
      <c r="A1564" s="1">
        <v>7</v>
      </c>
      <c r="B1564" s="1">
        <v>7801</v>
      </c>
      <c r="C1564" s="1" t="s">
        <v>53</v>
      </c>
      <c r="D1564" s="1" t="s">
        <v>2217</v>
      </c>
      <c r="E1564" s="1" t="s">
        <v>2218</v>
      </c>
      <c r="F1564" s="1">
        <v>21485</v>
      </c>
      <c r="G1564" s="1">
        <v>191</v>
      </c>
      <c r="H1564" s="1">
        <v>112</v>
      </c>
      <c r="I1564" s="1">
        <v>0</v>
      </c>
      <c r="J1564" s="1" t="s">
        <v>808</v>
      </c>
      <c r="K1564" s="9" t="str">
        <f t="shared" si="24"/>
        <v>TERCEIRA</v>
      </c>
    </row>
    <row r="1565" spans="1:11" ht="15" customHeight="1">
      <c r="A1565" s="1">
        <v>7</v>
      </c>
      <c r="B1565" s="1">
        <v>7801</v>
      </c>
      <c r="C1565" s="1" t="s">
        <v>53</v>
      </c>
      <c r="D1565" s="1" t="s">
        <v>2219</v>
      </c>
      <c r="E1565" s="1" t="s">
        <v>2220</v>
      </c>
      <c r="F1565" s="1">
        <v>23468</v>
      </c>
      <c r="G1565" s="1">
        <v>204.55</v>
      </c>
      <c r="H1565" s="1">
        <v>115</v>
      </c>
      <c r="I1565" s="1">
        <v>0</v>
      </c>
      <c r="J1565" s="1" t="s">
        <v>808</v>
      </c>
      <c r="K1565" s="9" t="str">
        <f t="shared" si="24"/>
        <v>TERCEIRA</v>
      </c>
    </row>
    <row r="1566" spans="1:11" ht="15" customHeight="1">
      <c r="A1566" s="1">
        <v>7</v>
      </c>
      <c r="B1566" s="1">
        <v>7801</v>
      </c>
      <c r="C1566" s="1" t="s">
        <v>53</v>
      </c>
      <c r="D1566" s="1" t="s">
        <v>2221</v>
      </c>
      <c r="E1566" s="1" t="s">
        <v>2222</v>
      </c>
      <c r="F1566" s="1">
        <v>12342</v>
      </c>
      <c r="G1566" s="1">
        <v>114.35</v>
      </c>
      <c r="H1566" s="1">
        <v>108</v>
      </c>
      <c r="I1566" s="1">
        <v>0</v>
      </c>
      <c r="J1566" s="1" t="s">
        <v>808</v>
      </c>
      <c r="K1566" s="9" t="str">
        <f t="shared" si="24"/>
        <v>TERCEIRA</v>
      </c>
    </row>
    <row r="1567" spans="1:11" ht="15" customHeight="1">
      <c r="A1567" s="1">
        <v>7</v>
      </c>
      <c r="B1567" s="1">
        <v>7801</v>
      </c>
      <c r="C1567" s="1" t="s">
        <v>53</v>
      </c>
      <c r="D1567" s="1" t="s">
        <v>2223</v>
      </c>
      <c r="E1567" s="1" t="s">
        <v>2224</v>
      </c>
      <c r="F1567" s="1">
        <v>6631</v>
      </c>
      <c r="G1567" s="1">
        <v>72.760000000000005</v>
      </c>
      <c r="H1567" s="1">
        <v>91</v>
      </c>
      <c r="I1567" s="1">
        <v>0</v>
      </c>
      <c r="J1567" s="1" t="s">
        <v>808</v>
      </c>
      <c r="K1567" s="9" t="str">
        <f t="shared" si="24"/>
        <v>TERCEIRA</v>
      </c>
    </row>
    <row r="1568" spans="1:11" ht="15" customHeight="1">
      <c r="A1568" s="1">
        <v>7</v>
      </c>
      <c r="B1568" s="1">
        <v>7801</v>
      </c>
      <c r="C1568" s="1" t="s">
        <v>53</v>
      </c>
      <c r="D1568" s="1" t="s">
        <v>2225</v>
      </c>
      <c r="E1568" s="1" t="s">
        <v>2226</v>
      </c>
      <c r="F1568" s="1">
        <v>14164</v>
      </c>
      <c r="G1568" s="1">
        <v>190.88</v>
      </c>
      <c r="H1568" s="1">
        <v>74</v>
      </c>
      <c r="I1568" s="1">
        <v>0</v>
      </c>
      <c r="J1568" s="1" t="s">
        <v>808</v>
      </c>
      <c r="K1568" s="9" t="str">
        <f t="shared" si="24"/>
        <v>TERCEIRA</v>
      </c>
    </row>
    <row r="1569" spans="1:11" ht="15" customHeight="1">
      <c r="A1569" s="1">
        <v>7</v>
      </c>
      <c r="B1569" s="1">
        <v>7801</v>
      </c>
      <c r="C1569" s="1" t="s">
        <v>53</v>
      </c>
      <c r="D1569" s="1" t="s">
        <v>2227</v>
      </c>
      <c r="E1569" s="1" t="s">
        <v>2228</v>
      </c>
      <c r="F1569" s="1">
        <v>16315</v>
      </c>
      <c r="G1569" s="1">
        <v>159.74</v>
      </c>
      <c r="H1569" s="1">
        <v>102</v>
      </c>
      <c r="I1569" s="1">
        <v>0</v>
      </c>
      <c r="J1569" s="1" t="s">
        <v>808</v>
      </c>
      <c r="K1569" s="9" t="str">
        <f t="shared" si="24"/>
        <v>TERCEIRA</v>
      </c>
    </row>
    <row r="1570" spans="1:11" ht="15" customHeight="1">
      <c r="A1570" s="1">
        <v>7</v>
      </c>
      <c r="B1570" s="1">
        <v>7801</v>
      </c>
      <c r="C1570" s="1" t="s">
        <v>53</v>
      </c>
      <c r="D1570" s="1" t="s">
        <v>2229</v>
      </c>
      <c r="E1570" s="1" t="s">
        <v>2230</v>
      </c>
      <c r="F1570" s="1">
        <v>11984</v>
      </c>
      <c r="G1570" s="1">
        <v>145.47</v>
      </c>
      <c r="H1570" s="1">
        <v>82</v>
      </c>
      <c r="I1570" s="1">
        <v>0</v>
      </c>
      <c r="J1570" s="1" t="s">
        <v>808</v>
      </c>
      <c r="K1570" s="9" t="str">
        <f t="shared" si="24"/>
        <v>TERCEIRA</v>
      </c>
    </row>
    <row r="1571" spans="1:11" ht="15" customHeight="1">
      <c r="A1571" s="1">
        <v>7</v>
      </c>
      <c r="B1571" s="1">
        <v>7801</v>
      </c>
      <c r="C1571" s="1" t="s">
        <v>53</v>
      </c>
      <c r="D1571" s="1" t="s">
        <v>2231</v>
      </c>
      <c r="E1571" s="1" t="s">
        <v>2232</v>
      </c>
      <c r="F1571" s="1">
        <v>13669</v>
      </c>
      <c r="G1571" s="1">
        <v>139.94999999999999</v>
      </c>
      <c r="H1571" s="1">
        <v>98</v>
      </c>
      <c r="I1571" s="1">
        <v>0</v>
      </c>
      <c r="J1571" s="1" t="s">
        <v>808</v>
      </c>
      <c r="K1571" s="9" t="str">
        <f t="shared" si="24"/>
        <v>TERCEIRA</v>
      </c>
    </row>
    <row r="1572" spans="1:11" ht="15" customHeight="1">
      <c r="A1572" s="1">
        <v>7</v>
      </c>
      <c r="B1572" s="1">
        <v>7801</v>
      </c>
      <c r="C1572" s="1" t="s">
        <v>53</v>
      </c>
      <c r="D1572" s="1" t="s">
        <v>2233</v>
      </c>
      <c r="E1572" s="1" t="s">
        <v>2234</v>
      </c>
      <c r="F1572" s="1">
        <v>17001</v>
      </c>
      <c r="G1572" s="1">
        <v>149.19</v>
      </c>
      <c r="H1572" s="1">
        <v>114</v>
      </c>
      <c r="I1572" s="1">
        <v>0</v>
      </c>
      <c r="J1572" s="1" t="s">
        <v>808</v>
      </c>
      <c r="K1572" s="9" t="str">
        <f t="shared" si="24"/>
        <v>TERCEIRA</v>
      </c>
    </row>
    <row r="1573" spans="1:11" ht="15" customHeight="1">
      <c r="A1573" s="1">
        <v>7</v>
      </c>
      <c r="B1573" s="1">
        <v>7801</v>
      </c>
      <c r="C1573" s="1" t="s">
        <v>53</v>
      </c>
      <c r="D1573" s="1" t="s">
        <v>2235</v>
      </c>
      <c r="E1573" s="1" t="s">
        <v>2236</v>
      </c>
      <c r="F1573" s="1">
        <v>7298</v>
      </c>
      <c r="G1573" s="1">
        <v>129.31</v>
      </c>
      <c r="H1573" s="1">
        <v>56</v>
      </c>
      <c r="I1573" s="1">
        <v>0</v>
      </c>
      <c r="J1573" s="1" t="s">
        <v>808</v>
      </c>
      <c r="K1573" s="9" t="str">
        <f t="shared" si="24"/>
        <v>TERCEIRA</v>
      </c>
    </row>
    <row r="1574" spans="1:11" ht="15" customHeight="1">
      <c r="A1574" s="1">
        <v>7</v>
      </c>
      <c r="B1574" s="1">
        <v>7801</v>
      </c>
      <c r="C1574" s="1" t="s">
        <v>53</v>
      </c>
      <c r="D1574" s="1" t="s">
        <v>2237</v>
      </c>
      <c r="E1574" s="1" t="s">
        <v>2238</v>
      </c>
      <c r="F1574" s="1">
        <v>2873</v>
      </c>
      <c r="G1574" s="1">
        <v>36.520000000000003</v>
      </c>
      <c r="H1574" s="1">
        <v>79</v>
      </c>
      <c r="I1574" s="1">
        <v>0</v>
      </c>
      <c r="J1574" s="1" t="s">
        <v>808</v>
      </c>
      <c r="K1574" s="9" t="str">
        <f t="shared" si="24"/>
        <v>TERCEIRA</v>
      </c>
    </row>
    <row r="1575" spans="1:11" ht="15" customHeight="1">
      <c r="A1575" s="1">
        <v>7</v>
      </c>
      <c r="B1575" s="1">
        <v>7801</v>
      </c>
      <c r="C1575" s="1" t="s">
        <v>53</v>
      </c>
      <c r="D1575" s="1" t="s">
        <v>2239</v>
      </c>
      <c r="E1575" s="1" t="s">
        <v>2240</v>
      </c>
      <c r="F1575" s="1">
        <v>14979</v>
      </c>
      <c r="G1575" s="1">
        <v>179.95</v>
      </c>
      <c r="H1575" s="1">
        <v>83</v>
      </c>
      <c r="I1575" s="1">
        <v>0</v>
      </c>
      <c r="J1575" s="1" t="s">
        <v>808</v>
      </c>
      <c r="K1575" s="9" t="str">
        <f t="shared" si="24"/>
        <v>TERCEIRA</v>
      </c>
    </row>
    <row r="1576" spans="1:11" ht="15" customHeight="1">
      <c r="A1576" s="1">
        <v>7</v>
      </c>
      <c r="B1576" s="1">
        <v>7801</v>
      </c>
      <c r="C1576" s="1" t="s">
        <v>53</v>
      </c>
      <c r="D1576" s="1" t="s">
        <v>2241</v>
      </c>
      <c r="E1576" s="1" t="s">
        <v>2242</v>
      </c>
      <c r="F1576" s="1">
        <v>32485</v>
      </c>
      <c r="G1576" s="1">
        <v>228.7</v>
      </c>
      <c r="H1576" s="1">
        <v>142</v>
      </c>
      <c r="I1576" s="1">
        <v>0</v>
      </c>
      <c r="J1576" s="1" t="s">
        <v>808</v>
      </c>
      <c r="K1576" s="9" t="str">
        <f t="shared" si="24"/>
        <v>TERCEIRA</v>
      </c>
    </row>
    <row r="1577" spans="1:11" ht="15" customHeight="1">
      <c r="A1577" s="1">
        <v>7</v>
      </c>
      <c r="B1577" s="1">
        <v>7801</v>
      </c>
      <c r="C1577" s="1" t="s">
        <v>53</v>
      </c>
      <c r="D1577" s="1" t="s">
        <v>2243</v>
      </c>
      <c r="E1577" s="1" t="s">
        <v>2244</v>
      </c>
      <c r="F1577" s="1">
        <v>1608</v>
      </c>
      <c r="G1577" s="1">
        <v>23.86</v>
      </c>
      <c r="H1577" s="1">
        <v>67</v>
      </c>
      <c r="I1577" s="1">
        <v>0</v>
      </c>
      <c r="J1577" s="1" t="s">
        <v>808</v>
      </c>
      <c r="K1577" s="9" t="str">
        <f t="shared" si="24"/>
        <v>TERCEIRA</v>
      </c>
    </row>
    <row r="1578" spans="1:11" ht="15" customHeight="1">
      <c r="A1578" s="1">
        <v>7</v>
      </c>
      <c r="B1578" s="1">
        <v>7801</v>
      </c>
      <c r="C1578" s="1" t="s">
        <v>53</v>
      </c>
      <c r="D1578" s="1" t="s">
        <v>2245</v>
      </c>
      <c r="E1578" s="1" t="s">
        <v>2246</v>
      </c>
      <c r="F1578" s="1">
        <v>26735</v>
      </c>
      <c r="G1578" s="1">
        <v>209.73</v>
      </c>
      <c r="H1578" s="1">
        <v>127</v>
      </c>
      <c r="I1578" s="1">
        <v>0</v>
      </c>
      <c r="J1578" s="1" t="s">
        <v>808</v>
      </c>
      <c r="K1578" s="9" t="str">
        <f t="shared" si="24"/>
        <v>TERCEIRA</v>
      </c>
    </row>
    <row r="1579" spans="1:11" ht="15" customHeight="1">
      <c r="A1579" s="1">
        <v>7</v>
      </c>
      <c r="B1579" s="1">
        <v>7801</v>
      </c>
      <c r="C1579" s="1" t="s">
        <v>53</v>
      </c>
      <c r="D1579" s="1" t="s">
        <v>2247</v>
      </c>
      <c r="E1579" s="1" t="s">
        <v>2248</v>
      </c>
      <c r="F1579" s="1">
        <v>13303</v>
      </c>
      <c r="G1579" s="1">
        <v>148.38</v>
      </c>
      <c r="H1579" s="1">
        <v>90</v>
      </c>
      <c r="I1579" s="1">
        <v>0</v>
      </c>
      <c r="J1579" s="1" t="s">
        <v>808</v>
      </c>
      <c r="K1579" s="9" t="str">
        <f t="shared" si="24"/>
        <v>TERCEIRA</v>
      </c>
    </row>
    <row r="1580" spans="1:11" ht="15" customHeight="1">
      <c r="A1580" s="1">
        <v>7</v>
      </c>
      <c r="B1580" s="1">
        <v>7801</v>
      </c>
      <c r="C1580" s="1" t="s">
        <v>53</v>
      </c>
      <c r="D1580" s="1" t="s">
        <v>2249</v>
      </c>
      <c r="E1580" s="1" t="s">
        <v>2250</v>
      </c>
      <c r="F1580" s="1">
        <v>13495</v>
      </c>
      <c r="G1580" s="1">
        <v>120.06</v>
      </c>
      <c r="H1580" s="1">
        <v>112</v>
      </c>
      <c r="I1580" s="1">
        <v>0</v>
      </c>
      <c r="J1580" s="1" t="s">
        <v>808</v>
      </c>
      <c r="K1580" s="9" t="str">
        <f t="shared" si="24"/>
        <v>TERCEIRA</v>
      </c>
    </row>
    <row r="1581" spans="1:11" ht="15" customHeight="1">
      <c r="A1581" s="1">
        <v>7</v>
      </c>
      <c r="B1581" s="1">
        <v>7801</v>
      </c>
      <c r="C1581" s="1" t="s">
        <v>53</v>
      </c>
      <c r="D1581" s="1" t="s">
        <v>2251</v>
      </c>
      <c r="E1581" s="1" t="s">
        <v>2252</v>
      </c>
      <c r="F1581" s="1">
        <v>2770</v>
      </c>
      <c r="G1581" s="1">
        <v>41.68</v>
      </c>
      <c r="H1581" s="1">
        <v>66</v>
      </c>
      <c r="I1581" s="1">
        <v>0</v>
      </c>
      <c r="J1581" s="1" t="s">
        <v>808</v>
      </c>
      <c r="K1581" s="9" t="str">
        <f t="shared" si="24"/>
        <v>TERCEIRA</v>
      </c>
    </row>
    <row r="1582" spans="1:11" ht="15" customHeight="1">
      <c r="A1582" s="1">
        <v>7</v>
      </c>
      <c r="B1582" s="1">
        <v>7801</v>
      </c>
      <c r="C1582" s="1" t="s">
        <v>53</v>
      </c>
      <c r="D1582" s="1" t="s">
        <v>2253</v>
      </c>
      <c r="E1582" s="1" t="s">
        <v>2254</v>
      </c>
      <c r="F1582" s="1">
        <v>14387</v>
      </c>
      <c r="G1582" s="1">
        <v>155.43</v>
      </c>
      <c r="H1582" s="1">
        <v>93</v>
      </c>
      <c r="I1582" s="1">
        <v>0</v>
      </c>
      <c r="J1582" s="1" t="s">
        <v>808</v>
      </c>
      <c r="K1582" s="9" t="str">
        <f t="shared" si="24"/>
        <v>TERCEIRA</v>
      </c>
    </row>
    <row r="1583" spans="1:11" ht="15" customHeight="1">
      <c r="A1583" s="1">
        <v>7</v>
      </c>
      <c r="B1583" s="1">
        <v>7801</v>
      </c>
      <c r="C1583" s="1" t="s">
        <v>53</v>
      </c>
      <c r="D1583" s="1" t="s">
        <v>2255</v>
      </c>
      <c r="E1583" s="1" t="s">
        <v>2256</v>
      </c>
      <c r="F1583" s="1">
        <v>22534</v>
      </c>
      <c r="G1583" s="1">
        <v>170.88</v>
      </c>
      <c r="H1583" s="1">
        <v>132</v>
      </c>
      <c r="I1583" s="1">
        <v>0</v>
      </c>
      <c r="J1583" s="1" t="s">
        <v>808</v>
      </c>
      <c r="K1583" s="9" t="str">
        <f t="shared" si="24"/>
        <v>TERCEIRA</v>
      </c>
    </row>
    <row r="1584" spans="1:11" ht="15" customHeight="1">
      <c r="A1584" s="1">
        <v>7</v>
      </c>
      <c r="B1584" s="1">
        <v>7801</v>
      </c>
      <c r="C1584" s="1" t="s">
        <v>53</v>
      </c>
      <c r="D1584" s="1" t="s">
        <v>2257</v>
      </c>
      <c r="E1584" s="1" t="s">
        <v>2258</v>
      </c>
      <c r="F1584" s="1">
        <v>14511</v>
      </c>
      <c r="G1584" s="1">
        <v>188.8</v>
      </c>
      <c r="H1584" s="1">
        <v>77</v>
      </c>
      <c r="I1584" s="1">
        <v>0</v>
      </c>
      <c r="J1584" s="1" t="s">
        <v>808</v>
      </c>
      <c r="K1584" s="9" t="str">
        <f t="shared" si="24"/>
        <v>TERCEIRA</v>
      </c>
    </row>
    <row r="1585" spans="1:11" ht="15" customHeight="1">
      <c r="A1585" s="1">
        <v>7</v>
      </c>
      <c r="B1585" s="1">
        <v>7801</v>
      </c>
      <c r="C1585" s="1" t="s">
        <v>53</v>
      </c>
      <c r="D1585" s="1" t="s">
        <v>2259</v>
      </c>
      <c r="E1585" s="1" t="s">
        <v>2260</v>
      </c>
      <c r="F1585" s="1">
        <v>9692</v>
      </c>
      <c r="G1585" s="1">
        <v>152.69999999999999</v>
      </c>
      <c r="H1585" s="1">
        <v>63</v>
      </c>
      <c r="I1585" s="1">
        <v>0</v>
      </c>
      <c r="J1585" s="1" t="s">
        <v>808</v>
      </c>
      <c r="K1585" s="9" t="str">
        <f t="shared" si="24"/>
        <v>TERCEIRA</v>
      </c>
    </row>
    <row r="1586" spans="1:11" ht="15" customHeight="1">
      <c r="A1586" s="1">
        <v>7</v>
      </c>
      <c r="B1586" s="1">
        <v>7801</v>
      </c>
      <c r="C1586" s="1" t="s">
        <v>53</v>
      </c>
      <c r="D1586" s="1" t="s">
        <v>2261</v>
      </c>
      <c r="E1586" s="1" t="s">
        <v>2262</v>
      </c>
      <c r="F1586" s="1">
        <v>14866</v>
      </c>
      <c r="G1586" s="1">
        <v>164.02</v>
      </c>
      <c r="H1586" s="1">
        <v>91</v>
      </c>
      <c r="I1586" s="1">
        <v>0</v>
      </c>
      <c r="J1586" s="1" t="s">
        <v>808</v>
      </c>
      <c r="K1586" s="9" t="str">
        <f t="shared" si="24"/>
        <v>TERCEIRA</v>
      </c>
    </row>
    <row r="1587" spans="1:11" ht="15" customHeight="1">
      <c r="A1587" s="1">
        <v>7</v>
      </c>
      <c r="B1587" s="1">
        <v>7801</v>
      </c>
      <c r="C1587" s="1" t="s">
        <v>53</v>
      </c>
      <c r="D1587" s="1" t="s">
        <v>2263</v>
      </c>
      <c r="E1587" s="1" t="s">
        <v>2264</v>
      </c>
      <c r="F1587" s="1">
        <v>6579</v>
      </c>
      <c r="G1587" s="1">
        <v>131.80000000000001</v>
      </c>
      <c r="H1587" s="1">
        <v>50</v>
      </c>
      <c r="I1587" s="1">
        <v>0</v>
      </c>
      <c r="J1587" s="1" t="s">
        <v>808</v>
      </c>
      <c r="K1587" s="9" t="str">
        <f t="shared" si="24"/>
        <v>TERCEIRA</v>
      </c>
    </row>
    <row r="1588" spans="1:11" ht="15" customHeight="1">
      <c r="A1588" s="1">
        <v>7</v>
      </c>
      <c r="B1588" s="1">
        <v>7801</v>
      </c>
      <c r="C1588" s="1" t="s">
        <v>53</v>
      </c>
      <c r="D1588" s="1" t="s">
        <v>2265</v>
      </c>
      <c r="E1588" s="1" t="s">
        <v>2266</v>
      </c>
      <c r="F1588" s="1">
        <v>11106</v>
      </c>
      <c r="G1588" s="1">
        <v>193.56</v>
      </c>
      <c r="H1588" s="1">
        <v>57</v>
      </c>
      <c r="I1588" s="1">
        <v>0</v>
      </c>
      <c r="J1588" s="1" t="s">
        <v>808</v>
      </c>
      <c r="K1588" s="9" t="str">
        <f t="shared" si="24"/>
        <v>TERCEIRA</v>
      </c>
    </row>
    <row r="1589" spans="1:11" ht="15" customHeight="1">
      <c r="A1589" s="1">
        <v>7</v>
      </c>
      <c r="B1589" s="1">
        <v>7801</v>
      </c>
      <c r="C1589" s="1" t="s">
        <v>53</v>
      </c>
      <c r="D1589" s="1" t="s">
        <v>2267</v>
      </c>
      <c r="E1589" s="1" t="s">
        <v>2268</v>
      </c>
      <c r="F1589" s="1">
        <v>853</v>
      </c>
      <c r="G1589" s="1">
        <v>13.3</v>
      </c>
      <c r="H1589" s="1">
        <v>64</v>
      </c>
      <c r="I1589" s="1">
        <v>0</v>
      </c>
      <c r="J1589" s="1" t="s">
        <v>808</v>
      </c>
      <c r="K1589" s="9" t="str">
        <f t="shared" si="24"/>
        <v>TERCEIRA</v>
      </c>
    </row>
    <row r="1590" spans="1:11" ht="15" customHeight="1">
      <c r="A1590" s="1">
        <v>7</v>
      </c>
      <c r="B1590" s="1">
        <v>7801</v>
      </c>
      <c r="C1590" s="1" t="s">
        <v>53</v>
      </c>
      <c r="D1590" s="1" t="s">
        <v>2269</v>
      </c>
      <c r="E1590" s="1" t="s">
        <v>2270</v>
      </c>
      <c r="F1590" s="1">
        <v>5058</v>
      </c>
      <c r="G1590" s="1">
        <v>94.6</v>
      </c>
      <c r="H1590" s="1">
        <v>53</v>
      </c>
      <c r="I1590" s="1">
        <v>0</v>
      </c>
      <c r="J1590" s="1" t="s">
        <v>808</v>
      </c>
      <c r="K1590" s="9" t="str">
        <f t="shared" si="24"/>
        <v>TERCEIRA</v>
      </c>
    </row>
    <row r="1591" spans="1:11" ht="15" customHeight="1">
      <c r="A1591" s="1">
        <v>7</v>
      </c>
      <c r="B1591" s="1">
        <v>7801</v>
      </c>
      <c r="C1591" s="1" t="s">
        <v>53</v>
      </c>
      <c r="D1591" s="1" t="s">
        <v>2271</v>
      </c>
      <c r="E1591" s="1" t="s">
        <v>2272</v>
      </c>
      <c r="F1591" s="1">
        <v>654</v>
      </c>
      <c r="G1591" s="1">
        <v>14.07</v>
      </c>
      <c r="H1591" s="1">
        <v>46</v>
      </c>
      <c r="I1591" s="1">
        <v>0</v>
      </c>
      <c r="J1591" s="1" t="s">
        <v>808</v>
      </c>
      <c r="K1591" s="9" t="str">
        <f t="shared" si="24"/>
        <v>TERCEIRA</v>
      </c>
    </row>
    <row r="1592" spans="1:11" ht="15" customHeight="1">
      <c r="A1592" s="1">
        <v>7</v>
      </c>
      <c r="B1592" s="1">
        <v>7801</v>
      </c>
      <c r="C1592" s="1" t="s">
        <v>53</v>
      </c>
      <c r="D1592" s="1" t="s">
        <v>2273</v>
      </c>
      <c r="E1592" s="1" t="s">
        <v>2274</v>
      </c>
      <c r="F1592" s="1">
        <v>15924</v>
      </c>
      <c r="G1592" s="1">
        <v>182.21</v>
      </c>
      <c r="H1592" s="1">
        <v>87</v>
      </c>
      <c r="I1592" s="1">
        <v>0</v>
      </c>
      <c r="J1592" s="1" t="s">
        <v>808</v>
      </c>
      <c r="K1592" s="9" t="str">
        <f t="shared" si="24"/>
        <v>TERCEIRA</v>
      </c>
    </row>
    <row r="1593" spans="1:11" ht="15" customHeight="1">
      <c r="A1593" s="1">
        <v>7</v>
      </c>
      <c r="B1593" s="1">
        <v>7801</v>
      </c>
      <c r="C1593" s="1" t="s">
        <v>53</v>
      </c>
      <c r="D1593" s="1" t="s">
        <v>2275</v>
      </c>
      <c r="E1593" s="1" t="s">
        <v>2276</v>
      </c>
      <c r="F1593" s="1">
        <v>152</v>
      </c>
      <c r="G1593" s="1">
        <v>6.97</v>
      </c>
      <c r="H1593" s="1">
        <v>22</v>
      </c>
      <c r="I1593" s="1">
        <v>0</v>
      </c>
      <c r="J1593" s="1" t="s">
        <v>808</v>
      </c>
      <c r="K1593" s="9" t="str">
        <f t="shared" si="24"/>
        <v>TERCEIRA</v>
      </c>
    </row>
    <row r="1594" spans="1:11" ht="15" customHeight="1">
      <c r="A1594" s="1">
        <v>7</v>
      </c>
      <c r="B1594" s="1">
        <v>7801</v>
      </c>
      <c r="C1594" s="1" t="s">
        <v>53</v>
      </c>
      <c r="D1594" s="1" t="s">
        <v>2277</v>
      </c>
      <c r="E1594" s="1" t="s">
        <v>2278</v>
      </c>
      <c r="F1594" s="1">
        <v>283</v>
      </c>
      <c r="G1594" s="1">
        <v>5.57</v>
      </c>
      <c r="H1594" s="1">
        <v>51</v>
      </c>
      <c r="I1594" s="1">
        <v>0</v>
      </c>
      <c r="J1594" s="1" t="s">
        <v>808</v>
      </c>
      <c r="K1594" s="9" t="str">
        <f t="shared" si="24"/>
        <v>TERCEIRA</v>
      </c>
    </row>
    <row r="1595" spans="1:11" ht="15" customHeight="1">
      <c r="A1595" s="1">
        <v>7</v>
      </c>
      <c r="B1595" s="1">
        <v>7801</v>
      </c>
      <c r="C1595" s="1" t="s">
        <v>53</v>
      </c>
      <c r="D1595" s="1" t="s">
        <v>2279</v>
      </c>
      <c r="E1595" s="1" t="s">
        <v>2280</v>
      </c>
      <c r="F1595" s="1">
        <v>14057</v>
      </c>
      <c r="G1595" s="1">
        <v>239.11</v>
      </c>
      <c r="H1595" s="1">
        <v>59</v>
      </c>
      <c r="I1595" s="1">
        <v>0</v>
      </c>
      <c r="J1595" s="1" t="s">
        <v>808</v>
      </c>
      <c r="K1595" s="9" t="str">
        <f t="shared" si="24"/>
        <v>TERCEIRA</v>
      </c>
    </row>
    <row r="1596" spans="1:11" ht="15" customHeight="1">
      <c r="A1596" s="1">
        <v>7</v>
      </c>
      <c r="B1596" s="1">
        <v>7801</v>
      </c>
      <c r="C1596" s="1" t="s">
        <v>53</v>
      </c>
      <c r="D1596" s="1" t="s">
        <v>2281</v>
      </c>
      <c r="E1596" s="1" t="s">
        <v>2282</v>
      </c>
      <c r="F1596" s="1">
        <v>8711</v>
      </c>
      <c r="G1596" s="1">
        <v>168.82</v>
      </c>
      <c r="H1596" s="1">
        <v>52</v>
      </c>
      <c r="I1596" s="1">
        <v>0</v>
      </c>
      <c r="J1596" s="1" t="s">
        <v>808</v>
      </c>
      <c r="K1596" s="9" t="str">
        <f t="shared" si="24"/>
        <v>TERCEIRA</v>
      </c>
    </row>
    <row r="1597" spans="1:11" ht="15" customHeight="1">
      <c r="A1597" s="1">
        <v>7</v>
      </c>
      <c r="B1597" s="1">
        <v>7801</v>
      </c>
      <c r="C1597" s="1" t="s">
        <v>53</v>
      </c>
      <c r="D1597" s="1" t="s">
        <v>2283</v>
      </c>
      <c r="E1597" s="1" t="s">
        <v>2284</v>
      </c>
      <c r="F1597" s="1">
        <v>4234</v>
      </c>
      <c r="G1597" s="1">
        <v>65.66</v>
      </c>
      <c r="H1597" s="1">
        <v>64</v>
      </c>
      <c r="I1597" s="1">
        <v>0</v>
      </c>
      <c r="J1597" s="1" t="s">
        <v>808</v>
      </c>
      <c r="K1597" s="9" t="str">
        <f t="shared" si="24"/>
        <v>TERCEIRA</v>
      </c>
    </row>
    <row r="1598" spans="1:11" ht="15" customHeight="1">
      <c r="A1598" s="1">
        <v>7</v>
      </c>
      <c r="B1598" s="1">
        <v>7801</v>
      </c>
      <c r="C1598" s="1" t="s">
        <v>53</v>
      </c>
      <c r="D1598" s="1" t="s">
        <v>2285</v>
      </c>
      <c r="E1598" s="1" t="s">
        <v>2286</v>
      </c>
      <c r="F1598" s="1">
        <v>2059</v>
      </c>
      <c r="G1598" s="1">
        <v>48.58</v>
      </c>
      <c r="H1598" s="1">
        <v>42</v>
      </c>
      <c r="I1598" s="1">
        <v>0</v>
      </c>
      <c r="J1598" s="1" t="s">
        <v>808</v>
      </c>
      <c r="K1598" s="9" t="str">
        <f t="shared" si="24"/>
        <v>TERCEIRA</v>
      </c>
    </row>
    <row r="1599" spans="1:11" ht="15" customHeight="1">
      <c r="A1599" s="1">
        <v>7</v>
      </c>
      <c r="B1599" s="1">
        <v>7801</v>
      </c>
      <c r="C1599" s="1" t="s">
        <v>53</v>
      </c>
      <c r="D1599" s="1" t="s">
        <v>2287</v>
      </c>
      <c r="E1599" s="1" t="s">
        <v>2288</v>
      </c>
      <c r="F1599" s="1">
        <v>16948</v>
      </c>
      <c r="G1599" s="1">
        <v>229.2</v>
      </c>
      <c r="H1599" s="1">
        <v>74</v>
      </c>
      <c r="I1599" s="1">
        <v>0</v>
      </c>
      <c r="J1599" s="1" t="s">
        <v>808</v>
      </c>
      <c r="K1599" s="9" t="str">
        <f t="shared" si="24"/>
        <v>TERCEIRA</v>
      </c>
    </row>
    <row r="1600" spans="1:11" ht="15" customHeight="1">
      <c r="A1600" s="1">
        <v>7</v>
      </c>
      <c r="B1600" s="1">
        <v>7801</v>
      </c>
      <c r="C1600" s="1" t="s">
        <v>53</v>
      </c>
      <c r="D1600" s="1" t="s">
        <v>2289</v>
      </c>
      <c r="E1600" s="1" t="s">
        <v>2290</v>
      </c>
      <c r="F1600" s="1">
        <v>1793</v>
      </c>
      <c r="G1600" s="1">
        <v>46.06</v>
      </c>
      <c r="H1600" s="1">
        <v>39</v>
      </c>
      <c r="I1600" s="1">
        <v>0</v>
      </c>
      <c r="J1600" s="1" t="s">
        <v>808</v>
      </c>
      <c r="K1600" s="9" t="str">
        <f t="shared" si="24"/>
        <v>TERCEIRA</v>
      </c>
    </row>
    <row r="1601" spans="1:11" ht="15" customHeight="1">
      <c r="A1601" s="1">
        <v>7</v>
      </c>
      <c r="B1601" s="1">
        <v>7801</v>
      </c>
      <c r="C1601" s="1" t="s">
        <v>53</v>
      </c>
      <c r="D1601" s="1" t="s">
        <v>2291</v>
      </c>
      <c r="E1601" s="1" t="s">
        <v>2292</v>
      </c>
      <c r="F1601" s="1">
        <v>3961</v>
      </c>
      <c r="G1601" s="1">
        <v>97.48</v>
      </c>
      <c r="H1601" s="1">
        <v>41</v>
      </c>
      <c r="I1601" s="1">
        <v>0</v>
      </c>
      <c r="J1601" s="1" t="s">
        <v>808</v>
      </c>
      <c r="K1601" s="9" t="str">
        <f t="shared" si="24"/>
        <v>TERCEIRA</v>
      </c>
    </row>
    <row r="1602" spans="1:11" ht="15" customHeight="1">
      <c r="A1602" s="1">
        <v>7</v>
      </c>
      <c r="B1602" s="1">
        <v>7801</v>
      </c>
      <c r="C1602" s="1" t="s">
        <v>53</v>
      </c>
      <c r="D1602" s="1" t="s">
        <v>2293</v>
      </c>
      <c r="E1602" s="1" t="s">
        <v>2294</v>
      </c>
      <c r="F1602" s="1">
        <v>2418</v>
      </c>
      <c r="G1602" s="1">
        <v>40.5</v>
      </c>
      <c r="H1602" s="1">
        <v>60</v>
      </c>
      <c r="I1602" s="1">
        <v>0</v>
      </c>
      <c r="J1602" s="1" t="s">
        <v>808</v>
      </c>
      <c r="K1602" s="9" t="str">
        <f t="shared" ref="K1602:K1665" si="25">IF(J1602&lt;&gt;"",IF(OR(UPPER(J1602)="TERCEIRO",UPPER(J1602)="TERCEIRA"),"TERCEIRA",IF(UPPER(J1602)="GPA","GPA",J1602)),IF(LEFT(D1602,1)="T","TERCEIRA","GPA"))</f>
        <v>TERCEIRA</v>
      </c>
    </row>
    <row r="1603" spans="1:11" ht="15" customHeight="1">
      <c r="A1603" s="1">
        <v>7</v>
      </c>
      <c r="B1603" s="1">
        <v>7801</v>
      </c>
      <c r="C1603" s="1" t="s">
        <v>53</v>
      </c>
      <c r="D1603" s="1" t="s">
        <v>2295</v>
      </c>
      <c r="E1603" s="1" t="s">
        <v>2296</v>
      </c>
      <c r="F1603" s="1">
        <v>7868</v>
      </c>
      <c r="G1603" s="1">
        <v>160.37</v>
      </c>
      <c r="H1603" s="1">
        <v>49</v>
      </c>
      <c r="I1603" s="1">
        <v>0</v>
      </c>
      <c r="J1603" s="1" t="s">
        <v>808</v>
      </c>
      <c r="K1603" s="9" t="str">
        <f t="shared" si="25"/>
        <v>TERCEIRA</v>
      </c>
    </row>
    <row r="1604" spans="1:11" ht="15" customHeight="1">
      <c r="A1604" s="1">
        <v>7</v>
      </c>
      <c r="B1604" s="1">
        <v>7801</v>
      </c>
      <c r="C1604" s="1" t="s">
        <v>53</v>
      </c>
      <c r="D1604" s="1" t="s">
        <v>2297</v>
      </c>
      <c r="E1604" s="1" t="s">
        <v>2298</v>
      </c>
      <c r="F1604" s="1">
        <v>7175</v>
      </c>
      <c r="G1604" s="1">
        <v>133.66999999999999</v>
      </c>
      <c r="H1604" s="1">
        <v>54</v>
      </c>
      <c r="I1604" s="1">
        <v>0</v>
      </c>
      <c r="J1604" s="1" t="s">
        <v>808</v>
      </c>
      <c r="K1604" s="9" t="str">
        <f t="shared" si="25"/>
        <v>TERCEIRA</v>
      </c>
    </row>
    <row r="1605" spans="1:11" ht="15" customHeight="1">
      <c r="A1605" s="1">
        <v>7</v>
      </c>
      <c r="B1605" s="1">
        <v>7801</v>
      </c>
      <c r="C1605" s="1" t="s">
        <v>53</v>
      </c>
      <c r="D1605" s="1" t="s">
        <v>2299</v>
      </c>
      <c r="E1605" s="1" t="s">
        <v>2300</v>
      </c>
      <c r="F1605" s="1">
        <v>7605</v>
      </c>
      <c r="G1605" s="1">
        <v>129.87</v>
      </c>
      <c r="H1605" s="1">
        <v>59</v>
      </c>
      <c r="I1605" s="1">
        <v>0</v>
      </c>
      <c r="J1605" s="1" t="s">
        <v>808</v>
      </c>
      <c r="K1605" s="9" t="str">
        <f t="shared" si="25"/>
        <v>TERCEIRA</v>
      </c>
    </row>
    <row r="1606" spans="1:11" ht="15" customHeight="1">
      <c r="A1606" s="1">
        <v>7</v>
      </c>
      <c r="B1606" s="1">
        <v>7801</v>
      </c>
      <c r="C1606" s="1" t="s">
        <v>53</v>
      </c>
      <c r="D1606" s="1" t="s">
        <v>2301</v>
      </c>
      <c r="E1606" s="1" t="s">
        <v>2302</v>
      </c>
      <c r="F1606" s="1">
        <v>749</v>
      </c>
      <c r="G1606" s="1">
        <v>17.13</v>
      </c>
      <c r="H1606" s="1">
        <v>44</v>
      </c>
      <c r="I1606" s="1">
        <v>0</v>
      </c>
      <c r="J1606" s="1" t="s">
        <v>808</v>
      </c>
      <c r="K1606" s="9" t="str">
        <f t="shared" si="25"/>
        <v>TERCEIRA</v>
      </c>
    </row>
    <row r="1607" spans="1:11" ht="15" customHeight="1">
      <c r="A1607" s="1">
        <v>7</v>
      </c>
      <c r="B1607" s="1">
        <v>7801</v>
      </c>
      <c r="C1607" s="1" t="s">
        <v>53</v>
      </c>
      <c r="D1607" s="1" t="s">
        <v>2303</v>
      </c>
      <c r="E1607" s="1" t="s">
        <v>2304</v>
      </c>
      <c r="F1607" s="1">
        <v>109</v>
      </c>
      <c r="G1607" s="1">
        <v>12.44</v>
      </c>
      <c r="H1607" s="1">
        <v>9</v>
      </c>
      <c r="I1607" s="1">
        <v>0</v>
      </c>
      <c r="J1607" s="1" t="s">
        <v>808</v>
      </c>
      <c r="K1607" s="9" t="str">
        <f t="shared" si="25"/>
        <v>TERCEIRA</v>
      </c>
    </row>
    <row r="1608" spans="1:11" ht="15" customHeight="1">
      <c r="A1608" s="1">
        <v>7</v>
      </c>
      <c r="B1608" s="1">
        <v>7801</v>
      </c>
      <c r="C1608" s="1" t="s">
        <v>53</v>
      </c>
      <c r="D1608" s="1" t="s">
        <v>2305</v>
      </c>
      <c r="E1608" s="1" t="s">
        <v>2306</v>
      </c>
      <c r="F1608" s="1">
        <v>2807</v>
      </c>
      <c r="G1608" s="1">
        <v>55.37</v>
      </c>
      <c r="H1608" s="1">
        <v>51</v>
      </c>
      <c r="I1608" s="1">
        <v>0</v>
      </c>
      <c r="J1608" s="1" t="s">
        <v>808</v>
      </c>
      <c r="K1608" s="9" t="str">
        <f t="shared" si="25"/>
        <v>TERCEIRA</v>
      </c>
    </row>
    <row r="1609" spans="1:11" ht="15" customHeight="1">
      <c r="A1609" s="1">
        <v>7</v>
      </c>
      <c r="B1609" s="1">
        <v>7801</v>
      </c>
      <c r="C1609" s="1" t="s">
        <v>53</v>
      </c>
      <c r="D1609" s="1" t="s">
        <v>2307</v>
      </c>
      <c r="E1609" s="1" t="s">
        <v>2308</v>
      </c>
      <c r="F1609" s="1">
        <v>3139</v>
      </c>
      <c r="G1609" s="1">
        <v>64.77</v>
      </c>
      <c r="H1609" s="1">
        <v>48</v>
      </c>
      <c r="I1609" s="1">
        <v>0</v>
      </c>
      <c r="J1609" s="1" t="s">
        <v>808</v>
      </c>
      <c r="K1609" s="9" t="str">
        <f t="shared" si="25"/>
        <v>TERCEIRA</v>
      </c>
    </row>
    <row r="1610" spans="1:11" ht="15" customHeight="1">
      <c r="A1610" s="1">
        <v>7</v>
      </c>
      <c r="B1610" s="1">
        <v>7801</v>
      </c>
      <c r="C1610" s="1" t="s">
        <v>53</v>
      </c>
      <c r="D1610" s="1" t="s">
        <v>2309</v>
      </c>
      <c r="E1610" s="1" t="s">
        <v>2310</v>
      </c>
      <c r="F1610" s="1">
        <v>3702</v>
      </c>
      <c r="G1610" s="1">
        <v>53.54</v>
      </c>
      <c r="H1610" s="1">
        <v>69</v>
      </c>
      <c r="I1610" s="1">
        <v>0</v>
      </c>
      <c r="J1610" s="1" t="s">
        <v>808</v>
      </c>
      <c r="K1610" s="9" t="str">
        <f t="shared" si="25"/>
        <v>TERCEIRA</v>
      </c>
    </row>
    <row r="1611" spans="1:11" ht="15" customHeight="1">
      <c r="A1611" s="1">
        <v>7</v>
      </c>
      <c r="B1611" s="1">
        <v>7801</v>
      </c>
      <c r="C1611" s="1" t="s">
        <v>53</v>
      </c>
      <c r="D1611" s="1" t="s">
        <v>2311</v>
      </c>
      <c r="E1611" s="1" t="s">
        <v>2312</v>
      </c>
      <c r="F1611" s="1">
        <v>268</v>
      </c>
      <c r="G1611" s="1">
        <v>6.05</v>
      </c>
      <c r="H1611" s="1">
        <v>44</v>
      </c>
      <c r="I1611" s="1">
        <v>0</v>
      </c>
      <c r="J1611" s="1" t="s">
        <v>808</v>
      </c>
      <c r="K1611" s="9" t="str">
        <f t="shared" si="25"/>
        <v>TERCEIRA</v>
      </c>
    </row>
    <row r="1612" spans="1:11" ht="15" customHeight="1">
      <c r="A1612" s="1">
        <v>7</v>
      </c>
      <c r="B1612" s="1">
        <v>7801</v>
      </c>
      <c r="C1612" s="1" t="s">
        <v>53</v>
      </c>
      <c r="D1612" s="1" t="s">
        <v>2313</v>
      </c>
      <c r="E1612" s="1" t="s">
        <v>2314</v>
      </c>
      <c r="F1612" s="1">
        <v>528</v>
      </c>
      <c r="G1612" s="1">
        <v>11.6</v>
      </c>
      <c r="H1612" s="1">
        <v>46</v>
      </c>
      <c r="I1612" s="1">
        <v>0</v>
      </c>
      <c r="J1612" s="1" t="s">
        <v>808</v>
      </c>
      <c r="K1612" s="9" t="str">
        <f t="shared" si="25"/>
        <v>TERCEIRA</v>
      </c>
    </row>
    <row r="1613" spans="1:11" ht="15" customHeight="1">
      <c r="A1613" s="1">
        <v>7</v>
      </c>
      <c r="B1613" s="1">
        <v>7801</v>
      </c>
      <c r="C1613" s="1" t="s">
        <v>53</v>
      </c>
      <c r="D1613" s="1" t="s">
        <v>2315</v>
      </c>
      <c r="E1613" s="1" t="s">
        <v>2316</v>
      </c>
      <c r="F1613" s="1">
        <v>1335</v>
      </c>
      <c r="G1613" s="1">
        <v>29.45</v>
      </c>
      <c r="H1613" s="1">
        <v>45</v>
      </c>
      <c r="I1613" s="1">
        <v>0</v>
      </c>
      <c r="J1613" s="1" t="s">
        <v>808</v>
      </c>
      <c r="K1613" s="9" t="str">
        <f t="shared" si="25"/>
        <v>TERCEIRA</v>
      </c>
    </row>
    <row r="1614" spans="1:11" ht="15" customHeight="1">
      <c r="A1614" s="1">
        <v>7</v>
      </c>
      <c r="B1614" s="1">
        <v>7801</v>
      </c>
      <c r="C1614" s="1" t="s">
        <v>53</v>
      </c>
      <c r="D1614" s="1" t="s">
        <v>2317</v>
      </c>
      <c r="E1614" s="1" t="s">
        <v>2318</v>
      </c>
      <c r="F1614" s="1">
        <v>2327</v>
      </c>
      <c r="G1614" s="1">
        <v>36.82</v>
      </c>
      <c r="H1614" s="1">
        <v>63</v>
      </c>
      <c r="I1614" s="1">
        <v>0</v>
      </c>
      <c r="J1614" s="1" t="s">
        <v>808</v>
      </c>
      <c r="K1614" s="9" t="str">
        <f t="shared" si="25"/>
        <v>TERCEIRA</v>
      </c>
    </row>
    <row r="1615" spans="1:11" ht="15" customHeight="1">
      <c r="A1615" s="1">
        <v>7</v>
      </c>
      <c r="B1615" s="1">
        <v>7801</v>
      </c>
      <c r="C1615" s="1" t="s">
        <v>53</v>
      </c>
      <c r="D1615" s="1" t="s">
        <v>2319</v>
      </c>
      <c r="E1615" s="1" t="s">
        <v>2320</v>
      </c>
      <c r="F1615" s="1">
        <v>1093</v>
      </c>
      <c r="G1615" s="1">
        <v>25.77</v>
      </c>
      <c r="H1615" s="1">
        <v>42</v>
      </c>
      <c r="I1615" s="1">
        <v>0</v>
      </c>
      <c r="J1615" s="1" t="s">
        <v>808</v>
      </c>
      <c r="K1615" s="9" t="str">
        <f t="shared" si="25"/>
        <v>TERCEIRA</v>
      </c>
    </row>
    <row r="1616" spans="1:11" ht="15" customHeight="1">
      <c r="A1616" s="1">
        <v>7</v>
      </c>
      <c r="B1616" s="1">
        <v>7801</v>
      </c>
      <c r="C1616" s="1" t="s">
        <v>53</v>
      </c>
      <c r="D1616" s="1" t="s">
        <v>2321</v>
      </c>
      <c r="E1616" s="1" t="s">
        <v>2322</v>
      </c>
      <c r="F1616" s="1">
        <v>691</v>
      </c>
      <c r="G1616" s="1">
        <v>19.8</v>
      </c>
      <c r="H1616" s="1">
        <v>35</v>
      </c>
      <c r="I1616" s="1">
        <v>0</v>
      </c>
      <c r="J1616" s="1" t="s">
        <v>808</v>
      </c>
      <c r="K1616" s="9" t="str">
        <f t="shared" si="25"/>
        <v>TERCEIRA</v>
      </c>
    </row>
    <row r="1617" spans="1:11" ht="15" customHeight="1">
      <c r="A1617" s="1">
        <v>7</v>
      </c>
      <c r="B1617" s="1">
        <v>7801</v>
      </c>
      <c r="C1617" s="1" t="s">
        <v>53</v>
      </c>
      <c r="D1617" s="1" t="s">
        <v>2323</v>
      </c>
      <c r="E1617" s="1" t="s">
        <v>2324</v>
      </c>
      <c r="F1617" s="1">
        <v>528</v>
      </c>
      <c r="G1617" s="1">
        <v>18.95</v>
      </c>
      <c r="H1617" s="1">
        <v>28</v>
      </c>
      <c r="I1617" s="1">
        <v>0</v>
      </c>
      <c r="J1617" s="1" t="s">
        <v>808</v>
      </c>
      <c r="K1617" s="9" t="str">
        <f t="shared" si="25"/>
        <v>TERCEIRA</v>
      </c>
    </row>
    <row r="1618" spans="1:11" ht="15" customHeight="1">
      <c r="A1618" s="1">
        <v>7</v>
      </c>
      <c r="B1618" s="1">
        <v>7801</v>
      </c>
      <c r="C1618" s="1" t="s">
        <v>53</v>
      </c>
      <c r="D1618" s="1" t="s">
        <v>2325</v>
      </c>
      <c r="E1618" s="1" t="s">
        <v>2326</v>
      </c>
      <c r="F1618" s="1">
        <v>1008</v>
      </c>
      <c r="G1618" s="1">
        <v>16.239999999999998</v>
      </c>
      <c r="H1618" s="1">
        <v>62</v>
      </c>
      <c r="I1618" s="1">
        <v>0</v>
      </c>
      <c r="J1618" s="1" t="s">
        <v>808</v>
      </c>
      <c r="K1618" s="9" t="str">
        <f t="shared" si="25"/>
        <v>TERCEIRA</v>
      </c>
    </row>
    <row r="1619" spans="1:11" ht="15" customHeight="1">
      <c r="A1619" s="1">
        <v>7</v>
      </c>
      <c r="B1619" s="1">
        <v>7801</v>
      </c>
      <c r="C1619" s="1" t="s">
        <v>53</v>
      </c>
      <c r="D1619" s="1" t="s">
        <v>2327</v>
      </c>
      <c r="E1619" s="1" t="s">
        <v>2328</v>
      </c>
      <c r="F1619" s="1">
        <v>1101</v>
      </c>
      <c r="G1619" s="1">
        <v>17.55</v>
      </c>
      <c r="H1619" s="1">
        <v>63</v>
      </c>
      <c r="I1619" s="1">
        <v>0</v>
      </c>
      <c r="J1619" s="1" t="s">
        <v>808</v>
      </c>
      <c r="K1619" s="9" t="str">
        <f t="shared" si="25"/>
        <v>TERCEIRA</v>
      </c>
    </row>
    <row r="1620" spans="1:11" ht="15" customHeight="1">
      <c r="A1620" s="1">
        <v>7</v>
      </c>
      <c r="B1620" s="1">
        <v>7801</v>
      </c>
      <c r="C1620" s="1" t="s">
        <v>53</v>
      </c>
      <c r="D1620" s="1" t="s">
        <v>2329</v>
      </c>
      <c r="E1620" s="1" t="s">
        <v>2330</v>
      </c>
      <c r="F1620" s="1">
        <v>1146</v>
      </c>
      <c r="G1620" s="1">
        <v>35.549999999999997</v>
      </c>
      <c r="H1620" s="1">
        <v>32</v>
      </c>
      <c r="I1620" s="1">
        <v>0</v>
      </c>
      <c r="J1620" s="1" t="s">
        <v>808</v>
      </c>
      <c r="K1620" s="9" t="str">
        <f t="shared" si="25"/>
        <v>TERCEIRA</v>
      </c>
    </row>
    <row r="1621" spans="1:11" ht="15" customHeight="1">
      <c r="A1621" s="1">
        <v>7</v>
      </c>
      <c r="B1621" s="1">
        <v>7801</v>
      </c>
      <c r="C1621" s="1" t="s">
        <v>53</v>
      </c>
      <c r="D1621" s="1" t="s">
        <v>2331</v>
      </c>
      <c r="E1621" s="1" t="s">
        <v>2332</v>
      </c>
      <c r="F1621" s="1">
        <v>492</v>
      </c>
      <c r="G1621" s="1">
        <v>11.98</v>
      </c>
      <c r="H1621" s="1">
        <v>41</v>
      </c>
      <c r="I1621" s="1">
        <v>0</v>
      </c>
      <c r="J1621" s="1" t="s">
        <v>808</v>
      </c>
      <c r="K1621" s="9" t="str">
        <f t="shared" si="25"/>
        <v>TERCEIRA</v>
      </c>
    </row>
    <row r="1622" spans="1:11" ht="15" customHeight="1">
      <c r="A1622" s="1">
        <v>7</v>
      </c>
      <c r="B1622" s="1">
        <v>7801</v>
      </c>
      <c r="C1622" s="1" t="s">
        <v>53</v>
      </c>
      <c r="D1622" s="1" t="s">
        <v>2333</v>
      </c>
      <c r="E1622" s="1" t="s">
        <v>2334</v>
      </c>
      <c r="F1622" s="1">
        <v>678</v>
      </c>
      <c r="G1622" s="1">
        <v>30.86</v>
      </c>
      <c r="H1622" s="1">
        <v>22</v>
      </c>
      <c r="I1622" s="1">
        <v>0</v>
      </c>
      <c r="J1622" s="1" t="s">
        <v>808</v>
      </c>
      <c r="K1622" s="9" t="str">
        <f t="shared" si="25"/>
        <v>TERCEIRA</v>
      </c>
    </row>
    <row r="1623" spans="1:11" ht="15" customHeight="1">
      <c r="A1623" s="1">
        <v>7</v>
      </c>
      <c r="B1623" s="1">
        <v>7801</v>
      </c>
      <c r="C1623" s="1" t="s">
        <v>53</v>
      </c>
      <c r="D1623" s="1" t="s">
        <v>2335</v>
      </c>
      <c r="E1623" s="1" t="s">
        <v>2336</v>
      </c>
      <c r="F1623" s="1">
        <v>749</v>
      </c>
      <c r="G1623" s="1">
        <v>17.059999999999999</v>
      </c>
      <c r="H1623" s="1">
        <v>44</v>
      </c>
      <c r="I1623" s="1">
        <v>0</v>
      </c>
      <c r="J1623" s="1" t="s">
        <v>808</v>
      </c>
      <c r="K1623" s="9" t="str">
        <f t="shared" si="25"/>
        <v>TERCEIRA</v>
      </c>
    </row>
    <row r="1624" spans="1:11" ht="15" customHeight="1">
      <c r="A1624" s="1">
        <v>7</v>
      </c>
      <c r="B1624" s="1">
        <v>7801</v>
      </c>
      <c r="C1624" s="1" t="s">
        <v>53</v>
      </c>
      <c r="D1624" s="1" t="s">
        <v>2337</v>
      </c>
      <c r="E1624" s="1" t="s">
        <v>2338</v>
      </c>
      <c r="F1624" s="1">
        <v>184</v>
      </c>
      <c r="G1624" s="1">
        <v>7.05</v>
      </c>
      <c r="H1624" s="1">
        <v>26</v>
      </c>
      <c r="I1624" s="1">
        <v>0</v>
      </c>
      <c r="J1624" s="1" t="s">
        <v>808</v>
      </c>
      <c r="K1624" s="9" t="str">
        <f t="shared" si="25"/>
        <v>TERCEIRA</v>
      </c>
    </row>
    <row r="1625" spans="1:11" ht="15" customHeight="1">
      <c r="A1625" s="1">
        <v>7</v>
      </c>
      <c r="B1625" s="1">
        <v>7801</v>
      </c>
      <c r="C1625" s="1" t="s">
        <v>53</v>
      </c>
      <c r="D1625" s="1" t="s">
        <v>2339</v>
      </c>
      <c r="E1625" s="1" t="s">
        <v>2340</v>
      </c>
      <c r="F1625" s="1">
        <v>2596</v>
      </c>
      <c r="G1625" s="1">
        <v>52.81</v>
      </c>
      <c r="H1625" s="1">
        <v>49</v>
      </c>
      <c r="I1625" s="1">
        <v>0</v>
      </c>
      <c r="J1625" s="1" t="s">
        <v>808</v>
      </c>
      <c r="K1625" s="9" t="str">
        <f t="shared" si="25"/>
        <v>TERCEIRA</v>
      </c>
    </row>
    <row r="1626" spans="1:11" ht="15" customHeight="1">
      <c r="A1626" s="1">
        <v>7</v>
      </c>
      <c r="B1626" s="1">
        <v>7801</v>
      </c>
      <c r="C1626" s="1" t="s">
        <v>53</v>
      </c>
      <c r="D1626" s="1" t="s">
        <v>2341</v>
      </c>
      <c r="E1626" s="1" t="s">
        <v>2342</v>
      </c>
      <c r="F1626" s="1">
        <v>12805</v>
      </c>
      <c r="G1626" s="1">
        <v>169.5</v>
      </c>
      <c r="H1626" s="1">
        <v>76</v>
      </c>
      <c r="I1626" s="1">
        <v>0</v>
      </c>
      <c r="J1626" s="1" t="s">
        <v>808</v>
      </c>
      <c r="K1626" s="9" t="str">
        <f t="shared" si="25"/>
        <v>TERCEIRA</v>
      </c>
    </row>
    <row r="1627" spans="1:11" ht="15" customHeight="1">
      <c r="A1627" s="1">
        <v>7</v>
      </c>
      <c r="B1627" s="1">
        <v>7801</v>
      </c>
      <c r="C1627" s="1" t="s">
        <v>53</v>
      </c>
      <c r="D1627" s="1" t="s">
        <v>2343</v>
      </c>
      <c r="E1627" s="1" t="s">
        <v>2344</v>
      </c>
      <c r="F1627" s="1">
        <v>11431</v>
      </c>
      <c r="G1627" s="1">
        <v>164.76</v>
      </c>
      <c r="H1627" s="1">
        <v>69</v>
      </c>
      <c r="I1627" s="1">
        <v>0</v>
      </c>
      <c r="J1627" s="1" t="s">
        <v>808</v>
      </c>
      <c r="K1627" s="9" t="str">
        <f t="shared" si="25"/>
        <v>TERCEIRA</v>
      </c>
    </row>
    <row r="1628" spans="1:11" ht="15" customHeight="1">
      <c r="A1628" s="1">
        <v>7</v>
      </c>
      <c r="B1628" s="1">
        <v>7801</v>
      </c>
      <c r="C1628" s="1" t="s">
        <v>53</v>
      </c>
      <c r="D1628" s="1" t="s">
        <v>2345</v>
      </c>
      <c r="E1628" s="1" t="s">
        <v>2346</v>
      </c>
      <c r="F1628" s="1">
        <v>12667</v>
      </c>
      <c r="G1628" s="1">
        <v>213.31</v>
      </c>
      <c r="H1628" s="1">
        <v>59</v>
      </c>
      <c r="I1628" s="1">
        <v>0</v>
      </c>
      <c r="J1628" s="1" t="s">
        <v>808</v>
      </c>
      <c r="K1628" s="9" t="str">
        <f t="shared" si="25"/>
        <v>TERCEIRA</v>
      </c>
    </row>
    <row r="1629" spans="1:11" ht="15" customHeight="1">
      <c r="A1629" s="1">
        <v>7</v>
      </c>
      <c r="B1629" s="1">
        <v>7801</v>
      </c>
      <c r="C1629" s="1" t="s">
        <v>53</v>
      </c>
      <c r="D1629" s="1" t="s">
        <v>2347</v>
      </c>
      <c r="E1629" s="1" t="s">
        <v>2348</v>
      </c>
      <c r="F1629" s="1">
        <v>12352</v>
      </c>
      <c r="G1629" s="1">
        <v>158.75</v>
      </c>
      <c r="H1629" s="1">
        <v>78</v>
      </c>
      <c r="I1629" s="1">
        <v>0</v>
      </c>
      <c r="J1629" s="1" t="s">
        <v>808</v>
      </c>
      <c r="K1629" s="9" t="str">
        <f t="shared" si="25"/>
        <v>TERCEIRA</v>
      </c>
    </row>
    <row r="1630" spans="1:11" ht="15" customHeight="1">
      <c r="A1630" s="1">
        <v>7</v>
      </c>
      <c r="B1630" s="1">
        <v>7801</v>
      </c>
      <c r="C1630" s="1" t="s">
        <v>53</v>
      </c>
      <c r="D1630" s="1" t="s">
        <v>2349</v>
      </c>
      <c r="E1630" s="1" t="s">
        <v>2350</v>
      </c>
      <c r="F1630" s="1">
        <v>17011</v>
      </c>
      <c r="G1630" s="1">
        <v>180.24</v>
      </c>
      <c r="H1630" s="1">
        <v>94</v>
      </c>
      <c r="I1630" s="1">
        <v>0</v>
      </c>
      <c r="J1630" s="1" t="s">
        <v>808</v>
      </c>
      <c r="K1630" s="9" t="str">
        <f t="shared" si="25"/>
        <v>TERCEIRA</v>
      </c>
    </row>
    <row r="1631" spans="1:11" ht="15" customHeight="1">
      <c r="A1631" s="1">
        <v>7</v>
      </c>
      <c r="B1631" s="1">
        <v>7801</v>
      </c>
      <c r="C1631" s="1" t="s">
        <v>53</v>
      </c>
      <c r="D1631" s="1" t="s">
        <v>2351</v>
      </c>
      <c r="E1631" s="1" t="s">
        <v>2352</v>
      </c>
      <c r="F1631" s="1">
        <v>3272</v>
      </c>
      <c r="G1631" s="1">
        <v>72.099999999999994</v>
      </c>
      <c r="H1631" s="1">
        <v>45</v>
      </c>
      <c r="I1631" s="1">
        <v>0</v>
      </c>
      <c r="J1631" s="1" t="s">
        <v>808</v>
      </c>
      <c r="K1631" s="9" t="str">
        <f t="shared" si="25"/>
        <v>TERCEIRA</v>
      </c>
    </row>
    <row r="1632" spans="1:11" ht="15" customHeight="1">
      <c r="A1632" s="1">
        <v>7</v>
      </c>
      <c r="B1632" s="1">
        <v>7801</v>
      </c>
      <c r="C1632" s="1" t="s">
        <v>53</v>
      </c>
      <c r="D1632" s="1" t="s">
        <v>2353</v>
      </c>
      <c r="E1632" s="1" t="s">
        <v>2354</v>
      </c>
      <c r="F1632" s="1">
        <v>3519</v>
      </c>
      <c r="G1632" s="1">
        <v>81.069999999999993</v>
      </c>
      <c r="H1632" s="1">
        <v>43</v>
      </c>
      <c r="I1632" s="1">
        <v>0</v>
      </c>
      <c r="J1632" s="1" t="s">
        <v>808</v>
      </c>
      <c r="K1632" s="9" t="str">
        <f t="shared" si="25"/>
        <v>TERCEIRA</v>
      </c>
    </row>
    <row r="1633" spans="1:11" ht="15" customHeight="1">
      <c r="A1633" s="1">
        <v>7</v>
      </c>
      <c r="B1633" s="1">
        <v>7801</v>
      </c>
      <c r="C1633" s="1" t="s">
        <v>53</v>
      </c>
      <c r="D1633" s="1" t="s">
        <v>2355</v>
      </c>
      <c r="E1633" s="1" t="s">
        <v>2356</v>
      </c>
      <c r="F1633" s="1">
        <v>14291</v>
      </c>
      <c r="G1633" s="1">
        <v>155.55000000000001</v>
      </c>
      <c r="H1633" s="1">
        <v>92</v>
      </c>
      <c r="I1633" s="1">
        <v>0</v>
      </c>
      <c r="J1633" s="1" t="s">
        <v>808</v>
      </c>
      <c r="K1633" s="9" t="str">
        <f t="shared" si="25"/>
        <v>TERCEIRA</v>
      </c>
    </row>
    <row r="1634" spans="1:11" ht="15" customHeight="1">
      <c r="A1634" s="1">
        <v>7</v>
      </c>
      <c r="B1634" s="1">
        <v>7801</v>
      </c>
      <c r="C1634" s="1" t="s">
        <v>53</v>
      </c>
      <c r="D1634" s="1" t="s">
        <v>2357</v>
      </c>
      <c r="E1634" s="1" t="s">
        <v>2358</v>
      </c>
      <c r="F1634" s="1">
        <v>12411</v>
      </c>
      <c r="G1634" s="1">
        <v>181.57</v>
      </c>
      <c r="H1634" s="1">
        <v>68</v>
      </c>
      <c r="I1634" s="1">
        <v>0</v>
      </c>
      <c r="J1634" s="1" t="s">
        <v>808</v>
      </c>
      <c r="K1634" s="9" t="str">
        <f t="shared" si="25"/>
        <v>TERCEIRA</v>
      </c>
    </row>
    <row r="1635" spans="1:11" ht="15" customHeight="1">
      <c r="A1635" s="1">
        <v>7</v>
      </c>
      <c r="B1635" s="1">
        <v>7801</v>
      </c>
      <c r="C1635" s="1" t="s">
        <v>53</v>
      </c>
      <c r="D1635" s="1" t="s">
        <v>2359</v>
      </c>
      <c r="E1635" s="1" t="s">
        <v>2360</v>
      </c>
      <c r="F1635" s="1">
        <v>208</v>
      </c>
      <c r="G1635" s="1">
        <v>16.73</v>
      </c>
      <c r="H1635" s="1">
        <v>12</v>
      </c>
      <c r="I1635" s="1">
        <v>0</v>
      </c>
      <c r="J1635" s="1" t="s">
        <v>808</v>
      </c>
      <c r="K1635" s="9" t="str">
        <f t="shared" si="25"/>
        <v>TERCEIRA</v>
      </c>
    </row>
    <row r="1636" spans="1:11" ht="15" customHeight="1">
      <c r="A1636" s="1">
        <v>7</v>
      </c>
      <c r="B1636" s="1">
        <v>7801</v>
      </c>
      <c r="C1636" s="1" t="s">
        <v>53</v>
      </c>
      <c r="D1636" s="1" t="s">
        <v>2361</v>
      </c>
      <c r="E1636" s="1" t="s">
        <v>2362</v>
      </c>
      <c r="F1636" s="1">
        <v>16807</v>
      </c>
      <c r="G1636" s="1">
        <v>182.51</v>
      </c>
      <c r="H1636" s="1">
        <v>92</v>
      </c>
      <c r="I1636" s="1">
        <v>0</v>
      </c>
      <c r="J1636" s="1" t="s">
        <v>808</v>
      </c>
      <c r="K1636" s="9" t="str">
        <f t="shared" si="25"/>
        <v>TERCEIRA</v>
      </c>
    </row>
    <row r="1637" spans="1:11" ht="15" customHeight="1">
      <c r="A1637" s="1">
        <v>7</v>
      </c>
      <c r="B1637" s="1">
        <v>7801</v>
      </c>
      <c r="C1637" s="1" t="s">
        <v>53</v>
      </c>
      <c r="D1637" s="1" t="s">
        <v>2363</v>
      </c>
      <c r="E1637" s="1" t="s">
        <v>2364</v>
      </c>
      <c r="F1637" s="1">
        <v>6281</v>
      </c>
      <c r="G1637" s="1">
        <v>102.16</v>
      </c>
      <c r="H1637" s="1">
        <v>61</v>
      </c>
      <c r="I1637" s="1">
        <v>0</v>
      </c>
      <c r="J1637" s="1" t="s">
        <v>808</v>
      </c>
      <c r="K1637" s="9" t="str">
        <f t="shared" si="25"/>
        <v>TERCEIRA</v>
      </c>
    </row>
    <row r="1638" spans="1:11" ht="15" customHeight="1">
      <c r="A1638" s="1">
        <v>7</v>
      </c>
      <c r="B1638" s="1">
        <v>7801</v>
      </c>
      <c r="C1638" s="1" t="s">
        <v>53</v>
      </c>
      <c r="D1638" s="1" t="s">
        <v>2365</v>
      </c>
      <c r="E1638" s="1" t="s">
        <v>2366</v>
      </c>
      <c r="F1638" s="1">
        <v>3356</v>
      </c>
      <c r="G1638" s="1">
        <v>71.55</v>
      </c>
      <c r="H1638" s="1">
        <v>47</v>
      </c>
      <c r="I1638" s="1">
        <v>0</v>
      </c>
      <c r="J1638" s="1" t="s">
        <v>808</v>
      </c>
      <c r="K1638" s="9" t="str">
        <f t="shared" si="25"/>
        <v>TERCEIRA</v>
      </c>
    </row>
    <row r="1639" spans="1:11" ht="15" customHeight="1">
      <c r="A1639" s="1">
        <v>7</v>
      </c>
      <c r="B1639" s="1">
        <v>7801</v>
      </c>
      <c r="C1639" s="1" t="s">
        <v>53</v>
      </c>
      <c r="D1639" s="1" t="s">
        <v>2367</v>
      </c>
      <c r="E1639" s="1" t="s">
        <v>2368</v>
      </c>
      <c r="F1639" s="1">
        <v>7635</v>
      </c>
      <c r="G1639" s="1">
        <v>143.16</v>
      </c>
      <c r="H1639" s="1">
        <v>53</v>
      </c>
      <c r="I1639" s="1">
        <v>0</v>
      </c>
      <c r="J1639" s="1" t="s">
        <v>808</v>
      </c>
      <c r="K1639" s="9" t="str">
        <f t="shared" si="25"/>
        <v>TERCEIRA</v>
      </c>
    </row>
    <row r="1640" spans="1:11" ht="15" customHeight="1">
      <c r="A1640" s="1">
        <v>7</v>
      </c>
      <c r="B1640" s="1">
        <v>7801</v>
      </c>
      <c r="C1640" s="1" t="s">
        <v>53</v>
      </c>
      <c r="D1640" s="1" t="s">
        <v>2369</v>
      </c>
      <c r="E1640" s="1" t="s">
        <v>2370</v>
      </c>
      <c r="F1640" s="1">
        <v>11918</v>
      </c>
      <c r="G1640" s="1">
        <v>160.49</v>
      </c>
      <c r="H1640" s="1">
        <v>74</v>
      </c>
      <c r="I1640" s="1">
        <v>0</v>
      </c>
      <c r="J1640" s="1" t="s">
        <v>808</v>
      </c>
      <c r="K1640" s="9" t="str">
        <f t="shared" si="25"/>
        <v>TERCEIRA</v>
      </c>
    </row>
    <row r="1641" spans="1:11" ht="15" customHeight="1">
      <c r="A1641" s="1">
        <v>7</v>
      </c>
      <c r="B1641" s="1">
        <v>7801</v>
      </c>
      <c r="C1641" s="1" t="s">
        <v>53</v>
      </c>
      <c r="D1641" s="1" t="s">
        <v>2371</v>
      </c>
      <c r="E1641" s="1" t="s">
        <v>2372</v>
      </c>
      <c r="F1641" s="1">
        <v>11595</v>
      </c>
      <c r="G1641" s="1">
        <v>179.33</v>
      </c>
      <c r="H1641" s="1">
        <v>65</v>
      </c>
      <c r="I1641" s="1">
        <v>0</v>
      </c>
      <c r="J1641" s="1" t="s">
        <v>808</v>
      </c>
      <c r="K1641" s="9" t="str">
        <f t="shared" si="25"/>
        <v>TERCEIRA</v>
      </c>
    </row>
    <row r="1642" spans="1:11" ht="15" customHeight="1">
      <c r="A1642" s="1">
        <v>7</v>
      </c>
      <c r="B1642" s="1">
        <v>7801</v>
      </c>
      <c r="C1642" s="1" t="s">
        <v>53</v>
      </c>
      <c r="D1642" s="1" t="s">
        <v>2373</v>
      </c>
      <c r="E1642" s="1" t="s">
        <v>2374</v>
      </c>
      <c r="F1642" s="1">
        <v>11025</v>
      </c>
      <c r="G1642" s="1">
        <v>175.26</v>
      </c>
      <c r="H1642" s="1">
        <v>63</v>
      </c>
      <c r="I1642" s="1">
        <v>0</v>
      </c>
      <c r="J1642" s="1" t="s">
        <v>808</v>
      </c>
      <c r="K1642" s="9" t="str">
        <f t="shared" si="25"/>
        <v>TERCEIRA</v>
      </c>
    </row>
    <row r="1643" spans="1:11" ht="15" customHeight="1">
      <c r="A1643" s="1">
        <v>7</v>
      </c>
      <c r="B1643" s="1">
        <v>7801</v>
      </c>
      <c r="C1643" s="1" t="s">
        <v>53</v>
      </c>
      <c r="D1643" s="1" t="s">
        <v>2375</v>
      </c>
      <c r="E1643" s="1" t="s">
        <v>2376</v>
      </c>
      <c r="F1643" s="1">
        <v>565</v>
      </c>
      <c r="G1643" s="1">
        <v>19.329999999999998</v>
      </c>
      <c r="H1643" s="1">
        <v>29</v>
      </c>
      <c r="I1643" s="1">
        <v>0</v>
      </c>
      <c r="J1643" s="1" t="s">
        <v>808</v>
      </c>
      <c r="K1643" s="9" t="str">
        <f t="shared" si="25"/>
        <v>TERCEIRA</v>
      </c>
    </row>
    <row r="1644" spans="1:11" ht="15" customHeight="1">
      <c r="A1644" s="1">
        <v>7</v>
      </c>
      <c r="B1644" s="1">
        <v>7801</v>
      </c>
      <c r="C1644" s="1" t="s">
        <v>53</v>
      </c>
      <c r="D1644" s="1" t="s">
        <v>2377</v>
      </c>
      <c r="E1644" s="1" t="s">
        <v>2378</v>
      </c>
      <c r="F1644" s="1">
        <v>13912</v>
      </c>
      <c r="G1644" s="1">
        <v>208.51</v>
      </c>
      <c r="H1644" s="1">
        <v>67</v>
      </c>
      <c r="I1644" s="1">
        <v>0</v>
      </c>
      <c r="J1644" s="1" t="s">
        <v>808</v>
      </c>
      <c r="K1644" s="9" t="str">
        <f t="shared" si="25"/>
        <v>TERCEIRA</v>
      </c>
    </row>
    <row r="1645" spans="1:11" ht="15" customHeight="1">
      <c r="A1645" s="1">
        <v>7</v>
      </c>
      <c r="B1645" s="1">
        <v>7801</v>
      </c>
      <c r="C1645" s="1" t="s">
        <v>53</v>
      </c>
      <c r="D1645" s="1" t="s">
        <v>2379</v>
      </c>
      <c r="E1645" s="1" t="s">
        <v>2380</v>
      </c>
      <c r="F1645" s="1">
        <v>13501</v>
      </c>
      <c r="G1645" s="1">
        <v>195.24</v>
      </c>
      <c r="H1645" s="1">
        <v>69</v>
      </c>
      <c r="I1645" s="1">
        <v>0</v>
      </c>
      <c r="J1645" s="1" t="s">
        <v>808</v>
      </c>
      <c r="K1645" s="9" t="str">
        <f t="shared" si="25"/>
        <v>TERCEIRA</v>
      </c>
    </row>
    <row r="1646" spans="1:11" ht="15" customHeight="1">
      <c r="A1646" s="1">
        <v>7</v>
      </c>
      <c r="B1646" s="1">
        <v>7801</v>
      </c>
      <c r="C1646" s="1" t="s">
        <v>53</v>
      </c>
      <c r="D1646" s="1" t="s">
        <v>2381</v>
      </c>
      <c r="E1646" s="1" t="s">
        <v>2382</v>
      </c>
      <c r="F1646" s="1">
        <v>11414</v>
      </c>
      <c r="G1646" s="1">
        <v>168.09</v>
      </c>
      <c r="H1646" s="1">
        <v>68</v>
      </c>
      <c r="I1646" s="1">
        <v>0</v>
      </c>
      <c r="J1646" s="1" t="s">
        <v>808</v>
      </c>
      <c r="K1646" s="9" t="str">
        <f t="shared" si="25"/>
        <v>TERCEIRA</v>
      </c>
    </row>
    <row r="1647" spans="1:11" ht="15" customHeight="1">
      <c r="A1647" s="1">
        <v>7</v>
      </c>
      <c r="B1647" s="1">
        <v>7801</v>
      </c>
      <c r="C1647" s="1" t="s">
        <v>53</v>
      </c>
      <c r="D1647" s="1" t="s">
        <v>2383</v>
      </c>
      <c r="E1647" s="1" t="s">
        <v>2384</v>
      </c>
      <c r="F1647" s="1">
        <v>7532</v>
      </c>
      <c r="G1647" s="1">
        <v>126.38</v>
      </c>
      <c r="H1647" s="1">
        <v>60</v>
      </c>
      <c r="I1647" s="1">
        <v>0</v>
      </c>
      <c r="J1647" s="1" t="s">
        <v>808</v>
      </c>
      <c r="K1647" s="9" t="str">
        <f t="shared" si="25"/>
        <v>TERCEIRA</v>
      </c>
    </row>
    <row r="1648" spans="1:11" ht="15" customHeight="1">
      <c r="A1648" s="1">
        <v>7</v>
      </c>
      <c r="B1648" s="1">
        <v>7801</v>
      </c>
      <c r="C1648" s="1" t="s">
        <v>53</v>
      </c>
      <c r="D1648" s="1" t="s">
        <v>2385</v>
      </c>
      <c r="E1648" s="1" t="s">
        <v>2386</v>
      </c>
      <c r="F1648" s="1">
        <v>999</v>
      </c>
      <c r="G1648" s="1">
        <v>33.08</v>
      </c>
      <c r="H1648" s="1">
        <v>30</v>
      </c>
      <c r="I1648" s="1">
        <v>0</v>
      </c>
      <c r="J1648" s="1" t="s">
        <v>808</v>
      </c>
      <c r="K1648" s="9" t="str">
        <f t="shared" si="25"/>
        <v>TERCEIRA</v>
      </c>
    </row>
    <row r="1649" spans="1:11" ht="15" customHeight="1">
      <c r="A1649" s="1">
        <v>7</v>
      </c>
      <c r="B1649" s="1">
        <v>7801</v>
      </c>
      <c r="C1649" s="1" t="s">
        <v>53</v>
      </c>
      <c r="D1649" s="1" t="s">
        <v>2387</v>
      </c>
      <c r="E1649" s="1" t="s">
        <v>2388</v>
      </c>
      <c r="F1649" s="1">
        <v>10722</v>
      </c>
      <c r="G1649" s="1">
        <v>94.79</v>
      </c>
      <c r="H1649" s="1">
        <v>113</v>
      </c>
      <c r="I1649" s="1">
        <v>0</v>
      </c>
      <c r="J1649" s="1" t="s">
        <v>808</v>
      </c>
      <c r="K1649" s="9" t="str">
        <f t="shared" si="25"/>
        <v>TERCEIRA</v>
      </c>
    </row>
    <row r="1650" spans="1:11" ht="15" customHeight="1">
      <c r="A1650" s="1">
        <v>7</v>
      </c>
      <c r="B1650" s="1">
        <v>7801</v>
      </c>
      <c r="C1650" s="1" t="s">
        <v>53</v>
      </c>
      <c r="D1650" s="1" t="s">
        <v>2389</v>
      </c>
      <c r="E1650" s="1" t="s">
        <v>2390</v>
      </c>
      <c r="F1650" s="1">
        <v>1329</v>
      </c>
      <c r="G1650" s="1">
        <v>27.74</v>
      </c>
      <c r="H1650" s="1">
        <v>48</v>
      </c>
      <c r="I1650" s="1">
        <v>0</v>
      </c>
      <c r="J1650" s="1" t="s">
        <v>808</v>
      </c>
      <c r="K1650" s="9" t="str">
        <f t="shared" si="25"/>
        <v>TERCEIRA</v>
      </c>
    </row>
    <row r="1651" spans="1:11" ht="15" customHeight="1">
      <c r="A1651" s="1">
        <v>7</v>
      </c>
      <c r="B1651" s="1">
        <v>7801</v>
      </c>
      <c r="C1651" s="1" t="s">
        <v>53</v>
      </c>
      <c r="D1651" s="1" t="s">
        <v>2391</v>
      </c>
      <c r="E1651" s="1" t="s">
        <v>2392</v>
      </c>
      <c r="F1651" s="1">
        <v>12470</v>
      </c>
      <c r="G1651" s="1">
        <v>176.3</v>
      </c>
      <c r="H1651" s="1">
        <v>71</v>
      </c>
      <c r="I1651" s="1">
        <v>0</v>
      </c>
      <c r="J1651" s="1" t="s">
        <v>808</v>
      </c>
      <c r="K1651" s="9" t="str">
        <f t="shared" si="25"/>
        <v>TERCEIRA</v>
      </c>
    </row>
    <row r="1652" spans="1:11" ht="15" customHeight="1">
      <c r="A1652" s="1">
        <v>7</v>
      </c>
      <c r="B1652" s="1">
        <v>7801</v>
      </c>
      <c r="C1652" s="1" t="s">
        <v>53</v>
      </c>
      <c r="D1652" s="1" t="s">
        <v>2393</v>
      </c>
      <c r="E1652" s="1" t="s">
        <v>2394</v>
      </c>
      <c r="F1652" s="1">
        <v>1644</v>
      </c>
      <c r="G1652" s="1">
        <v>25.48</v>
      </c>
      <c r="H1652" s="1">
        <v>65</v>
      </c>
      <c r="I1652" s="1">
        <v>0</v>
      </c>
      <c r="J1652" s="1" t="s">
        <v>808</v>
      </c>
      <c r="K1652" s="9" t="str">
        <f t="shared" si="25"/>
        <v>TERCEIRA</v>
      </c>
    </row>
    <row r="1653" spans="1:11" ht="15" customHeight="1">
      <c r="A1653" s="1">
        <v>7</v>
      </c>
      <c r="B1653" s="1">
        <v>7801</v>
      </c>
      <c r="C1653" s="1" t="s">
        <v>53</v>
      </c>
      <c r="D1653" s="1" t="s">
        <v>2395</v>
      </c>
      <c r="E1653" s="1" t="s">
        <v>2396</v>
      </c>
      <c r="F1653" s="1">
        <v>5953</v>
      </c>
      <c r="G1653" s="1">
        <v>137.72999999999999</v>
      </c>
      <c r="H1653" s="1">
        <v>43</v>
      </c>
      <c r="I1653" s="1">
        <v>0</v>
      </c>
      <c r="J1653" s="1" t="s">
        <v>808</v>
      </c>
      <c r="K1653" s="9" t="str">
        <f t="shared" si="25"/>
        <v>TERCEIRA</v>
      </c>
    </row>
    <row r="1654" spans="1:11" ht="15" customHeight="1">
      <c r="A1654" s="1">
        <v>7</v>
      </c>
      <c r="B1654" s="1">
        <v>7801</v>
      </c>
      <c r="C1654" s="1" t="s">
        <v>53</v>
      </c>
      <c r="D1654" s="1" t="s">
        <v>2397</v>
      </c>
      <c r="E1654" s="1" t="s">
        <v>2398</v>
      </c>
      <c r="F1654" s="1">
        <v>3932</v>
      </c>
      <c r="G1654" s="1">
        <v>65.66</v>
      </c>
      <c r="H1654" s="1">
        <v>60</v>
      </c>
      <c r="I1654" s="1">
        <v>0</v>
      </c>
      <c r="J1654" s="1" t="s">
        <v>808</v>
      </c>
      <c r="K1654" s="9" t="str">
        <f t="shared" si="25"/>
        <v>TERCEIRA</v>
      </c>
    </row>
    <row r="1655" spans="1:11" ht="15" customHeight="1">
      <c r="A1655" s="1">
        <v>7</v>
      </c>
      <c r="B1655" s="1">
        <v>7801</v>
      </c>
      <c r="C1655" s="1" t="s">
        <v>53</v>
      </c>
      <c r="D1655" s="1" t="s">
        <v>2399</v>
      </c>
      <c r="E1655" s="1" t="s">
        <v>2400</v>
      </c>
      <c r="F1655" s="1">
        <v>8725</v>
      </c>
      <c r="G1655" s="1">
        <v>158.57</v>
      </c>
      <c r="H1655" s="1">
        <v>55</v>
      </c>
      <c r="I1655" s="1">
        <v>0</v>
      </c>
      <c r="J1655" s="1" t="s">
        <v>808</v>
      </c>
      <c r="K1655" s="9" t="str">
        <f t="shared" si="25"/>
        <v>TERCEIRA</v>
      </c>
    </row>
    <row r="1656" spans="1:11" ht="15" customHeight="1">
      <c r="A1656" s="1">
        <v>7</v>
      </c>
      <c r="B1656" s="1">
        <v>7801</v>
      </c>
      <c r="C1656" s="1" t="s">
        <v>53</v>
      </c>
      <c r="D1656" s="1" t="s">
        <v>2401</v>
      </c>
      <c r="E1656" s="1" t="s">
        <v>2402</v>
      </c>
      <c r="F1656" s="1">
        <v>11080</v>
      </c>
      <c r="G1656" s="1">
        <v>146.80000000000001</v>
      </c>
      <c r="H1656" s="1">
        <v>75</v>
      </c>
      <c r="I1656" s="1">
        <v>0</v>
      </c>
      <c r="J1656" s="1" t="s">
        <v>808</v>
      </c>
      <c r="K1656" s="9" t="str">
        <f t="shared" si="25"/>
        <v>TERCEIRA</v>
      </c>
    </row>
    <row r="1657" spans="1:11" ht="15" customHeight="1">
      <c r="A1657" s="1">
        <v>7</v>
      </c>
      <c r="B1657" s="1">
        <v>7801</v>
      </c>
      <c r="C1657" s="1" t="s">
        <v>53</v>
      </c>
      <c r="D1657" s="1" t="s">
        <v>2403</v>
      </c>
      <c r="E1657" s="1" t="s">
        <v>2404</v>
      </c>
      <c r="F1657" s="1">
        <v>10901</v>
      </c>
      <c r="G1657" s="1">
        <v>219.54</v>
      </c>
      <c r="H1657" s="1">
        <v>50</v>
      </c>
      <c r="I1657" s="1">
        <v>0</v>
      </c>
      <c r="J1657" s="1" t="s">
        <v>808</v>
      </c>
      <c r="K1657" s="9" t="str">
        <f t="shared" si="25"/>
        <v>TERCEIRA</v>
      </c>
    </row>
    <row r="1658" spans="1:11" ht="15" customHeight="1">
      <c r="A1658" s="1">
        <v>7</v>
      </c>
      <c r="B1658" s="1">
        <v>7801</v>
      </c>
      <c r="C1658" s="1" t="s">
        <v>53</v>
      </c>
      <c r="D1658" s="1" t="s">
        <v>2405</v>
      </c>
      <c r="E1658" s="1" t="s">
        <v>2406</v>
      </c>
      <c r="F1658" s="1">
        <v>11886</v>
      </c>
      <c r="G1658" s="1">
        <v>164.09</v>
      </c>
      <c r="H1658" s="1">
        <v>72</v>
      </c>
      <c r="I1658" s="1">
        <v>0</v>
      </c>
      <c r="J1658" s="1" t="s">
        <v>808</v>
      </c>
      <c r="K1658" s="9" t="str">
        <f t="shared" si="25"/>
        <v>TERCEIRA</v>
      </c>
    </row>
    <row r="1659" spans="1:11" ht="15" customHeight="1">
      <c r="A1659" s="1">
        <v>7</v>
      </c>
      <c r="B1659" s="1">
        <v>7801</v>
      </c>
      <c r="C1659" s="1" t="s">
        <v>53</v>
      </c>
      <c r="D1659" s="1" t="s">
        <v>2407</v>
      </c>
      <c r="E1659" s="1" t="s">
        <v>2408</v>
      </c>
      <c r="F1659" s="1">
        <v>12154</v>
      </c>
      <c r="G1659" s="1">
        <v>154.74</v>
      </c>
      <c r="H1659" s="1">
        <v>79</v>
      </c>
      <c r="I1659" s="1">
        <v>0</v>
      </c>
      <c r="J1659" s="1" t="s">
        <v>808</v>
      </c>
      <c r="K1659" s="9" t="str">
        <f t="shared" si="25"/>
        <v>TERCEIRA</v>
      </c>
    </row>
    <row r="1660" spans="1:11" ht="15" customHeight="1">
      <c r="A1660" s="1">
        <v>7</v>
      </c>
      <c r="B1660" s="1">
        <v>7801</v>
      </c>
      <c r="C1660" s="1" t="s">
        <v>53</v>
      </c>
      <c r="D1660" s="1" t="s">
        <v>2409</v>
      </c>
      <c r="E1660" s="1" t="s">
        <v>2410</v>
      </c>
      <c r="F1660" s="1">
        <v>5482</v>
      </c>
      <c r="G1660" s="1">
        <v>97.12</v>
      </c>
      <c r="H1660" s="1">
        <v>56</v>
      </c>
      <c r="I1660" s="1">
        <v>0</v>
      </c>
      <c r="J1660" s="1" t="s">
        <v>808</v>
      </c>
      <c r="K1660" s="9" t="str">
        <f t="shared" si="25"/>
        <v>TERCEIRA</v>
      </c>
    </row>
    <row r="1661" spans="1:11" ht="15" customHeight="1">
      <c r="A1661" s="1">
        <v>7</v>
      </c>
      <c r="B1661" s="1">
        <v>7801</v>
      </c>
      <c r="C1661" s="1" t="s">
        <v>53</v>
      </c>
      <c r="D1661" s="1" t="s">
        <v>2411</v>
      </c>
      <c r="E1661" s="1" t="s">
        <v>2412</v>
      </c>
      <c r="F1661" s="1">
        <v>2459</v>
      </c>
      <c r="G1661" s="1">
        <v>29.07</v>
      </c>
      <c r="H1661" s="1">
        <v>85</v>
      </c>
      <c r="I1661" s="1">
        <v>0</v>
      </c>
      <c r="J1661" s="1" t="s">
        <v>808</v>
      </c>
      <c r="K1661" s="9" t="str">
        <f t="shared" si="25"/>
        <v>TERCEIRA</v>
      </c>
    </row>
    <row r="1662" spans="1:11" ht="15" customHeight="1">
      <c r="A1662" s="1">
        <v>7</v>
      </c>
      <c r="B1662" s="1">
        <v>7801</v>
      </c>
      <c r="C1662" s="1" t="s">
        <v>53</v>
      </c>
      <c r="D1662" s="1" t="s">
        <v>2413</v>
      </c>
      <c r="E1662" s="1" t="s">
        <v>2414</v>
      </c>
      <c r="F1662" s="1">
        <v>3996</v>
      </c>
      <c r="G1662" s="1">
        <v>86.13</v>
      </c>
      <c r="H1662" s="1">
        <v>46</v>
      </c>
      <c r="I1662" s="1">
        <v>0</v>
      </c>
      <c r="J1662" s="1" t="s">
        <v>808</v>
      </c>
      <c r="K1662" s="9" t="str">
        <f t="shared" si="25"/>
        <v>TERCEIRA</v>
      </c>
    </row>
    <row r="1663" spans="1:11" ht="15" customHeight="1">
      <c r="A1663" s="1">
        <v>7</v>
      </c>
      <c r="B1663" s="1">
        <v>7801</v>
      </c>
      <c r="C1663" s="1" t="s">
        <v>53</v>
      </c>
      <c r="D1663" s="1" t="s">
        <v>2415</v>
      </c>
      <c r="E1663" s="1" t="s">
        <v>2416</v>
      </c>
      <c r="F1663" s="1">
        <v>7645</v>
      </c>
      <c r="G1663" s="1">
        <v>132.1</v>
      </c>
      <c r="H1663" s="1">
        <v>58</v>
      </c>
      <c r="I1663" s="1">
        <v>0</v>
      </c>
      <c r="J1663" s="1" t="s">
        <v>808</v>
      </c>
      <c r="K1663" s="9" t="str">
        <f t="shared" si="25"/>
        <v>TERCEIRA</v>
      </c>
    </row>
    <row r="1664" spans="1:11" ht="15" customHeight="1">
      <c r="A1664" s="1">
        <v>7</v>
      </c>
      <c r="B1664" s="1">
        <v>7801</v>
      </c>
      <c r="C1664" s="1" t="s">
        <v>53</v>
      </c>
      <c r="D1664" s="1" t="s">
        <v>2417</v>
      </c>
      <c r="E1664" s="1" t="s">
        <v>2418</v>
      </c>
      <c r="F1664" s="1">
        <v>8380</v>
      </c>
      <c r="G1664" s="1">
        <v>138.93</v>
      </c>
      <c r="H1664" s="1">
        <v>60</v>
      </c>
      <c r="I1664" s="1">
        <v>0</v>
      </c>
      <c r="J1664" s="1" t="s">
        <v>808</v>
      </c>
      <c r="K1664" s="9" t="str">
        <f t="shared" si="25"/>
        <v>TERCEIRA</v>
      </c>
    </row>
    <row r="1665" spans="1:11" ht="15" customHeight="1">
      <c r="A1665" s="1">
        <v>7</v>
      </c>
      <c r="B1665" s="1">
        <v>7801</v>
      </c>
      <c r="C1665" s="1" t="s">
        <v>53</v>
      </c>
      <c r="D1665" s="1" t="s">
        <v>2419</v>
      </c>
      <c r="E1665" s="1" t="s">
        <v>2420</v>
      </c>
      <c r="F1665" s="1">
        <v>10169</v>
      </c>
      <c r="G1665" s="1">
        <v>149.88999999999999</v>
      </c>
      <c r="H1665" s="1">
        <v>68</v>
      </c>
      <c r="I1665" s="1">
        <v>0</v>
      </c>
      <c r="J1665" s="1" t="s">
        <v>808</v>
      </c>
      <c r="K1665" s="9" t="str">
        <f t="shared" si="25"/>
        <v>TERCEIRA</v>
      </c>
    </row>
    <row r="1666" spans="1:11" ht="15" customHeight="1">
      <c r="A1666" s="1">
        <v>7</v>
      </c>
      <c r="B1666" s="1">
        <v>7801</v>
      </c>
      <c r="C1666" s="1" t="s">
        <v>53</v>
      </c>
      <c r="D1666" s="1" t="s">
        <v>2421</v>
      </c>
      <c r="E1666" s="1" t="s">
        <v>2422</v>
      </c>
      <c r="F1666" s="1">
        <v>1692</v>
      </c>
      <c r="G1666" s="1">
        <v>32.67</v>
      </c>
      <c r="H1666" s="1">
        <v>52</v>
      </c>
      <c r="I1666" s="1">
        <v>0</v>
      </c>
      <c r="J1666" s="1" t="s">
        <v>808</v>
      </c>
      <c r="K1666" s="9" t="str">
        <f t="shared" ref="K1666:K1729" si="26">IF(J1666&lt;&gt;"",IF(OR(UPPER(J1666)="TERCEIRO",UPPER(J1666)="TERCEIRA"),"TERCEIRA",IF(UPPER(J1666)="GPA","GPA",J1666)),IF(LEFT(D1666,1)="T","TERCEIRA","GPA"))</f>
        <v>TERCEIRA</v>
      </c>
    </row>
    <row r="1667" spans="1:11" ht="15" customHeight="1">
      <c r="A1667" s="1">
        <v>7</v>
      </c>
      <c r="B1667" s="1">
        <v>7801</v>
      </c>
      <c r="C1667" s="1" t="s">
        <v>53</v>
      </c>
      <c r="D1667" s="1" t="s">
        <v>2423</v>
      </c>
      <c r="E1667" s="1" t="s">
        <v>2424</v>
      </c>
      <c r="F1667" s="1">
        <v>15750</v>
      </c>
      <c r="G1667" s="1">
        <v>203.93</v>
      </c>
      <c r="H1667" s="1">
        <v>77</v>
      </c>
      <c r="I1667" s="1">
        <v>0</v>
      </c>
      <c r="J1667" s="1" t="s">
        <v>808</v>
      </c>
      <c r="K1667" s="9" t="str">
        <f t="shared" si="26"/>
        <v>TERCEIRA</v>
      </c>
    </row>
    <row r="1668" spans="1:11" ht="15" customHeight="1">
      <c r="A1668" s="1">
        <v>7</v>
      </c>
      <c r="B1668" s="1">
        <v>7801</v>
      </c>
      <c r="C1668" s="1" t="s">
        <v>53</v>
      </c>
      <c r="D1668" s="1" t="s">
        <v>2425</v>
      </c>
      <c r="E1668" s="1" t="s">
        <v>2426</v>
      </c>
      <c r="F1668" s="1">
        <v>24779</v>
      </c>
      <c r="G1668" s="1">
        <v>225.95</v>
      </c>
      <c r="H1668" s="1">
        <v>110</v>
      </c>
      <c r="I1668" s="1">
        <v>0</v>
      </c>
      <c r="J1668" s="1" t="s">
        <v>808</v>
      </c>
      <c r="K1668" s="9" t="str">
        <f t="shared" si="26"/>
        <v>TERCEIRA</v>
      </c>
    </row>
    <row r="1669" spans="1:11" ht="15" customHeight="1">
      <c r="A1669" s="1">
        <v>7</v>
      </c>
      <c r="B1669" s="1">
        <v>7801</v>
      </c>
      <c r="C1669" s="1" t="s">
        <v>53</v>
      </c>
      <c r="D1669" s="1" t="s">
        <v>2427</v>
      </c>
      <c r="E1669" s="1" t="s">
        <v>2428</v>
      </c>
      <c r="F1669" s="1">
        <v>1607</v>
      </c>
      <c r="G1669" s="1">
        <v>55.57</v>
      </c>
      <c r="H1669" s="1">
        <v>29</v>
      </c>
      <c r="I1669" s="1">
        <v>0</v>
      </c>
      <c r="J1669" s="1" t="s">
        <v>808</v>
      </c>
      <c r="K1669" s="9" t="str">
        <f t="shared" si="26"/>
        <v>TERCEIRA</v>
      </c>
    </row>
    <row r="1670" spans="1:11" ht="15" customHeight="1">
      <c r="A1670" s="1">
        <v>7</v>
      </c>
      <c r="B1670" s="1">
        <v>7801</v>
      </c>
      <c r="C1670" s="1" t="s">
        <v>53</v>
      </c>
      <c r="D1670" s="1" t="s">
        <v>2429</v>
      </c>
      <c r="E1670" s="1" t="s">
        <v>2430</v>
      </c>
      <c r="F1670" s="1">
        <v>10473</v>
      </c>
      <c r="G1670" s="1">
        <v>132.79</v>
      </c>
      <c r="H1670" s="1">
        <v>79</v>
      </c>
      <c r="I1670" s="1">
        <v>0</v>
      </c>
      <c r="J1670" s="1" t="s">
        <v>808</v>
      </c>
      <c r="K1670" s="9" t="str">
        <f t="shared" si="26"/>
        <v>TERCEIRA</v>
      </c>
    </row>
    <row r="1671" spans="1:11" ht="15" customHeight="1">
      <c r="A1671" s="1">
        <v>7</v>
      </c>
      <c r="B1671" s="1">
        <v>7801</v>
      </c>
      <c r="C1671" s="1" t="s">
        <v>53</v>
      </c>
      <c r="D1671" s="1" t="s">
        <v>2431</v>
      </c>
      <c r="E1671" s="1" t="s">
        <v>2432</v>
      </c>
      <c r="F1671" s="1">
        <v>20624</v>
      </c>
      <c r="G1671" s="1">
        <v>207.22</v>
      </c>
      <c r="H1671" s="1">
        <v>100</v>
      </c>
      <c r="I1671" s="1">
        <v>0</v>
      </c>
      <c r="J1671" s="1" t="s">
        <v>808</v>
      </c>
      <c r="K1671" s="9" t="str">
        <f t="shared" si="26"/>
        <v>TERCEIRA</v>
      </c>
    </row>
    <row r="1672" spans="1:11" ht="15" customHeight="1">
      <c r="A1672" s="1">
        <v>7</v>
      </c>
      <c r="B1672" s="1">
        <v>7801</v>
      </c>
      <c r="C1672" s="1" t="s">
        <v>53</v>
      </c>
      <c r="D1672" s="1" t="s">
        <v>2433</v>
      </c>
      <c r="E1672" s="1" t="s">
        <v>2434</v>
      </c>
      <c r="F1672" s="1">
        <v>3400</v>
      </c>
      <c r="G1672" s="1">
        <v>110.98</v>
      </c>
      <c r="H1672" s="1">
        <v>31</v>
      </c>
      <c r="I1672" s="1">
        <v>0</v>
      </c>
      <c r="J1672" s="1" t="s">
        <v>808</v>
      </c>
      <c r="K1672" s="9" t="str">
        <f t="shared" si="26"/>
        <v>TERCEIRA</v>
      </c>
    </row>
    <row r="1673" spans="1:11" ht="15" customHeight="1">
      <c r="A1673" s="1">
        <v>7</v>
      </c>
      <c r="B1673" s="1">
        <v>7801</v>
      </c>
      <c r="C1673" s="1" t="s">
        <v>53</v>
      </c>
      <c r="D1673" s="1" t="s">
        <v>2435</v>
      </c>
      <c r="E1673" s="1" t="s">
        <v>2436</v>
      </c>
      <c r="F1673" s="1">
        <v>3509</v>
      </c>
      <c r="G1673" s="1">
        <v>97.25</v>
      </c>
      <c r="H1673" s="1">
        <v>36</v>
      </c>
      <c r="I1673" s="1">
        <v>0</v>
      </c>
      <c r="J1673" s="1" t="s">
        <v>808</v>
      </c>
      <c r="K1673" s="9" t="str">
        <f t="shared" si="26"/>
        <v>TERCEIRA</v>
      </c>
    </row>
    <row r="1674" spans="1:11" ht="15" customHeight="1">
      <c r="A1674" s="1">
        <v>7</v>
      </c>
      <c r="B1674" s="1">
        <v>7801</v>
      </c>
      <c r="C1674" s="1" t="s">
        <v>53</v>
      </c>
      <c r="D1674" s="1" t="s">
        <v>2437</v>
      </c>
      <c r="E1674" s="1" t="s">
        <v>2438</v>
      </c>
      <c r="F1674" s="1">
        <v>8589</v>
      </c>
      <c r="G1674" s="1">
        <v>133.13999999999999</v>
      </c>
      <c r="H1674" s="1">
        <v>65</v>
      </c>
      <c r="I1674" s="1">
        <v>0</v>
      </c>
      <c r="J1674" s="1" t="s">
        <v>808</v>
      </c>
      <c r="K1674" s="9" t="str">
        <f t="shared" si="26"/>
        <v>TERCEIRA</v>
      </c>
    </row>
    <row r="1675" spans="1:11" ht="15" customHeight="1">
      <c r="A1675" s="1">
        <v>7</v>
      </c>
      <c r="B1675" s="1">
        <v>7801</v>
      </c>
      <c r="C1675" s="1" t="s">
        <v>53</v>
      </c>
      <c r="D1675" s="1" t="s">
        <v>2439</v>
      </c>
      <c r="E1675" s="1" t="s">
        <v>2440</v>
      </c>
      <c r="F1675" s="1">
        <v>10672</v>
      </c>
      <c r="G1675" s="1">
        <v>161.82</v>
      </c>
      <c r="H1675" s="1">
        <v>66</v>
      </c>
      <c r="I1675" s="1">
        <v>0</v>
      </c>
      <c r="J1675" s="1" t="s">
        <v>808</v>
      </c>
      <c r="K1675" s="9" t="str">
        <f t="shared" si="26"/>
        <v>TERCEIRA</v>
      </c>
    </row>
    <row r="1676" spans="1:11" ht="15" customHeight="1">
      <c r="A1676" s="1">
        <v>7</v>
      </c>
      <c r="B1676" s="1">
        <v>7801</v>
      </c>
      <c r="C1676" s="1" t="s">
        <v>53</v>
      </c>
      <c r="D1676" s="1" t="s">
        <v>2441</v>
      </c>
      <c r="E1676" s="1" t="s">
        <v>2442</v>
      </c>
      <c r="F1676" s="1">
        <v>8470</v>
      </c>
      <c r="G1676" s="1">
        <v>127.49</v>
      </c>
      <c r="H1676" s="1">
        <v>66</v>
      </c>
      <c r="I1676" s="1">
        <v>0</v>
      </c>
      <c r="J1676" s="1" t="s">
        <v>808</v>
      </c>
      <c r="K1676" s="9" t="str">
        <f t="shared" si="26"/>
        <v>TERCEIRA</v>
      </c>
    </row>
    <row r="1677" spans="1:11" ht="15" customHeight="1">
      <c r="A1677" s="1">
        <v>7</v>
      </c>
      <c r="B1677" s="1">
        <v>7801</v>
      </c>
      <c r="C1677" s="1" t="s">
        <v>53</v>
      </c>
      <c r="D1677" s="1" t="s">
        <v>2443</v>
      </c>
      <c r="E1677" s="1" t="s">
        <v>2444</v>
      </c>
      <c r="F1677" s="1">
        <v>7609</v>
      </c>
      <c r="G1677" s="1">
        <v>133.26</v>
      </c>
      <c r="H1677" s="1">
        <v>57</v>
      </c>
      <c r="I1677" s="1">
        <v>0</v>
      </c>
      <c r="J1677" s="1" t="s">
        <v>808</v>
      </c>
      <c r="K1677" s="9" t="str">
        <f t="shared" si="26"/>
        <v>TERCEIRA</v>
      </c>
    </row>
    <row r="1678" spans="1:11" ht="15" customHeight="1">
      <c r="A1678" s="1">
        <v>7</v>
      </c>
      <c r="B1678" s="1">
        <v>7801</v>
      </c>
      <c r="C1678" s="1" t="s">
        <v>53</v>
      </c>
      <c r="D1678" s="1" t="s">
        <v>2445</v>
      </c>
      <c r="E1678" s="1" t="s">
        <v>2446</v>
      </c>
      <c r="F1678" s="1">
        <v>18106</v>
      </c>
      <c r="G1678" s="1">
        <v>244.7</v>
      </c>
      <c r="H1678" s="1">
        <v>74</v>
      </c>
      <c r="I1678" s="1">
        <v>0</v>
      </c>
      <c r="J1678" s="1" t="s">
        <v>808</v>
      </c>
      <c r="K1678" s="9" t="str">
        <f t="shared" si="26"/>
        <v>TERCEIRA</v>
      </c>
    </row>
    <row r="1679" spans="1:11" ht="15" customHeight="1">
      <c r="A1679" s="1">
        <v>7</v>
      </c>
      <c r="B1679" s="1">
        <v>7801</v>
      </c>
      <c r="C1679" s="1" t="s">
        <v>53</v>
      </c>
      <c r="D1679" s="1" t="s">
        <v>2447</v>
      </c>
      <c r="E1679" s="1" t="s">
        <v>2448</v>
      </c>
      <c r="F1679" s="1">
        <v>8472</v>
      </c>
      <c r="G1679" s="1">
        <v>102.5</v>
      </c>
      <c r="H1679" s="1">
        <v>83</v>
      </c>
      <c r="I1679" s="1">
        <v>0</v>
      </c>
      <c r="J1679" s="1" t="s">
        <v>808</v>
      </c>
      <c r="K1679" s="9" t="str">
        <f t="shared" si="26"/>
        <v>TERCEIRA</v>
      </c>
    </row>
    <row r="1680" spans="1:11" ht="15" customHeight="1">
      <c r="A1680" s="1">
        <v>7</v>
      </c>
      <c r="B1680" s="1">
        <v>7801</v>
      </c>
      <c r="C1680" s="1" t="s">
        <v>53</v>
      </c>
      <c r="D1680" s="1" t="s">
        <v>2449</v>
      </c>
      <c r="E1680" s="1" t="s">
        <v>2450</v>
      </c>
      <c r="F1680" s="1">
        <v>5927</v>
      </c>
      <c r="G1680" s="1">
        <v>86.64</v>
      </c>
      <c r="H1680" s="1">
        <v>68</v>
      </c>
      <c r="I1680" s="1">
        <v>0</v>
      </c>
      <c r="J1680" s="1" t="s">
        <v>808</v>
      </c>
      <c r="K1680" s="9" t="str">
        <f t="shared" si="26"/>
        <v>TERCEIRA</v>
      </c>
    </row>
    <row r="1681" spans="1:11" ht="15" customHeight="1">
      <c r="A1681" s="1">
        <v>7</v>
      </c>
      <c r="B1681" s="1">
        <v>7801</v>
      </c>
      <c r="C1681" s="1" t="s">
        <v>53</v>
      </c>
      <c r="D1681" s="1" t="s">
        <v>2451</v>
      </c>
      <c r="E1681" s="1" t="s">
        <v>2452</v>
      </c>
      <c r="F1681" s="1">
        <v>6070</v>
      </c>
      <c r="G1681" s="1">
        <v>113.2</v>
      </c>
      <c r="H1681" s="1">
        <v>54</v>
      </c>
      <c r="I1681" s="1">
        <v>0</v>
      </c>
      <c r="J1681" s="1" t="s">
        <v>808</v>
      </c>
      <c r="K1681" s="9" t="str">
        <f t="shared" si="26"/>
        <v>TERCEIRA</v>
      </c>
    </row>
    <row r="1682" spans="1:11" ht="15" customHeight="1">
      <c r="A1682" s="1">
        <v>7</v>
      </c>
      <c r="B1682" s="1">
        <v>7801</v>
      </c>
      <c r="C1682" s="1" t="s">
        <v>53</v>
      </c>
      <c r="D1682" s="1" t="s">
        <v>2453</v>
      </c>
      <c r="E1682" s="1" t="s">
        <v>2454</v>
      </c>
      <c r="F1682" s="1">
        <v>17846</v>
      </c>
      <c r="G1682" s="1">
        <v>189.39</v>
      </c>
      <c r="H1682" s="1">
        <v>94</v>
      </c>
      <c r="I1682" s="1">
        <v>0</v>
      </c>
      <c r="J1682" s="1" t="s">
        <v>808</v>
      </c>
      <c r="K1682" s="9" t="str">
        <f t="shared" si="26"/>
        <v>TERCEIRA</v>
      </c>
    </row>
    <row r="1683" spans="1:11" ht="15" customHeight="1">
      <c r="A1683" s="1">
        <v>7</v>
      </c>
      <c r="B1683" s="1">
        <v>7801</v>
      </c>
      <c r="C1683" s="1" t="s">
        <v>53</v>
      </c>
      <c r="D1683" s="1" t="s">
        <v>2455</v>
      </c>
      <c r="E1683" s="1" t="s">
        <v>2456</v>
      </c>
      <c r="F1683" s="1">
        <v>3014</v>
      </c>
      <c r="G1683" s="1">
        <v>58.8</v>
      </c>
      <c r="H1683" s="1">
        <v>51</v>
      </c>
      <c r="I1683" s="1">
        <v>0</v>
      </c>
      <c r="J1683" s="1" t="s">
        <v>808</v>
      </c>
      <c r="K1683" s="9" t="str">
        <f t="shared" si="26"/>
        <v>TERCEIRA</v>
      </c>
    </row>
    <row r="1684" spans="1:11" ht="15" customHeight="1">
      <c r="A1684" s="1">
        <v>7</v>
      </c>
      <c r="B1684" s="1">
        <v>7801</v>
      </c>
      <c r="C1684" s="1" t="s">
        <v>53</v>
      </c>
      <c r="D1684" s="1" t="s">
        <v>2457</v>
      </c>
      <c r="E1684" s="1" t="s">
        <v>2458</v>
      </c>
      <c r="F1684" s="1">
        <v>9744</v>
      </c>
      <c r="G1684" s="1">
        <v>149.94</v>
      </c>
      <c r="H1684" s="1">
        <v>65</v>
      </c>
      <c r="I1684" s="1">
        <v>0</v>
      </c>
      <c r="J1684" s="1" t="s">
        <v>808</v>
      </c>
      <c r="K1684" s="9" t="str">
        <f t="shared" si="26"/>
        <v>TERCEIRA</v>
      </c>
    </row>
    <row r="1685" spans="1:11" ht="15" customHeight="1">
      <c r="A1685" s="1">
        <v>7</v>
      </c>
      <c r="B1685" s="1">
        <v>7801</v>
      </c>
      <c r="C1685" s="1" t="s">
        <v>53</v>
      </c>
      <c r="D1685" s="1" t="s">
        <v>2459</v>
      </c>
      <c r="E1685" s="1" t="s">
        <v>2460</v>
      </c>
      <c r="F1685" s="1">
        <v>4933</v>
      </c>
      <c r="G1685" s="1">
        <v>119.1</v>
      </c>
      <c r="H1685" s="1">
        <v>41</v>
      </c>
      <c r="I1685" s="1">
        <v>0</v>
      </c>
      <c r="J1685" s="1" t="s">
        <v>808</v>
      </c>
      <c r="K1685" s="9" t="str">
        <f t="shared" si="26"/>
        <v>TERCEIRA</v>
      </c>
    </row>
    <row r="1686" spans="1:11" ht="15" customHeight="1">
      <c r="A1686" s="1">
        <v>7</v>
      </c>
      <c r="B1686" s="1">
        <v>7801</v>
      </c>
      <c r="C1686" s="1" t="s">
        <v>53</v>
      </c>
      <c r="D1686" s="1" t="s">
        <v>2461</v>
      </c>
      <c r="E1686" s="1" t="s">
        <v>2462</v>
      </c>
      <c r="F1686" s="1">
        <v>10510</v>
      </c>
      <c r="G1686" s="1">
        <v>159.77000000000001</v>
      </c>
      <c r="H1686" s="1">
        <v>66</v>
      </c>
      <c r="I1686" s="1">
        <v>0</v>
      </c>
      <c r="J1686" s="1" t="s">
        <v>808</v>
      </c>
      <c r="K1686" s="9" t="str">
        <f t="shared" si="26"/>
        <v>TERCEIRA</v>
      </c>
    </row>
    <row r="1687" spans="1:11" ht="15" customHeight="1">
      <c r="A1687" s="1">
        <v>7</v>
      </c>
      <c r="B1687" s="1">
        <v>7801</v>
      </c>
      <c r="C1687" s="1" t="s">
        <v>53</v>
      </c>
      <c r="D1687" s="1" t="s">
        <v>2463</v>
      </c>
      <c r="E1687" s="1" t="s">
        <v>2464</v>
      </c>
      <c r="F1687" s="1">
        <v>11232</v>
      </c>
      <c r="G1687" s="1">
        <v>173.73</v>
      </c>
      <c r="H1687" s="1">
        <v>65</v>
      </c>
      <c r="I1687" s="1">
        <v>0</v>
      </c>
      <c r="J1687" s="1" t="s">
        <v>808</v>
      </c>
      <c r="K1687" s="9" t="str">
        <f t="shared" si="26"/>
        <v>TERCEIRA</v>
      </c>
    </row>
    <row r="1688" spans="1:11" ht="15" customHeight="1">
      <c r="A1688" s="1">
        <v>7</v>
      </c>
      <c r="B1688" s="1">
        <v>7801</v>
      </c>
      <c r="C1688" s="1" t="s">
        <v>53</v>
      </c>
      <c r="D1688" s="1" t="s">
        <v>2465</v>
      </c>
      <c r="E1688" s="1" t="s">
        <v>2466</v>
      </c>
      <c r="F1688" s="1">
        <v>2056</v>
      </c>
      <c r="G1688" s="1">
        <v>42.08</v>
      </c>
      <c r="H1688" s="1">
        <v>49</v>
      </c>
      <c r="I1688" s="1">
        <v>0</v>
      </c>
      <c r="J1688" s="1" t="s">
        <v>808</v>
      </c>
      <c r="K1688" s="9" t="str">
        <f t="shared" si="26"/>
        <v>TERCEIRA</v>
      </c>
    </row>
    <row r="1689" spans="1:11" ht="15" customHeight="1">
      <c r="A1689" s="1">
        <v>7</v>
      </c>
      <c r="B1689" s="1">
        <v>7801</v>
      </c>
      <c r="C1689" s="1" t="s">
        <v>53</v>
      </c>
      <c r="D1689" s="1" t="s">
        <v>2467</v>
      </c>
      <c r="E1689" s="1" t="s">
        <v>2468</v>
      </c>
      <c r="F1689" s="1">
        <v>1248</v>
      </c>
      <c r="G1689" s="1">
        <v>16.690000000000001</v>
      </c>
      <c r="H1689" s="1">
        <v>75</v>
      </c>
      <c r="I1689" s="1">
        <v>0</v>
      </c>
      <c r="J1689" s="1" t="s">
        <v>808</v>
      </c>
      <c r="K1689" s="9" t="str">
        <f t="shared" si="26"/>
        <v>TERCEIRA</v>
      </c>
    </row>
    <row r="1690" spans="1:11" ht="15" customHeight="1">
      <c r="A1690" s="1">
        <v>7</v>
      </c>
      <c r="B1690" s="1">
        <v>7801</v>
      </c>
      <c r="C1690" s="1" t="s">
        <v>53</v>
      </c>
      <c r="D1690" s="1" t="s">
        <v>2469</v>
      </c>
      <c r="E1690" s="1" t="s">
        <v>2470</v>
      </c>
      <c r="F1690" s="1">
        <v>13097</v>
      </c>
      <c r="G1690" s="1">
        <v>172.25</v>
      </c>
      <c r="H1690" s="1">
        <v>76</v>
      </c>
      <c r="I1690" s="1">
        <v>0</v>
      </c>
      <c r="J1690" s="1" t="s">
        <v>808</v>
      </c>
      <c r="K1690" s="9" t="str">
        <f t="shared" si="26"/>
        <v>TERCEIRA</v>
      </c>
    </row>
    <row r="1691" spans="1:11" ht="15" customHeight="1">
      <c r="A1691" s="1">
        <v>7</v>
      </c>
      <c r="B1691" s="1">
        <v>7801</v>
      </c>
      <c r="C1691" s="1" t="s">
        <v>53</v>
      </c>
      <c r="D1691" s="1" t="s">
        <v>2471</v>
      </c>
      <c r="E1691" s="1" t="s">
        <v>2472</v>
      </c>
      <c r="F1691" s="1">
        <v>205</v>
      </c>
      <c r="G1691" s="1">
        <v>6.09</v>
      </c>
      <c r="H1691" s="1">
        <v>34</v>
      </c>
      <c r="I1691" s="1">
        <v>0</v>
      </c>
      <c r="J1691" s="1" t="s">
        <v>808</v>
      </c>
      <c r="K1691" s="9" t="str">
        <f t="shared" si="26"/>
        <v>TERCEIRA</v>
      </c>
    </row>
    <row r="1692" spans="1:11" ht="15" customHeight="1">
      <c r="A1692" s="1">
        <v>7</v>
      </c>
      <c r="B1692" s="1">
        <v>7801</v>
      </c>
      <c r="C1692" s="1" t="s">
        <v>53</v>
      </c>
      <c r="D1692" s="1" t="s">
        <v>2473</v>
      </c>
      <c r="E1692" s="1" t="s">
        <v>2474</v>
      </c>
      <c r="F1692" s="1">
        <v>3147</v>
      </c>
      <c r="G1692" s="1">
        <v>66.84</v>
      </c>
      <c r="H1692" s="1">
        <v>47</v>
      </c>
      <c r="I1692" s="1">
        <v>0</v>
      </c>
      <c r="J1692" s="1" t="s">
        <v>808</v>
      </c>
      <c r="K1692" s="9" t="str">
        <f t="shared" si="26"/>
        <v>TERCEIRA</v>
      </c>
    </row>
    <row r="1693" spans="1:11" ht="15" customHeight="1">
      <c r="A1693" s="1">
        <v>7</v>
      </c>
      <c r="B1693" s="1">
        <v>7801</v>
      </c>
      <c r="C1693" s="1" t="s">
        <v>53</v>
      </c>
      <c r="D1693" s="1" t="s">
        <v>2475</v>
      </c>
      <c r="E1693" s="1" t="s">
        <v>2476</v>
      </c>
      <c r="F1693" s="1">
        <v>5563</v>
      </c>
      <c r="G1693" s="1">
        <v>128.1</v>
      </c>
      <c r="H1693" s="1">
        <v>43</v>
      </c>
      <c r="I1693" s="1">
        <v>0</v>
      </c>
      <c r="J1693" s="1" t="s">
        <v>808</v>
      </c>
      <c r="K1693" s="9" t="str">
        <f t="shared" si="26"/>
        <v>TERCEIRA</v>
      </c>
    </row>
    <row r="1694" spans="1:11" ht="15" customHeight="1">
      <c r="A1694" s="1">
        <v>7</v>
      </c>
      <c r="B1694" s="1">
        <v>7801</v>
      </c>
      <c r="C1694" s="1" t="s">
        <v>53</v>
      </c>
      <c r="D1694" s="1" t="s">
        <v>2477</v>
      </c>
      <c r="E1694" s="1" t="s">
        <v>2478</v>
      </c>
      <c r="F1694" s="1">
        <v>7530</v>
      </c>
      <c r="G1694" s="1">
        <v>154.49</v>
      </c>
      <c r="H1694" s="1">
        <v>49</v>
      </c>
      <c r="I1694" s="1">
        <v>0</v>
      </c>
      <c r="J1694" s="1" t="s">
        <v>808</v>
      </c>
      <c r="K1694" s="9" t="str">
        <f t="shared" si="26"/>
        <v>TERCEIRA</v>
      </c>
    </row>
    <row r="1695" spans="1:11" ht="15" customHeight="1">
      <c r="A1695" s="1">
        <v>7</v>
      </c>
      <c r="B1695" s="1">
        <v>7801</v>
      </c>
      <c r="C1695" s="1" t="s">
        <v>53</v>
      </c>
      <c r="D1695" s="1" t="s">
        <v>2479</v>
      </c>
      <c r="E1695" s="1" t="s">
        <v>2480</v>
      </c>
      <c r="F1695" s="1">
        <v>10072</v>
      </c>
      <c r="G1695" s="1">
        <v>172.18</v>
      </c>
      <c r="H1695" s="1">
        <v>58</v>
      </c>
      <c r="I1695" s="1">
        <v>0</v>
      </c>
      <c r="J1695" s="1" t="s">
        <v>808</v>
      </c>
      <c r="K1695" s="9" t="str">
        <f t="shared" si="26"/>
        <v>TERCEIRA</v>
      </c>
    </row>
    <row r="1696" spans="1:11" ht="15" customHeight="1">
      <c r="A1696" s="1">
        <v>7</v>
      </c>
      <c r="B1696" s="1">
        <v>7801</v>
      </c>
      <c r="C1696" s="1" t="s">
        <v>53</v>
      </c>
      <c r="D1696" s="1" t="s">
        <v>2481</v>
      </c>
      <c r="E1696" s="1" t="s">
        <v>2482</v>
      </c>
      <c r="F1696" s="1">
        <v>8754</v>
      </c>
      <c r="G1696" s="1">
        <v>138.35</v>
      </c>
      <c r="H1696" s="1">
        <v>63</v>
      </c>
      <c r="I1696" s="1">
        <v>0</v>
      </c>
      <c r="J1696" s="1" t="s">
        <v>808</v>
      </c>
      <c r="K1696" s="9" t="str">
        <f t="shared" si="26"/>
        <v>TERCEIRA</v>
      </c>
    </row>
    <row r="1697" spans="1:11" ht="15" customHeight="1">
      <c r="A1697" s="1">
        <v>7</v>
      </c>
      <c r="B1697" s="1">
        <v>7801</v>
      </c>
      <c r="C1697" s="1" t="s">
        <v>53</v>
      </c>
      <c r="D1697" s="1" t="s">
        <v>2483</v>
      </c>
      <c r="E1697" s="1" t="s">
        <v>2484</v>
      </c>
      <c r="F1697" s="1">
        <v>241</v>
      </c>
      <c r="G1697" s="1">
        <v>6.05</v>
      </c>
      <c r="H1697" s="1">
        <v>40</v>
      </c>
      <c r="I1697" s="1">
        <v>0</v>
      </c>
      <c r="J1697" s="1" t="s">
        <v>808</v>
      </c>
      <c r="K1697" s="9" t="str">
        <f t="shared" si="26"/>
        <v>TERCEIRA</v>
      </c>
    </row>
    <row r="1698" spans="1:11" ht="15" customHeight="1">
      <c r="A1698" s="1">
        <v>7</v>
      </c>
      <c r="B1698" s="1">
        <v>7801</v>
      </c>
      <c r="C1698" s="1" t="s">
        <v>53</v>
      </c>
      <c r="D1698" s="1" t="s">
        <v>2485</v>
      </c>
      <c r="E1698" s="1" t="s">
        <v>2486</v>
      </c>
      <c r="F1698" s="1">
        <v>547</v>
      </c>
      <c r="G1698" s="1">
        <v>13.05</v>
      </c>
      <c r="H1698" s="1">
        <v>42</v>
      </c>
      <c r="I1698" s="1">
        <v>0</v>
      </c>
      <c r="J1698" s="1" t="s">
        <v>808</v>
      </c>
      <c r="K1698" s="9" t="str">
        <f t="shared" si="26"/>
        <v>TERCEIRA</v>
      </c>
    </row>
    <row r="1699" spans="1:11" ht="15" customHeight="1">
      <c r="A1699" s="1">
        <v>7</v>
      </c>
      <c r="B1699" s="1">
        <v>7801</v>
      </c>
      <c r="C1699" s="1" t="s">
        <v>53</v>
      </c>
      <c r="D1699" s="1" t="s">
        <v>2487</v>
      </c>
      <c r="E1699" s="1" t="s">
        <v>2488</v>
      </c>
      <c r="F1699" s="1">
        <v>1969</v>
      </c>
      <c r="G1699" s="1">
        <v>32.9</v>
      </c>
      <c r="H1699" s="1">
        <v>60</v>
      </c>
      <c r="I1699" s="1">
        <v>0</v>
      </c>
      <c r="J1699" s="1" t="s">
        <v>808</v>
      </c>
      <c r="K1699" s="9" t="str">
        <f t="shared" si="26"/>
        <v>TERCEIRA</v>
      </c>
    </row>
    <row r="1700" spans="1:11" ht="15" customHeight="1">
      <c r="A1700" s="1">
        <v>7</v>
      </c>
      <c r="B1700" s="1">
        <v>7801</v>
      </c>
      <c r="C1700" s="1" t="s">
        <v>53</v>
      </c>
      <c r="D1700" s="1" t="s">
        <v>2489</v>
      </c>
      <c r="E1700" s="1" t="s">
        <v>2490</v>
      </c>
      <c r="F1700" s="1">
        <v>2171</v>
      </c>
      <c r="G1700" s="1">
        <v>40.380000000000003</v>
      </c>
      <c r="H1700" s="1">
        <v>54</v>
      </c>
      <c r="I1700" s="1">
        <v>0</v>
      </c>
      <c r="J1700" s="1" t="s">
        <v>808</v>
      </c>
      <c r="K1700" s="9" t="str">
        <f t="shared" si="26"/>
        <v>TERCEIRA</v>
      </c>
    </row>
    <row r="1701" spans="1:11" ht="15" customHeight="1">
      <c r="A1701" s="1">
        <v>7</v>
      </c>
      <c r="B1701" s="1">
        <v>7801</v>
      </c>
      <c r="C1701" s="1" t="s">
        <v>53</v>
      </c>
      <c r="D1701" s="1" t="s">
        <v>2491</v>
      </c>
      <c r="E1701" s="1" t="s">
        <v>2492</v>
      </c>
      <c r="F1701" s="1">
        <v>6439</v>
      </c>
      <c r="G1701" s="1">
        <v>108.44</v>
      </c>
      <c r="H1701" s="1">
        <v>59</v>
      </c>
      <c r="I1701" s="1">
        <v>0</v>
      </c>
      <c r="J1701" s="1" t="s">
        <v>808</v>
      </c>
      <c r="K1701" s="9" t="str">
        <f t="shared" si="26"/>
        <v>TERCEIRA</v>
      </c>
    </row>
    <row r="1702" spans="1:11" ht="15" customHeight="1">
      <c r="A1702" s="1">
        <v>7</v>
      </c>
      <c r="B1702" s="1">
        <v>7801</v>
      </c>
      <c r="C1702" s="1" t="s">
        <v>53</v>
      </c>
      <c r="D1702" s="1" t="s">
        <v>2493</v>
      </c>
      <c r="E1702" s="1" t="s">
        <v>2494</v>
      </c>
      <c r="F1702" s="1">
        <v>6019</v>
      </c>
      <c r="G1702" s="1">
        <v>121.58</v>
      </c>
      <c r="H1702" s="1">
        <v>50</v>
      </c>
      <c r="I1702" s="1">
        <v>0</v>
      </c>
      <c r="J1702" s="1" t="s">
        <v>808</v>
      </c>
      <c r="K1702" s="9" t="str">
        <f t="shared" si="26"/>
        <v>TERCEIRA</v>
      </c>
    </row>
    <row r="1703" spans="1:11" ht="15" customHeight="1">
      <c r="A1703" s="1">
        <v>7</v>
      </c>
      <c r="B1703" s="1">
        <v>7801</v>
      </c>
      <c r="C1703" s="1" t="s">
        <v>53</v>
      </c>
      <c r="D1703" s="1" t="s">
        <v>2495</v>
      </c>
      <c r="E1703" s="1" t="s">
        <v>2496</v>
      </c>
      <c r="F1703" s="1">
        <v>8193</v>
      </c>
      <c r="G1703" s="1">
        <v>135.94</v>
      </c>
      <c r="H1703" s="1">
        <v>60</v>
      </c>
      <c r="I1703" s="1">
        <v>0</v>
      </c>
      <c r="J1703" s="1" t="s">
        <v>808</v>
      </c>
      <c r="K1703" s="9" t="str">
        <f t="shared" si="26"/>
        <v>TERCEIRA</v>
      </c>
    </row>
    <row r="1704" spans="1:11" ht="15" customHeight="1">
      <c r="A1704" s="1">
        <v>7</v>
      </c>
      <c r="B1704" s="1">
        <v>7801</v>
      </c>
      <c r="C1704" s="1" t="s">
        <v>53</v>
      </c>
      <c r="D1704" s="1" t="s">
        <v>2497</v>
      </c>
      <c r="E1704" s="1" t="s">
        <v>2498</v>
      </c>
      <c r="F1704" s="1">
        <v>10542</v>
      </c>
      <c r="G1704" s="1">
        <v>181.42</v>
      </c>
      <c r="H1704" s="1">
        <v>58</v>
      </c>
      <c r="I1704" s="1">
        <v>0</v>
      </c>
      <c r="J1704" s="1" t="s">
        <v>808</v>
      </c>
      <c r="K1704" s="9" t="str">
        <f t="shared" si="26"/>
        <v>TERCEIRA</v>
      </c>
    </row>
    <row r="1705" spans="1:11" ht="15" customHeight="1">
      <c r="A1705" s="1">
        <v>7</v>
      </c>
      <c r="B1705" s="1">
        <v>7801</v>
      </c>
      <c r="C1705" s="1" t="s">
        <v>53</v>
      </c>
      <c r="D1705" s="1" t="s">
        <v>2499</v>
      </c>
      <c r="E1705" s="1" t="s">
        <v>2500</v>
      </c>
      <c r="F1705" s="1">
        <v>802</v>
      </c>
      <c r="G1705" s="1">
        <v>19.489999999999998</v>
      </c>
      <c r="H1705" s="1">
        <v>41</v>
      </c>
      <c r="I1705" s="1">
        <v>0</v>
      </c>
      <c r="J1705" s="1" t="s">
        <v>808</v>
      </c>
      <c r="K1705" s="9" t="str">
        <f t="shared" si="26"/>
        <v>TERCEIRA</v>
      </c>
    </row>
    <row r="1706" spans="1:11" ht="15" customHeight="1">
      <c r="A1706" s="1">
        <v>7</v>
      </c>
      <c r="B1706" s="1">
        <v>7801</v>
      </c>
      <c r="C1706" s="1" t="s">
        <v>53</v>
      </c>
      <c r="D1706" s="1" t="s">
        <v>2501</v>
      </c>
      <c r="E1706" s="1" t="s">
        <v>2502</v>
      </c>
      <c r="F1706" s="1">
        <v>11056</v>
      </c>
      <c r="G1706" s="1">
        <v>203.11</v>
      </c>
      <c r="H1706" s="1">
        <v>54</v>
      </c>
      <c r="I1706" s="1">
        <v>0</v>
      </c>
      <c r="J1706" s="1" t="s">
        <v>808</v>
      </c>
      <c r="K1706" s="9" t="str">
        <f t="shared" si="26"/>
        <v>TERCEIRA</v>
      </c>
    </row>
    <row r="1707" spans="1:11" ht="15" customHeight="1">
      <c r="A1707" s="1">
        <v>7</v>
      </c>
      <c r="B1707" s="1">
        <v>7801</v>
      </c>
      <c r="C1707" s="1" t="s">
        <v>53</v>
      </c>
      <c r="D1707" s="1" t="s">
        <v>2503</v>
      </c>
      <c r="E1707" s="1" t="s">
        <v>2504</v>
      </c>
      <c r="F1707" s="1">
        <v>9099</v>
      </c>
      <c r="G1707" s="1">
        <v>119.81</v>
      </c>
      <c r="H1707" s="1">
        <v>76</v>
      </c>
      <c r="I1707" s="1">
        <v>0</v>
      </c>
      <c r="J1707" s="1" t="s">
        <v>808</v>
      </c>
      <c r="K1707" s="9" t="str">
        <f t="shared" si="26"/>
        <v>TERCEIRA</v>
      </c>
    </row>
    <row r="1708" spans="1:11" ht="15" customHeight="1">
      <c r="A1708" s="1">
        <v>7</v>
      </c>
      <c r="B1708" s="1">
        <v>7801</v>
      </c>
      <c r="C1708" s="1" t="s">
        <v>53</v>
      </c>
      <c r="D1708" s="1" t="s">
        <v>2505</v>
      </c>
      <c r="E1708" s="1" t="s">
        <v>2506</v>
      </c>
      <c r="F1708" s="1">
        <v>4387</v>
      </c>
      <c r="G1708" s="1">
        <v>60.56</v>
      </c>
      <c r="H1708" s="1">
        <v>72</v>
      </c>
      <c r="I1708" s="1">
        <v>0</v>
      </c>
      <c r="J1708" s="1" t="s">
        <v>808</v>
      </c>
      <c r="K1708" s="9" t="str">
        <f t="shared" si="26"/>
        <v>TERCEIRA</v>
      </c>
    </row>
    <row r="1709" spans="1:11" ht="15" customHeight="1">
      <c r="A1709" s="1">
        <v>7</v>
      </c>
      <c r="B1709" s="1">
        <v>7801</v>
      </c>
      <c r="C1709" s="1" t="s">
        <v>53</v>
      </c>
      <c r="D1709" s="1" t="s">
        <v>2507</v>
      </c>
      <c r="E1709" s="1" t="s">
        <v>2508</v>
      </c>
      <c r="F1709" s="1">
        <v>174</v>
      </c>
      <c r="G1709" s="1">
        <v>2.89</v>
      </c>
      <c r="H1709" s="1">
        <v>60</v>
      </c>
      <c r="I1709" s="1">
        <v>0</v>
      </c>
      <c r="J1709" s="1" t="s">
        <v>808</v>
      </c>
      <c r="K1709" s="9" t="str">
        <f t="shared" si="26"/>
        <v>TERCEIRA</v>
      </c>
    </row>
    <row r="1710" spans="1:11" ht="15" customHeight="1">
      <c r="A1710" s="1">
        <v>7</v>
      </c>
      <c r="B1710" s="1">
        <v>7801</v>
      </c>
      <c r="C1710" s="1" t="s">
        <v>53</v>
      </c>
      <c r="D1710" s="1" t="s">
        <v>2509</v>
      </c>
      <c r="E1710" s="1" t="s">
        <v>2510</v>
      </c>
      <c r="F1710" s="1">
        <v>1231</v>
      </c>
      <c r="G1710" s="1">
        <v>38.119999999999997</v>
      </c>
      <c r="H1710" s="1">
        <v>32</v>
      </c>
      <c r="I1710" s="1">
        <v>0</v>
      </c>
      <c r="J1710" s="1" t="s">
        <v>808</v>
      </c>
      <c r="K1710" s="9" t="str">
        <f t="shared" si="26"/>
        <v>TERCEIRA</v>
      </c>
    </row>
    <row r="1711" spans="1:11" ht="15" customHeight="1">
      <c r="A1711" s="1">
        <v>7</v>
      </c>
      <c r="B1711" s="1">
        <v>7801</v>
      </c>
      <c r="C1711" s="1" t="s">
        <v>53</v>
      </c>
      <c r="D1711" s="1" t="s">
        <v>2511</v>
      </c>
      <c r="E1711" s="1" t="s">
        <v>2512</v>
      </c>
      <c r="F1711" s="1">
        <v>1831</v>
      </c>
      <c r="G1711" s="1">
        <v>56.08</v>
      </c>
      <c r="H1711" s="1">
        <v>33</v>
      </c>
      <c r="I1711" s="1">
        <v>0</v>
      </c>
      <c r="J1711" s="1" t="s">
        <v>808</v>
      </c>
      <c r="K1711" s="9" t="str">
        <f t="shared" si="26"/>
        <v>TERCEIRA</v>
      </c>
    </row>
    <row r="1712" spans="1:11" ht="15" customHeight="1">
      <c r="A1712" s="1">
        <v>7</v>
      </c>
      <c r="B1712" s="1">
        <v>7801</v>
      </c>
      <c r="C1712" s="1" t="s">
        <v>53</v>
      </c>
      <c r="D1712" s="1" t="s">
        <v>2513</v>
      </c>
      <c r="E1712" s="1" t="s">
        <v>2514</v>
      </c>
      <c r="F1712" s="1">
        <v>7663</v>
      </c>
      <c r="G1712" s="1">
        <v>162.52000000000001</v>
      </c>
      <c r="H1712" s="1">
        <v>47</v>
      </c>
      <c r="I1712" s="1">
        <v>0</v>
      </c>
      <c r="J1712" s="1" t="s">
        <v>808</v>
      </c>
      <c r="K1712" s="9" t="str">
        <f t="shared" si="26"/>
        <v>TERCEIRA</v>
      </c>
    </row>
    <row r="1713" spans="1:11" ht="15" customHeight="1">
      <c r="A1713" s="1">
        <v>7</v>
      </c>
      <c r="B1713" s="1">
        <v>7801</v>
      </c>
      <c r="C1713" s="1" t="s">
        <v>53</v>
      </c>
      <c r="D1713" s="1" t="s">
        <v>2515</v>
      </c>
      <c r="E1713" s="1" t="s">
        <v>2516</v>
      </c>
      <c r="F1713" s="1">
        <v>7785</v>
      </c>
      <c r="G1713" s="1">
        <v>139.41</v>
      </c>
      <c r="H1713" s="1">
        <v>56</v>
      </c>
      <c r="I1713" s="1">
        <v>0</v>
      </c>
      <c r="J1713" s="1" t="s">
        <v>808</v>
      </c>
      <c r="K1713" s="9" t="str">
        <f t="shared" si="26"/>
        <v>TERCEIRA</v>
      </c>
    </row>
    <row r="1714" spans="1:11" ht="15" customHeight="1">
      <c r="A1714" s="1">
        <v>7</v>
      </c>
      <c r="B1714" s="1">
        <v>7801</v>
      </c>
      <c r="C1714" s="1" t="s">
        <v>53</v>
      </c>
      <c r="D1714" s="1" t="s">
        <v>2517</v>
      </c>
      <c r="E1714" s="1" t="s">
        <v>2518</v>
      </c>
      <c r="F1714" s="1">
        <v>12213</v>
      </c>
      <c r="G1714" s="1">
        <v>187.33</v>
      </c>
      <c r="H1714" s="1">
        <v>65</v>
      </c>
      <c r="I1714" s="1">
        <v>0</v>
      </c>
      <c r="J1714" s="1" t="s">
        <v>808</v>
      </c>
      <c r="K1714" s="9" t="str">
        <f t="shared" si="26"/>
        <v>TERCEIRA</v>
      </c>
    </row>
    <row r="1715" spans="1:11" ht="15" customHeight="1">
      <c r="A1715" s="1">
        <v>7</v>
      </c>
      <c r="B1715" s="1">
        <v>7801</v>
      </c>
      <c r="C1715" s="1" t="s">
        <v>53</v>
      </c>
      <c r="D1715" s="1" t="s">
        <v>2519</v>
      </c>
      <c r="E1715" s="1" t="s">
        <v>2520</v>
      </c>
      <c r="F1715" s="1">
        <v>9796</v>
      </c>
      <c r="G1715" s="1">
        <v>140.94</v>
      </c>
      <c r="H1715" s="1">
        <v>70</v>
      </c>
      <c r="I1715" s="1">
        <v>0</v>
      </c>
      <c r="J1715" s="1" t="s">
        <v>808</v>
      </c>
      <c r="K1715" s="9" t="str">
        <f t="shared" si="26"/>
        <v>TERCEIRA</v>
      </c>
    </row>
    <row r="1716" spans="1:11" ht="15" customHeight="1">
      <c r="A1716" s="1">
        <v>7</v>
      </c>
      <c r="B1716" s="1">
        <v>7801</v>
      </c>
      <c r="C1716" s="1" t="s">
        <v>53</v>
      </c>
      <c r="D1716" s="1" t="s">
        <v>2521</v>
      </c>
      <c r="E1716" s="1" t="s">
        <v>2522</v>
      </c>
      <c r="F1716" s="1">
        <v>1685</v>
      </c>
      <c r="G1716" s="1">
        <v>54.14</v>
      </c>
      <c r="H1716" s="1">
        <v>31</v>
      </c>
      <c r="I1716" s="1">
        <v>0</v>
      </c>
      <c r="J1716" s="1" t="s">
        <v>808</v>
      </c>
      <c r="K1716" s="9" t="str">
        <f t="shared" si="26"/>
        <v>TERCEIRA</v>
      </c>
    </row>
    <row r="1717" spans="1:11" ht="15" customHeight="1">
      <c r="A1717" s="1">
        <v>7</v>
      </c>
      <c r="B1717" s="1">
        <v>7801</v>
      </c>
      <c r="C1717" s="1" t="s">
        <v>53</v>
      </c>
      <c r="D1717" s="1" t="s">
        <v>2523</v>
      </c>
      <c r="E1717" s="1" t="s">
        <v>2524</v>
      </c>
      <c r="F1717" s="1">
        <v>825</v>
      </c>
      <c r="G1717" s="1">
        <v>18.309999999999999</v>
      </c>
      <c r="H1717" s="1">
        <v>45</v>
      </c>
      <c r="I1717" s="1">
        <v>0</v>
      </c>
      <c r="J1717" s="1" t="s">
        <v>808</v>
      </c>
      <c r="K1717" s="9" t="str">
        <f t="shared" si="26"/>
        <v>TERCEIRA</v>
      </c>
    </row>
    <row r="1718" spans="1:11" ht="15" customHeight="1">
      <c r="A1718" s="1">
        <v>7</v>
      </c>
      <c r="B1718" s="1">
        <v>7801</v>
      </c>
      <c r="C1718" s="1" t="s">
        <v>53</v>
      </c>
      <c r="D1718" s="1" t="s">
        <v>2525</v>
      </c>
      <c r="E1718" s="1" t="s">
        <v>2526</v>
      </c>
      <c r="F1718" s="1">
        <v>5630</v>
      </c>
      <c r="G1718" s="1">
        <v>73.650000000000006</v>
      </c>
      <c r="H1718" s="1">
        <v>76</v>
      </c>
      <c r="I1718" s="1">
        <v>0</v>
      </c>
      <c r="J1718" s="1" t="s">
        <v>808</v>
      </c>
      <c r="K1718" s="9" t="str">
        <f t="shared" si="26"/>
        <v>TERCEIRA</v>
      </c>
    </row>
    <row r="1719" spans="1:11" ht="15" customHeight="1">
      <c r="A1719" s="1">
        <v>7</v>
      </c>
      <c r="B1719" s="1">
        <v>7801</v>
      </c>
      <c r="C1719" s="1" t="s">
        <v>53</v>
      </c>
      <c r="D1719" s="1" t="s">
        <v>2527</v>
      </c>
      <c r="E1719" s="1" t="s">
        <v>2528</v>
      </c>
      <c r="F1719" s="1">
        <v>8444</v>
      </c>
      <c r="G1719" s="1">
        <v>165.88</v>
      </c>
      <c r="H1719" s="1">
        <v>51</v>
      </c>
      <c r="I1719" s="1">
        <v>0</v>
      </c>
      <c r="J1719" s="1" t="s">
        <v>808</v>
      </c>
      <c r="K1719" s="9" t="str">
        <f t="shared" si="26"/>
        <v>TERCEIRA</v>
      </c>
    </row>
    <row r="1720" spans="1:11" ht="15" customHeight="1">
      <c r="A1720" s="1">
        <v>7</v>
      </c>
      <c r="B1720" s="1">
        <v>7801</v>
      </c>
      <c r="C1720" s="1" t="s">
        <v>53</v>
      </c>
      <c r="D1720" s="1" t="s">
        <v>2529</v>
      </c>
      <c r="E1720" s="1" t="s">
        <v>2530</v>
      </c>
      <c r="F1720" s="1">
        <v>3527</v>
      </c>
      <c r="G1720" s="1">
        <v>65.48</v>
      </c>
      <c r="H1720" s="1">
        <v>54</v>
      </c>
      <c r="I1720" s="1">
        <v>0</v>
      </c>
      <c r="J1720" s="1" t="s">
        <v>808</v>
      </c>
      <c r="K1720" s="9" t="str">
        <f t="shared" si="26"/>
        <v>TERCEIRA</v>
      </c>
    </row>
    <row r="1721" spans="1:11" ht="15" customHeight="1">
      <c r="A1721" s="1">
        <v>7</v>
      </c>
      <c r="B1721" s="1">
        <v>7801</v>
      </c>
      <c r="C1721" s="1" t="s">
        <v>53</v>
      </c>
      <c r="D1721" s="1" t="s">
        <v>2531</v>
      </c>
      <c r="E1721" s="1" t="s">
        <v>2532</v>
      </c>
      <c r="F1721" s="1">
        <v>13030</v>
      </c>
      <c r="G1721" s="1">
        <v>236.08</v>
      </c>
      <c r="H1721" s="1">
        <v>55</v>
      </c>
      <c r="I1721" s="1">
        <v>0</v>
      </c>
      <c r="J1721" s="1" t="s">
        <v>808</v>
      </c>
      <c r="K1721" s="9" t="str">
        <f t="shared" si="26"/>
        <v>TERCEIRA</v>
      </c>
    </row>
    <row r="1722" spans="1:11" ht="15" customHeight="1">
      <c r="A1722" s="1">
        <v>7</v>
      </c>
      <c r="B1722" s="1">
        <v>7801</v>
      </c>
      <c r="C1722" s="1" t="s">
        <v>53</v>
      </c>
      <c r="D1722" s="1" t="s">
        <v>2533</v>
      </c>
      <c r="E1722" s="1" t="s">
        <v>2534</v>
      </c>
      <c r="F1722" s="1">
        <v>3074</v>
      </c>
      <c r="G1722" s="1">
        <v>77.55</v>
      </c>
      <c r="H1722" s="1">
        <v>40</v>
      </c>
      <c r="I1722" s="1">
        <v>0</v>
      </c>
      <c r="J1722" s="1" t="s">
        <v>808</v>
      </c>
      <c r="K1722" s="9" t="str">
        <f t="shared" si="26"/>
        <v>TERCEIRA</v>
      </c>
    </row>
    <row r="1723" spans="1:11" ht="15" customHeight="1">
      <c r="A1723" s="1">
        <v>7</v>
      </c>
      <c r="B1723" s="1">
        <v>7801</v>
      </c>
      <c r="C1723" s="1" t="s">
        <v>53</v>
      </c>
      <c r="D1723" s="1" t="s">
        <v>2535</v>
      </c>
      <c r="E1723" s="1" t="s">
        <v>2536</v>
      </c>
      <c r="F1723" s="1">
        <v>20388</v>
      </c>
      <c r="G1723" s="1">
        <v>204.97</v>
      </c>
      <c r="H1723" s="1">
        <v>99</v>
      </c>
      <c r="I1723" s="1">
        <v>0</v>
      </c>
      <c r="J1723" s="1" t="s">
        <v>808</v>
      </c>
      <c r="K1723" s="9" t="str">
        <f t="shared" si="26"/>
        <v>TERCEIRA</v>
      </c>
    </row>
    <row r="1724" spans="1:11" ht="15" customHeight="1">
      <c r="A1724" s="1">
        <v>7</v>
      </c>
      <c r="B1724" s="1">
        <v>7801</v>
      </c>
      <c r="C1724" s="1" t="s">
        <v>53</v>
      </c>
      <c r="D1724" s="1" t="s">
        <v>2537</v>
      </c>
      <c r="E1724" s="1" t="s">
        <v>2538</v>
      </c>
      <c r="F1724" s="1">
        <v>6649</v>
      </c>
      <c r="G1724" s="1">
        <v>158.22</v>
      </c>
      <c r="H1724" s="1">
        <v>42</v>
      </c>
      <c r="I1724" s="1">
        <v>0</v>
      </c>
      <c r="J1724" s="1" t="s">
        <v>808</v>
      </c>
      <c r="K1724" s="9" t="str">
        <f t="shared" si="26"/>
        <v>TERCEIRA</v>
      </c>
    </row>
    <row r="1725" spans="1:11" ht="15" customHeight="1">
      <c r="A1725" s="1">
        <v>7</v>
      </c>
      <c r="B1725" s="1">
        <v>7801</v>
      </c>
      <c r="C1725" s="1" t="s">
        <v>53</v>
      </c>
      <c r="D1725" s="1" t="s">
        <v>2539</v>
      </c>
      <c r="E1725" s="1" t="s">
        <v>2540</v>
      </c>
      <c r="F1725" s="1">
        <v>6483</v>
      </c>
      <c r="G1725" s="1">
        <v>132.94</v>
      </c>
      <c r="H1725" s="1">
        <v>49</v>
      </c>
      <c r="I1725" s="1">
        <v>0</v>
      </c>
      <c r="J1725" s="1" t="s">
        <v>808</v>
      </c>
      <c r="K1725" s="9" t="str">
        <f t="shared" si="26"/>
        <v>TERCEIRA</v>
      </c>
    </row>
    <row r="1726" spans="1:11" ht="15" customHeight="1">
      <c r="A1726" s="1">
        <v>7</v>
      </c>
      <c r="B1726" s="1">
        <v>7801</v>
      </c>
      <c r="C1726" s="1" t="s">
        <v>53</v>
      </c>
      <c r="D1726" s="1" t="s">
        <v>2541</v>
      </c>
      <c r="E1726" s="1" t="s">
        <v>2542</v>
      </c>
      <c r="F1726" s="1">
        <v>9289</v>
      </c>
      <c r="G1726" s="1">
        <v>133.54</v>
      </c>
      <c r="H1726" s="1">
        <v>70</v>
      </c>
      <c r="I1726" s="1">
        <v>0</v>
      </c>
      <c r="J1726" s="1" t="s">
        <v>808</v>
      </c>
      <c r="K1726" s="9" t="str">
        <f t="shared" si="26"/>
        <v>TERCEIRA</v>
      </c>
    </row>
    <row r="1727" spans="1:11" ht="15" customHeight="1">
      <c r="A1727" s="1">
        <v>7</v>
      </c>
      <c r="B1727" s="1">
        <v>7801</v>
      </c>
      <c r="C1727" s="1" t="s">
        <v>53</v>
      </c>
      <c r="D1727" s="1" t="s">
        <v>2543</v>
      </c>
      <c r="E1727" s="1" t="s">
        <v>2544</v>
      </c>
      <c r="F1727" s="1">
        <v>4961</v>
      </c>
      <c r="G1727" s="1">
        <v>97.17</v>
      </c>
      <c r="H1727" s="1">
        <v>51</v>
      </c>
      <c r="I1727" s="1">
        <v>0</v>
      </c>
      <c r="J1727" s="1" t="s">
        <v>808</v>
      </c>
      <c r="K1727" s="9" t="str">
        <f t="shared" si="26"/>
        <v>TERCEIRA</v>
      </c>
    </row>
    <row r="1728" spans="1:11" ht="15" customHeight="1">
      <c r="A1728" s="1">
        <v>7</v>
      </c>
      <c r="B1728" s="1">
        <v>7801</v>
      </c>
      <c r="C1728" s="1" t="s">
        <v>53</v>
      </c>
      <c r="D1728" s="1" t="s">
        <v>2545</v>
      </c>
      <c r="E1728" s="1" t="s">
        <v>2546</v>
      </c>
      <c r="F1728" s="1">
        <v>8992</v>
      </c>
      <c r="G1728" s="1">
        <v>157.46</v>
      </c>
      <c r="H1728" s="1">
        <v>57</v>
      </c>
      <c r="I1728" s="1">
        <v>0</v>
      </c>
      <c r="J1728" s="1" t="s">
        <v>808</v>
      </c>
      <c r="K1728" s="9" t="str">
        <f t="shared" si="26"/>
        <v>TERCEIRA</v>
      </c>
    </row>
    <row r="1729" spans="1:11" ht="15" customHeight="1">
      <c r="A1729" s="1">
        <v>7</v>
      </c>
      <c r="B1729" s="1">
        <v>7801</v>
      </c>
      <c r="C1729" s="1" t="s">
        <v>53</v>
      </c>
      <c r="D1729" s="1" t="s">
        <v>2547</v>
      </c>
      <c r="E1729" s="1" t="s">
        <v>2548</v>
      </c>
      <c r="F1729" s="1">
        <v>2426</v>
      </c>
      <c r="G1729" s="1">
        <v>60.51</v>
      </c>
      <c r="H1729" s="1">
        <v>40</v>
      </c>
      <c r="I1729" s="1">
        <v>0</v>
      </c>
      <c r="J1729" s="1" t="s">
        <v>808</v>
      </c>
      <c r="K1729" s="9" t="str">
        <f t="shared" si="26"/>
        <v>TERCEIRA</v>
      </c>
    </row>
    <row r="1730" spans="1:11" ht="15" customHeight="1">
      <c r="A1730" s="1">
        <v>7</v>
      </c>
      <c r="B1730" s="1">
        <v>7801</v>
      </c>
      <c r="C1730" s="1" t="s">
        <v>53</v>
      </c>
      <c r="D1730" s="1" t="s">
        <v>2549</v>
      </c>
      <c r="E1730" s="1" t="s">
        <v>2550</v>
      </c>
      <c r="F1730" s="1">
        <v>5503</v>
      </c>
      <c r="G1730" s="1">
        <v>159.38999999999999</v>
      </c>
      <c r="H1730" s="1">
        <v>35</v>
      </c>
      <c r="I1730" s="1">
        <v>0</v>
      </c>
      <c r="J1730" s="1" t="s">
        <v>808</v>
      </c>
      <c r="K1730" s="9" t="str">
        <f t="shared" ref="K1730:K1793" si="27">IF(J1730&lt;&gt;"",IF(OR(UPPER(J1730)="TERCEIRO",UPPER(J1730)="TERCEIRA"),"TERCEIRA",IF(UPPER(J1730)="GPA","GPA",J1730)),IF(LEFT(D1730,1)="T","TERCEIRA","GPA"))</f>
        <v>TERCEIRA</v>
      </c>
    </row>
    <row r="1731" spans="1:11" ht="15" customHeight="1">
      <c r="A1731" s="1">
        <v>7</v>
      </c>
      <c r="B1731" s="1">
        <v>7801</v>
      </c>
      <c r="C1731" s="1" t="s">
        <v>53</v>
      </c>
      <c r="D1731" s="1" t="s">
        <v>2551</v>
      </c>
      <c r="E1731" s="1" t="s">
        <v>2552</v>
      </c>
      <c r="F1731" s="1">
        <v>8691</v>
      </c>
      <c r="G1731" s="1">
        <v>146.94</v>
      </c>
      <c r="H1731" s="1">
        <v>59</v>
      </c>
      <c r="I1731" s="1">
        <v>0</v>
      </c>
      <c r="J1731" s="1" t="s">
        <v>808</v>
      </c>
      <c r="K1731" s="9" t="str">
        <f t="shared" si="27"/>
        <v>TERCEIRA</v>
      </c>
    </row>
    <row r="1732" spans="1:11" ht="15" customHeight="1">
      <c r="A1732" s="1">
        <v>7</v>
      </c>
      <c r="B1732" s="1">
        <v>7801</v>
      </c>
      <c r="C1732" s="1" t="s">
        <v>53</v>
      </c>
      <c r="D1732" s="1" t="s">
        <v>2553</v>
      </c>
      <c r="E1732" s="1" t="s">
        <v>2554</v>
      </c>
      <c r="F1732" s="1">
        <v>11974</v>
      </c>
      <c r="G1732" s="1">
        <v>154.80000000000001</v>
      </c>
      <c r="H1732" s="1">
        <v>77</v>
      </c>
      <c r="I1732" s="1">
        <v>0</v>
      </c>
      <c r="J1732" s="1" t="s">
        <v>808</v>
      </c>
      <c r="K1732" s="9" t="str">
        <f t="shared" si="27"/>
        <v>TERCEIRA</v>
      </c>
    </row>
    <row r="1733" spans="1:11" ht="15" customHeight="1">
      <c r="A1733" s="1">
        <v>7</v>
      </c>
      <c r="B1733" s="1">
        <v>7801</v>
      </c>
      <c r="C1733" s="1" t="s">
        <v>53</v>
      </c>
      <c r="D1733" s="1" t="s">
        <v>2555</v>
      </c>
      <c r="E1733" s="1" t="s">
        <v>2556</v>
      </c>
      <c r="F1733" s="1">
        <v>676</v>
      </c>
      <c r="G1733" s="1">
        <v>14.33</v>
      </c>
      <c r="H1733" s="1">
        <v>47</v>
      </c>
      <c r="I1733" s="1">
        <v>0</v>
      </c>
      <c r="J1733" s="1" t="s">
        <v>808</v>
      </c>
      <c r="K1733" s="9" t="str">
        <f t="shared" si="27"/>
        <v>TERCEIRA</v>
      </c>
    </row>
    <row r="1734" spans="1:11" ht="15" customHeight="1">
      <c r="A1734" s="1">
        <v>7</v>
      </c>
      <c r="B1734" s="1">
        <v>7801</v>
      </c>
      <c r="C1734" s="1" t="s">
        <v>53</v>
      </c>
      <c r="D1734" s="1" t="s">
        <v>2557</v>
      </c>
      <c r="E1734" s="1" t="s">
        <v>2558</v>
      </c>
      <c r="F1734" s="1">
        <v>6715</v>
      </c>
      <c r="G1734" s="1">
        <v>128.32</v>
      </c>
      <c r="H1734" s="1">
        <v>52</v>
      </c>
      <c r="I1734" s="1">
        <v>0</v>
      </c>
      <c r="J1734" s="1" t="s">
        <v>808</v>
      </c>
      <c r="K1734" s="9" t="str">
        <f t="shared" si="27"/>
        <v>TERCEIRA</v>
      </c>
    </row>
    <row r="1735" spans="1:11" ht="15" customHeight="1">
      <c r="A1735" s="1">
        <v>7</v>
      </c>
      <c r="B1735" s="1">
        <v>7801</v>
      </c>
      <c r="C1735" s="1" t="s">
        <v>53</v>
      </c>
      <c r="D1735" s="1" t="s">
        <v>2559</v>
      </c>
      <c r="E1735" s="1" t="s">
        <v>2560</v>
      </c>
      <c r="F1735" s="1">
        <v>11515</v>
      </c>
      <c r="G1735" s="1">
        <v>152.71</v>
      </c>
      <c r="H1735" s="1">
        <v>75</v>
      </c>
      <c r="I1735" s="1">
        <v>0</v>
      </c>
      <c r="J1735" s="1" t="s">
        <v>808</v>
      </c>
      <c r="K1735" s="9" t="str">
        <f t="shared" si="27"/>
        <v>TERCEIRA</v>
      </c>
    </row>
    <row r="1736" spans="1:11" ht="15" customHeight="1">
      <c r="A1736" s="1">
        <v>7</v>
      </c>
      <c r="B1736" s="1">
        <v>7801</v>
      </c>
      <c r="C1736" s="1" t="s">
        <v>53</v>
      </c>
      <c r="D1736" s="1" t="s">
        <v>2561</v>
      </c>
      <c r="E1736" s="1" t="s">
        <v>2562</v>
      </c>
      <c r="F1736" s="1">
        <v>215</v>
      </c>
      <c r="G1736" s="1">
        <v>4.2699999999999996</v>
      </c>
      <c r="H1736" s="1">
        <v>50</v>
      </c>
      <c r="I1736" s="1">
        <v>0</v>
      </c>
      <c r="J1736" s="1" t="s">
        <v>808</v>
      </c>
      <c r="K1736" s="9" t="str">
        <f t="shared" si="27"/>
        <v>TERCEIRA</v>
      </c>
    </row>
    <row r="1737" spans="1:11" ht="15" customHeight="1">
      <c r="A1737" s="1">
        <v>7</v>
      </c>
      <c r="B1737" s="1">
        <v>7801</v>
      </c>
      <c r="C1737" s="1" t="s">
        <v>53</v>
      </c>
      <c r="D1737" s="1" t="s">
        <v>2563</v>
      </c>
      <c r="E1737" s="1" t="s">
        <v>2564</v>
      </c>
      <c r="F1737" s="1">
        <v>977</v>
      </c>
      <c r="G1737" s="1">
        <v>19.7</v>
      </c>
      <c r="H1737" s="1">
        <v>50</v>
      </c>
      <c r="I1737" s="1">
        <v>0</v>
      </c>
      <c r="J1737" s="1" t="s">
        <v>808</v>
      </c>
      <c r="K1737" s="9" t="str">
        <f t="shared" si="27"/>
        <v>TERCEIRA</v>
      </c>
    </row>
    <row r="1738" spans="1:11" ht="15" customHeight="1">
      <c r="A1738" s="1">
        <v>7</v>
      </c>
      <c r="B1738" s="1">
        <v>7801</v>
      </c>
      <c r="C1738" s="1" t="s">
        <v>53</v>
      </c>
      <c r="D1738" s="1" t="s">
        <v>2565</v>
      </c>
      <c r="E1738" s="1" t="s">
        <v>2566</v>
      </c>
      <c r="F1738" s="1">
        <v>6541</v>
      </c>
      <c r="G1738" s="1">
        <v>112.46</v>
      </c>
      <c r="H1738" s="1">
        <v>58</v>
      </c>
      <c r="I1738" s="1">
        <v>0</v>
      </c>
      <c r="J1738" s="1" t="s">
        <v>808</v>
      </c>
      <c r="K1738" s="9" t="str">
        <f t="shared" si="27"/>
        <v>TERCEIRA</v>
      </c>
    </row>
    <row r="1739" spans="1:11" ht="15" customHeight="1">
      <c r="A1739" s="1">
        <v>7</v>
      </c>
      <c r="B1739" s="1">
        <v>7801</v>
      </c>
      <c r="C1739" s="1" t="s">
        <v>53</v>
      </c>
      <c r="D1739" s="1" t="s">
        <v>2567</v>
      </c>
      <c r="E1739" s="1" t="s">
        <v>2568</v>
      </c>
      <c r="F1739" s="1">
        <v>12749</v>
      </c>
      <c r="G1739" s="1">
        <v>193.45</v>
      </c>
      <c r="H1739" s="1">
        <v>66</v>
      </c>
      <c r="I1739" s="1">
        <v>0</v>
      </c>
      <c r="J1739" s="1" t="s">
        <v>808</v>
      </c>
      <c r="K1739" s="9" t="str">
        <f t="shared" si="27"/>
        <v>TERCEIRA</v>
      </c>
    </row>
    <row r="1740" spans="1:11" ht="15" customHeight="1">
      <c r="A1740" s="1">
        <v>7</v>
      </c>
      <c r="B1740" s="1">
        <v>7801</v>
      </c>
      <c r="C1740" s="1" t="s">
        <v>53</v>
      </c>
      <c r="D1740" s="1" t="s">
        <v>2569</v>
      </c>
      <c r="E1740" s="1" t="s">
        <v>2570</v>
      </c>
      <c r="F1740" s="1">
        <v>8252</v>
      </c>
      <c r="G1740" s="1">
        <v>129.1</v>
      </c>
      <c r="H1740" s="1">
        <v>64</v>
      </c>
      <c r="I1740" s="1">
        <v>0</v>
      </c>
      <c r="J1740" s="1" t="s">
        <v>808</v>
      </c>
      <c r="K1740" s="9" t="str">
        <f t="shared" si="27"/>
        <v>TERCEIRA</v>
      </c>
    </row>
    <row r="1741" spans="1:11" ht="15" customHeight="1">
      <c r="A1741" s="1">
        <v>7</v>
      </c>
      <c r="B1741" s="1">
        <v>7801</v>
      </c>
      <c r="C1741" s="1" t="s">
        <v>53</v>
      </c>
      <c r="D1741" s="1" t="s">
        <v>2571</v>
      </c>
      <c r="E1741" s="1" t="s">
        <v>2572</v>
      </c>
      <c r="F1741" s="1">
        <v>5910</v>
      </c>
      <c r="G1741" s="1">
        <v>112.77</v>
      </c>
      <c r="H1741" s="1">
        <v>52</v>
      </c>
      <c r="I1741" s="1">
        <v>0</v>
      </c>
      <c r="J1741" s="1" t="s">
        <v>808</v>
      </c>
      <c r="K1741" s="9" t="str">
        <f t="shared" si="27"/>
        <v>TERCEIRA</v>
      </c>
    </row>
    <row r="1742" spans="1:11" ht="15" customHeight="1">
      <c r="A1742" s="1">
        <v>7</v>
      </c>
      <c r="B1742" s="1">
        <v>7801</v>
      </c>
      <c r="C1742" s="1" t="s">
        <v>53</v>
      </c>
      <c r="D1742" s="1" t="s">
        <v>2573</v>
      </c>
      <c r="E1742" s="1" t="s">
        <v>2574</v>
      </c>
      <c r="F1742" s="1">
        <v>10297</v>
      </c>
      <c r="G1742" s="1">
        <v>182.13</v>
      </c>
      <c r="H1742" s="1">
        <v>57</v>
      </c>
      <c r="I1742" s="1">
        <v>0</v>
      </c>
      <c r="J1742" s="1" t="s">
        <v>808</v>
      </c>
      <c r="K1742" s="9" t="str">
        <f t="shared" si="27"/>
        <v>TERCEIRA</v>
      </c>
    </row>
    <row r="1743" spans="1:11" ht="15" customHeight="1">
      <c r="A1743" s="1">
        <v>7</v>
      </c>
      <c r="B1743" s="1">
        <v>7801</v>
      </c>
      <c r="C1743" s="1" t="s">
        <v>53</v>
      </c>
      <c r="D1743" s="1" t="s">
        <v>2575</v>
      </c>
      <c r="E1743" s="1" t="s">
        <v>2576</v>
      </c>
      <c r="F1743" s="1">
        <v>12767</v>
      </c>
      <c r="G1743" s="1">
        <v>141.78</v>
      </c>
      <c r="H1743" s="1">
        <v>90</v>
      </c>
      <c r="I1743" s="1">
        <v>0</v>
      </c>
      <c r="J1743" s="1" t="s">
        <v>808</v>
      </c>
      <c r="K1743" s="9" t="str">
        <f t="shared" si="27"/>
        <v>TERCEIRA</v>
      </c>
    </row>
    <row r="1744" spans="1:11" ht="15" customHeight="1">
      <c r="A1744" s="1">
        <v>7</v>
      </c>
      <c r="B1744" s="1">
        <v>7801</v>
      </c>
      <c r="C1744" s="1" t="s">
        <v>53</v>
      </c>
      <c r="D1744" s="1" t="s">
        <v>2577</v>
      </c>
      <c r="E1744" s="1" t="s">
        <v>2578</v>
      </c>
      <c r="F1744" s="1">
        <v>14554</v>
      </c>
      <c r="G1744" s="1">
        <v>174.24</v>
      </c>
      <c r="H1744" s="1">
        <v>84</v>
      </c>
      <c r="I1744" s="1">
        <v>0</v>
      </c>
      <c r="J1744" s="1" t="s">
        <v>808</v>
      </c>
      <c r="K1744" s="9" t="str">
        <f t="shared" si="27"/>
        <v>TERCEIRA</v>
      </c>
    </row>
    <row r="1745" spans="1:11" ht="15" customHeight="1">
      <c r="A1745" s="1">
        <v>7</v>
      </c>
      <c r="B1745" s="1">
        <v>7801</v>
      </c>
      <c r="C1745" s="1" t="s">
        <v>53</v>
      </c>
      <c r="D1745" s="1" t="s">
        <v>2579</v>
      </c>
      <c r="E1745" s="1" t="s">
        <v>2580</v>
      </c>
      <c r="F1745" s="1">
        <v>13722</v>
      </c>
      <c r="G1745" s="1">
        <v>173.81</v>
      </c>
      <c r="H1745" s="1">
        <v>79</v>
      </c>
      <c r="I1745" s="1">
        <v>0</v>
      </c>
      <c r="J1745" s="1" t="s">
        <v>808</v>
      </c>
      <c r="K1745" s="9" t="str">
        <f t="shared" si="27"/>
        <v>TERCEIRA</v>
      </c>
    </row>
    <row r="1746" spans="1:11" ht="15" customHeight="1">
      <c r="A1746" s="1">
        <v>7</v>
      </c>
      <c r="B1746" s="1">
        <v>7801</v>
      </c>
      <c r="C1746" s="1" t="s">
        <v>53</v>
      </c>
      <c r="D1746" s="1" t="s">
        <v>2581</v>
      </c>
      <c r="E1746" s="1" t="s">
        <v>2582</v>
      </c>
      <c r="F1746" s="1">
        <v>5917</v>
      </c>
      <c r="G1746" s="1">
        <v>118.36</v>
      </c>
      <c r="H1746" s="1">
        <v>50</v>
      </c>
      <c r="I1746" s="1">
        <v>0</v>
      </c>
      <c r="J1746" s="1" t="s">
        <v>808</v>
      </c>
      <c r="K1746" s="9" t="str">
        <f t="shared" si="27"/>
        <v>TERCEIRA</v>
      </c>
    </row>
    <row r="1747" spans="1:11" ht="15" customHeight="1">
      <c r="A1747" s="1">
        <v>7</v>
      </c>
      <c r="B1747" s="1">
        <v>7801</v>
      </c>
      <c r="C1747" s="1" t="s">
        <v>53</v>
      </c>
      <c r="D1747" s="1" t="s">
        <v>2583</v>
      </c>
      <c r="E1747" s="1" t="s">
        <v>2584</v>
      </c>
      <c r="F1747" s="1">
        <v>5015</v>
      </c>
      <c r="G1747" s="1">
        <v>102.33</v>
      </c>
      <c r="H1747" s="1">
        <v>49</v>
      </c>
      <c r="I1747" s="1">
        <v>0</v>
      </c>
      <c r="J1747" s="1" t="s">
        <v>808</v>
      </c>
      <c r="K1747" s="9" t="str">
        <f t="shared" si="27"/>
        <v>TERCEIRA</v>
      </c>
    </row>
    <row r="1748" spans="1:11" ht="15" customHeight="1">
      <c r="A1748" s="1">
        <v>7</v>
      </c>
      <c r="B1748" s="1">
        <v>7801</v>
      </c>
      <c r="C1748" s="1" t="s">
        <v>53</v>
      </c>
      <c r="D1748" s="1" t="s">
        <v>2585</v>
      </c>
      <c r="E1748" s="1" t="s">
        <v>2586</v>
      </c>
      <c r="F1748" s="1">
        <v>259</v>
      </c>
      <c r="G1748" s="1">
        <v>6.71</v>
      </c>
      <c r="H1748" s="1">
        <v>39</v>
      </c>
      <c r="I1748" s="1">
        <v>0</v>
      </c>
      <c r="J1748" s="1" t="s">
        <v>808</v>
      </c>
      <c r="K1748" s="9" t="str">
        <f t="shared" si="27"/>
        <v>TERCEIRA</v>
      </c>
    </row>
    <row r="1749" spans="1:11" ht="15" customHeight="1">
      <c r="A1749" s="1">
        <v>7</v>
      </c>
      <c r="B1749" s="1">
        <v>7801</v>
      </c>
      <c r="C1749" s="1" t="s">
        <v>53</v>
      </c>
      <c r="D1749" s="1" t="s">
        <v>2587</v>
      </c>
      <c r="E1749" s="1" t="s">
        <v>2588</v>
      </c>
      <c r="F1749" s="1">
        <v>6837</v>
      </c>
      <c r="G1749" s="1">
        <v>153.32</v>
      </c>
      <c r="H1749" s="1">
        <v>45</v>
      </c>
      <c r="I1749" s="1">
        <v>0</v>
      </c>
      <c r="J1749" s="1" t="s">
        <v>808</v>
      </c>
      <c r="K1749" s="9" t="str">
        <f t="shared" si="27"/>
        <v>TERCEIRA</v>
      </c>
    </row>
    <row r="1750" spans="1:11" ht="15" customHeight="1">
      <c r="A1750" s="1">
        <v>7</v>
      </c>
      <c r="B1750" s="1">
        <v>7801</v>
      </c>
      <c r="C1750" s="1" t="s">
        <v>53</v>
      </c>
      <c r="D1750" s="1" t="s">
        <v>2589</v>
      </c>
      <c r="E1750" s="1" t="s">
        <v>2590</v>
      </c>
      <c r="F1750" s="1">
        <v>3772</v>
      </c>
      <c r="G1750" s="1">
        <v>64.5</v>
      </c>
      <c r="H1750" s="1">
        <v>58</v>
      </c>
      <c r="I1750" s="1">
        <v>0</v>
      </c>
      <c r="J1750" s="1" t="s">
        <v>808</v>
      </c>
      <c r="K1750" s="9" t="str">
        <f t="shared" si="27"/>
        <v>TERCEIRA</v>
      </c>
    </row>
    <row r="1751" spans="1:11" ht="15" customHeight="1">
      <c r="A1751" s="1">
        <v>7</v>
      </c>
      <c r="B1751" s="1">
        <v>7801</v>
      </c>
      <c r="C1751" s="1" t="s">
        <v>53</v>
      </c>
      <c r="D1751" s="1" t="s">
        <v>2591</v>
      </c>
      <c r="E1751" s="1" t="s">
        <v>2592</v>
      </c>
      <c r="F1751" s="1">
        <v>1672</v>
      </c>
      <c r="G1751" s="1">
        <v>48.04</v>
      </c>
      <c r="H1751" s="1">
        <v>35</v>
      </c>
      <c r="I1751" s="1">
        <v>0</v>
      </c>
      <c r="J1751" s="1" t="s">
        <v>808</v>
      </c>
      <c r="K1751" s="9" t="str">
        <f t="shared" si="27"/>
        <v>TERCEIRA</v>
      </c>
    </row>
    <row r="1752" spans="1:11" ht="15" customHeight="1">
      <c r="A1752" s="1">
        <v>7</v>
      </c>
      <c r="B1752" s="1">
        <v>7801</v>
      </c>
      <c r="C1752" s="1" t="s">
        <v>53</v>
      </c>
      <c r="D1752" s="1" t="s">
        <v>2593</v>
      </c>
      <c r="E1752" s="1" t="s">
        <v>2594</v>
      </c>
      <c r="F1752" s="1">
        <v>15566</v>
      </c>
      <c r="G1752" s="1">
        <v>198.49</v>
      </c>
      <c r="H1752" s="1">
        <v>78</v>
      </c>
      <c r="I1752" s="1">
        <v>0</v>
      </c>
      <c r="J1752" s="1" t="s">
        <v>808</v>
      </c>
      <c r="K1752" s="9" t="str">
        <f t="shared" si="27"/>
        <v>TERCEIRA</v>
      </c>
    </row>
    <row r="1753" spans="1:11" ht="15" customHeight="1">
      <c r="A1753" s="1">
        <v>7</v>
      </c>
      <c r="B1753" s="1">
        <v>7801</v>
      </c>
      <c r="C1753" s="1" t="s">
        <v>53</v>
      </c>
      <c r="D1753" s="1" t="s">
        <v>2595</v>
      </c>
      <c r="E1753" s="1" t="s">
        <v>2596</v>
      </c>
      <c r="F1753" s="1">
        <v>597</v>
      </c>
      <c r="G1753" s="1">
        <v>7.46</v>
      </c>
      <c r="H1753" s="1">
        <v>80</v>
      </c>
      <c r="I1753" s="1">
        <v>0</v>
      </c>
      <c r="J1753" s="1" t="s">
        <v>808</v>
      </c>
      <c r="K1753" s="9" t="str">
        <f t="shared" si="27"/>
        <v>TERCEIRA</v>
      </c>
    </row>
    <row r="1754" spans="1:11" ht="15" customHeight="1">
      <c r="A1754" s="1">
        <v>7</v>
      </c>
      <c r="B1754" s="1">
        <v>7801</v>
      </c>
      <c r="C1754" s="1" t="s">
        <v>53</v>
      </c>
      <c r="D1754" s="1" t="s">
        <v>2597</v>
      </c>
      <c r="E1754" s="1" t="s">
        <v>2598</v>
      </c>
      <c r="F1754" s="1">
        <v>10822</v>
      </c>
      <c r="G1754" s="1">
        <v>217.4</v>
      </c>
      <c r="H1754" s="1">
        <v>50</v>
      </c>
      <c r="I1754" s="1">
        <v>0</v>
      </c>
      <c r="J1754" s="1" t="s">
        <v>808</v>
      </c>
      <c r="K1754" s="9" t="str">
        <f t="shared" si="27"/>
        <v>TERCEIRA</v>
      </c>
    </row>
    <row r="1755" spans="1:11" ht="15" customHeight="1">
      <c r="A1755" s="1">
        <v>7</v>
      </c>
      <c r="B1755" s="1">
        <v>7801</v>
      </c>
      <c r="C1755" s="1" t="s">
        <v>53</v>
      </c>
      <c r="D1755" s="1" t="s">
        <v>2599</v>
      </c>
      <c r="E1755" s="1" t="s">
        <v>2600</v>
      </c>
      <c r="F1755" s="1">
        <v>3101</v>
      </c>
      <c r="G1755" s="1">
        <v>112.69</v>
      </c>
      <c r="H1755" s="1">
        <v>28</v>
      </c>
      <c r="I1755" s="1">
        <v>0</v>
      </c>
      <c r="J1755" s="1" t="s">
        <v>808</v>
      </c>
      <c r="K1755" s="9" t="str">
        <f t="shared" si="27"/>
        <v>TERCEIRA</v>
      </c>
    </row>
    <row r="1756" spans="1:11" ht="15" customHeight="1">
      <c r="A1756" s="1">
        <v>7</v>
      </c>
      <c r="B1756" s="1">
        <v>7801</v>
      </c>
      <c r="C1756" s="1" t="s">
        <v>53</v>
      </c>
      <c r="D1756" s="1" t="s">
        <v>2601</v>
      </c>
      <c r="E1756" s="1" t="s">
        <v>2602</v>
      </c>
      <c r="F1756" s="1">
        <v>4720</v>
      </c>
      <c r="G1756" s="1">
        <v>83.78</v>
      </c>
      <c r="H1756" s="1">
        <v>56</v>
      </c>
      <c r="I1756" s="1">
        <v>0</v>
      </c>
      <c r="J1756" s="1" t="s">
        <v>808</v>
      </c>
      <c r="K1756" s="9" t="str">
        <f t="shared" si="27"/>
        <v>TERCEIRA</v>
      </c>
    </row>
    <row r="1757" spans="1:11" ht="15" customHeight="1">
      <c r="A1757" s="1">
        <v>7</v>
      </c>
      <c r="B1757" s="1">
        <v>7801</v>
      </c>
      <c r="C1757" s="1" t="s">
        <v>53</v>
      </c>
      <c r="D1757" s="1" t="s">
        <v>2603</v>
      </c>
      <c r="E1757" s="1" t="s">
        <v>2604</v>
      </c>
      <c r="F1757" s="1">
        <v>7615</v>
      </c>
      <c r="G1757" s="1">
        <v>95.78</v>
      </c>
      <c r="H1757" s="1">
        <v>80</v>
      </c>
      <c r="I1757" s="1">
        <v>0</v>
      </c>
      <c r="J1757" s="1" t="s">
        <v>808</v>
      </c>
      <c r="K1757" s="9" t="str">
        <f t="shared" si="27"/>
        <v>TERCEIRA</v>
      </c>
    </row>
    <row r="1758" spans="1:11" ht="15" customHeight="1">
      <c r="A1758" s="1">
        <v>7</v>
      </c>
      <c r="B1758" s="1">
        <v>7801</v>
      </c>
      <c r="C1758" s="1" t="s">
        <v>53</v>
      </c>
      <c r="D1758" s="1" t="s">
        <v>2605</v>
      </c>
      <c r="E1758" s="1" t="s">
        <v>2606</v>
      </c>
      <c r="F1758" s="1">
        <v>8431</v>
      </c>
      <c r="G1758" s="1">
        <v>191.9</v>
      </c>
      <c r="H1758" s="1">
        <v>44</v>
      </c>
      <c r="I1758" s="1">
        <v>0</v>
      </c>
      <c r="J1758" s="1" t="s">
        <v>808</v>
      </c>
      <c r="K1758" s="9" t="str">
        <f t="shared" si="27"/>
        <v>TERCEIRA</v>
      </c>
    </row>
    <row r="1759" spans="1:11" ht="15" customHeight="1">
      <c r="A1759" s="1">
        <v>7</v>
      </c>
      <c r="B1759" s="1">
        <v>7801</v>
      </c>
      <c r="C1759" s="1" t="s">
        <v>53</v>
      </c>
      <c r="D1759" s="1" t="s">
        <v>2607</v>
      </c>
      <c r="E1759" s="1" t="s">
        <v>2608</v>
      </c>
      <c r="F1759" s="1">
        <v>9114</v>
      </c>
      <c r="G1759" s="1">
        <v>165.17</v>
      </c>
      <c r="H1759" s="1">
        <v>55</v>
      </c>
      <c r="I1759" s="1">
        <v>0</v>
      </c>
      <c r="J1759" s="1" t="s">
        <v>808</v>
      </c>
      <c r="K1759" s="9" t="str">
        <f t="shared" si="27"/>
        <v>TERCEIRA</v>
      </c>
    </row>
    <row r="1760" spans="1:11" ht="15" customHeight="1">
      <c r="A1760" s="1">
        <v>7</v>
      </c>
      <c r="B1760" s="1">
        <v>7801</v>
      </c>
      <c r="C1760" s="1" t="s">
        <v>53</v>
      </c>
      <c r="D1760" s="1" t="s">
        <v>2609</v>
      </c>
      <c r="E1760" s="1" t="s">
        <v>2610</v>
      </c>
      <c r="F1760" s="1">
        <v>4601</v>
      </c>
      <c r="G1760" s="1">
        <v>78.680000000000007</v>
      </c>
      <c r="H1760" s="1">
        <v>58</v>
      </c>
      <c r="I1760" s="1">
        <v>0</v>
      </c>
      <c r="J1760" s="1" t="s">
        <v>808</v>
      </c>
      <c r="K1760" s="9" t="str">
        <f t="shared" si="27"/>
        <v>TERCEIRA</v>
      </c>
    </row>
    <row r="1761" spans="1:11" ht="15" customHeight="1">
      <c r="A1761" s="1">
        <v>7</v>
      </c>
      <c r="B1761" s="1">
        <v>7801</v>
      </c>
      <c r="C1761" s="1" t="s">
        <v>53</v>
      </c>
      <c r="D1761" s="1" t="s">
        <v>2611</v>
      </c>
      <c r="E1761" s="1" t="s">
        <v>2612</v>
      </c>
      <c r="F1761" s="1">
        <v>587</v>
      </c>
      <c r="G1761" s="1">
        <v>14.01</v>
      </c>
      <c r="H1761" s="1">
        <v>42</v>
      </c>
      <c r="I1761" s="1">
        <v>0</v>
      </c>
      <c r="J1761" s="1" t="s">
        <v>808</v>
      </c>
      <c r="K1761" s="9" t="str">
        <f t="shared" si="27"/>
        <v>TERCEIRA</v>
      </c>
    </row>
    <row r="1762" spans="1:11" ht="15" customHeight="1">
      <c r="A1762" s="1">
        <v>7</v>
      </c>
      <c r="B1762" s="1">
        <v>7801</v>
      </c>
      <c r="C1762" s="1" t="s">
        <v>53</v>
      </c>
      <c r="D1762" s="1" t="s">
        <v>2613</v>
      </c>
      <c r="E1762" s="1" t="s">
        <v>2614</v>
      </c>
      <c r="F1762" s="1">
        <v>7052</v>
      </c>
      <c r="G1762" s="1">
        <v>119.14</v>
      </c>
      <c r="H1762" s="1">
        <v>59</v>
      </c>
      <c r="I1762" s="1">
        <v>0</v>
      </c>
      <c r="J1762" s="1" t="s">
        <v>808</v>
      </c>
      <c r="K1762" s="9" t="str">
        <f t="shared" si="27"/>
        <v>TERCEIRA</v>
      </c>
    </row>
    <row r="1763" spans="1:11" ht="15" customHeight="1">
      <c r="A1763" s="1">
        <v>7</v>
      </c>
      <c r="B1763" s="1">
        <v>7801</v>
      </c>
      <c r="C1763" s="1" t="s">
        <v>53</v>
      </c>
      <c r="D1763" s="1" t="s">
        <v>2615</v>
      </c>
      <c r="E1763" s="1" t="s">
        <v>2616</v>
      </c>
      <c r="F1763" s="1">
        <v>8876</v>
      </c>
      <c r="G1763" s="1">
        <v>146.27000000000001</v>
      </c>
      <c r="H1763" s="1">
        <v>61</v>
      </c>
      <c r="I1763" s="1">
        <v>0</v>
      </c>
      <c r="J1763" s="1" t="s">
        <v>808</v>
      </c>
      <c r="K1763" s="9" t="str">
        <f t="shared" si="27"/>
        <v>TERCEIRA</v>
      </c>
    </row>
    <row r="1764" spans="1:11" ht="15" customHeight="1">
      <c r="A1764" s="1">
        <v>7</v>
      </c>
      <c r="B1764" s="1">
        <v>7801</v>
      </c>
      <c r="C1764" s="1" t="s">
        <v>53</v>
      </c>
      <c r="D1764" s="1" t="s">
        <v>2617</v>
      </c>
      <c r="E1764" s="1" t="s">
        <v>2618</v>
      </c>
      <c r="F1764" s="1">
        <v>8059</v>
      </c>
      <c r="G1764" s="1">
        <v>151.62</v>
      </c>
      <c r="H1764" s="1">
        <v>53</v>
      </c>
      <c r="I1764" s="1">
        <v>0</v>
      </c>
      <c r="J1764" s="1" t="s">
        <v>808</v>
      </c>
      <c r="K1764" s="9" t="str">
        <f t="shared" si="27"/>
        <v>TERCEIRA</v>
      </c>
    </row>
    <row r="1765" spans="1:11" ht="15" customHeight="1">
      <c r="A1765" s="1">
        <v>7</v>
      </c>
      <c r="B1765" s="1">
        <v>7801</v>
      </c>
      <c r="C1765" s="1" t="s">
        <v>53</v>
      </c>
      <c r="D1765" s="1" t="s">
        <v>2619</v>
      </c>
      <c r="E1765" s="1" t="s">
        <v>2620</v>
      </c>
      <c r="F1765" s="1">
        <v>2242</v>
      </c>
      <c r="G1765" s="1">
        <v>82.24</v>
      </c>
      <c r="H1765" s="1">
        <v>27</v>
      </c>
      <c r="I1765" s="1">
        <v>0</v>
      </c>
      <c r="J1765" s="1" t="s">
        <v>808</v>
      </c>
      <c r="K1765" s="9" t="str">
        <f t="shared" si="27"/>
        <v>TERCEIRA</v>
      </c>
    </row>
    <row r="1766" spans="1:11" ht="15" customHeight="1">
      <c r="A1766" s="1">
        <v>7</v>
      </c>
      <c r="B1766" s="1">
        <v>7801</v>
      </c>
      <c r="C1766" s="1" t="s">
        <v>53</v>
      </c>
      <c r="D1766" s="1" t="s">
        <v>2621</v>
      </c>
      <c r="E1766" s="1" t="s">
        <v>2622</v>
      </c>
      <c r="F1766" s="1">
        <v>6280</v>
      </c>
      <c r="G1766" s="1">
        <v>124.46</v>
      </c>
      <c r="H1766" s="1">
        <v>50</v>
      </c>
      <c r="I1766" s="1">
        <v>0</v>
      </c>
      <c r="J1766" s="1" t="s">
        <v>808</v>
      </c>
      <c r="K1766" s="9" t="str">
        <f t="shared" si="27"/>
        <v>TERCEIRA</v>
      </c>
    </row>
    <row r="1767" spans="1:11" ht="15" customHeight="1">
      <c r="A1767" s="1">
        <v>7</v>
      </c>
      <c r="B1767" s="1">
        <v>7801</v>
      </c>
      <c r="C1767" s="1" t="s">
        <v>53</v>
      </c>
      <c r="D1767" s="1" t="s">
        <v>2623</v>
      </c>
      <c r="E1767" s="1" t="s">
        <v>2624</v>
      </c>
      <c r="F1767" s="1">
        <v>1657</v>
      </c>
      <c r="G1767" s="1">
        <v>53.97</v>
      </c>
      <c r="H1767" s="1">
        <v>31</v>
      </c>
      <c r="I1767" s="1">
        <v>0</v>
      </c>
      <c r="J1767" s="1" t="s">
        <v>808</v>
      </c>
      <c r="K1767" s="9" t="str">
        <f t="shared" si="27"/>
        <v>TERCEIRA</v>
      </c>
    </row>
    <row r="1768" spans="1:11" ht="15" customHeight="1">
      <c r="A1768" s="1">
        <v>7</v>
      </c>
      <c r="B1768" s="1">
        <v>7801</v>
      </c>
      <c r="C1768" s="1" t="s">
        <v>53</v>
      </c>
      <c r="D1768" s="1" t="s">
        <v>2625</v>
      </c>
      <c r="E1768" s="1" t="s">
        <v>2626</v>
      </c>
      <c r="F1768" s="1">
        <v>12777</v>
      </c>
      <c r="G1768" s="1">
        <v>191.39</v>
      </c>
      <c r="H1768" s="1">
        <v>67</v>
      </c>
      <c r="I1768" s="1">
        <v>0</v>
      </c>
      <c r="J1768" s="1" t="s">
        <v>808</v>
      </c>
      <c r="K1768" s="9" t="str">
        <f t="shared" si="27"/>
        <v>TERCEIRA</v>
      </c>
    </row>
    <row r="1769" spans="1:11" ht="15" customHeight="1">
      <c r="A1769" s="1">
        <v>7</v>
      </c>
      <c r="B1769" s="1">
        <v>7801</v>
      </c>
      <c r="C1769" s="1" t="s">
        <v>53</v>
      </c>
      <c r="D1769" s="1" t="s">
        <v>2627</v>
      </c>
      <c r="E1769" s="1" t="s">
        <v>2628</v>
      </c>
      <c r="F1769" s="1">
        <v>4236</v>
      </c>
      <c r="G1769" s="1">
        <v>77.92</v>
      </c>
      <c r="H1769" s="1">
        <v>54</v>
      </c>
      <c r="I1769" s="1">
        <v>0</v>
      </c>
      <c r="J1769" s="1" t="s">
        <v>808</v>
      </c>
      <c r="K1769" s="9" t="str">
        <f t="shared" si="27"/>
        <v>TERCEIRA</v>
      </c>
    </row>
    <row r="1770" spans="1:11" ht="15" customHeight="1">
      <c r="A1770" s="1">
        <v>7</v>
      </c>
      <c r="B1770" s="1">
        <v>7801</v>
      </c>
      <c r="C1770" s="1" t="s">
        <v>53</v>
      </c>
      <c r="D1770" s="1" t="s">
        <v>2629</v>
      </c>
      <c r="E1770" s="1" t="s">
        <v>2630</v>
      </c>
      <c r="F1770" s="1">
        <v>205</v>
      </c>
      <c r="G1770" s="1">
        <v>10.78</v>
      </c>
      <c r="H1770" s="1">
        <v>19</v>
      </c>
      <c r="I1770" s="1">
        <v>0</v>
      </c>
      <c r="J1770" s="1" t="s">
        <v>808</v>
      </c>
      <c r="K1770" s="9" t="str">
        <f t="shared" si="27"/>
        <v>TERCEIRA</v>
      </c>
    </row>
    <row r="1771" spans="1:11" ht="15" customHeight="1">
      <c r="A1771" s="1">
        <v>7</v>
      </c>
      <c r="B1771" s="1">
        <v>7801</v>
      </c>
      <c r="C1771" s="1" t="s">
        <v>53</v>
      </c>
      <c r="D1771" s="1" t="s">
        <v>2631</v>
      </c>
      <c r="E1771" s="1" t="s">
        <v>2632</v>
      </c>
      <c r="F1771" s="1">
        <v>1381</v>
      </c>
      <c r="G1771" s="1">
        <v>51.46</v>
      </c>
      <c r="H1771" s="1">
        <v>27</v>
      </c>
      <c r="I1771" s="1">
        <v>0</v>
      </c>
      <c r="J1771" s="1" t="s">
        <v>808</v>
      </c>
      <c r="K1771" s="9" t="str">
        <f t="shared" si="27"/>
        <v>TERCEIRA</v>
      </c>
    </row>
    <row r="1772" spans="1:11" ht="15" customHeight="1">
      <c r="A1772" s="1">
        <v>7</v>
      </c>
      <c r="B1772" s="1">
        <v>7801</v>
      </c>
      <c r="C1772" s="1" t="s">
        <v>53</v>
      </c>
      <c r="D1772" s="1" t="s">
        <v>2633</v>
      </c>
      <c r="E1772" s="1" t="s">
        <v>2634</v>
      </c>
      <c r="F1772" s="1">
        <v>8719</v>
      </c>
      <c r="G1772" s="1">
        <v>131.52000000000001</v>
      </c>
      <c r="H1772" s="1">
        <v>66</v>
      </c>
      <c r="I1772" s="1">
        <v>0</v>
      </c>
      <c r="J1772" s="1" t="s">
        <v>808</v>
      </c>
      <c r="K1772" s="9" t="str">
        <f t="shared" si="27"/>
        <v>TERCEIRA</v>
      </c>
    </row>
    <row r="1773" spans="1:11" ht="15" customHeight="1">
      <c r="A1773" s="1">
        <v>7</v>
      </c>
      <c r="B1773" s="1">
        <v>7801</v>
      </c>
      <c r="C1773" s="1" t="s">
        <v>53</v>
      </c>
      <c r="D1773" s="1" t="s">
        <v>2635</v>
      </c>
      <c r="E1773" s="1" t="s">
        <v>2636</v>
      </c>
      <c r="F1773" s="1">
        <v>6451</v>
      </c>
      <c r="G1773" s="1">
        <v>108.54</v>
      </c>
      <c r="H1773" s="1">
        <v>59</v>
      </c>
      <c r="I1773" s="1">
        <v>0</v>
      </c>
      <c r="J1773" s="1" t="s">
        <v>808</v>
      </c>
      <c r="K1773" s="9" t="str">
        <f t="shared" si="27"/>
        <v>TERCEIRA</v>
      </c>
    </row>
    <row r="1774" spans="1:11" ht="15" customHeight="1">
      <c r="A1774" s="1">
        <v>7</v>
      </c>
      <c r="B1774" s="1">
        <v>7801</v>
      </c>
      <c r="C1774" s="1" t="s">
        <v>53</v>
      </c>
      <c r="D1774" s="1" t="s">
        <v>2637</v>
      </c>
      <c r="E1774" s="1" t="s">
        <v>2638</v>
      </c>
      <c r="F1774" s="1">
        <v>649</v>
      </c>
      <c r="G1774" s="1">
        <v>25.1</v>
      </c>
      <c r="H1774" s="1">
        <v>26</v>
      </c>
      <c r="I1774" s="1">
        <v>0</v>
      </c>
      <c r="J1774" s="1" t="s">
        <v>808</v>
      </c>
      <c r="K1774" s="9" t="str">
        <f t="shared" si="27"/>
        <v>TERCEIRA</v>
      </c>
    </row>
    <row r="1775" spans="1:11" ht="15" customHeight="1">
      <c r="A1775" s="1">
        <v>7</v>
      </c>
      <c r="B1775" s="1">
        <v>7801</v>
      </c>
      <c r="C1775" s="1" t="s">
        <v>53</v>
      </c>
      <c r="D1775" s="1" t="s">
        <v>2639</v>
      </c>
      <c r="E1775" s="1" t="s">
        <v>2640</v>
      </c>
      <c r="F1775" s="1">
        <v>9971</v>
      </c>
      <c r="G1775" s="1">
        <v>154.18</v>
      </c>
      <c r="H1775" s="1">
        <v>65</v>
      </c>
      <c r="I1775" s="1">
        <v>0</v>
      </c>
      <c r="J1775" s="1" t="s">
        <v>808</v>
      </c>
      <c r="K1775" s="9" t="str">
        <f t="shared" si="27"/>
        <v>TERCEIRA</v>
      </c>
    </row>
    <row r="1776" spans="1:11" ht="15" customHeight="1">
      <c r="A1776" s="1">
        <v>7</v>
      </c>
      <c r="B1776" s="1">
        <v>7801</v>
      </c>
      <c r="C1776" s="1" t="s">
        <v>53</v>
      </c>
      <c r="D1776" s="1" t="s">
        <v>2641</v>
      </c>
      <c r="E1776" s="1" t="s">
        <v>2642</v>
      </c>
      <c r="F1776" s="1">
        <v>180</v>
      </c>
      <c r="G1776" s="1">
        <v>6.16</v>
      </c>
      <c r="H1776" s="1">
        <v>29</v>
      </c>
      <c r="I1776" s="1">
        <v>0</v>
      </c>
      <c r="J1776" s="1" t="s">
        <v>808</v>
      </c>
      <c r="K1776" s="9" t="str">
        <f t="shared" si="27"/>
        <v>TERCEIRA</v>
      </c>
    </row>
    <row r="1777" spans="1:11" ht="15" customHeight="1">
      <c r="A1777" s="1">
        <v>7</v>
      </c>
      <c r="B1777" s="1">
        <v>7801</v>
      </c>
      <c r="C1777" s="1" t="s">
        <v>53</v>
      </c>
      <c r="D1777" s="1" t="s">
        <v>2643</v>
      </c>
      <c r="E1777" s="1" t="s">
        <v>2644</v>
      </c>
      <c r="F1777" s="1">
        <v>6301</v>
      </c>
      <c r="G1777" s="1">
        <v>141.76</v>
      </c>
      <c r="H1777" s="1">
        <v>44</v>
      </c>
      <c r="I1777" s="1">
        <v>0</v>
      </c>
      <c r="J1777" s="1" t="s">
        <v>808</v>
      </c>
      <c r="K1777" s="9" t="str">
        <f t="shared" si="27"/>
        <v>TERCEIRA</v>
      </c>
    </row>
    <row r="1778" spans="1:11" ht="15" customHeight="1">
      <c r="A1778" s="1">
        <v>7</v>
      </c>
      <c r="B1778" s="1">
        <v>7801</v>
      </c>
      <c r="C1778" s="1" t="s">
        <v>53</v>
      </c>
      <c r="D1778" s="1" t="s">
        <v>2645</v>
      </c>
      <c r="E1778" s="1" t="s">
        <v>2646</v>
      </c>
      <c r="F1778" s="1">
        <v>1368</v>
      </c>
      <c r="G1778" s="1">
        <v>42</v>
      </c>
      <c r="H1778" s="1">
        <v>33</v>
      </c>
      <c r="I1778" s="1">
        <v>0</v>
      </c>
      <c r="J1778" s="1" t="s">
        <v>808</v>
      </c>
      <c r="K1778" s="9" t="str">
        <f t="shared" si="27"/>
        <v>TERCEIRA</v>
      </c>
    </row>
    <row r="1779" spans="1:11" ht="15" customHeight="1">
      <c r="A1779" s="1">
        <v>7</v>
      </c>
      <c r="B1779" s="1">
        <v>7801</v>
      </c>
      <c r="C1779" s="1" t="s">
        <v>53</v>
      </c>
      <c r="D1779" s="1" t="s">
        <v>2647</v>
      </c>
      <c r="E1779" s="1" t="s">
        <v>2648</v>
      </c>
      <c r="F1779" s="1">
        <v>683</v>
      </c>
      <c r="G1779" s="1">
        <v>15.53</v>
      </c>
      <c r="H1779" s="1">
        <v>44</v>
      </c>
      <c r="I1779" s="1">
        <v>0</v>
      </c>
      <c r="J1779" s="1" t="s">
        <v>808</v>
      </c>
      <c r="K1779" s="9" t="str">
        <f t="shared" si="27"/>
        <v>TERCEIRA</v>
      </c>
    </row>
    <row r="1780" spans="1:11" ht="15" customHeight="1">
      <c r="A1780" s="1">
        <v>7</v>
      </c>
      <c r="B1780" s="1">
        <v>7801</v>
      </c>
      <c r="C1780" s="1" t="s">
        <v>53</v>
      </c>
      <c r="D1780" s="1" t="s">
        <v>2649</v>
      </c>
      <c r="E1780" s="1" t="s">
        <v>2650</v>
      </c>
      <c r="F1780" s="1">
        <v>5143</v>
      </c>
      <c r="G1780" s="1">
        <v>124.17</v>
      </c>
      <c r="H1780" s="1">
        <v>41</v>
      </c>
      <c r="I1780" s="1">
        <v>0</v>
      </c>
      <c r="J1780" s="1" t="s">
        <v>808</v>
      </c>
      <c r="K1780" s="9" t="str">
        <f t="shared" si="27"/>
        <v>TERCEIRA</v>
      </c>
    </row>
    <row r="1781" spans="1:11" ht="15" customHeight="1">
      <c r="A1781" s="1">
        <v>7</v>
      </c>
      <c r="B1781" s="1">
        <v>7801</v>
      </c>
      <c r="C1781" s="1" t="s">
        <v>53</v>
      </c>
      <c r="D1781" s="1" t="s">
        <v>2651</v>
      </c>
      <c r="E1781" s="1" t="s">
        <v>2652</v>
      </c>
      <c r="F1781" s="1">
        <v>4801</v>
      </c>
      <c r="G1781" s="1">
        <v>97.96</v>
      </c>
      <c r="H1781" s="1">
        <v>49</v>
      </c>
      <c r="I1781" s="1">
        <v>0</v>
      </c>
      <c r="J1781" s="1" t="s">
        <v>808</v>
      </c>
      <c r="K1781" s="9" t="str">
        <f t="shared" si="27"/>
        <v>TERCEIRA</v>
      </c>
    </row>
    <row r="1782" spans="1:11" ht="15" customHeight="1">
      <c r="A1782" s="1">
        <v>7</v>
      </c>
      <c r="B1782" s="1">
        <v>7801</v>
      </c>
      <c r="C1782" s="1" t="s">
        <v>53</v>
      </c>
      <c r="D1782" s="1" t="s">
        <v>2653</v>
      </c>
      <c r="E1782" s="1" t="s">
        <v>2654</v>
      </c>
      <c r="F1782" s="1">
        <v>7109</v>
      </c>
      <c r="G1782" s="1">
        <v>144.93</v>
      </c>
      <c r="H1782" s="1">
        <v>49</v>
      </c>
      <c r="I1782" s="1">
        <v>0</v>
      </c>
      <c r="J1782" s="1" t="s">
        <v>808</v>
      </c>
      <c r="K1782" s="9" t="str">
        <f t="shared" si="27"/>
        <v>TERCEIRA</v>
      </c>
    </row>
    <row r="1783" spans="1:11" ht="15" customHeight="1">
      <c r="A1783" s="1">
        <v>7</v>
      </c>
      <c r="B1783" s="1">
        <v>7801</v>
      </c>
      <c r="C1783" s="1" t="s">
        <v>53</v>
      </c>
      <c r="D1783" s="1" t="s">
        <v>2655</v>
      </c>
      <c r="E1783" s="1" t="s">
        <v>2656</v>
      </c>
      <c r="F1783" s="1">
        <v>412</v>
      </c>
      <c r="G1783" s="1">
        <v>17.899999999999999</v>
      </c>
      <c r="H1783" s="1">
        <v>23</v>
      </c>
      <c r="I1783" s="1">
        <v>0</v>
      </c>
      <c r="J1783" s="1" t="s">
        <v>808</v>
      </c>
      <c r="K1783" s="9" t="str">
        <f t="shared" si="27"/>
        <v>TERCEIRA</v>
      </c>
    </row>
    <row r="1784" spans="1:11" ht="15" customHeight="1">
      <c r="A1784" s="1">
        <v>7</v>
      </c>
      <c r="B1784" s="1">
        <v>7801</v>
      </c>
      <c r="C1784" s="1" t="s">
        <v>53</v>
      </c>
      <c r="D1784" s="1" t="s">
        <v>2657</v>
      </c>
      <c r="E1784" s="1" t="s">
        <v>2658</v>
      </c>
      <c r="F1784" s="1">
        <v>19</v>
      </c>
      <c r="G1784" s="1">
        <v>4.4400000000000004</v>
      </c>
      <c r="H1784" s="1">
        <v>4</v>
      </c>
      <c r="I1784" s="1">
        <v>0</v>
      </c>
      <c r="J1784" s="1" t="s">
        <v>808</v>
      </c>
      <c r="K1784" s="9" t="str">
        <f t="shared" si="27"/>
        <v>TERCEIRA</v>
      </c>
    </row>
    <row r="1785" spans="1:11" ht="15" customHeight="1">
      <c r="A1785" s="1">
        <v>7</v>
      </c>
      <c r="B1785" s="1">
        <v>7801</v>
      </c>
      <c r="C1785" s="1" t="s">
        <v>53</v>
      </c>
      <c r="D1785" s="1" t="s">
        <v>2659</v>
      </c>
      <c r="E1785" s="1" t="s">
        <v>2660</v>
      </c>
      <c r="F1785" s="1">
        <v>10417</v>
      </c>
      <c r="G1785" s="1">
        <v>141.02000000000001</v>
      </c>
      <c r="H1785" s="1">
        <v>74</v>
      </c>
      <c r="I1785" s="1">
        <v>0</v>
      </c>
      <c r="J1785" s="1" t="s">
        <v>808</v>
      </c>
      <c r="K1785" s="9" t="str">
        <f t="shared" si="27"/>
        <v>TERCEIRA</v>
      </c>
    </row>
    <row r="1786" spans="1:11" ht="15" customHeight="1">
      <c r="A1786" s="1">
        <v>7</v>
      </c>
      <c r="B1786" s="1">
        <v>7801</v>
      </c>
      <c r="C1786" s="1" t="s">
        <v>53</v>
      </c>
      <c r="D1786" s="1" t="s">
        <v>2661</v>
      </c>
      <c r="E1786" s="1" t="s">
        <v>2662</v>
      </c>
      <c r="F1786" s="1">
        <v>984</v>
      </c>
      <c r="G1786" s="1">
        <v>23.38</v>
      </c>
      <c r="H1786" s="1">
        <v>42</v>
      </c>
      <c r="I1786" s="1">
        <v>0</v>
      </c>
      <c r="J1786" s="1" t="s">
        <v>808</v>
      </c>
      <c r="K1786" s="9" t="str">
        <f t="shared" si="27"/>
        <v>TERCEIRA</v>
      </c>
    </row>
    <row r="1787" spans="1:11" ht="15" customHeight="1">
      <c r="A1787" s="1">
        <v>7</v>
      </c>
      <c r="B1787" s="1">
        <v>7801</v>
      </c>
      <c r="C1787" s="1" t="s">
        <v>53</v>
      </c>
      <c r="D1787" s="1" t="s">
        <v>2663</v>
      </c>
      <c r="E1787" s="1" t="s">
        <v>2664</v>
      </c>
      <c r="F1787" s="1">
        <v>4631</v>
      </c>
      <c r="G1787" s="1">
        <v>108.73</v>
      </c>
      <c r="H1787" s="1">
        <v>43</v>
      </c>
      <c r="I1787" s="1">
        <v>0</v>
      </c>
      <c r="J1787" s="1" t="s">
        <v>808</v>
      </c>
      <c r="K1787" s="9" t="str">
        <f t="shared" si="27"/>
        <v>TERCEIRA</v>
      </c>
    </row>
    <row r="1788" spans="1:11" ht="15" customHeight="1">
      <c r="A1788" s="1">
        <v>7</v>
      </c>
      <c r="B1788" s="1">
        <v>7801</v>
      </c>
      <c r="C1788" s="1" t="s">
        <v>53</v>
      </c>
      <c r="D1788" s="1" t="s">
        <v>2665</v>
      </c>
      <c r="E1788" s="1" t="s">
        <v>2666</v>
      </c>
      <c r="F1788" s="1">
        <v>3594</v>
      </c>
      <c r="G1788" s="1">
        <v>89</v>
      </c>
      <c r="H1788" s="1">
        <v>40</v>
      </c>
      <c r="I1788" s="1">
        <v>0</v>
      </c>
      <c r="J1788" s="1" t="s">
        <v>808</v>
      </c>
      <c r="K1788" s="9" t="str">
        <f t="shared" si="27"/>
        <v>TERCEIRA</v>
      </c>
    </row>
    <row r="1789" spans="1:11" ht="15" customHeight="1">
      <c r="A1789" s="1">
        <v>7</v>
      </c>
      <c r="B1789" s="1">
        <v>7801</v>
      </c>
      <c r="C1789" s="1" t="s">
        <v>53</v>
      </c>
      <c r="D1789" s="1" t="s">
        <v>2667</v>
      </c>
      <c r="E1789" s="1" t="s">
        <v>2668</v>
      </c>
      <c r="F1789" s="1">
        <v>831</v>
      </c>
      <c r="G1789" s="1">
        <v>28.39</v>
      </c>
      <c r="H1789" s="1">
        <v>29</v>
      </c>
      <c r="I1789" s="1">
        <v>0</v>
      </c>
      <c r="J1789" s="1" t="s">
        <v>808</v>
      </c>
      <c r="K1789" s="9" t="str">
        <f t="shared" si="27"/>
        <v>TERCEIRA</v>
      </c>
    </row>
    <row r="1790" spans="1:11" ht="15" customHeight="1">
      <c r="A1790" s="1">
        <v>7</v>
      </c>
      <c r="B1790" s="1">
        <v>7801</v>
      </c>
      <c r="C1790" s="1" t="s">
        <v>53</v>
      </c>
      <c r="D1790" s="1" t="s">
        <v>2669</v>
      </c>
      <c r="E1790" s="1" t="s">
        <v>2670</v>
      </c>
      <c r="F1790" s="1">
        <v>246</v>
      </c>
      <c r="G1790" s="1">
        <v>11.23</v>
      </c>
      <c r="H1790" s="1">
        <v>22</v>
      </c>
      <c r="I1790" s="1">
        <v>0</v>
      </c>
      <c r="J1790" s="1" t="s">
        <v>808</v>
      </c>
      <c r="K1790" s="9" t="str">
        <f t="shared" si="27"/>
        <v>TERCEIRA</v>
      </c>
    </row>
    <row r="1791" spans="1:11" ht="15" customHeight="1">
      <c r="A1791" s="1">
        <v>7</v>
      </c>
      <c r="B1791" s="1">
        <v>7801</v>
      </c>
      <c r="C1791" s="1" t="s">
        <v>53</v>
      </c>
      <c r="D1791" s="1" t="s">
        <v>2671</v>
      </c>
      <c r="E1791" s="1" t="s">
        <v>2672</v>
      </c>
      <c r="F1791" s="1">
        <v>5287</v>
      </c>
      <c r="G1791" s="1">
        <v>131.62</v>
      </c>
      <c r="H1791" s="1">
        <v>40</v>
      </c>
      <c r="I1791" s="1">
        <v>0</v>
      </c>
      <c r="J1791" s="1" t="s">
        <v>808</v>
      </c>
      <c r="K1791" s="9" t="str">
        <f t="shared" si="27"/>
        <v>TERCEIRA</v>
      </c>
    </row>
    <row r="1792" spans="1:11" ht="15" customHeight="1">
      <c r="A1792" s="1">
        <v>7</v>
      </c>
      <c r="B1792" s="1">
        <v>7801</v>
      </c>
      <c r="C1792" s="1" t="s">
        <v>53</v>
      </c>
      <c r="D1792" s="1" t="s">
        <v>2673</v>
      </c>
      <c r="E1792" s="1" t="s">
        <v>2674</v>
      </c>
      <c r="F1792" s="1">
        <v>466</v>
      </c>
      <c r="G1792" s="1">
        <v>15.67</v>
      </c>
      <c r="H1792" s="1">
        <v>30</v>
      </c>
      <c r="I1792" s="1">
        <v>0</v>
      </c>
      <c r="J1792" s="1" t="s">
        <v>808</v>
      </c>
      <c r="K1792" s="9" t="str">
        <f t="shared" si="27"/>
        <v>TERCEIRA</v>
      </c>
    </row>
    <row r="1793" spans="1:11" ht="15" customHeight="1">
      <c r="A1793" s="1">
        <v>7</v>
      </c>
      <c r="B1793" s="1">
        <v>7801</v>
      </c>
      <c r="C1793" s="1" t="s">
        <v>53</v>
      </c>
      <c r="D1793" s="1" t="s">
        <v>2675</v>
      </c>
      <c r="E1793" s="1" t="s">
        <v>2676</v>
      </c>
      <c r="F1793" s="1">
        <v>868</v>
      </c>
      <c r="G1793" s="1">
        <v>32.200000000000003</v>
      </c>
      <c r="H1793" s="1">
        <v>27</v>
      </c>
      <c r="I1793" s="1">
        <v>0</v>
      </c>
      <c r="J1793" s="1" t="s">
        <v>808</v>
      </c>
      <c r="K1793" s="9" t="str">
        <f t="shared" si="27"/>
        <v>TERCEIRA</v>
      </c>
    </row>
    <row r="1794" spans="1:11" ht="15" customHeight="1">
      <c r="A1794" s="1">
        <v>7</v>
      </c>
      <c r="B1794" s="1">
        <v>7801</v>
      </c>
      <c r="C1794" s="1" t="s">
        <v>53</v>
      </c>
      <c r="D1794" s="1" t="s">
        <v>2677</v>
      </c>
      <c r="E1794" s="1" t="s">
        <v>2678</v>
      </c>
      <c r="F1794" s="1">
        <v>4582</v>
      </c>
      <c r="G1794" s="1">
        <v>75.14</v>
      </c>
      <c r="H1794" s="1">
        <v>61</v>
      </c>
      <c r="I1794" s="1">
        <v>0</v>
      </c>
      <c r="J1794" s="1" t="s">
        <v>808</v>
      </c>
      <c r="K1794" s="9" t="str">
        <f t="shared" ref="K1794:K1857" si="28">IF(J1794&lt;&gt;"",IF(OR(UPPER(J1794)="TERCEIRO",UPPER(J1794)="TERCEIRA"),"TERCEIRA",IF(UPPER(J1794)="GPA","GPA",J1794)),IF(LEFT(D1794,1)="T","TERCEIRA","GPA"))</f>
        <v>TERCEIRA</v>
      </c>
    </row>
    <row r="1795" spans="1:11" ht="15" customHeight="1">
      <c r="A1795" s="1">
        <v>7</v>
      </c>
      <c r="B1795" s="1">
        <v>7801</v>
      </c>
      <c r="C1795" s="1" t="s">
        <v>53</v>
      </c>
      <c r="D1795" s="1" t="s">
        <v>2679</v>
      </c>
      <c r="E1795" s="1" t="s">
        <v>2680</v>
      </c>
      <c r="F1795" s="1">
        <v>2943</v>
      </c>
      <c r="G1795" s="1">
        <v>56.94</v>
      </c>
      <c r="H1795" s="1">
        <v>52</v>
      </c>
      <c r="I1795" s="1">
        <v>0</v>
      </c>
      <c r="J1795" s="1" t="s">
        <v>808</v>
      </c>
      <c r="K1795" s="9" t="str">
        <f t="shared" si="28"/>
        <v>TERCEIRA</v>
      </c>
    </row>
    <row r="1796" spans="1:11" ht="15" customHeight="1">
      <c r="A1796" s="1">
        <v>7</v>
      </c>
      <c r="B1796" s="1">
        <v>7801</v>
      </c>
      <c r="C1796" s="1" t="s">
        <v>53</v>
      </c>
      <c r="D1796" s="1" t="s">
        <v>2681</v>
      </c>
      <c r="E1796" s="1" t="s">
        <v>2682</v>
      </c>
      <c r="F1796" s="1">
        <v>5371</v>
      </c>
      <c r="G1796" s="1">
        <v>108.1</v>
      </c>
      <c r="H1796" s="1">
        <v>50</v>
      </c>
      <c r="I1796" s="1">
        <v>0</v>
      </c>
      <c r="J1796" s="1" t="s">
        <v>808</v>
      </c>
      <c r="K1796" s="9" t="str">
        <f t="shared" si="28"/>
        <v>TERCEIRA</v>
      </c>
    </row>
    <row r="1797" spans="1:11" ht="15" customHeight="1">
      <c r="A1797" s="1">
        <v>7</v>
      </c>
      <c r="B1797" s="1">
        <v>7801</v>
      </c>
      <c r="C1797" s="1" t="s">
        <v>53</v>
      </c>
      <c r="D1797" s="1" t="s">
        <v>2683</v>
      </c>
      <c r="E1797" s="1" t="s">
        <v>2684</v>
      </c>
      <c r="F1797" s="1">
        <v>5432</v>
      </c>
      <c r="G1797" s="1">
        <v>113.41</v>
      </c>
      <c r="H1797" s="1">
        <v>48</v>
      </c>
      <c r="I1797" s="1">
        <v>0</v>
      </c>
      <c r="J1797" s="1" t="s">
        <v>808</v>
      </c>
      <c r="K1797" s="9" t="str">
        <f t="shared" si="28"/>
        <v>TERCEIRA</v>
      </c>
    </row>
    <row r="1798" spans="1:11" ht="15" customHeight="1">
      <c r="A1798" s="1">
        <v>7</v>
      </c>
      <c r="B1798" s="1">
        <v>7801</v>
      </c>
      <c r="C1798" s="1" t="s">
        <v>53</v>
      </c>
      <c r="D1798" s="1" t="s">
        <v>2685</v>
      </c>
      <c r="E1798" s="1" t="s">
        <v>2686</v>
      </c>
      <c r="F1798" s="1">
        <v>2044</v>
      </c>
      <c r="G1798" s="1">
        <v>81.58</v>
      </c>
      <c r="H1798" s="1">
        <v>25</v>
      </c>
      <c r="I1798" s="1">
        <v>0</v>
      </c>
      <c r="J1798" s="1" t="s">
        <v>808</v>
      </c>
      <c r="K1798" s="9" t="str">
        <f t="shared" si="28"/>
        <v>TERCEIRA</v>
      </c>
    </row>
    <row r="1799" spans="1:11" ht="15" customHeight="1">
      <c r="A1799" s="1">
        <v>7</v>
      </c>
      <c r="B1799" s="1">
        <v>7801</v>
      </c>
      <c r="C1799" s="1" t="s">
        <v>53</v>
      </c>
      <c r="D1799" s="1" t="s">
        <v>2687</v>
      </c>
      <c r="E1799" s="1" t="s">
        <v>2688</v>
      </c>
      <c r="F1799" s="1">
        <v>259</v>
      </c>
      <c r="G1799" s="1">
        <v>5.21</v>
      </c>
      <c r="H1799" s="1">
        <v>50</v>
      </c>
      <c r="I1799" s="1">
        <v>0</v>
      </c>
      <c r="J1799" s="1" t="s">
        <v>808</v>
      </c>
      <c r="K1799" s="9" t="str">
        <f t="shared" si="28"/>
        <v>TERCEIRA</v>
      </c>
    </row>
    <row r="1800" spans="1:11" ht="15" customHeight="1">
      <c r="A1800" s="1">
        <v>7</v>
      </c>
      <c r="B1800" s="1">
        <v>7801</v>
      </c>
      <c r="C1800" s="1" t="s">
        <v>53</v>
      </c>
      <c r="D1800" s="1" t="s">
        <v>2689</v>
      </c>
      <c r="E1800" s="1" t="s">
        <v>2690</v>
      </c>
      <c r="F1800" s="1">
        <v>1536</v>
      </c>
      <c r="G1800" s="1">
        <v>37.049999999999997</v>
      </c>
      <c r="H1800" s="1">
        <v>41</v>
      </c>
      <c r="I1800" s="1">
        <v>0</v>
      </c>
      <c r="J1800" s="1" t="s">
        <v>808</v>
      </c>
      <c r="K1800" s="9" t="str">
        <f t="shared" si="28"/>
        <v>TERCEIRA</v>
      </c>
    </row>
    <row r="1801" spans="1:11" ht="15" customHeight="1">
      <c r="A1801" s="1">
        <v>7</v>
      </c>
      <c r="B1801" s="1">
        <v>7801</v>
      </c>
      <c r="C1801" s="1" t="s">
        <v>20</v>
      </c>
      <c r="D1801" s="1" t="s">
        <v>2691</v>
      </c>
      <c r="E1801" s="1" t="s">
        <v>2692</v>
      </c>
      <c r="F1801" s="1">
        <v>88</v>
      </c>
      <c r="G1801" s="1">
        <v>10.08</v>
      </c>
      <c r="H1801" s="1">
        <v>9</v>
      </c>
      <c r="I1801" s="1">
        <v>0</v>
      </c>
      <c r="J1801" s="1" t="s">
        <v>808</v>
      </c>
      <c r="K1801" s="9" t="str">
        <f t="shared" si="28"/>
        <v>TERCEIRA</v>
      </c>
    </row>
    <row r="1802" spans="1:11" ht="15" customHeight="1">
      <c r="A1802" s="1">
        <v>7</v>
      </c>
      <c r="B1802" s="1">
        <v>7801</v>
      </c>
      <c r="C1802" s="1" t="s">
        <v>53</v>
      </c>
      <c r="D1802" s="1" t="s">
        <v>2691</v>
      </c>
      <c r="E1802" s="1" t="s">
        <v>2692</v>
      </c>
      <c r="F1802" s="1">
        <v>1605</v>
      </c>
      <c r="G1802" s="1">
        <v>35.83</v>
      </c>
      <c r="H1802" s="1">
        <v>45</v>
      </c>
      <c r="I1802" s="1">
        <v>0</v>
      </c>
      <c r="J1802" s="1" t="s">
        <v>808</v>
      </c>
      <c r="K1802" s="9" t="str">
        <f t="shared" si="28"/>
        <v>TERCEIRA</v>
      </c>
    </row>
    <row r="1803" spans="1:11" ht="15" customHeight="1">
      <c r="A1803" s="1">
        <v>7</v>
      </c>
      <c r="B1803" s="1">
        <v>7801</v>
      </c>
      <c r="C1803" s="1" t="s">
        <v>53</v>
      </c>
      <c r="D1803" s="1" t="s">
        <v>2693</v>
      </c>
      <c r="E1803" s="1" t="s">
        <v>2694</v>
      </c>
      <c r="F1803" s="1">
        <v>1034</v>
      </c>
      <c r="G1803" s="1">
        <v>22.47</v>
      </c>
      <c r="H1803" s="1">
        <v>46</v>
      </c>
      <c r="I1803" s="1">
        <v>0</v>
      </c>
      <c r="J1803" s="1" t="s">
        <v>808</v>
      </c>
      <c r="K1803" s="9" t="str">
        <f t="shared" si="28"/>
        <v>TERCEIRA</v>
      </c>
    </row>
    <row r="1804" spans="1:11" ht="15" customHeight="1">
      <c r="A1804" s="1">
        <v>7</v>
      </c>
      <c r="B1804" s="1">
        <v>7801</v>
      </c>
      <c r="C1804" s="1" t="s">
        <v>53</v>
      </c>
      <c r="D1804" s="1" t="s">
        <v>2695</v>
      </c>
      <c r="E1804" s="1" t="s">
        <v>2696</v>
      </c>
      <c r="F1804" s="1">
        <v>6713</v>
      </c>
      <c r="G1804" s="1">
        <v>133.36000000000001</v>
      </c>
      <c r="H1804" s="1">
        <v>50</v>
      </c>
      <c r="I1804" s="1">
        <v>0</v>
      </c>
      <c r="J1804" s="1" t="s">
        <v>808</v>
      </c>
      <c r="K1804" s="9" t="str">
        <f t="shared" si="28"/>
        <v>TERCEIRA</v>
      </c>
    </row>
    <row r="1805" spans="1:11" ht="15" customHeight="1">
      <c r="A1805" s="1">
        <v>7</v>
      </c>
      <c r="B1805" s="1">
        <v>7801</v>
      </c>
      <c r="C1805" s="1" t="s">
        <v>53</v>
      </c>
      <c r="D1805" s="1" t="s">
        <v>2697</v>
      </c>
      <c r="E1805" s="1" t="s">
        <v>2698</v>
      </c>
      <c r="F1805" s="1">
        <v>3855</v>
      </c>
      <c r="G1805" s="1">
        <v>89.73</v>
      </c>
      <c r="H1805" s="1">
        <v>43</v>
      </c>
      <c r="I1805" s="1">
        <v>0</v>
      </c>
      <c r="J1805" s="1" t="s">
        <v>808</v>
      </c>
      <c r="K1805" s="9" t="str">
        <f t="shared" si="28"/>
        <v>TERCEIRA</v>
      </c>
    </row>
    <row r="1806" spans="1:11" ht="15" customHeight="1">
      <c r="A1806" s="1">
        <v>7</v>
      </c>
      <c r="B1806" s="1">
        <v>7801</v>
      </c>
      <c r="C1806" s="1" t="s">
        <v>53</v>
      </c>
      <c r="D1806" s="1" t="s">
        <v>2699</v>
      </c>
      <c r="E1806" s="1" t="s">
        <v>2700</v>
      </c>
      <c r="F1806" s="1">
        <v>12806</v>
      </c>
      <c r="G1806" s="1">
        <v>171.42</v>
      </c>
      <c r="H1806" s="1">
        <v>75</v>
      </c>
      <c r="I1806" s="1">
        <v>0</v>
      </c>
      <c r="J1806" s="1" t="s">
        <v>808</v>
      </c>
      <c r="K1806" s="9" t="str">
        <f t="shared" si="28"/>
        <v>TERCEIRA</v>
      </c>
    </row>
    <row r="1807" spans="1:11" ht="15" customHeight="1">
      <c r="A1807" s="1">
        <v>7</v>
      </c>
      <c r="B1807" s="1">
        <v>7801</v>
      </c>
      <c r="C1807" s="1" t="s">
        <v>53</v>
      </c>
      <c r="D1807" s="1" t="s">
        <v>2701</v>
      </c>
      <c r="E1807" s="1" t="s">
        <v>2702</v>
      </c>
      <c r="F1807" s="1">
        <v>9540</v>
      </c>
      <c r="G1807" s="1">
        <v>156.97999999999999</v>
      </c>
      <c r="H1807" s="1">
        <v>61</v>
      </c>
      <c r="I1807" s="1">
        <v>0</v>
      </c>
      <c r="J1807" s="1" t="s">
        <v>808</v>
      </c>
      <c r="K1807" s="9" t="str">
        <f t="shared" si="28"/>
        <v>TERCEIRA</v>
      </c>
    </row>
    <row r="1808" spans="1:11" ht="15" customHeight="1">
      <c r="A1808" s="1">
        <v>7</v>
      </c>
      <c r="B1808" s="1">
        <v>7801</v>
      </c>
      <c r="C1808" s="1" t="s">
        <v>53</v>
      </c>
      <c r="D1808" s="1" t="s">
        <v>2703</v>
      </c>
      <c r="E1808" s="1" t="s">
        <v>2704</v>
      </c>
      <c r="F1808" s="1">
        <v>1767</v>
      </c>
      <c r="G1808" s="1">
        <v>58.09</v>
      </c>
      <c r="H1808" s="1">
        <v>30</v>
      </c>
      <c r="I1808" s="1">
        <v>0</v>
      </c>
      <c r="J1808" s="1" t="s">
        <v>808</v>
      </c>
      <c r="K1808" s="9" t="str">
        <f t="shared" si="28"/>
        <v>TERCEIRA</v>
      </c>
    </row>
    <row r="1809" spans="1:11" ht="15" customHeight="1">
      <c r="A1809" s="1">
        <v>7</v>
      </c>
      <c r="B1809" s="1">
        <v>7801</v>
      </c>
      <c r="C1809" s="1" t="s">
        <v>53</v>
      </c>
      <c r="D1809" s="1" t="s">
        <v>2705</v>
      </c>
      <c r="E1809" s="1" t="s">
        <v>2706</v>
      </c>
      <c r="F1809" s="1">
        <v>8148</v>
      </c>
      <c r="G1809" s="1">
        <v>177.5</v>
      </c>
      <c r="H1809" s="1">
        <v>46</v>
      </c>
      <c r="I1809" s="1">
        <v>0</v>
      </c>
      <c r="J1809" s="1" t="s">
        <v>808</v>
      </c>
      <c r="K1809" s="9" t="str">
        <f t="shared" si="28"/>
        <v>TERCEIRA</v>
      </c>
    </row>
    <row r="1810" spans="1:11" ht="15" customHeight="1">
      <c r="A1810" s="1">
        <v>7</v>
      </c>
      <c r="B1810" s="1">
        <v>7801</v>
      </c>
      <c r="C1810" s="1" t="s">
        <v>53</v>
      </c>
      <c r="D1810" s="1" t="s">
        <v>2707</v>
      </c>
      <c r="E1810" s="1" t="s">
        <v>2708</v>
      </c>
      <c r="F1810" s="1">
        <v>4296</v>
      </c>
      <c r="G1810" s="1">
        <v>66.55</v>
      </c>
      <c r="H1810" s="1">
        <v>65</v>
      </c>
      <c r="I1810" s="1">
        <v>0</v>
      </c>
      <c r="J1810" s="1" t="s">
        <v>808</v>
      </c>
      <c r="K1810" s="9" t="str">
        <f t="shared" si="28"/>
        <v>TERCEIRA</v>
      </c>
    </row>
    <row r="1811" spans="1:11" ht="15" customHeight="1">
      <c r="A1811" s="1">
        <v>7</v>
      </c>
      <c r="B1811" s="1">
        <v>7801</v>
      </c>
      <c r="C1811" s="1" t="s">
        <v>53</v>
      </c>
      <c r="D1811" s="1" t="s">
        <v>2709</v>
      </c>
      <c r="E1811" s="1" t="s">
        <v>2710</v>
      </c>
      <c r="F1811" s="1">
        <v>3073</v>
      </c>
      <c r="G1811" s="1">
        <v>74.72</v>
      </c>
      <c r="H1811" s="1">
        <v>41</v>
      </c>
      <c r="I1811" s="1">
        <v>0</v>
      </c>
      <c r="J1811" s="1" t="s">
        <v>808</v>
      </c>
      <c r="K1811" s="9" t="str">
        <f t="shared" si="28"/>
        <v>TERCEIRA</v>
      </c>
    </row>
    <row r="1812" spans="1:11" ht="15" customHeight="1">
      <c r="A1812" s="1">
        <v>7</v>
      </c>
      <c r="B1812" s="1">
        <v>7801</v>
      </c>
      <c r="C1812" s="1" t="s">
        <v>53</v>
      </c>
      <c r="D1812" s="1" t="s">
        <v>2711</v>
      </c>
      <c r="E1812" s="1" t="s">
        <v>2712</v>
      </c>
      <c r="F1812" s="1">
        <v>2160</v>
      </c>
      <c r="G1812" s="1">
        <v>39.17</v>
      </c>
      <c r="H1812" s="1">
        <v>55</v>
      </c>
      <c r="I1812" s="1">
        <v>0</v>
      </c>
      <c r="J1812" s="1" t="s">
        <v>808</v>
      </c>
      <c r="K1812" s="9" t="str">
        <f t="shared" si="28"/>
        <v>TERCEIRA</v>
      </c>
    </row>
    <row r="1813" spans="1:11" ht="15" customHeight="1">
      <c r="A1813" s="1">
        <v>7</v>
      </c>
      <c r="B1813" s="1">
        <v>7801</v>
      </c>
      <c r="C1813" s="1" t="s">
        <v>53</v>
      </c>
      <c r="D1813" s="1" t="s">
        <v>2713</v>
      </c>
      <c r="E1813" s="1" t="s">
        <v>2714</v>
      </c>
      <c r="F1813" s="1">
        <v>3359</v>
      </c>
      <c r="G1813" s="1">
        <v>118.23</v>
      </c>
      <c r="H1813" s="1">
        <v>28</v>
      </c>
      <c r="I1813" s="1">
        <v>0</v>
      </c>
      <c r="J1813" s="1" t="s">
        <v>808</v>
      </c>
      <c r="K1813" s="9" t="str">
        <f t="shared" si="28"/>
        <v>TERCEIRA</v>
      </c>
    </row>
    <row r="1814" spans="1:11" ht="15" customHeight="1">
      <c r="A1814" s="1">
        <v>7</v>
      </c>
      <c r="B1814" s="1">
        <v>7801</v>
      </c>
      <c r="C1814" s="1" t="s">
        <v>53</v>
      </c>
      <c r="D1814" s="1" t="s">
        <v>2715</v>
      </c>
      <c r="E1814" s="1" t="s">
        <v>2716</v>
      </c>
      <c r="F1814" s="1">
        <v>3603</v>
      </c>
      <c r="G1814" s="1">
        <v>113.2</v>
      </c>
      <c r="H1814" s="1">
        <v>32</v>
      </c>
      <c r="I1814" s="1">
        <v>0</v>
      </c>
      <c r="J1814" s="1" t="s">
        <v>808</v>
      </c>
      <c r="K1814" s="9" t="str">
        <f t="shared" si="28"/>
        <v>TERCEIRA</v>
      </c>
    </row>
    <row r="1815" spans="1:11" ht="15" customHeight="1">
      <c r="A1815" s="1">
        <v>7</v>
      </c>
      <c r="B1815" s="1">
        <v>7801</v>
      </c>
      <c r="C1815" s="1" t="s">
        <v>53</v>
      </c>
      <c r="D1815" s="1" t="s">
        <v>2717</v>
      </c>
      <c r="E1815" s="1" t="s">
        <v>2718</v>
      </c>
      <c r="F1815" s="1">
        <v>3406</v>
      </c>
      <c r="G1815" s="1">
        <v>112.77</v>
      </c>
      <c r="H1815" s="1">
        <v>30</v>
      </c>
      <c r="I1815" s="1">
        <v>0</v>
      </c>
      <c r="J1815" s="1" t="s">
        <v>808</v>
      </c>
      <c r="K1815" s="9" t="str">
        <f t="shared" si="28"/>
        <v>TERCEIRA</v>
      </c>
    </row>
    <row r="1816" spans="1:11" ht="15" customHeight="1">
      <c r="A1816" s="1">
        <v>7</v>
      </c>
      <c r="B1816" s="1">
        <v>7801</v>
      </c>
      <c r="C1816" s="1" t="s">
        <v>53</v>
      </c>
      <c r="D1816" s="1" t="s">
        <v>2719</v>
      </c>
      <c r="E1816" s="1" t="s">
        <v>2720</v>
      </c>
      <c r="F1816" s="1">
        <v>56</v>
      </c>
      <c r="G1816" s="1">
        <v>2.35</v>
      </c>
      <c r="H1816" s="1">
        <v>24</v>
      </c>
      <c r="I1816" s="1">
        <v>0</v>
      </c>
      <c r="J1816" s="1" t="s">
        <v>808</v>
      </c>
      <c r="K1816" s="9" t="str">
        <f t="shared" si="28"/>
        <v>TERCEIRA</v>
      </c>
    </row>
    <row r="1817" spans="1:11" ht="15" customHeight="1">
      <c r="A1817" s="1">
        <v>7</v>
      </c>
      <c r="B1817" s="1">
        <v>7801</v>
      </c>
      <c r="C1817" s="1" t="s">
        <v>53</v>
      </c>
      <c r="D1817" s="1" t="s">
        <v>2721</v>
      </c>
      <c r="E1817" s="1" t="s">
        <v>2722</v>
      </c>
      <c r="F1817" s="1">
        <v>2832</v>
      </c>
      <c r="G1817" s="1">
        <v>75.27</v>
      </c>
      <c r="H1817" s="1">
        <v>38</v>
      </c>
      <c r="I1817" s="1">
        <v>0</v>
      </c>
      <c r="J1817" s="1" t="s">
        <v>808</v>
      </c>
      <c r="K1817" s="9" t="str">
        <f t="shared" si="28"/>
        <v>TERCEIRA</v>
      </c>
    </row>
    <row r="1818" spans="1:11" ht="15" customHeight="1">
      <c r="A1818" s="1">
        <v>7</v>
      </c>
      <c r="B1818" s="1">
        <v>7801</v>
      </c>
      <c r="C1818" s="1" t="s">
        <v>53</v>
      </c>
      <c r="D1818" s="1" t="s">
        <v>2723</v>
      </c>
      <c r="E1818" s="1" t="s">
        <v>2724</v>
      </c>
      <c r="F1818" s="1">
        <v>6415</v>
      </c>
      <c r="G1818" s="1">
        <v>126.29</v>
      </c>
      <c r="H1818" s="1">
        <v>51</v>
      </c>
      <c r="I1818" s="1">
        <v>0</v>
      </c>
      <c r="J1818" s="1" t="s">
        <v>808</v>
      </c>
      <c r="K1818" s="9" t="str">
        <f t="shared" si="28"/>
        <v>TERCEIRA</v>
      </c>
    </row>
    <row r="1819" spans="1:11" ht="15" customHeight="1">
      <c r="A1819" s="1">
        <v>7</v>
      </c>
      <c r="B1819" s="1">
        <v>7801</v>
      </c>
      <c r="C1819" s="1" t="s">
        <v>53</v>
      </c>
      <c r="D1819" s="1" t="s">
        <v>2725</v>
      </c>
      <c r="E1819" s="1" t="s">
        <v>2726</v>
      </c>
      <c r="F1819" s="1">
        <v>171</v>
      </c>
      <c r="G1819" s="1">
        <v>3.66</v>
      </c>
      <c r="H1819" s="1">
        <v>47</v>
      </c>
      <c r="I1819" s="1">
        <v>0</v>
      </c>
      <c r="J1819" s="1" t="s">
        <v>808</v>
      </c>
      <c r="K1819" s="9" t="str">
        <f t="shared" si="28"/>
        <v>TERCEIRA</v>
      </c>
    </row>
    <row r="1820" spans="1:11" ht="15" customHeight="1">
      <c r="A1820" s="1">
        <v>7</v>
      </c>
      <c r="B1820" s="1">
        <v>7801</v>
      </c>
      <c r="C1820" s="1" t="s">
        <v>53</v>
      </c>
      <c r="D1820" s="1" t="s">
        <v>2727</v>
      </c>
      <c r="E1820" s="1" t="s">
        <v>2728</v>
      </c>
      <c r="F1820" s="1">
        <v>1707</v>
      </c>
      <c r="G1820" s="1">
        <v>65.77</v>
      </c>
      <c r="H1820" s="1">
        <v>26</v>
      </c>
      <c r="I1820" s="1">
        <v>0</v>
      </c>
      <c r="J1820" s="1" t="s">
        <v>808</v>
      </c>
      <c r="K1820" s="9" t="str">
        <f t="shared" si="28"/>
        <v>TERCEIRA</v>
      </c>
    </row>
    <row r="1821" spans="1:11" ht="15" customHeight="1">
      <c r="A1821" s="1">
        <v>7</v>
      </c>
      <c r="B1821" s="1">
        <v>7801</v>
      </c>
      <c r="C1821" s="1" t="s">
        <v>53</v>
      </c>
      <c r="D1821" s="1" t="s">
        <v>2729</v>
      </c>
      <c r="E1821" s="1" t="s">
        <v>2730</v>
      </c>
      <c r="F1821" s="1">
        <v>3109</v>
      </c>
      <c r="G1821" s="1">
        <v>90.06</v>
      </c>
      <c r="H1821" s="1">
        <v>35</v>
      </c>
      <c r="I1821" s="1">
        <v>0</v>
      </c>
      <c r="J1821" s="1" t="s">
        <v>808</v>
      </c>
      <c r="K1821" s="9" t="str">
        <f t="shared" si="28"/>
        <v>TERCEIRA</v>
      </c>
    </row>
    <row r="1822" spans="1:11" ht="15" customHeight="1">
      <c r="A1822" s="1">
        <v>7</v>
      </c>
      <c r="B1822" s="1">
        <v>7801</v>
      </c>
      <c r="C1822" s="1" t="s">
        <v>53</v>
      </c>
      <c r="D1822" s="1" t="s">
        <v>2731</v>
      </c>
      <c r="E1822" s="1" t="s">
        <v>2732</v>
      </c>
      <c r="F1822" s="1">
        <v>2522</v>
      </c>
      <c r="G1822" s="1">
        <v>83.9</v>
      </c>
      <c r="H1822" s="1">
        <v>30</v>
      </c>
      <c r="I1822" s="1">
        <v>0</v>
      </c>
      <c r="J1822" s="1" t="s">
        <v>808</v>
      </c>
      <c r="K1822" s="9" t="str">
        <f t="shared" si="28"/>
        <v>TERCEIRA</v>
      </c>
    </row>
    <row r="1823" spans="1:11" ht="15" customHeight="1">
      <c r="A1823" s="1">
        <v>7</v>
      </c>
      <c r="B1823" s="1">
        <v>7801</v>
      </c>
      <c r="C1823" s="1" t="s">
        <v>53</v>
      </c>
      <c r="D1823" s="1" t="s">
        <v>2733</v>
      </c>
      <c r="E1823" s="1" t="s">
        <v>2734</v>
      </c>
      <c r="F1823" s="1">
        <v>3865</v>
      </c>
      <c r="G1823" s="1">
        <v>117.48</v>
      </c>
      <c r="H1823" s="1">
        <v>33</v>
      </c>
      <c r="I1823" s="1">
        <v>0</v>
      </c>
      <c r="J1823" s="1" t="s">
        <v>808</v>
      </c>
      <c r="K1823" s="9" t="str">
        <f t="shared" si="28"/>
        <v>TERCEIRA</v>
      </c>
    </row>
    <row r="1824" spans="1:11" ht="15" customHeight="1">
      <c r="A1824" s="1">
        <v>7</v>
      </c>
      <c r="B1824" s="1">
        <v>7801</v>
      </c>
      <c r="C1824" s="1" t="s">
        <v>53</v>
      </c>
      <c r="D1824" s="1" t="s">
        <v>2735</v>
      </c>
      <c r="E1824" s="1" t="s">
        <v>2736</v>
      </c>
      <c r="F1824" s="1">
        <v>12255</v>
      </c>
      <c r="G1824" s="1">
        <v>124.2</v>
      </c>
      <c r="H1824" s="1">
        <v>99</v>
      </c>
      <c r="I1824" s="1">
        <v>0</v>
      </c>
      <c r="J1824" s="1" t="s">
        <v>808</v>
      </c>
      <c r="K1824" s="9" t="str">
        <f t="shared" si="28"/>
        <v>TERCEIRA</v>
      </c>
    </row>
    <row r="1825" spans="1:11" ht="15" customHeight="1">
      <c r="A1825" s="1">
        <v>7</v>
      </c>
      <c r="B1825" s="1">
        <v>7801</v>
      </c>
      <c r="C1825" s="1" t="s">
        <v>53</v>
      </c>
      <c r="D1825" s="1" t="s">
        <v>2737</v>
      </c>
      <c r="E1825" s="1" t="s">
        <v>2738</v>
      </c>
      <c r="F1825" s="1">
        <v>2421</v>
      </c>
      <c r="G1825" s="1">
        <v>87.43</v>
      </c>
      <c r="H1825" s="1">
        <v>28</v>
      </c>
      <c r="I1825" s="1">
        <v>0</v>
      </c>
      <c r="J1825" s="1" t="s">
        <v>808</v>
      </c>
      <c r="K1825" s="9" t="str">
        <f t="shared" si="28"/>
        <v>TERCEIRA</v>
      </c>
    </row>
    <row r="1826" spans="1:11" ht="15" customHeight="1">
      <c r="A1826" s="1">
        <v>7</v>
      </c>
      <c r="B1826" s="1">
        <v>7801</v>
      </c>
      <c r="C1826" s="1" t="s">
        <v>53</v>
      </c>
      <c r="D1826" s="1" t="s">
        <v>2739</v>
      </c>
      <c r="E1826" s="1" t="s">
        <v>2740</v>
      </c>
      <c r="F1826" s="1">
        <v>2055</v>
      </c>
      <c r="G1826" s="1">
        <v>58.03</v>
      </c>
      <c r="H1826" s="1">
        <v>35</v>
      </c>
      <c r="I1826" s="1">
        <v>0</v>
      </c>
      <c r="J1826" s="1" t="s">
        <v>808</v>
      </c>
      <c r="K1826" s="9" t="str">
        <f t="shared" si="28"/>
        <v>TERCEIRA</v>
      </c>
    </row>
    <row r="1827" spans="1:11" ht="15" customHeight="1">
      <c r="A1827" s="1">
        <v>7</v>
      </c>
      <c r="B1827" s="1">
        <v>7801</v>
      </c>
      <c r="C1827" s="1" t="s">
        <v>53</v>
      </c>
      <c r="D1827" s="1" t="s">
        <v>2741</v>
      </c>
      <c r="E1827" s="1" t="s">
        <v>2742</v>
      </c>
      <c r="F1827" s="1">
        <v>317</v>
      </c>
      <c r="G1827" s="1">
        <v>3.49</v>
      </c>
      <c r="H1827" s="1">
        <v>91</v>
      </c>
      <c r="I1827" s="1">
        <v>0</v>
      </c>
      <c r="J1827" s="1" t="s">
        <v>808</v>
      </c>
      <c r="K1827" s="9" t="str">
        <f t="shared" si="28"/>
        <v>TERCEIRA</v>
      </c>
    </row>
    <row r="1828" spans="1:11" ht="15" customHeight="1">
      <c r="A1828" s="1">
        <v>7</v>
      </c>
      <c r="B1828" s="1">
        <v>7801</v>
      </c>
      <c r="C1828" s="1" t="s">
        <v>53</v>
      </c>
      <c r="D1828" s="1" t="s">
        <v>2743</v>
      </c>
      <c r="E1828" s="1" t="s">
        <v>2744</v>
      </c>
      <c r="F1828" s="1">
        <v>175</v>
      </c>
      <c r="G1828" s="1">
        <v>5.79</v>
      </c>
      <c r="H1828" s="1">
        <v>30</v>
      </c>
      <c r="I1828" s="1">
        <v>0</v>
      </c>
      <c r="J1828" s="1" t="s">
        <v>808</v>
      </c>
      <c r="K1828" s="9" t="str">
        <f t="shared" si="28"/>
        <v>TERCEIRA</v>
      </c>
    </row>
    <row r="1829" spans="1:11" ht="15" customHeight="1">
      <c r="A1829" s="1">
        <v>7</v>
      </c>
      <c r="B1829" s="1">
        <v>7801</v>
      </c>
      <c r="C1829" s="1" t="s">
        <v>53</v>
      </c>
      <c r="D1829" s="1" t="s">
        <v>2745</v>
      </c>
      <c r="E1829" s="1" t="s">
        <v>2746</v>
      </c>
      <c r="F1829" s="1">
        <v>2438</v>
      </c>
      <c r="G1829" s="1">
        <v>61.55</v>
      </c>
      <c r="H1829" s="1">
        <v>40</v>
      </c>
      <c r="I1829" s="1">
        <v>0</v>
      </c>
      <c r="J1829" s="1" t="s">
        <v>808</v>
      </c>
      <c r="K1829" s="9" t="str">
        <f t="shared" si="28"/>
        <v>TERCEIRA</v>
      </c>
    </row>
    <row r="1830" spans="1:11" ht="15" customHeight="1">
      <c r="A1830" s="1">
        <v>7</v>
      </c>
      <c r="B1830" s="1">
        <v>7801</v>
      </c>
      <c r="C1830" s="1" t="s">
        <v>53</v>
      </c>
      <c r="D1830" s="1" t="s">
        <v>2747</v>
      </c>
      <c r="E1830" s="1" t="s">
        <v>2748</v>
      </c>
      <c r="F1830" s="1">
        <v>1155</v>
      </c>
      <c r="G1830" s="1">
        <v>33.909999999999997</v>
      </c>
      <c r="H1830" s="1">
        <v>34</v>
      </c>
      <c r="I1830" s="1">
        <v>0</v>
      </c>
      <c r="J1830" s="1" t="s">
        <v>808</v>
      </c>
      <c r="K1830" s="9" t="str">
        <f t="shared" si="28"/>
        <v>TERCEIRA</v>
      </c>
    </row>
    <row r="1831" spans="1:11" ht="15" customHeight="1">
      <c r="A1831" s="1">
        <v>7</v>
      </c>
      <c r="B1831" s="1">
        <v>7801</v>
      </c>
      <c r="C1831" s="1" t="s">
        <v>53</v>
      </c>
      <c r="D1831" s="1" t="s">
        <v>2749</v>
      </c>
      <c r="E1831" s="1" t="s">
        <v>2750</v>
      </c>
      <c r="F1831" s="1">
        <v>582</v>
      </c>
      <c r="G1831" s="1">
        <v>30.53</v>
      </c>
      <c r="H1831" s="1">
        <v>19</v>
      </c>
      <c r="I1831" s="1">
        <v>0</v>
      </c>
      <c r="J1831" s="1" t="s">
        <v>808</v>
      </c>
      <c r="K1831" s="9" t="str">
        <f t="shared" si="28"/>
        <v>TERCEIRA</v>
      </c>
    </row>
    <row r="1832" spans="1:11" ht="15" customHeight="1">
      <c r="A1832" s="1">
        <v>7</v>
      </c>
      <c r="B1832" s="1">
        <v>7801</v>
      </c>
      <c r="C1832" s="1" t="s">
        <v>53</v>
      </c>
      <c r="D1832" s="1" t="s">
        <v>2751</v>
      </c>
      <c r="E1832" s="1" t="s">
        <v>2752</v>
      </c>
      <c r="F1832" s="1">
        <v>1668</v>
      </c>
      <c r="G1832" s="1">
        <v>66.069999999999993</v>
      </c>
      <c r="H1832" s="1">
        <v>25</v>
      </c>
      <c r="I1832" s="1">
        <v>0</v>
      </c>
      <c r="J1832" s="1" t="s">
        <v>808</v>
      </c>
      <c r="K1832" s="9" t="str">
        <f t="shared" si="28"/>
        <v>TERCEIRA</v>
      </c>
    </row>
    <row r="1833" spans="1:11" ht="15" customHeight="1">
      <c r="A1833" s="1">
        <v>7</v>
      </c>
      <c r="B1833" s="1">
        <v>7801</v>
      </c>
      <c r="C1833" s="1" t="s">
        <v>53</v>
      </c>
      <c r="D1833" s="1" t="s">
        <v>2753</v>
      </c>
      <c r="E1833" s="1" t="s">
        <v>2754</v>
      </c>
      <c r="F1833" s="1">
        <v>2882</v>
      </c>
      <c r="G1833" s="1">
        <v>63.55</v>
      </c>
      <c r="H1833" s="1">
        <v>45</v>
      </c>
      <c r="I1833" s="1">
        <v>0</v>
      </c>
      <c r="J1833" s="1" t="s">
        <v>808</v>
      </c>
      <c r="K1833" s="9" t="str">
        <f t="shared" si="28"/>
        <v>TERCEIRA</v>
      </c>
    </row>
    <row r="1834" spans="1:11" ht="15" customHeight="1">
      <c r="A1834" s="1">
        <v>7</v>
      </c>
      <c r="B1834" s="1">
        <v>7801</v>
      </c>
      <c r="C1834" s="1" t="s">
        <v>53</v>
      </c>
      <c r="D1834" s="1" t="s">
        <v>2755</v>
      </c>
      <c r="E1834" s="1" t="s">
        <v>2756</v>
      </c>
      <c r="F1834" s="1">
        <v>1542</v>
      </c>
      <c r="G1834" s="1">
        <v>47.75</v>
      </c>
      <c r="H1834" s="1">
        <v>32</v>
      </c>
      <c r="I1834" s="1">
        <v>0</v>
      </c>
      <c r="J1834" s="1" t="s">
        <v>808</v>
      </c>
      <c r="K1834" s="9" t="str">
        <f t="shared" si="28"/>
        <v>TERCEIRA</v>
      </c>
    </row>
    <row r="1835" spans="1:11" ht="15" customHeight="1">
      <c r="A1835" s="1">
        <v>7</v>
      </c>
      <c r="B1835" s="1">
        <v>7801</v>
      </c>
      <c r="C1835" s="1" t="s">
        <v>53</v>
      </c>
      <c r="D1835" s="1" t="s">
        <v>2757</v>
      </c>
      <c r="E1835" s="1" t="s">
        <v>2758</v>
      </c>
      <c r="F1835" s="1">
        <v>4449</v>
      </c>
      <c r="G1835" s="1">
        <v>77.040000000000006</v>
      </c>
      <c r="H1835" s="1">
        <v>58</v>
      </c>
      <c r="I1835" s="1">
        <v>0</v>
      </c>
      <c r="J1835" s="1" t="s">
        <v>808</v>
      </c>
      <c r="K1835" s="9" t="str">
        <f t="shared" si="28"/>
        <v>TERCEIRA</v>
      </c>
    </row>
    <row r="1836" spans="1:11" ht="15" customHeight="1">
      <c r="A1836" s="1">
        <v>7</v>
      </c>
      <c r="B1836" s="1">
        <v>7801</v>
      </c>
      <c r="C1836" s="1" t="s">
        <v>53</v>
      </c>
      <c r="D1836" s="1" t="s">
        <v>2759</v>
      </c>
      <c r="E1836" s="1" t="s">
        <v>2760</v>
      </c>
      <c r="F1836" s="1">
        <v>2247</v>
      </c>
      <c r="G1836" s="1">
        <v>46.36</v>
      </c>
      <c r="H1836" s="1">
        <v>48</v>
      </c>
      <c r="I1836" s="1">
        <v>0</v>
      </c>
      <c r="J1836" s="1" t="s">
        <v>808</v>
      </c>
      <c r="K1836" s="9" t="str">
        <f t="shared" si="28"/>
        <v>TERCEIRA</v>
      </c>
    </row>
    <row r="1837" spans="1:11" ht="15" customHeight="1">
      <c r="A1837" s="1">
        <v>7</v>
      </c>
      <c r="B1837" s="1">
        <v>7801</v>
      </c>
      <c r="C1837" s="1" t="s">
        <v>53</v>
      </c>
      <c r="D1837" s="1" t="s">
        <v>2761</v>
      </c>
      <c r="E1837" s="1" t="s">
        <v>2762</v>
      </c>
      <c r="F1837" s="1">
        <v>1181</v>
      </c>
      <c r="G1837" s="1">
        <v>51.39</v>
      </c>
      <c r="H1837" s="1">
        <v>23</v>
      </c>
      <c r="I1837" s="1">
        <v>0</v>
      </c>
      <c r="J1837" s="1" t="s">
        <v>808</v>
      </c>
      <c r="K1837" s="9" t="str">
        <f t="shared" si="28"/>
        <v>TERCEIRA</v>
      </c>
    </row>
    <row r="1838" spans="1:11" ht="15" customHeight="1">
      <c r="A1838" s="1">
        <v>7</v>
      </c>
      <c r="B1838" s="1">
        <v>7801</v>
      </c>
      <c r="C1838" s="1" t="s">
        <v>53</v>
      </c>
      <c r="D1838" s="1" t="s">
        <v>2763</v>
      </c>
      <c r="E1838" s="1" t="s">
        <v>2764</v>
      </c>
      <c r="F1838" s="1">
        <v>1219</v>
      </c>
      <c r="G1838" s="1">
        <v>50.61</v>
      </c>
      <c r="H1838" s="1">
        <v>24</v>
      </c>
      <c r="I1838" s="1">
        <v>0</v>
      </c>
      <c r="J1838" s="1" t="s">
        <v>808</v>
      </c>
      <c r="K1838" s="9" t="str">
        <f t="shared" si="28"/>
        <v>TERCEIRA</v>
      </c>
    </row>
    <row r="1839" spans="1:11" ht="15" customHeight="1">
      <c r="A1839" s="1">
        <v>7</v>
      </c>
      <c r="B1839" s="1">
        <v>7801</v>
      </c>
      <c r="C1839" s="1" t="s">
        <v>53</v>
      </c>
      <c r="D1839" s="1" t="s">
        <v>2765</v>
      </c>
      <c r="E1839" s="1" t="s">
        <v>2766</v>
      </c>
      <c r="F1839" s="1">
        <v>1777</v>
      </c>
      <c r="G1839" s="1">
        <v>60.56</v>
      </c>
      <c r="H1839" s="1">
        <v>29</v>
      </c>
      <c r="I1839" s="1">
        <v>0</v>
      </c>
      <c r="J1839" s="1" t="s">
        <v>808</v>
      </c>
      <c r="K1839" s="9" t="str">
        <f t="shared" si="28"/>
        <v>TERCEIRA</v>
      </c>
    </row>
    <row r="1840" spans="1:11" ht="15" customHeight="1">
      <c r="A1840" s="1">
        <v>7</v>
      </c>
      <c r="B1840" s="1">
        <v>7801</v>
      </c>
      <c r="C1840" s="1" t="s">
        <v>53</v>
      </c>
      <c r="D1840" s="1" t="s">
        <v>2767</v>
      </c>
      <c r="E1840" s="1" t="s">
        <v>2768</v>
      </c>
      <c r="F1840" s="1">
        <v>1115</v>
      </c>
      <c r="G1840" s="1">
        <v>40.520000000000003</v>
      </c>
      <c r="H1840" s="1">
        <v>28</v>
      </c>
      <c r="I1840" s="1">
        <v>0</v>
      </c>
      <c r="J1840" s="1" t="s">
        <v>808</v>
      </c>
      <c r="K1840" s="9" t="str">
        <f t="shared" si="28"/>
        <v>TERCEIRA</v>
      </c>
    </row>
    <row r="1841" spans="1:11" ht="15" customHeight="1">
      <c r="A1841" s="1">
        <v>7</v>
      </c>
      <c r="B1841" s="1">
        <v>7801</v>
      </c>
      <c r="C1841" s="1" t="s">
        <v>53</v>
      </c>
      <c r="D1841" s="1" t="s">
        <v>2769</v>
      </c>
      <c r="E1841" s="1" t="s">
        <v>2770</v>
      </c>
      <c r="F1841" s="1">
        <v>1022</v>
      </c>
      <c r="G1841" s="1">
        <v>41.68</v>
      </c>
      <c r="H1841" s="1">
        <v>25</v>
      </c>
      <c r="I1841" s="1">
        <v>0</v>
      </c>
      <c r="J1841" s="1" t="s">
        <v>808</v>
      </c>
      <c r="K1841" s="9" t="str">
        <f t="shared" si="28"/>
        <v>TERCEIRA</v>
      </c>
    </row>
    <row r="1842" spans="1:11" ht="15" customHeight="1">
      <c r="A1842" s="1">
        <v>7</v>
      </c>
      <c r="B1842" s="1">
        <v>7801</v>
      </c>
      <c r="C1842" s="1" t="s">
        <v>53</v>
      </c>
      <c r="D1842" s="1" t="s">
        <v>2771</v>
      </c>
      <c r="E1842" s="1" t="s">
        <v>2772</v>
      </c>
      <c r="F1842" s="1">
        <v>2433</v>
      </c>
      <c r="G1842" s="1">
        <v>39.31</v>
      </c>
      <c r="H1842" s="1">
        <v>62</v>
      </c>
      <c r="I1842" s="1">
        <v>0</v>
      </c>
      <c r="J1842" s="1" t="s">
        <v>808</v>
      </c>
      <c r="K1842" s="9" t="str">
        <f t="shared" si="28"/>
        <v>TERCEIRA</v>
      </c>
    </row>
    <row r="1843" spans="1:11" ht="15" customHeight="1">
      <c r="A1843" s="1">
        <v>7</v>
      </c>
      <c r="B1843" s="1">
        <v>7801</v>
      </c>
      <c r="C1843" s="1" t="s">
        <v>53</v>
      </c>
      <c r="D1843" s="1" t="s">
        <v>2773</v>
      </c>
      <c r="E1843" s="1" t="s">
        <v>2774</v>
      </c>
      <c r="F1843" s="1">
        <v>2127</v>
      </c>
      <c r="G1843" s="1">
        <v>58.3</v>
      </c>
      <c r="H1843" s="1">
        <v>36</v>
      </c>
      <c r="I1843" s="1">
        <v>0</v>
      </c>
      <c r="J1843" s="1" t="s">
        <v>808</v>
      </c>
      <c r="K1843" s="9" t="str">
        <f t="shared" si="28"/>
        <v>TERCEIRA</v>
      </c>
    </row>
    <row r="1844" spans="1:11" ht="15" customHeight="1">
      <c r="A1844" s="1">
        <v>7</v>
      </c>
      <c r="B1844" s="1">
        <v>7801</v>
      </c>
      <c r="C1844" s="1" t="s">
        <v>53</v>
      </c>
      <c r="D1844" s="1" t="s">
        <v>2775</v>
      </c>
      <c r="E1844" s="1" t="s">
        <v>2776</v>
      </c>
      <c r="F1844" s="1">
        <v>3424</v>
      </c>
      <c r="G1844" s="1">
        <v>86.54</v>
      </c>
      <c r="H1844" s="1">
        <v>40</v>
      </c>
      <c r="I1844" s="1">
        <v>0</v>
      </c>
      <c r="J1844" s="1" t="s">
        <v>808</v>
      </c>
      <c r="K1844" s="9" t="str">
        <f t="shared" si="28"/>
        <v>TERCEIRA</v>
      </c>
    </row>
    <row r="1845" spans="1:11" ht="15" customHeight="1">
      <c r="A1845" s="1">
        <v>7</v>
      </c>
      <c r="B1845" s="1">
        <v>7801</v>
      </c>
      <c r="C1845" s="1" t="s">
        <v>53</v>
      </c>
      <c r="D1845" s="1" t="s">
        <v>2777</v>
      </c>
      <c r="E1845" s="1" t="s">
        <v>2778</v>
      </c>
      <c r="F1845" s="1">
        <v>3188</v>
      </c>
      <c r="G1845" s="1">
        <v>87.03</v>
      </c>
      <c r="H1845" s="1">
        <v>37</v>
      </c>
      <c r="I1845" s="1">
        <v>0</v>
      </c>
      <c r="J1845" s="1" t="s">
        <v>808</v>
      </c>
      <c r="K1845" s="9" t="str">
        <f t="shared" si="28"/>
        <v>TERCEIRA</v>
      </c>
    </row>
    <row r="1846" spans="1:11" ht="15" customHeight="1">
      <c r="A1846" s="1">
        <v>7</v>
      </c>
      <c r="B1846" s="1">
        <v>7801</v>
      </c>
      <c r="C1846" s="1" t="s">
        <v>53</v>
      </c>
      <c r="D1846" s="1" t="s">
        <v>2779</v>
      </c>
      <c r="E1846" s="1" t="s">
        <v>2780</v>
      </c>
      <c r="F1846" s="1">
        <v>1089</v>
      </c>
      <c r="G1846" s="1">
        <v>39.090000000000003</v>
      </c>
      <c r="H1846" s="1">
        <v>28</v>
      </c>
      <c r="I1846" s="1">
        <v>0</v>
      </c>
      <c r="J1846" s="1" t="s">
        <v>808</v>
      </c>
      <c r="K1846" s="9" t="str">
        <f t="shared" si="28"/>
        <v>TERCEIRA</v>
      </c>
    </row>
    <row r="1847" spans="1:11" ht="15" customHeight="1">
      <c r="A1847" s="1">
        <v>7</v>
      </c>
      <c r="B1847" s="1">
        <v>7801</v>
      </c>
      <c r="C1847" s="1" t="s">
        <v>53</v>
      </c>
      <c r="D1847" s="1" t="s">
        <v>2781</v>
      </c>
      <c r="E1847" s="1" t="s">
        <v>2782</v>
      </c>
      <c r="F1847" s="1">
        <v>1583</v>
      </c>
      <c r="G1847" s="1">
        <v>48.78</v>
      </c>
      <c r="H1847" s="1">
        <v>32</v>
      </c>
      <c r="I1847" s="1">
        <v>0</v>
      </c>
      <c r="J1847" s="1" t="s">
        <v>808</v>
      </c>
      <c r="K1847" s="9" t="str">
        <f t="shared" si="28"/>
        <v>TERCEIRA</v>
      </c>
    </row>
    <row r="1848" spans="1:11" ht="15" customHeight="1">
      <c r="A1848" s="1">
        <v>7</v>
      </c>
      <c r="B1848" s="1">
        <v>7801</v>
      </c>
      <c r="C1848" s="1" t="s">
        <v>53</v>
      </c>
      <c r="D1848" s="1" t="s">
        <v>2783</v>
      </c>
      <c r="E1848" s="1" t="s">
        <v>2784</v>
      </c>
      <c r="F1848" s="1">
        <v>2142</v>
      </c>
      <c r="G1848" s="1">
        <v>88.58</v>
      </c>
      <c r="H1848" s="1">
        <v>24</v>
      </c>
      <c r="I1848" s="1">
        <v>0</v>
      </c>
      <c r="J1848" s="1" t="s">
        <v>808</v>
      </c>
      <c r="K1848" s="9" t="str">
        <f t="shared" si="28"/>
        <v>TERCEIRA</v>
      </c>
    </row>
    <row r="1849" spans="1:11" ht="15" customHeight="1">
      <c r="A1849" s="1">
        <v>7</v>
      </c>
      <c r="B1849" s="1">
        <v>7801</v>
      </c>
      <c r="C1849" s="1" t="s">
        <v>53</v>
      </c>
      <c r="D1849" s="1" t="s">
        <v>2785</v>
      </c>
      <c r="E1849" s="1" t="s">
        <v>2786</v>
      </c>
      <c r="F1849" s="1">
        <v>1261</v>
      </c>
      <c r="G1849" s="1">
        <v>48.98</v>
      </c>
      <c r="H1849" s="1">
        <v>26</v>
      </c>
      <c r="I1849" s="1">
        <v>0</v>
      </c>
      <c r="J1849" s="1" t="s">
        <v>808</v>
      </c>
      <c r="K1849" s="9" t="str">
        <f t="shared" si="28"/>
        <v>TERCEIRA</v>
      </c>
    </row>
    <row r="1850" spans="1:11" ht="15" customHeight="1">
      <c r="A1850" s="1">
        <v>7</v>
      </c>
      <c r="B1850" s="1">
        <v>7801</v>
      </c>
      <c r="C1850" s="1" t="s">
        <v>53</v>
      </c>
      <c r="D1850" s="1" t="s">
        <v>2787</v>
      </c>
      <c r="E1850" s="1" t="s">
        <v>2788</v>
      </c>
      <c r="F1850" s="1">
        <v>2238</v>
      </c>
      <c r="G1850" s="1">
        <v>69.55</v>
      </c>
      <c r="H1850" s="1">
        <v>32</v>
      </c>
      <c r="I1850" s="1">
        <v>0</v>
      </c>
      <c r="J1850" s="1" t="s">
        <v>808</v>
      </c>
      <c r="K1850" s="9" t="str">
        <f t="shared" si="28"/>
        <v>TERCEIRA</v>
      </c>
    </row>
    <row r="1851" spans="1:11" ht="15" customHeight="1">
      <c r="A1851" s="1">
        <v>7</v>
      </c>
      <c r="B1851" s="1">
        <v>7801</v>
      </c>
      <c r="C1851" s="1" t="s">
        <v>53</v>
      </c>
      <c r="D1851" s="1" t="s">
        <v>2789</v>
      </c>
      <c r="E1851" s="1" t="s">
        <v>2790</v>
      </c>
      <c r="F1851" s="1">
        <v>239</v>
      </c>
      <c r="G1851" s="1">
        <v>11.69</v>
      </c>
      <c r="H1851" s="1">
        <v>20</v>
      </c>
      <c r="I1851" s="1">
        <v>0</v>
      </c>
      <c r="J1851" s="1" t="s">
        <v>808</v>
      </c>
      <c r="K1851" s="9" t="str">
        <f t="shared" si="28"/>
        <v>TERCEIRA</v>
      </c>
    </row>
    <row r="1852" spans="1:11" ht="15" customHeight="1">
      <c r="A1852" s="1">
        <v>7</v>
      </c>
      <c r="B1852" s="1">
        <v>7801</v>
      </c>
      <c r="C1852" s="1" t="s">
        <v>53</v>
      </c>
      <c r="D1852" s="1" t="s">
        <v>2791</v>
      </c>
      <c r="E1852" s="1" t="s">
        <v>2792</v>
      </c>
      <c r="F1852" s="1">
        <v>914</v>
      </c>
      <c r="G1852" s="1">
        <v>15.77</v>
      </c>
      <c r="H1852" s="1">
        <v>58</v>
      </c>
      <c r="I1852" s="1">
        <v>0</v>
      </c>
      <c r="J1852" s="1" t="s">
        <v>808</v>
      </c>
      <c r="K1852" s="9" t="str">
        <f t="shared" si="28"/>
        <v>TERCEIRA</v>
      </c>
    </row>
    <row r="1853" spans="1:11" ht="15" customHeight="1">
      <c r="A1853" s="1">
        <v>7</v>
      </c>
      <c r="B1853" s="1">
        <v>7801</v>
      </c>
      <c r="C1853" s="1" t="s">
        <v>53</v>
      </c>
      <c r="D1853" s="1" t="s">
        <v>2793</v>
      </c>
      <c r="E1853" s="1" t="s">
        <v>2794</v>
      </c>
      <c r="F1853" s="1">
        <v>1497</v>
      </c>
      <c r="G1853" s="1">
        <v>37.619999999999997</v>
      </c>
      <c r="H1853" s="1">
        <v>40</v>
      </c>
      <c r="I1853" s="1">
        <v>0</v>
      </c>
      <c r="J1853" s="1" t="s">
        <v>808</v>
      </c>
      <c r="K1853" s="9" t="str">
        <f t="shared" si="28"/>
        <v>TERCEIRA</v>
      </c>
    </row>
    <row r="1854" spans="1:11" ht="15" customHeight="1">
      <c r="A1854" s="1">
        <v>7</v>
      </c>
      <c r="B1854" s="1">
        <v>7801</v>
      </c>
      <c r="C1854" s="1" t="s">
        <v>53</v>
      </c>
      <c r="D1854" s="1" t="s">
        <v>2795</v>
      </c>
      <c r="E1854" s="1" t="s">
        <v>2796</v>
      </c>
      <c r="F1854" s="1">
        <v>445</v>
      </c>
      <c r="G1854" s="1">
        <v>17.2</v>
      </c>
      <c r="H1854" s="1">
        <v>26</v>
      </c>
      <c r="I1854" s="1">
        <v>0</v>
      </c>
      <c r="J1854" s="1" t="s">
        <v>808</v>
      </c>
      <c r="K1854" s="9" t="str">
        <f t="shared" si="28"/>
        <v>TERCEIRA</v>
      </c>
    </row>
    <row r="1855" spans="1:11" ht="15" customHeight="1">
      <c r="A1855" s="1">
        <v>7</v>
      </c>
      <c r="B1855" s="1">
        <v>7801</v>
      </c>
      <c r="C1855" s="1" t="s">
        <v>53</v>
      </c>
      <c r="D1855" s="1" t="s">
        <v>2797</v>
      </c>
      <c r="E1855" s="1" t="s">
        <v>2798</v>
      </c>
      <c r="F1855" s="1">
        <v>435</v>
      </c>
      <c r="G1855" s="1">
        <v>15.74</v>
      </c>
      <c r="H1855" s="1">
        <v>28</v>
      </c>
      <c r="I1855" s="1">
        <v>0</v>
      </c>
      <c r="J1855" s="1" t="s">
        <v>808</v>
      </c>
      <c r="K1855" s="9" t="str">
        <f t="shared" si="28"/>
        <v>TERCEIRA</v>
      </c>
    </row>
    <row r="1856" spans="1:11" ht="15" customHeight="1">
      <c r="A1856" s="1">
        <v>7</v>
      </c>
      <c r="B1856" s="1">
        <v>7801</v>
      </c>
      <c r="C1856" s="1" t="s">
        <v>53</v>
      </c>
      <c r="D1856" s="1" t="s">
        <v>2799</v>
      </c>
      <c r="E1856" s="1" t="s">
        <v>2800</v>
      </c>
      <c r="F1856" s="1">
        <v>503</v>
      </c>
      <c r="G1856" s="1">
        <v>17.670000000000002</v>
      </c>
      <c r="H1856" s="1">
        <v>28</v>
      </c>
      <c r="I1856" s="1">
        <v>0</v>
      </c>
      <c r="J1856" s="1" t="s">
        <v>808</v>
      </c>
      <c r="K1856" s="9" t="str">
        <f t="shared" si="28"/>
        <v>TERCEIRA</v>
      </c>
    </row>
    <row r="1857" spans="1:11" ht="15" customHeight="1">
      <c r="A1857" s="1">
        <v>7</v>
      </c>
      <c r="B1857" s="1">
        <v>7801</v>
      </c>
      <c r="C1857" s="1" t="s">
        <v>53</v>
      </c>
      <c r="D1857" s="1" t="s">
        <v>2801</v>
      </c>
      <c r="E1857" s="1" t="s">
        <v>2802</v>
      </c>
      <c r="F1857" s="1">
        <v>843</v>
      </c>
      <c r="G1857" s="1">
        <v>23.14</v>
      </c>
      <c r="H1857" s="1">
        <v>36</v>
      </c>
      <c r="I1857" s="1">
        <v>0</v>
      </c>
      <c r="J1857" s="1" t="s">
        <v>808</v>
      </c>
      <c r="K1857" s="9" t="str">
        <f t="shared" si="28"/>
        <v>TERCEIRA</v>
      </c>
    </row>
    <row r="1858" spans="1:11" ht="15" customHeight="1">
      <c r="A1858" s="1">
        <v>7</v>
      </c>
      <c r="B1858" s="1">
        <v>7801</v>
      </c>
      <c r="C1858" s="1" t="s">
        <v>53</v>
      </c>
      <c r="D1858" s="1" t="s">
        <v>2803</v>
      </c>
      <c r="E1858" s="1" t="s">
        <v>2804</v>
      </c>
      <c r="F1858" s="1">
        <v>140</v>
      </c>
      <c r="G1858" s="1">
        <v>6.02</v>
      </c>
      <c r="H1858" s="1">
        <v>23</v>
      </c>
      <c r="I1858" s="1">
        <v>0</v>
      </c>
      <c r="J1858" s="1" t="s">
        <v>808</v>
      </c>
      <c r="K1858" s="9" t="str">
        <f t="shared" ref="K1858:K1921" si="29">IF(J1858&lt;&gt;"",IF(OR(UPPER(J1858)="TERCEIRO",UPPER(J1858)="TERCEIRA"),"TERCEIRA",IF(UPPER(J1858)="GPA","GPA",J1858)),IF(LEFT(D1858,1)="T","TERCEIRA","GPA"))</f>
        <v>TERCEIRA</v>
      </c>
    </row>
    <row r="1859" spans="1:11" ht="15" customHeight="1">
      <c r="A1859" s="1">
        <v>7</v>
      </c>
      <c r="B1859" s="1">
        <v>7801</v>
      </c>
      <c r="C1859" s="1" t="s">
        <v>53</v>
      </c>
      <c r="D1859" s="1" t="s">
        <v>2805</v>
      </c>
      <c r="E1859" s="1" t="s">
        <v>2806</v>
      </c>
      <c r="F1859" s="1">
        <v>480</v>
      </c>
      <c r="G1859" s="1">
        <v>13.31</v>
      </c>
      <c r="H1859" s="1">
        <v>36</v>
      </c>
      <c r="I1859" s="1">
        <v>0</v>
      </c>
      <c r="J1859" s="1" t="s">
        <v>808</v>
      </c>
      <c r="K1859" s="9" t="str">
        <f t="shared" si="29"/>
        <v>TERCEIRA</v>
      </c>
    </row>
    <row r="1860" spans="1:11" ht="15" customHeight="1">
      <c r="A1860" s="1">
        <v>7</v>
      </c>
      <c r="B1860" s="1">
        <v>7801</v>
      </c>
      <c r="C1860" s="1" t="s">
        <v>53</v>
      </c>
      <c r="D1860" s="1" t="s">
        <v>2807</v>
      </c>
      <c r="E1860" s="1" t="s">
        <v>2808</v>
      </c>
      <c r="F1860" s="1">
        <v>441</v>
      </c>
      <c r="G1860" s="1">
        <v>10.94</v>
      </c>
      <c r="H1860" s="1">
        <v>40</v>
      </c>
      <c r="I1860" s="1">
        <v>0</v>
      </c>
      <c r="J1860" s="1" t="s">
        <v>808</v>
      </c>
      <c r="K1860" s="9" t="str">
        <f t="shared" si="29"/>
        <v>TERCEIRA</v>
      </c>
    </row>
    <row r="1861" spans="1:11" ht="15" customHeight="1">
      <c r="A1861" s="1">
        <v>7</v>
      </c>
      <c r="B1861" s="1">
        <v>7801</v>
      </c>
      <c r="C1861" s="1" t="s">
        <v>53</v>
      </c>
      <c r="D1861" s="1" t="s">
        <v>2809</v>
      </c>
      <c r="E1861" s="1" t="s">
        <v>2810</v>
      </c>
      <c r="F1861" s="1">
        <v>176</v>
      </c>
      <c r="G1861" s="1">
        <v>5.91</v>
      </c>
      <c r="H1861" s="1">
        <v>30</v>
      </c>
      <c r="I1861" s="1">
        <v>0</v>
      </c>
      <c r="J1861" s="1" t="s">
        <v>808</v>
      </c>
      <c r="K1861" s="9" t="str">
        <f t="shared" si="29"/>
        <v>TERCEIRA</v>
      </c>
    </row>
    <row r="1862" spans="1:11" ht="15" customHeight="1">
      <c r="A1862" s="1">
        <v>7</v>
      </c>
      <c r="B1862" s="1">
        <v>7801</v>
      </c>
      <c r="C1862" s="1" t="s">
        <v>53</v>
      </c>
      <c r="D1862" s="1" t="s">
        <v>2811</v>
      </c>
      <c r="E1862" s="1" t="s">
        <v>2812</v>
      </c>
      <c r="F1862" s="1">
        <v>470</v>
      </c>
      <c r="G1862" s="1">
        <v>17.95</v>
      </c>
      <c r="H1862" s="1">
        <v>26</v>
      </c>
      <c r="I1862" s="1">
        <v>0</v>
      </c>
      <c r="J1862" s="1" t="s">
        <v>808</v>
      </c>
      <c r="K1862" s="9" t="str">
        <f t="shared" si="29"/>
        <v>TERCEIRA</v>
      </c>
    </row>
    <row r="1863" spans="1:11" ht="15" customHeight="1">
      <c r="A1863" s="1">
        <v>7</v>
      </c>
      <c r="B1863" s="1">
        <v>7801</v>
      </c>
      <c r="C1863" s="1" t="s">
        <v>53</v>
      </c>
      <c r="D1863" s="1" t="s">
        <v>2813</v>
      </c>
      <c r="E1863" s="1" t="s">
        <v>2814</v>
      </c>
      <c r="F1863" s="1">
        <v>673</v>
      </c>
      <c r="G1863" s="1">
        <v>17.5</v>
      </c>
      <c r="H1863" s="1">
        <v>38</v>
      </c>
      <c r="I1863" s="1">
        <v>0</v>
      </c>
      <c r="J1863" s="1" t="s">
        <v>808</v>
      </c>
      <c r="K1863" s="9" t="str">
        <f t="shared" si="29"/>
        <v>TERCEIRA</v>
      </c>
    </row>
    <row r="1864" spans="1:11" ht="15" customHeight="1">
      <c r="A1864" s="1">
        <v>7</v>
      </c>
      <c r="B1864" s="1">
        <v>7801</v>
      </c>
      <c r="C1864" s="1" t="s">
        <v>53</v>
      </c>
      <c r="D1864" s="1" t="s">
        <v>2815</v>
      </c>
      <c r="E1864" s="1" t="s">
        <v>2816</v>
      </c>
      <c r="F1864" s="1">
        <v>544</v>
      </c>
      <c r="G1864" s="1">
        <v>20.27</v>
      </c>
      <c r="H1864" s="1">
        <v>27</v>
      </c>
      <c r="I1864" s="1">
        <v>0</v>
      </c>
      <c r="J1864" s="1" t="s">
        <v>808</v>
      </c>
      <c r="K1864" s="9" t="str">
        <f t="shared" si="29"/>
        <v>TERCEIRA</v>
      </c>
    </row>
    <row r="1865" spans="1:11" ht="15" customHeight="1">
      <c r="A1865" s="1">
        <v>7</v>
      </c>
      <c r="B1865" s="1">
        <v>7801</v>
      </c>
      <c r="C1865" s="1" t="s">
        <v>53</v>
      </c>
      <c r="D1865" s="1" t="s">
        <v>2817</v>
      </c>
      <c r="E1865" s="1" t="s">
        <v>2818</v>
      </c>
      <c r="F1865" s="1">
        <v>702</v>
      </c>
      <c r="G1865" s="1">
        <v>21.07</v>
      </c>
      <c r="H1865" s="1">
        <v>33</v>
      </c>
      <c r="I1865" s="1">
        <v>0</v>
      </c>
      <c r="J1865" s="1" t="s">
        <v>808</v>
      </c>
      <c r="K1865" s="9" t="str">
        <f t="shared" si="29"/>
        <v>TERCEIRA</v>
      </c>
    </row>
    <row r="1866" spans="1:11" ht="15" customHeight="1">
      <c r="A1866" s="1">
        <v>7</v>
      </c>
      <c r="B1866" s="1">
        <v>7801</v>
      </c>
      <c r="C1866" s="1" t="s">
        <v>53</v>
      </c>
      <c r="D1866" s="1" t="s">
        <v>2819</v>
      </c>
      <c r="E1866" s="1" t="s">
        <v>2820</v>
      </c>
      <c r="F1866" s="1">
        <v>409</v>
      </c>
      <c r="G1866" s="1">
        <v>11.41</v>
      </c>
      <c r="H1866" s="1">
        <v>36</v>
      </c>
      <c r="I1866" s="1">
        <v>0</v>
      </c>
      <c r="J1866" s="1" t="s">
        <v>808</v>
      </c>
      <c r="K1866" s="9" t="str">
        <f t="shared" si="29"/>
        <v>TERCEIRA</v>
      </c>
    </row>
    <row r="1867" spans="1:11" ht="15" customHeight="1">
      <c r="A1867" s="1">
        <v>7</v>
      </c>
      <c r="B1867" s="1">
        <v>7801</v>
      </c>
      <c r="C1867" s="1" t="s">
        <v>53</v>
      </c>
      <c r="D1867" s="1" t="s">
        <v>2821</v>
      </c>
      <c r="E1867" s="1" t="s">
        <v>2822</v>
      </c>
      <c r="F1867" s="1">
        <v>985</v>
      </c>
      <c r="G1867" s="1">
        <v>26.43</v>
      </c>
      <c r="H1867" s="1">
        <v>37</v>
      </c>
      <c r="I1867" s="1">
        <v>0</v>
      </c>
      <c r="J1867" s="1" t="s">
        <v>808</v>
      </c>
      <c r="K1867" s="9" t="str">
        <f t="shared" si="29"/>
        <v>TERCEIRA</v>
      </c>
    </row>
    <row r="1868" spans="1:11" ht="15" customHeight="1">
      <c r="A1868" s="1">
        <v>7</v>
      </c>
      <c r="B1868" s="1">
        <v>7801</v>
      </c>
      <c r="C1868" s="1" t="s">
        <v>53</v>
      </c>
      <c r="D1868" s="1" t="s">
        <v>2823</v>
      </c>
      <c r="E1868" s="1" t="s">
        <v>2824</v>
      </c>
      <c r="F1868" s="1">
        <v>1060</v>
      </c>
      <c r="G1868" s="1">
        <v>30.76</v>
      </c>
      <c r="H1868" s="1">
        <v>34</v>
      </c>
      <c r="I1868" s="1">
        <v>0</v>
      </c>
      <c r="J1868" s="1" t="s">
        <v>808</v>
      </c>
      <c r="K1868" s="9" t="str">
        <f t="shared" si="29"/>
        <v>TERCEIRA</v>
      </c>
    </row>
    <row r="1869" spans="1:11" ht="15" customHeight="1">
      <c r="A1869" s="1">
        <v>7</v>
      </c>
      <c r="B1869" s="1">
        <v>7801</v>
      </c>
      <c r="C1869" s="1" t="s">
        <v>53</v>
      </c>
      <c r="D1869" s="1" t="s">
        <v>2825</v>
      </c>
      <c r="E1869" s="1" t="s">
        <v>2826</v>
      </c>
      <c r="F1869" s="1">
        <v>111</v>
      </c>
      <c r="G1869" s="1">
        <v>5.71</v>
      </c>
      <c r="H1869" s="1">
        <v>19</v>
      </c>
      <c r="I1869" s="1">
        <v>0</v>
      </c>
      <c r="J1869" s="1" t="s">
        <v>808</v>
      </c>
      <c r="K1869" s="9" t="str">
        <f t="shared" si="29"/>
        <v>TERCEIRA</v>
      </c>
    </row>
    <row r="1870" spans="1:11" ht="15" customHeight="1">
      <c r="A1870" s="1">
        <v>7</v>
      </c>
      <c r="B1870" s="1">
        <v>7801</v>
      </c>
      <c r="C1870" s="1" t="s">
        <v>53</v>
      </c>
      <c r="D1870" s="1" t="s">
        <v>2827</v>
      </c>
      <c r="E1870" s="1" t="s">
        <v>2828</v>
      </c>
      <c r="F1870" s="1">
        <v>182</v>
      </c>
      <c r="G1870" s="1">
        <v>5.42</v>
      </c>
      <c r="H1870" s="1">
        <v>34</v>
      </c>
      <c r="I1870" s="1">
        <v>0</v>
      </c>
      <c r="J1870" s="1" t="s">
        <v>808</v>
      </c>
      <c r="K1870" s="9" t="str">
        <f t="shared" si="29"/>
        <v>TERCEIRA</v>
      </c>
    </row>
    <row r="1871" spans="1:11" ht="15" customHeight="1">
      <c r="A1871" s="1">
        <v>7</v>
      </c>
      <c r="B1871" s="1">
        <v>7801</v>
      </c>
      <c r="C1871" s="1" t="s">
        <v>53</v>
      </c>
      <c r="D1871" s="1" t="s">
        <v>2829</v>
      </c>
      <c r="E1871" s="1" t="s">
        <v>2830</v>
      </c>
      <c r="F1871" s="1">
        <v>5204</v>
      </c>
      <c r="G1871" s="1">
        <v>77.62</v>
      </c>
      <c r="H1871" s="1">
        <v>67</v>
      </c>
      <c r="I1871" s="1">
        <v>0</v>
      </c>
      <c r="J1871" s="1" t="s">
        <v>808</v>
      </c>
      <c r="K1871" s="9" t="str">
        <f t="shared" si="29"/>
        <v>TERCEIRA</v>
      </c>
    </row>
    <row r="1872" spans="1:11" ht="15" customHeight="1">
      <c r="A1872" s="1">
        <v>7</v>
      </c>
      <c r="B1872" s="1">
        <v>7801</v>
      </c>
      <c r="C1872" s="1" t="s">
        <v>53</v>
      </c>
      <c r="D1872" s="1" t="s">
        <v>2831</v>
      </c>
      <c r="E1872" s="1" t="s">
        <v>2832</v>
      </c>
      <c r="F1872" s="1">
        <v>5380</v>
      </c>
      <c r="G1872" s="1">
        <v>78.209999999999994</v>
      </c>
      <c r="H1872" s="1">
        <v>69</v>
      </c>
      <c r="I1872" s="1">
        <v>0</v>
      </c>
      <c r="J1872" s="1" t="s">
        <v>808</v>
      </c>
      <c r="K1872" s="9" t="str">
        <f t="shared" si="29"/>
        <v>TERCEIRA</v>
      </c>
    </row>
    <row r="1873" spans="1:11" ht="15" customHeight="1">
      <c r="A1873" s="1">
        <v>7</v>
      </c>
      <c r="B1873" s="1">
        <v>7801</v>
      </c>
      <c r="C1873" s="1" t="s">
        <v>53</v>
      </c>
      <c r="D1873" s="1" t="s">
        <v>2833</v>
      </c>
      <c r="E1873" s="1" t="s">
        <v>2834</v>
      </c>
      <c r="F1873" s="1">
        <v>8381</v>
      </c>
      <c r="G1873" s="1">
        <v>153.68</v>
      </c>
      <c r="H1873" s="1">
        <v>55</v>
      </c>
      <c r="I1873" s="1">
        <v>0</v>
      </c>
      <c r="J1873" s="1" t="s">
        <v>808</v>
      </c>
      <c r="K1873" s="9" t="str">
        <f t="shared" si="29"/>
        <v>TERCEIRA</v>
      </c>
    </row>
    <row r="1874" spans="1:11" ht="15" customHeight="1">
      <c r="A1874" s="1">
        <v>7</v>
      </c>
      <c r="B1874" s="1">
        <v>7801</v>
      </c>
      <c r="C1874" s="1" t="s">
        <v>53</v>
      </c>
      <c r="D1874" s="1" t="s">
        <v>2835</v>
      </c>
      <c r="E1874" s="1" t="s">
        <v>2836</v>
      </c>
      <c r="F1874" s="1">
        <v>429</v>
      </c>
      <c r="G1874" s="1">
        <v>14.3</v>
      </c>
      <c r="H1874" s="1">
        <v>30</v>
      </c>
      <c r="I1874" s="1">
        <v>0</v>
      </c>
      <c r="J1874" s="1" t="s">
        <v>808</v>
      </c>
      <c r="K1874" s="9" t="str">
        <f t="shared" si="29"/>
        <v>TERCEIRA</v>
      </c>
    </row>
    <row r="1875" spans="1:11" ht="15" customHeight="1">
      <c r="A1875" s="1">
        <v>7</v>
      </c>
      <c r="B1875" s="1">
        <v>7801</v>
      </c>
      <c r="C1875" s="1" t="s">
        <v>53</v>
      </c>
      <c r="D1875" s="1" t="s">
        <v>2837</v>
      </c>
      <c r="E1875" s="1" t="s">
        <v>2838</v>
      </c>
      <c r="F1875" s="1">
        <v>6478</v>
      </c>
      <c r="G1875" s="1">
        <v>128.59</v>
      </c>
      <c r="H1875" s="1">
        <v>50</v>
      </c>
      <c r="I1875" s="1">
        <v>0</v>
      </c>
      <c r="J1875" s="1" t="s">
        <v>808</v>
      </c>
      <c r="K1875" s="9" t="str">
        <f t="shared" si="29"/>
        <v>TERCEIRA</v>
      </c>
    </row>
    <row r="1876" spans="1:11" ht="15" customHeight="1">
      <c r="A1876" s="1">
        <v>7</v>
      </c>
      <c r="B1876" s="1">
        <v>7801</v>
      </c>
      <c r="C1876" s="1" t="s">
        <v>53</v>
      </c>
      <c r="D1876" s="1" t="s">
        <v>2839</v>
      </c>
      <c r="E1876" s="1" t="s">
        <v>2840</v>
      </c>
      <c r="F1876" s="1">
        <v>15591</v>
      </c>
      <c r="G1876" s="1">
        <v>152.29</v>
      </c>
      <c r="H1876" s="1">
        <v>102</v>
      </c>
      <c r="I1876" s="1">
        <v>0</v>
      </c>
      <c r="J1876" s="1" t="s">
        <v>808</v>
      </c>
      <c r="K1876" s="9" t="str">
        <f t="shared" si="29"/>
        <v>TERCEIRA</v>
      </c>
    </row>
    <row r="1877" spans="1:11" ht="15" customHeight="1">
      <c r="A1877" s="1">
        <v>7</v>
      </c>
      <c r="B1877" s="1">
        <v>7801</v>
      </c>
      <c r="C1877" s="1" t="s">
        <v>53</v>
      </c>
      <c r="D1877" s="1" t="s">
        <v>2841</v>
      </c>
      <c r="E1877" s="1" t="s">
        <v>2842</v>
      </c>
      <c r="F1877" s="1">
        <v>16645</v>
      </c>
      <c r="G1877" s="1">
        <v>209.26</v>
      </c>
      <c r="H1877" s="1">
        <v>80</v>
      </c>
      <c r="I1877" s="1">
        <v>0</v>
      </c>
      <c r="J1877" s="1" t="s">
        <v>808</v>
      </c>
      <c r="K1877" s="9" t="str">
        <f t="shared" si="29"/>
        <v>TERCEIRA</v>
      </c>
    </row>
    <row r="1878" spans="1:11" ht="15" customHeight="1">
      <c r="A1878" s="1">
        <v>7</v>
      </c>
      <c r="B1878" s="1">
        <v>7801</v>
      </c>
      <c r="C1878" s="1" t="s">
        <v>53</v>
      </c>
      <c r="D1878" s="1" t="s">
        <v>2843</v>
      </c>
      <c r="E1878" s="1" t="s">
        <v>2844</v>
      </c>
      <c r="F1878" s="1">
        <v>5220</v>
      </c>
      <c r="G1878" s="1">
        <v>109.94</v>
      </c>
      <c r="H1878" s="1">
        <v>47</v>
      </c>
      <c r="I1878" s="1">
        <v>0</v>
      </c>
      <c r="J1878" s="1" t="s">
        <v>808</v>
      </c>
      <c r="K1878" s="9" t="str">
        <f t="shared" si="29"/>
        <v>TERCEIRA</v>
      </c>
    </row>
    <row r="1879" spans="1:11" ht="15" customHeight="1">
      <c r="A1879" s="1">
        <v>7</v>
      </c>
      <c r="B1879" s="1">
        <v>7801</v>
      </c>
      <c r="C1879" s="1" t="s">
        <v>53</v>
      </c>
      <c r="D1879" s="1" t="s">
        <v>2845</v>
      </c>
      <c r="E1879" s="1" t="s">
        <v>2846</v>
      </c>
      <c r="F1879" s="1">
        <v>7025</v>
      </c>
      <c r="G1879" s="1">
        <v>125.32</v>
      </c>
      <c r="H1879" s="1">
        <v>56</v>
      </c>
      <c r="I1879" s="1">
        <v>0</v>
      </c>
      <c r="J1879" s="1" t="s">
        <v>808</v>
      </c>
      <c r="K1879" s="9" t="str">
        <f t="shared" si="29"/>
        <v>TERCEIRA</v>
      </c>
    </row>
    <row r="1880" spans="1:11" ht="15" customHeight="1">
      <c r="A1880" s="1">
        <v>7</v>
      </c>
      <c r="B1880" s="1">
        <v>7801</v>
      </c>
      <c r="C1880" s="1" t="s">
        <v>53</v>
      </c>
      <c r="D1880" s="1" t="s">
        <v>2847</v>
      </c>
      <c r="E1880" s="1" t="s">
        <v>2848</v>
      </c>
      <c r="F1880" s="1">
        <v>8521</v>
      </c>
      <c r="G1880" s="1">
        <v>138.36000000000001</v>
      </c>
      <c r="H1880" s="1">
        <v>62</v>
      </c>
      <c r="I1880" s="1">
        <v>0</v>
      </c>
      <c r="J1880" s="1" t="s">
        <v>808</v>
      </c>
      <c r="K1880" s="9" t="str">
        <f t="shared" si="29"/>
        <v>TERCEIRA</v>
      </c>
    </row>
    <row r="1881" spans="1:11" ht="15" customHeight="1">
      <c r="A1881" s="1">
        <v>7</v>
      </c>
      <c r="B1881" s="1">
        <v>7801</v>
      </c>
      <c r="C1881" s="1" t="s">
        <v>53</v>
      </c>
      <c r="D1881" s="1" t="s">
        <v>2849</v>
      </c>
      <c r="E1881" s="1" t="s">
        <v>2850</v>
      </c>
      <c r="F1881" s="1">
        <v>8752</v>
      </c>
      <c r="G1881" s="1">
        <v>152.28</v>
      </c>
      <c r="H1881" s="1">
        <v>57</v>
      </c>
      <c r="I1881" s="1">
        <v>0</v>
      </c>
      <c r="J1881" s="1" t="s">
        <v>808</v>
      </c>
      <c r="K1881" s="9" t="str">
        <f t="shared" si="29"/>
        <v>TERCEIRA</v>
      </c>
    </row>
    <row r="1882" spans="1:11" ht="15" customHeight="1">
      <c r="A1882" s="1">
        <v>7</v>
      </c>
      <c r="B1882" s="1">
        <v>7801</v>
      </c>
      <c r="C1882" s="1" t="s">
        <v>53</v>
      </c>
      <c r="D1882" s="1" t="s">
        <v>2851</v>
      </c>
      <c r="E1882" s="1" t="s">
        <v>2852</v>
      </c>
      <c r="F1882" s="1">
        <v>3836</v>
      </c>
      <c r="G1882" s="1">
        <v>64.87</v>
      </c>
      <c r="H1882" s="1">
        <v>59</v>
      </c>
      <c r="I1882" s="1">
        <v>0</v>
      </c>
      <c r="J1882" s="1" t="s">
        <v>808</v>
      </c>
      <c r="K1882" s="9" t="str">
        <f t="shared" si="29"/>
        <v>TERCEIRA</v>
      </c>
    </row>
    <row r="1883" spans="1:11" ht="15" customHeight="1">
      <c r="A1883" s="1">
        <v>7</v>
      </c>
      <c r="B1883" s="1">
        <v>7801</v>
      </c>
      <c r="C1883" s="1" t="s">
        <v>53</v>
      </c>
      <c r="D1883" s="1" t="s">
        <v>2853</v>
      </c>
      <c r="E1883" s="1" t="s">
        <v>2854</v>
      </c>
      <c r="F1883" s="1">
        <v>2712</v>
      </c>
      <c r="G1883" s="1">
        <v>52.34</v>
      </c>
      <c r="H1883" s="1">
        <v>52</v>
      </c>
      <c r="I1883" s="1">
        <v>0</v>
      </c>
      <c r="J1883" s="1" t="s">
        <v>808</v>
      </c>
      <c r="K1883" s="9" t="str">
        <f t="shared" si="29"/>
        <v>TERCEIRA</v>
      </c>
    </row>
    <row r="1884" spans="1:11" ht="15" customHeight="1">
      <c r="A1884" s="1">
        <v>7</v>
      </c>
      <c r="B1884" s="1">
        <v>7801</v>
      </c>
      <c r="C1884" s="1" t="s">
        <v>53</v>
      </c>
      <c r="D1884" s="1" t="s">
        <v>2855</v>
      </c>
      <c r="E1884" s="1" t="s">
        <v>2856</v>
      </c>
      <c r="F1884" s="1">
        <v>6201</v>
      </c>
      <c r="G1884" s="1">
        <v>131.75</v>
      </c>
      <c r="H1884" s="1">
        <v>47</v>
      </c>
      <c r="I1884" s="1">
        <v>0</v>
      </c>
      <c r="J1884" s="1" t="s">
        <v>808</v>
      </c>
      <c r="K1884" s="9" t="str">
        <f t="shared" si="29"/>
        <v>TERCEIRA</v>
      </c>
    </row>
    <row r="1885" spans="1:11" ht="15" customHeight="1">
      <c r="A1885" s="1">
        <v>7</v>
      </c>
      <c r="B1885" s="1">
        <v>7801</v>
      </c>
      <c r="C1885" s="1" t="s">
        <v>53</v>
      </c>
      <c r="D1885" s="1" t="s">
        <v>2857</v>
      </c>
      <c r="E1885" s="1" t="s">
        <v>2858</v>
      </c>
      <c r="F1885" s="1">
        <v>11444</v>
      </c>
      <c r="G1885" s="1">
        <v>146.75</v>
      </c>
      <c r="H1885" s="1">
        <v>78</v>
      </c>
      <c r="I1885" s="1">
        <v>0</v>
      </c>
      <c r="J1885" s="1" t="s">
        <v>808</v>
      </c>
      <c r="K1885" s="9" t="str">
        <f t="shared" si="29"/>
        <v>TERCEIRA</v>
      </c>
    </row>
    <row r="1886" spans="1:11" ht="15" customHeight="1">
      <c r="A1886" s="1">
        <v>7</v>
      </c>
      <c r="B1886" s="1">
        <v>7801</v>
      </c>
      <c r="C1886" s="1" t="s">
        <v>53</v>
      </c>
      <c r="D1886" s="1" t="s">
        <v>2859</v>
      </c>
      <c r="E1886" s="1" t="s">
        <v>2860</v>
      </c>
      <c r="F1886" s="1">
        <v>6562</v>
      </c>
      <c r="G1886" s="1">
        <v>115.11</v>
      </c>
      <c r="H1886" s="1">
        <v>57</v>
      </c>
      <c r="I1886" s="1">
        <v>0</v>
      </c>
      <c r="J1886" s="1" t="s">
        <v>808</v>
      </c>
      <c r="K1886" s="9" t="str">
        <f t="shared" si="29"/>
        <v>TERCEIRA</v>
      </c>
    </row>
    <row r="1887" spans="1:11" ht="15" customHeight="1">
      <c r="A1887" s="1">
        <v>7</v>
      </c>
      <c r="B1887" s="1">
        <v>7801</v>
      </c>
      <c r="C1887" s="1" t="s">
        <v>53</v>
      </c>
      <c r="D1887" s="1" t="s">
        <v>2861</v>
      </c>
      <c r="E1887" s="1" t="s">
        <v>2862</v>
      </c>
      <c r="F1887" s="1">
        <v>7021</v>
      </c>
      <c r="G1887" s="1">
        <v>171.1</v>
      </c>
      <c r="H1887" s="1">
        <v>41</v>
      </c>
      <c r="I1887" s="1">
        <v>0</v>
      </c>
      <c r="J1887" s="1" t="s">
        <v>808</v>
      </c>
      <c r="K1887" s="9" t="str">
        <f t="shared" si="29"/>
        <v>TERCEIRA</v>
      </c>
    </row>
    <row r="1888" spans="1:11" ht="15" customHeight="1">
      <c r="A1888" s="1">
        <v>7</v>
      </c>
      <c r="B1888" s="1">
        <v>7801</v>
      </c>
      <c r="C1888" s="1" t="s">
        <v>53</v>
      </c>
      <c r="D1888" s="1" t="s">
        <v>2863</v>
      </c>
      <c r="E1888" s="1" t="s">
        <v>2864</v>
      </c>
      <c r="F1888" s="1">
        <v>244</v>
      </c>
      <c r="G1888" s="1">
        <v>9.74</v>
      </c>
      <c r="H1888" s="1">
        <v>25</v>
      </c>
      <c r="I1888" s="1">
        <v>0</v>
      </c>
      <c r="J1888" s="1" t="s">
        <v>808</v>
      </c>
      <c r="K1888" s="9" t="str">
        <f t="shared" si="29"/>
        <v>TERCEIRA</v>
      </c>
    </row>
    <row r="1889" spans="1:11" ht="15" customHeight="1">
      <c r="A1889" s="1">
        <v>7</v>
      </c>
      <c r="B1889" s="1">
        <v>7801</v>
      </c>
      <c r="C1889" s="1" t="s">
        <v>53</v>
      </c>
      <c r="D1889" s="1" t="s">
        <v>2865</v>
      </c>
      <c r="E1889" s="1" t="s">
        <v>2866</v>
      </c>
      <c r="F1889" s="1">
        <v>8200</v>
      </c>
      <c r="G1889" s="1">
        <v>138.1</v>
      </c>
      <c r="H1889" s="1">
        <v>59</v>
      </c>
      <c r="I1889" s="1">
        <v>0</v>
      </c>
      <c r="J1889" s="1" t="s">
        <v>808</v>
      </c>
      <c r="K1889" s="9" t="str">
        <f t="shared" si="29"/>
        <v>TERCEIRA</v>
      </c>
    </row>
    <row r="1890" spans="1:11" ht="15" customHeight="1">
      <c r="A1890" s="1">
        <v>7</v>
      </c>
      <c r="B1890" s="1">
        <v>7801</v>
      </c>
      <c r="C1890" s="1" t="s">
        <v>53</v>
      </c>
      <c r="D1890" s="1" t="s">
        <v>2867</v>
      </c>
      <c r="E1890" s="1" t="s">
        <v>2868</v>
      </c>
      <c r="F1890" s="1">
        <v>13748</v>
      </c>
      <c r="G1890" s="1">
        <v>168.83</v>
      </c>
      <c r="H1890" s="1">
        <v>81</v>
      </c>
      <c r="I1890" s="1">
        <v>0</v>
      </c>
      <c r="J1890" s="1" t="s">
        <v>808</v>
      </c>
      <c r="K1890" s="9" t="str">
        <f t="shared" si="29"/>
        <v>TERCEIRA</v>
      </c>
    </row>
    <row r="1891" spans="1:11" ht="15" customHeight="1">
      <c r="A1891" s="1">
        <v>7</v>
      </c>
      <c r="B1891" s="1">
        <v>7801</v>
      </c>
      <c r="C1891" s="1" t="s">
        <v>53</v>
      </c>
      <c r="D1891" s="1" t="s">
        <v>2869</v>
      </c>
      <c r="E1891" s="1" t="s">
        <v>2870</v>
      </c>
      <c r="F1891" s="1">
        <v>5423</v>
      </c>
      <c r="G1891" s="1">
        <v>73.37</v>
      </c>
      <c r="H1891" s="1">
        <v>74</v>
      </c>
      <c r="I1891" s="1">
        <v>0</v>
      </c>
      <c r="J1891" s="1" t="s">
        <v>808</v>
      </c>
      <c r="K1891" s="9" t="str">
        <f t="shared" si="29"/>
        <v>TERCEIRA</v>
      </c>
    </row>
    <row r="1892" spans="1:11" ht="15" customHeight="1">
      <c r="A1892" s="1">
        <v>7</v>
      </c>
      <c r="B1892" s="1">
        <v>7801</v>
      </c>
      <c r="C1892" s="1" t="s">
        <v>53</v>
      </c>
      <c r="D1892" s="1" t="s">
        <v>2871</v>
      </c>
      <c r="E1892" s="1" t="s">
        <v>2872</v>
      </c>
      <c r="F1892" s="1">
        <v>4564</v>
      </c>
      <c r="G1892" s="1">
        <v>94.24</v>
      </c>
      <c r="H1892" s="1">
        <v>48</v>
      </c>
      <c r="I1892" s="1">
        <v>0</v>
      </c>
      <c r="J1892" s="1" t="s">
        <v>808</v>
      </c>
      <c r="K1892" s="9" t="str">
        <f t="shared" si="29"/>
        <v>TERCEIRA</v>
      </c>
    </row>
    <row r="1893" spans="1:11" ht="15" customHeight="1">
      <c r="A1893" s="1">
        <v>7</v>
      </c>
      <c r="B1893" s="1">
        <v>7801</v>
      </c>
      <c r="C1893" s="1" t="s">
        <v>53</v>
      </c>
      <c r="D1893" s="1" t="s">
        <v>2873</v>
      </c>
      <c r="E1893" s="1" t="s">
        <v>2874</v>
      </c>
      <c r="F1893" s="1">
        <v>12283</v>
      </c>
      <c r="G1893" s="1">
        <v>166.68</v>
      </c>
      <c r="H1893" s="1">
        <v>74</v>
      </c>
      <c r="I1893" s="1">
        <v>0</v>
      </c>
      <c r="J1893" s="1" t="s">
        <v>808</v>
      </c>
      <c r="K1893" s="9" t="str">
        <f t="shared" si="29"/>
        <v>TERCEIRA</v>
      </c>
    </row>
    <row r="1894" spans="1:11" ht="15" customHeight="1">
      <c r="A1894" s="1">
        <v>7</v>
      </c>
      <c r="B1894" s="1">
        <v>7801</v>
      </c>
      <c r="C1894" s="1" t="s">
        <v>53</v>
      </c>
      <c r="D1894" s="1" t="s">
        <v>2875</v>
      </c>
      <c r="E1894" s="1" t="s">
        <v>2876</v>
      </c>
      <c r="F1894" s="1">
        <v>9481</v>
      </c>
      <c r="G1894" s="1">
        <v>166.28</v>
      </c>
      <c r="H1894" s="1">
        <v>57</v>
      </c>
      <c r="I1894" s="1">
        <v>0</v>
      </c>
      <c r="J1894" s="1" t="s">
        <v>808</v>
      </c>
      <c r="K1894" s="9" t="str">
        <f t="shared" si="29"/>
        <v>TERCEIRA</v>
      </c>
    </row>
    <row r="1895" spans="1:11" ht="15" customHeight="1">
      <c r="A1895" s="1">
        <v>7</v>
      </c>
      <c r="B1895" s="1">
        <v>7801</v>
      </c>
      <c r="C1895" s="1" t="s">
        <v>53</v>
      </c>
      <c r="D1895" s="1" t="s">
        <v>2877</v>
      </c>
      <c r="E1895" s="1" t="s">
        <v>2878</v>
      </c>
      <c r="F1895" s="1">
        <v>2532</v>
      </c>
      <c r="G1895" s="1">
        <v>53.28</v>
      </c>
      <c r="H1895" s="1">
        <v>48</v>
      </c>
      <c r="I1895" s="1">
        <v>0</v>
      </c>
      <c r="J1895" s="1" t="s">
        <v>808</v>
      </c>
      <c r="K1895" s="9" t="str">
        <f t="shared" si="29"/>
        <v>TERCEIRA</v>
      </c>
    </row>
    <row r="1896" spans="1:11" ht="15" customHeight="1">
      <c r="A1896" s="1">
        <v>7</v>
      </c>
      <c r="B1896" s="1">
        <v>7801</v>
      </c>
      <c r="C1896" s="1" t="s">
        <v>53</v>
      </c>
      <c r="D1896" s="1" t="s">
        <v>2879</v>
      </c>
      <c r="E1896" s="1" t="s">
        <v>2880</v>
      </c>
      <c r="F1896" s="1">
        <v>3491</v>
      </c>
      <c r="G1896" s="1">
        <v>62.15</v>
      </c>
      <c r="H1896" s="1">
        <v>56</v>
      </c>
      <c r="I1896" s="1">
        <v>0</v>
      </c>
      <c r="J1896" s="1" t="s">
        <v>808</v>
      </c>
      <c r="K1896" s="9" t="str">
        <f t="shared" si="29"/>
        <v>TERCEIRA</v>
      </c>
    </row>
    <row r="1897" spans="1:11" ht="15" customHeight="1">
      <c r="A1897" s="1">
        <v>7</v>
      </c>
      <c r="B1897" s="1">
        <v>7801</v>
      </c>
      <c r="C1897" s="1" t="s">
        <v>53</v>
      </c>
      <c r="D1897" s="1" t="s">
        <v>2881</v>
      </c>
      <c r="E1897" s="1" t="s">
        <v>2882</v>
      </c>
      <c r="F1897" s="1">
        <v>4144</v>
      </c>
      <c r="G1897" s="1">
        <v>101.5</v>
      </c>
      <c r="H1897" s="1">
        <v>41</v>
      </c>
      <c r="I1897" s="1">
        <v>0</v>
      </c>
      <c r="J1897" s="1" t="s">
        <v>808</v>
      </c>
      <c r="K1897" s="9" t="str">
        <f t="shared" si="29"/>
        <v>TERCEIRA</v>
      </c>
    </row>
    <row r="1898" spans="1:11" ht="15" customHeight="1">
      <c r="A1898" s="1">
        <v>7</v>
      </c>
      <c r="B1898" s="1">
        <v>7801</v>
      </c>
      <c r="C1898" s="1" t="s">
        <v>53</v>
      </c>
      <c r="D1898" s="1" t="s">
        <v>2883</v>
      </c>
      <c r="E1898" s="1" t="s">
        <v>2884</v>
      </c>
      <c r="F1898" s="1">
        <v>8950</v>
      </c>
      <c r="G1898" s="1">
        <v>109.23</v>
      </c>
      <c r="H1898" s="1">
        <v>82</v>
      </c>
      <c r="I1898" s="1">
        <v>0</v>
      </c>
      <c r="J1898" s="1" t="s">
        <v>808</v>
      </c>
      <c r="K1898" s="9" t="str">
        <f t="shared" si="29"/>
        <v>TERCEIRA</v>
      </c>
    </row>
    <row r="1899" spans="1:11" ht="15" customHeight="1">
      <c r="A1899" s="1">
        <v>7</v>
      </c>
      <c r="B1899" s="1">
        <v>7801</v>
      </c>
      <c r="C1899" s="1" t="s">
        <v>53</v>
      </c>
      <c r="D1899" s="1" t="s">
        <v>2885</v>
      </c>
      <c r="E1899" s="1" t="s">
        <v>2886</v>
      </c>
      <c r="F1899" s="1">
        <v>221</v>
      </c>
      <c r="G1899" s="1">
        <v>5.27</v>
      </c>
      <c r="H1899" s="1">
        <v>42</v>
      </c>
      <c r="I1899" s="1">
        <v>0</v>
      </c>
      <c r="J1899" s="1" t="s">
        <v>808</v>
      </c>
      <c r="K1899" s="9" t="str">
        <f t="shared" si="29"/>
        <v>TERCEIRA</v>
      </c>
    </row>
    <row r="1900" spans="1:11" ht="15" customHeight="1">
      <c r="A1900" s="1">
        <v>7</v>
      </c>
      <c r="B1900" s="1">
        <v>7801</v>
      </c>
      <c r="C1900" s="1" t="s">
        <v>53</v>
      </c>
      <c r="D1900" s="1" t="s">
        <v>2887</v>
      </c>
      <c r="E1900" s="1" t="s">
        <v>2888</v>
      </c>
      <c r="F1900" s="1">
        <v>7094</v>
      </c>
      <c r="G1900" s="1">
        <v>129.34</v>
      </c>
      <c r="H1900" s="1">
        <v>55</v>
      </c>
      <c r="I1900" s="1">
        <v>0</v>
      </c>
      <c r="J1900" s="1" t="s">
        <v>808</v>
      </c>
      <c r="K1900" s="9" t="str">
        <f t="shared" si="29"/>
        <v>TERCEIRA</v>
      </c>
    </row>
    <row r="1901" spans="1:11" ht="15" customHeight="1">
      <c r="A1901" s="1">
        <v>7</v>
      </c>
      <c r="B1901" s="1">
        <v>7801</v>
      </c>
      <c r="C1901" s="1" t="s">
        <v>53</v>
      </c>
      <c r="D1901" s="1" t="s">
        <v>2889</v>
      </c>
      <c r="E1901" s="1" t="s">
        <v>2890</v>
      </c>
      <c r="F1901" s="1">
        <v>8679</v>
      </c>
      <c r="G1901" s="1">
        <v>137.38</v>
      </c>
      <c r="H1901" s="1">
        <v>63</v>
      </c>
      <c r="I1901" s="1">
        <v>0</v>
      </c>
      <c r="J1901" s="1" t="s">
        <v>808</v>
      </c>
      <c r="K1901" s="9" t="str">
        <f t="shared" si="29"/>
        <v>TERCEIRA</v>
      </c>
    </row>
    <row r="1902" spans="1:11" ht="15" customHeight="1">
      <c r="A1902" s="1">
        <v>7</v>
      </c>
      <c r="B1902" s="1">
        <v>7801</v>
      </c>
      <c r="C1902" s="1" t="s">
        <v>53</v>
      </c>
      <c r="D1902" s="1" t="s">
        <v>2891</v>
      </c>
      <c r="E1902" s="1" t="s">
        <v>2892</v>
      </c>
      <c r="F1902" s="1">
        <v>3738</v>
      </c>
      <c r="G1902" s="1">
        <v>84.35</v>
      </c>
      <c r="H1902" s="1">
        <v>44</v>
      </c>
      <c r="I1902" s="1">
        <v>0</v>
      </c>
      <c r="J1902" s="1" t="s">
        <v>808</v>
      </c>
      <c r="K1902" s="9" t="str">
        <f t="shared" si="29"/>
        <v>TERCEIRA</v>
      </c>
    </row>
    <row r="1903" spans="1:11" ht="15" customHeight="1">
      <c r="A1903" s="1">
        <v>7</v>
      </c>
      <c r="B1903" s="1">
        <v>7801</v>
      </c>
      <c r="C1903" s="1" t="s">
        <v>53</v>
      </c>
      <c r="D1903" s="1" t="s">
        <v>2893</v>
      </c>
      <c r="E1903" s="1" t="s">
        <v>2894</v>
      </c>
      <c r="F1903" s="1">
        <v>18763</v>
      </c>
      <c r="G1903" s="1">
        <v>176.09</v>
      </c>
      <c r="H1903" s="1">
        <v>107</v>
      </c>
      <c r="I1903" s="1">
        <v>0</v>
      </c>
      <c r="J1903" s="1" t="s">
        <v>808</v>
      </c>
      <c r="K1903" s="9" t="str">
        <f t="shared" si="29"/>
        <v>TERCEIRA</v>
      </c>
    </row>
    <row r="1904" spans="1:11" ht="15" customHeight="1">
      <c r="A1904" s="1">
        <v>7</v>
      </c>
      <c r="B1904" s="1">
        <v>7801</v>
      </c>
      <c r="C1904" s="1" t="s">
        <v>53</v>
      </c>
      <c r="D1904" s="1" t="s">
        <v>2895</v>
      </c>
      <c r="E1904" s="1" t="s">
        <v>2896</v>
      </c>
      <c r="F1904" s="1">
        <v>12812</v>
      </c>
      <c r="G1904" s="1">
        <v>181.76</v>
      </c>
      <c r="H1904" s="1">
        <v>70</v>
      </c>
      <c r="I1904" s="1">
        <v>0</v>
      </c>
      <c r="J1904" s="1" t="s">
        <v>808</v>
      </c>
      <c r="K1904" s="9" t="str">
        <f t="shared" si="29"/>
        <v>TERCEIRA</v>
      </c>
    </row>
    <row r="1905" spans="1:11" ht="15" customHeight="1">
      <c r="A1905" s="1">
        <v>7</v>
      </c>
      <c r="B1905" s="1">
        <v>7801</v>
      </c>
      <c r="C1905" s="1" t="s">
        <v>53</v>
      </c>
      <c r="D1905" s="1" t="s">
        <v>2897</v>
      </c>
      <c r="E1905" s="1" t="s">
        <v>2898</v>
      </c>
      <c r="F1905" s="1">
        <v>1841</v>
      </c>
      <c r="G1905" s="1">
        <v>45.32</v>
      </c>
      <c r="H1905" s="1">
        <v>41</v>
      </c>
      <c r="I1905" s="1">
        <v>0</v>
      </c>
      <c r="J1905" s="1" t="s">
        <v>808</v>
      </c>
      <c r="K1905" s="9" t="str">
        <f t="shared" si="29"/>
        <v>TERCEIRA</v>
      </c>
    </row>
    <row r="1906" spans="1:11" ht="15" customHeight="1">
      <c r="A1906" s="1">
        <v>7</v>
      </c>
      <c r="B1906" s="1">
        <v>7801</v>
      </c>
      <c r="C1906" s="1" t="s">
        <v>53</v>
      </c>
      <c r="D1906" s="1" t="s">
        <v>2899</v>
      </c>
      <c r="E1906" s="1" t="s">
        <v>2900</v>
      </c>
      <c r="F1906" s="1">
        <v>2747</v>
      </c>
      <c r="G1906" s="1">
        <v>57.15</v>
      </c>
      <c r="H1906" s="1">
        <v>48</v>
      </c>
      <c r="I1906" s="1">
        <v>0</v>
      </c>
      <c r="J1906" s="1" t="s">
        <v>808</v>
      </c>
      <c r="K1906" s="9" t="str">
        <f t="shared" si="29"/>
        <v>TERCEIRA</v>
      </c>
    </row>
    <row r="1907" spans="1:11" ht="15" customHeight="1">
      <c r="A1907" s="1">
        <v>7</v>
      </c>
      <c r="B1907" s="1">
        <v>7801</v>
      </c>
      <c r="C1907" s="1" t="s">
        <v>53</v>
      </c>
      <c r="D1907" s="1" t="s">
        <v>2901</v>
      </c>
      <c r="E1907" s="1" t="s">
        <v>2902</v>
      </c>
      <c r="F1907" s="1">
        <v>13512</v>
      </c>
      <c r="G1907" s="1">
        <v>164.94</v>
      </c>
      <c r="H1907" s="1">
        <v>82</v>
      </c>
      <c r="I1907" s="1">
        <v>0</v>
      </c>
      <c r="J1907" s="1" t="s">
        <v>808</v>
      </c>
      <c r="K1907" s="9" t="str">
        <f t="shared" si="29"/>
        <v>TERCEIRA</v>
      </c>
    </row>
    <row r="1908" spans="1:11" ht="15" customHeight="1">
      <c r="A1908" s="1">
        <v>7</v>
      </c>
      <c r="B1908" s="1">
        <v>7801</v>
      </c>
      <c r="C1908" s="1" t="s">
        <v>53</v>
      </c>
      <c r="D1908" s="1" t="s">
        <v>2903</v>
      </c>
      <c r="E1908" s="1" t="s">
        <v>2904</v>
      </c>
      <c r="F1908" s="1">
        <v>1456</v>
      </c>
      <c r="G1908" s="1">
        <v>27.82</v>
      </c>
      <c r="H1908" s="1">
        <v>52</v>
      </c>
      <c r="I1908" s="1">
        <v>0</v>
      </c>
      <c r="J1908" s="1" t="s">
        <v>808</v>
      </c>
      <c r="K1908" s="9" t="str">
        <f t="shared" si="29"/>
        <v>TERCEIRA</v>
      </c>
    </row>
    <row r="1909" spans="1:11" ht="15" customHeight="1">
      <c r="A1909" s="1">
        <v>7</v>
      </c>
      <c r="B1909" s="1">
        <v>7801</v>
      </c>
      <c r="C1909" s="1" t="s">
        <v>53</v>
      </c>
      <c r="D1909" s="1" t="s">
        <v>2905</v>
      </c>
      <c r="E1909" s="1" t="s">
        <v>2906</v>
      </c>
      <c r="F1909" s="1">
        <v>8342</v>
      </c>
      <c r="G1909" s="1">
        <v>119.75</v>
      </c>
      <c r="H1909" s="1">
        <v>70</v>
      </c>
      <c r="I1909" s="1">
        <v>0</v>
      </c>
      <c r="J1909" s="1" t="s">
        <v>808</v>
      </c>
      <c r="K1909" s="9" t="str">
        <f t="shared" si="29"/>
        <v>TERCEIRA</v>
      </c>
    </row>
    <row r="1910" spans="1:11" ht="15" customHeight="1">
      <c r="A1910" s="1">
        <v>7</v>
      </c>
      <c r="B1910" s="1">
        <v>7801</v>
      </c>
      <c r="C1910" s="1" t="s">
        <v>53</v>
      </c>
      <c r="D1910" s="1" t="s">
        <v>2907</v>
      </c>
      <c r="E1910" s="1" t="s">
        <v>2908</v>
      </c>
      <c r="F1910" s="1">
        <v>8876</v>
      </c>
      <c r="G1910" s="1">
        <v>122.93</v>
      </c>
      <c r="H1910" s="1">
        <v>72</v>
      </c>
      <c r="I1910" s="1">
        <v>0</v>
      </c>
      <c r="J1910" s="1" t="s">
        <v>808</v>
      </c>
      <c r="K1910" s="9" t="str">
        <f t="shared" si="29"/>
        <v>TERCEIRA</v>
      </c>
    </row>
    <row r="1911" spans="1:11" ht="15" customHeight="1">
      <c r="A1911" s="1">
        <v>7</v>
      </c>
      <c r="B1911" s="1">
        <v>7801</v>
      </c>
      <c r="C1911" s="1" t="s">
        <v>53</v>
      </c>
      <c r="D1911" s="1" t="s">
        <v>2909</v>
      </c>
      <c r="E1911" s="1" t="s">
        <v>2910</v>
      </c>
      <c r="F1911" s="1">
        <v>6574</v>
      </c>
      <c r="G1911" s="1">
        <v>103.18</v>
      </c>
      <c r="H1911" s="1">
        <v>64</v>
      </c>
      <c r="I1911" s="1">
        <v>0</v>
      </c>
      <c r="J1911" s="1" t="s">
        <v>808</v>
      </c>
      <c r="K1911" s="9" t="str">
        <f t="shared" si="29"/>
        <v>TERCEIRA</v>
      </c>
    </row>
    <row r="1912" spans="1:11" ht="15" customHeight="1">
      <c r="A1912" s="1">
        <v>7</v>
      </c>
      <c r="B1912" s="1">
        <v>7801</v>
      </c>
      <c r="C1912" s="1" t="s">
        <v>53</v>
      </c>
      <c r="D1912" s="1" t="s">
        <v>2911</v>
      </c>
      <c r="E1912" s="1" t="s">
        <v>2912</v>
      </c>
      <c r="F1912" s="1">
        <v>18289</v>
      </c>
      <c r="G1912" s="1">
        <v>178.97</v>
      </c>
      <c r="H1912" s="1">
        <v>102</v>
      </c>
      <c r="I1912" s="1">
        <v>0</v>
      </c>
      <c r="J1912" s="1" t="s">
        <v>808</v>
      </c>
      <c r="K1912" s="9" t="str">
        <f t="shared" si="29"/>
        <v>TERCEIRA</v>
      </c>
    </row>
    <row r="1913" spans="1:11" ht="15" customHeight="1">
      <c r="A1913" s="1">
        <v>7</v>
      </c>
      <c r="B1913" s="1">
        <v>7801</v>
      </c>
      <c r="C1913" s="1" t="s">
        <v>53</v>
      </c>
      <c r="D1913" s="1" t="s">
        <v>2913</v>
      </c>
      <c r="E1913" s="1" t="s">
        <v>2914</v>
      </c>
      <c r="F1913" s="1">
        <v>13623</v>
      </c>
      <c r="G1913" s="1">
        <v>163.61000000000001</v>
      </c>
      <c r="H1913" s="1">
        <v>83</v>
      </c>
      <c r="I1913" s="1">
        <v>0</v>
      </c>
      <c r="J1913" s="1" t="s">
        <v>808</v>
      </c>
      <c r="K1913" s="9" t="str">
        <f t="shared" si="29"/>
        <v>TERCEIRA</v>
      </c>
    </row>
    <row r="1914" spans="1:11" ht="15" customHeight="1">
      <c r="A1914" s="1">
        <v>7</v>
      </c>
      <c r="B1914" s="1">
        <v>7801</v>
      </c>
      <c r="C1914" s="1" t="s">
        <v>53</v>
      </c>
      <c r="D1914" s="1" t="s">
        <v>2915</v>
      </c>
      <c r="E1914" s="1" t="s">
        <v>2916</v>
      </c>
      <c r="F1914" s="1">
        <v>2527</v>
      </c>
      <c r="G1914" s="1">
        <v>46.98</v>
      </c>
      <c r="H1914" s="1">
        <v>54</v>
      </c>
      <c r="I1914" s="1">
        <v>0</v>
      </c>
      <c r="J1914" s="1" t="s">
        <v>808</v>
      </c>
      <c r="K1914" s="9" t="str">
        <f t="shared" si="29"/>
        <v>TERCEIRA</v>
      </c>
    </row>
    <row r="1915" spans="1:11" ht="15" customHeight="1">
      <c r="A1915" s="1">
        <v>7</v>
      </c>
      <c r="B1915" s="1">
        <v>7801</v>
      </c>
      <c r="C1915" s="1" t="s">
        <v>53</v>
      </c>
      <c r="D1915" s="1" t="s">
        <v>2917</v>
      </c>
      <c r="E1915" s="1" t="s">
        <v>2918</v>
      </c>
      <c r="F1915" s="1">
        <v>2777</v>
      </c>
      <c r="G1915" s="1">
        <v>55.94</v>
      </c>
      <c r="H1915" s="1">
        <v>50</v>
      </c>
      <c r="I1915" s="1">
        <v>0</v>
      </c>
      <c r="J1915" s="1" t="s">
        <v>808</v>
      </c>
      <c r="K1915" s="9" t="str">
        <f t="shared" si="29"/>
        <v>TERCEIRA</v>
      </c>
    </row>
    <row r="1916" spans="1:11" ht="15" customHeight="1">
      <c r="A1916" s="1">
        <v>7</v>
      </c>
      <c r="B1916" s="1">
        <v>7801</v>
      </c>
      <c r="C1916" s="1" t="s">
        <v>53</v>
      </c>
      <c r="D1916" s="1" t="s">
        <v>2919</v>
      </c>
      <c r="E1916" s="1" t="s">
        <v>2920</v>
      </c>
      <c r="F1916" s="1">
        <v>14114</v>
      </c>
      <c r="G1916" s="1">
        <v>150.16</v>
      </c>
      <c r="H1916" s="1">
        <v>94</v>
      </c>
      <c r="I1916" s="1">
        <v>0</v>
      </c>
      <c r="J1916" s="1" t="s">
        <v>808</v>
      </c>
      <c r="K1916" s="9" t="str">
        <f t="shared" si="29"/>
        <v>TERCEIRA</v>
      </c>
    </row>
    <row r="1917" spans="1:11" ht="15" customHeight="1">
      <c r="A1917" s="1">
        <v>7</v>
      </c>
      <c r="B1917" s="1">
        <v>7801</v>
      </c>
      <c r="C1917" s="1" t="s">
        <v>53</v>
      </c>
      <c r="D1917" s="1" t="s">
        <v>2921</v>
      </c>
      <c r="E1917" s="1" t="s">
        <v>2922</v>
      </c>
      <c r="F1917" s="1">
        <v>7920</v>
      </c>
      <c r="G1917" s="1">
        <v>134.62</v>
      </c>
      <c r="H1917" s="1">
        <v>59</v>
      </c>
      <c r="I1917" s="1">
        <v>0</v>
      </c>
      <c r="J1917" s="1" t="s">
        <v>808</v>
      </c>
      <c r="K1917" s="9" t="str">
        <f t="shared" si="29"/>
        <v>TERCEIRA</v>
      </c>
    </row>
    <row r="1918" spans="1:11" ht="15" customHeight="1">
      <c r="A1918" s="1">
        <v>7</v>
      </c>
      <c r="B1918" s="1">
        <v>7801</v>
      </c>
      <c r="C1918" s="1" t="s">
        <v>53</v>
      </c>
      <c r="D1918" s="1" t="s">
        <v>2923</v>
      </c>
      <c r="E1918" s="1" t="s">
        <v>2924</v>
      </c>
      <c r="F1918" s="1">
        <v>3047</v>
      </c>
      <c r="G1918" s="1">
        <v>66.66</v>
      </c>
      <c r="H1918" s="1">
        <v>46</v>
      </c>
      <c r="I1918" s="1">
        <v>0</v>
      </c>
      <c r="J1918" s="1" t="s">
        <v>808</v>
      </c>
      <c r="K1918" s="9" t="str">
        <f t="shared" si="29"/>
        <v>TERCEIRA</v>
      </c>
    </row>
    <row r="1919" spans="1:11" ht="15" customHeight="1">
      <c r="A1919" s="1">
        <v>7</v>
      </c>
      <c r="B1919" s="1">
        <v>7801</v>
      </c>
      <c r="C1919" s="1" t="s">
        <v>53</v>
      </c>
      <c r="D1919" s="1" t="s">
        <v>2925</v>
      </c>
      <c r="E1919" s="1" t="s">
        <v>2926</v>
      </c>
      <c r="F1919" s="1">
        <v>8081</v>
      </c>
      <c r="G1919" s="1">
        <v>100.17</v>
      </c>
      <c r="H1919" s="1">
        <v>81</v>
      </c>
      <c r="I1919" s="1">
        <v>0</v>
      </c>
      <c r="J1919" s="1" t="s">
        <v>808</v>
      </c>
      <c r="K1919" s="9" t="str">
        <f t="shared" si="29"/>
        <v>TERCEIRA</v>
      </c>
    </row>
    <row r="1920" spans="1:11" ht="15" customHeight="1">
      <c r="A1920" s="1">
        <v>7</v>
      </c>
      <c r="B1920" s="1">
        <v>7801</v>
      </c>
      <c r="C1920" s="1" t="s">
        <v>53</v>
      </c>
      <c r="D1920" s="1" t="s">
        <v>2927</v>
      </c>
      <c r="E1920" s="1" t="s">
        <v>2928</v>
      </c>
      <c r="F1920" s="1">
        <v>257</v>
      </c>
      <c r="G1920" s="1">
        <v>4.18</v>
      </c>
      <c r="H1920" s="1">
        <v>61</v>
      </c>
      <c r="I1920" s="1">
        <v>0</v>
      </c>
      <c r="J1920" s="1" t="s">
        <v>808</v>
      </c>
      <c r="K1920" s="9" t="str">
        <f t="shared" si="29"/>
        <v>TERCEIRA</v>
      </c>
    </row>
    <row r="1921" spans="1:11" ht="15" customHeight="1">
      <c r="A1921" s="1">
        <v>7</v>
      </c>
      <c r="B1921" s="1">
        <v>7801</v>
      </c>
      <c r="C1921" s="1" t="s">
        <v>53</v>
      </c>
      <c r="D1921" s="1" t="s">
        <v>2929</v>
      </c>
      <c r="E1921" s="1" t="s">
        <v>2930</v>
      </c>
      <c r="F1921" s="1">
        <v>4279</v>
      </c>
      <c r="G1921" s="1">
        <v>66.069999999999993</v>
      </c>
      <c r="H1921" s="1">
        <v>65</v>
      </c>
      <c r="I1921" s="1">
        <v>0</v>
      </c>
      <c r="J1921" s="1" t="s">
        <v>808</v>
      </c>
      <c r="K1921" s="9" t="str">
        <f t="shared" si="29"/>
        <v>TERCEIRA</v>
      </c>
    </row>
    <row r="1922" spans="1:11" ht="15" customHeight="1">
      <c r="A1922" s="1">
        <v>7</v>
      </c>
      <c r="B1922" s="1">
        <v>7801</v>
      </c>
      <c r="C1922" s="1" t="s">
        <v>53</v>
      </c>
      <c r="D1922" s="1" t="s">
        <v>2931</v>
      </c>
      <c r="E1922" s="1" t="s">
        <v>2932</v>
      </c>
      <c r="F1922" s="1">
        <v>9657</v>
      </c>
      <c r="G1922" s="1">
        <v>163.69</v>
      </c>
      <c r="H1922" s="1">
        <v>59</v>
      </c>
      <c r="I1922" s="1">
        <v>0</v>
      </c>
      <c r="J1922" s="1" t="s">
        <v>808</v>
      </c>
      <c r="K1922" s="9" t="str">
        <f t="shared" ref="K1922:K1985" si="30">IF(J1922&lt;&gt;"",IF(OR(UPPER(J1922)="TERCEIRO",UPPER(J1922)="TERCEIRA"),"TERCEIRA",IF(UPPER(J1922)="GPA","GPA",J1922)),IF(LEFT(D1922,1)="T","TERCEIRA","GPA"))</f>
        <v>TERCEIRA</v>
      </c>
    </row>
    <row r="1923" spans="1:11" ht="15" customHeight="1">
      <c r="A1923" s="1">
        <v>7</v>
      </c>
      <c r="B1923" s="1">
        <v>7801</v>
      </c>
      <c r="C1923" s="1" t="s">
        <v>53</v>
      </c>
      <c r="D1923" s="1" t="s">
        <v>2933</v>
      </c>
      <c r="E1923" s="1" t="s">
        <v>2934</v>
      </c>
      <c r="F1923" s="1">
        <v>550</v>
      </c>
      <c r="G1923" s="1">
        <v>22.56</v>
      </c>
      <c r="H1923" s="1">
        <v>24</v>
      </c>
      <c r="I1923" s="1">
        <v>0</v>
      </c>
      <c r="J1923" s="1" t="s">
        <v>808</v>
      </c>
      <c r="K1923" s="9" t="str">
        <f t="shared" si="30"/>
        <v>TERCEIRA</v>
      </c>
    </row>
    <row r="1924" spans="1:11" ht="15" customHeight="1">
      <c r="A1924" s="1">
        <v>7</v>
      </c>
      <c r="B1924" s="1">
        <v>7801</v>
      </c>
      <c r="C1924" s="1" t="s">
        <v>53</v>
      </c>
      <c r="D1924" s="1" t="s">
        <v>2935</v>
      </c>
      <c r="E1924" s="1" t="s">
        <v>2936</v>
      </c>
      <c r="F1924" s="1">
        <v>10019</v>
      </c>
      <c r="G1924" s="1">
        <v>155.09</v>
      </c>
      <c r="H1924" s="1">
        <v>65</v>
      </c>
      <c r="I1924" s="1">
        <v>0</v>
      </c>
      <c r="J1924" s="1" t="s">
        <v>808</v>
      </c>
      <c r="K1924" s="9" t="str">
        <f t="shared" si="30"/>
        <v>TERCEIRA</v>
      </c>
    </row>
    <row r="1925" spans="1:11" ht="15" customHeight="1">
      <c r="A1925" s="1">
        <v>7</v>
      </c>
      <c r="B1925" s="1">
        <v>7801</v>
      </c>
      <c r="C1925" s="1" t="s">
        <v>53</v>
      </c>
      <c r="D1925" s="1" t="s">
        <v>2937</v>
      </c>
      <c r="E1925" s="1" t="s">
        <v>2938</v>
      </c>
      <c r="F1925" s="1">
        <v>2747</v>
      </c>
      <c r="G1925" s="1">
        <v>56.79</v>
      </c>
      <c r="H1925" s="1">
        <v>48</v>
      </c>
      <c r="I1925" s="1">
        <v>0</v>
      </c>
      <c r="J1925" s="1" t="s">
        <v>808</v>
      </c>
      <c r="K1925" s="9" t="str">
        <f t="shared" si="30"/>
        <v>TERCEIRA</v>
      </c>
    </row>
    <row r="1926" spans="1:11" ht="15" customHeight="1">
      <c r="A1926" s="1">
        <v>7</v>
      </c>
      <c r="B1926" s="1">
        <v>7801</v>
      </c>
      <c r="C1926" s="1" t="s">
        <v>53</v>
      </c>
      <c r="D1926" s="1" t="s">
        <v>2939</v>
      </c>
      <c r="E1926" s="1" t="s">
        <v>2940</v>
      </c>
      <c r="F1926" s="1">
        <v>10070</v>
      </c>
      <c r="G1926" s="1">
        <v>174.95</v>
      </c>
      <c r="H1926" s="1">
        <v>58</v>
      </c>
      <c r="I1926" s="1">
        <v>0</v>
      </c>
      <c r="J1926" s="1" t="s">
        <v>808</v>
      </c>
      <c r="K1926" s="9" t="str">
        <f t="shared" si="30"/>
        <v>TERCEIRA</v>
      </c>
    </row>
    <row r="1927" spans="1:11" ht="15" customHeight="1">
      <c r="A1927" s="1">
        <v>7</v>
      </c>
      <c r="B1927" s="1">
        <v>7801</v>
      </c>
      <c r="C1927" s="1" t="s">
        <v>53</v>
      </c>
      <c r="D1927" s="1" t="s">
        <v>2941</v>
      </c>
      <c r="E1927" s="1" t="s">
        <v>2942</v>
      </c>
      <c r="F1927" s="1">
        <v>7174</v>
      </c>
      <c r="G1927" s="1">
        <v>148.74</v>
      </c>
      <c r="H1927" s="1">
        <v>48</v>
      </c>
      <c r="I1927" s="1">
        <v>0</v>
      </c>
      <c r="J1927" s="1" t="s">
        <v>808</v>
      </c>
      <c r="K1927" s="9" t="str">
        <f t="shared" si="30"/>
        <v>TERCEIRA</v>
      </c>
    </row>
    <row r="1928" spans="1:11" ht="15" customHeight="1">
      <c r="A1928" s="1">
        <v>7</v>
      </c>
      <c r="B1928" s="1">
        <v>7801</v>
      </c>
      <c r="C1928" s="1" t="s">
        <v>53</v>
      </c>
      <c r="D1928" s="1" t="s">
        <v>2943</v>
      </c>
      <c r="E1928" s="1" t="s">
        <v>2944</v>
      </c>
      <c r="F1928" s="1">
        <v>10320</v>
      </c>
      <c r="G1928" s="1">
        <v>161.99</v>
      </c>
      <c r="H1928" s="1">
        <v>64</v>
      </c>
      <c r="I1928" s="1">
        <v>0</v>
      </c>
      <c r="J1928" s="1" t="s">
        <v>808</v>
      </c>
      <c r="K1928" s="9" t="str">
        <f t="shared" si="30"/>
        <v>TERCEIRA</v>
      </c>
    </row>
    <row r="1929" spans="1:11" ht="15" customHeight="1">
      <c r="A1929" s="1">
        <v>7</v>
      </c>
      <c r="B1929" s="1">
        <v>7801</v>
      </c>
      <c r="C1929" s="1" t="s">
        <v>53</v>
      </c>
      <c r="D1929" s="1" t="s">
        <v>2945</v>
      </c>
      <c r="E1929" s="1" t="s">
        <v>2946</v>
      </c>
      <c r="F1929" s="1">
        <v>3847</v>
      </c>
      <c r="G1929" s="1">
        <v>82.68</v>
      </c>
      <c r="H1929" s="1">
        <v>47</v>
      </c>
      <c r="I1929" s="1">
        <v>0</v>
      </c>
      <c r="J1929" s="1" t="s">
        <v>808</v>
      </c>
      <c r="K1929" s="9" t="str">
        <f t="shared" si="30"/>
        <v>TERCEIRA</v>
      </c>
    </row>
    <row r="1930" spans="1:11" ht="15" customHeight="1">
      <c r="A1930" s="1">
        <v>7</v>
      </c>
      <c r="B1930" s="1">
        <v>7801</v>
      </c>
      <c r="C1930" s="1" t="s">
        <v>53</v>
      </c>
      <c r="D1930" s="1" t="s">
        <v>2947</v>
      </c>
      <c r="E1930" s="1" t="s">
        <v>2948</v>
      </c>
      <c r="F1930" s="1">
        <v>239</v>
      </c>
      <c r="G1930" s="1">
        <v>10.52</v>
      </c>
      <c r="H1930" s="1">
        <v>23</v>
      </c>
      <c r="I1930" s="1">
        <v>0</v>
      </c>
      <c r="J1930" s="1" t="s">
        <v>808</v>
      </c>
      <c r="K1930" s="9" t="str">
        <f t="shared" si="30"/>
        <v>TERCEIRA</v>
      </c>
    </row>
    <row r="1931" spans="1:11" ht="15" customHeight="1">
      <c r="A1931" s="1">
        <v>7</v>
      </c>
      <c r="B1931" s="1">
        <v>7801</v>
      </c>
      <c r="C1931" s="1" t="s">
        <v>53</v>
      </c>
      <c r="D1931" s="1" t="s">
        <v>2949</v>
      </c>
      <c r="E1931" s="1" t="s">
        <v>2950</v>
      </c>
      <c r="F1931" s="1">
        <v>9198</v>
      </c>
      <c r="G1931" s="1">
        <v>153.4</v>
      </c>
      <c r="H1931" s="1">
        <v>60</v>
      </c>
      <c r="I1931" s="1">
        <v>0</v>
      </c>
      <c r="J1931" s="1" t="s">
        <v>808</v>
      </c>
      <c r="K1931" s="9" t="str">
        <f t="shared" si="30"/>
        <v>TERCEIRA</v>
      </c>
    </row>
    <row r="1932" spans="1:11" ht="15" customHeight="1">
      <c r="A1932" s="1">
        <v>7</v>
      </c>
      <c r="B1932" s="1">
        <v>7801</v>
      </c>
      <c r="C1932" s="1" t="s">
        <v>53</v>
      </c>
      <c r="D1932" s="1" t="s">
        <v>2951</v>
      </c>
      <c r="E1932" s="1" t="s">
        <v>2952</v>
      </c>
      <c r="F1932" s="1">
        <v>2884</v>
      </c>
      <c r="G1932" s="1">
        <v>112.04</v>
      </c>
      <c r="H1932" s="1">
        <v>26</v>
      </c>
      <c r="I1932" s="1">
        <v>0</v>
      </c>
      <c r="J1932" s="1" t="s">
        <v>808</v>
      </c>
      <c r="K1932" s="9" t="str">
        <f t="shared" si="30"/>
        <v>TERCEIRA</v>
      </c>
    </row>
    <row r="1933" spans="1:11" ht="15" customHeight="1">
      <c r="A1933" s="1">
        <v>7</v>
      </c>
      <c r="B1933" s="1">
        <v>7801</v>
      </c>
      <c r="C1933" s="1" t="s">
        <v>53</v>
      </c>
      <c r="D1933" s="1" t="s">
        <v>2953</v>
      </c>
      <c r="E1933" s="1" t="s">
        <v>2954</v>
      </c>
      <c r="F1933" s="1">
        <v>1796</v>
      </c>
      <c r="G1933" s="1">
        <v>72.66</v>
      </c>
      <c r="H1933" s="1">
        <v>25</v>
      </c>
      <c r="I1933" s="1">
        <v>0</v>
      </c>
      <c r="J1933" s="1" t="s">
        <v>808</v>
      </c>
      <c r="K1933" s="9" t="str">
        <f t="shared" si="30"/>
        <v>TERCEIRA</v>
      </c>
    </row>
    <row r="1934" spans="1:11" ht="15" customHeight="1">
      <c r="A1934" s="1">
        <v>7</v>
      </c>
      <c r="B1934" s="1">
        <v>7801</v>
      </c>
      <c r="C1934" s="1" t="s">
        <v>53</v>
      </c>
      <c r="D1934" s="1" t="s">
        <v>2955</v>
      </c>
      <c r="E1934" s="1" t="s">
        <v>2956</v>
      </c>
      <c r="F1934" s="1">
        <v>4624</v>
      </c>
      <c r="G1934" s="1">
        <v>126.81</v>
      </c>
      <c r="H1934" s="1">
        <v>36</v>
      </c>
      <c r="I1934" s="1">
        <v>0</v>
      </c>
      <c r="J1934" s="1" t="s">
        <v>808</v>
      </c>
      <c r="K1934" s="9" t="str">
        <f t="shared" si="30"/>
        <v>TERCEIRA</v>
      </c>
    </row>
    <row r="1935" spans="1:11" ht="15" customHeight="1">
      <c r="A1935" s="1">
        <v>7</v>
      </c>
      <c r="B1935" s="1">
        <v>7801</v>
      </c>
      <c r="C1935" s="1" t="s">
        <v>53</v>
      </c>
      <c r="D1935" s="1" t="s">
        <v>2957</v>
      </c>
      <c r="E1935" s="1" t="s">
        <v>2958</v>
      </c>
      <c r="F1935" s="1">
        <v>3949</v>
      </c>
      <c r="G1935" s="1">
        <v>67.16</v>
      </c>
      <c r="H1935" s="1">
        <v>59</v>
      </c>
      <c r="I1935" s="1">
        <v>0</v>
      </c>
      <c r="J1935" s="1" t="s">
        <v>808</v>
      </c>
      <c r="K1935" s="9" t="str">
        <f t="shared" si="30"/>
        <v>TERCEIRA</v>
      </c>
    </row>
    <row r="1936" spans="1:11" ht="15" customHeight="1">
      <c r="A1936" s="1">
        <v>7</v>
      </c>
      <c r="B1936" s="1">
        <v>7801</v>
      </c>
      <c r="C1936" s="1" t="s">
        <v>53</v>
      </c>
      <c r="D1936" s="1" t="s">
        <v>2959</v>
      </c>
      <c r="E1936" s="1" t="s">
        <v>2960</v>
      </c>
      <c r="F1936" s="1">
        <v>8801</v>
      </c>
      <c r="G1936" s="1">
        <v>127.59</v>
      </c>
      <c r="H1936" s="1">
        <v>69</v>
      </c>
      <c r="I1936" s="1">
        <v>0</v>
      </c>
      <c r="J1936" s="1" t="s">
        <v>808</v>
      </c>
      <c r="K1936" s="9" t="str">
        <f t="shared" si="30"/>
        <v>TERCEIRA</v>
      </c>
    </row>
    <row r="1937" spans="1:11" ht="15" customHeight="1">
      <c r="A1937" s="1">
        <v>7</v>
      </c>
      <c r="B1937" s="1">
        <v>7801</v>
      </c>
      <c r="C1937" s="1" t="s">
        <v>53</v>
      </c>
      <c r="D1937" s="1" t="s">
        <v>2961</v>
      </c>
      <c r="E1937" s="1" t="s">
        <v>2962</v>
      </c>
      <c r="F1937" s="1">
        <v>190</v>
      </c>
      <c r="G1937" s="1">
        <v>3.4</v>
      </c>
      <c r="H1937" s="1">
        <v>56</v>
      </c>
      <c r="I1937" s="1">
        <v>0</v>
      </c>
      <c r="J1937" s="1" t="s">
        <v>808</v>
      </c>
      <c r="K1937" s="9" t="str">
        <f t="shared" si="30"/>
        <v>TERCEIRA</v>
      </c>
    </row>
    <row r="1938" spans="1:11" ht="15" customHeight="1">
      <c r="A1938" s="1">
        <v>7</v>
      </c>
      <c r="B1938" s="1">
        <v>7801</v>
      </c>
      <c r="C1938" s="1" t="s">
        <v>53</v>
      </c>
      <c r="D1938" s="1" t="s">
        <v>2963</v>
      </c>
      <c r="E1938" s="1" t="s">
        <v>2964</v>
      </c>
      <c r="F1938" s="1">
        <v>9394</v>
      </c>
      <c r="G1938" s="1">
        <v>173.7</v>
      </c>
      <c r="H1938" s="1">
        <v>54</v>
      </c>
      <c r="I1938" s="1">
        <v>0</v>
      </c>
      <c r="J1938" s="1" t="s">
        <v>808</v>
      </c>
      <c r="K1938" s="9" t="str">
        <f t="shared" si="30"/>
        <v>TERCEIRA</v>
      </c>
    </row>
    <row r="1939" spans="1:11" ht="15" customHeight="1">
      <c r="A1939" s="1">
        <v>7</v>
      </c>
      <c r="B1939" s="1">
        <v>7801</v>
      </c>
      <c r="C1939" s="1" t="s">
        <v>53</v>
      </c>
      <c r="D1939" s="1" t="s">
        <v>2965</v>
      </c>
      <c r="E1939" s="1" t="s">
        <v>2966</v>
      </c>
      <c r="F1939" s="1">
        <v>4786</v>
      </c>
      <c r="G1939" s="1">
        <v>57.92</v>
      </c>
      <c r="H1939" s="1">
        <v>83</v>
      </c>
      <c r="I1939" s="1">
        <v>0</v>
      </c>
      <c r="J1939" s="1" t="s">
        <v>808</v>
      </c>
      <c r="K1939" s="9" t="str">
        <f t="shared" si="30"/>
        <v>TERCEIRA</v>
      </c>
    </row>
    <row r="1940" spans="1:11" ht="15" customHeight="1">
      <c r="A1940" s="1">
        <v>7</v>
      </c>
      <c r="B1940" s="1">
        <v>7801</v>
      </c>
      <c r="C1940" s="1" t="s">
        <v>53</v>
      </c>
      <c r="D1940" s="1" t="s">
        <v>2967</v>
      </c>
      <c r="E1940" s="1" t="s">
        <v>2968</v>
      </c>
      <c r="F1940" s="1">
        <v>4505</v>
      </c>
      <c r="G1940" s="1">
        <v>81.489999999999995</v>
      </c>
      <c r="H1940" s="1">
        <v>55</v>
      </c>
      <c r="I1940" s="1">
        <v>0</v>
      </c>
      <c r="J1940" s="1" t="s">
        <v>808</v>
      </c>
      <c r="K1940" s="9" t="str">
        <f t="shared" si="30"/>
        <v>TERCEIRA</v>
      </c>
    </row>
    <row r="1941" spans="1:11" ht="15" customHeight="1">
      <c r="A1941" s="1">
        <v>7</v>
      </c>
      <c r="B1941" s="1">
        <v>7801</v>
      </c>
      <c r="C1941" s="1" t="s">
        <v>53</v>
      </c>
      <c r="D1941" s="1" t="s">
        <v>2969</v>
      </c>
      <c r="E1941" s="1" t="s">
        <v>2970</v>
      </c>
      <c r="F1941" s="1">
        <v>916</v>
      </c>
      <c r="G1941" s="1">
        <v>18.97</v>
      </c>
      <c r="H1941" s="1">
        <v>48</v>
      </c>
      <c r="I1941" s="1">
        <v>0</v>
      </c>
      <c r="J1941" s="1" t="s">
        <v>808</v>
      </c>
      <c r="K1941" s="9" t="str">
        <f t="shared" si="30"/>
        <v>TERCEIRA</v>
      </c>
    </row>
    <row r="1942" spans="1:11" ht="15" customHeight="1">
      <c r="A1942" s="1">
        <v>7</v>
      </c>
      <c r="B1942" s="1">
        <v>7801</v>
      </c>
      <c r="C1942" s="1" t="s">
        <v>53</v>
      </c>
      <c r="D1942" s="1" t="s">
        <v>2971</v>
      </c>
      <c r="E1942" s="1" t="s">
        <v>2972</v>
      </c>
      <c r="F1942" s="1">
        <v>4056</v>
      </c>
      <c r="G1942" s="1">
        <v>83.72</v>
      </c>
      <c r="H1942" s="1">
        <v>48</v>
      </c>
      <c r="I1942" s="1">
        <v>0</v>
      </c>
      <c r="J1942" s="1" t="s">
        <v>808</v>
      </c>
      <c r="K1942" s="9" t="str">
        <f t="shared" si="30"/>
        <v>TERCEIRA</v>
      </c>
    </row>
    <row r="1943" spans="1:11" ht="15" customHeight="1">
      <c r="A1943" s="1">
        <v>7</v>
      </c>
      <c r="B1943" s="1">
        <v>7801</v>
      </c>
      <c r="C1943" s="1" t="s">
        <v>53</v>
      </c>
      <c r="D1943" s="1" t="s">
        <v>2973</v>
      </c>
      <c r="E1943" s="1" t="s">
        <v>2974</v>
      </c>
      <c r="F1943" s="1">
        <v>2123</v>
      </c>
      <c r="G1943" s="1">
        <v>50.97</v>
      </c>
      <c r="H1943" s="1">
        <v>42</v>
      </c>
      <c r="I1943" s="1">
        <v>0</v>
      </c>
      <c r="J1943" s="1" t="s">
        <v>808</v>
      </c>
      <c r="K1943" s="9" t="str">
        <f t="shared" si="30"/>
        <v>TERCEIRA</v>
      </c>
    </row>
    <row r="1944" spans="1:11" ht="15" customHeight="1">
      <c r="A1944" s="1">
        <v>7</v>
      </c>
      <c r="B1944" s="1">
        <v>7801</v>
      </c>
      <c r="C1944" s="1" t="s">
        <v>53</v>
      </c>
      <c r="D1944" s="1" t="s">
        <v>2975</v>
      </c>
      <c r="E1944" s="1" t="s">
        <v>2976</v>
      </c>
      <c r="F1944" s="1">
        <v>1271</v>
      </c>
      <c r="G1944" s="1">
        <v>35.520000000000003</v>
      </c>
      <c r="H1944" s="1">
        <v>36</v>
      </c>
      <c r="I1944" s="1">
        <v>0</v>
      </c>
      <c r="J1944" s="1" t="s">
        <v>808</v>
      </c>
      <c r="K1944" s="9" t="str">
        <f t="shared" si="30"/>
        <v>TERCEIRA</v>
      </c>
    </row>
    <row r="1945" spans="1:11" ht="15" customHeight="1">
      <c r="A1945" s="1">
        <v>7</v>
      </c>
      <c r="B1945" s="1">
        <v>7801</v>
      </c>
      <c r="C1945" s="1" t="s">
        <v>53</v>
      </c>
      <c r="D1945" s="1" t="s">
        <v>2977</v>
      </c>
      <c r="E1945" s="1" t="s">
        <v>2978</v>
      </c>
      <c r="F1945" s="1">
        <v>3942</v>
      </c>
      <c r="G1945" s="1">
        <v>95.55</v>
      </c>
      <c r="H1945" s="1">
        <v>41</v>
      </c>
      <c r="I1945" s="1">
        <v>0</v>
      </c>
      <c r="J1945" s="1" t="s">
        <v>808</v>
      </c>
      <c r="K1945" s="9" t="str">
        <f t="shared" si="30"/>
        <v>TERCEIRA</v>
      </c>
    </row>
    <row r="1946" spans="1:11" ht="15" customHeight="1">
      <c r="A1946" s="1">
        <v>7</v>
      </c>
      <c r="B1946" s="1">
        <v>7801</v>
      </c>
      <c r="C1946" s="1" t="s">
        <v>53</v>
      </c>
      <c r="D1946" s="1" t="s">
        <v>2979</v>
      </c>
      <c r="E1946" s="1" t="s">
        <v>2980</v>
      </c>
      <c r="F1946" s="1">
        <v>3236</v>
      </c>
      <c r="G1946" s="1">
        <v>89.3</v>
      </c>
      <c r="H1946" s="1">
        <v>36</v>
      </c>
      <c r="I1946" s="1">
        <v>0</v>
      </c>
      <c r="J1946" s="1" t="s">
        <v>808</v>
      </c>
      <c r="K1946" s="9" t="str">
        <f t="shared" si="30"/>
        <v>TERCEIRA</v>
      </c>
    </row>
    <row r="1947" spans="1:11" ht="15" customHeight="1">
      <c r="A1947" s="1">
        <v>7</v>
      </c>
      <c r="B1947" s="1">
        <v>7801</v>
      </c>
      <c r="C1947" s="1" t="s">
        <v>53</v>
      </c>
      <c r="D1947" s="1" t="s">
        <v>2981</v>
      </c>
      <c r="E1947" s="1" t="s">
        <v>2982</v>
      </c>
      <c r="F1947" s="1">
        <v>4077</v>
      </c>
      <c r="G1947" s="1">
        <v>73.45</v>
      </c>
      <c r="H1947" s="1">
        <v>56</v>
      </c>
      <c r="I1947" s="1">
        <v>0</v>
      </c>
      <c r="J1947" s="1" t="s">
        <v>808</v>
      </c>
      <c r="K1947" s="9" t="str">
        <f t="shared" si="30"/>
        <v>TERCEIRA</v>
      </c>
    </row>
    <row r="1948" spans="1:11" ht="15" customHeight="1">
      <c r="A1948" s="1">
        <v>7</v>
      </c>
      <c r="B1948" s="1">
        <v>7801</v>
      </c>
      <c r="C1948" s="1" t="s">
        <v>53</v>
      </c>
      <c r="D1948" s="1" t="s">
        <v>2983</v>
      </c>
      <c r="E1948" s="1" t="s">
        <v>2984</v>
      </c>
      <c r="F1948" s="1">
        <v>4637</v>
      </c>
      <c r="G1948" s="1">
        <v>107.57</v>
      </c>
      <c r="H1948" s="1">
        <v>43</v>
      </c>
      <c r="I1948" s="1">
        <v>0</v>
      </c>
      <c r="J1948" s="1" t="s">
        <v>808</v>
      </c>
      <c r="K1948" s="9" t="str">
        <f t="shared" si="30"/>
        <v>TERCEIRA</v>
      </c>
    </row>
    <row r="1949" spans="1:11" ht="15" customHeight="1">
      <c r="A1949" s="1">
        <v>7</v>
      </c>
      <c r="B1949" s="1">
        <v>7801</v>
      </c>
      <c r="C1949" s="1" t="s">
        <v>53</v>
      </c>
      <c r="D1949" s="1" t="s">
        <v>2985</v>
      </c>
      <c r="E1949" s="1" t="s">
        <v>2986</v>
      </c>
      <c r="F1949" s="1">
        <v>2575</v>
      </c>
      <c r="G1949" s="1">
        <v>55.7</v>
      </c>
      <c r="H1949" s="1">
        <v>46</v>
      </c>
      <c r="I1949" s="1">
        <v>0</v>
      </c>
      <c r="J1949" s="1" t="s">
        <v>808</v>
      </c>
      <c r="K1949" s="9" t="str">
        <f t="shared" si="30"/>
        <v>TERCEIRA</v>
      </c>
    </row>
    <row r="1950" spans="1:11" ht="15" customHeight="1">
      <c r="A1950" s="1">
        <v>7</v>
      </c>
      <c r="B1950" s="1">
        <v>7801</v>
      </c>
      <c r="C1950" s="1" t="s">
        <v>53</v>
      </c>
      <c r="D1950" s="1" t="s">
        <v>2987</v>
      </c>
      <c r="E1950" s="1" t="s">
        <v>2988</v>
      </c>
      <c r="F1950" s="1">
        <v>1774</v>
      </c>
      <c r="G1950" s="1">
        <v>74.55</v>
      </c>
      <c r="H1950" s="1">
        <v>24</v>
      </c>
      <c r="I1950" s="1">
        <v>0</v>
      </c>
      <c r="J1950" s="1" t="s">
        <v>808</v>
      </c>
      <c r="K1950" s="9" t="str">
        <f t="shared" si="30"/>
        <v>TERCEIRA</v>
      </c>
    </row>
    <row r="1951" spans="1:11" ht="15" customHeight="1">
      <c r="A1951" s="1">
        <v>7</v>
      </c>
      <c r="B1951" s="1">
        <v>7801</v>
      </c>
      <c r="C1951" s="1" t="s">
        <v>53</v>
      </c>
      <c r="D1951" s="1" t="s">
        <v>2989</v>
      </c>
      <c r="E1951" s="1" t="s">
        <v>2990</v>
      </c>
      <c r="F1951" s="1">
        <v>3110</v>
      </c>
      <c r="G1951" s="1">
        <v>79.34</v>
      </c>
      <c r="H1951" s="1">
        <v>39</v>
      </c>
      <c r="I1951" s="1">
        <v>0</v>
      </c>
      <c r="J1951" s="1" t="s">
        <v>808</v>
      </c>
      <c r="K1951" s="9" t="str">
        <f t="shared" si="30"/>
        <v>TERCEIRA</v>
      </c>
    </row>
    <row r="1952" spans="1:11" ht="15" customHeight="1">
      <c r="A1952" s="1">
        <v>7</v>
      </c>
      <c r="B1952" s="1">
        <v>7801</v>
      </c>
      <c r="C1952" s="1" t="s">
        <v>53</v>
      </c>
      <c r="D1952" s="1" t="s">
        <v>2991</v>
      </c>
      <c r="E1952" s="1" t="s">
        <v>2992</v>
      </c>
      <c r="F1952" s="1">
        <v>1150</v>
      </c>
      <c r="G1952" s="1">
        <v>38.99</v>
      </c>
      <c r="H1952" s="1">
        <v>29</v>
      </c>
      <c r="I1952" s="1">
        <v>0</v>
      </c>
      <c r="J1952" s="1" t="s">
        <v>808</v>
      </c>
      <c r="K1952" s="9" t="str">
        <f t="shared" si="30"/>
        <v>TERCEIRA</v>
      </c>
    </row>
    <row r="1953" spans="1:11" ht="15" customHeight="1">
      <c r="A1953" s="1">
        <v>7</v>
      </c>
      <c r="B1953" s="1">
        <v>7801</v>
      </c>
      <c r="C1953" s="1" t="s">
        <v>53</v>
      </c>
      <c r="D1953" s="1" t="s">
        <v>2993</v>
      </c>
      <c r="E1953" s="1" t="s">
        <v>2994</v>
      </c>
      <c r="F1953" s="1">
        <v>1283</v>
      </c>
      <c r="G1953" s="1">
        <v>58.78</v>
      </c>
      <c r="H1953" s="1">
        <v>22</v>
      </c>
      <c r="I1953" s="1">
        <v>0</v>
      </c>
      <c r="J1953" s="1" t="s">
        <v>808</v>
      </c>
      <c r="K1953" s="9" t="str">
        <f t="shared" si="30"/>
        <v>TERCEIRA</v>
      </c>
    </row>
    <row r="1954" spans="1:11" ht="15" customHeight="1">
      <c r="A1954" s="1">
        <v>7</v>
      </c>
      <c r="B1954" s="1">
        <v>7801</v>
      </c>
      <c r="C1954" s="1" t="s">
        <v>53</v>
      </c>
      <c r="D1954" s="1" t="s">
        <v>2995</v>
      </c>
      <c r="E1954" s="1" t="s">
        <v>2996</v>
      </c>
      <c r="F1954" s="1">
        <v>2200</v>
      </c>
      <c r="G1954" s="1">
        <v>52.22</v>
      </c>
      <c r="H1954" s="1">
        <v>42</v>
      </c>
      <c r="I1954" s="1">
        <v>0</v>
      </c>
      <c r="J1954" s="1" t="s">
        <v>808</v>
      </c>
      <c r="K1954" s="9" t="str">
        <f t="shared" si="30"/>
        <v>TERCEIRA</v>
      </c>
    </row>
    <row r="1955" spans="1:11" ht="15" customHeight="1">
      <c r="A1955" s="1">
        <v>7</v>
      </c>
      <c r="B1955" s="1">
        <v>7801</v>
      </c>
      <c r="C1955" s="1" t="s">
        <v>53</v>
      </c>
      <c r="D1955" s="1" t="s">
        <v>2997</v>
      </c>
      <c r="E1955" s="1" t="s">
        <v>2998</v>
      </c>
      <c r="F1955" s="1">
        <v>1403</v>
      </c>
      <c r="G1955" s="1">
        <v>37.020000000000003</v>
      </c>
      <c r="H1955" s="1">
        <v>38</v>
      </c>
      <c r="I1955" s="1">
        <v>0</v>
      </c>
      <c r="J1955" s="1" t="s">
        <v>808</v>
      </c>
      <c r="K1955" s="9" t="str">
        <f t="shared" si="30"/>
        <v>TERCEIRA</v>
      </c>
    </row>
    <row r="1956" spans="1:11" ht="15" customHeight="1">
      <c r="A1956" s="1">
        <v>7</v>
      </c>
      <c r="B1956" s="1">
        <v>7801</v>
      </c>
      <c r="C1956" s="1" t="s">
        <v>53</v>
      </c>
      <c r="D1956" s="1" t="s">
        <v>2999</v>
      </c>
      <c r="E1956" s="1" t="s">
        <v>3000</v>
      </c>
      <c r="F1956" s="1">
        <v>267</v>
      </c>
      <c r="G1956" s="1">
        <v>10.97</v>
      </c>
      <c r="H1956" s="1">
        <v>24</v>
      </c>
      <c r="I1956" s="1">
        <v>0</v>
      </c>
      <c r="J1956" s="1" t="s">
        <v>808</v>
      </c>
      <c r="K1956" s="9" t="str">
        <f t="shared" si="30"/>
        <v>TERCEIRA</v>
      </c>
    </row>
    <row r="1957" spans="1:11" ht="15" customHeight="1">
      <c r="A1957" s="1">
        <v>7</v>
      </c>
      <c r="B1957" s="1">
        <v>7801</v>
      </c>
      <c r="C1957" s="1" t="s">
        <v>53</v>
      </c>
      <c r="D1957" s="1" t="s">
        <v>3001</v>
      </c>
      <c r="E1957" s="1" t="s">
        <v>3002</v>
      </c>
      <c r="F1957" s="1">
        <v>465</v>
      </c>
      <c r="G1957" s="1">
        <v>12.29</v>
      </c>
      <c r="H1957" s="1">
        <v>38</v>
      </c>
      <c r="I1957" s="1">
        <v>0</v>
      </c>
      <c r="J1957" s="1" t="s">
        <v>808</v>
      </c>
      <c r="K1957" s="9" t="str">
        <f t="shared" si="30"/>
        <v>TERCEIRA</v>
      </c>
    </row>
    <row r="1958" spans="1:11" ht="15" customHeight="1">
      <c r="A1958" s="1">
        <v>7</v>
      </c>
      <c r="B1958" s="1">
        <v>7801</v>
      </c>
      <c r="C1958" s="1" t="s">
        <v>53</v>
      </c>
      <c r="D1958" s="1" t="s">
        <v>3003</v>
      </c>
      <c r="E1958" s="1" t="s">
        <v>3004</v>
      </c>
      <c r="F1958" s="1">
        <v>336</v>
      </c>
      <c r="G1958" s="1">
        <v>11.89</v>
      </c>
      <c r="H1958" s="1">
        <v>28</v>
      </c>
      <c r="I1958" s="1">
        <v>0</v>
      </c>
      <c r="J1958" s="1" t="s">
        <v>808</v>
      </c>
      <c r="K1958" s="9" t="str">
        <f t="shared" si="30"/>
        <v>TERCEIRA</v>
      </c>
    </row>
    <row r="1959" spans="1:11" ht="15" customHeight="1">
      <c r="A1959" s="1">
        <v>7</v>
      </c>
      <c r="B1959" s="1">
        <v>7801</v>
      </c>
      <c r="C1959" s="1" t="s">
        <v>53</v>
      </c>
      <c r="D1959" s="1" t="s">
        <v>3005</v>
      </c>
      <c r="E1959" s="1" t="s">
        <v>3006</v>
      </c>
      <c r="F1959" s="1">
        <v>609</v>
      </c>
      <c r="G1959" s="1">
        <v>20.59</v>
      </c>
      <c r="H1959" s="1">
        <v>30</v>
      </c>
      <c r="I1959" s="1">
        <v>0</v>
      </c>
      <c r="J1959" s="1" t="s">
        <v>808</v>
      </c>
      <c r="K1959" s="9" t="str">
        <f t="shared" si="30"/>
        <v>TERCEIRA</v>
      </c>
    </row>
    <row r="1960" spans="1:11" ht="15" customHeight="1">
      <c r="A1960" s="1">
        <v>7</v>
      </c>
      <c r="B1960" s="1">
        <v>7801</v>
      </c>
      <c r="C1960" s="1" t="s">
        <v>53</v>
      </c>
      <c r="D1960" s="1" t="s">
        <v>3007</v>
      </c>
      <c r="E1960" s="1" t="s">
        <v>3008</v>
      </c>
      <c r="F1960" s="1">
        <v>1476</v>
      </c>
      <c r="G1960" s="1">
        <v>26.25</v>
      </c>
      <c r="H1960" s="1">
        <v>56</v>
      </c>
      <c r="I1960" s="1">
        <v>0</v>
      </c>
      <c r="J1960" s="1" t="s">
        <v>808</v>
      </c>
      <c r="K1960" s="9" t="str">
        <f t="shared" si="30"/>
        <v>TERCEIRA</v>
      </c>
    </row>
    <row r="1961" spans="1:11" ht="15" customHeight="1">
      <c r="A1961" s="1">
        <v>7</v>
      </c>
      <c r="B1961" s="1">
        <v>930</v>
      </c>
      <c r="C1961" s="1" t="s">
        <v>19</v>
      </c>
      <c r="D1961" s="1" t="s">
        <v>3009</v>
      </c>
      <c r="E1961" s="1" t="s">
        <v>3010</v>
      </c>
      <c r="F1961" s="1">
        <v>3587</v>
      </c>
      <c r="G1961" s="1">
        <v>139.5</v>
      </c>
      <c r="H1961" s="1">
        <v>26</v>
      </c>
      <c r="I1961" s="1">
        <v>0</v>
      </c>
      <c r="J1961" s="1" t="s">
        <v>48</v>
      </c>
      <c r="K1961" s="9" t="str">
        <f t="shared" si="30"/>
        <v>GPA</v>
      </c>
    </row>
    <row r="1962" spans="1:11" ht="15" customHeight="1">
      <c r="A1962" s="1">
        <v>7</v>
      </c>
      <c r="B1962" s="1">
        <v>930</v>
      </c>
      <c r="C1962" s="1" t="s">
        <v>21</v>
      </c>
      <c r="D1962" s="1" t="s">
        <v>3011</v>
      </c>
      <c r="E1962" s="1" t="s">
        <v>3012</v>
      </c>
      <c r="F1962" s="1">
        <v>732</v>
      </c>
      <c r="G1962" s="1">
        <v>69.44</v>
      </c>
      <c r="H1962" s="1">
        <v>11</v>
      </c>
      <c r="I1962" s="1">
        <v>0</v>
      </c>
      <c r="J1962" s="1" t="s">
        <v>48</v>
      </c>
      <c r="K1962" s="9" t="str">
        <f t="shared" si="30"/>
        <v>GPA</v>
      </c>
    </row>
    <row r="1963" spans="1:11" ht="15" customHeight="1">
      <c r="A1963" s="1">
        <v>7</v>
      </c>
      <c r="B1963" s="1">
        <v>930</v>
      </c>
      <c r="C1963" s="1" t="s">
        <v>20</v>
      </c>
      <c r="D1963" s="1" t="s">
        <v>3013</v>
      </c>
      <c r="E1963" s="1" t="s">
        <v>3014</v>
      </c>
      <c r="F1963" s="1">
        <v>349</v>
      </c>
      <c r="G1963" s="1">
        <v>34.25</v>
      </c>
      <c r="H1963" s="1">
        <v>10</v>
      </c>
      <c r="I1963" s="1">
        <v>0</v>
      </c>
      <c r="J1963" s="1" t="s">
        <v>48</v>
      </c>
      <c r="K1963" s="9" t="str">
        <f t="shared" si="30"/>
        <v>GPA</v>
      </c>
    </row>
    <row r="1964" spans="1:11" ht="15" customHeight="1">
      <c r="A1964" s="1">
        <v>7</v>
      </c>
      <c r="B1964" s="1">
        <v>930</v>
      </c>
      <c r="C1964" s="1" t="s">
        <v>19</v>
      </c>
      <c r="D1964" s="1" t="s">
        <v>3015</v>
      </c>
      <c r="E1964" s="1" t="s">
        <v>3016</v>
      </c>
      <c r="F1964" s="1">
        <v>720</v>
      </c>
      <c r="G1964" s="1">
        <v>51.9</v>
      </c>
      <c r="H1964" s="1">
        <v>14</v>
      </c>
      <c r="I1964" s="1">
        <v>0</v>
      </c>
      <c r="J1964" s="1" t="s">
        <v>48</v>
      </c>
      <c r="K1964" s="9" t="str">
        <f t="shared" si="30"/>
        <v>GPA</v>
      </c>
    </row>
    <row r="1965" spans="1:11" ht="15" customHeight="1">
      <c r="A1965" s="1">
        <v>7</v>
      </c>
      <c r="B1965" s="1">
        <v>930</v>
      </c>
      <c r="C1965" s="1" t="s">
        <v>21</v>
      </c>
      <c r="D1965" s="1" t="s">
        <v>3017</v>
      </c>
      <c r="E1965" s="1" t="s">
        <v>3018</v>
      </c>
      <c r="F1965" s="1">
        <v>2399</v>
      </c>
      <c r="G1965" s="1">
        <v>111.07</v>
      </c>
      <c r="H1965" s="1">
        <v>22</v>
      </c>
      <c r="I1965" s="1">
        <v>0</v>
      </c>
      <c r="J1965" s="1" t="s">
        <v>48</v>
      </c>
      <c r="K1965" s="9" t="str">
        <f t="shared" si="30"/>
        <v>GPA</v>
      </c>
    </row>
    <row r="1966" spans="1:11" ht="15" customHeight="1">
      <c r="A1966" s="1">
        <v>7</v>
      </c>
      <c r="B1966" s="1">
        <v>930</v>
      </c>
      <c r="C1966" s="1" t="s">
        <v>20</v>
      </c>
      <c r="D1966" s="1" t="s">
        <v>3019</v>
      </c>
      <c r="E1966" s="1" t="s">
        <v>3020</v>
      </c>
      <c r="F1966" s="1">
        <v>23</v>
      </c>
      <c r="G1966" s="1">
        <v>10.69</v>
      </c>
      <c r="H1966" s="1">
        <v>2</v>
      </c>
      <c r="I1966" s="1">
        <v>0</v>
      </c>
      <c r="J1966" s="1" t="s">
        <v>48</v>
      </c>
      <c r="K1966" s="9" t="str">
        <f t="shared" si="30"/>
        <v>GPA</v>
      </c>
    </row>
    <row r="1967" spans="1:11" ht="15" customHeight="1">
      <c r="A1967" s="1">
        <v>7</v>
      </c>
      <c r="B1967" s="1">
        <v>930</v>
      </c>
      <c r="C1967" s="1" t="s">
        <v>18</v>
      </c>
      <c r="D1967" s="1" t="s">
        <v>3021</v>
      </c>
      <c r="E1967" s="1" t="s">
        <v>3022</v>
      </c>
      <c r="F1967" s="1">
        <v>539</v>
      </c>
      <c r="G1967" s="1">
        <v>13.18</v>
      </c>
      <c r="H1967" s="1">
        <v>41</v>
      </c>
      <c r="I1967" s="1">
        <v>0</v>
      </c>
      <c r="J1967" s="1" t="s">
        <v>48</v>
      </c>
      <c r="K1967" s="9" t="str">
        <f t="shared" si="30"/>
        <v>GPA</v>
      </c>
    </row>
    <row r="1968" spans="1:11" ht="15" customHeight="1">
      <c r="A1968" s="1">
        <v>7</v>
      </c>
      <c r="B1968" s="1">
        <v>930</v>
      </c>
      <c r="C1968" s="1" t="s">
        <v>19</v>
      </c>
      <c r="D1968" s="1" t="s">
        <v>3023</v>
      </c>
      <c r="E1968" s="1" t="s">
        <v>3024</v>
      </c>
      <c r="F1968" s="1">
        <v>669</v>
      </c>
      <c r="G1968" s="1">
        <v>20.04</v>
      </c>
      <c r="H1968" s="1">
        <v>33</v>
      </c>
      <c r="I1968" s="1">
        <v>0</v>
      </c>
      <c r="J1968" s="1" t="s">
        <v>48</v>
      </c>
      <c r="K1968" s="9" t="str">
        <f t="shared" si="30"/>
        <v>GPA</v>
      </c>
    </row>
    <row r="1969" spans="1:11" ht="15" customHeight="1">
      <c r="A1969" s="1">
        <v>7</v>
      </c>
      <c r="B1969" s="1">
        <v>930</v>
      </c>
      <c r="C1969" s="1" t="s">
        <v>21</v>
      </c>
      <c r="D1969" s="1" t="s">
        <v>3025</v>
      </c>
      <c r="E1969" s="1" t="s">
        <v>3026</v>
      </c>
      <c r="F1969" s="1">
        <v>2752</v>
      </c>
      <c r="G1969" s="1">
        <v>108.7</v>
      </c>
      <c r="H1969" s="1">
        <v>25</v>
      </c>
      <c r="I1969" s="1">
        <v>0</v>
      </c>
      <c r="J1969" s="1" t="s">
        <v>48</v>
      </c>
      <c r="K1969" s="9" t="str">
        <f t="shared" si="30"/>
        <v>GPA</v>
      </c>
    </row>
    <row r="1970" spans="1:11" ht="15" customHeight="1">
      <c r="A1970" s="1">
        <v>7</v>
      </c>
      <c r="B1970" s="1">
        <v>930</v>
      </c>
      <c r="C1970" s="1" t="s">
        <v>18</v>
      </c>
      <c r="D1970" s="1" t="s">
        <v>3027</v>
      </c>
      <c r="E1970" s="1" t="s">
        <v>3028</v>
      </c>
      <c r="F1970" s="1">
        <v>17</v>
      </c>
      <c r="G1970" s="1">
        <v>0.15</v>
      </c>
      <c r="H1970" s="1">
        <v>113</v>
      </c>
      <c r="I1970" s="1">
        <v>0</v>
      </c>
      <c r="J1970" s="1" t="s">
        <v>48</v>
      </c>
      <c r="K1970" s="9" t="str">
        <f t="shared" si="30"/>
        <v>GPA</v>
      </c>
    </row>
    <row r="1971" spans="1:11" ht="15" customHeight="1">
      <c r="A1971" s="1">
        <v>7</v>
      </c>
      <c r="B1971" s="1">
        <v>930</v>
      </c>
      <c r="C1971" s="1" t="s">
        <v>19</v>
      </c>
      <c r="D1971" s="1" t="s">
        <v>3029</v>
      </c>
      <c r="E1971" s="1" t="s">
        <v>3030</v>
      </c>
      <c r="F1971" s="1">
        <v>56</v>
      </c>
      <c r="G1971" s="1">
        <v>8.85</v>
      </c>
      <c r="H1971" s="1">
        <v>6</v>
      </c>
      <c r="I1971" s="1">
        <v>0</v>
      </c>
      <c r="J1971" s="1" t="s">
        <v>48</v>
      </c>
      <c r="K1971" s="9" t="str">
        <f t="shared" si="30"/>
        <v>GPA</v>
      </c>
    </row>
    <row r="1972" spans="1:11" ht="15" customHeight="1">
      <c r="A1972" s="1">
        <v>7</v>
      </c>
      <c r="B1972" s="1">
        <v>930</v>
      </c>
      <c r="C1972" s="1" t="s">
        <v>18</v>
      </c>
      <c r="D1972" s="1" t="s">
        <v>3031</v>
      </c>
      <c r="E1972" s="1" t="s">
        <v>3032</v>
      </c>
      <c r="F1972" s="1">
        <v>15</v>
      </c>
      <c r="G1972" s="1">
        <v>0.1</v>
      </c>
      <c r="H1972" s="1">
        <v>150</v>
      </c>
      <c r="I1972" s="1">
        <v>0</v>
      </c>
      <c r="J1972" s="1" t="s">
        <v>48</v>
      </c>
      <c r="K1972" s="9" t="str">
        <f t="shared" si="30"/>
        <v>GPA</v>
      </c>
    </row>
    <row r="1973" spans="1:11" ht="15" customHeight="1">
      <c r="A1973" s="1">
        <v>7</v>
      </c>
      <c r="B1973" s="1">
        <v>930</v>
      </c>
      <c r="C1973" s="1" t="s">
        <v>19</v>
      </c>
      <c r="D1973" s="1" t="s">
        <v>3033</v>
      </c>
      <c r="E1973" s="1" t="s">
        <v>3034</v>
      </c>
      <c r="F1973" s="1">
        <v>52</v>
      </c>
      <c r="G1973" s="1">
        <v>11.39</v>
      </c>
      <c r="H1973" s="1">
        <v>5</v>
      </c>
      <c r="I1973" s="1">
        <v>0</v>
      </c>
      <c r="J1973" s="1" t="s">
        <v>48</v>
      </c>
      <c r="K1973" s="9" t="str">
        <f t="shared" si="30"/>
        <v>GPA</v>
      </c>
    </row>
    <row r="1974" spans="1:11" ht="15" customHeight="1">
      <c r="A1974" s="1">
        <v>7</v>
      </c>
      <c r="B1974" s="1">
        <v>930</v>
      </c>
      <c r="C1974" s="1" t="s">
        <v>18</v>
      </c>
      <c r="D1974" s="1" t="s">
        <v>3035</v>
      </c>
      <c r="E1974" s="1" t="s">
        <v>3036</v>
      </c>
      <c r="F1974" s="1">
        <v>1</v>
      </c>
      <c r="G1974" s="1">
        <v>6.67</v>
      </c>
      <c r="H1974" s="1">
        <v>0</v>
      </c>
      <c r="I1974" s="1">
        <v>0</v>
      </c>
      <c r="J1974" s="1" t="s">
        <v>48</v>
      </c>
      <c r="K1974" s="9" t="str">
        <f t="shared" si="30"/>
        <v>GPA</v>
      </c>
    </row>
    <row r="1975" spans="1:11" ht="15" customHeight="1">
      <c r="A1975" s="1">
        <v>7</v>
      </c>
      <c r="B1975" s="1">
        <v>930</v>
      </c>
      <c r="C1975" s="1" t="s">
        <v>19</v>
      </c>
      <c r="D1975" s="1" t="s">
        <v>3037</v>
      </c>
      <c r="E1975" s="1" t="s">
        <v>3038</v>
      </c>
      <c r="F1975" s="1">
        <v>4123</v>
      </c>
      <c r="G1975" s="1">
        <v>148.01</v>
      </c>
      <c r="H1975" s="1">
        <v>28</v>
      </c>
      <c r="I1975" s="1">
        <v>0</v>
      </c>
      <c r="J1975" s="1" t="s">
        <v>48</v>
      </c>
      <c r="K1975" s="9" t="str">
        <f t="shared" si="30"/>
        <v>GPA</v>
      </c>
    </row>
    <row r="1976" spans="1:11" ht="15" customHeight="1">
      <c r="A1976" s="1">
        <v>7</v>
      </c>
      <c r="B1976" s="1">
        <v>930</v>
      </c>
      <c r="C1976" s="1" t="s">
        <v>18</v>
      </c>
      <c r="D1976" s="1" t="s">
        <v>3039</v>
      </c>
      <c r="E1976" s="1" t="s">
        <v>3040</v>
      </c>
      <c r="F1976" s="1">
        <v>274</v>
      </c>
      <c r="G1976" s="1">
        <v>9.2899999999999991</v>
      </c>
      <c r="H1976" s="1">
        <v>29</v>
      </c>
      <c r="I1976" s="1">
        <v>0</v>
      </c>
      <c r="J1976" s="1" t="s">
        <v>48</v>
      </c>
      <c r="K1976" s="9" t="str">
        <f t="shared" si="30"/>
        <v>GPA</v>
      </c>
    </row>
    <row r="1977" spans="1:11" ht="15" customHeight="1">
      <c r="A1977" s="1">
        <v>7</v>
      </c>
      <c r="B1977" s="1">
        <v>930</v>
      </c>
      <c r="C1977" s="1" t="s">
        <v>19</v>
      </c>
      <c r="D1977" s="1" t="s">
        <v>3039</v>
      </c>
      <c r="E1977" s="1" t="s">
        <v>3040</v>
      </c>
      <c r="F1977" s="1">
        <v>362</v>
      </c>
      <c r="G1977" s="1">
        <v>19.13</v>
      </c>
      <c r="H1977" s="1">
        <v>19</v>
      </c>
      <c r="I1977" s="1">
        <v>0</v>
      </c>
      <c r="J1977" s="1" t="s">
        <v>48</v>
      </c>
      <c r="K1977" s="9" t="str">
        <f t="shared" si="30"/>
        <v>GPA</v>
      </c>
    </row>
    <row r="1978" spans="1:11" ht="15" customHeight="1">
      <c r="A1978" s="1">
        <v>7</v>
      </c>
      <c r="B1978" s="1">
        <v>930</v>
      </c>
      <c r="C1978" s="1" t="s">
        <v>18</v>
      </c>
      <c r="D1978" s="1" t="s">
        <v>3041</v>
      </c>
      <c r="E1978" s="1" t="s">
        <v>3042</v>
      </c>
      <c r="F1978" s="1">
        <v>393</v>
      </c>
      <c r="G1978" s="1">
        <v>9.7100000000000009</v>
      </c>
      <c r="H1978" s="1">
        <v>40</v>
      </c>
      <c r="I1978" s="1">
        <v>0</v>
      </c>
      <c r="J1978" s="1" t="s">
        <v>48</v>
      </c>
      <c r="K1978" s="9" t="str">
        <f t="shared" si="30"/>
        <v>GPA</v>
      </c>
    </row>
    <row r="1979" spans="1:11" ht="15" customHeight="1">
      <c r="A1979" s="1">
        <v>7</v>
      </c>
      <c r="B1979" s="1">
        <v>930</v>
      </c>
      <c r="C1979" s="1" t="s">
        <v>19</v>
      </c>
      <c r="D1979" s="1" t="s">
        <v>3043</v>
      </c>
      <c r="E1979" s="1" t="s">
        <v>3044</v>
      </c>
      <c r="F1979" s="1">
        <v>3001</v>
      </c>
      <c r="G1979" s="1">
        <v>145.97999999999999</v>
      </c>
      <c r="H1979" s="1">
        <v>21</v>
      </c>
      <c r="I1979" s="1">
        <v>0</v>
      </c>
      <c r="J1979" s="1" t="s">
        <v>48</v>
      </c>
      <c r="K1979" s="9" t="str">
        <f t="shared" si="30"/>
        <v>GPA</v>
      </c>
    </row>
    <row r="1980" spans="1:11" ht="15" customHeight="1">
      <c r="A1980" s="1">
        <v>7</v>
      </c>
      <c r="B1980" s="1">
        <v>930</v>
      </c>
      <c r="C1980" s="1" t="s">
        <v>21</v>
      </c>
      <c r="D1980" s="1" t="s">
        <v>3045</v>
      </c>
      <c r="E1980" s="1" t="s">
        <v>3046</v>
      </c>
      <c r="F1980" s="1">
        <v>1438</v>
      </c>
      <c r="G1980" s="1">
        <v>42.37</v>
      </c>
      <c r="H1980" s="1">
        <v>34</v>
      </c>
      <c r="I1980" s="1">
        <v>0</v>
      </c>
      <c r="J1980" s="1" t="s">
        <v>48</v>
      </c>
      <c r="K1980" s="9" t="str">
        <f t="shared" si="30"/>
        <v>GPA</v>
      </c>
    </row>
    <row r="1981" spans="1:11" ht="15" customHeight="1">
      <c r="A1981" s="1">
        <v>7</v>
      </c>
      <c r="B1981" s="1">
        <v>930</v>
      </c>
      <c r="C1981" s="1" t="s">
        <v>20</v>
      </c>
      <c r="D1981" s="1" t="s">
        <v>3047</v>
      </c>
      <c r="E1981" s="1" t="s">
        <v>3048</v>
      </c>
      <c r="F1981" s="1">
        <v>630</v>
      </c>
      <c r="G1981" s="1">
        <v>21.61</v>
      </c>
      <c r="H1981" s="1">
        <v>29</v>
      </c>
      <c r="I1981" s="1">
        <v>0</v>
      </c>
      <c r="J1981" s="1" t="s">
        <v>48</v>
      </c>
      <c r="K1981" s="9" t="str">
        <f t="shared" si="30"/>
        <v>GPA</v>
      </c>
    </row>
    <row r="1982" spans="1:11" ht="15" customHeight="1">
      <c r="A1982" s="1">
        <v>7</v>
      </c>
      <c r="B1982" s="1">
        <v>930</v>
      </c>
      <c r="C1982" s="1" t="s">
        <v>21</v>
      </c>
      <c r="D1982" s="1" t="s">
        <v>3049</v>
      </c>
      <c r="E1982" s="1" t="s">
        <v>3050</v>
      </c>
      <c r="F1982" s="1">
        <v>1754</v>
      </c>
      <c r="G1982" s="1">
        <v>67.52</v>
      </c>
      <c r="H1982" s="1">
        <v>26</v>
      </c>
      <c r="I1982" s="1">
        <v>0</v>
      </c>
      <c r="J1982" s="1" t="s">
        <v>48</v>
      </c>
      <c r="K1982" s="9" t="str">
        <f t="shared" si="30"/>
        <v>GPA</v>
      </c>
    </row>
    <row r="1983" spans="1:11" ht="15" customHeight="1">
      <c r="A1983" s="1">
        <v>7</v>
      </c>
      <c r="B1983" s="1">
        <v>930</v>
      </c>
      <c r="C1983" s="1" t="s">
        <v>21</v>
      </c>
      <c r="D1983" s="1" t="s">
        <v>3051</v>
      </c>
      <c r="E1983" s="1" t="s">
        <v>3052</v>
      </c>
      <c r="F1983" s="1">
        <v>382</v>
      </c>
      <c r="G1983" s="1">
        <v>33.799999999999997</v>
      </c>
      <c r="H1983" s="1">
        <v>11</v>
      </c>
      <c r="I1983" s="1">
        <v>0</v>
      </c>
      <c r="J1983" s="1" t="s">
        <v>48</v>
      </c>
      <c r="K1983" s="9" t="str">
        <f t="shared" si="30"/>
        <v>GPA</v>
      </c>
    </row>
    <row r="1984" spans="1:11" ht="15" customHeight="1">
      <c r="A1984" s="1">
        <v>7</v>
      </c>
      <c r="B1984" s="1">
        <v>930</v>
      </c>
      <c r="C1984" s="1" t="s">
        <v>19</v>
      </c>
      <c r="D1984" s="1" t="s">
        <v>3053</v>
      </c>
      <c r="E1984" s="1" t="s">
        <v>3054</v>
      </c>
      <c r="F1984" s="1">
        <v>5381</v>
      </c>
      <c r="G1984" s="1">
        <v>145.33000000000001</v>
      </c>
      <c r="H1984" s="1">
        <v>37</v>
      </c>
      <c r="I1984" s="1">
        <v>0</v>
      </c>
      <c r="J1984" s="1" t="s">
        <v>48</v>
      </c>
      <c r="K1984" s="9" t="str">
        <f t="shared" si="30"/>
        <v>GPA</v>
      </c>
    </row>
    <row r="1985" spans="1:11" ht="15" customHeight="1">
      <c r="A1985" s="1">
        <v>7</v>
      </c>
      <c r="B1985" s="1">
        <v>930</v>
      </c>
      <c r="C1985" s="1" t="s">
        <v>21</v>
      </c>
      <c r="D1985" s="1" t="s">
        <v>3055</v>
      </c>
      <c r="E1985" s="1" t="s">
        <v>3056</v>
      </c>
      <c r="F1985" s="1">
        <v>1504</v>
      </c>
      <c r="G1985" s="1">
        <v>68.400000000000006</v>
      </c>
      <c r="H1985" s="1">
        <v>22</v>
      </c>
      <c r="I1985" s="1">
        <v>0</v>
      </c>
      <c r="J1985" s="1" t="s">
        <v>48</v>
      </c>
      <c r="K1985" s="9" t="str">
        <f t="shared" si="30"/>
        <v>GPA</v>
      </c>
    </row>
    <row r="1986" spans="1:11" ht="15" customHeight="1">
      <c r="A1986" s="1">
        <v>7</v>
      </c>
      <c r="B1986" s="1">
        <v>930</v>
      </c>
      <c r="C1986" s="1" t="s">
        <v>19</v>
      </c>
      <c r="D1986" s="1" t="s">
        <v>3055</v>
      </c>
      <c r="E1986" s="1" t="s">
        <v>3056</v>
      </c>
      <c r="F1986" s="1">
        <v>19</v>
      </c>
      <c r="G1986" s="1">
        <v>0.4</v>
      </c>
      <c r="H1986" s="1">
        <v>48</v>
      </c>
      <c r="I1986" s="1">
        <v>0</v>
      </c>
      <c r="J1986" s="1" t="s">
        <v>48</v>
      </c>
      <c r="K1986" s="9" t="str">
        <f t="shared" ref="K1986:K2049" si="31">IF(J1986&lt;&gt;"",IF(OR(UPPER(J1986)="TERCEIRO",UPPER(J1986)="TERCEIRA"),"TERCEIRA",IF(UPPER(J1986)="GPA","GPA",J1986)),IF(LEFT(D1986,1)="T","TERCEIRA","GPA"))</f>
        <v>GPA</v>
      </c>
    </row>
    <row r="1987" spans="1:11" ht="15" customHeight="1">
      <c r="A1987" s="1">
        <v>7</v>
      </c>
      <c r="B1987" s="1">
        <v>930</v>
      </c>
      <c r="C1987" s="1" t="s">
        <v>20</v>
      </c>
      <c r="D1987" s="1" t="s">
        <v>3057</v>
      </c>
      <c r="E1987" s="1" t="s">
        <v>3058</v>
      </c>
      <c r="F1987" s="1">
        <v>2080</v>
      </c>
      <c r="G1987" s="1">
        <v>76.790000000000006</v>
      </c>
      <c r="H1987" s="1">
        <v>27</v>
      </c>
      <c r="I1987" s="1">
        <v>0</v>
      </c>
      <c r="J1987" s="1" t="s">
        <v>48</v>
      </c>
      <c r="K1987" s="9" t="str">
        <f t="shared" si="31"/>
        <v>GPA</v>
      </c>
    </row>
    <row r="1988" spans="1:11" ht="15" customHeight="1">
      <c r="A1988" s="1">
        <v>7</v>
      </c>
      <c r="B1988" s="1">
        <v>930</v>
      </c>
      <c r="C1988" s="1" t="s">
        <v>18</v>
      </c>
      <c r="D1988" s="1" t="s">
        <v>3059</v>
      </c>
      <c r="E1988" s="1" t="s">
        <v>3060</v>
      </c>
      <c r="F1988" s="1">
        <v>106</v>
      </c>
      <c r="G1988" s="1">
        <v>7.17</v>
      </c>
      <c r="H1988" s="1">
        <v>15</v>
      </c>
      <c r="I1988" s="1">
        <v>0</v>
      </c>
      <c r="J1988" s="1" t="s">
        <v>48</v>
      </c>
      <c r="K1988" s="9" t="str">
        <f t="shared" si="31"/>
        <v>GPA</v>
      </c>
    </row>
    <row r="1989" spans="1:11" ht="15" customHeight="1">
      <c r="A1989" s="1">
        <v>7</v>
      </c>
      <c r="B1989" s="1">
        <v>930</v>
      </c>
      <c r="C1989" s="1" t="s">
        <v>21</v>
      </c>
      <c r="D1989" s="1" t="s">
        <v>3061</v>
      </c>
      <c r="E1989" s="1" t="s">
        <v>3062</v>
      </c>
      <c r="F1989" s="1">
        <v>1663</v>
      </c>
      <c r="G1989" s="1">
        <v>40.18</v>
      </c>
      <c r="H1989" s="1">
        <v>41</v>
      </c>
      <c r="I1989" s="1">
        <v>0</v>
      </c>
      <c r="J1989" s="1" t="s">
        <v>48</v>
      </c>
      <c r="K1989" s="9" t="str">
        <f t="shared" si="31"/>
        <v>GPA</v>
      </c>
    </row>
    <row r="1990" spans="1:11" ht="15" customHeight="1">
      <c r="A1990" s="1">
        <v>7</v>
      </c>
      <c r="B1990" s="1">
        <v>930</v>
      </c>
      <c r="C1990" s="1" t="s">
        <v>53</v>
      </c>
      <c r="D1990" s="1" t="s">
        <v>3061</v>
      </c>
      <c r="E1990" s="1" t="s">
        <v>3062</v>
      </c>
      <c r="F1990" s="1">
        <v>400</v>
      </c>
      <c r="G1990" s="1">
        <v>0.65</v>
      </c>
      <c r="H1990" s="1">
        <v>615</v>
      </c>
      <c r="I1990" s="1">
        <v>0</v>
      </c>
      <c r="J1990" s="1" t="s">
        <v>48</v>
      </c>
      <c r="K1990" s="9" t="str">
        <f t="shared" si="31"/>
        <v>GPA</v>
      </c>
    </row>
    <row r="1991" spans="1:11" ht="15" customHeight="1">
      <c r="A1991" s="1">
        <v>7</v>
      </c>
      <c r="B1991" s="1">
        <v>930</v>
      </c>
      <c r="C1991" s="1" t="s">
        <v>21</v>
      </c>
      <c r="D1991" s="1" t="s">
        <v>3063</v>
      </c>
      <c r="E1991" s="1" t="s">
        <v>3064</v>
      </c>
      <c r="F1991" s="1">
        <v>1580</v>
      </c>
      <c r="G1991" s="1">
        <v>55.89</v>
      </c>
      <c r="H1991" s="1">
        <v>28</v>
      </c>
      <c r="I1991" s="1">
        <v>0</v>
      </c>
      <c r="J1991" s="1" t="s">
        <v>48</v>
      </c>
      <c r="K1991" s="9" t="str">
        <f t="shared" si="31"/>
        <v>GPA</v>
      </c>
    </row>
    <row r="1992" spans="1:11" ht="15" customHeight="1">
      <c r="A1992" s="1">
        <v>7</v>
      </c>
      <c r="B1992" s="1">
        <v>930</v>
      </c>
      <c r="C1992" s="1" t="s">
        <v>18</v>
      </c>
      <c r="D1992" s="1" t="s">
        <v>3065</v>
      </c>
      <c r="E1992" s="1" t="s">
        <v>3066</v>
      </c>
      <c r="F1992" s="1">
        <v>160</v>
      </c>
      <c r="G1992" s="1">
        <v>3.41</v>
      </c>
      <c r="H1992" s="1">
        <v>47</v>
      </c>
      <c r="I1992" s="1">
        <v>0</v>
      </c>
      <c r="J1992" s="1" t="s">
        <v>48</v>
      </c>
      <c r="K1992" s="9" t="str">
        <f t="shared" si="31"/>
        <v>GPA</v>
      </c>
    </row>
    <row r="1993" spans="1:11" ht="15" customHeight="1">
      <c r="A1993" s="1">
        <v>7</v>
      </c>
      <c r="B1993" s="1">
        <v>930</v>
      </c>
      <c r="C1993" s="1" t="s">
        <v>20</v>
      </c>
      <c r="D1993" s="1" t="s">
        <v>3067</v>
      </c>
      <c r="E1993" s="1" t="s">
        <v>3068</v>
      </c>
      <c r="F1993" s="1">
        <v>35</v>
      </c>
      <c r="G1993" s="1">
        <v>1.37</v>
      </c>
      <c r="H1993" s="1">
        <v>26</v>
      </c>
      <c r="I1993" s="1">
        <v>0</v>
      </c>
      <c r="J1993" s="1" t="s">
        <v>48</v>
      </c>
      <c r="K1993" s="9" t="str">
        <f t="shared" si="31"/>
        <v>GPA</v>
      </c>
    </row>
    <row r="1994" spans="1:11" ht="15" customHeight="1">
      <c r="A1994" s="1">
        <v>7</v>
      </c>
      <c r="B1994" s="1">
        <v>930</v>
      </c>
      <c r="C1994" s="1" t="s">
        <v>19</v>
      </c>
      <c r="D1994" s="1" t="s">
        <v>3067</v>
      </c>
      <c r="E1994" s="1" t="s">
        <v>3068</v>
      </c>
      <c r="F1994" s="1">
        <v>3237</v>
      </c>
      <c r="G1994" s="1">
        <v>128.91999999999999</v>
      </c>
      <c r="H1994" s="1">
        <v>25</v>
      </c>
      <c r="I1994" s="1">
        <v>0</v>
      </c>
      <c r="J1994" s="1" t="s">
        <v>48</v>
      </c>
      <c r="K1994" s="9" t="str">
        <f t="shared" si="31"/>
        <v>GPA</v>
      </c>
    </row>
    <row r="1995" spans="1:11" ht="15" customHeight="1">
      <c r="A1995" s="1">
        <v>7</v>
      </c>
      <c r="B1995" s="1">
        <v>930</v>
      </c>
      <c r="C1995" s="1" t="s">
        <v>21</v>
      </c>
      <c r="D1995" s="1" t="s">
        <v>3069</v>
      </c>
      <c r="E1995" s="1" t="s">
        <v>3070</v>
      </c>
      <c r="F1995" s="1">
        <v>467</v>
      </c>
      <c r="G1995" s="1">
        <v>25.79</v>
      </c>
      <c r="H1995" s="1">
        <v>18</v>
      </c>
      <c r="I1995" s="1">
        <v>0</v>
      </c>
      <c r="J1995" s="1" t="s">
        <v>48</v>
      </c>
      <c r="K1995" s="9" t="str">
        <f t="shared" si="31"/>
        <v>GPA</v>
      </c>
    </row>
    <row r="1996" spans="1:11" ht="15" customHeight="1">
      <c r="A1996" s="1">
        <v>7</v>
      </c>
      <c r="B1996" s="1">
        <v>930</v>
      </c>
      <c r="C1996" s="1" t="s">
        <v>19</v>
      </c>
      <c r="D1996" s="1" t="s">
        <v>3071</v>
      </c>
      <c r="E1996" s="1" t="s">
        <v>3072</v>
      </c>
      <c r="F1996" s="1">
        <v>2762</v>
      </c>
      <c r="G1996" s="1">
        <v>85.52</v>
      </c>
      <c r="H1996" s="1">
        <v>32</v>
      </c>
      <c r="I1996" s="1">
        <v>0</v>
      </c>
      <c r="J1996" s="1" t="s">
        <v>48</v>
      </c>
      <c r="K1996" s="9" t="str">
        <f t="shared" si="31"/>
        <v>GPA</v>
      </c>
    </row>
    <row r="1997" spans="1:11" ht="15" customHeight="1">
      <c r="A1997" s="1">
        <v>7</v>
      </c>
      <c r="B1997" s="1">
        <v>930</v>
      </c>
      <c r="C1997" s="1" t="s">
        <v>21</v>
      </c>
      <c r="D1997" s="1" t="s">
        <v>3073</v>
      </c>
      <c r="E1997" s="1" t="s">
        <v>3074</v>
      </c>
      <c r="F1997" s="1">
        <v>39</v>
      </c>
      <c r="G1997" s="1">
        <v>4.5999999999999996</v>
      </c>
      <c r="H1997" s="1">
        <v>8</v>
      </c>
      <c r="I1997" s="1">
        <v>0</v>
      </c>
      <c r="J1997" s="1" t="s">
        <v>48</v>
      </c>
      <c r="K1997" s="9" t="str">
        <f t="shared" si="31"/>
        <v>GPA</v>
      </c>
    </row>
    <row r="1998" spans="1:11" ht="15" customHeight="1">
      <c r="A1998" s="1">
        <v>7</v>
      </c>
      <c r="B1998" s="1">
        <v>930</v>
      </c>
      <c r="C1998" s="1" t="s">
        <v>18</v>
      </c>
      <c r="D1998" s="1" t="s">
        <v>3075</v>
      </c>
      <c r="E1998" s="1" t="s">
        <v>3076</v>
      </c>
      <c r="F1998" s="1">
        <v>431</v>
      </c>
      <c r="G1998" s="1">
        <v>23.55</v>
      </c>
      <c r="H1998" s="1">
        <v>18</v>
      </c>
      <c r="I1998" s="1">
        <v>0</v>
      </c>
      <c r="J1998" s="1" t="s">
        <v>48</v>
      </c>
      <c r="K1998" s="9" t="str">
        <f t="shared" si="31"/>
        <v>GPA</v>
      </c>
    </row>
    <row r="1999" spans="1:11" ht="15" customHeight="1">
      <c r="A1999" s="1">
        <v>7</v>
      </c>
      <c r="B1999" s="1">
        <v>930</v>
      </c>
      <c r="C1999" s="1" t="s">
        <v>21</v>
      </c>
      <c r="D1999" s="1" t="s">
        <v>3077</v>
      </c>
      <c r="E1999" s="1" t="s">
        <v>3078</v>
      </c>
      <c r="F1999" s="1">
        <v>864</v>
      </c>
      <c r="G1999" s="1">
        <v>90.61</v>
      </c>
      <c r="H1999" s="1">
        <v>10</v>
      </c>
      <c r="I1999" s="1">
        <v>0</v>
      </c>
      <c r="J1999" s="1" t="s">
        <v>48</v>
      </c>
      <c r="K1999" s="9" t="str">
        <f t="shared" si="31"/>
        <v>GPA</v>
      </c>
    </row>
    <row r="2000" spans="1:11" ht="15" customHeight="1">
      <c r="A2000" s="1">
        <v>7</v>
      </c>
      <c r="B2000" s="1">
        <v>930</v>
      </c>
      <c r="C2000" s="1" t="s">
        <v>18</v>
      </c>
      <c r="D2000" s="1" t="s">
        <v>3079</v>
      </c>
      <c r="E2000" s="1" t="s">
        <v>3080</v>
      </c>
      <c r="F2000" s="1">
        <v>423</v>
      </c>
      <c r="G2000" s="1">
        <v>22.22</v>
      </c>
      <c r="H2000" s="1">
        <v>19</v>
      </c>
      <c r="I2000" s="1">
        <v>0</v>
      </c>
      <c r="J2000" s="1" t="s">
        <v>48</v>
      </c>
      <c r="K2000" s="9" t="str">
        <f t="shared" si="31"/>
        <v>GPA</v>
      </c>
    </row>
    <row r="2001" spans="1:11" ht="15" customHeight="1">
      <c r="A2001" s="1">
        <v>7</v>
      </c>
      <c r="B2001" s="1">
        <v>930</v>
      </c>
      <c r="C2001" s="1" t="s">
        <v>19</v>
      </c>
      <c r="D2001" s="1" t="s">
        <v>3081</v>
      </c>
      <c r="E2001" s="1" t="s">
        <v>3082</v>
      </c>
      <c r="F2001" s="1">
        <v>434</v>
      </c>
      <c r="G2001" s="1">
        <v>52.08</v>
      </c>
      <c r="H2001" s="1">
        <v>8</v>
      </c>
      <c r="I2001" s="1">
        <v>0</v>
      </c>
      <c r="J2001" s="1" t="s">
        <v>48</v>
      </c>
      <c r="K2001" s="9" t="str">
        <f t="shared" si="31"/>
        <v>GPA</v>
      </c>
    </row>
    <row r="2002" spans="1:11" ht="15" customHeight="1">
      <c r="A2002" s="1">
        <v>7</v>
      </c>
      <c r="B2002" s="1">
        <v>930</v>
      </c>
      <c r="C2002" s="1" t="s">
        <v>21</v>
      </c>
      <c r="D2002" s="1" t="s">
        <v>3083</v>
      </c>
      <c r="E2002" s="1" t="s">
        <v>3084</v>
      </c>
      <c r="F2002" s="1">
        <v>3339</v>
      </c>
      <c r="G2002" s="1">
        <v>19</v>
      </c>
      <c r="H2002" s="1">
        <v>176</v>
      </c>
      <c r="I2002" s="1">
        <v>0</v>
      </c>
      <c r="J2002" s="1" t="s">
        <v>48</v>
      </c>
      <c r="K2002" s="9" t="str">
        <f t="shared" si="31"/>
        <v>GPA</v>
      </c>
    </row>
    <row r="2003" spans="1:11" ht="15" customHeight="1">
      <c r="A2003" s="1">
        <v>7</v>
      </c>
      <c r="B2003" s="1">
        <v>930</v>
      </c>
      <c r="C2003" s="1" t="s">
        <v>19</v>
      </c>
      <c r="D2003" s="1" t="s">
        <v>3085</v>
      </c>
      <c r="E2003" s="1" t="s">
        <v>3086</v>
      </c>
      <c r="F2003" s="1">
        <v>3635</v>
      </c>
      <c r="G2003" s="1">
        <v>146.32</v>
      </c>
      <c r="H2003" s="1">
        <v>25</v>
      </c>
      <c r="I2003" s="1">
        <v>0</v>
      </c>
      <c r="J2003" s="1" t="s">
        <v>48</v>
      </c>
      <c r="K2003" s="9" t="str">
        <f t="shared" si="31"/>
        <v>GPA</v>
      </c>
    </row>
    <row r="2004" spans="1:11" ht="15" customHeight="1">
      <c r="A2004" s="1">
        <v>7</v>
      </c>
      <c r="B2004" s="1">
        <v>930</v>
      </c>
      <c r="C2004" s="1" t="s">
        <v>18</v>
      </c>
      <c r="D2004" s="1" t="s">
        <v>3087</v>
      </c>
      <c r="E2004" s="1" t="s">
        <v>3088</v>
      </c>
      <c r="F2004" s="1">
        <v>31</v>
      </c>
      <c r="G2004" s="1">
        <v>0.3</v>
      </c>
      <c r="H2004" s="1">
        <v>103</v>
      </c>
      <c r="I2004" s="1">
        <v>0</v>
      </c>
      <c r="J2004" s="1" t="s">
        <v>48</v>
      </c>
      <c r="K2004" s="9" t="str">
        <f t="shared" si="31"/>
        <v>GPA</v>
      </c>
    </row>
    <row r="2005" spans="1:11" ht="15" customHeight="1">
      <c r="A2005" s="1">
        <v>7</v>
      </c>
      <c r="B2005" s="1">
        <v>930</v>
      </c>
      <c r="C2005" s="1" t="s">
        <v>20</v>
      </c>
      <c r="D2005" s="1" t="s">
        <v>3087</v>
      </c>
      <c r="E2005" s="1" t="s">
        <v>3088</v>
      </c>
      <c r="F2005" s="1">
        <v>133</v>
      </c>
      <c r="G2005" s="1">
        <v>15.69</v>
      </c>
      <c r="H2005" s="1">
        <v>8</v>
      </c>
      <c r="I2005" s="1">
        <v>0</v>
      </c>
      <c r="J2005" s="1" t="s">
        <v>48</v>
      </c>
      <c r="K2005" s="9" t="str">
        <f t="shared" si="31"/>
        <v>GPA</v>
      </c>
    </row>
    <row r="2006" spans="1:11" ht="15" customHeight="1">
      <c r="A2006" s="1">
        <v>7</v>
      </c>
      <c r="B2006" s="1">
        <v>930</v>
      </c>
      <c r="C2006" s="1" t="s">
        <v>19</v>
      </c>
      <c r="D2006" s="1" t="s">
        <v>3087</v>
      </c>
      <c r="E2006" s="1" t="s">
        <v>3088</v>
      </c>
      <c r="F2006" s="1">
        <v>1196</v>
      </c>
      <c r="G2006" s="1">
        <v>77.47</v>
      </c>
      <c r="H2006" s="1">
        <v>15</v>
      </c>
      <c r="I2006" s="1">
        <v>0</v>
      </c>
      <c r="J2006" s="1" t="s">
        <v>48</v>
      </c>
      <c r="K2006" s="9" t="str">
        <f t="shared" si="31"/>
        <v>GPA</v>
      </c>
    </row>
    <row r="2007" spans="1:11" ht="15" customHeight="1">
      <c r="A2007" s="1">
        <v>7</v>
      </c>
      <c r="B2007" s="1">
        <v>930</v>
      </c>
      <c r="C2007" s="1" t="s">
        <v>19</v>
      </c>
      <c r="D2007" s="1" t="s">
        <v>3089</v>
      </c>
      <c r="E2007" s="1" t="s">
        <v>3090</v>
      </c>
      <c r="F2007" s="1">
        <v>2204</v>
      </c>
      <c r="G2007" s="1">
        <v>127.4</v>
      </c>
      <c r="H2007" s="1">
        <v>17</v>
      </c>
      <c r="I2007" s="1">
        <v>0</v>
      </c>
      <c r="J2007" s="1" t="s">
        <v>48</v>
      </c>
      <c r="K2007" s="9" t="str">
        <f t="shared" si="31"/>
        <v>GPA</v>
      </c>
    </row>
    <row r="2008" spans="1:11" ht="15" customHeight="1">
      <c r="A2008" s="1">
        <v>7</v>
      </c>
      <c r="B2008" s="1">
        <v>930</v>
      </c>
      <c r="C2008" s="1" t="s">
        <v>53</v>
      </c>
      <c r="D2008" s="1" t="s">
        <v>3091</v>
      </c>
      <c r="E2008" s="1" t="s">
        <v>3092</v>
      </c>
      <c r="F2008" s="1">
        <v>76</v>
      </c>
      <c r="G2008" s="1">
        <v>3.28</v>
      </c>
      <c r="H2008" s="1">
        <v>23</v>
      </c>
      <c r="I2008" s="1">
        <v>0</v>
      </c>
      <c r="J2008" s="1" t="s">
        <v>48</v>
      </c>
      <c r="K2008" s="9" t="str">
        <f t="shared" si="31"/>
        <v>GPA</v>
      </c>
    </row>
    <row r="2009" spans="1:11" ht="15" customHeight="1">
      <c r="A2009" s="1">
        <v>7</v>
      </c>
      <c r="B2009" s="1">
        <v>930</v>
      </c>
      <c r="C2009" s="1" t="s">
        <v>19</v>
      </c>
      <c r="D2009" s="1" t="s">
        <v>3093</v>
      </c>
      <c r="E2009" s="1" t="s">
        <v>3094</v>
      </c>
      <c r="F2009" s="1">
        <v>20</v>
      </c>
      <c r="G2009" s="1">
        <v>6.67</v>
      </c>
      <c r="H2009" s="1">
        <v>3</v>
      </c>
      <c r="I2009" s="1">
        <v>0</v>
      </c>
      <c r="J2009" s="1" t="s">
        <v>48</v>
      </c>
      <c r="K2009" s="9" t="str">
        <f t="shared" si="31"/>
        <v>GPA</v>
      </c>
    </row>
    <row r="2010" spans="1:11" ht="15" customHeight="1">
      <c r="A2010" s="1">
        <v>7</v>
      </c>
      <c r="B2010" s="1">
        <v>930</v>
      </c>
      <c r="C2010" s="1" t="s">
        <v>18</v>
      </c>
      <c r="D2010" s="1" t="s">
        <v>3095</v>
      </c>
      <c r="E2010" s="1" t="s">
        <v>3096</v>
      </c>
      <c r="F2010" s="1">
        <v>32</v>
      </c>
      <c r="G2010" s="1">
        <v>1.93</v>
      </c>
      <c r="H2010" s="1">
        <v>17</v>
      </c>
      <c r="I2010" s="1">
        <v>0</v>
      </c>
      <c r="J2010" s="1" t="s">
        <v>48</v>
      </c>
      <c r="K2010" s="9" t="str">
        <f t="shared" si="31"/>
        <v>GPA</v>
      </c>
    </row>
    <row r="2011" spans="1:11" ht="15" customHeight="1">
      <c r="A2011" s="1">
        <v>7</v>
      </c>
      <c r="B2011" s="1">
        <v>930</v>
      </c>
      <c r="C2011" s="1" t="s">
        <v>20</v>
      </c>
      <c r="D2011" s="1" t="s">
        <v>3095</v>
      </c>
      <c r="E2011" s="1" t="s">
        <v>3096</v>
      </c>
      <c r="F2011" s="1">
        <v>1461</v>
      </c>
      <c r="G2011" s="1">
        <v>36.1</v>
      </c>
      <c r="H2011" s="1">
        <v>40</v>
      </c>
      <c r="I2011" s="1">
        <v>0</v>
      </c>
      <c r="J2011" s="1" t="s">
        <v>48</v>
      </c>
      <c r="K2011" s="9" t="str">
        <f t="shared" si="31"/>
        <v>GPA</v>
      </c>
    </row>
    <row r="2012" spans="1:11" ht="15" customHeight="1">
      <c r="A2012" s="1">
        <v>7</v>
      </c>
      <c r="B2012" s="1">
        <v>930</v>
      </c>
      <c r="C2012" s="1" t="s">
        <v>18</v>
      </c>
      <c r="D2012" s="1" t="s">
        <v>3097</v>
      </c>
      <c r="E2012" s="1" t="s">
        <v>3098</v>
      </c>
      <c r="F2012" s="1">
        <v>130</v>
      </c>
      <c r="G2012" s="1">
        <v>12.2</v>
      </c>
      <c r="H2012" s="1">
        <v>11</v>
      </c>
      <c r="I2012" s="1">
        <v>0</v>
      </c>
      <c r="J2012" s="1" t="s">
        <v>48</v>
      </c>
      <c r="K2012" s="9" t="str">
        <f t="shared" si="31"/>
        <v>GPA</v>
      </c>
    </row>
    <row r="2013" spans="1:11" ht="15" customHeight="1">
      <c r="A2013" s="1">
        <v>7</v>
      </c>
      <c r="B2013" s="1">
        <v>930</v>
      </c>
      <c r="C2013" s="1" t="s">
        <v>20</v>
      </c>
      <c r="D2013" s="1" t="s">
        <v>3097</v>
      </c>
      <c r="E2013" s="1" t="s">
        <v>3098</v>
      </c>
      <c r="F2013" s="1">
        <v>67</v>
      </c>
      <c r="G2013" s="1">
        <v>3.73</v>
      </c>
      <c r="H2013" s="1">
        <v>18</v>
      </c>
      <c r="I2013" s="1">
        <v>0</v>
      </c>
      <c r="J2013" s="1" t="s">
        <v>48</v>
      </c>
      <c r="K2013" s="9" t="str">
        <f t="shared" si="31"/>
        <v>GPA</v>
      </c>
    </row>
    <row r="2014" spans="1:11" ht="15" customHeight="1">
      <c r="A2014" s="1">
        <v>7</v>
      </c>
      <c r="B2014" s="1">
        <v>930</v>
      </c>
      <c r="C2014" s="1" t="s">
        <v>18</v>
      </c>
      <c r="D2014" s="1" t="s">
        <v>3099</v>
      </c>
      <c r="E2014" s="1" t="s">
        <v>3100</v>
      </c>
      <c r="F2014" s="1">
        <v>112</v>
      </c>
      <c r="G2014" s="1">
        <v>7.8</v>
      </c>
      <c r="H2014" s="1">
        <v>14</v>
      </c>
      <c r="I2014" s="1">
        <v>0</v>
      </c>
      <c r="J2014" s="1" t="s">
        <v>48</v>
      </c>
      <c r="K2014" s="9" t="str">
        <f t="shared" si="31"/>
        <v>GPA</v>
      </c>
    </row>
    <row r="2015" spans="1:11" ht="15" customHeight="1">
      <c r="A2015" s="1">
        <v>7</v>
      </c>
      <c r="B2015" s="1">
        <v>930</v>
      </c>
      <c r="C2015" s="1" t="s">
        <v>21</v>
      </c>
      <c r="D2015" s="1" t="s">
        <v>3101</v>
      </c>
      <c r="E2015" s="1" t="s">
        <v>3102</v>
      </c>
      <c r="F2015" s="1">
        <v>1343</v>
      </c>
      <c r="G2015" s="1">
        <v>35.840000000000003</v>
      </c>
      <c r="H2015" s="1">
        <v>37</v>
      </c>
      <c r="I2015" s="1">
        <v>0</v>
      </c>
      <c r="J2015" s="1" t="s">
        <v>48</v>
      </c>
      <c r="K2015" s="9" t="str">
        <f t="shared" si="31"/>
        <v>GPA</v>
      </c>
    </row>
    <row r="2016" spans="1:11" ht="15" customHeight="1">
      <c r="A2016" s="1">
        <v>7</v>
      </c>
      <c r="B2016" s="1">
        <v>930</v>
      </c>
      <c r="C2016" s="1" t="s">
        <v>20</v>
      </c>
      <c r="D2016" s="1" t="s">
        <v>3103</v>
      </c>
      <c r="E2016" s="1" t="s">
        <v>3104</v>
      </c>
      <c r="F2016" s="1">
        <v>110</v>
      </c>
      <c r="G2016" s="1">
        <v>4.6500000000000004</v>
      </c>
      <c r="H2016" s="1">
        <v>24</v>
      </c>
      <c r="I2016" s="1">
        <v>0</v>
      </c>
      <c r="J2016" s="1" t="s">
        <v>48</v>
      </c>
      <c r="K2016" s="9" t="str">
        <f t="shared" si="31"/>
        <v>GPA</v>
      </c>
    </row>
    <row r="2017" spans="1:11" ht="15" customHeight="1">
      <c r="A2017" s="1">
        <v>7</v>
      </c>
      <c r="B2017" s="1">
        <v>930</v>
      </c>
      <c r="C2017" s="1" t="s">
        <v>18</v>
      </c>
      <c r="D2017" s="1" t="s">
        <v>3105</v>
      </c>
      <c r="E2017" s="1" t="s">
        <v>3106</v>
      </c>
      <c r="F2017" s="1">
        <v>31</v>
      </c>
      <c r="G2017" s="1">
        <v>10.84</v>
      </c>
      <c r="H2017" s="1">
        <v>3</v>
      </c>
      <c r="I2017" s="1">
        <v>0</v>
      </c>
      <c r="J2017" s="1" t="s">
        <v>48</v>
      </c>
      <c r="K2017" s="9" t="str">
        <f t="shared" si="31"/>
        <v>GPA</v>
      </c>
    </row>
    <row r="2018" spans="1:11" ht="15" customHeight="1">
      <c r="A2018" s="1">
        <v>7</v>
      </c>
      <c r="B2018" s="1">
        <v>930</v>
      </c>
      <c r="C2018" s="1" t="s">
        <v>21</v>
      </c>
      <c r="D2018" s="1" t="s">
        <v>3107</v>
      </c>
      <c r="E2018" s="1" t="s">
        <v>3108</v>
      </c>
      <c r="F2018" s="1">
        <v>1134</v>
      </c>
      <c r="G2018" s="1">
        <v>32.96</v>
      </c>
      <c r="H2018" s="1">
        <v>34</v>
      </c>
      <c r="I2018" s="1">
        <v>0</v>
      </c>
      <c r="J2018" s="1" t="s">
        <v>48</v>
      </c>
      <c r="K2018" s="9" t="str">
        <f t="shared" si="31"/>
        <v>GPA</v>
      </c>
    </row>
    <row r="2019" spans="1:11" ht="15" customHeight="1">
      <c r="A2019" s="1">
        <v>7</v>
      </c>
      <c r="B2019" s="1">
        <v>930</v>
      </c>
      <c r="C2019" s="1" t="s">
        <v>18</v>
      </c>
      <c r="D2019" s="1" t="s">
        <v>3109</v>
      </c>
      <c r="E2019" s="1" t="s">
        <v>3110</v>
      </c>
      <c r="F2019" s="1">
        <v>921</v>
      </c>
      <c r="G2019" s="1">
        <v>50.95</v>
      </c>
      <c r="H2019" s="1">
        <v>18</v>
      </c>
      <c r="I2019" s="1">
        <v>0</v>
      </c>
      <c r="J2019" s="1" t="s">
        <v>48</v>
      </c>
      <c r="K2019" s="9" t="str">
        <f t="shared" si="31"/>
        <v>GPA</v>
      </c>
    </row>
    <row r="2020" spans="1:11" ht="15" customHeight="1">
      <c r="A2020" s="1">
        <v>7</v>
      </c>
      <c r="B2020" s="1">
        <v>930</v>
      </c>
      <c r="C2020" s="1" t="s">
        <v>21</v>
      </c>
      <c r="D2020" s="1" t="s">
        <v>3111</v>
      </c>
      <c r="E2020" s="1" t="s">
        <v>3112</v>
      </c>
      <c r="F2020" s="1">
        <v>141</v>
      </c>
      <c r="G2020" s="1">
        <v>7.67</v>
      </c>
      <c r="H2020" s="1">
        <v>18</v>
      </c>
      <c r="I2020" s="1">
        <v>0</v>
      </c>
      <c r="J2020" s="1" t="s">
        <v>48</v>
      </c>
      <c r="K2020" s="9" t="str">
        <f t="shared" si="31"/>
        <v>GPA</v>
      </c>
    </row>
    <row r="2021" spans="1:11" ht="15" customHeight="1">
      <c r="A2021" s="1">
        <v>7</v>
      </c>
      <c r="B2021" s="1">
        <v>930</v>
      </c>
      <c r="C2021" s="1" t="s">
        <v>18</v>
      </c>
      <c r="D2021" s="1" t="s">
        <v>3113</v>
      </c>
      <c r="E2021" s="1" t="s">
        <v>3114</v>
      </c>
      <c r="F2021" s="1">
        <v>521</v>
      </c>
      <c r="G2021" s="1">
        <v>38.840000000000003</v>
      </c>
      <c r="H2021" s="1">
        <v>13</v>
      </c>
      <c r="I2021" s="1">
        <v>0</v>
      </c>
      <c r="J2021" s="1" t="s">
        <v>48</v>
      </c>
      <c r="K2021" s="9" t="str">
        <f t="shared" si="31"/>
        <v>GPA</v>
      </c>
    </row>
    <row r="2022" spans="1:11" ht="15" customHeight="1">
      <c r="A2022" s="1">
        <v>7</v>
      </c>
      <c r="B2022" s="1">
        <v>930</v>
      </c>
      <c r="C2022" s="1" t="s">
        <v>20</v>
      </c>
      <c r="D2022" s="1" t="s">
        <v>3113</v>
      </c>
      <c r="E2022" s="1" t="s">
        <v>3114</v>
      </c>
      <c r="F2022" s="1">
        <v>199</v>
      </c>
      <c r="G2022" s="1">
        <v>11.61</v>
      </c>
      <c r="H2022" s="1">
        <v>17</v>
      </c>
      <c r="I2022" s="1">
        <v>0</v>
      </c>
      <c r="J2022" s="1" t="s">
        <v>48</v>
      </c>
      <c r="K2022" s="9" t="str">
        <f t="shared" si="31"/>
        <v>GPA</v>
      </c>
    </row>
    <row r="2023" spans="1:11" ht="15" customHeight="1">
      <c r="A2023" s="1">
        <v>7</v>
      </c>
      <c r="B2023" s="1">
        <v>930</v>
      </c>
      <c r="C2023" s="1" t="s">
        <v>21</v>
      </c>
      <c r="D2023" s="1" t="s">
        <v>3115</v>
      </c>
      <c r="E2023" s="1" t="s">
        <v>3116</v>
      </c>
      <c r="F2023" s="1">
        <v>1118</v>
      </c>
      <c r="G2023" s="1">
        <v>53.93</v>
      </c>
      <c r="H2023" s="1">
        <v>21</v>
      </c>
      <c r="I2023" s="1">
        <v>0</v>
      </c>
      <c r="J2023" s="1" t="s">
        <v>48</v>
      </c>
      <c r="K2023" s="9" t="str">
        <f t="shared" si="31"/>
        <v>GPA</v>
      </c>
    </row>
    <row r="2024" spans="1:11" ht="15" customHeight="1">
      <c r="A2024" s="1">
        <v>7</v>
      </c>
      <c r="B2024" s="1">
        <v>930</v>
      </c>
      <c r="C2024" s="1" t="s">
        <v>21</v>
      </c>
      <c r="D2024" s="1" t="s">
        <v>3117</v>
      </c>
      <c r="E2024" s="1" t="s">
        <v>3118</v>
      </c>
      <c r="F2024" s="1">
        <v>1483</v>
      </c>
      <c r="G2024" s="1">
        <v>29.59</v>
      </c>
      <c r="H2024" s="1">
        <v>50</v>
      </c>
      <c r="I2024" s="1">
        <v>0</v>
      </c>
      <c r="J2024" s="1" t="s">
        <v>48</v>
      </c>
      <c r="K2024" s="9" t="str">
        <f t="shared" si="31"/>
        <v>GPA</v>
      </c>
    </row>
    <row r="2025" spans="1:11" ht="15" customHeight="1">
      <c r="A2025" s="1">
        <v>7</v>
      </c>
      <c r="B2025" s="1">
        <v>930</v>
      </c>
      <c r="C2025" s="1" t="s">
        <v>20</v>
      </c>
      <c r="D2025" s="1" t="s">
        <v>3119</v>
      </c>
      <c r="E2025" s="1" t="s">
        <v>3120</v>
      </c>
      <c r="F2025" s="1">
        <v>5</v>
      </c>
      <c r="G2025" s="1">
        <v>1.2</v>
      </c>
      <c r="H2025" s="1">
        <v>4</v>
      </c>
      <c r="I2025" s="1">
        <v>0</v>
      </c>
      <c r="J2025" s="1" t="s">
        <v>48</v>
      </c>
      <c r="K2025" s="9" t="str">
        <f t="shared" si="31"/>
        <v>GPA</v>
      </c>
    </row>
    <row r="2026" spans="1:11" ht="15" customHeight="1">
      <c r="A2026" s="1">
        <v>7</v>
      </c>
      <c r="B2026" s="1">
        <v>930</v>
      </c>
      <c r="C2026" s="1" t="s">
        <v>19</v>
      </c>
      <c r="D2026" s="1" t="s">
        <v>3119</v>
      </c>
      <c r="E2026" s="1" t="s">
        <v>3120</v>
      </c>
      <c r="F2026" s="1">
        <v>6</v>
      </c>
      <c r="G2026" s="1">
        <v>7.51</v>
      </c>
      <c r="H2026" s="1">
        <v>1</v>
      </c>
      <c r="I2026" s="1">
        <v>0</v>
      </c>
      <c r="J2026" s="1" t="s">
        <v>48</v>
      </c>
      <c r="K2026" s="9" t="str">
        <f t="shared" si="31"/>
        <v>GPA</v>
      </c>
    </row>
    <row r="2027" spans="1:11" ht="15" customHeight="1">
      <c r="A2027" s="1">
        <v>7</v>
      </c>
      <c r="B2027" s="1">
        <v>930</v>
      </c>
      <c r="C2027" s="1" t="s">
        <v>19</v>
      </c>
      <c r="D2027" s="1" t="s">
        <v>3121</v>
      </c>
      <c r="E2027" s="1" t="s">
        <v>3122</v>
      </c>
      <c r="F2027" s="1">
        <v>3337</v>
      </c>
      <c r="G2027" s="1">
        <v>136.47999999999999</v>
      </c>
      <c r="H2027" s="1">
        <v>24</v>
      </c>
      <c r="I2027" s="1">
        <v>0</v>
      </c>
      <c r="J2027" s="1" t="s">
        <v>48</v>
      </c>
      <c r="K2027" s="9" t="str">
        <f t="shared" si="31"/>
        <v>GPA</v>
      </c>
    </row>
    <row r="2028" spans="1:11" ht="15" customHeight="1">
      <c r="A2028" s="1">
        <v>7</v>
      </c>
      <c r="B2028" s="1">
        <v>930</v>
      </c>
      <c r="C2028" s="1" t="s">
        <v>18</v>
      </c>
      <c r="D2028" s="1" t="s">
        <v>3123</v>
      </c>
      <c r="E2028" s="1" t="s">
        <v>3124</v>
      </c>
      <c r="F2028" s="1">
        <v>19</v>
      </c>
      <c r="G2028" s="1">
        <v>0.15</v>
      </c>
      <c r="H2028" s="1">
        <v>127</v>
      </c>
      <c r="I2028" s="1">
        <v>0</v>
      </c>
      <c r="J2028" s="1" t="s">
        <v>48</v>
      </c>
      <c r="K2028" s="9" t="str">
        <f t="shared" si="31"/>
        <v>GPA</v>
      </c>
    </row>
    <row r="2029" spans="1:11" ht="15" customHeight="1">
      <c r="A2029" s="1">
        <v>7</v>
      </c>
      <c r="B2029" s="1">
        <v>930</v>
      </c>
      <c r="C2029" s="1" t="s">
        <v>20</v>
      </c>
      <c r="D2029" s="1" t="s">
        <v>3123</v>
      </c>
      <c r="E2029" s="1" t="s">
        <v>3124</v>
      </c>
      <c r="F2029" s="1">
        <v>70</v>
      </c>
      <c r="G2029" s="1">
        <v>6.9</v>
      </c>
      <c r="H2029" s="1">
        <v>10</v>
      </c>
      <c r="I2029" s="1">
        <v>0</v>
      </c>
      <c r="J2029" s="1" t="s">
        <v>48</v>
      </c>
      <c r="K2029" s="9" t="str">
        <f t="shared" si="31"/>
        <v>GPA</v>
      </c>
    </row>
    <row r="2030" spans="1:11" ht="15" customHeight="1">
      <c r="A2030" s="1">
        <v>7</v>
      </c>
      <c r="B2030" s="1">
        <v>930</v>
      </c>
      <c r="C2030" s="1" t="s">
        <v>19</v>
      </c>
      <c r="D2030" s="1" t="s">
        <v>3123</v>
      </c>
      <c r="E2030" s="1" t="s">
        <v>3124</v>
      </c>
      <c r="F2030" s="1">
        <v>2022</v>
      </c>
      <c r="G2030" s="1">
        <v>80.099999999999994</v>
      </c>
      <c r="H2030" s="1">
        <v>25</v>
      </c>
      <c r="I2030" s="1">
        <v>0</v>
      </c>
      <c r="J2030" s="1" t="s">
        <v>48</v>
      </c>
      <c r="K2030" s="9" t="str">
        <f t="shared" si="31"/>
        <v>GPA</v>
      </c>
    </row>
    <row r="2031" spans="1:11" ht="15" customHeight="1">
      <c r="A2031" s="1">
        <v>7</v>
      </c>
      <c r="B2031" s="1">
        <v>930</v>
      </c>
      <c r="C2031" s="1" t="s">
        <v>18</v>
      </c>
      <c r="D2031" s="1" t="s">
        <v>3125</v>
      </c>
      <c r="E2031" s="1" t="s">
        <v>3126</v>
      </c>
      <c r="F2031" s="1">
        <v>97</v>
      </c>
      <c r="G2031" s="1">
        <v>8.0299999999999994</v>
      </c>
      <c r="H2031" s="1">
        <v>12</v>
      </c>
      <c r="I2031" s="1">
        <v>0</v>
      </c>
      <c r="J2031" s="1" t="s">
        <v>48</v>
      </c>
      <c r="K2031" s="9" t="str">
        <f t="shared" si="31"/>
        <v>GPA</v>
      </c>
    </row>
    <row r="2032" spans="1:11" ht="15" customHeight="1">
      <c r="A2032" s="1">
        <v>7</v>
      </c>
      <c r="B2032" s="1">
        <v>930</v>
      </c>
      <c r="C2032" s="1" t="s">
        <v>21</v>
      </c>
      <c r="D2032" s="1" t="s">
        <v>3127</v>
      </c>
      <c r="E2032" s="1" t="s">
        <v>3128</v>
      </c>
      <c r="F2032" s="1">
        <v>894</v>
      </c>
      <c r="G2032" s="1">
        <v>31.71</v>
      </c>
      <c r="H2032" s="1">
        <v>28</v>
      </c>
      <c r="I2032" s="1">
        <v>0</v>
      </c>
      <c r="J2032" s="1" t="s">
        <v>48</v>
      </c>
      <c r="K2032" s="9" t="str">
        <f t="shared" si="31"/>
        <v>GPA</v>
      </c>
    </row>
    <row r="2033" spans="1:11" ht="15" customHeight="1">
      <c r="A2033" s="1">
        <v>7</v>
      </c>
      <c r="B2033" s="1">
        <v>930</v>
      </c>
      <c r="C2033" s="1" t="s">
        <v>53</v>
      </c>
      <c r="D2033" s="1" t="s">
        <v>3127</v>
      </c>
      <c r="E2033" s="1" t="s">
        <v>3128</v>
      </c>
      <c r="F2033" s="1">
        <v>20</v>
      </c>
      <c r="G2033" s="1">
        <v>0.62</v>
      </c>
      <c r="H2033" s="1">
        <v>32</v>
      </c>
      <c r="I2033" s="1">
        <v>0</v>
      </c>
      <c r="J2033" s="1" t="s">
        <v>48</v>
      </c>
      <c r="K2033" s="9" t="str">
        <f t="shared" si="31"/>
        <v>GPA</v>
      </c>
    </row>
    <row r="2034" spans="1:11" ht="15" customHeight="1">
      <c r="A2034" s="1">
        <v>7</v>
      </c>
      <c r="B2034" s="1">
        <v>930</v>
      </c>
      <c r="C2034" s="1" t="s">
        <v>18</v>
      </c>
      <c r="D2034" s="1" t="s">
        <v>3129</v>
      </c>
      <c r="E2034" s="1" t="s">
        <v>3130</v>
      </c>
      <c r="F2034" s="1">
        <v>563</v>
      </c>
      <c r="G2034" s="1">
        <v>15.1</v>
      </c>
      <c r="H2034" s="1">
        <v>37</v>
      </c>
      <c r="I2034" s="1">
        <v>0</v>
      </c>
      <c r="J2034" s="1" t="s">
        <v>48</v>
      </c>
      <c r="K2034" s="9" t="str">
        <f t="shared" si="31"/>
        <v>GPA</v>
      </c>
    </row>
    <row r="2035" spans="1:11" ht="15" customHeight="1">
      <c r="A2035" s="1">
        <v>7</v>
      </c>
      <c r="B2035" s="1">
        <v>930</v>
      </c>
      <c r="C2035" s="1" t="s">
        <v>18</v>
      </c>
      <c r="D2035" s="1" t="s">
        <v>3131</v>
      </c>
      <c r="E2035" s="1" t="s">
        <v>3132</v>
      </c>
      <c r="F2035" s="1">
        <v>21</v>
      </c>
      <c r="G2035" s="1">
        <v>0.05</v>
      </c>
      <c r="H2035" s="1">
        <v>420</v>
      </c>
      <c r="I2035" s="1">
        <v>0</v>
      </c>
      <c r="J2035" s="1" t="s">
        <v>48</v>
      </c>
      <c r="K2035" s="9" t="str">
        <f t="shared" si="31"/>
        <v>GPA</v>
      </c>
    </row>
    <row r="2036" spans="1:11" ht="15" customHeight="1">
      <c r="A2036" s="1">
        <v>7</v>
      </c>
      <c r="B2036" s="1">
        <v>930</v>
      </c>
      <c r="C2036" s="1" t="s">
        <v>21</v>
      </c>
      <c r="D2036" s="1" t="s">
        <v>3133</v>
      </c>
      <c r="E2036" s="1" t="s">
        <v>3134</v>
      </c>
      <c r="F2036" s="1">
        <v>1574</v>
      </c>
      <c r="G2036" s="1">
        <v>32.72</v>
      </c>
      <c r="H2036" s="1">
        <v>48</v>
      </c>
      <c r="I2036" s="1">
        <v>0</v>
      </c>
      <c r="J2036" s="1" t="s">
        <v>48</v>
      </c>
      <c r="K2036" s="9" t="str">
        <f t="shared" si="31"/>
        <v>GPA</v>
      </c>
    </row>
    <row r="2037" spans="1:11" ht="15" customHeight="1">
      <c r="A2037" s="1">
        <v>7</v>
      </c>
      <c r="B2037" s="1">
        <v>930</v>
      </c>
      <c r="C2037" s="1" t="s">
        <v>18</v>
      </c>
      <c r="D2037" s="1" t="s">
        <v>3133</v>
      </c>
      <c r="E2037" s="1" t="s">
        <v>3134</v>
      </c>
      <c r="F2037" s="1">
        <v>25</v>
      </c>
      <c r="G2037" s="1">
        <v>0.88</v>
      </c>
      <c r="H2037" s="1">
        <v>28</v>
      </c>
      <c r="I2037" s="1">
        <v>0</v>
      </c>
      <c r="J2037" s="1" t="s">
        <v>48</v>
      </c>
      <c r="K2037" s="9" t="str">
        <f t="shared" si="31"/>
        <v>GPA</v>
      </c>
    </row>
    <row r="2038" spans="1:11" ht="15" customHeight="1">
      <c r="A2038" s="1">
        <v>7</v>
      </c>
      <c r="B2038" s="1">
        <v>930</v>
      </c>
      <c r="C2038" s="1" t="s">
        <v>18</v>
      </c>
      <c r="D2038" s="1" t="s">
        <v>3135</v>
      </c>
      <c r="E2038" s="1" t="s">
        <v>3136</v>
      </c>
      <c r="F2038" s="1">
        <v>589</v>
      </c>
      <c r="G2038" s="1">
        <v>57.61</v>
      </c>
      <c r="H2038" s="1">
        <v>10</v>
      </c>
      <c r="I2038" s="1">
        <v>0</v>
      </c>
      <c r="J2038" s="1" t="s">
        <v>48</v>
      </c>
      <c r="K2038" s="9" t="str">
        <f t="shared" si="31"/>
        <v>GPA</v>
      </c>
    </row>
    <row r="2039" spans="1:11" ht="15" customHeight="1">
      <c r="A2039" s="1">
        <v>7</v>
      </c>
      <c r="B2039" s="1">
        <v>930</v>
      </c>
      <c r="C2039" s="1" t="s">
        <v>18</v>
      </c>
      <c r="D2039" s="1" t="s">
        <v>3137</v>
      </c>
      <c r="E2039" s="1" t="s">
        <v>3138</v>
      </c>
      <c r="F2039" s="1">
        <v>224</v>
      </c>
      <c r="G2039" s="1">
        <v>16.13</v>
      </c>
      <c r="H2039" s="1">
        <v>14</v>
      </c>
      <c r="I2039" s="1">
        <v>0</v>
      </c>
      <c r="J2039" s="1" t="s">
        <v>48</v>
      </c>
      <c r="K2039" s="9" t="str">
        <f t="shared" si="31"/>
        <v>GPA</v>
      </c>
    </row>
    <row r="2040" spans="1:11" ht="15" customHeight="1">
      <c r="A2040" s="1">
        <v>7</v>
      </c>
      <c r="B2040" s="1">
        <v>930</v>
      </c>
      <c r="C2040" s="1" t="s">
        <v>18</v>
      </c>
      <c r="D2040" s="1" t="s">
        <v>3139</v>
      </c>
      <c r="E2040" s="1" t="s">
        <v>3140</v>
      </c>
      <c r="F2040" s="1">
        <v>22</v>
      </c>
      <c r="G2040" s="1">
        <v>1.76</v>
      </c>
      <c r="H2040" s="1">
        <v>13</v>
      </c>
      <c r="I2040" s="1">
        <v>0</v>
      </c>
      <c r="J2040" s="1" t="s">
        <v>48</v>
      </c>
      <c r="K2040" s="9" t="str">
        <f t="shared" si="31"/>
        <v>GPA</v>
      </c>
    </row>
    <row r="2041" spans="1:11" ht="15" customHeight="1">
      <c r="A2041" s="1">
        <v>7</v>
      </c>
      <c r="B2041" s="1">
        <v>930</v>
      </c>
      <c r="C2041" s="1" t="s">
        <v>19</v>
      </c>
      <c r="D2041" s="1" t="s">
        <v>3139</v>
      </c>
      <c r="E2041" s="1" t="s">
        <v>3140</v>
      </c>
      <c r="F2041" s="1">
        <v>1175</v>
      </c>
      <c r="G2041" s="1">
        <v>32.44</v>
      </c>
      <c r="H2041" s="1">
        <v>36</v>
      </c>
      <c r="I2041" s="1">
        <v>0</v>
      </c>
      <c r="J2041" s="1" t="s">
        <v>48</v>
      </c>
      <c r="K2041" s="9" t="str">
        <f t="shared" si="31"/>
        <v>GPA</v>
      </c>
    </row>
    <row r="2042" spans="1:11" ht="15" customHeight="1">
      <c r="A2042" s="1">
        <v>7</v>
      </c>
      <c r="B2042" s="1">
        <v>930</v>
      </c>
      <c r="C2042" s="1" t="s">
        <v>18</v>
      </c>
      <c r="D2042" s="1" t="s">
        <v>3141</v>
      </c>
      <c r="E2042" s="1" t="s">
        <v>3142</v>
      </c>
      <c r="F2042" s="1">
        <v>1405</v>
      </c>
      <c r="G2042" s="1">
        <v>61.76</v>
      </c>
      <c r="H2042" s="1">
        <v>23</v>
      </c>
      <c r="I2042" s="1">
        <v>0</v>
      </c>
      <c r="J2042" s="1" t="s">
        <v>48</v>
      </c>
      <c r="K2042" s="9" t="str">
        <f t="shared" si="31"/>
        <v>GPA</v>
      </c>
    </row>
    <row r="2043" spans="1:11" ht="15" customHeight="1">
      <c r="A2043" s="1">
        <v>7</v>
      </c>
      <c r="B2043" s="1">
        <v>930</v>
      </c>
      <c r="C2043" s="1" t="s">
        <v>19</v>
      </c>
      <c r="D2043" s="1" t="s">
        <v>3141</v>
      </c>
      <c r="E2043" s="1" t="s">
        <v>3142</v>
      </c>
      <c r="F2043" s="1">
        <v>400</v>
      </c>
      <c r="G2043" s="1">
        <v>5.51</v>
      </c>
      <c r="H2043" s="1">
        <v>73</v>
      </c>
      <c r="I2043" s="1">
        <v>0</v>
      </c>
      <c r="J2043" s="1" t="s">
        <v>48</v>
      </c>
      <c r="K2043" s="9" t="str">
        <f t="shared" si="31"/>
        <v>GPA</v>
      </c>
    </row>
    <row r="2044" spans="1:11" ht="15" customHeight="1">
      <c r="A2044" s="1">
        <v>7</v>
      </c>
      <c r="B2044" s="1">
        <v>930</v>
      </c>
      <c r="C2044" s="1" t="s">
        <v>20</v>
      </c>
      <c r="D2044" s="1" t="s">
        <v>3143</v>
      </c>
      <c r="E2044" s="1" t="s">
        <v>3144</v>
      </c>
      <c r="F2044" s="1">
        <v>1415</v>
      </c>
      <c r="G2044" s="1">
        <v>66.94</v>
      </c>
      <c r="H2044" s="1">
        <v>21</v>
      </c>
      <c r="I2044" s="1">
        <v>0</v>
      </c>
      <c r="J2044" s="1" t="s">
        <v>48</v>
      </c>
      <c r="K2044" s="9" t="str">
        <f t="shared" si="31"/>
        <v>GPA</v>
      </c>
    </row>
    <row r="2045" spans="1:11" ht="15" customHeight="1">
      <c r="A2045" s="1">
        <v>7</v>
      </c>
      <c r="B2045" s="1">
        <v>930</v>
      </c>
      <c r="C2045" s="1" t="s">
        <v>19</v>
      </c>
      <c r="D2045" s="1" t="s">
        <v>3143</v>
      </c>
      <c r="E2045" s="1" t="s">
        <v>3144</v>
      </c>
      <c r="F2045" s="1">
        <v>5</v>
      </c>
      <c r="G2045" s="1">
        <v>1.68</v>
      </c>
      <c r="H2045" s="1">
        <v>3</v>
      </c>
      <c r="I2045" s="1">
        <v>0</v>
      </c>
      <c r="J2045" s="1" t="s">
        <v>48</v>
      </c>
      <c r="K2045" s="9" t="str">
        <f t="shared" si="31"/>
        <v>GPA</v>
      </c>
    </row>
    <row r="2046" spans="1:11" ht="15" customHeight="1">
      <c r="A2046" s="1">
        <v>7</v>
      </c>
      <c r="B2046" s="1">
        <v>930</v>
      </c>
      <c r="C2046" s="1" t="s">
        <v>21</v>
      </c>
      <c r="D2046" s="1" t="s">
        <v>3145</v>
      </c>
      <c r="E2046" s="1" t="s">
        <v>3146</v>
      </c>
      <c r="F2046" s="1">
        <v>1285</v>
      </c>
      <c r="G2046" s="1">
        <v>59.9</v>
      </c>
      <c r="H2046" s="1">
        <v>21</v>
      </c>
      <c r="I2046" s="1">
        <v>0</v>
      </c>
      <c r="J2046" s="1" t="s">
        <v>48</v>
      </c>
      <c r="K2046" s="9" t="str">
        <f t="shared" si="31"/>
        <v>GPA</v>
      </c>
    </row>
    <row r="2047" spans="1:11" ht="15" customHeight="1">
      <c r="A2047" s="1">
        <v>7</v>
      </c>
      <c r="B2047" s="1">
        <v>930</v>
      </c>
      <c r="C2047" s="1" t="s">
        <v>21</v>
      </c>
      <c r="D2047" s="1" t="s">
        <v>3147</v>
      </c>
      <c r="E2047" s="1" t="s">
        <v>3148</v>
      </c>
      <c r="F2047" s="1">
        <v>29</v>
      </c>
      <c r="G2047" s="1">
        <v>11.11</v>
      </c>
      <c r="H2047" s="1">
        <v>3</v>
      </c>
      <c r="I2047" s="1">
        <v>0</v>
      </c>
      <c r="J2047" s="1" t="s">
        <v>48</v>
      </c>
      <c r="K2047" s="9" t="str">
        <f t="shared" si="31"/>
        <v>GPA</v>
      </c>
    </row>
    <row r="2048" spans="1:11" ht="15" customHeight="1">
      <c r="A2048" s="1">
        <v>7</v>
      </c>
      <c r="B2048" s="1">
        <v>930</v>
      </c>
      <c r="C2048" s="1" t="s">
        <v>18</v>
      </c>
      <c r="D2048" s="1" t="s">
        <v>3149</v>
      </c>
      <c r="E2048" s="1" t="s">
        <v>3150</v>
      </c>
      <c r="F2048" s="1">
        <v>27</v>
      </c>
      <c r="G2048" s="1">
        <v>0.76</v>
      </c>
      <c r="H2048" s="1">
        <v>36</v>
      </c>
      <c r="I2048" s="1">
        <v>0</v>
      </c>
      <c r="J2048" s="1" t="s">
        <v>48</v>
      </c>
      <c r="K2048" s="9" t="str">
        <f t="shared" si="31"/>
        <v>GPA</v>
      </c>
    </row>
    <row r="2049" spans="1:11" ht="15" customHeight="1">
      <c r="A2049" s="1">
        <v>7</v>
      </c>
      <c r="B2049" s="1">
        <v>930</v>
      </c>
      <c r="C2049" s="1" t="s">
        <v>18</v>
      </c>
      <c r="D2049" s="1" t="s">
        <v>3151</v>
      </c>
      <c r="E2049" s="1" t="s">
        <v>3152</v>
      </c>
      <c r="F2049" s="1">
        <v>1</v>
      </c>
      <c r="G2049" s="1">
        <v>5.23</v>
      </c>
      <c r="H2049" s="1">
        <v>0</v>
      </c>
      <c r="I2049" s="1">
        <v>0</v>
      </c>
      <c r="J2049" s="1" t="s">
        <v>48</v>
      </c>
      <c r="K2049" s="9" t="str">
        <f t="shared" si="31"/>
        <v>GPA</v>
      </c>
    </row>
    <row r="2050" spans="1:11" ht="15" customHeight="1">
      <c r="A2050" s="1">
        <v>7</v>
      </c>
      <c r="B2050" s="1">
        <v>930</v>
      </c>
      <c r="C2050" s="1" t="s">
        <v>18</v>
      </c>
      <c r="D2050" s="1" t="s">
        <v>3153</v>
      </c>
      <c r="E2050" s="1" t="s">
        <v>3154</v>
      </c>
      <c r="F2050" s="1">
        <v>14</v>
      </c>
      <c r="G2050" s="1">
        <v>0.34</v>
      </c>
      <c r="H2050" s="1">
        <v>41</v>
      </c>
      <c r="I2050" s="1">
        <v>0</v>
      </c>
      <c r="J2050" s="1" t="s">
        <v>48</v>
      </c>
      <c r="K2050" s="9" t="str">
        <f t="shared" ref="K2050:K2113" si="32">IF(J2050&lt;&gt;"",IF(OR(UPPER(J2050)="TERCEIRO",UPPER(J2050)="TERCEIRA"),"TERCEIRA",IF(UPPER(J2050)="GPA","GPA",J2050)),IF(LEFT(D2050,1)="T","TERCEIRA","GPA"))</f>
        <v>GPA</v>
      </c>
    </row>
    <row r="2051" spans="1:11" ht="15" customHeight="1">
      <c r="A2051" s="1">
        <v>7</v>
      </c>
      <c r="B2051" s="1">
        <v>930</v>
      </c>
      <c r="C2051" s="1" t="s">
        <v>20</v>
      </c>
      <c r="D2051" s="1" t="s">
        <v>3153</v>
      </c>
      <c r="E2051" s="1" t="s">
        <v>3154</v>
      </c>
      <c r="F2051" s="1">
        <v>25</v>
      </c>
      <c r="G2051" s="1">
        <v>1.38</v>
      </c>
      <c r="H2051" s="1">
        <v>18</v>
      </c>
      <c r="I2051" s="1">
        <v>0</v>
      </c>
      <c r="J2051" s="1" t="s">
        <v>48</v>
      </c>
      <c r="K2051" s="9" t="str">
        <f t="shared" si="32"/>
        <v>GPA</v>
      </c>
    </row>
    <row r="2052" spans="1:11" ht="15" customHeight="1">
      <c r="A2052" s="1">
        <v>7</v>
      </c>
      <c r="B2052" s="1">
        <v>930</v>
      </c>
      <c r="C2052" s="1" t="s">
        <v>20</v>
      </c>
      <c r="D2052" s="1" t="s">
        <v>3155</v>
      </c>
      <c r="E2052" s="1" t="s">
        <v>3156</v>
      </c>
      <c r="F2052" s="1">
        <v>462</v>
      </c>
      <c r="G2052" s="1">
        <v>13.12</v>
      </c>
      <c r="H2052" s="1">
        <v>35</v>
      </c>
      <c r="I2052" s="1">
        <v>0</v>
      </c>
      <c r="J2052" s="1" t="s">
        <v>48</v>
      </c>
      <c r="K2052" s="9" t="str">
        <f t="shared" si="32"/>
        <v>GPA</v>
      </c>
    </row>
    <row r="2053" spans="1:11" ht="15" customHeight="1">
      <c r="A2053" s="1">
        <v>7</v>
      </c>
      <c r="B2053" s="1">
        <v>930</v>
      </c>
      <c r="C2053" s="1" t="s">
        <v>18</v>
      </c>
      <c r="D2053" s="1" t="s">
        <v>3157</v>
      </c>
      <c r="E2053" s="1" t="s">
        <v>3158</v>
      </c>
      <c r="F2053" s="1">
        <v>115</v>
      </c>
      <c r="G2053" s="1">
        <v>5.38</v>
      </c>
      <c r="H2053" s="1">
        <v>21</v>
      </c>
      <c r="I2053" s="1">
        <v>0</v>
      </c>
      <c r="J2053" s="1" t="s">
        <v>48</v>
      </c>
      <c r="K2053" s="9" t="str">
        <f t="shared" si="32"/>
        <v>GPA</v>
      </c>
    </row>
    <row r="2054" spans="1:11" ht="15" customHeight="1">
      <c r="A2054" s="1">
        <v>7</v>
      </c>
      <c r="B2054" s="1">
        <v>930</v>
      </c>
      <c r="C2054" s="1" t="s">
        <v>19</v>
      </c>
      <c r="D2054" s="1" t="s">
        <v>3159</v>
      </c>
      <c r="E2054" s="1" t="s">
        <v>3160</v>
      </c>
      <c r="F2054" s="1">
        <v>47</v>
      </c>
      <c r="G2054" s="1">
        <v>1.26</v>
      </c>
      <c r="H2054" s="1">
        <v>37</v>
      </c>
      <c r="I2054" s="1">
        <v>0</v>
      </c>
      <c r="J2054" s="1" t="s">
        <v>48</v>
      </c>
      <c r="K2054" s="9" t="str">
        <f t="shared" si="32"/>
        <v>GPA</v>
      </c>
    </row>
    <row r="2055" spans="1:11" ht="15" customHeight="1">
      <c r="A2055" s="1">
        <v>7</v>
      </c>
      <c r="B2055" s="1">
        <v>930</v>
      </c>
      <c r="C2055" s="1" t="s">
        <v>18</v>
      </c>
      <c r="D2055" s="1" t="s">
        <v>3161</v>
      </c>
      <c r="E2055" s="1" t="s">
        <v>3162</v>
      </c>
      <c r="F2055" s="1">
        <v>344</v>
      </c>
      <c r="G2055" s="1">
        <v>28.87</v>
      </c>
      <c r="H2055" s="1">
        <v>12</v>
      </c>
      <c r="I2055" s="1">
        <v>0</v>
      </c>
      <c r="J2055" s="1" t="s">
        <v>48</v>
      </c>
      <c r="K2055" s="9" t="str">
        <f t="shared" si="32"/>
        <v>GPA</v>
      </c>
    </row>
    <row r="2056" spans="1:11" ht="15" customHeight="1">
      <c r="A2056" s="1">
        <v>7</v>
      </c>
      <c r="B2056" s="1">
        <v>930</v>
      </c>
      <c r="C2056" s="1" t="s">
        <v>18</v>
      </c>
      <c r="D2056" s="1" t="s">
        <v>3163</v>
      </c>
      <c r="E2056" s="1" t="s">
        <v>3164</v>
      </c>
      <c r="F2056" s="1">
        <v>1026</v>
      </c>
      <c r="G2056" s="1">
        <v>28.68</v>
      </c>
      <c r="H2056" s="1">
        <v>36</v>
      </c>
      <c r="I2056" s="1">
        <v>0</v>
      </c>
      <c r="J2056" s="1" t="s">
        <v>48</v>
      </c>
      <c r="K2056" s="9" t="str">
        <f t="shared" si="32"/>
        <v>GPA</v>
      </c>
    </row>
    <row r="2057" spans="1:11" ht="15" customHeight="1">
      <c r="A2057" s="1">
        <v>7</v>
      </c>
      <c r="B2057" s="1">
        <v>930</v>
      </c>
      <c r="C2057" s="1" t="s">
        <v>19</v>
      </c>
      <c r="D2057" s="1" t="s">
        <v>3163</v>
      </c>
      <c r="E2057" s="1" t="s">
        <v>3164</v>
      </c>
      <c r="F2057" s="1">
        <v>217</v>
      </c>
      <c r="G2057" s="1">
        <v>13.64</v>
      </c>
      <c r="H2057" s="1">
        <v>16</v>
      </c>
      <c r="I2057" s="1">
        <v>0</v>
      </c>
      <c r="J2057" s="1" t="s">
        <v>48</v>
      </c>
      <c r="K2057" s="9" t="str">
        <f t="shared" si="32"/>
        <v>GPA</v>
      </c>
    </row>
    <row r="2058" spans="1:11" ht="15" customHeight="1">
      <c r="A2058" s="1">
        <v>7</v>
      </c>
      <c r="B2058" s="1">
        <v>930</v>
      </c>
      <c r="C2058" s="1" t="s">
        <v>18</v>
      </c>
      <c r="D2058" s="1" t="s">
        <v>3165</v>
      </c>
      <c r="E2058" s="1" t="s">
        <v>3166</v>
      </c>
      <c r="F2058" s="1">
        <v>519</v>
      </c>
      <c r="G2058" s="1">
        <v>12.4</v>
      </c>
      <c r="H2058" s="1">
        <v>42</v>
      </c>
      <c r="I2058" s="1">
        <v>0</v>
      </c>
      <c r="J2058" s="1" t="s">
        <v>48</v>
      </c>
      <c r="K2058" s="9" t="str">
        <f t="shared" si="32"/>
        <v>GPA</v>
      </c>
    </row>
    <row r="2059" spans="1:11" ht="15" customHeight="1">
      <c r="A2059" s="1">
        <v>7</v>
      </c>
      <c r="B2059" s="1">
        <v>930</v>
      </c>
      <c r="C2059" s="1" t="s">
        <v>20</v>
      </c>
      <c r="D2059" s="1" t="s">
        <v>3167</v>
      </c>
      <c r="E2059" s="1" t="s">
        <v>3168</v>
      </c>
      <c r="F2059" s="1">
        <v>1</v>
      </c>
      <c r="G2059" s="1">
        <v>0.27</v>
      </c>
      <c r="H2059" s="1">
        <v>4</v>
      </c>
      <c r="I2059" s="1">
        <v>0</v>
      </c>
      <c r="J2059" s="1" t="s">
        <v>48</v>
      </c>
      <c r="K2059" s="9" t="str">
        <f t="shared" si="32"/>
        <v>GPA</v>
      </c>
    </row>
    <row r="2060" spans="1:11" ht="15" customHeight="1">
      <c r="A2060" s="1">
        <v>7</v>
      </c>
      <c r="B2060" s="1">
        <v>930</v>
      </c>
      <c r="C2060" s="1" t="s">
        <v>18</v>
      </c>
      <c r="D2060" s="1" t="s">
        <v>3169</v>
      </c>
      <c r="E2060" s="1" t="s">
        <v>3170</v>
      </c>
      <c r="F2060" s="1">
        <v>512</v>
      </c>
      <c r="G2060" s="1">
        <v>28.45</v>
      </c>
      <c r="H2060" s="1">
        <v>18</v>
      </c>
      <c r="I2060" s="1">
        <v>0</v>
      </c>
      <c r="J2060" s="1" t="s">
        <v>48</v>
      </c>
      <c r="K2060" s="9" t="str">
        <f t="shared" si="32"/>
        <v>GPA</v>
      </c>
    </row>
    <row r="2061" spans="1:11" ht="15" customHeight="1">
      <c r="A2061" s="1">
        <v>7</v>
      </c>
      <c r="B2061" s="1">
        <v>930</v>
      </c>
      <c r="C2061" s="1" t="s">
        <v>18</v>
      </c>
      <c r="D2061" s="1" t="s">
        <v>3171</v>
      </c>
      <c r="E2061" s="1" t="s">
        <v>3172</v>
      </c>
      <c r="F2061" s="1">
        <v>636</v>
      </c>
      <c r="G2061" s="1">
        <v>61.13</v>
      </c>
      <c r="H2061" s="1">
        <v>10</v>
      </c>
      <c r="I2061" s="1">
        <v>0</v>
      </c>
      <c r="J2061" s="1" t="s">
        <v>48</v>
      </c>
      <c r="K2061" s="9" t="str">
        <f t="shared" si="32"/>
        <v>GPA</v>
      </c>
    </row>
    <row r="2062" spans="1:11" ht="15" customHeight="1">
      <c r="A2062" s="1">
        <v>7</v>
      </c>
      <c r="B2062" s="1">
        <v>930</v>
      </c>
      <c r="C2062" s="1" t="s">
        <v>21</v>
      </c>
      <c r="D2062" s="1" t="s">
        <v>3173</v>
      </c>
      <c r="E2062" s="1" t="s">
        <v>3174</v>
      </c>
      <c r="F2062" s="1">
        <v>1138</v>
      </c>
      <c r="G2062" s="1">
        <v>65.95</v>
      </c>
      <c r="H2062" s="1">
        <v>17</v>
      </c>
      <c r="I2062" s="1">
        <v>0</v>
      </c>
      <c r="J2062" s="1" t="s">
        <v>48</v>
      </c>
      <c r="K2062" s="9" t="str">
        <f t="shared" si="32"/>
        <v>GPA</v>
      </c>
    </row>
    <row r="2063" spans="1:11" ht="15" customHeight="1">
      <c r="A2063" s="1">
        <v>7</v>
      </c>
      <c r="B2063" s="1">
        <v>930</v>
      </c>
      <c r="C2063" s="1" t="s">
        <v>21</v>
      </c>
      <c r="D2063" s="1" t="s">
        <v>3175</v>
      </c>
      <c r="E2063" s="1" t="s">
        <v>3176</v>
      </c>
      <c r="F2063" s="1">
        <v>1467</v>
      </c>
      <c r="G2063" s="1">
        <v>67.2</v>
      </c>
      <c r="H2063" s="1">
        <v>22</v>
      </c>
      <c r="I2063" s="1">
        <v>0</v>
      </c>
      <c r="J2063" s="1" t="s">
        <v>48</v>
      </c>
      <c r="K2063" s="9" t="str">
        <f t="shared" si="32"/>
        <v>GPA</v>
      </c>
    </row>
    <row r="2064" spans="1:11" ht="15" customHeight="1">
      <c r="A2064" s="1">
        <v>7</v>
      </c>
      <c r="B2064" s="1">
        <v>930</v>
      </c>
      <c r="C2064" s="1" t="s">
        <v>53</v>
      </c>
      <c r="D2064" s="1" t="s">
        <v>3177</v>
      </c>
      <c r="E2064" s="1" t="s">
        <v>3178</v>
      </c>
      <c r="F2064" s="1">
        <v>16051</v>
      </c>
      <c r="G2064" s="1">
        <v>142.47999999999999</v>
      </c>
      <c r="H2064" s="1">
        <v>113</v>
      </c>
      <c r="I2064" s="1">
        <v>0</v>
      </c>
      <c r="J2064" s="1" t="s">
        <v>48</v>
      </c>
      <c r="K2064" s="9" t="str">
        <f t="shared" si="32"/>
        <v>GPA</v>
      </c>
    </row>
    <row r="2065" spans="1:11" ht="15" customHeight="1">
      <c r="A2065" s="1">
        <v>7</v>
      </c>
      <c r="B2065" s="1">
        <v>930</v>
      </c>
      <c r="C2065" s="1" t="s">
        <v>21</v>
      </c>
      <c r="D2065" s="1" t="s">
        <v>3179</v>
      </c>
      <c r="E2065" s="1" t="s">
        <v>3180</v>
      </c>
      <c r="F2065" s="1">
        <v>682</v>
      </c>
      <c r="G2065" s="1">
        <v>8.43</v>
      </c>
      <c r="H2065" s="1">
        <v>81</v>
      </c>
      <c r="I2065" s="1">
        <v>0</v>
      </c>
      <c r="J2065" s="1" t="s">
        <v>48</v>
      </c>
      <c r="K2065" s="9" t="str">
        <f t="shared" si="32"/>
        <v>GPA</v>
      </c>
    </row>
    <row r="2066" spans="1:11" ht="15" customHeight="1">
      <c r="A2066" s="1">
        <v>7</v>
      </c>
      <c r="B2066" s="1">
        <v>930</v>
      </c>
      <c r="C2066" s="1" t="s">
        <v>21</v>
      </c>
      <c r="D2066" s="1" t="s">
        <v>3181</v>
      </c>
      <c r="E2066" s="1" t="s">
        <v>3182</v>
      </c>
      <c r="F2066" s="1">
        <v>654</v>
      </c>
      <c r="G2066" s="1">
        <v>80.98</v>
      </c>
      <c r="H2066" s="1">
        <v>8</v>
      </c>
      <c r="I2066" s="1">
        <v>0</v>
      </c>
      <c r="J2066" s="1" t="s">
        <v>48</v>
      </c>
      <c r="K2066" s="9" t="str">
        <f t="shared" si="32"/>
        <v>GPA</v>
      </c>
    </row>
    <row r="2067" spans="1:11" ht="15" customHeight="1">
      <c r="A2067" s="1">
        <v>7</v>
      </c>
      <c r="B2067" s="1">
        <v>930</v>
      </c>
      <c r="C2067" s="1" t="s">
        <v>18</v>
      </c>
      <c r="D2067" s="1" t="s">
        <v>3183</v>
      </c>
      <c r="E2067" s="1" t="s">
        <v>3184</v>
      </c>
      <c r="F2067" s="1">
        <v>3</v>
      </c>
      <c r="G2067" s="1">
        <v>7.0000000000000007E-2</v>
      </c>
      <c r="H2067" s="1">
        <v>43</v>
      </c>
      <c r="I2067" s="1">
        <v>0</v>
      </c>
      <c r="J2067" s="1" t="s">
        <v>48</v>
      </c>
      <c r="K2067" s="9" t="str">
        <f t="shared" si="32"/>
        <v>GPA</v>
      </c>
    </row>
    <row r="2068" spans="1:11" ht="15" customHeight="1">
      <c r="A2068" s="1">
        <v>7</v>
      </c>
      <c r="B2068" s="1">
        <v>930</v>
      </c>
      <c r="C2068" s="1" t="s">
        <v>20</v>
      </c>
      <c r="D2068" s="1" t="s">
        <v>3185</v>
      </c>
      <c r="E2068" s="1" t="s">
        <v>3186</v>
      </c>
      <c r="F2068" s="1">
        <v>105</v>
      </c>
      <c r="G2068" s="1">
        <v>15.52</v>
      </c>
      <c r="H2068" s="1">
        <v>7</v>
      </c>
      <c r="I2068" s="1">
        <v>0</v>
      </c>
      <c r="J2068" s="1" t="s">
        <v>48</v>
      </c>
      <c r="K2068" s="9" t="str">
        <f t="shared" si="32"/>
        <v>GPA</v>
      </c>
    </row>
    <row r="2069" spans="1:11" ht="15" customHeight="1">
      <c r="A2069" s="1">
        <v>7</v>
      </c>
      <c r="B2069" s="1">
        <v>930</v>
      </c>
      <c r="C2069" s="1" t="s">
        <v>53</v>
      </c>
      <c r="D2069" s="1" t="s">
        <v>3185</v>
      </c>
      <c r="E2069" s="1" t="s">
        <v>3186</v>
      </c>
      <c r="F2069" s="1">
        <v>321</v>
      </c>
      <c r="G2069" s="1">
        <v>3.35</v>
      </c>
      <c r="H2069" s="1">
        <v>96</v>
      </c>
      <c r="I2069" s="1">
        <v>0</v>
      </c>
      <c r="J2069" s="1" t="s">
        <v>48</v>
      </c>
      <c r="K2069" s="9" t="str">
        <f t="shared" si="32"/>
        <v>GPA</v>
      </c>
    </row>
    <row r="2070" spans="1:11" ht="15" customHeight="1">
      <c r="A2070" s="1">
        <v>7</v>
      </c>
      <c r="B2070" s="1">
        <v>930</v>
      </c>
      <c r="C2070" s="1" t="s">
        <v>20</v>
      </c>
      <c r="D2070" s="1" t="s">
        <v>3187</v>
      </c>
      <c r="E2070" s="1" t="s">
        <v>3188</v>
      </c>
      <c r="F2070" s="1">
        <v>41</v>
      </c>
      <c r="G2070" s="1">
        <v>12.69</v>
      </c>
      <c r="H2070" s="1">
        <v>3</v>
      </c>
      <c r="I2070" s="1">
        <v>0</v>
      </c>
      <c r="J2070" s="1" t="s">
        <v>48</v>
      </c>
      <c r="K2070" s="9" t="str">
        <f t="shared" si="32"/>
        <v>GPA</v>
      </c>
    </row>
    <row r="2071" spans="1:11" ht="15" customHeight="1">
      <c r="A2071" s="1">
        <v>7</v>
      </c>
      <c r="B2071" s="1">
        <v>930</v>
      </c>
      <c r="C2071" s="1" t="s">
        <v>18</v>
      </c>
      <c r="D2071" s="1" t="s">
        <v>3189</v>
      </c>
      <c r="E2071" s="1" t="s">
        <v>3190</v>
      </c>
      <c r="F2071" s="1">
        <v>917</v>
      </c>
      <c r="G2071" s="1">
        <v>32.79</v>
      </c>
      <c r="H2071" s="1">
        <v>28</v>
      </c>
      <c r="I2071" s="1">
        <v>0</v>
      </c>
      <c r="J2071" s="1" t="s">
        <v>48</v>
      </c>
      <c r="K2071" s="9" t="str">
        <f t="shared" si="32"/>
        <v>GPA</v>
      </c>
    </row>
    <row r="2072" spans="1:11" ht="15" customHeight="1">
      <c r="A2072" s="1">
        <v>7</v>
      </c>
      <c r="B2072" s="1">
        <v>930</v>
      </c>
      <c r="C2072" s="1" t="s">
        <v>19</v>
      </c>
      <c r="D2072" s="1" t="s">
        <v>3189</v>
      </c>
      <c r="E2072" s="1" t="s">
        <v>3190</v>
      </c>
      <c r="F2072" s="1">
        <v>51</v>
      </c>
      <c r="G2072" s="1">
        <v>3.72</v>
      </c>
      <c r="H2072" s="1">
        <v>14</v>
      </c>
      <c r="I2072" s="1">
        <v>0</v>
      </c>
      <c r="J2072" s="1" t="s">
        <v>48</v>
      </c>
      <c r="K2072" s="9" t="str">
        <f t="shared" si="32"/>
        <v>GPA</v>
      </c>
    </row>
    <row r="2073" spans="1:11" ht="15" customHeight="1">
      <c r="A2073" s="1">
        <v>7</v>
      </c>
      <c r="B2073" s="1">
        <v>930</v>
      </c>
      <c r="C2073" s="1" t="s">
        <v>53</v>
      </c>
      <c r="D2073" s="1" t="s">
        <v>3189</v>
      </c>
      <c r="E2073" s="1" t="s">
        <v>3190</v>
      </c>
      <c r="F2073" s="1">
        <v>498</v>
      </c>
      <c r="G2073" s="1">
        <v>2.38</v>
      </c>
      <c r="H2073" s="1">
        <v>209</v>
      </c>
      <c r="I2073" s="1">
        <v>0</v>
      </c>
      <c r="J2073" s="1" t="s">
        <v>48</v>
      </c>
      <c r="K2073" s="9" t="str">
        <f t="shared" si="32"/>
        <v>GPA</v>
      </c>
    </row>
    <row r="2074" spans="1:11" ht="15" customHeight="1">
      <c r="A2074" s="1">
        <v>7</v>
      </c>
      <c r="B2074" s="1">
        <v>930</v>
      </c>
      <c r="C2074" s="1" t="s">
        <v>21</v>
      </c>
      <c r="D2074" s="1" t="s">
        <v>3191</v>
      </c>
      <c r="E2074" s="1" t="s">
        <v>3192</v>
      </c>
      <c r="F2074" s="1">
        <v>2348</v>
      </c>
      <c r="G2074" s="1">
        <v>64.069999999999993</v>
      </c>
      <c r="H2074" s="1">
        <v>37</v>
      </c>
      <c r="I2074" s="1">
        <v>0</v>
      </c>
      <c r="J2074" s="1" t="s">
        <v>48</v>
      </c>
      <c r="K2074" s="9" t="str">
        <f t="shared" si="32"/>
        <v>GPA</v>
      </c>
    </row>
    <row r="2075" spans="1:11" ht="15" customHeight="1">
      <c r="A2075" s="1">
        <v>7</v>
      </c>
      <c r="B2075" s="1">
        <v>930</v>
      </c>
      <c r="C2075" s="1" t="s">
        <v>18</v>
      </c>
      <c r="D2075" s="1" t="s">
        <v>3193</v>
      </c>
      <c r="E2075" s="1" t="s">
        <v>3194</v>
      </c>
      <c r="F2075" s="1">
        <v>2094</v>
      </c>
      <c r="G2075" s="1">
        <v>38.270000000000003</v>
      </c>
      <c r="H2075" s="1">
        <v>55</v>
      </c>
      <c r="I2075" s="1">
        <v>0</v>
      </c>
      <c r="J2075" s="1" t="s">
        <v>48</v>
      </c>
      <c r="K2075" s="9" t="str">
        <f t="shared" si="32"/>
        <v>GPA</v>
      </c>
    </row>
    <row r="2076" spans="1:11" ht="15" customHeight="1">
      <c r="A2076" s="1">
        <v>7</v>
      </c>
      <c r="B2076" s="1">
        <v>930</v>
      </c>
      <c r="C2076" s="1" t="s">
        <v>18</v>
      </c>
      <c r="D2076" s="1" t="s">
        <v>3195</v>
      </c>
      <c r="E2076" s="1" t="s">
        <v>3196</v>
      </c>
      <c r="F2076" s="1">
        <v>389</v>
      </c>
      <c r="G2076" s="1">
        <v>19.36</v>
      </c>
      <c r="H2076" s="1">
        <v>20</v>
      </c>
      <c r="I2076" s="1">
        <v>0</v>
      </c>
      <c r="J2076" s="1" t="s">
        <v>48</v>
      </c>
      <c r="K2076" s="9" t="str">
        <f t="shared" si="32"/>
        <v>GPA</v>
      </c>
    </row>
    <row r="2077" spans="1:11" ht="15" customHeight="1">
      <c r="A2077" s="1">
        <v>7</v>
      </c>
      <c r="B2077" s="1">
        <v>930</v>
      </c>
      <c r="C2077" s="1" t="s">
        <v>18</v>
      </c>
      <c r="D2077" s="1" t="s">
        <v>3197</v>
      </c>
      <c r="E2077" s="1" t="s">
        <v>3198</v>
      </c>
      <c r="F2077" s="1">
        <v>9</v>
      </c>
      <c r="G2077" s="1">
        <v>11.42</v>
      </c>
      <c r="H2077" s="1">
        <v>1</v>
      </c>
      <c r="I2077" s="1">
        <v>0</v>
      </c>
      <c r="J2077" s="1" t="s">
        <v>48</v>
      </c>
      <c r="K2077" s="9" t="str">
        <f t="shared" si="32"/>
        <v>GPA</v>
      </c>
    </row>
    <row r="2078" spans="1:11" ht="15" customHeight="1">
      <c r="A2078" s="1">
        <v>7</v>
      </c>
      <c r="B2078" s="1">
        <v>930</v>
      </c>
      <c r="C2078" s="1" t="s">
        <v>53</v>
      </c>
      <c r="D2078" s="1" t="s">
        <v>3199</v>
      </c>
      <c r="E2078" s="1" t="s">
        <v>3200</v>
      </c>
      <c r="F2078" s="1">
        <v>181</v>
      </c>
      <c r="G2078" s="1">
        <v>2.35</v>
      </c>
      <c r="H2078" s="1">
        <v>77</v>
      </c>
      <c r="I2078" s="1">
        <v>0</v>
      </c>
      <c r="J2078" s="1" t="s">
        <v>48</v>
      </c>
      <c r="K2078" s="9" t="str">
        <f t="shared" si="32"/>
        <v>GPA</v>
      </c>
    </row>
    <row r="2079" spans="1:11" ht="15" customHeight="1">
      <c r="A2079" s="1">
        <v>7</v>
      </c>
      <c r="B2079" s="1">
        <v>930</v>
      </c>
      <c r="C2079" s="1" t="s">
        <v>18</v>
      </c>
      <c r="D2079" s="1" t="s">
        <v>3201</v>
      </c>
      <c r="E2079" s="1" t="s">
        <v>3202</v>
      </c>
      <c r="F2079" s="1">
        <v>750</v>
      </c>
      <c r="G2079" s="1">
        <v>19.420000000000002</v>
      </c>
      <c r="H2079" s="1">
        <v>39</v>
      </c>
      <c r="I2079" s="1">
        <v>0</v>
      </c>
      <c r="J2079" s="1" t="s">
        <v>48</v>
      </c>
      <c r="K2079" s="9" t="str">
        <f t="shared" si="32"/>
        <v>GPA</v>
      </c>
    </row>
    <row r="2080" spans="1:11" ht="15" customHeight="1">
      <c r="A2080" s="1">
        <v>7</v>
      </c>
      <c r="B2080" s="1">
        <v>930</v>
      </c>
      <c r="C2080" s="1" t="s">
        <v>53</v>
      </c>
      <c r="D2080" s="1" t="s">
        <v>3201</v>
      </c>
      <c r="E2080" s="1" t="s">
        <v>3202</v>
      </c>
      <c r="F2080" s="1">
        <v>38</v>
      </c>
      <c r="G2080" s="1">
        <v>0.18</v>
      </c>
      <c r="H2080" s="1">
        <v>211</v>
      </c>
      <c r="I2080" s="1">
        <v>0</v>
      </c>
      <c r="J2080" s="1" t="s">
        <v>48</v>
      </c>
      <c r="K2080" s="9" t="str">
        <f t="shared" si="32"/>
        <v>GPA</v>
      </c>
    </row>
    <row r="2081" spans="1:11" ht="15" customHeight="1">
      <c r="A2081" s="1">
        <v>7</v>
      </c>
      <c r="B2081" s="1">
        <v>930</v>
      </c>
      <c r="C2081" s="1" t="s">
        <v>21</v>
      </c>
      <c r="D2081" s="1" t="s">
        <v>3203</v>
      </c>
      <c r="E2081" s="1" t="s">
        <v>3204</v>
      </c>
      <c r="F2081" s="1">
        <v>995</v>
      </c>
      <c r="G2081" s="1">
        <v>83.02</v>
      </c>
      <c r="H2081" s="1">
        <v>12</v>
      </c>
      <c r="I2081" s="1">
        <v>0</v>
      </c>
      <c r="J2081" s="1" t="s">
        <v>48</v>
      </c>
      <c r="K2081" s="9" t="str">
        <f t="shared" si="32"/>
        <v>GPA</v>
      </c>
    </row>
    <row r="2082" spans="1:11" ht="15" customHeight="1">
      <c r="A2082" s="1">
        <v>7</v>
      </c>
      <c r="B2082" s="1">
        <v>930</v>
      </c>
      <c r="C2082" s="1" t="s">
        <v>18</v>
      </c>
      <c r="D2082" s="1" t="s">
        <v>3205</v>
      </c>
      <c r="E2082" s="1" t="s">
        <v>3206</v>
      </c>
      <c r="F2082" s="1">
        <v>22</v>
      </c>
      <c r="G2082" s="1">
        <v>0.09</v>
      </c>
      <c r="H2082" s="1">
        <v>244</v>
      </c>
      <c r="I2082" s="1">
        <v>0</v>
      </c>
      <c r="J2082" s="1" t="s">
        <v>48</v>
      </c>
      <c r="K2082" s="9" t="str">
        <f t="shared" si="32"/>
        <v>GPA</v>
      </c>
    </row>
    <row r="2083" spans="1:11" ht="15" customHeight="1">
      <c r="A2083" s="1">
        <v>7</v>
      </c>
      <c r="B2083" s="1">
        <v>930</v>
      </c>
      <c r="C2083" s="1" t="s">
        <v>18</v>
      </c>
      <c r="D2083" s="1" t="s">
        <v>3207</v>
      </c>
      <c r="E2083" s="1" t="s">
        <v>3208</v>
      </c>
      <c r="F2083" s="1">
        <v>126</v>
      </c>
      <c r="G2083" s="1">
        <v>37.6</v>
      </c>
      <c r="H2083" s="1">
        <v>3</v>
      </c>
      <c r="I2083" s="1">
        <v>0</v>
      </c>
      <c r="J2083" s="1" t="s">
        <v>48</v>
      </c>
      <c r="K2083" s="9" t="str">
        <f t="shared" si="32"/>
        <v>GPA</v>
      </c>
    </row>
    <row r="2084" spans="1:11" ht="15" customHeight="1">
      <c r="A2084" s="1">
        <v>7</v>
      </c>
      <c r="B2084" s="1">
        <v>930</v>
      </c>
      <c r="C2084" s="1" t="s">
        <v>20</v>
      </c>
      <c r="D2084" s="1" t="s">
        <v>3209</v>
      </c>
      <c r="E2084" s="1" t="s">
        <v>3210</v>
      </c>
      <c r="F2084" s="1">
        <v>3466</v>
      </c>
      <c r="G2084" s="1">
        <v>74.62</v>
      </c>
      <c r="H2084" s="1">
        <v>46</v>
      </c>
      <c r="I2084" s="1">
        <v>0</v>
      </c>
      <c r="J2084" s="1" t="s">
        <v>48</v>
      </c>
      <c r="K2084" s="9" t="str">
        <f t="shared" si="32"/>
        <v>GPA</v>
      </c>
    </row>
    <row r="2085" spans="1:11" ht="15" customHeight="1">
      <c r="A2085" s="1">
        <v>7</v>
      </c>
      <c r="B2085" s="1">
        <v>930</v>
      </c>
      <c r="C2085" s="1" t="s">
        <v>53</v>
      </c>
      <c r="D2085" s="1" t="s">
        <v>3211</v>
      </c>
      <c r="E2085" s="1" t="s">
        <v>3212</v>
      </c>
      <c r="F2085" s="1">
        <v>15898</v>
      </c>
      <c r="G2085" s="1">
        <v>124.22</v>
      </c>
      <c r="H2085" s="1">
        <v>128</v>
      </c>
      <c r="I2085" s="1">
        <v>0</v>
      </c>
      <c r="J2085" s="1" t="s">
        <v>48</v>
      </c>
      <c r="K2085" s="9" t="str">
        <f t="shared" si="32"/>
        <v>GPA</v>
      </c>
    </row>
    <row r="2086" spans="1:11" ht="15" customHeight="1">
      <c r="A2086" s="1">
        <v>7</v>
      </c>
      <c r="B2086" s="1">
        <v>930</v>
      </c>
      <c r="C2086" s="1" t="s">
        <v>53</v>
      </c>
      <c r="D2086" s="1" t="s">
        <v>3213</v>
      </c>
      <c r="E2086" s="1" t="s">
        <v>3214</v>
      </c>
      <c r="F2086" s="1">
        <v>19941</v>
      </c>
      <c r="G2086" s="1">
        <v>134.08000000000001</v>
      </c>
      <c r="H2086" s="1">
        <v>149</v>
      </c>
      <c r="I2086" s="1">
        <v>0</v>
      </c>
      <c r="J2086" s="1" t="s">
        <v>48</v>
      </c>
      <c r="K2086" s="9" t="str">
        <f t="shared" si="32"/>
        <v>GPA</v>
      </c>
    </row>
    <row r="2087" spans="1:11" ht="15" customHeight="1">
      <c r="A2087" s="1">
        <v>7</v>
      </c>
      <c r="B2087" s="1">
        <v>930</v>
      </c>
      <c r="C2087" s="1" t="s">
        <v>18</v>
      </c>
      <c r="D2087" s="1" t="s">
        <v>3215</v>
      </c>
      <c r="E2087" s="1" t="s">
        <v>3216</v>
      </c>
      <c r="F2087" s="1">
        <v>72</v>
      </c>
      <c r="G2087" s="1">
        <v>1.57</v>
      </c>
      <c r="H2087" s="1">
        <v>46</v>
      </c>
      <c r="I2087" s="1">
        <v>0</v>
      </c>
      <c r="J2087" s="1" t="s">
        <v>48</v>
      </c>
      <c r="K2087" s="9" t="str">
        <f t="shared" si="32"/>
        <v>GPA</v>
      </c>
    </row>
    <row r="2088" spans="1:11" ht="15" customHeight="1">
      <c r="A2088" s="1">
        <v>7</v>
      </c>
      <c r="B2088" s="1">
        <v>930</v>
      </c>
      <c r="C2088" s="1" t="s">
        <v>20</v>
      </c>
      <c r="D2088" s="1" t="s">
        <v>3217</v>
      </c>
      <c r="E2088" s="1" t="s">
        <v>3218</v>
      </c>
      <c r="F2088" s="1">
        <v>3</v>
      </c>
      <c r="G2088" s="1">
        <v>0.08</v>
      </c>
      <c r="H2088" s="1">
        <v>38</v>
      </c>
      <c r="I2088" s="1">
        <v>0</v>
      </c>
      <c r="J2088" s="1" t="s">
        <v>48</v>
      </c>
      <c r="K2088" s="9" t="str">
        <f t="shared" si="32"/>
        <v>GPA</v>
      </c>
    </row>
    <row r="2089" spans="1:11" ht="15" customHeight="1">
      <c r="A2089" s="1">
        <v>7</v>
      </c>
      <c r="B2089" s="1">
        <v>930</v>
      </c>
      <c r="C2089" s="1" t="s">
        <v>53</v>
      </c>
      <c r="D2089" s="1" t="s">
        <v>3217</v>
      </c>
      <c r="E2089" s="1" t="s">
        <v>3218</v>
      </c>
      <c r="F2089" s="1">
        <v>435</v>
      </c>
      <c r="G2089" s="1">
        <v>5.73</v>
      </c>
      <c r="H2089" s="1">
        <v>76</v>
      </c>
      <c r="I2089" s="1">
        <v>0</v>
      </c>
      <c r="J2089" s="1" t="s">
        <v>48</v>
      </c>
      <c r="K2089" s="9" t="str">
        <f t="shared" si="32"/>
        <v>GPA</v>
      </c>
    </row>
    <row r="2090" spans="1:11" ht="15" customHeight="1">
      <c r="A2090" s="1">
        <v>7</v>
      </c>
      <c r="B2090" s="1">
        <v>930</v>
      </c>
      <c r="C2090" s="1" t="s">
        <v>18</v>
      </c>
      <c r="D2090" s="1" t="s">
        <v>3219</v>
      </c>
      <c r="E2090" s="1" t="s">
        <v>3220</v>
      </c>
      <c r="F2090" s="1">
        <v>249</v>
      </c>
      <c r="G2090" s="1">
        <v>7.73</v>
      </c>
      <c r="H2090" s="1">
        <v>32</v>
      </c>
      <c r="I2090" s="1">
        <v>0</v>
      </c>
      <c r="J2090" s="1" t="s">
        <v>48</v>
      </c>
      <c r="K2090" s="9" t="str">
        <f t="shared" si="32"/>
        <v>GPA</v>
      </c>
    </row>
    <row r="2091" spans="1:11" ht="15" customHeight="1">
      <c r="A2091" s="1">
        <v>7</v>
      </c>
      <c r="B2091" s="1">
        <v>930</v>
      </c>
      <c r="C2091" s="1" t="s">
        <v>21</v>
      </c>
      <c r="D2091" s="1" t="s">
        <v>3221</v>
      </c>
      <c r="E2091" s="1" t="s">
        <v>3222</v>
      </c>
      <c r="F2091" s="1">
        <v>1064</v>
      </c>
      <c r="G2091" s="1">
        <v>58.84</v>
      </c>
      <c r="H2091" s="1">
        <v>18</v>
      </c>
      <c r="I2091" s="1">
        <v>0</v>
      </c>
      <c r="J2091" s="1" t="s">
        <v>48</v>
      </c>
      <c r="K2091" s="9" t="str">
        <f t="shared" si="32"/>
        <v>GPA</v>
      </c>
    </row>
    <row r="2092" spans="1:11" ht="15" customHeight="1">
      <c r="A2092" s="1">
        <v>7</v>
      </c>
      <c r="B2092" s="1">
        <v>930</v>
      </c>
      <c r="C2092" s="1" t="s">
        <v>18</v>
      </c>
      <c r="D2092" s="1" t="s">
        <v>3223</v>
      </c>
      <c r="E2092" s="1" t="s">
        <v>3224</v>
      </c>
      <c r="F2092" s="1">
        <v>501</v>
      </c>
      <c r="G2092" s="1">
        <v>16.96</v>
      </c>
      <c r="H2092" s="1">
        <v>30</v>
      </c>
      <c r="I2092" s="1">
        <v>0</v>
      </c>
      <c r="J2092" s="1" t="s">
        <v>48</v>
      </c>
      <c r="K2092" s="9" t="str">
        <f t="shared" si="32"/>
        <v>GPA</v>
      </c>
    </row>
    <row r="2093" spans="1:11" ht="15" customHeight="1">
      <c r="A2093" s="1">
        <v>7</v>
      </c>
      <c r="B2093" s="1">
        <v>930</v>
      </c>
      <c r="C2093" s="1" t="s">
        <v>21</v>
      </c>
      <c r="D2093" s="1" t="s">
        <v>3225</v>
      </c>
      <c r="E2093" s="1" t="s">
        <v>3226</v>
      </c>
      <c r="F2093" s="1">
        <v>592</v>
      </c>
      <c r="G2093" s="1">
        <v>80.05</v>
      </c>
      <c r="H2093" s="1">
        <v>7</v>
      </c>
      <c r="I2093" s="1">
        <v>0</v>
      </c>
      <c r="J2093" s="1" t="s">
        <v>48</v>
      </c>
      <c r="K2093" s="9" t="str">
        <f t="shared" si="32"/>
        <v>GPA</v>
      </c>
    </row>
    <row r="2094" spans="1:11" ht="15" customHeight="1">
      <c r="A2094" s="1">
        <v>7</v>
      </c>
      <c r="B2094" s="1">
        <v>930</v>
      </c>
      <c r="C2094" s="1" t="s">
        <v>53</v>
      </c>
      <c r="D2094" s="1" t="s">
        <v>3227</v>
      </c>
      <c r="E2094" s="1" t="s">
        <v>3228</v>
      </c>
      <c r="F2094" s="1">
        <v>7549</v>
      </c>
      <c r="G2094" s="1">
        <v>93.17</v>
      </c>
      <c r="H2094" s="1">
        <v>81</v>
      </c>
      <c r="I2094" s="1">
        <v>0</v>
      </c>
      <c r="J2094" s="1" t="s">
        <v>48</v>
      </c>
      <c r="K2094" s="9" t="str">
        <f t="shared" si="32"/>
        <v>GPA</v>
      </c>
    </row>
    <row r="2095" spans="1:11" ht="15" customHeight="1">
      <c r="A2095" s="1">
        <v>7</v>
      </c>
      <c r="B2095" s="1">
        <v>930</v>
      </c>
      <c r="C2095" s="1" t="s">
        <v>20</v>
      </c>
      <c r="D2095" s="1" t="s">
        <v>3229</v>
      </c>
      <c r="E2095" s="1" t="s">
        <v>3230</v>
      </c>
      <c r="F2095" s="1">
        <v>66</v>
      </c>
      <c r="G2095" s="1">
        <v>3.81</v>
      </c>
      <c r="H2095" s="1">
        <v>17</v>
      </c>
      <c r="I2095" s="1">
        <v>0</v>
      </c>
      <c r="J2095" s="1" t="s">
        <v>48</v>
      </c>
      <c r="K2095" s="9" t="str">
        <f t="shared" si="32"/>
        <v>GPA</v>
      </c>
    </row>
    <row r="2096" spans="1:11" ht="15" customHeight="1">
      <c r="A2096" s="1">
        <v>7</v>
      </c>
      <c r="B2096" s="1">
        <v>930</v>
      </c>
      <c r="C2096" s="1" t="s">
        <v>19</v>
      </c>
      <c r="D2096" s="1" t="s">
        <v>3229</v>
      </c>
      <c r="E2096" s="1" t="s">
        <v>3230</v>
      </c>
      <c r="F2096" s="1">
        <v>948</v>
      </c>
      <c r="G2096" s="1">
        <v>74.19</v>
      </c>
      <c r="H2096" s="1">
        <v>13</v>
      </c>
      <c r="I2096" s="1">
        <v>0</v>
      </c>
      <c r="J2096" s="1" t="s">
        <v>48</v>
      </c>
      <c r="K2096" s="9" t="str">
        <f t="shared" si="32"/>
        <v>GPA</v>
      </c>
    </row>
    <row r="2097" spans="1:11" ht="15" customHeight="1">
      <c r="A2097" s="1">
        <v>7</v>
      </c>
      <c r="B2097" s="1">
        <v>930</v>
      </c>
      <c r="C2097" s="1" t="s">
        <v>18</v>
      </c>
      <c r="D2097" s="1" t="s">
        <v>3231</v>
      </c>
      <c r="E2097" s="1" t="s">
        <v>3232</v>
      </c>
      <c r="F2097" s="1">
        <v>819</v>
      </c>
      <c r="G2097" s="1">
        <v>71.010000000000005</v>
      </c>
      <c r="H2097" s="1">
        <v>12</v>
      </c>
      <c r="I2097" s="1">
        <v>0</v>
      </c>
      <c r="J2097" s="1" t="s">
        <v>48</v>
      </c>
      <c r="K2097" s="9" t="str">
        <f t="shared" si="32"/>
        <v>GPA</v>
      </c>
    </row>
    <row r="2098" spans="1:11" ht="15" customHeight="1">
      <c r="A2098" s="1">
        <v>7</v>
      </c>
      <c r="B2098" s="1">
        <v>930</v>
      </c>
      <c r="C2098" s="1" t="s">
        <v>20</v>
      </c>
      <c r="D2098" s="1" t="s">
        <v>3233</v>
      </c>
      <c r="E2098" s="1" t="s">
        <v>3234</v>
      </c>
      <c r="F2098" s="1">
        <v>1255</v>
      </c>
      <c r="G2098" s="1">
        <v>48.31</v>
      </c>
      <c r="H2098" s="1">
        <v>26</v>
      </c>
      <c r="I2098" s="1">
        <v>0</v>
      </c>
      <c r="J2098" s="1" t="s">
        <v>48</v>
      </c>
      <c r="K2098" s="9" t="str">
        <f t="shared" si="32"/>
        <v>GPA</v>
      </c>
    </row>
    <row r="2099" spans="1:11" ht="15" customHeight="1">
      <c r="A2099" s="1">
        <v>7</v>
      </c>
      <c r="B2099" s="1">
        <v>930</v>
      </c>
      <c r="C2099" s="1" t="s">
        <v>18</v>
      </c>
      <c r="D2099" s="1" t="s">
        <v>3235</v>
      </c>
      <c r="E2099" s="1" t="s">
        <v>3236</v>
      </c>
      <c r="F2099" s="1">
        <v>193</v>
      </c>
      <c r="G2099" s="1">
        <v>5.3</v>
      </c>
      <c r="H2099" s="1">
        <v>36</v>
      </c>
      <c r="I2099" s="1">
        <v>0</v>
      </c>
      <c r="J2099" s="1" t="s">
        <v>48</v>
      </c>
      <c r="K2099" s="9" t="str">
        <f t="shared" si="32"/>
        <v>GPA</v>
      </c>
    </row>
    <row r="2100" spans="1:11" ht="15" customHeight="1">
      <c r="A2100" s="1">
        <v>7</v>
      </c>
      <c r="B2100" s="1">
        <v>930</v>
      </c>
      <c r="C2100" s="1" t="s">
        <v>53</v>
      </c>
      <c r="D2100" s="1" t="s">
        <v>3237</v>
      </c>
      <c r="E2100" s="1" t="s">
        <v>3238</v>
      </c>
      <c r="F2100" s="1">
        <v>278</v>
      </c>
      <c r="G2100" s="1">
        <v>8.61</v>
      </c>
      <c r="H2100" s="1">
        <v>32</v>
      </c>
      <c r="I2100" s="1">
        <v>0</v>
      </c>
      <c r="J2100" s="1" t="s">
        <v>48</v>
      </c>
      <c r="K2100" s="9" t="str">
        <f t="shared" si="32"/>
        <v>GPA</v>
      </c>
    </row>
    <row r="2101" spans="1:11" ht="15" customHeight="1">
      <c r="A2101" s="1">
        <v>7</v>
      </c>
      <c r="B2101" s="1">
        <v>930</v>
      </c>
      <c r="C2101" s="1" t="s">
        <v>18</v>
      </c>
      <c r="D2101" s="1" t="s">
        <v>3239</v>
      </c>
      <c r="E2101" s="1" t="s">
        <v>3240</v>
      </c>
      <c r="F2101" s="1">
        <v>182</v>
      </c>
      <c r="G2101" s="1">
        <v>5.09</v>
      </c>
      <c r="H2101" s="1">
        <v>36</v>
      </c>
      <c r="I2101" s="1">
        <v>0</v>
      </c>
      <c r="J2101" s="1" t="s">
        <v>48</v>
      </c>
      <c r="K2101" s="9" t="str">
        <f t="shared" si="32"/>
        <v>GPA</v>
      </c>
    </row>
    <row r="2102" spans="1:11" ht="15" customHeight="1">
      <c r="A2102" s="1">
        <v>7</v>
      </c>
      <c r="B2102" s="1">
        <v>930</v>
      </c>
      <c r="C2102" s="1" t="s">
        <v>53</v>
      </c>
      <c r="D2102" s="1" t="s">
        <v>3239</v>
      </c>
      <c r="E2102" s="1" t="s">
        <v>3240</v>
      </c>
      <c r="F2102" s="1">
        <v>12</v>
      </c>
      <c r="G2102" s="1">
        <v>0.25</v>
      </c>
      <c r="H2102" s="1">
        <v>48</v>
      </c>
      <c r="I2102" s="1">
        <v>0</v>
      </c>
      <c r="J2102" s="1" t="s">
        <v>48</v>
      </c>
      <c r="K2102" s="9" t="str">
        <f t="shared" si="32"/>
        <v>GPA</v>
      </c>
    </row>
    <row r="2103" spans="1:11" ht="15" customHeight="1">
      <c r="A2103" s="1">
        <v>7</v>
      </c>
      <c r="B2103" s="1">
        <v>930</v>
      </c>
      <c r="C2103" s="1" t="s">
        <v>18</v>
      </c>
      <c r="D2103" s="1" t="s">
        <v>3241</v>
      </c>
      <c r="E2103" s="1" t="s">
        <v>3242</v>
      </c>
      <c r="F2103" s="1">
        <v>41</v>
      </c>
      <c r="G2103" s="1">
        <v>1.03</v>
      </c>
      <c r="H2103" s="1">
        <v>40</v>
      </c>
      <c r="I2103" s="1">
        <v>0</v>
      </c>
      <c r="J2103" s="1" t="s">
        <v>48</v>
      </c>
      <c r="K2103" s="9" t="str">
        <f t="shared" si="32"/>
        <v>GPA</v>
      </c>
    </row>
    <row r="2104" spans="1:11" ht="15" customHeight="1">
      <c r="A2104" s="1">
        <v>7</v>
      </c>
      <c r="B2104" s="1">
        <v>930</v>
      </c>
      <c r="C2104" s="1" t="s">
        <v>20</v>
      </c>
      <c r="D2104" s="1" t="s">
        <v>3241</v>
      </c>
      <c r="E2104" s="1" t="s">
        <v>3242</v>
      </c>
      <c r="F2104" s="1">
        <v>5</v>
      </c>
      <c r="G2104" s="1">
        <v>0.04</v>
      </c>
      <c r="H2104" s="1">
        <v>125</v>
      </c>
      <c r="I2104" s="1">
        <v>0</v>
      </c>
      <c r="J2104" s="1" t="s">
        <v>48</v>
      </c>
      <c r="K2104" s="9" t="str">
        <f t="shared" si="32"/>
        <v>GPA</v>
      </c>
    </row>
    <row r="2105" spans="1:11" ht="15" customHeight="1">
      <c r="A2105" s="1">
        <v>7</v>
      </c>
      <c r="B2105" s="1">
        <v>930</v>
      </c>
      <c r="C2105" s="1" t="s">
        <v>53</v>
      </c>
      <c r="D2105" s="1" t="s">
        <v>3241</v>
      </c>
      <c r="E2105" s="1" t="s">
        <v>3242</v>
      </c>
      <c r="F2105" s="1">
        <v>35</v>
      </c>
      <c r="G2105" s="1">
        <v>0.19</v>
      </c>
      <c r="H2105" s="1">
        <v>184</v>
      </c>
      <c r="I2105" s="1">
        <v>0</v>
      </c>
      <c r="J2105" s="1" t="s">
        <v>48</v>
      </c>
      <c r="K2105" s="9" t="str">
        <f t="shared" si="32"/>
        <v>GPA</v>
      </c>
    </row>
    <row r="2106" spans="1:11" ht="15" customHeight="1">
      <c r="A2106" s="1">
        <v>7</v>
      </c>
      <c r="B2106" s="1">
        <v>930</v>
      </c>
      <c r="C2106" s="1" t="s">
        <v>18</v>
      </c>
      <c r="D2106" s="1" t="s">
        <v>3243</v>
      </c>
      <c r="E2106" s="1" t="s">
        <v>3244</v>
      </c>
      <c r="F2106" s="1">
        <v>796</v>
      </c>
      <c r="G2106" s="1">
        <v>82.02</v>
      </c>
      <c r="H2106" s="1">
        <v>10</v>
      </c>
      <c r="I2106" s="1">
        <v>0</v>
      </c>
      <c r="J2106" s="1" t="s">
        <v>48</v>
      </c>
      <c r="K2106" s="9" t="str">
        <f t="shared" si="32"/>
        <v>GPA</v>
      </c>
    </row>
    <row r="2107" spans="1:11" ht="15" customHeight="1">
      <c r="A2107" s="1">
        <v>7</v>
      </c>
      <c r="B2107" s="1">
        <v>930</v>
      </c>
      <c r="C2107" s="1" t="s">
        <v>18</v>
      </c>
      <c r="D2107" s="1" t="s">
        <v>3245</v>
      </c>
      <c r="E2107" s="1" t="s">
        <v>3246</v>
      </c>
      <c r="F2107" s="1">
        <v>113</v>
      </c>
      <c r="G2107" s="1">
        <v>9.51</v>
      </c>
      <c r="H2107" s="1">
        <v>12</v>
      </c>
      <c r="I2107" s="1">
        <v>0</v>
      </c>
      <c r="J2107" s="1" t="s">
        <v>48</v>
      </c>
      <c r="K2107" s="9" t="str">
        <f t="shared" si="32"/>
        <v>GPA</v>
      </c>
    </row>
    <row r="2108" spans="1:11" ht="15" customHeight="1">
      <c r="A2108" s="1">
        <v>7</v>
      </c>
      <c r="B2108" s="1">
        <v>930</v>
      </c>
      <c r="C2108" s="1" t="s">
        <v>53</v>
      </c>
      <c r="D2108" s="1" t="s">
        <v>3245</v>
      </c>
      <c r="E2108" s="1" t="s">
        <v>3246</v>
      </c>
      <c r="F2108" s="1">
        <v>111</v>
      </c>
      <c r="G2108" s="1">
        <v>0.81</v>
      </c>
      <c r="H2108" s="1">
        <v>137</v>
      </c>
      <c r="I2108" s="1">
        <v>0</v>
      </c>
      <c r="J2108" s="1" t="s">
        <v>48</v>
      </c>
      <c r="K2108" s="9" t="str">
        <f t="shared" si="32"/>
        <v>GPA</v>
      </c>
    </row>
    <row r="2109" spans="1:11" ht="15" customHeight="1">
      <c r="A2109" s="1">
        <v>7</v>
      </c>
      <c r="B2109" s="1">
        <v>930</v>
      </c>
      <c r="C2109" s="1" t="s">
        <v>18</v>
      </c>
      <c r="D2109" s="1" t="s">
        <v>3247</v>
      </c>
      <c r="E2109" s="1" t="s">
        <v>3248</v>
      </c>
      <c r="F2109" s="1">
        <v>40</v>
      </c>
      <c r="G2109" s="1">
        <v>0.88</v>
      </c>
      <c r="H2109" s="1">
        <v>45</v>
      </c>
      <c r="I2109" s="1">
        <v>0</v>
      </c>
      <c r="J2109" s="1" t="s">
        <v>48</v>
      </c>
      <c r="K2109" s="9" t="str">
        <f t="shared" si="32"/>
        <v>GPA</v>
      </c>
    </row>
    <row r="2110" spans="1:11" ht="15" customHeight="1">
      <c r="A2110" s="1">
        <v>7</v>
      </c>
      <c r="B2110" s="1">
        <v>930</v>
      </c>
      <c r="C2110" s="1" t="s">
        <v>20</v>
      </c>
      <c r="D2110" s="1" t="s">
        <v>3247</v>
      </c>
      <c r="E2110" s="1" t="s">
        <v>3248</v>
      </c>
      <c r="F2110" s="1">
        <v>3</v>
      </c>
      <c r="G2110" s="1">
        <v>0.25</v>
      </c>
      <c r="H2110" s="1">
        <v>12</v>
      </c>
      <c r="I2110" s="1">
        <v>0</v>
      </c>
      <c r="J2110" s="1" t="s">
        <v>48</v>
      </c>
      <c r="K2110" s="9" t="str">
        <f t="shared" si="32"/>
        <v>GPA</v>
      </c>
    </row>
    <row r="2111" spans="1:11" ht="15" customHeight="1">
      <c r="A2111" s="1">
        <v>7</v>
      </c>
      <c r="B2111" s="1">
        <v>930</v>
      </c>
      <c r="C2111" s="1" t="s">
        <v>19</v>
      </c>
      <c r="D2111" s="1" t="s">
        <v>3247</v>
      </c>
      <c r="E2111" s="1" t="s">
        <v>3248</v>
      </c>
      <c r="F2111" s="1">
        <v>1</v>
      </c>
      <c r="G2111" s="1">
        <v>1.51</v>
      </c>
      <c r="H2111" s="1">
        <v>1</v>
      </c>
      <c r="I2111" s="1">
        <v>0</v>
      </c>
      <c r="J2111" s="1" t="s">
        <v>48</v>
      </c>
      <c r="K2111" s="9" t="str">
        <f t="shared" si="32"/>
        <v>GPA</v>
      </c>
    </row>
    <row r="2112" spans="1:11" ht="15" customHeight="1">
      <c r="A2112" s="1">
        <v>7</v>
      </c>
      <c r="B2112" s="1">
        <v>930</v>
      </c>
      <c r="C2112" s="1" t="s">
        <v>18</v>
      </c>
      <c r="D2112" s="1" t="s">
        <v>3249</v>
      </c>
      <c r="E2112" s="1" t="s">
        <v>3250</v>
      </c>
      <c r="F2112" s="1">
        <v>312</v>
      </c>
      <c r="G2112" s="1">
        <v>21.29</v>
      </c>
      <c r="H2112" s="1">
        <v>15</v>
      </c>
      <c r="I2112" s="1">
        <v>0</v>
      </c>
      <c r="J2112" s="1" t="s">
        <v>48</v>
      </c>
      <c r="K2112" s="9" t="str">
        <f t="shared" si="32"/>
        <v>GPA</v>
      </c>
    </row>
    <row r="2113" spans="1:11" ht="15" customHeight="1">
      <c r="A2113" s="1">
        <v>7</v>
      </c>
      <c r="B2113" s="1">
        <v>930</v>
      </c>
      <c r="C2113" s="1" t="s">
        <v>21</v>
      </c>
      <c r="D2113" s="1" t="s">
        <v>3251</v>
      </c>
      <c r="E2113" s="1" t="s">
        <v>3252</v>
      </c>
      <c r="F2113" s="1">
        <v>669</v>
      </c>
      <c r="G2113" s="1">
        <v>49.39</v>
      </c>
      <c r="H2113" s="1">
        <v>14</v>
      </c>
      <c r="I2113" s="1">
        <v>0</v>
      </c>
      <c r="J2113" s="1" t="s">
        <v>48</v>
      </c>
      <c r="K2113" s="9" t="str">
        <f t="shared" si="32"/>
        <v>GPA</v>
      </c>
    </row>
    <row r="2114" spans="1:11" ht="15" customHeight="1">
      <c r="A2114" s="1">
        <v>7</v>
      </c>
      <c r="B2114" s="1">
        <v>930</v>
      </c>
      <c r="C2114" s="1" t="s">
        <v>18</v>
      </c>
      <c r="D2114" s="1" t="s">
        <v>3251</v>
      </c>
      <c r="E2114" s="1" t="s">
        <v>3252</v>
      </c>
      <c r="F2114" s="1">
        <v>19</v>
      </c>
      <c r="G2114" s="1">
        <v>0.53</v>
      </c>
      <c r="H2114" s="1">
        <v>36</v>
      </c>
      <c r="I2114" s="1">
        <v>0</v>
      </c>
      <c r="J2114" s="1" t="s">
        <v>48</v>
      </c>
      <c r="K2114" s="9" t="str">
        <f t="shared" ref="K2114:K2177" si="33">IF(J2114&lt;&gt;"",IF(OR(UPPER(J2114)="TERCEIRO",UPPER(J2114)="TERCEIRA"),"TERCEIRA",IF(UPPER(J2114)="GPA","GPA",J2114)),IF(LEFT(D2114,1)="T","TERCEIRA","GPA"))</f>
        <v>GPA</v>
      </c>
    </row>
    <row r="2115" spans="1:11" ht="15" customHeight="1">
      <c r="A2115" s="1">
        <v>7</v>
      </c>
      <c r="B2115" s="1">
        <v>930</v>
      </c>
      <c r="C2115" s="1" t="s">
        <v>18</v>
      </c>
      <c r="D2115" s="1" t="s">
        <v>3253</v>
      </c>
      <c r="E2115" s="1" t="s">
        <v>3254</v>
      </c>
      <c r="F2115" s="1">
        <v>89</v>
      </c>
      <c r="G2115" s="1">
        <v>3.94</v>
      </c>
      <c r="H2115" s="1">
        <v>23</v>
      </c>
      <c r="I2115" s="1">
        <v>0</v>
      </c>
      <c r="J2115" s="1" t="s">
        <v>48</v>
      </c>
      <c r="K2115" s="9" t="str">
        <f t="shared" si="33"/>
        <v>GPA</v>
      </c>
    </row>
    <row r="2116" spans="1:11" ht="15" customHeight="1">
      <c r="A2116" s="1">
        <v>7</v>
      </c>
      <c r="B2116" s="1">
        <v>930</v>
      </c>
      <c r="C2116" s="1" t="s">
        <v>53</v>
      </c>
      <c r="D2116" s="1" t="s">
        <v>3253</v>
      </c>
      <c r="E2116" s="1" t="s">
        <v>3254</v>
      </c>
      <c r="F2116" s="1">
        <v>24</v>
      </c>
      <c r="G2116" s="1">
        <v>0.35</v>
      </c>
      <c r="H2116" s="1">
        <v>69</v>
      </c>
      <c r="I2116" s="1">
        <v>0</v>
      </c>
      <c r="J2116" s="1" t="s">
        <v>48</v>
      </c>
      <c r="K2116" s="9" t="str">
        <f t="shared" si="33"/>
        <v>GPA</v>
      </c>
    </row>
    <row r="2117" spans="1:11" ht="15" customHeight="1">
      <c r="A2117" s="1">
        <v>7</v>
      </c>
      <c r="B2117" s="1">
        <v>930</v>
      </c>
      <c r="C2117" s="1" t="s">
        <v>53</v>
      </c>
      <c r="D2117" s="1" t="s">
        <v>3255</v>
      </c>
      <c r="E2117" s="1" t="s">
        <v>3256</v>
      </c>
      <c r="F2117" s="1">
        <v>10120</v>
      </c>
      <c r="G2117" s="1">
        <v>95.7</v>
      </c>
      <c r="H2117" s="1">
        <v>106</v>
      </c>
      <c r="I2117" s="1">
        <v>0</v>
      </c>
      <c r="J2117" s="1" t="s">
        <v>48</v>
      </c>
      <c r="K2117" s="9" t="str">
        <f t="shared" si="33"/>
        <v>GPA</v>
      </c>
    </row>
    <row r="2118" spans="1:11" ht="15" customHeight="1">
      <c r="A2118" s="1">
        <v>7</v>
      </c>
      <c r="B2118" s="1">
        <v>930</v>
      </c>
      <c r="C2118" s="1" t="s">
        <v>53</v>
      </c>
      <c r="D2118" s="1" t="s">
        <v>3257</v>
      </c>
      <c r="E2118" s="1" t="s">
        <v>3258</v>
      </c>
      <c r="F2118" s="1">
        <v>7807</v>
      </c>
      <c r="G2118" s="1">
        <v>73.239999999999995</v>
      </c>
      <c r="H2118" s="1">
        <v>107</v>
      </c>
      <c r="I2118" s="1">
        <v>0</v>
      </c>
      <c r="J2118" s="1" t="s">
        <v>48</v>
      </c>
      <c r="K2118" s="9" t="str">
        <f t="shared" si="33"/>
        <v>GPA</v>
      </c>
    </row>
    <row r="2119" spans="1:11" ht="15" customHeight="1">
      <c r="A2119" s="1">
        <v>7</v>
      </c>
      <c r="B2119" s="1">
        <v>930</v>
      </c>
      <c r="C2119" s="1" t="s">
        <v>20</v>
      </c>
      <c r="D2119" s="1" t="s">
        <v>3259</v>
      </c>
      <c r="E2119" s="1" t="s">
        <v>3260</v>
      </c>
      <c r="F2119" s="1">
        <v>224</v>
      </c>
      <c r="G2119" s="1">
        <v>21.62</v>
      </c>
      <c r="H2119" s="1">
        <v>10</v>
      </c>
      <c r="I2119" s="1">
        <v>0</v>
      </c>
      <c r="J2119" s="1" t="s">
        <v>48</v>
      </c>
      <c r="K2119" s="9" t="str">
        <f t="shared" si="33"/>
        <v>GPA</v>
      </c>
    </row>
    <row r="2120" spans="1:11" ht="15" customHeight="1">
      <c r="A2120" s="1">
        <v>7</v>
      </c>
      <c r="B2120" s="1">
        <v>930</v>
      </c>
      <c r="C2120" s="1" t="s">
        <v>53</v>
      </c>
      <c r="D2120" s="1" t="s">
        <v>3259</v>
      </c>
      <c r="E2120" s="1" t="s">
        <v>3260</v>
      </c>
      <c r="F2120" s="1">
        <v>779</v>
      </c>
      <c r="G2120" s="1">
        <v>8.3000000000000007</v>
      </c>
      <c r="H2120" s="1">
        <v>94</v>
      </c>
      <c r="I2120" s="1">
        <v>0</v>
      </c>
      <c r="J2120" s="1" t="s">
        <v>48</v>
      </c>
      <c r="K2120" s="9" t="str">
        <f t="shared" si="33"/>
        <v>GPA</v>
      </c>
    </row>
    <row r="2121" spans="1:11" ht="15" customHeight="1">
      <c r="A2121" s="1">
        <v>7</v>
      </c>
      <c r="B2121" s="1">
        <v>930</v>
      </c>
      <c r="C2121" s="1" t="s">
        <v>53</v>
      </c>
      <c r="D2121" s="1" t="s">
        <v>3261</v>
      </c>
      <c r="E2121" s="1" t="s">
        <v>3262</v>
      </c>
      <c r="F2121" s="1">
        <v>6017</v>
      </c>
      <c r="G2121" s="1">
        <v>107.5</v>
      </c>
      <c r="H2121" s="1">
        <v>56</v>
      </c>
      <c r="I2121" s="1">
        <v>0</v>
      </c>
      <c r="J2121" s="1" t="s">
        <v>48</v>
      </c>
      <c r="K2121" s="9" t="str">
        <f t="shared" si="33"/>
        <v>GPA</v>
      </c>
    </row>
    <row r="2122" spans="1:11" ht="15" customHeight="1">
      <c r="A2122" s="1">
        <v>7</v>
      </c>
      <c r="B2122" s="1">
        <v>930</v>
      </c>
      <c r="C2122" s="1" t="s">
        <v>53</v>
      </c>
      <c r="D2122" s="1" t="s">
        <v>3263</v>
      </c>
      <c r="E2122" s="1" t="s">
        <v>3264</v>
      </c>
      <c r="F2122" s="1">
        <v>2729</v>
      </c>
      <c r="G2122" s="1">
        <v>127.68</v>
      </c>
      <c r="H2122" s="1">
        <v>21</v>
      </c>
      <c r="I2122" s="1">
        <v>0</v>
      </c>
      <c r="J2122" s="1" t="s">
        <v>48</v>
      </c>
      <c r="K2122" s="9" t="str">
        <f t="shared" si="33"/>
        <v>GPA</v>
      </c>
    </row>
    <row r="2123" spans="1:11" ht="15" customHeight="1">
      <c r="A2123" s="1">
        <v>7</v>
      </c>
      <c r="B2123" s="1">
        <v>930</v>
      </c>
      <c r="C2123" s="1" t="s">
        <v>20</v>
      </c>
      <c r="D2123" s="1" t="s">
        <v>3265</v>
      </c>
      <c r="E2123" s="1" t="s">
        <v>3266</v>
      </c>
      <c r="F2123" s="1">
        <v>1855</v>
      </c>
      <c r="G2123" s="1">
        <v>49</v>
      </c>
      <c r="H2123" s="1">
        <v>38</v>
      </c>
      <c r="I2123" s="1">
        <v>0</v>
      </c>
      <c r="J2123" s="1" t="s">
        <v>48</v>
      </c>
      <c r="K2123" s="9" t="str">
        <f t="shared" si="33"/>
        <v>GPA</v>
      </c>
    </row>
    <row r="2124" spans="1:11" ht="15" customHeight="1">
      <c r="A2124" s="1">
        <v>7</v>
      </c>
      <c r="B2124" s="1">
        <v>930</v>
      </c>
      <c r="C2124" s="1" t="s">
        <v>18</v>
      </c>
      <c r="D2124" s="1" t="s">
        <v>3267</v>
      </c>
      <c r="E2124" s="1" t="s">
        <v>3268</v>
      </c>
      <c r="F2124" s="1">
        <v>812</v>
      </c>
      <c r="G2124" s="1">
        <v>46.18</v>
      </c>
      <c r="H2124" s="1">
        <v>18</v>
      </c>
      <c r="I2124" s="1">
        <v>0</v>
      </c>
      <c r="J2124" s="1" t="s">
        <v>48</v>
      </c>
      <c r="K2124" s="9" t="str">
        <f t="shared" si="33"/>
        <v>GPA</v>
      </c>
    </row>
    <row r="2125" spans="1:11" ht="15" customHeight="1">
      <c r="A2125" s="1">
        <v>7</v>
      </c>
      <c r="B2125" s="1">
        <v>930</v>
      </c>
      <c r="C2125" s="1" t="s">
        <v>18</v>
      </c>
      <c r="D2125" s="1" t="s">
        <v>3269</v>
      </c>
      <c r="E2125" s="1" t="s">
        <v>3270</v>
      </c>
      <c r="F2125" s="1">
        <v>2586</v>
      </c>
      <c r="G2125" s="1">
        <v>38.049999999999997</v>
      </c>
      <c r="H2125" s="1">
        <v>68</v>
      </c>
      <c r="I2125" s="1">
        <v>0</v>
      </c>
      <c r="J2125" s="1" t="s">
        <v>48</v>
      </c>
      <c r="K2125" s="9" t="str">
        <f t="shared" si="33"/>
        <v>GPA</v>
      </c>
    </row>
    <row r="2126" spans="1:11" ht="15" customHeight="1">
      <c r="A2126" s="1">
        <v>7</v>
      </c>
      <c r="B2126" s="1">
        <v>930</v>
      </c>
      <c r="C2126" s="1" t="s">
        <v>18</v>
      </c>
      <c r="D2126" s="1" t="s">
        <v>3271</v>
      </c>
      <c r="E2126" s="1" t="s">
        <v>3272</v>
      </c>
      <c r="F2126" s="1">
        <v>182</v>
      </c>
      <c r="G2126" s="1">
        <v>3.23</v>
      </c>
      <c r="H2126" s="1">
        <v>56</v>
      </c>
      <c r="I2126" s="1">
        <v>0</v>
      </c>
      <c r="J2126" s="1" t="s">
        <v>48</v>
      </c>
      <c r="K2126" s="9" t="str">
        <f t="shared" si="33"/>
        <v>GPA</v>
      </c>
    </row>
    <row r="2127" spans="1:11" ht="15" customHeight="1">
      <c r="A2127" s="1">
        <v>7</v>
      </c>
      <c r="B2127" s="1">
        <v>930</v>
      </c>
      <c r="C2127" s="1" t="s">
        <v>18</v>
      </c>
      <c r="D2127" s="1" t="s">
        <v>3273</v>
      </c>
      <c r="E2127" s="1" t="s">
        <v>3274</v>
      </c>
      <c r="F2127" s="1">
        <v>1039</v>
      </c>
      <c r="G2127" s="1">
        <v>15.94</v>
      </c>
      <c r="H2127" s="1">
        <v>65</v>
      </c>
      <c r="I2127" s="1">
        <v>0</v>
      </c>
      <c r="J2127" s="1" t="s">
        <v>48</v>
      </c>
      <c r="K2127" s="9" t="str">
        <f t="shared" si="33"/>
        <v>GPA</v>
      </c>
    </row>
    <row r="2128" spans="1:11" ht="15" customHeight="1">
      <c r="A2128" s="1">
        <v>7</v>
      </c>
      <c r="B2128" s="1">
        <v>930</v>
      </c>
      <c r="C2128" s="1" t="s">
        <v>18</v>
      </c>
      <c r="D2128" s="1" t="s">
        <v>3275</v>
      </c>
      <c r="E2128" s="1" t="s">
        <v>3276</v>
      </c>
      <c r="F2128" s="1">
        <v>1994</v>
      </c>
      <c r="G2128" s="1">
        <v>39.4</v>
      </c>
      <c r="H2128" s="1">
        <v>51</v>
      </c>
      <c r="I2128" s="1">
        <v>0</v>
      </c>
      <c r="J2128" s="1" t="s">
        <v>48</v>
      </c>
      <c r="K2128" s="9" t="str">
        <f t="shared" si="33"/>
        <v>GPA</v>
      </c>
    </row>
    <row r="2129" spans="1:11" ht="15" customHeight="1">
      <c r="A2129" s="1">
        <v>7</v>
      </c>
      <c r="B2129" s="1">
        <v>930</v>
      </c>
      <c r="C2129" s="1" t="s">
        <v>18</v>
      </c>
      <c r="D2129" s="1" t="s">
        <v>3277</v>
      </c>
      <c r="E2129" s="1" t="s">
        <v>3278</v>
      </c>
      <c r="F2129" s="1">
        <v>6</v>
      </c>
      <c r="G2129" s="1">
        <v>7.0000000000000007E-2</v>
      </c>
      <c r="H2129" s="1">
        <v>86</v>
      </c>
      <c r="I2129" s="1">
        <v>0</v>
      </c>
      <c r="J2129" s="1" t="s">
        <v>48</v>
      </c>
      <c r="K2129" s="9" t="str">
        <f t="shared" si="33"/>
        <v>GPA</v>
      </c>
    </row>
    <row r="2130" spans="1:11" ht="15" customHeight="1">
      <c r="A2130" s="1">
        <v>7</v>
      </c>
      <c r="B2130" s="1">
        <v>930</v>
      </c>
      <c r="C2130" s="1" t="s">
        <v>19</v>
      </c>
      <c r="D2130" s="1" t="s">
        <v>3277</v>
      </c>
      <c r="E2130" s="1" t="s">
        <v>3278</v>
      </c>
      <c r="F2130" s="1">
        <v>8921</v>
      </c>
      <c r="G2130" s="1">
        <v>127.41</v>
      </c>
      <c r="H2130" s="1">
        <v>70</v>
      </c>
      <c r="I2130" s="1">
        <v>0</v>
      </c>
      <c r="J2130" s="1" t="s">
        <v>48</v>
      </c>
      <c r="K2130" s="9" t="str">
        <f t="shared" si="33"/>
        <v>GPA</v>
      </c>
    </row>
    <row r="2131" spans="1:11" ht="15" customHeight="1">
      <c r="A2131" s="1">
        <v>7</v>
      </c>
      <c r="B2131" s="1">
        <v>930</v>
      </c>
      <c r="C2131" s="1" t="s">
        <v>20</v>
      </c>
      <c r="D2131" s="1" t="s">
        <v>3279</v>
      </c>
      <c r="E2131" s="1" t="s">
        <v>3280</v>
      </c>
      <c r="F2131" s="1">
        <v>107</v>
      </c>
      <c r="G2131" s="1">
        <v>7.21</v>
      </c>
      <c r="H2131" s="1">
        <v>15</v>
      </c>
      <c r="I2131" s="1">
        <v>0</v>
      </c>
      <c r="J2131" s="1" t="s">
        <v>48</v>
      </c>
      <c r="K2131" s="9" t="str">
        <f t="shared" si="33"/>
        <v>GPA</v>
      </c>
    </row>
    <row r="2132" spans="1:11" ht="15" customHeight="1">
      <c r="A2132" s="1">
        <v>7</v>
      </c>
      <c r="B2132" s="1">
        <v>930</v>
      </c>
      <c r="C2132" s="1" t="s">
        <v>21</v>
      </c>
      <c r="D2132" s="1" t="s">
        <v>3281</v>
      </c>
      <c r="E2132" s="1" t="s">
        <v>3282</v>
      </c>
      <c r="F2132" s="1">
        <v>564</v>
      </c>
      <c r="G2132" s="1">
        <v>77.84</v>
      </c>
      <c r="H2132" s="1">
        <v>7</v>
      </c>
      <c r="I2132" s="1">
        <v>0</v>
      </c>
      <c r="J2132" s="1" t="s">
        <v>48</v>
      </c>
      <c r="K2132" s="9" t="str">
        <f t="shared" si="33"/>
        <v>GPA</v>
      </c>
    </row>
    <row r="2133" spans="1:11" ht="15" customHeight="1">
      <c r="A2133" s="1">
        <v>7</v>
      </c>
      <c r="B2133" s="1">
        <v>930</v>
      </c>
      <c r="C2133" s="1" t="s">
        <v>53</v>
      </c>
      <c r="D2133" s="1" t="s">
        <v>3283</v>
      </c>
      <c r="E2133" s="1" t="s">
        <v>3284</v>
      </c>
      <c r="F2133" s="1">
        <v>1590</v>
      </c>
      <c r="G2133" s="1">
        <v>31.37</v>
      </c>
      <c r="H2133" s="1">
        <v>51</v>
      </c>
      <c r="I2133" s="1">
        <v>0</v>
      </c>
      <c r="J2133" s="1" t="s">
        <v>48</v>
      </c>
      <c r="K2133" s="9" t="str">
        <f t="shared" si="33"/>
        <v>GPA</v>
      </c>
    </row>
    <row r="2134" spans="1:11" ht="15" customHeight="1">
      <c r="A2134" s="1">
        <v>7</v>
      </c>
      <c r="B2134" s="1">
        <v>930</v>
      </c>
      <c r="C2134" s="1" t="s">
        <v>53</v>
      </c>
      <c r="D2134" s="1" t="s">
        <v>3285</v>
      </c>
      <c r="E2134" s="1" t="s">
        <v>3286</v>
      </c>
      <c r="F2134" s="1">
        <v>1308</v>
      </c>
      <c r="G2134" s="1">
        <v>11.07</v>
      </c>
      <c r="H2134" s="1">
        <v>118</v>
      </c>
      <c r="I2134" s="1">
        <v>0</v>
      </c>
      <c r="J2134" s="1" t="s">
        <v>48</v>
      </c>
      <c r="K2134" s="9" t="str">
        <f t="shared" si="33"/>
        <v>GPA</v>
      </c>
    </row>
    <row r="2135" spans="1:11" ht="15" customHeight="1">
      <c r="A2135" s="1">
        <v>7</v>
      </c>
      <c r="B2135" s="1">
        <v>930</v>
      </c>
      <c r="C2135" s="1" t="s">
        <v>18</v>
      </c>
      <c r="D2135" s="1" t="s">
        <v>3287</v>
      </c>
      <c r="E2135" s="1" t="s">
        <v>3288</v>
      </c>
      <c r="F2135" s="1">
        <v>81</v>
      </c>
      <c r="G2135" s="1">
        <v>3.86</v>
      </c>
      <c r="H2135" s="1">
        <v>21</v>
      </c>
      <c r="I2135" s="1">
        <v>0</v>
      </c>
      <c r="J2135" s="1" t="s">
        <v>48</v>
      </c>
      <c r="K2135" s="9" t="str">
        <f t="shared" si="33"/>
        <v>GPA</v>
      </c>
    </row>
    <row r="2136" spans="1:11" ht="15" customHeight="1">
      <c r="A2136" s="1">
        <v>7</v>
      </c>
      <c r="B2136" s="1">
        <v>930</v>
      </c>
      <c r="C2136" s="1" t="s">
        <v>53</v>
      </c>
      <c r="D2136" s="1" t="s">
        <v>3287</v>
      </c>
      <c r="E2136" s="1" t="s">
        <v>3288</v>
      </c>
      <c r="F2136" s="1">
        <v>18</v>
      </c>
      <c r="G2136" s="1">
        <v>2.27</v>
      </c>
      <c r="H2136" s="1">
        <v>8</v>
      </c>
      <c r="I2136" s="1">
        <v>0</v>
      </c>
      <c r="J2136" s="1" t="s">
        <v>48</v>
      </c>
      <c r="K2136" s="9" t="str">
        <f t="shared" si="33"/>
        <v>GPA</v>
      </c>
    </row>
    <row r="2137" spans="1:11" ht="15" customHeight="1">
      <c r="A2137" s="1">
        <v>7</v>
      </c>
      <c r="B2137" s="1">
        <v>930</v>
      </c>
      <c r="C2137" s="1" t="s">
        <v>53</v>
      </c>
      <c r="D2137" s="1" t="s">
        <v>3289</v>
      </c>
      <c r="E2137" s="1" t="s">
        <v>3290</v>
      </c>
      <c r="F2137" s="1">
        <v>1618</v>
      </c>
      <c r="G2137" s="1">
        <v>51.38</v>
      </c>
      <c r="H2137" s="1">
        <v>31</v>
      </c>
      <c r="I2137" s="1">
        <v>0</v>
      </c>
      <c r="J2137" s="1" t="s">
        <v>48</v>
      </c>
      <c r="K2137" s="9" t="str">
        <f t="shared" si="33"/>
        <v>GPA</v>
      </c>
    </row>
    <row r="2138" spans="1:11" ht="15" customHeight="1">
      <c r="A2138" s="1">
        <v>7</v>
      </c>
      <c r="B2138" s="1">
        <v>930</v>
      </c>
      <c r="C2138" s="1" t="s">
        <v>18</v>
      </c>
      <c r="D2138" s="1" t="s">
        <v>3291</v>
      </c>
      <c r="E2138" s="1" t="s">
        <v>3292</v>
      </c>
      <c r="F2138" s="1">
        <v>47</v>
      </c>
      <c r="G2138" s="1">
        <v>2.83</v>
      </c>
      <c r="H2138" s="1">
        <v>17</v>
      </c>
      <c r="I2138" s="1">
        <v>0</v>
      </c>
      <c r="J2138" s="1" t="s">
        <v>48</v>
      </c>
      <c r="K2138" s="9" t="str">
        <f t="shared" si="33"/>
        <v>GPA</v>
      </c>
    </row>
    <row r="2139" spans="1:11" ht="15" customHeight="1">
      <c r="A2139" s="1">
        <v>7</v>
      </c>
      <c r="B2139" s="1">
        <v>930</v>
      </c>
      <c r="C2139" s="1" t="s">
        <v>18</v>
      </c>
      <c r="D2139" s="1" t="s">
        <v>3293</v>
      </c>
      <c r="E2139" s="1" t="s">
        <v>3294</v>
      </c>
      <c r="F2139" s="1">
        <v>482</v>
      </c>
      <c r="G2139" s="1">
        <v>10.72</v>
      </c>
      <c r="H2139" s="1">
        <v>45</v>
      </c>
      <c r="I2139" s="1">
        <v>0</v>
      </c>
      <c r="J2139" s="1" t="s">
        <v>48</v>
      </c>
      <c r="K2139" s="9" t="str">
        <f t="shared" si="33"/>
        <v>GPA</v>
      </c>
    </row>
    <row r="2140" spans="1:11" ht="15" customHeight="1">
      <c r="A2140" s="1">
        <v>7</v>
      </c>
      <c r="B2140" s="1">
        <v>930</v>
      </c>
      <c r="C2140" s="1" t="s">
        <v>20</v>
      </c>
      <c r="D2140" s="1" t="s">
        <v>3295</v>
      </c>
      <c r="E2140" s="1" t="s">
        <v>3296</v>
      </c>
      <c r="F2140" s="1">
        <v>6</v>
      </c>
      <c r="G2140" s="1">
        <v>0.18</v>
      </c>
      <c r="H2140" s="1">
        <v>33</v>
      </c>
      <c r="I2140" s="1">
        <v>0</v>
      </c>
      <c r="J2140" s="1" t="s">
        <v>48</v>
      </c>
      <c r="K2140" s="9" t="str">
        <f t="shared" si="33"/>
        <v>GPA</v>
      </c>
    </row>
    <row r="2141" spans="1:11" ht="15" customHeight="1">
      <c r="A2141" s="1">
        <v>7</v>
      </c>
      <c r="B2141" s="1">
        <v>930</v>
      </c>
      <c r="C2141" s="1" t="s">
        <v>53</v>
      </c>
      <c r="D2141" s="1" t="s">
        <v>3297</v>
      </c>
      <c r="E2141" s="1" t="s">
        <v>3298</v>
      </c>
      <c r="F2141" s="1">
        <v>11066</v>
      </c>
      <c r="G2141" s="1">
        <v>75.28</v>
      </c>
      <c r="H2141" s="1">
        <v>147</v>
      </c>
      <c r="I2141" s="1">
        <v>0</v>
      </c>
      <c r="J2141" s="1" t="s">
        <v>48</v>
      </c>
      <c r="K2141" s="9" t="str">
        <f t="shared" si="33"/>
        <v>GPA</v>
      </c>
    </row>
    <row r="2142" spans="1:11" ht="15" customHeight="1">
      <c r="A2142" s="1">
        <v>7</v>
      </c>
      <c r="B2142" s="1">
        <v>930</v>
      </c>
      <c r="C2142" s="1" t="s">
        <v>18</v>
      </c>
      <c r="D2142" s="1" t="s">
        <v>3299</v>
      </c>
      <c r="E2142" s="1" t="s">
        <v>3300</v>
      </c>
      <c r="F2142" s="1">
        <v>1776</v>
      </c>
      <c r="G2142" s="1">
        <v>33.32</v>
      </c>
      <c r="H2142" s="1">
        <v>53</v>
      </c>
      <c r="I2142" s="1">
        <v>0</v>
      </c>
      <c r="J2142" s="1" t="s">
        <v>48</v>
      </c>
      <c r="K2142" s="9" t="str">
        <f t="shared" si="33"/>
        <v>GPA</v>
      </c>
    </row>
    <row r="2143" spans="1:11" ht="15" customHeight="1">
      <c r="A2143" s="1">
        <v>7</v>
      </c>
      <c r="B2143" s="1">
        <v>930</v>
      </c>
      <c r="C2143" s="1" t="s">
        <v>18</v>
      </c>
      <c r="D2143" s="1" t="s">
        <v>3301</v>
      </c>
      <c r="E2143" s="1" t="s">
        <v>3302</v>
      </c>
      <c r="F2143" s="1">
        <v>154</v>
      </c>
      <c r="G2143" s="1">
        <v>3.37</v>
      </c>
      <c r="H2143" s="1">
        <v>46</v>
      </c>
      <c r="I2143" s="1">
        <v>0</v>
      </c>
      <c r="J2143" s="1" t="s">
        <v>48</v>
      </c>
      <c r="K2143" s="9" t="str">
        <f t="shared" si="33"/>
        <v>GPA</v>
      </c>
    </row>
    <row r="2144" spans="1:11" ht="15" customHeight="1">
      <c r="A2144" s="1">
        <v>7</v>
      </c>
      <c r="B2144" s="1">
        <v>930</v>
      </c>
      <c r="C2144" s="1" t="s">
        <v>18</v>
      </c>
      <c r="D2144" s="1" t="s">
        <v>3303</v>
      </c>
      <c r="E2144" s="1" t="s">
        <v>3304</v>
      </c>
      <c r="F2144" s="1">
        <v>216</v>
      </c>
      <c r="G2144" s="1">
        <v>19.09</v>
      </c>
      <c r="H2144" s="1">
        <v>11</v>
      </c>
      <c r="I2144" s="1">
        <v>0</v>
      </c>
      <c r="J2144" s="1" t="s">
        <v>48</v>
      </c>
      <c r="K2144" s="9" t="str">
        <f t="shared" si="33"/>
        <v>GPA</v>
      </c>
    </row>
    <row r="2145" spans="1:11" ht="15" customHeight="1">
      <c r="A2145" s="1">
        <v>7</v>
      </c>
      <c r="B2145" s="1">
        <v>930</v>
      </c>
      <c r="C2145" s="1" t="s">
        <v>20</v>
      </c>
      <c r="D2145" s="1" t="s">
        <v>3305</v>
      </c>
      <c r="E2145" s="1" t="s">
        <v>3306</v>
      </c>
      <c r="F2145" s="1">
        <v>2276</v>
      </c>
      <c r="G2145" s="1">
        <v>69.569999999999993</v>
      </c>
      <c r="H2145" s="1">
        <v>33</v>
      </c>
      <c r="I2145" s="1">
        <v>0</v>
      </c>
      <c r="J2145" s="1" t="s">
        <v>48</v>
      </c>
      <c r="K2145" s="9" t="str">
        <f t="shared" si="33"/>
        <v>GPA</v>
      </c>
    </row>
    <row r="2146" spans="1:11" ht="15" customHeight="1">
      <c r="A2146" s="1">
        <v>7</v>
      </c>
      <c r="B2146" s="1">
        <v>930</v>
      </c>
      <c r="C2146" s="1" t="s">
        <v>53</v>
      </c>
      <c r="D2146" s="1" t="s">
        <v>3305</v>
      </c>
      <c r="E2146" s="1" t="s">
        <v>3306</v>
      </c>
      <c r="F2146" s="1">
        <v>55</v>
      </c>
      <c r="G2146" s="1">
        <v>0.79</v>
      </c>
      <c r="H2146" s="1">
        <v>70</v>
      </c>
      <c r="I2146" s="1">
        <v>0</v>
      </c>
      <c r="J2146" s="1" t="s">
        <v>48</v>
      </c>
      <c r="K2146" s="9" t="str">
        <f t="shared" si="33"/>
        <v>GPA</v>
      </c>
    </row>
    <row r="2147" spans="1:11" ht="15" customHeight="1">
      <c r="A2147" s="1">
        <v>7</v>
      </c>
      <c r="B2147" s="1">
        <v>930</v>
      </c>
      <c r="C2147" s="1" t="s">
        <v>18</v>
      </c>
      <c r="D2147" s="1" t="s">
        <v>3307</v>
      </c>
      <c r="E2147" s="1" t="s">
        <v>3308</v>
      </c>
      <c r="F2147" s="1">
        <v>321</v>
      </c>
      <c r="G2147" s="1">
        <v>4.04</v>
      </c>
      <c r="H2147" s="1">
        <v>79</v>
      </c>
      <c r="I2147" s="1">
        <v>0</v>
      </c>
      <c r="J2147" s="1" t="s">
        <v>48</v>
      </c>
      <c r="K2147" s="9" t="str">
        <f t="shared" si="33"/>
        <v>GPA</v>
      </c>
    </row>
    <row r="2148" spans="1:11" ht="15" customHeight="1">
      <c r="A2148" s="1">
        <v>7</v>
      </c>
      <c r="B2148" s="1">
        <v>930</v>
      </c>
      <c r="C2148" s="1" t="s">
        <v>18</v>
      </c>
      <c r="D2148" s="1" t="s">
        <v>3309</v>
      </c>
      <c r="E2148" s="1" t="s">
        <v>3310</v>
      </c>
      <c r="F2148" s="1">
        <v>554</v>
      </c>
      <c r="G2148" s="1">
        <v>37.39</v>
      </c>
      <c r="H2148" s="1">
        <v>15</v>
      </c>
      <c r="I2148" s="1">
        <v>0</v>
      </c>
      <c r="J2148" s="1" t="s">
        <v>48</v>
      </c>
      <c r="K2148" s="9" t="str">
        <f t="shared" si="33"/>
        <v>GPA</v>
      </c>
    </row>
    <row r="2149" spans="1:11" ht="15" customHeight="1">
      <c r="A2149" s="1">
        <v>7</v>
      </c>
      <c r="B2149" s="1">
        <v>930</v>
      </c>
      <c r="C2149" s="1" t="s">
        <v>18</v>
      </c>
      <c r="D2149" s="1" t="s">
        <v>3311</v>
      </c>
      <c r="E2149" s="1" t="s">
        <v>3312</v>
      </c>
      <c r="F2149" s="1">
        <v>482</v>
      </c>
      <c r="G2149" s="1">
        <v>21.7</v>
      </c>
      <c r="H2149" s="1">
        <v>22</v>
      </c>
      <c r="I2149" s="1">
        <v>0</v>
      </c>
      <c r="J2149" s="1" t="s">
        <v>48</v>
      </c>
      <c r="K2149" s="9" t="str">
        <f t="shared" si="33"/>
        <v>GPA</v>
      </c>
    </row>
    <row r="2150" spans="1:11" ht="15" customHeight="1">
      <c r="A2150" s="1">
        <v>7</v>
      </c>
      <c r="B2150" s="1">
        <v>930</v>
      </c>
      <c r="C2150" s="1" t="s">
        <v>20</v>
      </c>
      <c r="D2150" s="1" t="s">
        <v>3311</v>
      </c>
      <c r="E2150" s="1" t="s">
        <v>3312</v>
      </c>
      <c r="F2150" s="1">
        <v>39</v>
      </c>
      <c r="G2150" s="1">
        <v>6.51</v>
      </c>
      <c r="H2150" s="1">
        <v>6</v>
      </c>
      <c r="I2150" s="1">
        <v>0</v>
      </c>
      <c r="J2150" s="1" t="s">
        <v>48</v>
      </c>
      <c r="K2150" s="9" t="str">
        <f t="shared" si="33"/>
        <v>GPA</v>
      </c>
    </row>
    <row r="2151" spans="1:11" ht="15" customHeight="1">
      <c r="A2151" s="1">
        <v>7</v>
      </c>
      <c r="B2151" s="1">
        <v>930</v>
      </c>
      <c r="C2151" s="1" t="s">
        <v>53</v>
      </c>
      <c r="D2151" s="1" t="s">
        <v>3311</v>
      </c>
      <c r="E2151" s="1" t="s">
        <v>3312</v>
      </c>
      <c r="F2151" s="1">
        <v>1539</v>
      </c>
      <c r="G2151" s="1">
        <v>14.43</v>
      </c>
      <c r="H2151" s="1">
        <v>107</v>
      </c>
      <c r="I2151" s="1">
        <v>0</v>
      </c>
      <c r="J2151" s="1" t="s">
        <v>48</v>
      </c>
      <c r="K2151" s="9" t="str">
        <f t="shared" si="33"/>
        <v>GPA</v>
      </c>
    </row>
    <row r="2152" spans="1:11" ht="15" customHeight="1">
      <c r="A2152" s="1">
        <v>7</v>
      </c>
      <c r="B2152" s="1">
        <v>930</v>
      </c>
      <c r="C2152" s="1" t="s">
        <v>18</v>
      </c>
      <c r="D2152" s="1" t="s">
        <v>3313</v>
      </c>
      <c r="E2152" s="1" t="s">
        <v>3314</v>
      </c>
      <c r="F2152" s="1">
        <v>917</v>
      </c>
      <c r="G2152" s="1">
        <v>57.25</v>
      </c>
      <c r="H2152" s="1">
        <v>16</v>
      </c>
      <c r="I2152" s="1">
        <v>0</v>
      </c>
      <c r="J2152" s="1" t="s">
        <v>48</v>
      </c>
      <c r="K2152" s="9" t="str">
        <f t="shared" si="33"/>
        <v>GPA</v>
      </c>
    </row>
    <row r="2153" spans="1:11" ht="15" customHeight="1">
      <c r="A2153" s="1">
        <v>7</v>
      </c>
      <c r="B2153" s="1">
        <v>930</v>
      </c>
      <c r="C2153" s="1" t="s">
        <v>18</v>
      </c>
      <c r="D2153" s="1" t="s">
        <v>3315</v>
      </c>
      <c r="E2153" s="1" t="s">
        <v>3316</v>
      </c>
      <c r="F2153" s="1">
        <v>34</v>
      </c>
      <c r="G2153" s="1">
        <v>2.13</v>
      </c>
      <c r="H2153" s="1">
        <v>16</v>
      </c>
      <c r="I2153" s="1">
        <v>0</v>
      </c>
      <c r="J2153" s="1" t="s">
        <v>48</v>
      </c>
      <c r="K2153" s="9" t="str">
        <f t="shared" si="33"/>
        <v>GPA</v>
      </c>
    </row>
    <row r="2154" spans="1:11" ht="15" customHeight="1">
      <c r="A2154" s="1">
        <v>7</v>
      </c>
      <c r="B2154" s="1">
        <v>930</v>
      </c>
      <c r="C2154" s="1" t="s">
        <v>20</v>
      </c>
      <c r="D2154" s="1" t="s">
        <v>3315</v>
      </c>
      <c r="E2154" s="1" t="s">
        <v>3316</v>
      </c>
      <c r="F2154" s="1">
        <v>11</v>
      </c>
      <c r="G2154" s="1">
        <v>1.26</v>
      </c>
      <c r="H2154" s="1">
        <v>9</v>
      </c>
      <c r="I2154" s="1">
        <v>0</v>
      </c>
      <c r="J2154" s="1" t="s">
        <v>48</v>
      </c>
      <c r="K2154" s="9" t="str">
        <f t="shared" si="33"/>
        <v>GPA</v>
      </c>
    </row>
    <row r="2155" spans="1:11" ht="15" customHeight="1">
      <c r="A2155" s="1">
        <v>7</v>
      </c>
      <c r="B2155" s="1">
        <v>930</v>
      </c>
      <c r="C2155" s="1" t="s">
        <v>53</v>
      </c>
      <c r="D2155" s="1" t="s">
        <v>3317</v>
      </c>
      <c r="E2155" s="1" t="s">
        <v>3318</v>
      </c>
      <c r="F2155" s="1">
        <v>569</v>
      </c>
      <c r="G2155" s="1">
        <v>6.6</v>
      </c>
      <c r="H2155" s="1">
        <v>86</v>
      </c>
      <c r="I2155" s="1">
        <v>0</v>
      </c>
      <c r="J2155" s="1" t="s">
        <v>48</v>
      </c>
      <c r="K2155" s="9" t="str">
        <f t="shared" si="33"/>
        <v>GPA</v>
      </c>
    </row>
    <row r="2156" spans="1:11" ht="15" customHeight="1">
      <c r="A2156" s="1">
        <v>7</v>
      </c>
      <c r="B2156" s="1">
        <v>930</v>
      </c>
      <c r="C2156" s="1" t="s">
        <v>18</v>
      </c>
      <c r="D2156" s="1" t="s">
        <v>3319</v>
      </c>
      <c r="E2156" s="1" t="s">
        <v>3320</v>
      </c>
      <c r="F2156" s="1">
        <v>573</v>
      </c>
      <c r="G2156" s="1">
        <v>10.42</v>
      </c>
      <c r="H2156" s="1">
        <v>55</v>
      </c>
      <c r="I2156" s="1">
        <v>0</v>
      </c>
      <c r="J2156" s="1" t="s">
        <v>48</v>
      </c>
      <c r="K2156" s="9" t="str">
        <f t="shared" si="33"/>
        <v>GPA</v>
      </c>
    </row>
    <row r="2157" spans="1:11" ht="15" customHeight="1">
      <c r="A2157" s="1">
        <v>7</v>
      </c>
      <c r="B2157" s="1">
        <v>930</v>
      </c>
      <c r="C2157" s="1" t="s">
        <v>53</v>
      </c>
      <c r="D2157" s="1" t="s">
        <v>3319</v>
      </c>
      <c r="E2157" s="1" t="s">
        <v>3320</v>
      </c>
      <c r="F2157" s="1">
        <v>432</v>
      </c>
      <c r="G2157" s="1">
        <v>2.92</v>
      </c>
      <c r="H2157" s="1">
        <v>148</v>
      </c>
      <c r="I2157" s="1">
        <v>0</v>
      </c>
      <c r="J2157" s="1" t="s">
        <v>48</v>
      </c>
      <c r="K2157" s="9" t="str">
        <f t="shared" si="33"/>
        <v>GPA</v>
      </c>
    </row>
    <row r="2158" spans="1:11" ht="15" customHeight="1">
      <c r="A2158" s="1">
        <v>7</v>
      </c>
      <c r="B2158" s="1">
        <v>930</v>
      </c>
      <c r="C2158" s="1" t="s">
        <v>18</v>
      </c>
      <c r="D2158" s="1" t="s">
        <v>3321</v>
      </c>
      <c r="E2158" s="1" t="s">
        <v>3322</v>
      </c>
      <c r="F2158" s="1">
        <v>2196</v>
      </c>
      <c r="G2158" s="1">
        <v>94.39</v>
      </c>
      <c r="H2158" s="1">
        <v>23</v>
      </c>
      <c r="I2158" s="1">
        <v>0</v>
      </c>
      <c r="J2158" s="1" t="s">
        <v>48</v>
      </c>
      <c r="K2158" s="9" t="str">
        <f t="shared" si="33"/>
        <v>GPA</v>
      </c>
    </row>
    <row r="2159" spans="1:11" ht="15" customHeight="1">
      <c r="A2159" s="1">
        <v>7</v>
      </c>
      <c r="B2159" s="1">
        <v>930</v>
      </c>
      <c r="C2159" s="1" t="s">
        <v>20</v>
      </c>
      <c r="D2159" s="1" t="s">
        <v>3321</v>
      </c>
      <c r="E2159" s="1" t="s">
        <v>3322</v>
      </c>
      <c r="F2159" s="1">
        <v>25</v>
      </c>
      <c r="G2159" s="1">
        <v>0.39</v>
      </c>
      <c r="H2159" s="1">
        <v>64</v>
      </c>
      <c r="I2159" s="1">
        <v>0</v>
      </c>
      <c r="J2159" s="1" t="s">
        <v>48</v>
      </c>
      <c r="K2159" s="9" t="str">
        <f t="shared" si="33"/>
        <v>GPA</v>
      </c>
    </row>
    <row r="2160" spans="1:11" ht="15" customHeight="1">
      <c r="A2160" s="1">
        <v>7</v>
      </c>
      <c r="B2160" s="1">
        <v>930</v>
      </c>
      <c r="C2160" s="1" t="s">
        <v>18</v>
      </c>
      <c r="D2160" s="1" t="s">
        <v>3323</v>
      </c>
      <c r="E2160" s="1" t="s">
        <v>3324</v>
      </c>
      <c r="F2160" s="1">
        <v>265</v>
      </c>
      <c r="G2160" s="1">
        <v>12.01</v>
      </c>
      <c r="H2160" s="1">
        <v>22</v>
      </c>
      <c r="I2160" s="1">
        <v>0</v>
      </c>
      <c r="J2160" s="1" t="s">
        <v>48</v>
      </c>
      <c r="K2160" s="9" t="str">
        <f t="shared" si="33"/>
        <v>GPA</v>
      </c>
    </row>
    <row r="2161" spans="1:11" ht="15" customHeight="1">
      <c r="A2161" s="1">
        <v>7</v>
      </c>
      <c r="B2161" s="1">
        <v>930</v>
      </c>
      <c r="C2161" s="1" t="s">
        <v>53</v>
      </c>
      <c r="D2161" s="1" t="s">
        <v>3323</v>
      </c>
      <c r="E2161" s="1" t="s">
        <v>3324</v>
      </c>
      <c r="F2161" s="1">
        <v>2692</v>
      </c>
      <c r="G2161" s="1">
        <v>36.409999999999997</v>
      </c>
      <c r="H2161" s="1">
        <v>74</v>
      </c>
      <c r="I2161" s="1">
        <v>0</v>
      </c>
      <c r="J2161" s="1" t="s">
        <v>48</v>
      </c>
      <c r="K2161" s="9" t="str">
        <f t="shared" si="33"/>
        <v>GPA</v>
      </c>
    </row>
    <row r="2162" spans="1:11" ht="15" customHeight="1">
      <c r="A2162" s="1">
        <v>7</v>
      </c>
      <c r="B2162" s="1">
        <v>930</v>
      </c>
      <c r="C2162" s="1" t="s">
        <v>53</v>
      </c>
      <c r="D2162" s="1" t="s">
        <v>3325</v>
      </c>
      <c r="E2162" s="1" t="s">
        <v>3326</v>
      </c>
      <c r="F2162" s="1">
        <v>1223</v>
      </c>
      <c r="G2162" s="1">
        <v>20.2</v>
      </c>
      <c r="H2162" s="1">
        <v>61</v>
      </c>
      <c r="I2162" s="1">
        <v>0</v>
      </c>
      <c r="J2162" s="1" t="s">
        <v>48</v>
      </c>
      <c r="K2162" s="9" t="str">
        <f t="shared" si="33"/>
        <v>GPA</v>
      </c>
    </row>
    <row r="2163" spans="1:11" ht="15" customHeight="1">
      <c r="A2163" s="1">
        <v>7</v>
      </c>
      <c r="B2163" s="1">
        <v>930</v>
      </c>
      <c r="C2163" s="1" t="s">
        <v>53</v>
      </c>
      <c r="D2163" s="1" t="s">
        <v>3327</v>
      </c>
      <c r="E2163" s="1" t="s">
        <v>3328</v>
      </c>
      <c r="F2163" s="1">
        <v>13884</v>
      </c>
      <c r="G2163" s="1">
        <v>109.19</v>
      </c>
      <c r="H2163" s="1">
        <v>127</v>
      </c>
      <c r="I2163" s="1">
        <v>0</v>
      </c>
      <c r="J2163" s="1" t="s">
        <v>48</v>
      </c>
      <c r="K2163" s="9" t="str">
        <f t="shared" si="33"/>
        <v>GPA</v>
      </c>
    </row>
    <row r="2164" spans="1:11" ht="15" customHeight="1">
      <c r="A2164" s="1">
        <v>7</v>
      </c>
      <c r="B2164" s="1">
        <v>930</v>
      </c>
      <c r="C2164" s="1" t="s">
        <v>21</v>
      </c>
      <c r="D2164" s="1" t="s">
        <v>3329</v>
      </c>
      <c r="E2164" s="1" t="s">
        <v>3330</v>
      </c>
      <c r="F2164" s="1">
        <v>2141</v>
      </c>
      <c r="G2164" s="1">
        <v>74.03</v>
      </c>
      <c r="H2164" s="1">
        <v>29</v>
      </c>
      <c r="I2164" s="1">
        <v>0</v>
      </c>
      <c r="J2164" s="1" t="s">
        <v>48</v>
      </c>
      <c r="K2164" s="9" t="str">
        <f t="shared" si="33"/>
        <v>GPA</v>
      </c>
    </row>
    <row r="2165" spans="1:11" ht="15" customHeight="1">
      <c r="A2165" s="1">
        <v>7</v>
      </c>
      <c r="B2165" s="1">
        <v>930</v>
      </c>
      <c r="C2165" s="1" t="s">
        <v>53</v>
      </c>
      <c r="D2165" s="1" t="s">
        <v>3329</v>
      </c>
      <c r="E2165" s="1" t="s">
        <v>3330</v>
      </c>
      <c r="F2165" s="1">
        <v>4424</v>
      </c>
      <c r="G2165" s="1">
        <v>20.87</v>
      </c>
      <c r="H2165" s="1">
        <v>212</v>
      </c>
      <c r="I2165" s="1">
        <v>0</v>
      </c>
      <c r="J2165" s="1" t="s">
        <v>48</v>
      </c>
      <c r="K2165" s="9" t="str">
        <f t="shared" si="33"/>
        <v>GPA</v>
      </c>
    </row>
    <row r="2166" spans="1:11" ht="15" customHeight="1">
      <c r="A2166" s="1">
        <v>7</v>
      </c>
      <c r="B2166" s="1">
        <v>930</v>
      </c>
      <c r="C2166" s="1" t="s">
        <v>18</v>
      </c>
      <c r="D2166" s="1" t="s">
        <v>3331</v>
      </c>
      <c r="E2166" s="1" t="s">
        <v>3332</v>
      </c>
      <c r="F2166" s="1">
        <v>1108</v>
      </c>
      <c r="G2166" s="1">
        <v>15.23</v>
      </c>
      <c r="H2166" s="1">
        <v>73</v>
      </c>
      <c r="I2166" s="1">
        <v>0</v>
      </c>
      <c r="J2166" s="1" t="s">
        <v>48</v>
      </c>
      <c r="K2166" s="9" t="str">
        <f t="shared" si="33"/>
        <v>GPA</v>
      </c>
    </row>
    <row r="2167" spans="1:11" ht="15" customHeight="1">
      <c r="A2167" s="1">
        <v>7</v>
      </c>
      <c r="B2167" s="1">
        <v>930</v>
      </c>
      <c r="C2167" s="1" t="s">
        <v>53</v>
      </c>
      <c r="D2167" s="1" t="s">
        <v>3333</v>
      </c>
      <c r="E2167" s="1" t="s">
        <v>3334</v>
      </c>
      <c r="F2167" s="1">
        <v>10478</v>
      </c>
      <c r="G2167" s="1">
        <v>131.41</v>
      </c>
      <c r="H2167" s="1">
        <v>80</v>
      </c>
      <c r="I2167" s="1">
        <v>0</v>
      </c>
      <c r="J2167" s="1" t="s">
        <v>48</v>
      </c>
      <c r="K2167" s="9" t="str">
        <f t="shared" si="33"/>
        <v>GPA</v>
      </c>
    </row>
    <row r="2168" spans="1:11" ht="15" customHeight="1">
      <c r="A2168" s="1">
        <v>7</v>
      </c>
      <c r="B2168" s="1">
        <v>930</v>
      </c>
      <c r="C2168" s="1" t="s">
        <v>53</v>
      </c>
      <c r="D2168" s="1" t="s">
        <v>3335</v>
      </c>
      <c r="E2168" s="1" t="s">
        <v>3336</v>
      </c>
      <c r="F2168" s="1">
        <v>3462</v>
      </c>
      <c r="G2168" s="1">
        <v>72.5</v>
      </c>
      <c r="H2168" s="1">
        <v>48</v>
      </c>
      <c r="I2168" s="1">
        <v>0</v>
      </c>
      <c r="J2168" s="1" t="s">
        <v>48</v>
      </c>
      <c r="K2168" s="9" t="str">
        <f t="shared" si="33"/>
        <v>GPA</v>
      </c>
    </row>
    <row r="2169" spans="1:11" ht="15" customHeight="1">
      <c r="A2169" s="1">
        <v>7</v>
      </c>
      <c r="B2169" s="1">
        <v>930</v>
      </c>
      <c r="C2169" s="1" t="s">
        <v>53</v>
      </c>
      <c r="D2169" s="1" t="s">
        <v>3337</v>
      </c>
      <c r="E2169" s="1" t="s">
        <v>3338</v>
      </c>
      <c r="F2169" s="1">
        <v>1562</v>
      </c>
      <c r="G2169" s="1">
        <v>49.6</v>
      </c>
      <c r="H2169" s="1">
        <v>31</v>
      </c>
      <c r="I2169" s="1">
        <v>0</v>
      </c>
      <c r="J2169" s="1" t="s">
        <v>48</v>
      </c>
      <c r="K2169" s="9" t="str">
        <f t="shared" si="33"/>
        <v>GPA</v>
      </c>
    </row>
    <row r="2170" spans="1:11" ht="15" customHeight="1">
      <c r="A2170" s="1">
        <v>7</v>
      </c>
      <c r="B2170" s="1">
        <v>930</v>
      </c>
      <c r="C2170" s="1" t="s">
        <v>20</v>
      </c>
      <c r="D2170" s="1" t="s">
        <v>3339</v>
      </c>
      <c r="E2170" s="1" t="s">
        <v>3340</v>
      </c>
      <c r="F2170" s="1">
        <v>7</v>
      </c>
      <c r="G2170" s="1">
        <v>4.13</v>
      </c>
      <c r="H2170" s="1">
        <v>2</v>
      </c>
      <c r="I2170" s="1">
        <v>0</v>
      </c>
      <c r="J2170" s="1" t="s">
        <v>48</v>
      </c>
      <c r="K2170" s="9" t="str">
        <f t="shared" si="33"/>
        <v>GPA</v>
      </c>
    </row>
    <row r="2171" spans="1:11" ht="15" customHeight="1">
      <c r="A2171" s="1">
        <v>7</v>
      </c>
      <c r="B2171" s="1">
        <v>930</v>
      </c>
      <c r="C2171" s="1" t="s">
        <v>53</v>
      </c>
      <c r="D2171" s="1" t="s">
        <v>3341</v>
      </c>
      <c r="E2171" s="1" t="s">
        <v>3342</v>
      </c>
      <c r="F2171" s="1">
        <v>16211</v>
      </c>
      <c r="G2171" s="1">
        <v>121.8</v>
      </c>
      <c r="H2171" s="1">
        <v>133</v>
      </c>
      <c r="I2171" s="1">
        <v>0</v>
      </c>
      <c r="J2171" s="1" t="s">
        <v>48</v>
      </c>
      <c r="K2171" s="9" t="str">
        <f t="shared" si="33"/>
        <v>GPA</v>
      </c>
    </row>
    <row r="2172" spans="1:11" ht="15" customHeight="1">
      <c r="A2172" s="1">
        <v>7</v>
      </c>
      <c r="B2172" s="1">
        <v>930</v>
      </c>
      <c r="C2172" s="1" t="s">
        <v>53</v>
      </c>
      <c r="D2172" s="1" t="s">
        <v>3343</v>
      </c>
      <c r="E2172" s="1" t="s">
        <v>3344</v>
      </c>
      <c r="F2172" s="1">
        <v>3608</v>
      </c>
      <c r="G2172" s="1">
        <v>54.73</v>
      </c>
      <c r="H2172" s="1">
        <v>66</v>
      </c>
      <c r="I2172" s="1">
        <v>0</v>
      </c>
      <c r="J2172" s="1" t="s">
        <v>48</v>
      </c>
      <c r="K2172" s="9" t="str">
        <f t="shared" si="33"/>
        <v>GPA</v>
      </c>
    </row>
    <row r="2173" spans="1:11" ht="15" customHeight="1">
      <c r="A2173" s="1">
        <v>7</v>
      </c>
      <c r="B2173" s="1">
        <v>930</v>
      </c>
      <c r="C2173" s="1" t="s">
        <v>53</v>
      </c>
      <c r="D2173" s="1" t="s">
        <v>3345</v>
      </c>
      <c r="E2173" s="1" t="s">
        <v>3346</v>
      </c>
      <c r="F2173" s="1">
        <v>1277</v>
      </c>
      <c r="G2173" s="1">
        <v>24.25</v>
      </c>
      <c r="H2173" s="1">
        <v>53</v>
      </c>
      <c r="I2173" s="1">
        <v>0</v>
      </c>
      <c r="J2173" s="1" t="s">
        <v>48</v>
      </c>
      <c r="K2173" s="9" t="str">
        <f t="shared" si="33"/>
        <v>GPA</v>
      </c>
    </row>
    <row r="2174" spans="1:11" ht="15" customHeight="1">
      <c r="A2174" s="1">
        <v>7</v>
      </c>
      <c r="B2174" s="1">
        <v>930</v>
      </c>
      <c r="C2174" s="1" t="s">
        <v>53</v>
      </c>
      <c r="D2174" s="1" t="s">
        <v>3347</v>
      </c>
      <c r="E2174" s="1" t="s">
        <v>3348</v>
      </c>
      <c r="F2174" s="1">
        <v>3371</v>
      </c>
      <c r="G2174" s="1">
        <v>69.900000000000006</v>
      </c>
      <c r="H2174" s="1">
        <v>48</v>
      </c>
      <c r="I2174" s="1">
        <v>0</v>
      </c>
      <c r="J2174" s="1" t="s">
        <v>48</v>
      </c>
      <c r="K2174" s="9" t="str">
        <f t="shared" si="33"/>
        <v>GPA</v>
      </c>
    </row>
    <row r="2175" spans="1:11" ht="15" customHeight="1">
      <c r="A2175" s="1">
        <v>7</v>
      </c>
      <c r="B2175" s="1">
        <v>930</v>
      </c>
      <c r="C2175" s="1" t="s">
        <v>19</v>
      </c>
      <c r="D2175" s="1" t="s">
        <v>3349</v>
      </c>
      <c r="E2175" s="1" t="s">
        <v>3350</v>
      </c>
      <c r="F2175" s="1">
        <v>2033</v>
      </c>
      <c r="G2175" s="1">
        <v>93.76</v>
      </c>
      <c r="H2175" s="1">
        <v>22</v>
      </c>
      <c r="I2175" s="1">
        <v>0</v>
      </c>
      <c r="J2175" s="1" t="s">
        <v>48</v>
      </c>
      <c r="K2175" s="9" t="str">
        <f t="shared" si="33"/>
        <v>GPA</v>
      </c>
    </row>
    <row r="2176" spans="1:11" ht="15" customHeight="1">
      <c r="A2176" s="1">
        <v>7</v>
      </c>
      <c r="B2176" s="1">
        <v>930</v>
      </c>
      <c r="C2176" s="1" t="s">
        <v>18</v>
      </c>
      <c r="D2176" s="1" t="s">
        <v>3351</v>
      </c>
      <c r="E2176" s="1" t="s">
        <v>3352</v>
      </c>
      <c r="F2176" s="1">
        <v>591</v>
      </c>
      <c r="G2176" s="1">
        <v>11.2</v>
      </c>
      <c r="H2176" s="1">
        <v>53</v>
      </c>
      <c r="I2176" s="1">
        <v>0</v>
      </c>
      <c r="J2176" s="1" t="s">
        <v>48</v>
      </c>
      <c r="K2176" s="9" t="str">
        <f t="shared" si="33"/>
        <v>GPA</v>
      </c>
    </row>
    <row r="2177" spans="1:11" ht="15" customHeight="1">
      <c r="A2177" s="1">
        <v>7</v>
      </c>
      <c r="B2177" s="1">
        <v>930</v>
      </c>
      <c r="C2177" s="1" t="s">
        <v>21</v>
      </c>
      <c r="D2177" s="1" t="s">
        <v>3353</v>
      </c>
      <c r="E2177" s="1" t="s">
        <v>3354</v>
      </c>
      <c r="F2177" s="1">
        <v>1058</v>
      </c>
      <c r="G2177" s="1">
        <v>46.42</v>
      </c>
      <c r="H2177" s="1">
        <v>23</v>
      </c>
      <c r="I2177" s="1">
        <v>0</v>
      </c>
      <c r="J2177" s="1" t="s">
        <v>48</v>
      </c>
      <c r="K2177" s="9" t="str">
        <f t="shared" si="33"/>
        <v>GPA</v>
      </c>
    </row>
    <row r="2178" spans="1:11" ht="15" customHeight="1">
      <c r="A2178" s="1">
        <v>7</v>
      </c>
      <c r="B2178" s="1">
        <v>930</v>
      </c>
      <c r="C2178" s="1" t="s">
        <v>53</v>
      </c>
      <c r="D2178" s="1" t="s">
        <v>3355</v>
      </c>
      <c r="E2178" s="1" t="s">
        <v>3356</v>
      </c>
      <c r="F2178" s="1">
        <v>3005</v>
      </c>
      <c r="G2178" s="1">
        <v>37.08</v>
      </c>
      <c r="H2178" s="1">
        <v>81</v>
      </c>
      <c r="I2178" s="1">
        <v>0</v>
      </c>
      <c r="J2178" s="1" t="s">
        <v>48</v>
      </c>
      <c r="K2178" s="9" t="str">
        <f t="shared" ref="K2178:K2241" si="34">IF(J2178&lt;&gt;"",IF(OR(UPPER(J2178)="TERCEIRO",UPPER(J2178)="TERCEIRA"),"TERCEIRA",IF(UPPER(J2178)="GPA","GPA",J2178)),IF(LEFT(D2178,1)="T","TERCEIRA","GPA"))</f>
        <v>GPA</v>
      </c>
    </row>
    <row r="2179" spans="1:11" ht="15" customHeight="1">
      <c r="A2179" s="1">
        <v>7</v>
      </c>
      <c r="B2179" s="1">
        <v>930</v>
      </c>
      <c r="C2179" s="1" t="s">
        <v>18</v>
      </c>
      <c r="D2179" s="1" t="s">
        <v>3357</v>
      </c>
      <c r="E2179" s="1" t="s">
        <v>3358</v>
      </c>
      <c r="F2179" s="1">
        <v>2185</v>
      </c>
      <c r="G2179" s="1">
        <v>72.760000000000005</v>
      </c>
      <c r="H2179" s="1">
        <v>30</v>
      </c>
      <c r="I2179" s="1">
        <v>0</v>
      </c>
      <c r="J2179" s="1" t="s">
        <v>48</v>
      </c>
      <c r="K2179" s="9" t="str">
        <f t="shared" si="34"/>
        <v>GPA</v>
      </c>
    </row>
    <row r="2180" spans="1:11" ht="15" customHeight="1">
      <c r="A2180" s="1">
        <v>7</v>
      </c>
      <c r="B2180" s="1">
        <v>930</v>
      </c>
      <c r="C2180" s="1" t="s">
        <v>20</v>
      </c>
      <c r="D2180" s="1" t="s">
        <v>3357</v>
      </c>
      <c r="E2180" s="1" t="s">
        <v>3358</v>
      </c>
      <c r="F2180" s="1">
        <v>3</v>
      </c>
      <c r="G2180" s="1">
        <v>0.91</v>
      </c>
      <c r="H2180" s="1">
        <v>3</v>
      </c>
      <c r="I2180" s="1">
        <v>0</v>
      </c>
      <c r="J2180" s="1" t="s">
        <v>48</v>
      </c>
      <c r="K2180" s="9" t="str">
        <f t="shared" si="34"/>
        <v>GPA</v>
      </c>
    </row>
    <row r="2181" spans="1:11" ht="15" customHeight="1">
      <c r="A2181" s="1">
        <v>7</v>
      </c>
      <c r="B2181" s="1">
        <v>930</v>
      </c>
      <c r="C2181" s="1" t="s">
        <v>53</v>
      </c>
      <c r="D2181" s="1" t="s">
        <v>3357</v>
      </c>
      <c r="E2181" s="1" t="s">
        <v>3358</v>
      </c>
      <c r="F2181" s="1">
        <v>40</v>
      </c>
      <c r="G2181" s="1">
        <v>0.8</v>
      </c>
      <c r="H2181" s="1">
        <v>50</v>
      </c>
      <c r="I2181" s="1">
        <v>0</v>
      </c>
      <c r="J2181" s="1" t="s">
        <v>48</v>
      </c>
      <c r="K2181" s="9" t="str">
        <f t="shared" si="34"/>
        <v>GPA</v>
      </c>
    </row>
    <row r="2182" spans="1:11" ht="15" customHeight="1">
      <c r="A2182" s="1">
        <v>7</v>
      </c>
      <c r="B2182" s="1">
        <v>930</v>
      </c>
      <c r="C2182" s="1" t="s">
        <v>21</v>
      </c>
      <c r="D2182" s="1" t="s">
        <v>3359</v>
      </c>
      <c r="E2182" s="1" t="s">
        <v>3360</v>
      </c>
      <c r="F2182" s="1">
        <v>726</v>
      </c>
      <c r="G2182" s="1">
        <v>63.55</v>
      </c>
      <c r="H2182" s="1">
        <v>11</v>
      </c>
      <c r="I2182" s="1">
        <v>0</v>
      </c>
      <c r="J2182" s="1" t="s">
        <v>48</v>
      </c>
      <c r="K2182" s="9" t="str">
        <f t="shared" si="34"/>
        <v>GPA</v>
      </c>
    </row>
    <row r="2183" spans="1:11" ht="15" customHeight="1">
      <c r="A2183" s="1">
        <v>7</v>
      </c>
      <c r="B2183" s="1">
        <v>930</v>
      </c>
      <c r="C2183" s="1" t="s">
        <v>53</v>
      </c>
      <c r="D2183" s="1" t="s">
        <v>3361</v>
      </c>
      <c r="E2183" s="1" t="s">
        <v>3362</v>
      </c>
      <c r="F2183" s="1">
        <v>10178</v>
      </c>
      <c r="G2183" s="1">
        <v>88.32</v>
      </c>
      <c r="H2183" s="1">
        <v>115</v>
      </c>
      <c r="I2183" s="1">
        <v>0</v>
      </c>
      <c r="J2183" s="1" t="s">
        <v>48</v>
      </c>
      <c r="K2183" s="9" t="str">
        <f t="shared" si="34"/>
        <v>GPA</v>
      </c>
    </row>
    <row r="2184" spans="1:11" ht="15" customHeight="1">
      <c r="A2184" s="1">
        <v>7</v>
      </c>
      <c r="B2184" s="1">
        <v>930</v>
      </c>
      <c r="C2184" s="1" t="s">
        <v>53</v>
      </c>
      <c r="D2184" s="1" t="s">
        <v>3363</v>
      </c>
      <c r="E2184" s="1" t="s">
        <v>3364</v>
      </c>
      <c r="F2184" s="1">
        <v>384</v>
      </c>
      <c r="G2184" s="1">
        <v>6.73</v>
      </c>
      <c r="H2184" s="1">
        <v>57</v>
      </c>
      <c r="I2184" s="1">
        <v>0</v>
      </c>
      <c r="J2184" s="1" t="s">
        <v>48</v>
      </c>
      <c r="K2184" s="9" t="str">
        <f t="shared" si="34"/>
        <v>GPA</v>
      </c>
    </row>
    <row r="2185" spans="1:11" ht="15" customHeight="1">
      <c r="A2185" s="1">
        <v>7</v>
      </c>
      <c r="B2185" s="1">
        <v>930</v>
      </c>
      <c r="C2185" s="1" t="s">
        <v>18</v>
      </c>
      <c r="D2185" s="1" t="s">
        <v>3365</v>
      </c>
      <c r="E2185" s="1" t="s">
        <v>3366</v>
      </c>
      <c r="F2185" s="1">
        <v>1880</v>
      </c>
      <c r="G2185" s="1">
        <v>29.41</v>
      </c>
      <c r="H2185" s="1">
        <v>64</v>
      </c>
      <c r="I2185" s="1">
        <v>0</v>
      </c>
      <c r="J2185" s="1" t="s">
        <v>48</v>
      </c>
      <c r="K2185" s="9" t="str">
        <f t="shared" si="34"/>
        <v>GPA</v>
      </c>
    </row>
    <row r="2186" spans="1:11" ht="15" customHeight="1">
      <c r="A2186" s="1">
        <v>7</v>
      </c>
      <c r="B2186" s="1">
        <v>930</v>
      </c>
      <c r="C2186" s="1" t="s">
        <v>53</v>
      </c>
      <c r="D2186" s="1" t="s">
        <v>3365</v>
      </c>
      <c r="E2186" s="1" t="s">
        <v>3366</v>
      </c>
      <c r="F2186" s="1">
        <v>396</v>
      </c>
      <c r="G2186" s="1">
        <v>3.53</v>
      </c>
      <c r="H2186" s="1">
        <v>112</v>
      </c>
      <c r="I2186" s="1">
        <v>0</v>
      </c>
      <c r="J2186" s="1" t="s">
        <v>48</v>
      </c>
      <c r="K2186" s="9" t="str">
        <f t="shared" si="34"/>
        <v>GPA</v>
      </c>
    </row>
    <row r="2187" spans="1:11" ht="15" customHeight="1">
      <c r="A2187" s="1">
        <v>7</v>
      </c>
      <c r="B2187" s="1">
        <v>930</v>
      </c>
      <c r="C2187" s="1" t="s">
        <v>18</v>
      </c>
      <c r="D2187" s="1" t="s">
        <v>3367</v>
      </c>
      <c r="E2187" s="1" t="s">
        <v>3368</v>
      </c>
      <c r="F2187" s="1">
        <v>287</v>
      </c>
      <c r="G2187" s="1">
        <v>7.26</v>
      </c>
      <c r="H2187" s="1">
        <v>40</v>
      </c>
      <c r="I2187" s="1">
        <v>0</v>
      </c>
      <c r="J2187" s="1" t="s">
        <v>48</v>
      </c>
      <c r="K2187" s="9" t="str">
        <f t="shared" si="34"/>
        <v>GPA</v>
      </c>
    </row>
    <row r="2188" spans="1:11" ht="15" customHeight="1">
      <c r="A2188" s="1">
        <v>7</v>
      </c>
      <c r="B2188" s="1">
        <v>930</v>
      </c>
      <c r="C2188" s="1" t="s">
        <v>53</v>
      </c>
      <c r="D2188" s="1" t="s">
        <v>3367</v>
      </c>
      <c r="E2188" s="1" t="s">
        <v>3368</v>
      </c>
      <c r="F2188" s="1">
        <v>4649</v>
      </c>
      <c r="G2188" s="1">
        <v>47.2</v>
      </c>
      <c r="H2188" s="1">
        <v>98</v>
      </c>
      <c r="I2188" s="1">
        <v>0</v>
      </c>
      <c r="J2188" s="1" t="s">
        <v>48</v>
      </c>
      <c r="K2188" s="9" t="str">
        <f t="shared" si="34"/>
        <v>GPA</v>
      </c>
    </row>
    <row r="2189" spans="1:11" ht="15" customHeight="1">
      <c r="A2189" s="1">
        <v>7</v>
      </c>
      <c r="B2189" s="1">
        <v>930</v>
      </c>
      <c r="C2189" s="1" t="s">
        <v>53</v>
      </c>
      <c r="D2189" s="1" t="s">
        <v>3369</v>
      </c>
      <c r="E2189" s="1" t="s">
        <v>3370</v>
      </c>
      <c r="F2189" s="1">
        <v>6142</v>
      </c>
      <c r="G2189" s="1">
        <v>86.58</v>
      </c>
      <c r="H2189" s="1">
        <v>71</v>
      </c>
      <c r="I2189" s="1">
        <v>0</v>
      </c>
      <c r="J2189" s="1" t="s">
        <v>48</v>
      </c>
      <c r="K2189" s="9" t="str">
        <f t="shared" si="34"/>
        <v>GPA</v>
      </c>
    </row>
    <row r="2190" spans="1:11" ht="15" customHeight="1">
      <c r="A2190" s="1">
        <v>7</v>
      </c>
      <c r="B2190" s="1">
        <v>930</v>
      </c>
      <c r="C2190" s="1" t="s">
        <v>20</v>
      </c>
      <c r="D2190" s="1" t="s">
        <v>3371</v>
      </c>
      <c r="E2190" s="1" t="s">
        <v>3372</v>
      </c>
      <c r="F2190" s="1">
        <v>328</v>
      </c>
      <c r="G2190" s="1">
        <v>21.58</v>
      </c>
      <c r="H2190" s="1">
        <v>15</v>
      </c>
      <c r="I2190" s="1">
        <v>0</v>
      </c>
      <c r="J2190" s="1" t="s">
        <v>48</v>
      </c>
      <c r="K2190" s="9" t="str">
        <f t="shared" si="34"/>
        <v>GPA</v>
      </c>
    </row>
    <row r="2191" spans="1:11" ht="15" customHeight="1">
      <c r="A2191" s="1">
        <v>7</v>
      </c>
      <c r="B2191" s="1">
        <v>930</v>
      </c>
      <c r="C2191" s="1" t="s">
        <v>19</v>
      </c>
      <c r="D2191" s="1" t="s">
        <v>3373</v>
      </c>
      <c r="E2191" s="1" t="s">
        <v>3374</v>
      </c>
      <c r="F2191" s="1">
        <v>3302</v>
      </c>
      <c r="G2191" s="1">
        <v>126.73</v>
      </c>
      <c r="H2191" s="1">
        <v>26</v>
      </c>
      <c r="I2191" s="1">
        <v>0</v>
      </c>
      <c r="J2191" s="1" t="s">
        <v>48</v>
      </c>
      <c r="K2191" s="9" t="str">
        <f t="shared" si="34"/>
        <v>GPA</v>
      </c>
    </row>
    <row r="2192" spans="1:11" ht="15" customHeight="1">
      <c r="A2192" s="1">
        <v>7</v>
      </c>
      <c r="B2192" s="1">
        <v>930</v>
      </c>
      <c r="C2192" s="1" t="s">
        <v>53</v>
      </c>
      <c r="D2192" s="1" t="s">
        <v>3375</v>
      </c>
      <c r="E2192" s="1" t="s">
        <v>3376</v>
      </c>
      <c r="F2192" s="1">
        <v>14907</v>
      </c>
      <c r="G2192" s="1">
        <v>126.52</v>
      </c>
      <c r="H2192" s="1">
        <v>118</v>
      </c>
      <c r="I2192" s="1">
        <v>0</v>
      </c>
      <c r="J2192" s="1" t="s">
        <v>48</v>
      </c>
      <c r="K2192" s="9" t="str">
        <f t="shared" si="34"/>
        <v>GPA</v>
      </c>
    </row>
    <row r="2193" spans="1:11" ht="15" customHeight="1">
      <c r="A2193" s="1">
        <v>7</v>
      </c>
      <c r="B2193" s="1">
        <v>930</v>
      </c>
      <c r="C2193" s="1" t="s">
        <v>53</v>
      </c>
      <c r="D2193" s="1" t="s">
        <v>3377</v>
      </c>
      <c r="E2193" s="1" t="s">
        <v>3378</v>
      </c>
      <c r="F2193" s="1">
        <v>579</v>
      </c>
      <c r="G2193" s="1">
        <v>7.4</v>
      </c>
      <c r="H2193" s="1">
        <v>78</v>
      </c>
      <c r="I2193" s="1">
        <v>0</v>
      </c>
      <c r="J2193" s="1" t="s">
        <v>48</v>
      </c>
      <c r="K2193" s="9" t="str">
        <f t="shared" si="34"/>
        <v>GPA</v>
      </c>
    </row>
    <row r="2194" spans="1:11" ht="15" customHeight="1">
      <c r="A2194" s="1">
        <v>7</v>
      </c>
      <c r="B2194" s="1">
        <v>930</v>
      </c>
      <c r="C2194" s="1" t="s">
        <v>18</v>
      </c>
      <c r="D2194" s="1" t="s">
        <v>3379</v>
      </c>
      <c r="E2194" s="1" t="s">
        <v>3380</v>
      </c>
      <c r="F2194" s="1">
        <v>1880</v>
      </c>
      <c r="G2194" s="1">
        <v>110.52</v>
      </c>
      <c r="H2194" s="1">
        <v>17</v>
      </c>
      <c r="I2194" s="1">
        <v>0</v>
      </c>
      <c r="J2194" s="1" t="s">
        <v>48</v>
      </c>
      <c r="K2194" s="9" t="str">
        <f t="shared" si="34"/>
        <v>GPA</v>
      </c>
    </row>
    <row r="2195" spans="1:11" ht="15" customHeight="1">
      <c r="A2195" s="1">
        <v>7</v>
      </c>
      <c r="B2195" s="1">
        <v>930</v>
      </c>
      <c r="C2195" s="1" t="s">
        <v>53</v>
      </c>
      <c r="D2195" s="1" t="s">
        <v>3381</v>
      </c>
      <c r="E2195" s="1" t="s">
        <v>3382</v>
      </c>
      <c r="F2195" s="1">
        <v>8967</v>
      </c>
      <c r="G2195" s="1">
        <v>85.28</v>
      </c>
      <c r="H2195" s="1">
        <v>105</v>
      </c>
      <c r="I2195" s="1">
        <v>0</v>
      </c>
      <c r="J2195" s="1" t="s">
        <v>48</v>
      </c>
      <c r="K2195" s="9" t="str">
        <f t="shared" si="34"/>
        <v>GPA</v>
      </c>
    </row>
    <row r="2196" spans="1:11" ht="15" customHeight="1">
      <c r="A2196" s="1">
        <v>7</v>
      </c>
      <c r="B2196" s="1">
        <v>930</v>
      </c>
      <c r="C2196" s="1" t="s">
        <v>53</v>
      </c>
      <c r="D2196" s="1" t="s">
        <v>3383</v>
      </c>
      <c r="E2196" s="1" t="s">
        <v>3384</v>
      </c>
      <c r="F2196" s="1">
        <v>9768</v>
      </c>
      <c r="G2196" s="1">
        <v>93.9</v>
      </c>
      <c r="H2196" s="1">
        <v>104</v>
      </c>
      <c r="I2196" s="1">
        <v>0</v>
      </c>
      <c r="J2196" s="1" t="s">
        <v>48</v>
      </c>
      <c r="K2196" s="9" t="str">
        <f t="shared" si="34"/>
        <v>GPA</v>
      </c>
    </row>
    <row r="2197" spans="1:11" ht="15" customHeight="1">
      <c r="A2197" s="1">
        <v>7</v>
      </c>
      <c r="B2197" s="1">
        <v>930</v>
      </c>
      <c r="C2197" s="1" t="s">
        <v>18</v>
      </c>
      <c r="D2197" s="1" t="s">
        <v>3385</v>
      </c>
      <c r="E2197" s="1" t="s">
        <v>3386</v>
      </c>
      <c r="F2197" s="1">
        <v>250</v>
      </c>
      <c r="G2197" s="1">
        <v>13.93</v>
      </c>
      <c r="H2197" s="1">
        <v>18</v>
      </c>
      <c r="I2197" s="1">
        <v>0</v>
      </c>
      <c r="J2197" s="1" t="s">
        <v>48</v>
      </c>
      <c r="K2197" s="9" t="str">
        <f t="shared" si="34"/>
        <v>GPA</v>
      </c>
    </row>
    <row r="2198" spans="1:11" ht="15" customHeight="1">
      <c r="A2198" s="1">
        <v>7</v>
      </c>
      <c r="B2198" s="1">
        <v>930</v>
      </c>
      <c r="C2198" s="1" t="s">
        <v>53</v>
      </c>
      <c r="D2198" s="1" t="s">
        <v>3387</v>
      </c>
      <c r="E2198" s="1" t="s">
        <v>3388</v>
      </c>
      <c r="F2198" s="1">
        <v>111</v>
      </c>
      <c r="G2198" s="1">
        <v>2.19</v>
      </c>
      <c r="H2198" s="1">
        <v>51</v>
      </c>
      <c r="I2198" s="1">
        <v>0</v>
      </c>
      <c r="J2198" s="1" t="s">
        <v>48</v>
      </c>
      <c r="K2198" s="9" t="str">
        <f t="shared" si="34"/>
        <v>GPA</v>
      </c>
    </row>
    <row r="2199" spans="1:11" ht="15" customHeight="1">
      <c r="A2199" s="1">
        <v>7</v>
      </c>
      <c r="B2199" s="1">
        <v>930</v>
      </c>
      <c r="C2199" s="1" t="s">
        <v>20</v>
      </c>
      <c r="D2199" s="1" t="s">
        <v>3389</v>
      </c>
      <c r="E2199" s="1" t="s">
        <v>3390</v>
      </c>
      <c r="F2199" s="1">
        <v>28</v>
      </c>
      <c r="G2199" s="1">
        <v>0.52</v>
      </c>
      <c r="H2199" s="1">
        <v>54</v>
      </c>
      <c r="I2199" s="1">
        <v>0</v>
      </c>
      <c r="J2199" s="1" t="s">
        <v>48</v>
      </c>
      <c r="K2199" s="9" t="str">
        <f t="shared" si="34"/>
        <v>GPA</v>
      </c>
    </row>
    <row r="2200" spans="1:11" ht="15" customHeight="1">
      <c r="A2200" s="1">
        <v>7</v>
      </c>
      <c r="B2200" s="1">
        <v>930</v>
      </c>
      <c r="C2200" s="1" t="s">
        <v>19</v>
      </c>
      <c r="D2200" s="1" t="s">
        <v>3389</v>
      </c>
      <c r="E2200" s="1" t="s">
        <v>3390</v>
      </c>
      <c r="F2200" s="1">
        <v>41</v>
      </c>
      <c r="G2200" s="1">
        <v>1.08</v>
      </c>
      <c r="H2200" s="1">
        <v>38</v>
      </c>
      <c r="I2200" s="1">
        <v>0</v>
      </c>
      <c r="J2200" s="1" t="s">
        <v>48</v>
      </c>
      <c r="K2200" s="9" t="str">
        <f t="shared" si="34"/>
        <v>GPA</v>
      </c>
    </row>
    <row r="2201" spans="1:11" ht="15" customHeight="1">
      <c r="A2201" s="1">
        <v>7</v>
      </c>
      <c r="B2201" s="1">
        <v>930</v>
      </c>
      <c r="C2201" s="1" t="s">
        <v>53</v>
      </c>
      <c r="D2201" s="1" t="s">
        <v>3389</v>
      </c>
      <c r="E2201" s="1" t="s">
        <v>3390</v>
      </c>
      <c r="F2201" s="1">
        <v>1033</v>
      </c>
      <c r="G2201" s="1">
        <v>9.43</v>
      </c>
      <c r="H2201" s="1">
        <v>110</v>
      </c>
      <c r="I2201" s="1">
        <v>0</v>
      </c>
      <c r="J2201" s="1" t="s">
        <v>48</v>
      </c>
      <c r="K2201" s="9" t="str">
        <f t="shared" si="34"/>
        <v>GPA</v>
      </c>
    </row>
    <row r="2202" spans="1:11" ht="15" customHeight="1">
      <c r="A2202" s="1">
        <v>7</v>
      </c>
      <c r="B2202" s="1">
        <v>930</v>
      </c>
      <c r="C2202" s="1" t="s">
        <v>18</v>
      </c>
      <c r="D2202" s="1" t="s">
        <v>3391</v>
      </c>
      <c r="E2202" s="1" t="s">
        <v>3392</v>
      </c>
      <c r="F2202" s="1">
        <v>2075</v>
      </c>
      <c r="G2202" s="1">
        <v>44.8</v>
      </c>
      <c r="H2202" s="1">
        <v>46</v>
      </c>
      <c r="I2202" s="1">
        <v>0</v>
      </c>
      <c r="J2202" s="1" t="s">
        <v>48</v>
      </c>
      <c r="K2202" s="9" t="str">
        <f t="shared" si="34"/>
        <v>GPA</v>
      </c>
    </row>
    <row r="2203" spans="1:11" ht="15" customHeight="1">
      <c r="A2203" s="1">
        <v>7</v>
      </c>
      <c r="B2203" s="1">
        <v>930</v>
      </c>
      <c r="C2203" s="1" t="s">
        <v>53</v>
      </c>
      <c r="D2203" s="1" t="s">
        <v>3391</v>
      </c>
      <c r="E2203" s="1" t="s">
        <v>3392</v>
      </c>
      <c r="F2203" s="1">
        <v>311</v>
      </c>
      <c r="G2203" s="1">
        <v>4.8600000000000003</v>
      </c>
      <c r="H2203" s="1">
        <v>64</v>
      </c>
      <c r="I2203" s="1">
        <v>0</v>
      </c>
      <c r="J2203" s="1" t="s">
        <v>48</v>
      </c>
      <c r="K2203" s="9" t="str">
        <f t="shared" si="34"/>
        <v>GPA</v>
      </c>
    </row>
    <row r="2204" spans="1:11" ht="15" customHeight="1">
      <c r="A2204" s="1">
        <v>7</v>
      </c>
      <c r="B2204" s="1">
        <v>930</v>
      </c>
      <c r="C2204" s="1" t="s">
        <v>18</v>
      </c>
      <c r="D2204" s="1" t="s">
        <v>3393</v>
      </c>
      <c r="E2204" s="1" t="s">
        <v>3394</v>
      </c>
      <c r="F2204" s="1">
        <v>568</v>
      </c>
      <c r="G2204" s="1">
        <v>11.05</v>
      </c>
      <c r="H2204" s="1">
        <v>51</v>
      </c>
      <c r="I2204" s="1">
        <v>0</v>
      </c>
      <c r="J2204" s="1" t="s">
        <v>48</v>
      </c>
      <c r="K2204" s="9" t="str">
        <f t="shared" si="34"/>
        <v>GPA</v>
      </c>
    </row>
    <row r="2205" spans="1:11" ht="15" customHeight="1">
      <c r="A2205" s="1">
        <v>7</v>
      </c>
      <c r="B2205" s="1">
        <v>930</v>
      </c>
      <c r="C2205" s="1" t="s">
        <v>53</v>
      </c>
      <c r="D2205" s="1" t="s">
        <v>3393</v>
      </c>
      <c r="E2205" s="1" t="s">
        <v>3394</v>
      </c>
      <c r="F2205" s="1">
        <v>68</v>
      </c>
      <c r="G2205" s="1">
        <v>0.53</v>
      </c>
      <c r="H2205" s="1">
        <v>128</v>
      </c>
      <c r="I2205" s="1">
        <v>0</v>
      </c>
      <c r="J2205" s="1" t="s">
        <v>48</v>
      </c>
      <c r="K2205" s="9" t="str">
        <f t="shared" si="34"/>
        <v>GPA</v>
      </c>
    </row>
    <row r="2206" spans="1:11" ht="15" customHeight="1">
      <c r="A2206" s="1">
        <v>7</v>
      </c>
      <c r="B2206" s="1">
        <v>930</v>
      </c>
      <c r="C2206" s="1" t="s">
        <v>18</v>
      </c>
      <c r="D2206" s="1" t="s">
        <v>3395</v>
      </c>
      <c r="E2206" s="1" t="s">
        <v>3396</v>
      </c>
      <c r="F2206" s="1">
        <v>26</v>
      </c>
      <c r="G2206" s="1">
        <v>1.97</v>
      </c>
      <c r="H2206" s="1">
        <v>13</v>
      </c>
      <c r="I2206" s="1">
        <v>0</v>
      </c>
      <c r="J2206" s="1" t="s">
        <v>48</v>
      </c>
      <c r="K2206" s="9" t="str">
        <f t="shared" si="34"/>
        <v>GPA</v>
      </c>
    </row>
    <row r="2207" spans="1:11" ht="15" customHeight="1">
      <c r="A2207" s="1">
        <v>7</v>
      </c>
      <c r="B2207" s="1">
        <v>930</v>
      </c>
      <c r="C2207" s="1" t="s">
        <v>53</v>
      </c>
      <c r="D2207" s="1" t="s">
        <v>3395</v>
      </c>
      <c r="E2207" s="1" t="s">
        <v>3396</v>
      </c>
      <c r="F2207" s="1">
        <v>3491</v>
      </c>
      <c r="G2207" s="1">
        <v>55.11</v>
      </c>
      <c r="H2207" s="1">
        <v>63</v>
      </c>
      <c r="I2207" s="1">
        <v>0</v>
      </c>
      <c r="J2207" s="1" t="s">
        <v>48</v>
      </c>
      <c r="K2207" s="9" t="str">
        <f t="shared" si="34"/>
        <v>GPA</v>
      </c>
    </row>
    <row r="2208" spans="1:11" ht="15" customHeight="1">
      <c r="A2208" s="1">
        <v>7</v>
      </c>
      <c r="B2208" s="1">
        <v>930</v>
      </c>
      <c r="C2208" s="1" t="s">
        <v>18</v>
      </c>
      <c r="D2208" s="1" t="s">
        <v>3397</v>
      </c>
      <c r="E2208" s="1" t="s">
        <v>3398</v>
      </c>
      <c r="F2208" s="1">
        <v>1698</v>
      </c>
      <c r="G2208" s="1">
        <v>46.1</v>
      </c>
      <c r="H2208" s="1">
        <v>37</v>
      </c>
      <c r="I2208" s="1">
        <v>0</v>
      </c>
      <c r="J2208" s="1" t="s">
        <v>48</v>
      </c>
      <c r="K2208" s="9" t="str">
        <f t="shared" si="34"/>
        <v>GPA</v>
      </c>
    </row>
    <row r="2209" spans="1:11" ht="15" customHeight="1">
      <c r="A2209" s="1">
        <v>7</v>
      </c>
      <c r="B2209" s="1">
        <v>930</v>
      </c>
      <c r="C2209" s="1" t="s">
        <v>53</v>
      </c>
      <c r="D2209" s="1" t="s">
        <v>3397</v>
      </c>
      <c r="E2209" s="1" t="s">
        <v>3398</v>
      </c>
      <c r="F2209" s="1">
        <v>996</v>
      </c>
      <c r="G2209" s="1">
        <v>12.6</v>
      </c>
      <c r="H2209" s="1">
        <v>79</v>
      </c>
      <c r="I2209" s="1">
        <v>0</v>
      </c>
      <c r="J2209" s="1" t="s">
        <v>48</v>
      </c>
      <c r="K2209" s="9" t="str">
        <f t="shared" si="34"/>
        <v>GPA</v>
      </c>
    </row>
    <row r="2210" spans="1:11" ht="15" customHeight="1">
      <c r="A2210" s="1">
        <v>7</v>
      </c>
      <c r="B2210" s="1">
        <v>930</v>
      </c>
      <c r="C2210" s="1" t="s">
        <v>18</v>
      </c>
      <c r="D2210" s="1" t="s">
        <v>3399</v>
      </c>
      <c r="E2210" s="1" t="s">
        <v>3400</v>
      </c>
      <c r="F2210" s="1">
        <v>327</v>
      </c>
      <c r="G2210" s="1">
        <v>26.78</v>
      </c>
      <c r="H2210" s="1">
        <v>12</v>
      </c>
      <c r="I2210" s="1">
        <v>0</v>
      </c>
      <c r="J2210" s="1" t="s">
        <v>48</v>
      </c>
      <c r="K2210" s="9" t="str">
        <f t="shared" si="34"/>
        <v>GPA</v>
      </c>
    </row>
    <row r="2211" spans="1:11" ht="15" customHeight="1">
      <c r="A2211" s="1">
        <v>7</v>
      </c>
      <c r="B2211" s="1">
        <v>930</v>
      </c>
      <c r="C2211" s="1" t="s">
        <v>53</v>
      </c>
      <c r="D2211" s="1" t="s">
        <v>3399</v>
      </c>
      <c r="E2211" s="1" t="s">
        <v>3400</v>
      </c>
      <c r="F2211" s="1">
        <v>1263</v>
      </c>
      <c r="G2211" s="1">
        <v>32.46</v>
      </c>
      <c r="H2211" s="1">
        <v>39</v>
      </c>
      <c r="I2211" s="1">
        <v>0</v>
      </c>
      <c r="J2211" s="1" t="s">
        <v>48</v>
      </c>
      <c r="K2211" s="9" t="str">
        <f t="shared" si="34"/>
        <v>GPA</v>
      </c>
    </row>
    <row r="2212" spans="1:11" ht="15" customHeight="1">
      <c r="A2212" s="1">
        <v>7</v>
      </c>
      <c r="B2212" s="1">
        <v>930</v>
      </c>
      <c r="C2212" s="1" t="s">
        <v>18</v>
      </c>
      <c r="D2212" s="1" t="s">
        <v>3401</v>
      </c>
      <c r="E2212" s="1" t="s">
        <v>3402</v>
      </c>
      <c r="F2212" s="1">
        <v>594</v>
      </c>
      <c r="G2212" s="1">
        <v>48.46</v>
      </c>
      <c r="H2212" s="1">
        <v>12</v>
      </c>
      <c r="I2212" s="1">
        <v>0</v>
      </c>
      <c r="J2212" s="1" t="s">
        <v>48</v>
      </c>
      <c r="K2212" s="9" t="str">
        <f t="shared" si="34"/>
        <v>GPA</v>
      </c>
    </row>
    <row r="2213" spans="1:11" ht="15" customHeight="1">
      <c r="A2213" s="1">
        <v>7</v>
      </c>
      <c r="B2213" s="1">
        <v>930</v>
      </c>
      <c r="C2213" s="1" t="s">
        <v>53</v>
      </c>
      <c r="D2213" s="1" t="s">
        <v>3401</v>
      </c>
      <c r="E2213" s="1" t="s">
        <v>3402</v>
      </c>
      <c r="F2213" s="1">
        <v>35</v>
      </c>
      <c r="G2213" s="1">
        <v>0.06</v>
      </c>
      <c r="H2213" s="1">
        <v>583</v>
      </c>
      <c r="I2213" s="1">
        <v>0</v>
      </c>
      <c r="J2213" s="1" t="s">
        <v>48</v>
      </c>
      <c r="K2213" s="9" t="str">
        <f t="shared" si="34"/>
        <v>GPA</v>
      </c>
    </row>
    <row r="2214" spans="1:11" ht="15" customHeight="1">
      <c r="A2214" s="1">
        <v>7</v>
      </c>
      <c r="B2214" s="1">
        <v>930</v>
      </c>
      <c r="C2214" s="1" t="s">
        <v>53</v>
      </c>
      <c r="D2214" s="1" t="s">
        <v>3403</v>
      </c>
      <c r="E2214" s="1" t="s">
        <v>3404</v>
      </c>
      <c r="F2214" s="1">
        <v>4224</v>
      </c>
      <c r="G2214" s="1">
        <v>65.86</v>
      </c>
      <c r="H2214" s="1">
        <v>64</v>
      </c>
      <c r="I2214" s="1">
        <v>0</v>
      </c>
      <c r="J2214" s="1" t="s">
        <v>48</v>
      </c>
      <c r="K2214" s="9" t="str">
        <f t="shared" si="34"/>
        <v>GPA</v>
      </c>
    </row>
    <row r="2215" spans="1:11" ht="15" customHeight="1">
      <c r="A2215" s="1">
        <v>7</v>
      </c>
      <c r="B2215" s="1">
        <v>930</v>
      </c>
      <c r="C2215" s="1" t="s">
        <v>53</v>
      </c>
      <c r="D2215" s="1" t="s">
        <v>3405</v>
      </c>
      <c r="E2215" s="1" t="s">
        <v>3406</v>
      </c>
      <c r="F2215" s="1">
        <v>5629</v>
      </c>
      <c r="G2215" s="1">
        <v>74.75</v>
      </c>
      <c r="H2215" s="1">
        <v>75</v>
      </c>
      <c r="I2215" s="1">
        <v>0</v>
      </c>
      <c r="J2215" s="1" t="s">
        <v>48</v>
      </c>
      <c r="K2215" s="9" t="str">
        <f t="shared" si="34"/>
        <v>GPA</v>
      </c>
    </row>
    <row r="2216" spans="1:11" ht="15" customHeight="1">
      <c r="A2216" s="1">
        <v>7</v>
      </c>
      <c r="B2216" s="1">
        <v>930</v>
      </c>
      <c r="C2216" s="1" t="s">
        <v>18</v>
      </c>
      <c r="D2216" s="1" t="s">
        <v>3407</v>
      </c>
      <c r="E2216" s="1" t="s">
        <v>3408</v>
      </c>
      <c r="F2216" s="1">
        <v>1526</v>
      </c>
      <c r="G2216" s="1">
        <v>21.16</v>
      </c>
      <c r="H2216" s="1">
        <v>72</v>
      </c>
      <c r="I2216" s="1">
        <v>0</v>
      </c>
      <c r="J2216" s="1" t="s">
        <v>48</v>
      </c>
      <c r="K2216" s="9" t="str">
        <f t="shared" si="34"/>
        <v>GPA</v>
      </c>
    </row>
    <row r="2217" spans="1:11" ht="15" customHeight="1">
      <c r="A2217" s="1">
        <v>7</v>
      </c>
      <c r="B2217" s="1">
        <v>930</v>
      </c>
      <c r="C2217" s="1" t="s">
        <v>53</v>
      </c>
      <c r="D2217" s="1" t="s">
        <v>3407</v>
      </c>
      <c r="E2217" s="1" t="s">
        <v>3408</v>
      </c>
      <c r="F2217" s="1">
        <v>21</v>
      </c>
      <c r="G2217" s="1">
        <v>0.45</v>
      </c>
      <c r="H2217" s="1">
        <v>47</v>
      </c>
      <c r="I2217" s="1">
        <v>0</v>
      </c>
      <c r="J2217" s="1" t="s">
        <v>48</v>
      </c>
      <c r="K2217" s="9" t="str">
        <f t="shared" si="34"/>
        <v>GPA</v>
      </c>
    </row>
    <row r="2218" spans="1:11" ht="15" customHeight="1">
      <c r="A2218" s="1">
        <v>7</v>
      </c>
      <c r="B2218" s="1">
        <v>930</v>
      </c>
      <c r="C2218" s="1" t="s">
        <v>18</v>
      </c>
      <c r="D2218" s="1" t="s">
        <v>3409</v>
      </c>
      <c r="E2218" s="1" t="s">
        <v>3410</v>
      </c>
      <c r="F2218" s="1">
        <v>2074</v>
      </c>
      <c r="G2218" s="1">
        <v>31.55</v>
      </c>
      <c r="H2218" s="1">
        <v>66</v>
      </c>
      <c r="I2218" s="1">
        <v>0</v>
      </c>
      <c r="J2218" s="1" t="s">
        <v>48</v>
      </c>
      <c r="K2218" s="9" t="str">
        <f t="shared" si="34"/>
        <v>GPA</v>
      </c>
    </row>
    <row r="2219" spans="1:11" ht="15" customHeight="1">
      <c r="A2219" s="1">
        <v>7</v>
      </c>
      <c r="B2219" s="1">
        <v>930</v>
      </c>
      <c r="C2219" s="1" t="s">
        <v>53</v>
      </c>
      <c r="D2219" s="1" t="s">
        <v>3409</v>
      </c>
      <c r="E2219" s="1" t="s">
        <v>3410</v>
      </c>
      <c r="F2219" s="1">
        <v>513</v>
      </c>
      <c r="G2219" s="1">
        <v>5.68</v>
      </c>
      <c r="H2219" s="1">
        <v>90</v>
      </c>
      <c r="I2219" s="1">
        <v>0</v>
      </c>
      <c r="J2219" s="1" t="s">
        <v>48</v>
      </c>
      <c r="K2219" s="9" t="str">
        <f t="shared" si="34"/>
        <v>GPA</v>
      </c>
    </row>
    <row r="2220" spans="1:11" ht="15" customHeight="1">
      <c r="A2220" s="1">
        <v>7</v>
      </c>
      <c r="B2220" s="1">
        <v>930</v>
      </c>
      <c r="C2220" s="1" t="s">
        <v>53</v>
      </c>
      <c r="D2220" s="1" t="s">
        <v>3411</v>
      </c>
      <c r="E2220" s="1" t="s">
        <v>3412</v>
      </c>
      <c r="F2220" s="1">
        <v>14084</v>
      </c>
      <c r="G2220" s="1">
        <v>115.87</v>
      </c>
      <c r="H2220" s="1">
        <v>122</v>
      </c>
      <c r="I2220" s="1">
        <v>0</v>
      </c>
      <c r="J2220" s="1" t="s">
        <v>48</v>
      </c>
      <c r="K2220" s="9" t="str">
        <f t="shared" si="34"/>
        <v>GPA</v>
      </c>
    </row>
    <row r="2221" spans="1:11" ht="15" customHeight="1">
      <c r="A2221" s="1">
        <v>7</v>
      </c>
      <c r="B2221" s="1">
        <v>930</v>
      </c>
      <c r="C2221" s="1" t="s">
        <v>53</v>
      </c>
      <c r="D2221" s="1" t="s">
        <v>3413</v>
      </c>
      <c r="E2221" s="1" t="s">
        <v>3414</v>
      </c>
      <c r="F2221" s="1">
        <v>9394</v>
      </c>
      <c r="G2221" s="1">
        <v>130.56</v>
      </c>
      <c r="H2221" s="1">
        <v>72</v>
      </c>
      <c r="I2221" s="1">
        <v>0</v>
      </c>
      <c r="J2221" s="1" t="s">
        <v>48</v>
      </c>
      <c r="K2221" s="9" t="str">
        <f t="shared" si="34"/>
        <v>GPA</v>
      </c>
    </row>
    <row r="2222" spans="1:11" ht="15" customHeight="1">
      <c r="A2222" s="1">
        <v>7</v>
      </c>
      <c r="B2222" s="1">
        <v>930</v>
      </c>
      <c r="C2222" s="1" t="s">
        <v>18</v>
      </c>
      <c r="D2222" s="1" t="s">
        <v>3415</v>
      </c>
      <c r="E2222" s="1" t="s">
        <v>3416</v>
      </c>
      <c r="F2222" s="1">
        <v>45</v>
      </c>
      <c r="G2222" s="1">
        <v>2.82</v>
      </c>
      <c r="H2222" s="1">
        <v>16</v>
      </c>
      <c r="I2222" s="1">
        <v>0</v>
      </c>
      <c r="J2222" s="1" t="s">
        <v>48</v>
      </c>
      <c r="K2222" s="9" t="str">
        <f t="shared" si="34"/>
        <v>GPA</v>
      </c>
    </row>
    <row r="2223" spans="1:11" ht="15" customHeight="1">
      <c r="A2223" s="1">
        <v>7</v>
      </c>
      <c r="B2223" s="1">
        <v>930</v>
      </c>
      <c r="C2223" s="1" t="s">
        <v>53</v>
      </c>
      <c r="D2223" s="1" t="s">
        <v>3415</v>
      </c>
      <c r="E2223" s="1" t="s">
        <v>3416</v>
      </c>
      <c r="F2223" s="1">
        <v>8479</v>
      </c>
      <c r="G2223" s="1">
        <v>77.599999999999994</v>
      </c>
      <c r="H2223" s="1">
        <v>109</v>
      </c>
      <c r="I2223" s="1">
        <v>0</v>
      </c>
      <c r="J2223" s="1" t="s">
        <v>48</v>
      </c>
      <c r="K2223" s="9" t="str">
        <f t="shared" si="34"/>
        <v>GPA</v>
      </c>
    </row>
    <row r="2224" spans="1:11" ht="15" customHeight="1">
      <c r="A2224" s="1">
        <v>7</v>
      </c>
      <c r="B2224" s="1">
        <v>930</v>
      </c>
      <c r="C2224" s="1" t="s">
        <v>53</v>
      </c>
      <c r="D2224" s="1" t="s">
        <v>3417</v>
      </c>
      <c r="E2224" s="1" t="s">
        <v>3418</v>
      </c>
      <c r="F2224" s="1">
        <v>10812</v>
      </c>
      <c r="G2224" s="1">
        <v>111.81</v>
      </c>
      <c r="H2224" s="1">
        <v>97</v>
      </c>
      <c r="I2224" s="1">
        <v>0</v>
      </c>
      <c r="J2224" s="1" t="s">
        <v>48</v>
      </c>
      <c r="K2224" s="9" t="str">
        <f t="shared" si="34"/>
        <v>GPA</v>
      </c>
    </row>
    <row r="2225" spans="1:11" ht="15" customHeight="1">
      <c r="A2225" s="1">
        <v>7</v>
      </c>
      <c r="B2225" s="1">
        <v>930</v>
      </c>
      <c r="C2225" s="1" t="s">
        <v>53</v>
      </c>
      <c r="D2225" s="1" t="s">
        <v>3419</v>
      </c>
      <c r="E2225" s="1" t="s">
        <v>3420</v>
      </c>
      <c r="F2225" s="1">
        <v>25</v>
      </c>
      <c r="G2225" s="1">
        <v>0.6</v>
      </c>
      <c r="H2225" s="1">
        <v>42</v>
      </c>
      <c r="I2225" s="1">
        <v>0</v>
      </c>
      <c r="J2225" s="1" t="s">
        <v>48</v>
      </c>
      <c r="K2225" s="9" t="str">
        <f t="shared" si="34"/>
        <v>GPA</v>
      </c>
    </row>
    <row r="2226" spans="1:11" ht="15" customHeight="1">
      <c r="A2226" s="1">
        <v>7</v>
      </c>
      <c r="B2226" s="1">
        <v>930</v>
      </c>
      <c r="C2226" s="1" t="s">
        <v>53</v>
      </c>
      <c r="D2226" s="1" t="s">
        <v>3421</v>
      </c>
      <c r="E2226" s="1" t="s">
        <v>3422</v>
      </c>
      <c r="F2226" s="1">
        <v>9316</v>
      </c>
      <c r="G2226" s="1">
        <v>91.46</v>
      </c>
      <c r="H2226" s="1">
        <v>102</v>
      </c>
      <c r="I2226" s="1">
        <v>0</v>
      </c>
      <c r="J2226" s="1" t="s">
        <v>48</v>
      </c>
      <c r="K2226" s="9" t="str">
        <f t="shared" si="34"/>
        <v>GPA</v>
      </c>
    </row>
    <row r="2227" spans="1:11" ht="15" customHeight="1">
      <c r="A2227" s="1">
        <v>7</v>
      </c>
      <c r="B2227" s="1">
        <v>930</v>
      </c>
      <c r="C2227" s="1" t="s">
        <v>20</v>
      </c>
      <c r="D2227" s="1" t="s">
        <v>3423</v>
      </c>
      <c r="E2227" s="1" t="s">
        <v>3424</v>
      </c>
      <c r="F2227" s="1">
        <v>356</v>
      </c>
      <c r="G2227" s="1">
        <v>8.82</v>
      </c>
      <c r="H2227" s="1">
        <v>40</v>
      </c>
      <c r="I2227" s="1">
        <v>0</v>
      </c>
      <c r="J2227" s="1" t="s">
        <v>48</v>
      </c>
      <c r="K2227" s="9" t="str">
        <f t="shared" si="34"/>
        <v>GPA</v>
      </c>
    </row>
    <row r="2228" spans="1:11" ht="15" customHeight="1">
      <c r="A2228" s="1">
        <v>7</v>
      </c>
      <c r="B2228" s="1">
        <v>930</v>
      </c>
      <c r="C2228" s="1" t="s">
        <v>19</v>
      </c>
      <c r="D2228" s="1" t="s">
        <v>3423</v>
      </c>
      <c r="E2228" s="1" t="s">
        <v>3424</v>
      </c>
      <c r="F2228" s="1">
        <v>795</v>
      </c>
      <c r="G2228" s="1">
        <v>46.33</v>
      </c>
      <c r="H2228" s="1">
        <v>17</v>
      </c>
      <c r="I2228" s="1">
        <v>0</v>
      </c>
      <c r="J2228" s="1" t="s">
        <v>48</v>
      </c>
      <c r="K2228" s="9" t="str">
        <f t="shared" si="34"/>
        <v>GPA</v>
      </c>
    </row>
    <row r="2229" spans="1:11" ht="15" customHeight="1">
      <c r="A2229" s="1">
        <v>7</v>
      </c>
      <c r="B2229" s="1">
        <v>930</v>
      </c>
      <c r="C2229" s="1" t="s">
        <v>53</v>
      </c>
      <c r="D2229" s="1" t="s">
        <v>3425</v>
      </c>
      <c r="E2229" s="1" t="s">
        <v>3426</v>
      </c>
      <c r="F2229" s="1">
        <v>5</v>
      </c>
      <c r="G2229" s="1">
        <v>0.03</v>
      </c>
      <c r="H2229" s="1">
        <v>167</v>
      </c>
      <c r="I2229" s="1">
        <v>0</v>
      </c>
      <c r="J2229" s="1" t="s">
        <v>48</v>
      </c>
      <c r="K2229" s="9" t="str">
        <f t="shared" si="34"/>
        <v>GPA</v>
      </c>
    </row>
    <row r="2230" spans="1:11" ht="15" customHeight="1">
      <c r="A2230" s="1">
        <v>7</v>
      </c>
      <c r="B2230" s="1">
        <v>930</v>
      </c>
      <c r="C2230" s="1" t="s">
        <v>53</v>
      </c>
      <c r="D2230" s="1" t="s">
        <v>3427</v>
      </c>
      <c r="E2230" s="1" t="s">
        <v>3428</v>
      </c>
      <c r="F2230" s="1">
        <v>3834</v>
      </c>
      <c r="G2230" s="1">
        <v>72.78</v>
      </c>
      <c r="H2230" s="1">
        <v>53</v>
      </c>
      <c r="I2230" s="1">
        <v>0</v>
      </c>
      <c r="J2230" s="1" t="s">
        <v>48</v>
      </c>
      <c r="K2230" s="9" t="str">
        <f t="shared" si="34"/>
        <v>GPA</v>
      </c>
    </row>
    <row r="2231" spans="1:11" ht="15" customHeight="1">
      <c r="A2231" s="1">
        <v>7</v>
      </c>
      <c r="B2231" s="1">
        <v>930</v>
      </c>
      <c r="C2231" s="1" t="s">
        <v>53</v>
      </c>
      <c r="D2231" s="1" t="s">
        <v>3429</v>
      </c>
      <c r="E2231" s="1" t="s">
        <v>3430</v>
      </c>
      <c r="F2231" s="1">
        <v>7573</v>
      </c>
      <c r="G2231" s="1">
        <v>96.46</v>
      </c>
      <c r="H2231" s="1">
        <v>79</v>
      </c>
      <c r="I2231" s="1">
        <v>0</v>
      </c>
      <c r="J2231" s="1" t="s">
        <v>48</v>
      </c>
      <c r="K2231" s="9" t="str">
        <f t="shared" si="34"/>
        <v>GPA</v>
      </c>
    </row>
    <row r="2232" spans="1:11" ht="15" customHeight="1">
      <c r="A2232" s="1">
        <v>7</v>
      </c>
      <c r="B2232" s="1">
        <v>930</v>
      </c>
      <c r="C2232" s="1" t="s">
        <v>53</v>
      </c>
      <c r="D2232" s="1" t="s">
        <v>3431</v>
      </c>
      <c r="E2232" s="1" t="s">
        <v>3432</v>
      </c>
      <c r="F2232" s="1">
        <v>2220</v>
      </c>
      <c r="G2232" s="1">
        <v>34.549999999999997</v>
      </c>
      <c r="H2232" s="1">
        <v>64</v>
      </c>
      <c r="I2232" s="1">
        <v>0</v>
      </c>
      <c r="J2232" s="1" t="s">
        <v>48</v>
      </c>
      <c r="K2232" s="9" t="str">
        <f t="shared" si="34"/>
        <v>GPA</v>
      </c>
    </row>
    <row r="2233" spans="1:11" ht="15" customHeight="1">
      <c r="A2233" s="1">
        <v>7</v>
      </c>
      <c r="B2233" s="1">
        <v>930</v>
      </c>
      <c r="C2233" s="1" t="s">
        <v>53</v>
      </c>
      <c r="D2233" s="1" t="s">
        <v>3433</v>
      </c>
      <c r="E2233" s="1" t="s">
        <v>3434</v>
      </c>
      <c r="F2233" s="1">
        <v>8448</v>
      </c>
      <c r="G2233" s="1">
        <v>112.56</v>
      </c>
      <c r="H2233" s="1">
        <v>75</v>
      </c>
      <c r="I2233" s="1">
        <v>0</v>
      </c>
      <c r="J2233" s="1" t="s">
        <v>48</v>
      </c>
      <c r="K2233" s="9" t="str">
        <f t="shared" si="34"/>
        <v>GPA</v>
      </c>
    </row>
    <row r="2234" spans="1:11" ht="15" customHeight="1">
      <c r="A2234" s="1">
        <v>7</v>
      </c>
      <c r="B2234" s="1">
        <v>930</v>
      </c>
      <c r="C2234" s="1" t="s">
        <v>53</v>
      </c>
      <c r="D2234" s="1" t="s">
        <v>3435</v>
      </c>
      <c r="E2234" s="1" t="s">
        <v>3436</v>
      </c>
      <c r="F2234" s="1">
        <v>2150</v>
      </c>
      <c r="G2234" s="1">
        <v>42.82</v>
      </c>
      <c r="H2234" s="1">
        <v>50</v>
      </c>
      <c r="I2234" s="1">
        <v>0</v>
      </c>
      <c r="J2234" s="1" t="s">
        <v>48</v>
      </c>
      <c r="K2234" s="9" t="str">
        <f t="shared" si="34"/>
        <v>GPA</v>
      </c>
    </row>
    <row r="2235" spans="1:11" ht="15" customHeight="1">
      <c r="A2235" s="1">
        <v>7</v>
      </c>
      <c r="B2235" s="1">
        <v>930</v>
      </c>
      <c r="C2235" s="1" t="s">
        <v>53</v>
      </c>
      <c r="D2235" s="1" t="s">
        <v>3437</v>
      </c>
      <c r="E2235" s="1" t="s">
        <v>3438</v>
      </c>
      <c r="F2235" s="1">
        <v>2608</v>
      </c>
      <c r="G2235" s="1">
        <v>35.19</v>
      </c>
      <c r="H2235" s="1">
        <v>74</v>
      </c>
      <c r="I2235" s="1">
        <v>0</v>
      </c>
      <c r="J2235" s="1" t="s">
        <v>48</v>
      </c>
      <c r="K2235" s="9" t="str">
        <f t="shared" si="34"/>
        <v>GPA</v>
      </c>
    </row>
    <row r="2236" spans="1:11" ht="15" customHeight="1">
      <c r="A2236" s="1">
        <v>7</v>
      </c>
      <c r="B2236" s="1">
        <v>930</v>
      </c>
      <c r="C2236" s="1" t="s">
        <v>18</v>
      </c>
      <c r="D2236" s="1" t="s">
        <v>3439</v>
      </c>
      <c r="E2236" s="1" t="s">
        <v>3440</v>
      </c>
      <c r="F2236" s="1">
        <v>20</v>
      </c>
      <c r="G2236" s="1">
        <v>0.04</v>
      </c>
      <c r="H2236" s="1">
        <v>500</v>
      </c>
      <c r="I2236" s="1">
        <v>0</v>
      </c>
      <c r="J2236" s="1" t="s">
        <v>48</v>
      </c>
      <c r="K2236" s="9" t="str">
        <f t="shared" si="34"/>
        <v>GPA</v>
      </c>
    </row>
    <row r="2237" spans="1:11" ht="15" customHeight="1">
      <c r="A2237" s="1">
        <v>7</v>
      </c>
      <c r="B2237" s="1">
        <v>930</v>
      </c>
      <c r="C2237" s="1" t="s">
        <v>53</v>
      </c>
      <c r="D2237" s="1" t="s">
        <v>3441</v>
      </c>
      <c r="E2237" s="1" t="s">
        <v>3442</v>
      </c>
      <c r="F2237" s="1">
        <v>6628</v>
      </c>
      <c r="G2237" s="1">
        <v>59.29</v>
      </c>
      <c r="H2237" s="1">
        <v>112</v>
      </c>
      <c r="I2237" s="1">
        <v>0</v>
      </c>
      <c r="J2237" s="1" t="s">
        <v>48</v>
      </c>
      <c r="K2237" s="9" t="str">
        <f t="shared" si="34"/>
        <v>GPA</v>
      </c>
    </row>
    <row r="2238" spans="1:11" ht="15" customHeight="1">
      <c r="A2238" s="1">
        <v>7</v>
      </c>
      <c r="B2238" s="1">
        <v>930</v>
      </c>
      <c r="C2238" s="1" t="s">
        <v>53</v>
      </c>
      <c r="D2238" s="1" t="s">
        <v>3443</v>
      </c>
      <c r="E2238" s="1" t="s">
        <v>3444</v>
      </c>
      <c r="F2238" s="1">
        <v>6529</v>
      </c>
      <c r="G2238" s="1">
        <v>85.18</v>
      </c>
      <c r="H2238" s="1">
        <v>77</v>
      </c>
      <c r="I2238" s="1">
        <v>0</v>
      </c>
      <c r="J2238" s="1" t="s">
        <v>48</v>
      </c>
      <c r="K2238" s="9" t="str">
        <f t="shared" si="34"/>
        <v>GPA</v>
      </c>
    </row>
    <row r="2239" spans="1:11" ht="15" customHeight="1">
      <c r="A2239" s="1">
        <v>7</v>
      </c>
      <c r="B2239" s="1">
        <v>930</v>
      </c>
      <c r="C2239" s="1" t="s">
        <v>53</v>
      </c>
      <c r="D2239" s="1" t="s">
        <v>3445</v>
      </c>
      <c r="E2239" s="1" t="s">
        <v>3446</v>
      </c>
      <c r="F2239" s="1">
        <v>5245</v>
      </c>
      <c r="G2239" s="1">
        <v>79.38</v>
      </c>
      <c r="H2239" s="1">
        <v>66</v>
      </c>
      <c r="I2239" s="1">
        <v>0</v>
      </c>
      <c r="J2239" s="1" t="s">
        <v>48</v>
      </c>
      <c r="K2239" s="9" t="str">
        <f t="shared" si="34"/>
        <v>GPA</v>
      </c>
    </row>
    <row r="2240" spans="1:11" ht="15" customHeight="1">
      <c r="A2240" s="1">
        <v>7</v>
      </c>
      <c r="B2240" s="1">
        <v>930</v>
      </c>
      <c r="C2240" s="1" t="s">
        <v>53</v>
      </c>
      <c r="D2240" s="1" t="s">
        <v>3447</v>
      </c>
      <c r="E2240" s="1" t="s">
        <v>3448</v>
      </c>
      <c r="F2240" s="1">
        <v>1162</v>
      </c>
      <c r="G2240" s="1">
        <v>13.92</v>
      </c>
      <c r="H2240" s="1">
        <v>83</v>
      </c>
      <c r="I2240" s="1">
        <v>0</v>
      </c>
      <c r="J2240" s="1" t="s">
        <v>48</v>
      </c>
      <c r="K2240" s="9" t="str">
        <f t="shared" si="34"/>
        <v>GPA</v>
      </c>
    </row>
    <row r="2241" spans="1:11" ht="15" customHeight="1">
      <c r="A2241" s="1">
        <v>7</v>
      </c>
      <c r="B2241" s="1">
        <v>930</v>
      </c>
      <c r="C2241" s="1" t="s">
        <v>53</v>
      </c>
      <c r="D2241" s="1" t="s">
        <v>3449</v>
      </c>
      <c r="E2241" s="1" t="s">
        <v>3450</v>
      </c>
      <c r="F2241" s="1">
        <v>8728</v>
      </c>
      <c r="G2241" s="1">
        <v>115.28</v>
      </c>
      <c r="H2241" s="1">
        <v>76</v>
      </c>
      <c r="I2241" s="1">
        <v>0</v>
      </c>
      <c r="J2241" s="1" t="s">
        <v>48</v>
      </c>
      <c r="K2241" s="9" t="str">
        <f t="shared" si="34"/>
        <v>GPA</v>
      </c>
    </row>
    <row r="2242" spans="1:11" ht="15" customHeight="1">
      <c r="A2242" s="1">
        <v>7</v>
      </c>
      <c r="B2242" s="1">
        <v>930</v>
      </c>
      <c r="C2242" s="1" t="s">
        <v>18</v>
      </c>
      <c r="D2242" s="1" t="s">
        <v>3451</v>
      </c>
      <c r="E2242" s="1" t="s">
        <v>3452</v>
      </c>
      <c r="F2242" s="1">
        <v>1016</v>
      </c>
      <c r="G2242" s="1">
        <v>77.430000000000007</v>
      </c>
      <c r="H2242" s="1">
        <v>13</v>
      </c>
      <c r="I2242" s="1">
        <v>0</v>
      </c>
      <c r="J2242" s="1" t="s">
        <v>48</v>
      </c>
      <c r="K2242" s="9" t="str">
        <f t="shared" ref="K2242:K2305" si="35">IF(J2242&lt;&gt;"",IF(OR(UPPER(J2242)="TERCEIRO",UPPER(J2242)="TERCEIRA"),"TERCEIRA",IF(UPPER(J2242)="GPA","GPA",J2242)),IF(LEFT(D2242,1)="T","TERCEIRA","GPA"))</f>
        <v>GPA</v>
      </c>
    </row>
    <row r="2243" spans="1:11" ht="15" customHeight="1">
      <c r="A2243" s="1">
        <v>7</v>
      </c>
      <c r="B2243" s="1">
        <v>930</v>
      </c>
      <c r="C2243" s="1" t="s">
        <v>53</v>
      </c>
      <c r="D2243" s="1" t="s">
        <v>3453</v>
      </c>
      <c r="E2243" s="1" t="s">
        <v>3454</v>
      </c>
      <c r="F2243" s="1">
        <v>4207</v>
      </c>
      <c r="G2243" s="1">
        <v>79.8</v>
      </c>
      <c r="H2243" s="1">
        <v>53</v>
      </c>
      <c r="I2243" s="1">
        <v>0</v>
      </c>
      <c r="J2243" s="1" t="s">
        <v>48</v>
      </c>
      <c r="K2243" s="9" t="str">
        <f t="shared" si="35"/>
        <v>GPA</v>
      </c>
    </row>
    <row r="2244" spans="1:11" ht="15" customHeight="1">
      <c r="A2244" s="1">
        <v>7</v>
      </c>
      <c r="B2244" s="1">
        <v>930</v>
      </c>
      <c r="C2244" s="1" t="s">
        <v>53</v>
      </c>
      <c r="D2244" s="1" t="s">
        <v>3455</v>
      </c>
      <c r="E2244" s="1" t="s">
        <v>3456</v>
      </c>
      <c r="F2244" s="1">
        <v>6370</v>
      </c>
      <c r="G2244" s="1">
        <v>60.87</v>
      </c>
      <c r="H2244" s="1">
        <v>105</v>
      </c>
      <c r="I2244" s="1">
        <v>0</v>
      </c>
      <c r="J2244" s="1" t="s">
        <v>48</v>
      </c>
      <c r="K2244" s="9" t="str">
        <f t="shared" si="35"/>
        <v>GPA</v>
      </c>
    </row>
    <row r="2245" spans="1:11" ht="15" customHeight="1">
      <c r="A2245" s="1">
        <v>7</v>
      </c>
      <c r="B2245" s="1">
        <v>930</v>
      </c>
      <c r="C2245" s="1" t="s">
        <v>53</v>
      </c>
      <c r="D2245" s="1" t="s">
        <v>3457</v>
      </c>
      <c r="E2245" s="1" t="s">
        <v>3458</v>
      </c>
      <c r="F2245" s="1">
        <v>7279</v>
      </c>
      <c r="G2245" s="1">
        <v>72.040000000000006</v>
      </c>
      <c r="H2245" s="1">
        <v>101</v>
      </c>
      <c r="I2245" s="1">
        <v>0</v>
      </c>
      <c r="J2245" s="1" t="s">
        <v>48</v>
      </c>
      <c r="K2245" s="9" t="str">
        <f t="shared" si="35"/>
        <v>GPA</v>
      </c>
    </row>
    <row r="2246" spans="1:11" ht="15" customHeight="1">
      <c r="A2246" s="1">
        <v>7</v>
      </c>
      <c r="B2246" s="1">
        <v>930</v>
      </c>
      <c r="C2246" s="1" t="s">
        <v>53</v>
      </c>
      <c r="D2246" s="1" t="s">
        <v>3459</v>
      </c>
      <c r="E2246" s="1" t="s">
        <v>3460</v>
      </c>
      <c r="F2246" s="1">
        <v>9955</v>
      </c>
      <c r="G2246" s="1">
        <v>122.25</v>
      </c>
      <c r="H2246" s="1">
        <v>81</v>
      </c>
      <c r="I2246" s="1">
        <v>0</v>
      </c>
      <c r="J2246" s="1" t="s">
        <v>48</v>
      </c>
      <c r="K2246" s="9" t="str">
        <f t="shared" si="35"/>
        <v>GPA</v>
      </c>
    </row>
    <row r="2247" spans="1:11" ht="15" customHeight="1">
      <c r="A2247" s="1">
        <v>7</v>
      </c>
      <c r="B2247" s="1">
        <v>930</v>
      </c>
      <c r="C2247" s="1" t="s">
        <v>53</v>
      </c>
      <c r="D2247" s="1" t="s">
        <v>3461</v>
      </c>
      <c r="E2247" s="1" t="s">
        <v>3462</v>
      </c>
      <c r="F2247" s="1">
        <v>8964</v>
      </c>
      <c r="G2247" s="1">
        <v>111.1</v>
      </c>
      <c r="H2247" s="1">
        <v>81</v>
      </c>
      <c r="I2247" s="1">
        <v>0</v>
      </c>
      <c r="J2247" s="1" t="s">
        <v>48</v>
      </c>
      <c r="K2247" s="9" t="str">
        <f t="shared" si="35"/>
        <v>GPA</v>
      </c>
    </row>
    <row r="2248" spans="1:11" ht="15" customHeight="1">
      <c r="A2248" s="1">
        <v>7</v>
      </c>
      <c r="B2248" s="1">
        <v>930</v>
      </c>
      <c r="C2248" s="1" t="s">
        <v>53</v>
      </c>
      <c r="D2248" s="1" t="s">
        <v>3463</v>
      </c>
      <c r="E2248" s="1" t="s">
        <v>3464</v>
      </c>
      <c r="F2248" s="1">
        <v>2143</v>
      </c>
      <c r="G2248" s="1">
        <v>36.75</v>
      </c>
      <c r="H2248" s="1">
        <v>58</v>
      </c>
      <c r="I2248" s="1">
        <v>0</v>
      </c>
      <c r="J2248" s="1" t="s">
        <v>48</v>
      </c>
      <c r="K2248" s="9" t="str">
        <f t="shared" si="35"/>
        <v>GPA</v>
      </c>
    </row>
    <row r="2249" spans="1:11" ht="15" customHeight="1">
      <c r="A2249" s="1">
        <v>7</v>
      </c>
      <c r="B2249" s="1">
        <v>930</v>
      </c>
      <c r="C2249" s="1" t="s">
        <v>53</v>
      </c>
      <c r="D2249" s="1" t="s">
        <v>3465</v>
      </c>
      <c r="E2249" s="1" t="s">
        <v>3466</v>
      </c>
      <c r="F2249" s="1">
        <v>1740</v>
      </c>
      <c r="G2249" s="1">
        <v>31.28</v>
      </c>
      <c r="H2249" s="1">
        <v>56</v>
      </c>
      <c r="I2249" s="1">
        <v>0</v>
      </c>
      <c r="J2249" s="1" t="s">
        <v>48</v>
      </c>
      <c r="K2249" s="9" t="str">
        <f t="shared" si="35"/>
        <v>GPA</v>
      </c>
    </row>
    <row r="2250" spans="1:11" ht="15" customHeight="1">
      <c r="A2250" s="1">
        <v>7</v>
      </c>
      <c r="B2250" s="1">
        <v>930</v>
      </c>
      <c r="C2250" s="1" t="s">
        <v>53</v>
      </c>
      <c r="D2250" s="1" t="s">
        <v>3467</v>
      </c>
      <c r="E2250" s="1" t="s">
        <v>3468</v>
      </c>
      <c r="F2250" s="1">
        <v>3509</v>
      </c>
      <c r="G2250" s="1">
        <v>60.05</v>
      </c>
      <c r="H2250" s="1">
        <v>58</v>
      </c>
      <c r="I2250" s="1">
        <v>0</v>
      </c>
      <c r="J2250" s="1" t="s">
        <v>48</v>
      </c>
      <c r="K2250" s="9" t="str">
        <f t="shared" si="35"/>
        <v>GPA</v>
      </c>
    </row>
    <row r="2251" spans="1:11" ht="15" customHeight="1">
      <c r="A2251" s="1">
        <v>7</v>
      </c>
      <c r="B2251" s="1">
        <v>930</v>
      </c>
      <c r="C2251" s="1" t="s">
        <v>53</v>
      </c>
      <c r="D2251" s="1" t="s">
        <v>3469</v>
      </c>
      <c r="E2251" s="1" t="s">
        <v>3470</v>
      </c>
      <c r="F2251" s="1">
        <v>10940</v>
      </c>
      <c r="G2251" s="1">
        <v>92</v>
      </c>
      <c r="H2251" s="1">
        <v>119</v>
      </c>
      <c r="I2251" s="1">
        <v>0</v>
      </c>
      <c r="J2251" s="1" t="s">
        <v>48</v>
      </c>
      <c r="K2251" s="9" t="str">
        <f t="shared" si="35"/>
        <v>GPA</v>
      </c>
    </row>
    <row r="2252" spans="1:11" ht="15" customHeight="1">
      <c r="A2252" s="1">
        <v>7</v>
      </c>
      <c r="B2252" s="1">
        <v>930</v>
      </c>
      <c r="C2252" s="1" t="s">
        <v>53</v>
      </c>
      <c r="D2252" s="1" t="s">
        <v>3471</v>
      </c>
      <c r="E2252" s="1" t="s">
        <v>3472</v>
      </c>
      <c r="F2252" s="1">
        <v>4065</v>
      </c>
      <c r="G2252" s="1">
        <v>150.55000000000001</v>
      </c>
      <c r="H2252" s="1">
        <v>27</v>
      </c>
      <c r="I2252" s="1">
        <v>0</v>
      </c>
      <c r="J2252" s="1" t="s">
        <v>48</v>
      </c>
      <c r="K2252" s="9" t="str">
        <f t="shared" si="35"/>
        <v>GPA</v>
      </c>
    </row>
    <row r="2253" spans="1:11" ht="15" customHeight="1">
      <c r="A2253" s="1">
        <v>7</v>
      </c>
      <c r="B2253" s="1">
        <v>930</v>
      </c>
      <c r="C2253" s="1" t="s">
        <v>18</v>
      </c>
      <c r="D2253" s="1" t="s">
        <v>3473</v>
      </c>
      <c r="E2253" s="1" t="s">
        <v>3474</v>
      </c>
      <c r="F2253" s="1">
        <v>329</v>
      </c>
      <c r="G2253" s="1">
        <v>9.92</v>
      </c>
      <c r="H2253" s="1">
        <v>33</v>
      </c>
      <c r="I2253" s="1">
        <v>0</v>
      </c>
      <c r="J2253" s="1" t="s">
        <v>48</v>
      </c>
      <c r="K2253" s="9" t="str">
        <f t="shared" si="35"/>
        <v>GPA</v>
      </c>
    </row>
    <row r="2254" spans="1:11" ht="15" customHeight="1">
      <c r="A2254" s="1">
        <v>7</v>
      </c>
      <c r="B2254" s="1">
        <v>930</v>
      </c>
      <c r="C2254" s="1" t="s">
        <v>53</v>
      </c>
      <c r="D2254" s="1" t="s">
        <v>3473</v>
      </c>
      <c r="E2254" s="1" t="s">
        <v>3474</v>
      </c>
      <c r="F2254" s="1">
        <v>7010</v>
      </c>
      <c r="G2254" s="1">
        <v>75.75</v>
      </c>
      <c r="H2254" s="1">
        <v>93</v>
      </c>
      <c r="I2254" s="1">
        <v>0</v>
      </c>
      <c r="J2254" s="1" t="s">
        <v>48</v>
      </c>
      <c r="K2254" s="9" t="str">
        <f t="shared" si="35"/>
        <v>GPA</v>
      </c>
    </row>
    <row r="2255" spans="1:11" ht="15" customHeight="1">
      <c r="A2255" s="1">
        <v>7</v>
      </c>
      <c r="B2255" s="1">
        <v>930</v>
      </c>
      <c r="C2255" s="1" t="s">
        <v>53</v>
      </c>
      <c r="D2255" s="1" t="s">
        <v>3475</v>
      </c>
      <c r="E2255" s="1" t="s">
        <v>3476</v>
      </c>
      <c r="F2255" s="1">
        <v>208</v>
      </c>
      <c r="G2255" s="1">
        <v>5.73</v>
      </c>
      <c r="H2255" s="1">
        <v>36</v>
      </c>
      <c r="I2255" s="1">
        <v>0</v>
      </c>
      <c r="J2255" s="1" t="s">
        <v>48</v>
      </c>
      <c r="K2255" s="9" t="str">
        <f t="shared" si="35"/>
        <v>GPA</v>
      </c>
    </row>
    <row r="2256" spans="1:11" ht="15" customHeight="1">
      <c r="A2256" s="1">
        <v>7</v>
      </c>
      <c r="B2256" s="1">
        <v>930</v>
      </c>
      <c r="C2256" s="1" t="s">
        <v>53</v>
      </c>
      <c r="D2256" s="1" t="s">
        <v>3477</v>
      </c>
      <c r="E2256" s="1" t="s">
        <v>3478</v>
      </c>
      <c r="F2256" s="1">
        <v>4296</v>
      </c>
      <c r="G2256" s="1">
        <v>78.45</v>
      </c>
      <c r="H2256" s="1">
        <v>55</v>
      </c>
      <c r="I2256" s="1">
        <v>0</v>
      </c>
      <c r="J2256" s="1" t="s">
        <v>48</v>
      </c>
      <c r="K2256" s="9" t="str">
        <f t="shared" si="35"/>
        <v>GPA</v>
      </c>
    </row>
    <row r="2257" spans="1:11" ht="15" customHeight="1">
      <c r="A2257" s="1">
        <v>7</v>
      </c>
      <c r="B2257" s="1">
        <v>930</v>
      </c>
      <c r="C2257" s="1" t="s">
        <v>53</v>
      </c>
      <c r="D2257" s="1" t="s">
        <v>3479</v>
      </c>
      <c r="E2257" s="1" t="s">
        <v>3480</v>
      </c>
      <c r="F2257" s="1">
        <v>1802</v>
      </c>
      <c r="G2257" s="1">
        <v>42.75</v>
      </c>
      <c r="H2257" s="1">
        <v>42</v>
      </c>
      <c r="I2257" s="1">
        <v>0</v>
      </c>
      <c r="J2257" s="1" t="s">
        <v>48</v>
      </c>
      <c r="K2257" s="9" t="str">
        <f t="shared" si="35"/>
        <v>GPA</v>
      </c>
    </row>
    <row r="2258" spans="1:11" ht="15" customHeight="1">
      <c r="A2258" s="1">
        <v>7</v>
      </c>
      <c r="B2258" s="1">
        <v>930</v>
      </c>
      <c r="C2258" s="1" t="s">
        <v>18</v>
      </c>
      <c r="D2258" s="1" t="s">
        <v>3481</v>
      </c>
      <c r="E2258" s="1" t="s">
        <v>3482</v>
      </c>
      <c r="F2258" s="1">
        <v>879</v>
      </c>
      <c r="G2258" s="1">
        <v>69</v>
      </c>
      <c r="H2258" s="1">
        <v>13</v>
      </c>
      <c r="I2258" s="1">
        <v>0</v>
      </c>
      <c r="J2258" s="1" t="s">
        <v>48</v>
      </c>
      <c r="K2258" s="9" t="str">
        <f t="shared" si="35"/>
        <v>GPA</v>
      </c>
    </row>
    <row r="2259" spans="1:11" ht="15" customHeight="1">
      <c r="A2259" s="1">
        <v>7</v>
      </c>
      <c r="B2259" s="1">
        <v>930</v>
      </c>
      <c r="C2259" s="1" t="s">
        <v>53</v>
      </c>
      <c r="D2259" s="1" t="s">
        <v>3481</v>
      </c>
      <c r="E2259" s="1" t="s">
        <v>3482</v>
      </c>
      <c r="F2259" s="1">
        <v>42</v>
      </c>
      <c r="G2259" s="1">
        <v>4.01</v>
      </c>
      <c r="H2259" s="1">
        <v>10</v>
      </c>
      <c r="I2259" s="1">
        <v>0</v>
      </c>
      <c r="J2259" s="1" t="s">
        <v>48</v>
      </c>
      <c r="K2259" s="9" t="str">
        <f t="shared" si="35"/>
        <v>GPA</v>
      </c>
    </row>
    <row r="2260" spans="1:11" ht="15" customHeight="1">
      <c r="A2260" s="1">
        <v>7</v>
      </c>
      <c r="B2260" s="1">
        <v>930</v>
      </c>
      <c r="C2260" s="1" t="s">
        <v>53</v>
      </c>
      <c r="D2260" s="1" t="s">
        <v>3483</v>
      </c>
      <c r="E2260" s="1" t="s">
        <v>3484</v>
      </c>
      <c r="F2260" s="1">
        <v>3304</v>
      </c>
      <c r="G2260" s="1">
        <v>41.95</v>
      </c>
      <c r="H2260" s="1">
        <v>79</v>
      </c>
      <c r="I2260" s="1">
        <v>0</v>
      </c>
      <c r="J2260" s="1" t="s">
        <v>48</v>
      </c>
      <c r="K2260" s="9" t="str">
        <f t="shared" si="35"/>
        <v>GPA</v>
      </c>
    </row>
    <row r="2261" spans="1:11" ht="15" customHeight="1">
      <c r="A2261" s="1">
        <v>7</v>
      </c>
      <c r="B2261" s="1">
        <v>930</v>
      </c>
      <c r="C2261" s="1" t="s">
        <v>53</v>
      </c>
      <c r="D2261" s="1" t="s">
        <v>3485</v>
      </c>
      <c r="E2261" s="1" t="s">
        <v>3486</v>
      </c>
      <c r="F2261" s="1">
        <v>2419</v>
      </c>
      <c r="G2261" s="1">
        <v>49.72</v>
      </c>
      <c r="H2261" s="1">
        <v>49</v>
      </c>
      <c r="I2261" s="1">
        <v>0</v>
      </c>
      <c r="J2261" s="1" t="s">
        <v>48</v>
      </c>
      <c r="K2261" s="9" t="str">
        <f t="shared" si="35"/>
        <v>GPA</v>
      </c>
    </row>
    <row r="2262" spans="1:11" ht="15" customHeight="1">
      <c r="A2262" s="1">
        <v>7</v>
      </c>
      <c r="B2262" s="1">
        <v>930</v>
      </c>
      <c r="C2262" s="1" t="s">
        <v>53</v>
      </c>
      <c r="D2262" s="1" t="s">
        <v>3487</v>
      </c>
      <c r="E2262" s="1" t="s">
        <v>3488</v>
      </c>
      <c r="F2262" s="1">
        <v>3555</v>
      </c>
      <c r="G2262" s="1">
        <v>40.36</v>
      </c>
      <c r="H2262" s="1">
        <v>88</v>
      </c>
      <c r="I2262" s="1">
        <v>0</v>
      </c>
      <c r="J2262" s="1" t="s">
        <v>48</v>
      </c>
      <c r="K2262" s="9" t="str">
        <f t="shared" si="35"/>
        <v>GPA</v>
      </c>
    </row>
    <row r="2263" spans="1:11" ht="15" customHeight="1">
      <c r="A2263" s="1">
        <v>7</v>
      </c>
      <c r="B2263" s="1">
        <v>930</v>
      </c>
      <c r="C2263" s="1" t="s">
        <v>53</v>
      </c>
      <c r="D2263" s="1" t="s">
        <v>3489</v>
      </c>
      <c r="E2263" s="1" t="s">
        <v>3490</v>
      </c>
      <c r="F2263" s="1">
        <v>4010</v>
      </c>
      <c r="G2263" s="1">
        <v>77.349999999999994</v>
      </c>
      <c r="H2263" s="1">
        <v>52</v>
      </c>
      <c r="I2263" s="1">
        <v>0</v>
      </c>
      <c r="J2263" s="1" t="s">
        <v>48</v>
      </c>
      <c r="K2263" s="9" t="str">
        <f t="shared" si="35"/>
        <v>GPA</v>
      </c>
    </row>
    <row r="2264" spans="1:11" ht="15" customHeight="1">
      <c r="A2264" s="1">
        <v>7</v>
      </c>
      <c r="B2264" s="1">
        <v>930</v>
      </c>
      <c r="C2264" s="1" t="s">
        <v>53</v>
      </c>
      <c r="D2264" s="1" t="s">
        <v>3491</v>
      </c>
      <c r="E2264" s="1" t="s">
        <v>3492</v>
      </c>
      <c r="F2264" s="1">
        <v>3327</v>
      </c>
      <c r="G2264" s="1">
        <v>85.45</v>
      </c>
      <c r="H2264" s="1">
        <v>39</v>
      </c>
      <c r="I2264" s="1">
        <v>0</v>
      </c>
      <c r="J2264" s="1" t="s">
        <v>48</v>
      </c>
      <c r="K2264" s="9" t="str">
        <f t="shared" si="35"/>
        <v>GPA</v>
      </c>
    </row>
    <row r="2265" spans="1:11" ht="15" customHeight="1">
      <c r="A2265" s="1">
        <v>7</v>
      </c>
      <c r="B2265" s="1">
        <v>930</v>
      </c>
      <c r="C2265" s="1" t="s">
        <v>53</v>
      </c>
      <c r="D2265" s="1" t="s">
        <v>3493</v>
      </c>
      <c r="E2265" s="1" t="s">
        <v>3494</v>
      </c>
      <c r="F2265" s="1">
        <v>1092</v>
      </c>
      <c r="G2265" s="1">
        <v>24.68</v>
      </c>
      <c r="H2265" s="1">
        <v>44</v>
      </c>
      <c r="I2265" s="1">
        <v>0</v>
      </c>
      <c r="J2265" s="1" t="s">
        <v>48</v>
      </c>
      <c r="K2265" s="9" t="str">
        <f t="shared" si="35"/>
        <v>GPA</v>
      </c>
    </row>
    <row r="2266" spans="1:11" ht="15" customHeight="1">
      <c r="A2266" s="1">
        <v>7</v>
      </c>
      <c r="B2266" s="1">
        <v>930</v>
      </c>
      <c r="C2266" s="1" t="s">
        <v>53</v>
      </c>
      <c r="D2266" s="1" t="s">
        <v>3495</v>
      </c>
      <c r="E2266" s="1" t="s">
        <v>3496</v>
      </c>
      <c r="F2266" s="1">
        <v>6328</v>
      </c>
      <c r="G2266" s="1">
        <v>93.82</v>
      </c>
      <c r="H2266" s="1">
        <v>67</v>
      </c>
      <c r="I2266" s="1">
        <v>0</v>
      </c>
      <c r="J2266" s="1" t="s">
        <v>48</v>
      </c>
      <c r="K2266" s="9" t="str">
        <f t="shared" si="35"/>
        <v>GPA</v>
      </c>
    </row>
    <row r="2267" spans="1:11" ht="15" customHeight="1">
      <c r="A2267" s="1">
        <v>7</v>
      </c>
      <c r="B2267" s="1">
        <v>930</v>
      </c>
      <c r="C2267" s="1" t="s">
        <v>53</v>
      </c>
      <c r="D2267" s="1" t="s">
        <v>3497</v>
      </c>
      <c r="E2267" s="1" t="s">
        <v>3498</v>
      </c>
      <c r="F2267" s="1">
        <v>2897</v>
      </c>
      <c r="G2267" s="1">
        <v>59.07</v>
      </c>
      <c r="H2267" s="1">
        <v>49</v>
      </c>
      <c r="I2267" s="1">
        <v>0</v>
      </c>
      <c r="J2267" s="1" t="s">
        <v>48</v>
      </c>
      <c r="K2267" s="9" t="str">
        <f t="shared" si="35"/>
        <v>GPA</v>
      </c>
    </row>
    <row r="2268" spans="1:11" ht="15" customHeight="1">
      <c r="A2268" s="1">
        <v>7</v>
      </c>
      <c r="B2268" s="1">
        <v>930</v>
      </c>
      <c r="C2268" s="1" t="s">
        <v>53</v>
      </c>
      <c r="D2268" s="1" t="s">
        <v>3499</v>
      </c>
      <c r="E2268" s="1" t="s">
        <v>3500</v>
      </c>
      <c r="F2268" s="1">
        <v>2804</v>
      </c>
      <c r="G2268" s="1">
        <v>48.28</v>
      </c>
      <c r="H2268" s="1">
        <v>58</v>
      </c>
      <c r="I2268" s="1">
        <v>0</v>
      </c>
      <c r="J2268" s="1" t="s">
        <v>48</v>
      </c>
      <c r="K2268" s="9" t="str">
        <f t="shared" si="35"/>
        <v>GPA</v>
      </c>
    </row>
    <row r="2269" spans="1:11" ht="15" customHeight="1">
      <c r="A2269" s="1">
        <v>7</v>
      </c>
      <c r="B2269" s="1">
        <v>930</v>
      </c>
      <c r="C2269" s="1" t="s">
        <v>53</v>
      </c>
      <c r="D2269" s="1" t="s">
        <v>3501</v>
      </c>
      <c r="E2269" s="1" t="s">
        <v>3502</v>
      </c>
      <c r="F2269" s="1">
        <v>5411</v>
      </c>
      <c r="G2269" s="1">
        <v>77.239999999999995</v>
      </c>
      <c r="H2269" s="1">
        <v>70</v>
      </c>
      <c r="I2269" s="1">
        <v>0</v>
      </c>
      <c r="J2269" s="1" t="s">
        <v>48</v>
      </c>
      <c r="K2269" s="9" t="str">
        <f t="shared" si="35"/>
        <v>GPA</v>
      </c>
    </row>
    <row r="2270" spans="1:11" ht="15" customHeight="1">
      <c r="A2270" s="1">
        <v>7</v>
      </c>
      <c r="B2270" s="1">
        <v>930</v>
      </c>
      <c r="C2270" s="1" t="s">
        <v>53</v>
      </c>
      <c r="D2270" s="1" t="s">
        <v>3503</v>
      </c>
      <c r="E2270" s="1" t="s">
        <v>3504</v>
      </c>
      <c r="F2270" s="1">
        <v>5047</v>
      </c>
      <c r="G2270" s="1">
        <v>89.98</v>
      </c>
      <c r="H2270" s="1">
        <v>56</v>
      </c>
      <c r="I2270" s="1">
        <v>0</v>
      </c>
      <c r="J2270" s="1" t="s">
        <v>48</v>
      </c>
      <c r="K2270" s="9" t="str">
        <f t="shared" si="35"/>
        <v>GPA</v>
      </c>
    </row>
    <row r="2271" spans="1:11" ht="15" customHeight="1">
      <c r="A2271" s="1">
        <v>7</v>
      </c>
      <c r="B2271" s="1">
        <v>930</v>
      </c>
      <c r="C2271" s="1" t="s">
        <v>53</v>
      </c>
      <c r="D2271" s="1" t="s">
        <v>3505</v>
      </c>
      <c r="E2271" s="1" t="s">
        <v>3506</v>
      </c>
      <c r="F2271" s="1">
        <v>10885</v>
      </c>
      <c r="G2271" s="1">
        <v>142.76</v>
      </c>
      <c r="H2271" s="1">
        <v>76</v>
      </c>
      <c r="I2271" s="1">
        <v>0</v>
      </c>
      <c r="J2271" s="1" t="s">
        <v>48</v>
      </c>
      <c r="K2271" s="9" t="str">
        <f t="shared" si="35"/>
        <v>GPA</v>
      </c>
    </row>
    <row r="2272" spans="1:11" ht="15" customHeight="1">
      <c r="A2272" s="1">
        <v>7</v>
      </c>
      <c r="B2272" s="1">
        <v>930</v>
      </c>
      <c r="C2272" s="1" t="s">
        <v>53</v>
      </c>
      <c r="D2272" s="1" t="s">
        <v>3507</v>
      </c>
      <c r="E2272" s="1" t="s">
        <v>3508</v>
      </c>
      <c r="F2272" s="1">
        <v>5279</v>
      </c>
      <c r="G2272" s="1">
        <v>59.96</v>
      </c>
      <c r="H2272" s="1">
        <v>88</v>
      </c>
      <c r="I2272" s="1">
        <v>0</v>
      </c>
      <c r="J2272" s="1" t="s">
        <v>48</v>
      </c>
      <c r="K2272" s="9" t="str">
        <f t="shared" si="35"/>
        <v>GPA</v>
      </c>
    </row>
    <row r="2273" spans="1:11" ht="15" customHeight="1">
      <c r="A2273" s="1">
        <v>7</v>
      </c>
      <c r="B2273" s="1">
        <v>930</v>
      </c>
      <c r="C2273" s="1" t="s">
        <v>53</v>
      </c>
      <c r="D2273" s="1" t="s">
        <v>3509</v>
      </c>
      <c r="E2273" s="1" t="s">
        <v>3510</v>
      </c>
      <c r="F2273" s="1">
        <v>3206</v>
      </c>
      <c r="G2273" s="1">
        <v>74.040000000000006</v>
      </c>
      <c r="H2273" s="1">
        <v>43</v>
      </c>
      <c r="I2273" s="1">
        <v>0</v>
      </c>
      <c r="J2273" s="1" t="s">
        <v>48</v>
      </c>
      <c r="K2273" s="9" t="str">
        <f t="shared" si="35"/>
        <v>GPA</v>
      </c>
    </row>
    <row r="2274" spans="1:11" ht="15" customHeight="1">
      <c r="A2274" s="1">
        <v>7</v>
      </c>
      <c r="B2274" s="1">
        <v>930</v>
      </c>
      <c r="C2274" s="1" t="s">
        <v>53</v>
      </c>
      <c r="D2274" s="1" t="s">
        <v>3511</v>
      </c>
      <c r="E2274" s="1" t="s">
        <v>3512</v>
      </c>
      <c r="F2274" s="1">
        <v>11996</v>
      </c>
      <c r="G2274" s="1">
        <v>111.06</v>
      </c>
      <c r="H2274" s="1">
        <v>108</v>
      </c>
      <c r="I2274" s="1">
        <v>0</v>
      </c>
      <c r="J2274" s="1" t="s">
        <v>48</v>
      </c>
      <c r="K2274" s="9" t="str">
        <f t="shared" si="35"/>
        <v>GPA</v>
      </c>
    </row>
    <row r="2275" spans="1:11" ht="15" customHeight="1">
      <c r="A2275" s="1">
        <v>7</v>
      </c>
      <c r="B2275" s="1">
        <v>930</v>
      </c>
      <c r="C2275" s="1" t="s">
        <v>53</v>
      </c>
      <c r="D2275" s="1" t="s">
        <v>3513</v>
      </c>
      <c r="E2275" s="1" t="s">
        <v>3514</v>
      </c>
      <c r="F2275" s="1">
        <v>8441</v>
      </c>
      <c r="G2275" s="1">
        <v>95.4</v>
      </c>
      <c r="H2275" s="1">
        <v>88</v>
      </c>
      <c r="I2275" s="1">
        <v>0</v>
      </c>
      <c r="J2275" s="1" t="s">
        <v>48</v>
      </c>
      <c r="K2275" s="9" t="str">
        <f t="shared" si="35"/>
        <v>GPA</v>
      </c>
    </row>
    <row r="2276" spans="1:11" ht="15" customHeight="1">
      <c r="A2276" s="1">
        <v>7</v>
      </c>
      <c r="B2276" s="1">
        <v>930</v>
      </c>
      <c r="C2276" s="1" t="s">
        <v>53</v>
      </c>
      <c r="D2276" s="1" t="s">
        <v>3515</v>
      </c>
      <c r="E2276" s="1" t="s">
        <v>3516</v>
      </c>
      <c r="F2276" s="1">
        <v>8224</v>
      </c>
      <c r="G2276" s="1">
        <v>101.97</v>
      </c>
      <c r="H2276" s="1">
        <v>81</v>
      </c>
      <c r="I2276" s="1">
        <v>0</v>
      </c>
      <c r="J2276" s="1" t="s">
        <v>48</v>
      </c>
      <c r="K2276" s="9" t="str">
        <f t="shared" si="35"/>
        <v>GPA</v>
      </c>
    </row>
    <row r="2277" spans="1:11" ht="15" customHeight="1">
      <c r="A2277" s="1">
        <v>7</v>
      </c>
      <c r="B2277" s="1">
        <v>930</v>
      </c>
      <c r="C2277" s="1" t="s">
        <v>53</v>
      </c>
      <c r="D2277" s="1" t="s">
        <v>3517</v>
      </c>
      <c r="E2277" s="1" t="s">
        <v>3518</v>
      </c>
      <c r="F2277" s="1">
        <v>5403</v>
      </c>
      <c r="G2277" s="1">
        <v>63.1</v>
      </c>
      <c r="H2277" s="1">
        <v>86</v>
      </c>
      <c r="I2277" s="1">
        <v>0</v>
      </c>
      <c r="J2277" s="1" t="s">
        <v>48</v>
      </c>
      <c r="K2277" s="9" t="str">
        <f t="shared" si="35"/>
        <v>GPA</v>
      </c>
    </row>
    <row r="2278" spans="1:11" ht="15" customHeight="1">
      <c r="A2278" s="1">
        <v>7</v>
      </c>
      <c r="B2278" s="1">
        <v>930</v>
      </c>
      <c r="C2278" s="1" t="s">
        <v>53</v>
      </c>
      <c r="D2278" s="1" t="s">
        <v>3519</v>
      </c>
      <c r="E2278" s="1" t="s">
        <v>3520</v>
      </c>
      <c r="F2278" s="1">
        <v>1402</v>
      </c>
      <c r="G2278" s="1">
        <v>27.04</v>
      </c>
      <c r="H2278" s="1">
        <v>52</v>
      </c>
      <c r="I2278" s="1">
        <v>0</v>
      </c>
      <c r="J2278" s="1" t="s">
        <v>48</v>
      </c>
      <c r="K2278" s="9" t="str">
        <f t="shared" si="35"/>
        <v>GPA</v>
      </c>
    </row>
    <row r="2279" spans="1:11" ht="15" customHeight="1">
      <c r="A2279" s="1">
        <v>7</v>
      </c>
      <c r="B2279" s="1">
        <v>930</v>
      </c>
      <c r="C2279" s="1" t="s">
        <v>53</v>
      </c>
      <c r="D2279" s="1" t="s">
        <v>3521</v>
      </c>
      <c r="E2279" s="1" t="s">
        <v>3522</v>
      </c>
      <c r="F2279" s="1">
        <v>528</v>
      </c>
      <c r="G2279" s="1">
        <v>11.45</v>
      </c>
      <c r="H2279" s="1">
        <v>46</v>
      </c>
      <c r="I2279" s="1">
        <v>0</v>
      </c>
      <c r="J2279" s="1" t="s">
        <v>48</v>
      </c>
      <c r="K2279" s="9" t="str">
        <f t="shared" si="35"/>
        <v>GPA</v>
      </c>
    </row>
    <row r="2280" spans="1:11" ht="15" customHeight="1">
      <c r="A2280" s="1">
        <v>7</v>
      </c>
      <c r="B2280" s="1">
        <v>930</v>
      </c>
      <c r="C2280" s="1" t="s">
        <v>53</v>
      </c>
      <c r="D2280" s="1" t="s">
        <v>3523</v>
      </c>
      <c r="E2280" s="1" t="s">
        <v>3524</v>
      </c>
      <c r="F2280" s="1">
        <v>3739</v>
      </c>
      <c r="G2280" s="1">
        <v>66.64</v>
      </c>
      <c r="H2280" s="1">
        <v>56</v>
      </c>
      <c r="I2280" s="1">
        <v>0</v>
      </c>
      <c r="J2280" s="1" t="s">
        <v>48</v>
      </c>
      <c r="K2280" s="9" t="str">
        <f t="shared" si="35"/>
        <v>GPA</v>
      </c>
    </row>
    <row r="2281" spans="1:11" ht="15" customHeight="1">
      <c r="A2281" s="1">
        <v>7</v>
      </c>
      <c r="B2281" s="1">
        <v>930</v>
      </c>
      <c r="C2281" s="1" t="s">
        <v>53</v>
      </c>
      <c r="D2281" s="1" t="s">
        <v>3525</v>
      </c>
      <c r="E2281" s="1" t="s">
        <v>3526</v>
      </c>
      <c r="F2281" s="1">
        <v>6261</v>
      </c>
      <c r="G2281" s="1">
        <v>97.72</v>
      </c>
      <c r="H2281" s="1">
        <v>64</v>
      </c>
      <c r="I2281" s="1">
        <v>0</v>
      </c>
      <c r="J2281" s="1" t="s">
        <v>48</v>
      </c>
      <c r="K2281" s="9" t="str">
        <f t="shared" si="35"/>
        <v>GPA</v>
      </c>
    </row>
    <row r="2282" spans="1:11" ht="15" customHeight="1">
      <c r="A2282" s="1">
        <v>7</v>
      </c>
      <c r="B2282" s="1">
        <v>930</v>
      </c>
      <c r="C2282" s="1" t="s">
        <v>53</v>
      </c>
      <c r="D2282" s="1" t="s">
        <v>3527</v>
      </c>
      <c r="E2282" s="1" t="s">
        <v>3528</v>
      </c>
      <c r="F2282" s="1">
        <v>4980</v>
      </c>
      <c r="G2282" s="1">
        <v>83.11</v>
      </c>
      <c r="H2282" s="1">
        <v>60</v>
      </c>
      <c r="I2282" s="1">
        <v>0</v>
      </c>
      <c r="J2282" s="1" t="s">
        <v>48</v>
      </c>
      <c r="K2282" s="9" t="str">
        <f t="shared" si="35"/>
        <v>GPA</v>
      </c>
    </row>
    <row r="2283" spans="1:11" ht="15" customHeight="1">
      <c r="A2283" s="1">
        <v>7</v>
      </c>
      <c r="B2283" s="1">
        <v>930</v>
      </c>
      <c r="C2283" s="1" t="s">
        <v>53</v>
      </c>
      <c r="D2283" s="1" t="s">
        <v>3529</v>
      </c>
      <c r="E2283" s="1" t="s">
        <v>3530</v>
      </c>
      <c r="F2283" s="1">
        <v>9204</v>
      </c>
      <c r="G2283" s="1">
        <v>90.92</v>
      </c>
      <c r="H2283" s="1">
        <v>101</v>
      </c>
      <c r="I2283" s="1">
        <v>0</v>
      </c>
      <c r="J2283" s="1" t="s">
        <v>48</v>
      </c>
      <c r="K2283" s="9" t="str">
        <f t="shared" si="35"/>
        <v>GPA</v>
      </c>
    </row>
    <row r="2284" spans="1:11" ht="15" customHeight="1">
      <c r="A2284" s="1">
        <v>7</v>
      </c>
      <c r="B2284" s="1">
        <v>930</v>
      </c>
      <c r="C2284" s="1" t="s">
        <v>53</v>
      </c>
      <c r="D2284" s="1" t="s">
        <v>3531</v>
      </c>
      <c r="E2284" s="1" t="s">
        <v>3532</v>
      </c>
      <c r="F2284" s="1">
        <v>404</v>
      </c>
      <c r="G2284" s="1">
        <v>14.38</v>
      </c>
      <c r="H2284" s="1">
        <v>28</v>
      </c>
      <c r="I2284" s="1">
        <v>0</v>
      </c>
      <c r="J2284" s="1" t="s">
        <v>48</v>
      </c>
      <c r="K2284" s="9" t="str">
        <f t="shared" si="35"/>
        <v>GPA</v>
      </c>
    </row>
    <row r="2285" spans="1:11" ht="15" customHeight="1">
      <c r="A2285" s="1">
        <v>7</v>
      </c>
      <c r="B2285" s="1">
        <v>930</v>
      </c>
      <c r="C2285" s="1" t="s">
        <v>53</v>
      </c>
      <c r="D2285" s="1" t="s">
        <v>3533</v>
      </c>
      <c r="E2285" s="1" t="s">
        <v>3534</v>
      </c>
      <c r="F2285" s="1">
        <v>6704</v>
      </c>
      <c r="G2285" s="1">
        <v>79.72</v>
      </c>
      <c r="H2285" s="1">
        <v>84</v>
      </c>
      <c r="I2285" s="1">
        <v>0</v>
      </c>
      <c r="J2285" s="1" t="s">
        <v>48</v>
      </c>
      <c r="K2285" s="9" t="str">
        <f t="shared" si="35"/>
        <v>GPA</v>
      </c>
    </row>
    <row r="2286" spans="1:11" ht="15" customHeight="1">
      <c r="A2286" s="1">
        <v>7</v>
      </c>
      <c r="B2286" s="1">
        <v>930</v>
      </c>
      <c r="C2286" s="1" t="s">
        <v>53</v>
      </c>
      <c r="D2286" s="1" t="s">
        <v>3535</v>
      </c>
      <c r="E2286" s="1" t="s">
        <v>3536</v>
      </c>
      <c r="F2286" s="1">
        <v>2975</v>
      </c>
      <c r="G2286" s="1">
        <v>50.79</v>
      </c>
      <c r="H2286" s="1">
        <v>59</v>
      </c>
      <c r="I2286" s="1">
        <v>0</v>
      </c>
      <c r="J2286" s="1" t="s">
        <v>48</v>
      </c>
      <c r="K2286" s="9" t="str">
        <f t="shared" si="35"/>
        <v>GPA</v>
      </c>
    </row>
    <row r="2287" spans="1:11" ht="15" customHeight="1">
      <c r="A2287" s="1">
        <v>7</v>
      </c>
      <c r="B2287" s="1">
        <v>930</v>
      </c>
      <c r="C2287" s="1" t="s">
        <v>53</v>
      </c>
      <c r="D2287" s="1" t="s">
        <v>3537</v>
      </c>
      <c r="E2287" s="1" t="s">
        <v>3538</v>
      </c>
      <c r="F2287" s="1">
        <v>6582</v>
      </c>
      <c r="G2287" s="1">
        <v>88.93</v>
      </c>
      <c r="H2287" s="1">
        <v>74</v>
      </c>
      <c r="I2287" s="1">
        <v>0</v>
      </c>
      <c r="J2287" s="1" t="s">
        <v>48</v>
      </c>
      <c r="K2287" s="9" t="str">
        <f t="shared" si="35"/>
        <v>GPA</v>
      </c>
    </row>
    <row r="2288" spans="1:11" ht="15" customHeight="1">
      <c r="A2288" s="1">
        <v>7</v>
      </c>
      <c r="B2288" s="1">
        <v>930</v>
      </c>
      <c r="C2288" s="1" t="s">
        <v>53</v>
      </c>
      <c r="D2288" s="1" t="s">
        <v>3539</v>
      </c>
      <c r="E2288" s="1" t="s">
        <v>3540</v>
      </c>
      <c r="F2288" s="1">
        <v>3270</v>
      </c>
      <c r="G2288" s="1">
        <v>74.92</v>
      </c>
      <c r="H2288" s="1">
        <v>44</v>
      </c>
      <c r="I2288" s="1">
        <v>0</v>
      </c>
      <c r="J2288" s="1" t="s">
        <v>48</v>
      </c>
      <c r="K2288" s="9" t="str">
        <f t="shared" si="35"/>
        <v>GPA</v>
      </c>
    </row>
    <row r="2289" spans="1:11" ht="15" customHeight="1">
      <c r="A2289" s="1">
        <v>7</v>
      </c>
      <c r="B2289" s="1">
        <v>930</v>
      </c>
      <c r="C2289" s="1" t="s">
        <v>53</v>
      </c>
      <c r="D2289" s="1" t="s">
        <v>3541</v>
      </c>
      <c r="E2289" s="1" t="s">
        <v>3542</v>
      </c>
      <c r="F2289" s="1">
        <v>4570</v>
      </c>
      <c r="G2289" s="1">
        <v>58.94</v>
      </c>
      <c r="H2289" s="1">
        <v>78</v>
      </c>
      <c r="I2289" s="1">
        <v>0</v>
      </c>
      <c r="J2289" s="1" t="s">
        <v>48</v>
      </c>
      <c r="K2289" s="9" t="str">
        <f t="shared" si="35"/>
        <v>GPA</v>
      </c>
    </row>
    <row r="2290" spans="1:11" ht="15" customHeight="1">
      <c r="A2290" s="1">
        <v>7</v>
      </c>
      <c r="B2290" s="1">
        <v>930</v>
      </c>
      <c r="C2290" s="1" t="s">
        <v>53</v>
      </c>
      <c r="D2290" s="1" t="s">
        <v>3543</v>
      </c>
      <c r="E2290" s="1" t="s">
        <v>3544</v>
      </c>
      <c r="F2290" s="1">
        <v>4562</v>
      </c>
      <c r="G2290" s="1">
        <v>56.54</v>
      </c>
      <c r="H2290" s="1">
        <v>81</v>
      </c>
      <c r="I2290" s="1">
        <v>0</v>
      </c>
      <c r="J2290" s="1" t="s">
        <v>48</v>
      </c>
      <c r="K2290" s="9" t="str">
        <f t="shared" si="35"/>
        <v>GPA</v>
      </c>
    </row>
    <row r="2291" spans="1:11" ht="15" customHeight="1">
      <c r="A2291" s="1">
        <v>7</v>
      </c>
      <c r="B2291" s="1">
        <v>930</v>
      </c>
      <c r="C2291" s="1" t="s">
        <v>53</v>
      </c>
      <c r="D2291" s="1" t="s">
        <v>3545</v>
      </c>
      <c r="E2291" s="1" t="s">
        <v>3546</v>
      </c>
      <c r="F2291" s="1">
        <v>10998</v>
      </c>
      <c r="G2291" s="1">
        <v>119.02</v>
      </c>
      <c r="H2291" s="1">
        <v>92</v>
      </c>
      <c r="I2291" s="1">
        <v>0</v>
      </c>
      <c r="J2291" s="1" t="s">
        <v>48</v>
      </c>
      <c r="K2291" s="9" t="str">
        <f t="shared" si="35"/>
        <v>GPA</v>
      </c>
    </row>
    <row r="2292" spans="1:11" ht="15" customHeight="1">
      <c r="A2292" s="1">
        <v>7</v>
      </c>
      <c r="B2292" s="1">
        <v>930</v>
      </c>
      <c r="C2292" s="1" t="s">
        <v>53</v>
      </c>
      <c r="D2292" s="1" t="s">
        <v>3547</v>
      </c>
      <c r="E2292" s="1" t="s">
        <v>3548</v>
      </c>
      <c r="F2292" s="1">
        <v>11388</v>
      </c>
      <c r="G2292" s="1">
        <v>107.45</v>
      </c>
      <c r="H2292" s="1">
        <v>106</v>
      </c>
      <c r="I2292" s="1">
        <v>0</v>
      </c>
      <c r="J2292" s="1" t="s">
        <v>48</v>
      </c>
      <c r="K2292" s="9" t="str">
        <f t="shared" si="35"/>
        <v>GPA</v>
      </c>
    </row>
    <row r="2293" spans="1:11" ht="15" customHeight="1">
      <c r="A2293" s="1">
        <v>7</v>
      </c>
      <c r="B2293" s="1">
        <v>930</v>
      </c>
      <c r="C2293" s="1" t="s">
        <v>53</v>
      </c>
      <c r="D2293" s="1" t="s">
        <v>3549</v>
      </c>
      <c r="E2293" s="1" t="s">
        <v>3550</v>
      </c>
      <c r="F2293" s="1">
        <v>1330</v>
      </c>
      <c r="G2293" s="1">
        <v>10.65</v>
      </c>
      <c r="H2293" s="1">
        <v>125</v>
      </c>
      <c r="I2293" s="1">
        <v>0</v>
      </c>
      <c r="J2293" s="1" t="s">
        <v>48</v>
      </c>
      <c r="K2293" s="9" t="str">
        <f t="shared" si="35"/>
        <v>GPA</v>
      </c>
    </row>
    <row r="2294" spans="1:11" ht="15" customHeight="1">
      <c r="A2294" s="1">
        <v>7</v>
      </c>
      <c r="B2294" s="1">
        <v>930</v>
      </c>
      <c r="C2294" s="1" t="s">
        <v>53</v>
      </c>
      <c r="D2294" s="1" t="s">
        <v>3551</v>
      </c>
      <c r="E2294" s="1" t="s">
        <v>3552</v>
      </c>
      <c r="F2294" s="1">
        <v>3233</v>
      </c>
      <c r="G2294" s="1">
        <v>38.200000000000003</v>
      </c>
      <c r="H2294" s="1">
        <v>85</v>
      </c>
      <c r="I2294" s="1">
        <v>0</v>
      </c>
      <c r="J2294" s="1" t="s">
        <v>48</v>
      </c>
      <c r="K2294" s="9" t="str">
        <f t="shared" si="35"/>
        <v>GPA</v>
      </c>
    </row>
    <row r="2295" spans="1:11" ht="15" customHeight="1">
      <c r="A2295" s="1">
        <v>7</v>
      </c>
      <c r="B2295" s="1">
        <v>930</v>
      </c>
      <c r="C2295" s="1" t="s">
        <v>53</v>
      </c>
      <c r="D2295" s="1" t="s">
        <v>3553</v>
      </c>
      <c r="E2295" s="1" t="s">
        <v>3554</v>
      </c>
      <c r="F2295" s="1">
        <v>1409</v>
      </c>
      <c r="G2295" s="1">
        <v>28.98</v>
      </c>
      <c r="H2295" s="1">
        <v>49</v>
      </c>
      <c r="I2295" s="1">
        <v>0</v>
      </c>
      <c r="J2295" s="1" t="s">
        <v>48</v>
      </c>
      <c r="K2295" s="9" t="str">
        <f t="shared" si="35"/>
        <v>GPA</v>
      </c>
    </row>
    <row r="2296" spans="1:11" ht="15" customHeight="1">
      <c r="A2296" s="1">
        <v>7</v>
      </c>
      <c r="B2296" s="1">
        <v>930</v>
      </c>
      <c r="C2296" s="1" t="s">
        <v>53</v>
      </c>
      <c r="D2296" s="1" t="s">
        <v>3555</v>
      </c>
      <c r="E2296" s="1" t="s">
        <v>3556</v>
      </c>
      <c r="F2296" s="1">
        <v>107</v>
      </c>
      <c r="G2296" s="1">
        <v>1.42</v>
      </c>
      <c r="H2296" s="1">
        <v>75</v>
      </c>
      <c r="I2296" s="1">
        <v>0</v>
      </c>
      <c r="J2296" s="1" t="s">
        <v>48</v>
      </c>
      <c r="K2296" s="9" t="str">
        <f t="shared" si="35"/>
        <v>GPA</v>
      </c>
    </row>
    <row r="2297" spans="1:11" ht="15" customHeight="1">
      <c r="A2297" s="1">
        <v>7</v>
      </c>
      <c r="B2297" s="1">
        <v>930</v>
      </c>
      <c r="C2297" s="1" t="s">
        <v>53</v>
      </c>
      <c r="D2297" s="1" t="s">
        <v>3557</v>
      </c>
      <c r="E2297" s="1" t="s">
        <v>3558</v>
      </c>
      <c r="F2297" s="1">
        <v>4878</v>
      </c>
      <c r="G2297" s="1">
        <v>71.28</v>
      </c>
      <c r="H2297" s="1">
        <v>68</v>
      </c>
      <c r="I2297" s="1">
        <v>0</v>
      </c>
      <c r="J2297" s="1" t="s">
        <v>48</v>
      </c>
      <c r="K2297" s="9" t="str">
        <f t="shared" si="35"/>
        <v>GPA</v>
      </c>
    </row>
    <row r="2298" spans="1:11" ht="15" customHeight="1">
      <c r="A2298" s="1">
        <v>7</v>
      </c>
      <c r="B2298" s="1">
        <v>930</v>
      </c>
      <c r="C2298" s="1" t="s">
        <v>53</v>
      </c>
      <c r="D2298" s="1" t="s">
        <v>3559</v>
      </c>
      <c r="E2298" s="1" t="s">
        <v>3560</v>
      </c>
      <c r="F2298" s="1">
        <v>7971</v>
      </c>
      <c r="G2298" s="1">
        <v>91.02</v>
      </c>
      <c r="H2298" s="1">
        <v>88</v>
      </c>
      <c r="I2298" s="1">
        <v>0</v>
      </c>
      <c r="J2298" s="1" t="s">
        <v>48</v>
      </c>
      <c r="K2298" s="9" t="str">
        <f t="shared" si="35"/>
        <v>GPA</v>
      </c>
    </row>
    <row r="2299" spans="1:11" ht="15" customHeight="1">
      <c r="A2299" s="1">
        <v>7</v>
      </c>
      <c r="B2299" s="1">
        <v>930</v>
      </c>
      <c r="C2299" s="1" t="s">
        <v>53</v>
      </c>
      <c r="D2299" s="1" t="s">
        <v>3561</v>
      </c>
      <c r="E2299" s="1" t="s">
        <v>3562</v>
      </c>
      <c r="F2299" s="1">
        <v>2216</v>
      </c>
      <c r="G2299" s="1">
        <v>32.03</v>
      </c>
      <c r="H2299" s="1">
        <v>69</v>
      </c>
      <c r="I2299" s="1">
        <v>0</v>
      </c>
      <c r="J2299" s="1" t="s">
        <v>48</v>
      </c>
      <c r="K2299" s="9" t="str">
        <f t="shared" si="35"/>
        <v>GPA</v>
      </c>
    </row>
    <row r="2300" spans="1:11" ht="15" customHeight="1">
      <c r="A2300" s="1">
        <v>7</v>
      </c>
      <c r="B2300" s="1">
        <v>930</v>
      </c>
      <c r="C2300" s="1" t="s">
        <v>53</v>
      </c>
      <c r="D2300" s="1" t="s">
        <v>3563</v>
      </c>
      <c r="E2300" s="1" t="s">
        <v>3564</v>
      </c>
      <c r="F2300" s="1">
        <v>3581</v>
      </c>
      <c r="G2300" s="1">
        <v>42.94</v>
      </c>
      <c r="H2300" s="1">
        <v>83</v>
      </c>
      <c r="I2300" s="1">
        <v>0</v>
      </c>
      <c r="J2300" s="1" t="s">
        <v>48</v>
      </c>
      <c r="K2300" s="9" t="str">
        <f t="shared" si="35"/>
        <v>GPA</v>
      </c>
    </row>
    <row r="2301" spans="1:11" ht="15" customHeight="1">
      <c r="A2301" s="1">
        <v>7</v>
      </c>
      <c r="B2301" s="1">
        <v>930</v>
      </c>
      <c r="C2301" s="1" t="s">
        <v>53</v>
      </c>
      <c r="D2301" s="1" t="s">
        <v>3565</v>
      </c>
      <c r="E2301" s="1" t="s">
        <v>3566</v>
      </c>
      <c r="F2301" s="1">
        <v>4572</v>
      </c>
      <c r="G2301" s="1">
        <v>57.45</v>
      </c>
      <c r="H2301" s="1">
        <v>80</v>
      </c>
      <c r="I2301" s="1">
        <v>0</v>
      </c>
      <c r="J2301" s="1" t="s">
        <v>48</v>
      </c>
      <c r="K2301" s="9" t="str">
        <f t="shared" si="35"/>
        <v>GPA</v>
      </c>
    </row>
    <row r="2302" spans="1:11" ht="15" customHeight="1">
      <c r="A2302" s="1">
        <v>7</v>
      </c>
      <c r="B2302" s="1">
        <v>930</v>
      </c>
      <c r="C2302" s="1" t="s">
        <v>53</v>
      </c>
      <c r="D2302" s="1" t="s">
        <v>3567</v>
      </c>
      <c r="E2302" s="1" t="s">
        <v>3568</v>
      </c>
      <c r="F2302" s="1">
        <v>2849</v>
      </c>
      <c r="G2302" s="1">
        <v>36.93</v>
      </c>
      <c r="H2302" s="1">
        <v>77</v>
      </c>
      <c r="I2302" s="1">
        <v>0</v>
      </c>
      <c r="J2302" s="1" t="s">
        <v>48</v>
      </c>
      <c r="K2302" s="9" t="str">
        <f t="shared" si="35"/>
        <v>GPA</v>
      </c>
    </row>
    <row r="2303" spans="1:11" ht="15" customHeight="1">
      <c r="A2303" s="1">
        <v>7</v>
      </c>
      <c r="B2303" s="1">
        <v>930</v>
      </c>
      <c r="C2303" s="1" t="s">
        <v>53</v>
      </c>
      <c r="D2303" s="1" t="s">
        <v>3569</v>
      </c>
      <c r="E2303" s="1" t="s">
        <v>3570</v>
      </c>
      <c r="F2303" s="1">
        <v>2639</v>
      </c>
      <c r="G2303" s="1">
        <v>41.25</v>
      </c>
      <c r="H2303" s="1">
        <v>64</v>
      </c>
      <c r="I2303" s="1">
        <v>0</v>
      </c>
      <c r="J2303" s="1" t="s">
        <v>48</v>
      </c>
      <c r="K2303" s="9" t="str">
        <f t="shared" si="35"/>
        <v>GPA</v>
      </c>
    </row>
    <row r="2304" spans="1:11" ht="15" customHeight="1">
      <c r="A2304" s="1">
        <v>7</v>
      </c>
      <c r="B2304" s="1">
        <v>930</v>
      </c>
      <c r="C2304" s="1" t="s">
        <v>53</v>
      </c>
      <c r="D2304" s="1" t="s">
        <v>3571</v>
      </c>
      <c r="E2304" s="1" t="s">
        <v>3572</v>
      </c>
      <c r="F2304" s="1">
        <v>2986</v>
      </c>
      <c r="G2304" s="1">
        <v>44.91</v>
      </c>
      <c r="H2304" s="1">
        <v>66</v>
      </c>
      <c r="I2304" s="1">
        <v>0</v>
      </c>
      <c r="J2304" s="1" t="s">
        <v>48</v>
      </c>
      <c r="K2304" s="9" t="str">
        <f t="shared" si="35"/>
        <v>GPA</v>
      </c>
    </row>
    <row r="2305" spans="1:11" ht="15" customHeight="1">
      <c r="A2305" s="1">
        <v>7</v>
      </c>
      <c r="B2305" s="1">
        <v>930</v>
      </c>
      <c r="C2305" s="1" t="s">
        <v>53</v>
      </c>
      <c r="D2305" s="1" t="s">
        <v>3573</v>
      </c>
      <c r="E2305" s="1" t="s">
        <v>3574</v>
      </c>
      <c r="F2305" s="1">
        <v>3445</v>
      </c>
      <c r="G2305" s="1">
        <v>48.25</v>
      </c>
      <c r="H2305" s="1">
        <v>71</v>
      </c>
      <c r="I2305" s="1">
        <v>0</v>
      </c>
      <c r="J2305" s="1" t="s">
        <v>48</v>
      </c>
      <c r="K2305" s="9" t="str">
        <f t="shared" si="35"/>
        <v>GPA</v>
      </c>
    </row>
    <row r="2306" spans="1:11" ht="15" customHeight="1">
      <c r="A2306" s="1">
        <v>7</v>
      </c>
      <c r="B2306" s="1">
        <v>930</v>
      </c>
      <c r="C2306" s="1" t="s">
        <v>53</v>
      </c>
      <c r="D2306" s="1" t="s">
        <v>3575</v>
      </c>
      <c r="E2306" s="1" t="s">
        <v>3576</v>
      </c>
      <c r="F2306" s="1">
        <v>1488</v>
      </c>
      <c r="G2306" s="1">
        <v>22.53</v>
      </c>
      <c r="H2306" s="1">
        <v>66</v>
      </c>
      <c r="I2306" s="1">
        <v>0</v>
      </c>
      <c r="J2306" s="1" t="s">
        <v>48</v>
      </c>
      <c r="K2306" s="9" t="str">
        <f t="shared" ref="K2306:K2369" si="36">IF(J2306&lt;&gt;"",IF(OR(UPPER(J2306)="TERCEIRO",UPPER(J2306)="TERCEIRA"),"TERCEIRA",IF(UPPER(J2306)="GPA","GPA",J2306)),IF(LEFT(D2306,1)="T","TERCEIRA","GPA"))</f>
        <v>GPA</v>
      </c>
    </row>
    <row r="2307" spans="1:11" ht="15" customHeight="1">
      <c r="A2307" s="1">
        <v>7</v>
      </c>
      <c r="B2307" s="1">
        <v>930</v>
      </c>
      <c r="C2307" s="1" t="s">
        <v>53</v>
      </c>
      <c r="D2307" s="1" t="s">
        <v>3577</v>
      </c>
      <c r="E2307" s="1" t="s">
        <v>3578</v>
      </c>
      <c r="F2307" s="1">
        <v>1855</v>
      </c>
      <c r="G2307" s="1">
        <v>22.61</v>
      </c>
      <c r="H2307" s="1">
        <v>82</v>
      </c>
      <c r="I2307" s="1">
        <v>0</v>
      </c>
      <c r="J2307" s="1" t="s">
        <v>48</v>
      </c>
      <c r="K2307" s="9" t="str">
        <f t="shared" si="36"/>
        <v>GPA</v>
      </c>
    </row>
    <row r="2308" spans="1:11" ht="15" customHeight="1">
      <c r="A2308" s="1">
        <v>7</v>
      </c>
      <c r="B2308" s="1">
        <v>930</v>
      </c>
      <c r="C2308" s="1" t="s">
        <v>19</v>
      </c>
      <c r="D2308" s="1" t="s">
        <v>3579</v>
      </c>
      <c r="E2308" s="1" t="s">
        <v>3580</v>
      </c>
      <c r="F2308" s="1">
        <v>346</v>
      </c>
      <c r="G2308" s="1">
        <v>14.82</v>
      </c>
      <c r="H2308" s="1">
        <v>23</v>
      </c>
      <c r="I2308" s="1">
        <v>0</v>
      </c>
      <c r="J2308" s="1" t="s">
        <v>48</v>
      </c>
      <c r="K2308" s="9" t="str">
        <f t="shared" si="36"/>
        <v>GPA</v>
      </c>
    </row>
    <row r="2309" spans="1:11" ht="15" customHeight="1">
      <c r="A2309" s="1">
        <v>7</v>
      </c>
      <c r="B2309" s="1">
        <v>930</v>
      </c>
      <c r="C2309" s="1" t="s">
        <v>20</v>
      </c>
      <c r="D2309" s="1" t="s">
        <v>3581</v>
      </c>
      <c r="E2309" s="1" t="s">
        <v>3582</v>
      </c>
      <c r="F2309" s="1">
        <v>10</v>
      </c>
      <c r="G2309" s="1">
        <v>0.72</v>
      </c>
      <c r="H2309" s="1">
        <v>14</v>
      </c>
      <c r="I2309" s="1">
        <v>0</v>
      </c>
      <c r="J2309" s="1" t="s">
        <v>48</v>
      </c>
      <c r="K2309" s="9" t="str">
        <f t="shared" si="36"/>
        <v>GPA</v>
      </c>
    </row>
    <row r="2310" spans="1:11" ht="15" customHeight="1">
      <c r="A2310" s="1">
        <v>7</v>
      </c>
      <c r="B2310" s="1">
        <v>930</v>
      </c>
      <c r="C2310" s="1" t="s">
        <v>19</v>
      </c>
      <c r="D2310" s="1" t="s">
        <v>3581</v>
      </c>
      <c r="E2310" s="1" t="s">
        <v>3582</v>
      </c>
      <c r="F2310" s="1">
        <v>1746</v>
      </c>
      <c r="G2310" s="1">
        <v>134.01</v>
      </c>
      <c r="H2310" s="1">
        <v>13</v>
      </c>
      <c r="I2310" s="1">
        <v>0</v>
      </c>
      <c r="J2310" s="1" t="s">
        <v>48</v>
      </c>
      <c r="K2310" s="9" t="str">
        <f t="shared" si="36"/>
        <v>GPA</v>
      </c>
    </row>
    <row r="2311" spans="1:11" ht="15" customHeight="1">
      <c r="A2311" s="1">
        <v>7</v>
      </c>
      <c r="B2311" s="1">
        <v>930</v>
      </c>
      <c r="C2311" s="1" t="s">
        <v>18</v>
      </c>
      <c r="D2311" s="1" t="s">
        <v>3583</v>
      </c>
      <c r="E2311" s="1" t="s">
        <v>3584</v>
      </c>
      <c r="F2311" s="1">
        <v>13</v>
      </c>
      <c r="G2311" s="1">
        <v>1.02</v>
      </c>
      <c r="H2311" s="1">
        <v>13</v>
      </c>
      <c r="I2311" s="1">
        <v>0</v>
      </c>
      <c r="J2311" s="1" t="s">
        <v>48</v>
      </c>
      <c r="K2311" s="9" t="str">
        <f t="shared" si="36"/>
        <v>GPA</v>
      </c>
    </row>
    <row r="2312" spans="1:11" ht="15" customHeight="1">
      <c r="A2312" s="1">
        <v>7</v>
      </c>
      <c r="B2312" s="1">
        <v>930</v>
      </c>
      <c r="C2312" s="1" t="s">
        <v>21</v>
      </c>
      <c r="D2312" s="1" t="s">
        <v>3585</v>
      </c>
      <c r="E2312" s="1" t="s">
        <v>3586</v>
      </c>
      <c r="F2312" s="1">
        <v>1780</v>
      </c>
      <c r="G2312" s="1">
        <v>23.49</v>
      </c>
      <c r="H2312" s="1">
        <v>76</v>
      </c>
      <c r="I2312" s="1">
        <v>0</v>
      </c>
      <c r="J2312" s="1" t="s">
        <v>48</v>
      </c>
      <c r="K2312" s="9" t="str">
        <f t="shared" si="36"/>
        <v>GPA</v>
      </c>
    </row>
    <row r="2313" spans="1:11" ht="15" customHeight="1">
      <c r="A2313" s="1">
        <v>7</v>
      </c>
      <c r="B2313" s="1">
        <v>930</v>
      </c>
      <c r="C2313" s="1" t="s">
        <v>19</v>
      </c>
      <c r="D2313" s="1" t="s">
        <v>3587</v>
      </c>
      <c r="E2313" s="1" t="s">
        <v>3588</v>
      </c>
      <c r="F2313" s="1">
        <v>2531</v>
      </c>
      <c r="G2313" s="1">
        <v>139.28</v>
      </c>
      <c r="H2313" s="1">
        <v>18</v>
      </c>
      <c r="I2313" s="1">
        <v>0</v>
      </c>
      <c r="J2313" s="1" t="s">
        <v>48</v>
      </c>
      <c r="K2313" s="9" t="str">
        <f t="shared" si="36"/>
        <v>GPA</v>
      </c>
    </row>
    <row r="2314" spans="1:11" ht="15" customHeight="1">
      <c r="A2314" s="1">
        <v>7</v>
      </c>
      <c r="B2314" s="1">
        <v>930</v>
      </c>
      <c r="C2314" s="1" t="s">
        <v>20</v>
      </c>
      <c r="D2314" s="1" t="s">
        <v>3589</v>
      </c>
      <c r="E2314" s="1" t="s">
        <v>3590</v>
      </c>
      <c r="F2314" s="1">
        <v>93</v>
      </c>
      <c r="G2314" s="1">
        <v>3.61</v>
      </c>
      <c r="H2314" s="1">
        <v>26</v>
      </c>
      <c r="I2314" s="1">
        <v>0</v>
      </c>
      <c r="J2314" s="1" t="s">
        <v>48</v>
      </c>
      <c r="K2314" s="9" t="str">
        <f t="shared" si="36"/>
        <v>GPA</v>
      </c>
    </row>
    <row r="2315" spans="1:11" ht="15" customHeight="1">
      <c r="A2315" s="1">
        <v>7</v>
      </c>
      <c r="B2315" s="1">
        <v>930</v>
      </c>
      <c r="C2315" s="1" t="s">
        <v>53</v>
      </c>
      <c r="D2315" s="1" t="s">
        <v>3589</v>
      </c>
      <c r="E2315" s="1" t="s">
        <v>3590</v>
      </c>
      <c r="F2315" s="1">
        <v>1360</v>
      </c>
      <c r="G2315" s="1">
        <v>16.04</v>
      </c>
      <c r="H2315" s="1">
        <v>85</v>
      </c>
      <c r="I2315" s="1">
        <v>0</v>
      </c>
      <c r="J2315" s="1" t="s">
        <v>48</v>
      </c>
      <c r="K2315" s="9" t="str">
        <f t="shared" si="36"/>
        <v>GPA</v>
      </c>
    </row>
    <row r="2316" spans="1:11" ht="15" customHeight="1">
      <c r="A2316" s="1">
        <v>7</v>
      </c>
      <c r="B2316" s="1">
        <v>930</v>
      </c>
      <c r="C2316" s="1" t="s">
        <v>18</v>
      </c>
      <c r="D2316" s="1" t="s">
        <v>3591</v>
      </c>
      <c r="E2316" s="1" t="s">
        <v>3592</v>
      </c>
      <c r="F2316" s="1">
        <v>17</v>
      </c>
      <c r="G2316" s="1">
        <v>1.42</v>
      </c>
      <c r="H2316" s="1">
        <v>12</v>
      </c>
      <c r="I2316" s="1">
        <v>0</v>
      </c>
      <c r="J2316" s="1" t="s">
        <v>48</v>
      </c>
      <c r="K2316" s="9" t="str">
        <f t="shared" si="36"/>
        <v>GPA</v>
      </c>
    </row>
    <row r="2317" spans="1:11" ht="15" customHeight="1">
      <c r="A2317" s="1">
        <v>7</v>
      </c>
      <c r="B2317" s="1">
        <v>930</v>
      </c>
      <c r="C2317" s="1" t="s">
        <v>53</v>
      </c>
      <c r="D2317" s="1" t="s">
        <v>3593</v>
      </c>
      <c r="E2317" s="1" t="s">
        <v>3594</v>
      </c>
      <c r="F2317" s="1">
        <v>8494</v>
      </c>
      <c r="G2317" s="1">
        <v>91.35</v>
      </c>
      <c r="H2317" s="1">
        <v>93</v>
      </c>
      <c r="I2317" s="1">
        <v>0</v>
      </c>
      <c r="J2317" s="1" t="s">
        <v>48</v>
      </c>
      <c r="K2317" s="9" t="str">
        <f t="shared" si="36"/>
        <v>GPA</v>
      </c>
    </row>
    <row r="2318" spans="1:11" ht="15" customHeight="1">
      <c r="A2318" s="1">
        <v>7</v>
      </c>
      <c r="B2318" s="1">
        <v>930</v>
      </c>
      <c r="C2318" s="1" t="s">
        <v>21</v>
      </c>
      <c r="D2318" s="1" t="s">
        <v>3595</v>
      </c>
      <c r="E2318" s="1" t="s">
        <v>3596</v>
      </c>
      <c r="F2318" s="1">
        <v>3062</v>
      </c>
      <c r="G2318" s="1">
        <v>106.49</v>
      </c>
      <c r="H2318" s="1">
        <v>29</v>
      </c>
      <c r="I2318" s="1">
        <v>0</v>
      </c>
      <c r="J2318" s="1" t="s">
        <v>48</v>
      </c>
      <c r="K2318" s="9" t="str">
        <f t="shared" si="36"/>
        <v>GPA</v>
      </c>
    </row>
    <row r="2319" spans="1:11" ht="15" customHeight="1">
      <c r="A2319" s="1">
        <v>7</v>
      </c>
      <c r="B2319" s="1">
        <v>930</v>
      </c>
      <c r="C2319" s="1" t="s">
        <v>53</v>
      </c>
      <c r="D2319" s="1" t="s">
        <v>3597</v>
      </c>
      <c r="E2319" s="1" t="s">
        <v>3598</v>
      </c>
      <c r="F2319" s="1">
        <v>10521</v>
      </c>
      <c r="G2319" s="1">
        <v>109.87</v>
      </c>
      <c r="H2319" s="1">
        <v>96</v>
      </c>
      <c r="I2319" s="1">
        <v>0</v>
      </c>
      <c r="J2319" s="1" t="s">
        <v>808</v>
      </c>
      <c r="K2319" s="9" t="str">
        <f t="shared" si="36"/>
        <v>TERCEIRA</v>
      </c>
    </row>
    <row r="2320" spans="1:11" ht="15" customHeight="1">
      <c r="A2320" s="1">
        <v>7</v>
      </c>
      <c r="B2320" s="1">
        <v>930</v>
      </c>
      <c r="C2320" s="1" t="s">
        <v>53</v>
      </c>
      <c r="D2320" s="1" t="s">
        <v>3599</v>
      </c>
      <c r="E2320" s="1" t="s">
        <v>3600</v>
      </c>
      <c r="F2320" s="1">
        <v>12418</v>
      </c>
      <c r="G2320" s="1">
        <v>127.05</v>
      </c>
      <c r="H2320" s="1">
        <v>98</v>
      </c>
      <c r="I2320" s="1">
        <v>0</v>
      </c>
      <c r="J2320" s="1" t="s">
        <v>808</v>
      </c>
      <c r="K2320" s="9" t="str">
        <f t="shared" si="36"/>
        <v>TERCEIRA</v>
      </c>
    </row>
    <row r="2321" spans="1:11" ht="15" customHeight="1">
      <c r="A2321" s="1">
        <v>7</v>
      </c>
      <c r="B2321" s="1">
        <v>930</v>
      </c>
      <c r="C2321" s="1" t="s">
        <v>53</v>
      </c>
      <c r="D2321" s="1" t="s">
        <v>3601</v>
      </c>
      <c r="E2321" s="1" t="s">
        <v>3602</v>
      </c>
      <c r="F2321" s="1">
        <v>13700</v>
      </c>
      <c r="G2321" s="1">
        <v>131.9</v>
      </c>
      <c r="H2321" s="1">
        <v>104</v>
      </c>
      <c r="I2321" s="1">
        <v>0</v>
      </c>
      <c r="J2321" s="1" t="s">
        <v>808</v>
      </c>
      <c r="K2321" s="9" t="str">
        <f t="shared" si="36"/>
        <v>TERCEIRA</v>
      </c>
    </row>
    <row r="2322" spans="1:11" ht="15" customHeight="1">
      <c r="A2322" s="1">
        <v>7</v>
      </c>
      <c r="B2322" s="1">
        <v>930</v>
      </c>
      <c r="C2322" s="1" t="s">
        <v>53</v>
      </c>
      <c r="D2322" s="1" t="s">
        <v>3603</v>
      </c>
      <c r="E2322" s="1" t="s">
        <v>3604</v>
      </c>
      <c r="F2322" s="1">
        <v>10028</v>
      </c>
      <c r="G2322" s="1">
        <v>103.79</v>
      </c>
      <c r="H2322" s="1">
        <v>97</v>
      </c>
      <c r="I2322" s="1">
        <v>0</v>
      </c>
      <c r="J2322" s="1" t="s">
        <v>808</v>
      </c>
      <c r="K2322" s="9" t="str">
        <f t="shared" si="36"/>
        <v>TERCEIRA</v>
      </c>
    </row>
    <row r="2323" spans="1:11" ht="15" customHeight="1">
      <c r="A2323" s="1">
        <v>7</v>
      </c>
      <c r="B2323" s="1">
        <v>930</v>
      </c>
      <c r="C2323" s="1" t="s">
        <v>53</v>
      </c>
      <c r="D2323" s="1" t="s">
        <v>3605</v>
      </c>
      <c r="E2323" s="1" t="s">
        <v>3606</v>
      </c>
      <c r="F2323" s="1">
        <v>3487</v>
      </c>
      <c r="G2323" s="1">
        <v>42.03</v>
      </c>
      <c r="H2323" s="1">
        <v>83</v>
      </c>
      <c r="I2323" s="1">
        <v>0</v>
      </c>
      <c r="J2323" s="1" t="s">
        <v>808</v>
      </c>
      <c r="K2323" s="9" t="str">
        <f t="shared" si="36"/>
        <v>TERCEIRA</v>
      </c>
    </row>
    <row r="2324" spans="1:11" ht="15" customHeight="1">
      <c r="A2324" s="1">
        <v>7</v>
      </c>
      <c r="B2324" s="1">
        <v>930</v>
      </c>
      <c r="C2324" s="1" t="s">
        <v>53</v>
      </c>
      <c r="D2324" s="1" t="s">
        <v>3607</v>
      </c>
      <c r="E2324" s="1" t="s">
        <v>3608</v>
      </c>
      <c r="F2324" s="1">
        <v>18664</v>
      </c>
      <c r="G2324" s="1">
        <v>139.55000000000001</v>
      </c>
      <c r="H2324" s="1">
        <v>134</v>
      </c>
      <c r="I2324" s="1">
        <v>0</v>
      </c>
      <c r="J2324" s="1" t="s">
        <v>808</v>
      </c>
      <c r="K2324" s="9" t="str">
        <f t="shared" si="36"/>
        <v>TERCEIRA</v>
      </c>
    </row>
    <row r="2325" spans="1:11" ht="15" customHeight="1">
      <c r="A2325" s="1">
        <v>7</v>
      </c>
      <c r="B2325" s="1">
        <v>930</v>
      </c>
      <c r="C2325" s="1" t="s">
        <v>53</v>
      </c>
      <c r="D2325" s="1" t="s">
        <v>3609</v>
      </c>
      <c r="E2325" s="1" t="s">
        <v>3610</v>
      </c>
      <c r="F2325" s="1">
        <v>10038</v>
      </c>
      <c r="G2325" s="1">
        <v>95.92</v>
      </c>
      <c r="H2325" s="1">
        <v>105</v>
      </c>
      <c r="I2325" s="1">
        <v>0</v>
      </c>
      <c r="J2325" s="1" t="s">
        <v>808</v>
      </c>
      <c r="K2325" s="9" t="str">
        <f t="shared" si="36"/>
        <v>TERCEIRA</v>
      </c>
    </row>
    <row r="2326" spans="1:11" ht="15" customHeight="1">
      <c r="A2326" s="1">
        <v>7</v>
      </c>
      <c r="B2326" s="1">
        <v>930</v>
      </c>
      <c r="C2326" s="1" t="s">
        <v>53</v>
      </c>
      <c r="D2326" s="1" t="s">
        <v>3611</v>
      </c>
      <c r="E2326" s="1" t="s">
        <v>3612</v>
      </c>
      <c r="F2326" s="1">
        <v>631</v>
      </c>
      <c r="G2326" s="1">
        <v>11.27</v>
      </c>
      <c r="H2326" s="1">
        <v>56</v>
      </c>
      <c r="I2326" s="1">
        <v>0</v>
      </c>
      <c r="J2326" s="1" t="s">
        <v>808</v>
      </c>
      <c r="K2326" s="9" t="str">
        <f t="shared" si="36"/>
        <v>TERCEIRA</v>
      </c>
    </row>
    <row r="2327" spans="1:11" ht="15" customHeight="1">
      <c r="A2327" s="1">
        <v>7</v>
      </c>
      <c r="B2327" s="1">
        <v>930</v>
      </c>
      <c r="C2327" s="1" t="s">
        <v>53</v>
      </c>
      <c r="D2327" s="1" t="s">
        <v>3613</v>
      </c>
      <c r="E2327" s="1" t="s">
        <v>3614</v>
      </c>
      <c r="F2327" s="1">
        <v>5996</v>
      </c>
      <c r="G2327" s="1">
        <v>70.63</v>
      </c>
      <c r="H2327" s="1">
        <v>85</v>
      </c>
      <c r="I2327" s="1">
        <v>0</v>
      </c>
      <c r="J2327" s="1" t="s">
        <v>808</v>
      </c>
      <c r="K2327" s="9" t="str">
        <f t="shared" si="36"/>
        <v>TERCEIRA</v>
      </c>
    </row>
    <row r="2328" spans="1:11" ht="15" customHeight="1">
      <c r="A2328" s="1">
        <v>7</v>
      </c>
      <c r="B2328" s="1">
        <v>930</v>
      </c>
      <c r="C2328" s="1" t="s">
        <v>53</v>
      </c>
      <c r="D2328" s="1" t="s">
        <v>3615</v>
      </c>
      <c r="E2328" s="1" t="s">
        <v>3616</v>
      </c>
      <c r="F2328" s="1">
        <v>1826</v>
      </c>
      <c r="G2328" s="1">
        <v>18.34</v>
      </c>
      <c r="H2328" s="1">
        <v>100</v>
      </c>
      <c r="I2328" s="1">
        <v>0</v>
      </c>
      <c r="J2328" s="1" t="s">
        <v>808</v>
      </c>
      <c r="K2328" s="9" t="str">
        <f t="shared" si="36"/>
        <v>TERCEIRA</v>
      </c>
    </row>
    <row r="2329" spans="1:11" ht="15" customHeight="1">
      <c r="A2329" s="1">
        <v>7</v>
      </c>
      <c r="B2329" s="1">
        <v>930</v>
      </c>
      <c r="C2329" s="1" t="s">
        <v>53</v>
      </c>
      <c r="D2329" s="1" t="s">
        <v>3617</v>
      </c>
      <c r="E2329" s="1" t="s">
        <v>3618</v>
      </c>
      <c r="F2329" s="1">
        <v>5269</v>
      </c>
      <c r="G2329" s="1">
        <v>60.85</v>
      </c>
      <c r="H2329" s="1">
        <v>87</v>
      </c>
      <c r="I2329" s="1">
        <v>0</v>
      </c>
      <c r="J2329" s="1" t="s">
        <v>808</v>
      </c>
      <c r="K2329" s="9" t="str">
        <f t="shared" si="36"/>
        <v>TERCEIRA</v>
      </c>
    </row>
    <row r="2330" spans="1:11" ht="15" customHeight="1">
      <c r="A2330" s="1">
        <v>7</v>
      </c>
      <c r="B2330" s="1">
        <v>930</v>
      </c>
      <c r="C2330" s="1" t="s">
        <v>18</v>
      </c>
      <c r="D2330" s="1" t="s">
        <v>3619</v>
      </c>
      <c r="E2330" s="1" t="s">
        <v>3620</v>
      </c>
      <c r="F2330" s="1">
        <v>3</v>
      </c>
      <c r="G2330" s="1">
        <v>0.33</v>
      </c>
      <c r="H2330" s="1">
        <v>9</v>
      </c>
      <c r="I2330" s="1">
        <v>0</v>
      </c>
      <c r="J2330" s="1" t="s">
        <v>808</v>
      </c>
      <c r="K2330" s="9" t="str">
        <f t="shared" si="36"/>
        <v>TERCEIRA</v>
      </c>
    </row>
    <row r="2331" spans="1:11" ht="15" customHeight="1">
      <c r="A2331" s="1">
        <v>7</v>
      </c>
      <c r="B2331" s="1">
        <v>930</v>
      </c>
      <c r="C2331" s="1" t="s">
        <v>53</v>
      </c>
      <c r="D2331" s="1" t="s">
        <v>3619</v>
      </c>
      <c r="E2331" s="1" t="s">
        <v>3620</v>
      </c>
      <c r="F2331" s="1">
        <v>2508</v>
      </c>
      <c r="G2331" s="1">
        <v>36.72</v>
      </c>
      <c r="H2331" s="1">
        <v>68</v>
      </c>
      <c r="I2331" s="1">
        <v>0</v>
      </c>
      <c r="J2331" s="1" t="s">
        <v>808</v>
      </c>
      <c r="K2331" s="9" t="str">
        <f t="shared" si="36"/>
        <v>TERCEIRA</v>
      </c>
    </row>
    <row r="2332" spans="1:11" ht="15" customHeight="1">
      <c r="A2332" s="1">
        <v>7</v>
      </c>
      <c r="B2332" s="1">
        <v>930</v>
      </c>
      <c r="C2332" s="1" t="s">
        <v>53</v>
      </c>
      <c r="D2332" s="1" t="s">
        <v>3621</v>
      </c>
      <c r="E2332" s="1" t="s">
        <v>3622</v>
      </c>
      <c r="F2332" s="1">
        <v>7380</v>
      </c>
      <c r="G2332" s="1">
        <v>86.27</v>
      </c>
      <c r="H2332" s="1">
        <v>86</v>
      </c>
      <c r="I2332" s="1">
        <v>0</v>
      </c>
      <c r="J2332" s="1" t="s">
        <v>808</v>
      </c>
      <c r="K2332" s="9" t="str">
        <f t="shared" si="36"/>
        <v>TERCEIRA</v>
      </c>
    </row>
    <row r="2333" spans="1:11" ht="15" customHeight="1">
      <c r="A2333" s="1">
        <v>7</v>
      </c>
      <c r="B2333" s="1">
        <v>930</v>
      </c>
      <c r="C2333" s="1" t="s">
        <v>53</v>
      </c>
      <c r="D2333" s="1" t="s">
        <v>3623</v>
      </c>
      <c r="E2333" s="1" t="s">
        <v>3624</v>
      </c>
      <c r="F2333" s="1">
        <v>8587</v>
      </c>
      <c r="G2333" s="1">
        <v>104.21</v>
      </c>
      <c r="H2333" s="1">
        <v>82</v>
      </c>
      <c r="I2333" s="1">
        <v>0</v>
      </c>
      <c r="J2333" s="1" t="s">
        <v>808</v>
      </c>
      <c r="K2333" s="9" t="str">
        <f t="shared" si="36"/>
        <v>TERCEIRA</v>
      </c>
    </row>
    <row r="2334" spans="1:11" ht="15" customHeight="1">
      <c r="A2334" s="1">
        <v>7</v>
      </c>
      <c r="B2334" s="1">
        <v>930</v>
      </c>
      <c r="C2334" s="1" t="s">
        <v>53</v>
      </c>
      <c r="D2334" s="1" t="s">
        <v>3625</v>
      </c>
      <c r="E2334" s="1" t="s">
        <v>3626</v>
      </c>
      <c r="F2334" s="1">
        <v>14466</v>
      </c>
      <c r="G2334" s="1">
        <v>100.34</v>
      </c>
      <c r="H2334" s="1">
        <v>144</v>
      </c>
      <c r="I2334" s="1">
        <v>0</v>
      </c>
      <c r="J2334" s="1" t="s">
        <v>808</v>
      </c>
      <c r="K2334" s="9" t="str">
        <f t="shared" si="36"/>
        <v>TERCEIRA</v>
      </c>
    </row>
    <row r="2335" spans="1:11" ht="15" customHeight="1">
      <c r="A2335" s="1">
        <v>7</v>
      </c>
      <c r="B2335" s="1">
        <v>930</v>
      </c>
      <c r="C2335" s="1" t="s">
        <v>53</v>
      </c>
      <c r="D2335" s="1" t="s">
        <v>3627</v>
      </c>
      <c r="E2335" s="1" t="s">
        <v>3628</v>
      </c>
      <c r="F2335" s="1">
        <v>9393</v>
      </c>
      <c r="G2335" s="1">
        <v>114.91</v>
      </c>
      <c r="H2335" s="1">
        <v>82</v>
      </c>
      <c r="I2335" s="1">
        <v>0</v>
      </c>
      <c r="J2335" s="1" t="s">
        <v>808</v>
      </c>
      <c r="K2335" s="9" t="str">
        <f t="shared" si="36"/>
        <v>TERCEIRA</v>
      </c>
    </row>
    <row r="2336" spans="1:11" ht="15" customHeight="1">
      <c r="A2336" s="1">
        <v>7</v>
      </c>
      <c r="B2336" s="1">
        <v>930</v>
      </c>
      <c r="C2336" s="1" t="s">
        <v>53</v>
      </c>
      <c r="D2336" s="1" t="s">
        <v>3629</v>
      </c>
      <c r="E2336" s="1" t="s">
        <v>3630</v>
      </c>
      <c r="F2336" s="1">
        <v>7922</v>
      </c>
      <c r="G2336" s="1">
        <v>91.65</v>
      </c>
      <c r="H2336" s="1">
        <v>86</v>
      </c>
      <c r="I2336" s="1">
        <v>0</v>
      </c>
      <c r="J2336" s="1" t="s">
        <v>808</v>
      </c>
      <c r="K2336" s="9" t="str">
        <f t="shared" si="36"/>
        <v>TERCEIRA</v>
      </c>
    </row>
    <row r="2337" spans="1:11" ht="15" customHeight="1">
      <c r="A2337" s="1">
        <v>7</v>
      </c>
      <c r="B2337" s="1">
        <v>930</v>
      </c>
      <c r="C2337" s="1" t="s">
        <v>53</v>
      </c>
      <c r="D2337" s="1" t="s">
        <v>3631</v>
      </c>
      <c r="E2337" s="1" t="s">
        <v>3632</v>
      </c>
      <c r="F2337" s="1">
        <v>4379</v>
      </c>
      <c r="G2337" s="1">
        <v>43.43</v>
      </c>
      <c r="H2337" s="1">
        <v>101</v>
      </c>
      <c r="I2337" s="1">
        <v>0</v>
      </c>
      <c r="J2337" s="1" t="s">
        <v>808</v>
      </c>
      <c r="K2337" s="9" t="str">
        <f t="shared" si="36"/>
        <v>TERCEIRA</v>
      </c>
    </row>
    <row r="2338" spans="1:11" ht="15" customHeight="1">
      <c r="A2338" s="1">
        <v>7</v>
      </c>
      <c r="B2338" s="1">
        <v>930</v>
      </c>
      <c r="C2338" s="1" t="s">
        <v>18</v>
      </c>
      <c r="D2338" s="1" t="s">
        <v>3633</v>
      </c>
      <c r="E2338" s="1" t="s">
        <v>3634</v>
      </c>
      <c r="F2338" s="1">
        <v>510</v>
      </c>
      <c r="G2338" s="1">
        <v>29.11</v>
      </c>
      <c r="H2338" s="1">
        <v>18</v>
      </c>
      <c r="I2338" s="1">
        <v>0</v>
      </c>
      <c r="J2338" s="1" t="s">
        <v>808</v>
      </c>
      <c r="K2338" s="9" t="str">
        <f t="shared" si="36"/>
        <v>TERCEIRA</v>
      </c>
    </row>
    <row r="2339" spans="1:11" ht="15" customHeight="1">
      <c r="A2339" s="1">
        <v>7</v>
      </c>
      <c r="B2339" s="1">
        <v>930</v>
      </c>
      <c r="C2339" s="1" t="s">
        <v>53</v>
      </c>
      <c r="D2339" s="1" t="s">
        <v>3633</v>
      </c>
      <c r="E2339" s="1" t="s">
        <v>3634</v>
      </c>
      <c r="F2339" s="1">
        <v>1620</v>
      </c>
      <c r="G2339" s="1">
        <v>18.920000000000002</v>
      </c>
      <c r="H2339" s="1">
        <v>86</v>
      </c>
      <c r="I2339" s="1">
        <v>0</v>
      </c>
      <c r="J2339" s="1" t="s">
        <v>808</v>
      </c>
      <c r="K2339" s="9" t="str">
        <f t="shared" si="36"/>
        <v>TERCEIRA</v>
      </c>
    </row>
    <row r="2340" spans="1:11" ht="15" customHeight="1">
      <c r="A2340" s="1">
        <v>7</v>
      </c>
      <c r="B2340" s="1">
        <v>930</v>
      </c>
      <c r="C2340" s="1" t="s">
        <v>53</v>
      </c>
      <c r="D2340" s="1" t="s">
        <v>3635</v>
      </c>
      <c r="E2340" s="1" t="s">
        <v>3636</v>
      </c>
      <c r="F2340" s="1">
        <v>14715</v>
      </c>
      <c r="G2340" s="1">
        <v>104.99</v>
      </c>
      <c r="H2340" s="1">
        <v>140</v>
      </c>
      <c r="I2340" s="1">
        <v>0</v>
      </c>
      <c r="J2340" s="1" t="s">
        <v>808</v>
      </c>
      <c r="K2340" s="9" t="str">
        <f t="shared" si="36"/>
        <v>TERCEIRA</v>
      </c>
    </row>
    <row r="2341" spans="1:11" ht="15" customHeight="1">
      <c r="A2341" s="1">
        <v>7</v>
      </c>
      <c r="B2341" s="1">
        <v>930</v>
      </c>
      <c r="C2341" s="1" t="s">
        <v>18</v>
      </c>
      <c r="D2341" s="1" t="s">
        <v>3637</v>
      </c>
      <c r="E2341" s="1" t="s">
        <v>3638</v>
      </c>
      <c r="F2341" s="1">
        <v>1798</v>
      </c>
      <c r="G2341" s="1">
        <v>49.96</v>
      </c>
      <c r="H2341" s="1">
        <v>36</v>
      </c>
      <c r="I2341" s="1">
        <v>0</v>
      </c>
      <c r="J2341" s="1" t="s">
        <v>808</v>
      </c>
      <c r="K2341" s="9" t="str">
        <f t="shared" si="36"/>
        <v>TERCEIRA</v>
      </c>
    </row>
    <row r="2342" spans="1:11" ht="15" customHeight="1">
      <c r="A2342" s="1">
        <v>7</v>
      </c>
      <c r="B2342" s="1">
        <v>930</v>
      </c>
      <c r="C2342" s="1" t="s">
        <v>53</v>
      </c>
      <c r="D2342" s="1" t="s">
        <v>3639</v>
      </c>
      <c r="E2342" s="1" t="s">
        <v>3640</v>
      </c>
      <c r="F2342" s="1">
        <v>8796</v>
      </c>
      <c r="G2342" s="1">
        <v>106.97</v>
      </c>
      <c r="H2342" s="1">
        <v>82</v>
      </c>
      <c r="I2342" s="1">
        <v>0</v>
      </c>
      <c r="J2342" s="1" t="s">
        <v>808</v>
      </c>
      <c r="K2342" s="9" t="str">
        <f t="shared" si="36"/>
        <v>TERCEIRA</v>
      </c>
    </row>
    <row r="2343" spans="1:11" ht="15" customHeight="1">
      <c r="A2343" s="1">
        <v>7</v>
      </c>
      <c r="B2343" s="1">
        <v>930</v>
      </c>
      <c r="C2343" s="1" t="s">
        <v>53</v>
      </c>
      <c r="D2343" s="1" t="s">
        <v>3641</v>
      </c>
      <c r="E2343" s="1" t="s">
        <v>3642</v>
      </c>
      <c r="F2343" s="1">
        <v>5321</v>
      </c>
      <c r="G2343" s="1">
        <v>45.7</v>
      </c>
      <c r="H2343" s="1">
        <v>116</v>
      </c>
      <c r="I2343" s="1">
        <v>0</v>
      </c>
      <c r="J2343" s="1" t="s">
        <v>808</v>
      </c>
      <c r="K2343" s="9" t="str">
        <f t="shared" si="36"/>
        <v>TERCEIRA</v>
      </c>
    </row>
    <row r="2344" spans="1:11" ht="15" customHeight="1">
      <c r="A2344" s="1">
        <v>7</v>
      </c>
      <c r="B2344" s="1">
        <v>930</v>
      </c>
      <c r="C2344" s="1" t="s">
        <v>53</v>
      </c>
      <c r="D2344" s="1" t="s">
        <v>3643</v>
      </c>
      <c r="E2344" s="1" t="s">
        <v>3644</v>
      </c>
      <c r="F2344" s="1">
        <v>2148</v>
      </c>
      <c r="G2344" s="1">
        <v>27.64</v>
      </c>
      <c r="H2344" s="1">
        <v>78</v>
      </c>
      <c r="I2344" s="1">
        <v>0</v>
      </c>
      <c r="J2344" s="1" t="s">
        <v>808</v>
      </c>
      <c r="K2344" s="9" t="str">
        <f t="shared" si="36"/>
        <v>TERCEIRA</v>
      </c>
    </row>
    <row r="2345" spans="1:11" ht="15" customHeight="1">
      <c r="A2345" s="1">
        <v>7</v>
      </c>
      <c r="B2345" s="1">
        <v>930</v>
      </c>
      <c r="C2345" s="1" t="s">
        <v>53</v>
      </c>
      <c r="D2345" s="1" t="s">
        <v>3645</v>
      </c>
      <c r="E2345" s="1" t="s">
        <v>3646</v>
      </c>
      <c r="F2345" s="1">
        <v>8663</v>
      </c>
      <c r="G2345" s="1">
        <v>116.56</v>
      </c>
      <c r="H2345" s="1">
        <v>74</v>
      </c>
      <c r="I2345" s="1">
        <v>0</v>
      </c>
      <c r="J2345" s="1" t="s">
        <v>808</v>
      </c>
      <c r="K2345" s="9" t="str">
        <f t="shared" si="36"/>
        <v>TERCEIRA</v>
      </c>
    </row>
    <row r="2346" spans="1:11" ht="15" customHeight="1">
      <c r="A2346" s="1">
        <v>7</v>
      </c>
      <c r="B2346" s="1">
        <v>930</v>
      </c>
      <c r="C2346" s="1" t="s">
        <v>20</v>
      </c>
      <c r="D2346" s="1" t="s">
        <v>3647</v>
      </c>
      <c r="E2346" s="1" t="s">
        <v>3648</v>
      </c>
      <c r="F2346" s="1">
        <v>1</v>
      </c>
      <c r="G2346" s="1">
        <v>0</v>
      </c>
      <c r="H2346" s="1">
        <v>0</v>
      </c>
      <c r="I2346" s="1">
        <v>0</v>
      </c>
      <c r="J2346" s="1" t="s">
        <v>808</v>
      </c>
      <c r="K2346" s="9" t="str">
        <f t="shared" si="36"/>
        <v>TERCEIRA</v>
      </c>
    </row>
    <row r="2347" spans="1:11" ht="15" customHeight="1">
      <c r="A2347" s="1">
        <v>7</v>
      </c>
      <c r="B2347" s="1">
        <v>930</v>
      </c>
      <c r="C2347" s="1" t="s">
        <v>53</v>
      </c>
      <c r="D2347" s="1" t="s">
        <v>3647</v>
      </c>
      <c r="E2347" s="1" t="s">
        <v>3648</v>
      </c>
      <c r="F2347" s="1">
        <v>16172</v>
      </c>
      <c r="G2347" s="1">
        <v>120.98</v>
      </c>
      <c r="H2347" s="1">
        <v>134</v>
      </c>
      <c r="I2347" s="1">
        <v>0</v>
      </c>
      <c r="J2347" s="1" t="s">
        <v>808</v>
      </c>
      <c r="K2347" s="9" t="str">
        <f t="shared" si="36"/>
        <v>TERCEIRA</v>
      </c>
    </row>
    <row r="2348" spans="1:11" ht="15" customHeight="1">
      <c r="A2348" s="1">
        <v>7</v>
      </c>
      <c r="B2348" s="1">
        <v>930</v>
      </c>
      <c r="C2348" s="1" t="s">
        <v>53</v>
      </c>
      <c r="D2348" s="1" t="s">
        <v>3649</v>
      </c>
      <c r="E2348" s="1" t="s">
        <v>3650</v>
      </c>
      <c r="F2348" s="1">
        <v>12577</v>
      </c>
      <c r="G2348" s="1">
        <v>121.04</v>
      </c>
      <c r="H2348" s="1">
        <v>104</v>
      </c>
      <c r="I2348" s="1">
        <v>0</v>
      </c>
      <c r="J2348" s="1" t="s">
        <v>808</v>
      </c>
      <c r="K2348" s="9" t="str">
        <f t="shared" si="36"/>
        <v>TERCEIRA</v>
      </c>
    </row>
    <row r="2349" spans="1:11" ht="15" customHeight="1">
      <c r="A2349" s="1">
        <v>7</v>
      </c>
      <c r="B2349" s="1">
        <v>930</v>
      </c>
      <c r="C2349" s="1" t="s">
        <v>53</v>
      </c>
      <c r="D2349" s="1" t="s">
        <v>3651</v>
      </c>
      <c r="E2349" s="1" t="s">
        <v>3652</v>
      </c>
      <c r="F2349" s="1">
        <v>7232</v>
      </c>
      <c r="G2349" s="1">
        <v>106.84</v>
      </c>
      <c r="H2349" s="1">
        <v>68</v>
      </c>
      <c r="I2349" s="1">
        <v>0</v>
      </c>
      <c r="J2349" s="1" t="s">
        <v>808</v>
      </c>
      <c r="K2349" s="9" t="str">
        <f t="shared" si="36"/>
        <v>TERCEIRA</v>
      </c>
    </row>
    <row r="2350" spans="1:11" ht="15" customHeight="1">
      <c r="A2350" s="1">
        <v>7</v>
      </c>
      <c r="B2350" s="1">
        <v>930</v>
      </c>
      <c r="C2350" s="1" t="s">
        <v>53</v>
      </c>
      <c r="D2350" s="1" t="s">
        <v>3653</v>
      </c>
      <c r="E2350" s="1" t="s">
        <v>3654</v>
      </c>
      <c r="F2350" s="1">
        <v>14007</v>
      </c>
      <c r="G2350" s="1">
        <v>111.81</v>
      </c>
      <c r="H2350" s="1">
        <v>125</v>
      </c>
      <c r="I2350" s="1">
        <v>0</v>
      </c>
      <c r="J2350" s="1" t="s">
        <v>808</v>
      </c>
      <c r="K2350" s="9" t="str">
        <f t="shared" si="36"/>
        <v>TERCEIRA</v>
      </c>
    </row>
    <row r="2351" spans="1:11" ht="15" customHeight="1">
      <c r="A2351" s="1">
        <v>7</v>
      </c>
      <c r="B2351" s="1">
        <v>930</v>
      </c>
      <c r="C2351" s="1" t="s">
        <v>53</v>
      </c>
      <c r="D2351" s="1" t="s">
        <v>3655</v>
      </c>
      <c r="E2351" s="1" t="s">
        <v>3656</v>
      </c>
      <c r="F2351" s="1">
        <v>9057</v>
      </c>
      <c r="G2351" s="1">
        <v>87.53</v>
      </c>
      <c r="H2351" s="1">
        <v>103</v>
      </c>
      <c r="I2351" s="1">
        <v>0</v>
      </c>
      <c r="J2351" s="1" t="s">
        <v>808</v>
      </c>
      <c r="K2351" s="9" t="str">
        <f t="shared" si="36"/>
        <v>TERCEIRA</v>
      </c>
    </row>
    <row r="2352" spans="1:11" ht="15" customHeight="1">
      <c r="A2352" s="1">
        <v>7</v>
      </c>
      <c r="B2352" s="1">
        <v>930</v>
      </c>
      <c r="C2352" s="1" t="s">
        <v>53</v>
      </c>
      <c r="D2352" s="1" t="s">
        <v>3657</v>
      </c>
      <c r="E2352" s="1" t="s">
        <v>3658</v>
      </c>
      <c r="F2352" s="1">
        <v>13323</v>
      </c>
      <c r="G2352" s="1">
        <v>117.47</v>
      </c>
      <c r="H2352" s="1">
        <v>113</v>
      </c>
      <c r="I2352" s="1">
        <v>0</v>
      </c>
      <c r="J2352" s="1" t="s">
        <v>808</v>
      </c>
      <c r="K2352" s="9" t="str">
        <f t="shared" si="36"/>
        <v>TERCEIRA</v>
      </c>
    </row>
    <row r="2353" spans="1:11" ht="15" customHeight="1">
      <c r="A2353" s="1">
        <v>7</v>
      </c>
      <c r="B2353" s="1">
        <v>930</v>
      </c>
      <c r="C2353" s="1" t="s">
        <v>53</v>
      </c>
      <c r="D2353" s="1" t="s">
        <v>3659</v>
      </c>
      <c r="E2353" s="1" t="s">
        <v>3660</v>
      </c>
      <c r="F2353" s="1">
        <v>7821</v>
      </c>
      <c r="G2353" s="1">
        <v>107.33</v>
      </c>
      <c r="H2353" s="1">
        <v>73</v>
      </c>
      <c r="I2353" s="1">
        <v>0</v>
      </c>
      <c r="J2353" s="1" t="s">
        <v>808</v>
      </c>
      <c r="K2353" s="9" t="str">
        <f t="shared" si="36"/>
        <v>TERCEIRA</v>
      </c>
    </row>
    <row r="2354" spans="1:11" ht="15" customHeight="1">
      <c r="A2354" s="1">
        <v>7</v>
      </c>
      <c r="B2354" s="1">
        <v>930</v>
      </c>
      <c r="C2354" s="1" t="s">
        <v>53</v>
      </c>
      <c r="D2354" s="1" t="s">
        <v>3661</v>
      </c>
      <c r="E2354" s="1" t="s">
        <v>3662</v>
      </c>
      <c r="F2354" s="1">
        <v>10222</v>
      </c>
      <c r="G2354" s="1">
        <v>102.44</v>
      </c>
      <c r="H2354" s="1">
        <v>100</v>
      </c>
      <c r="I2354" s="1">
        <v>0</v>
      </c>
      <c r="J2354" s="1" t="s">
        <v>808</v>
      </c>
      <c r="K2354" s="9" t="str">
        <f t="shared" si="36"/>
        <v>TERCEIRA</v>
      </c>
    </row>
    <row r="2355" spans="1:11" ht="15" customHeight="1">
      <c r="A2355" s="1">
        <v>7</v>
      </c>
      <c r="B2355" s="1">
        <v>930</v>
      </c>
      <c r="C2355" s="1" t="s">
        <v>53</v>
      </c>
      <c r="D2355" s="1" t="s">
        <v>3663</v>
      </c>
      <c r="E2355" s="1" t="s">
        <v>3664</v>
      </c>
      <c r="F2355" s="1">
        <v>7289</v>
      </c>
      <c r="G2355" s="1">
        <v>67.78</v>
      </c>
      <c r="H2355" s="1">
        <v>108</v>
      </c>
      <c r="I2355" s="1">
        <v>0</v>
      </c>
      <c r="J2355" s="1" t="s">
        <v>808</v>
      </c>
      <c r="K2355" s="9" t="str">
        <f t="shared" si="36"/>
        <v>TERCEIRA</v>
      </c>
    </row>
    <row r="2356" spans="1:11" ht="15" customHeight="1">
      <c r="A2356" s="1">
        <v>7</v>
      </c>
      <c r="B2356" s="1">
        <v>930</v>
      </c>
      <c r="C2356" s="1" t="s">
        <v>53</v>
      </c>
      <c r="D2356" s="1" t="s">
        <v>3665</v>
      </c>
      <c r="E2356" s="1" t="s">
        <v>3666</v>
      </c>
      <c r="F2356" s="1">
        <v>12130</v>
      </c>
      <c r="G2356" s="1">
        <v>95.23</v>
      </c>
      <c r="H2356" s="1">
        <v>127</v>
      </c>
      <c r="I2356" s="1">
        <v>0</v>
      </c>
      <c r="J2356" s="1" t="s">
        <v>808</v>
      </c>
      <c r="K2356" s="9" t="str">
        <f t="shared" si="36"/>
        <v>TERCEIRA</v>
      </c>
    </row>
    <row r="2357" spans="1:11" ht="15" customHeight="1">
      <c r="A2357" s="1">
        <v>7</v>
      </c>
      <c r="B2357" s="1">
        <v>930</v>
      </c>
      <c r="C2357" s="1" t="s">
        <v>53</v>
      </c>
      <c r="D2357" s="1" t="s">
        <v>3667</v>
      </c>
      <c r="E2357" s="1" t="s">
        <v>3668</v>
      </c>
      <c r="F2357" s="1">
        <v>13978</v>
      </c>
      <c r="G2357" s="1">
        <v>114.82</v>
      </c>
      <c r="H2357" s="1">
        <v>122</v>
      </c>
      <c r="I2357" s="1">
        <v>0</v>
      </c>
      <c r="J2357" s="1" t="s">
        <v>808</v>
      </c>
      <c r="K2357" s="9" t="str">
        <f t="shared" si="36"/>
        <v>TERCEIRA</v>
      </c>
    </row>
    <row r="2358" spans="1:11" ht="15" customHeight="1">
      <c r="A2358" s="1">
        <v>7</v>
      </c>
      <c r="B2358" s="1">
        <v>930</v>
      </c>
      <c r="C2358" s="1" t="s">
        <v>53</v>
      </c>
      <c r="D2358" s="1" t="s">
        <v>3669</v>
      </c>
      <c r="E2358" s="1" t="s">
        <v>3670</v>
      </c>
      <c r="F2358" s="1">
        <v>6206</v>
      </c>
      <c r="G2358" s="1">
        <v>67.58</v>
      </c>
      <c r="H2358" s="1">
        <v>92</v>
      </c>
      <c r="I2358" s="1">
        <v>0</v>
      </c>
      <c r="J2358" s="1" t="s">
        <v>808</v>
      </c>
      <c r="K2358" s="9" t="str">
        <f t="shared" si="36"/>
        <v>TERCEIRA</v>
      </c>
    </row>
    <row r="2359" spans="1:11" ht="15" customHeight="1">
      <c r="A2359" s="1">
        <v>7</v>
      </c>
      <c r="B2359" s="1">
        <v>930</v>
      </c>
      <c r="C2359" s="1" t="s">
        <v>53</v>
      </c>
      <c r="D2359" s="1" t="s">
        <v>3671</v>
      </c>
      <c r="E2359" s="1" t="s">
        <v>3672</v>
      </c>
      <c r="F2359" s="1">
        <v>11439</v>
      </c>
      <c r="G2359" s="1">
        <v>102.15</v>
      </c>
      <c r="H2359" s="1">
        <v>112</v>
      </c>
      <c r="I2359" s="1">
        <v>0</v>
      </c>
      <c r="J2359" s="1" t="s">
        <v>808</v>
      </c>
      <c r="K2359" s="9" t="str">
        <f t="shared" si="36"/>
        <v>TERCEIRA</v>
      </c>
    </row>
    <row r="2360" spans="1:11" ht="15" customHeight="1">
      <c r="A2360" s="1">
        <v>7</v>
      </c>
      <c r="B2360" s="1">
        <v>930</v>
      </c>
      <c r="C2360" s="1" t="s">
        <v>53</v>
      </c>
      <c r="D2360" s="1" t="s">
        <v>3673</v>
      </c>
      <c r="E2360" s="1" t="s">
        <v>3674</v>
      </c>
      <c r="F2360" s="1">
        <v>8626</v>
      </c>
      <c r="G2360" s="1">
        <v>82.42</v>
      </c>
      <c r="H2360" s="1">
        <v>105</v>
      </c>
      <c r="I2360" s="1">
        <v>0</v>
      </c>
      <c r="J2360" s="1" t="s">
        <v>808</v>
      </c>
      <c r="K2360" s="9" t="str">
        <f t="shared" si="36"/>
        <v>TERCEIRA</v>
      </c>
    </row>
    <row r="2361" spans="1:11" ht="15" customHeight="1">
      <c r="A2361" s="1">
        <v>7</v>
      </c>
      <c r="B2361" s="1">
        <v>930</v>
      </c>
      <c r="C2361" s="1" t="s">
        <v>53</v>
      </c>
      <c r="D2361" s="1" t="s">
        <v>3675</v>
      </c>
      <c r="E2361" s="1" t="s">
        <v>3676</v>
      </c>
      <c r="F2361" s="1">
        <v>8520</v>
      </c>
      <c r="G2361" s="1">
        <v>90.11</v>
      </c>
      <c r="H2361" s="1">
        <v>95</v>
      </c>
      <c r="I2361" s="1">
        <v>0</v>
      </c>
      <c r="J2361" s="1" t="s">
        <v>808</v>
      </c>
      <c r="K2361" s="9" t="str">
        <f t="shared" si="36"/>
        <v>TERCEIRA</v>
      </c>
    </row>
    <row r="2362" spans="1:11" ht="15" customHeight="1">
      <c r="A2362" s="1">
        <v>7</v>
      </c>
      <c r="B2362" s="1">
        <v>930</v>
      </c>
      <c r="C2362" s="1" t="s">
        <v>53</v>
      </c>
      <c r="D2362" s="1" t="s">
        <v>3677</v>
      </c>
      <c r="E2362" s="1" t="s">
        <v>3678</v>
      </c>
      <c r="F2362" s="1">
        <v>19536</v>
      </c>
      <c r="G2362" s="1">
        <v>131.66</v>
      </c>
      <c r="H2362" s="1">
        <v>148</v>
      </c>
      <c r="I2362" s="1">
        <v>0</v>
      </c>
      <c r="J2362" s="1" t="s">
        <v>808</v>
      </c>
      <c r="K2362" s="9" t="str">
        <f t="shared" si="36"/>
        <v>TERCEIRA</v>
      </c>
    </row>
    <row r="2363" spans="1:11" ht="15" customHeight="1">
      <c r="A2363" s="1">
        <v>7</v>
      </c>
      <c r="B2363" s="1">
        <v>930</v>
      </c>
      <c r="C2363" s="1" t="s">
        <v>53</v>
      </c>
      <c r="D2363" s="1" t="s">
        <v>3679</v>
      </c>
      <c r="E2363" s="1" t="s">
        <v>3680</v>
      </c>
      <c r="F2363" s="1">
        <v>25738</v>
      </c>
      <c r="G2363" s="1">
        <v>175.01</v>
      </c>
      <c r="H2363" s="1">
        <v>147</v>
      </c>
      <c r="I2363" s="1">
        <v>0</v>
      </c>
      <c r="J2363" s="1" t="s">
        <v>808</v>
      </c>
      <c r="K2363" s="9" t="str">
        <f t="shared" si="36"/>
        <v>TERCEIRA</v>
      </c>
    </row>
    <row r="2364" spans="1:11" ht="15" customHeight="1">
      <c r="A2364" s="1">
        <v>7</v>
      </c>
      <c r="B2364" s="1">
        <v>930</v>
      </c>
      <c r="C2364" s="1" t="s">
        <v>53</v>
      </c>
      <c r="D2364" s="1" t="s">
        <v>3681</v>
      </c>
      <c r="E2364" s="1" t="s">
        <v>3682</v>
      </c>
      <c r="F2364" s="1">
        <v>3983</v>
      </c>
      <c r="G2364" s="1">
        <v>41.23</v>
      </c>
      <c r="H2364" s="1">
        <v>97</v>
      </c>
      <c r="I2364" s="1">
        <v>0</v>
      </c>
      <c r="J2364" s="1" t="s">
        <v>808</v>
      </c>
      <c r="K2364" s="9" t="str">
        <f t="shared" si="36"/>
        <v>TERCEIRA</v>
      </c>
    </row>
    <row r="2365" spans="1:11" ht="15" customHeight="1">
      <c r="A2365" s="1">
        <v>7</v>
      </c>
      <c r="B2365" s="1">
        <v>930</v>
      </c>
      <c r="C2365" s="1" t="s">
        <v>53</v>
      </c>
      <c r="D2365" s="1" t="s">
        <v>3683</v>
      </c>
      <c r="E2365" s="1" t="s">
        <v>3684</v>
      </c>
      <c r="F2365" s="1">
        <v>10335</v>
      </c>
      <c r="G2365" s="1">
        <v>100.2</v>
      </c>
      <c r="H2365" s="1">
        <v>103</v>
      </c>
      <c r="I2365" s="1">
        <v>0</v>
      </c>
      <c r="J2365" s="1" t="s">
        <v>808</v>
      </c>
      <c r="K2365" s="9" t="str">
        <f t="shared" si="36"/>
        <v>TERCEIRA</v>
      </c>
    </row>
    <row r="2366" spans="1:11" ht="15" customHeight="1">
      <c r="A2366" s="1">
        <v>7</v>
      </c>
      <c r="B2366" s="1">
        <v>930</v>
      </c>
      <c r="C2366" s="1" t="s">
        <v>53</v>
      </c>
      <c r="D2366" s="1" t="s">
        <v>3685</v>
      </c>
      <c r="E2366" s="1" t="s">
        <v>3686</v>
      </c>
      <c r="F2366" s="1">
        <v>14892</v>
      </c>
      <c r="G2366" s="1">
        <v>127.8</v>
      </c>
      <c r="H2366" s="1">
        <v>117</v>
      </c>
      <c r="I2366" s="1">
        <v>0</v>
      </c>
      <c r="J2366" s="1" t="s">
        <v>808</v>
      </c>
      <c r="K2366" s="9" t="str">
        <f t="shared" si="36"/>
        <v>TERCEIRA</v>
      </c>
    </row>
    <row r="2367" spans="1:11" ht="15" customHeight="1">
      <c r="A2367" s="1">
        <v>7</v>
      </c>
      <c r="B2367" s="1">
        <v>930</v>
      </c>
      <c r="C2367" s="1" t="s">
        <v>53</v>
      </c>
      <c r="D2367" s="1" t="s">
        <v>3687</v>
      </c>
      <c r="E2367" s="1" t="s">
        <v>3688</v>
      </c>
      <c r="F2367" s="1">
        <v>6412</v>
      </c>
      <c r="G2367" s="1">
        <v>97.1</v>
      </c>
      <c r="H2367" s="1">
        <v>66</v>
      </c>
      <c r="I2367" s="1">
        <v>0</v>
      </c>
      <c r="J2367" s="1" t="s">
        <v>808</v>
      </c>
      <c r="K2367" s="9" t="str">
        <f t="shared" si="36"/>
        <v>TERCEIRA</v>
      </c>
    </row>
    <row r="2368" spans="1:11" ht="15" customHeight="1">
      <c r="A2368" s="1">
        <v>7</v>
      </c>
      <c r="B2368" s="1">
        <v>930</v>
      </c>
      <c r="C2368" s="1" t="s">
        <v>53</v>
      </c>
      <c r="D2368" s="1" t="s">
        <v>3689</v>
      </c>
      <c r="E2368" s="1" t="s">
        <v>3690</v>
      </c>
      <c r="F2368" s="1">
        <v>12015</v>
      </c>
      <c r="G2368" s="1">
        <v>123.43</v>
      </c>
      <c r="H2368" s="1">
        <v>97</v>
      </c>
      <c r="I2368" s="1">
        <v>0</v>
      </c>
      <c r="J2368" s="1" t="s">
        <v>808</v>
      </c>
      <c r="K2368" s="9" t="str">
        <f t="shared" si="36"/>
        <v>TERCEIRA</v>
      </c>
    </row>
    <row r="2369" spans="1:11" ht="15" customHeight="1">
      <c r="A2369" s="1">
        <v>7</v>
      </c>
      <c r="B2369" s="1">
        <v>930</v>
      </c>
      <c r="C2369" s="1" t="s">
        <v>53</v>
      </c>
      <c r="D2369" s="1" t="s">
        <v>3691</v>
      </c>
      <c r="E2369" s="1" t="s">
        <v>3692</v>
      </c>
      <c r="F2369" s="1">
        <v>10989</v>
      </c>
      <c r="G2369" s="1">
        <v>112.75</v>
      </c>
      <c r="H2369" s="1">
        <v>97</v>
      </c>
      <c r="I2369" s="1">
        <v>0</v>
      </c>
      <c r="J2369" s="1" t="s">
        <v>808</v>
      </c>
      <c r="K2369" s="9" t="str">
        <f t="shared" si="36"/>
        <v>TERCEIRA</v>
      </c>
    </row>
    <row r="2370" spans="1:11" ht="15" customHeight="1">
      <c r="A2370" s="1">
        <v>7</v>
      </c>
      <c r="B2370" s="1">
        <v>930</v>
      </c>
      <c r="C2370" s="1" t="s">
        <v>53</v>
      </c>
      <c r="D2370" s="1" t="s">
        <v>3693</v>
      </c>
      <c r="E2370" s="1" t="s">
        <v>3694</v>
      </c>
      <c r="F2370" s="1">
        <v>5484</v>
      </c>
      <c r="G2370" s="1">
        <v>69.489999999999995</v>
      </c>
      <c r="H2370" s="1">
        <v>79</v>
      </c>
      <c r="I2370" s="1">
        <v>0</v>
      </c>
      <c r="J2370" s="1" t="s">
        <v>808</v>
      </c>
      <c r="K2370" s="9" t="str">
        <f t="shared" ref="K2370:K2433" si="37">IF(J2370&lt;&gt;"",IF(OR(UPPER(J2370)="TERCEIRO",UPPER(J2370)="TERCEIRA"),"TERCEIRA",IF(UPPER(J2370)="GPA","GPA",J2370)),IF(LEFT(D2370,1)="T","TERCEIRA","GPA"))</f>
        <v>TERCEIRA</v>
      </c>
    </row>
    <row r="2371" spans="1:11" ht="15" customHeight="1">
      <c r="A2371" s="1">
        <v>7</v>
      </c>
      <c r="B2371" s="1">
        <v>930</v>
      </c>
      <c r="C2371" s="1" t="s">
        <v>53</v>
      </c>
      <c r="D2371" s="1" t="s">
        <v>3695</v>
      </c>
      <c r="E2371" s="1" t="s">
        <v>3696</v>
      </c>
      <c r="F2371" s="1">
        <v>7939</v>
      </c>
      <c r="G2371" s="1">
        <v>91.74</v>
      </c>
      <c r="H2371" s="1">
        <v>87</v>
      </c>
      <c r="I2371" s="1">
        <v>0</v>
      </c>
      <c r="J2371" s="1" t="s">
        <v>808</v>
      </c>
      <c r="K2371" s="9" t="str">
        <f t="shared" si="37"/>
        <v>TERCEIRA</v>
      </c>
    </row>
    <row r="2372" spans="1:11" ht="15" customHeight="1">
      <c r="A2372" s="1">
        <v>7</v>
      </c>
      <c r="B2372" s="1">
        <v>930</v>
      </c>
      <c r="C2372" s="1" t="s">
        <v>53</v>
      </c>
      <c r="D2372" s="1" t="s">
        <v>3697</v>
      </c>
      <c r="E2372" s="1" t="s">
        <v>3698</v>
      </c>
      <c r="F2372" s="1">
        <v>8806</v>
      </c>
      <c r="G2372" s="1">
        <v>148.88</v>
      </c>
      <c r="H2372" s="1">
        <v>59</v>
      </c>
      <c r="I2372" s="1">
        <v>0</v>
      </c>
      <c r="J2372" s="1" t="s">
        <v>808</v>
      </c>
      <c r="K2372" s="9" t="str">
        <f t="shared" si="37"/>
        <v>TERCEIRA</v>
      </c>
    </row>
    <row r="2373" spans="1:11" ht="15" customHeight="1">
      <c r="A2373" s="1">
        <v>7</v>
      </c>
      <c r="B2373" s="1">
        <v>930</v>
      </c>
      <c r="C2373" s="1" t="s">
        <v>53</v>
      </c>
      <c r="D2373" s="1" t="s">
        <v>3699</v>
      </c>
      <c r="E2373" s="1" t="s">
        <v>3700</v>
      </c>
      <c r="F2373" s="1">
        <v>3666</v>
      </c>
      <c r="G2373" s="1">
        <v>45.77</v>
      </c>
      <c r="H2373" s="1">
        <v>80</v>
      </c>
      <c r="I2373" s="1">
        <v>0</v>
      </c>
      <c r="J2373" s="1" t="s">
        <v>808</v>
      </c>
      <c r="K2373" s="9" t="str">
        <f t="shared" si="37"/>
        <v>TERCEIRA</v>
      </c>
    </row>
    <row r="2374" spans="1:11" ht="15" customHeight="1">
      <c r="A2374" s="1">
        <v>7</v>
      </c>
      <c r="B2374" s="1">
        <v>930</v>
      </c>
      <c r="C2374" s="1" t="s">
        <v>53</v>
      </c>
      <c r="D2374" s="1" t="s">
        <v>3701</v>
      </c>
      <c r="E2374" s="1" t="s">
        <v>3702</v>
      </c>
      <c r="F2374" s="1">
        <v>9500</v>
      </c>
      <c r="G2374" s="1">
        <v>122.03</v>
      </c>
      <c r="H2374" s="1">
        <v>78</v>
      </c>
      <c r="I2374" s="1">
        <v>0</v>
      </c>
      <c r="J2374" s="1" t="s">
        <v>808</v>
      </c>
      <c r="K2374" s="9" t="str">
        <f t="shared" si="37"/>
        <v>TERCEIRA</v>
      </c>
    </row>
    <row r="2375" spans="1:11" ht="15" customHeight="1">
      <c r="A2375" s="1">
        <v>7</v>
      </c>
      <c r="B2375" s="1">
        <v>930</v>
      </c>
      <c r="C2375" s="1" t="s">
        <v>18</v>
      </c>
      <c r="D2375" s="1" t="s">
        <v>3703</v>
      </c>
      <c r="E2375" s="1" t="s">
        <v>3704</v>
      </c>
      <c r="F2375" s="1">
        <v>124</v>
      </c>
      <c r="G2375" s="1">
        <v>3.42</v>
      </c>
      <c r="H2375" s="1">
        <v>36</v>
      </c>
      <c r="I2375" s="1">
        <v>0</v>
      </c>
      <c r="J2375" s="1" t="s">
        <v>808</v>
      </c>
      <c r="K2375" s="9" t="str">
        <f t="shared" si="37"/>
        <v>TERCEIRA</v>
      </c>
    </row>
    <row r="2376" spans="1:11" ht="15" customHeight="1">
      <c r="A2376" s="1">
        <v>7</v>
      </c>
      <c r="B2376" s="1">
        <v>930</v>
      </c>
      <c r="C2376" s="1" t="s">
        <v>53</v>
      </c>
      <c r="D2376" s="1" t="s">
        <v>3703</v>
      </c>
      <c r="E2376" s="1" t="s">
        <v>3704</v>
      </c>
      <c r="F2376" s="1">
        <v>2641</v>
      </c>
      <c r="G2376" s="1">
        <v>41.73</v>
      </c>
      <c r="H2376" s="1">
        <v>63</v>
      </c>
      <c r="I2376" s="1">
        <v>0</v>
      </c>
      <c r="J2376" s="1" t="s">
        <v>808</v>
      </c>
      <c r="K2376" s="9" t="str">
        <f t="shared" si="37"/>
        <v>TERCEIRA</v>
      </c>
    </row>
    <row r="2377" spans="1:11" ht="15" customHeight="1">
      <c r="A2377" s="1">
        <v>7</v>
      </c>
      <c r="B2377" s="1">
        <v>930</v>
      </c>
      <c r="C2377" s="1" t="s">
        <v>53</v>
      </c>
      <c r="D2377" s="1" t="s">
        <v>3705</v>
      </c>
      <c r="E2377" s="1" t="s">
        <v>3706</v>
      </c>
      <c r="F2377" s="1">
        <v>2490</v>
      </c>
      <c r="G2377" s="1">
        <v>37.81</v>
      </c>
      <c r="H2377" s="1">
        <v>66</v>
      </c>
      <c r="I2377" s="1">
        <v>0</v>
      </c>
      <c r="J2377" s="1" t="s">
        <v>808</v>
      </c>
      <c r="K2377" s="9" t="str">
        <f t="shared" si="37"/>
        <v>TERCEIRA</v>
      </c>
    </row>
    <row r="2378" spans="1:11" ht="15" customHeight="1">
      <c r="A2378" s="1">
        <v>7</v>
      </c>
      <c r="B2378" s="1">
        <v>930</v>
      </c>
      <c r="C2378" s="1" t="s">
        <v>53</v>
      </c>
      <c r="D2378" s="1" t="s">
        <v>3707</v>
      </c>
      <c r="E2378" s="1" t="s">
        <v>3708</v>
      </c>
      <c r="F2378" s="1">
        <v>10179</v>
      </c>
      <c r="G2378" s="1">
        <v>89.81</v>
      </c>
      <c r="H2378" s="1">
        <v>113</v>
      </c>
      <c r="I2378" s="1">
        <v>0</v>
      </c>
      <c r="J2378" s="1" t="s">
        <v>808</v>
      </c>
      <c r="K2378" s="9" t="str">
        <f t="shared" si="37"/>
        <v>TERCEIRA</v>
      </c>
    </row>
    <row r="2379" spans="1:11" ht="15" customHeight="1">
      <c r="A2379" s="1">
        <v>7</v>
      </c>
      <c r="B2379" s="1">
        <v>930</v>
      </c>
      <c r="C2379" s="1" t="s">
        <v>53</v>
      </c>
      <c r="D2379" s="1" t="s">
        <v>3709</v>
      </c>
      <c r="E2379" s="1" t="s">
        <v>3710</v>
      </c>
      <c r="F2379" s="1">
        <v>7089</v>
      </c>
      <c r="G2379" s="1">
        <v>77.48</v>
      </c>
      <c r="H2379" s="1">
        <v>91</v>
      </c>
      <c r="I2379" s="1">
        <v>0</v>
      </c>
      <c r="J2379" s="1" t="s">
        <v>808</v>
      </c>
      <c r="K2379" s="9" t="str">
        <f t="shared" si="37"/>
        <v>TERCEIRA</v>
      </c>
    </row>
    <row r="2380" spans="1:11" ht="15" customHeight="1">
      <c r="A2380" s="1">
        <v>7</v>
      </c>
      <c r="B2380" s="1">
        <v>930</v>
      </c>
      <c r="C2380" s="1" t="s">
        <v>53</v>
      </c>
      <c r="D2380" s="1" t="s">
        <v>3711</v>
      </c>
      <c r="E2380" s="1" t="s">
        <v>3712</v>
      </c>
      <c r="F2380" s="1">
        <v>1333</v>
      </c>
      <c r="G2380" s="1">
        <v>23.58</v>
      </c>
      <c r="H2380" s="1">
        <v>57</v>
      </c>
      <c r="I2380" s="1">
        <v>0</v>
      </c>
      <c r="J2380" s="1" t="s">
        <v>808</v>
      </c>
      <c r="K2380" s="9" t="str">
        <f t="shared" si="37"/>
        <v>TERCEIRA</v>
      </c>
    </row>
    <row r="2381" spans="1:11" ht="15" customHeight="1">
      <c r="A2381" s="1">
        <v>7</v>
      </c>
      <c r="B2381" s="1">
        <v>930</v>
      </c>
      <c r="C2381" s="1" t="s">
        <v>53</v>
      </c>
      <c r="D2381" s="1" t="s">
        <v>3713</v>
      </c>
      <c r="E2381" s="1" t="s">
        <v>3714</v>
      </c>
      <c r="F2381" s="1">
        <v>5626</v>
      </c>
      <c r="G2381" s="1">
        <v>74.7</v>
      </c>
      <c r="H2381" s="1">
        <v>75</v>
      </c>
      <c r="I2381" s="1">
        <v>0</v>
      </c>
      <c r="J2381" s="1" t="s">
        <v>808</v>
      </c>
      <c r="K2381" s="9" t="str">
        <f t="shared" si="37"/>
        <v>TERCEIRA</v>
      </c>
    </row>
    <row r="2382" spans="1:11" ht="15" customHeight="1">
      <c r="A2382" s="1">
        <v>7</v>
      </c>
      <c r="B2382" s="1">
        <v>930</v>
      </c>
      <c r="C2382" s="1" t="s">
        <v>18</v>
      </c>
      <c r="D2382" s="1" t="s">
        <v>3715</v>
      </c>
      <c r="E2382" s="1" t="s">
        <v>3716</v>
      </c>
      <c r="F2382" s="1">
        <v>29</v>
      </c>
      <c r="G2382" s="1">
        <v>0.38</v>
      </c>
      <c r="H2382" s="1">
        <v>76</v>
      </c>
      <c r="I2382" s="1">
        <v>0</v>
      </c>
      <c r="J2382" s="1" t="s">
        <v>808</v>
      </c>
      <c r="K2382" s="9" t="str">
        <f t="shared" si="37"/>
        <v>TERCEIRA</v>
      </c>
    </row>
    <row r="2383" spans="1:11" ht="15" customHeight="1">
      <c r="A2383" s="1">
        <v>7</v>
      </c>
      <c r="B2383" s="1">
        <v>930</v>
      </c>
      <c r="C2383" s="1" t="s">
        <v>53</v>
      </c>
      <c r="D2383" s="1" t="s">
        <v>3715</v>
      </c>
      <c r="E2383" s="1" t="s">
        <v>3716</v>
      </c>
      <c r="F2383" s="1">
        <v>7093</v>
      </c>
      <c r="G2383" s="1">
        <v>80.260000000000005</v>
      </c>
      <c r="H2383" s="1">
        <v>88</v>
      </c>
      <c r="I2383" s="1">
        <v>0</v>
      </c>
      <c r="J2383" s="1" t="s">
        <v>808</v>
      </c>
      <c r="K2383" s="9" t="str">
        <f t="shared" si="37"/>
        <v>TERCEIRA</v>
      </c>
    </row>
    <row r="2384" spans="1:11" ht="15" customHeight="1">
      <c r="A2384" s="1">
        <v>7</v>
      </c>
      <c r="B2384" s="1">
        <v>930</v>
      </c>
      <c r="C2384" s="1" t="s">
        <v>53</v>
      </c>
      <c r="D2384" s="1" t="s">
        <v>3717</v>
      </c>
      <c r="E2384" s="1" t="s">
        <v>3718</v>
      </c>
      <c r="F2384" s="1">
        <v>15024</v>
      </c>
      <c r="G2384" s="1">
        <v>141.29</v>
      </c>
      <c r="H2384" s="1">
        <v>106</v>
      </c>
      <c r="I2384" s="1">
        <v>0</v>
      </c>
      <c r="J2384" s="1" t="s">
        <v>808</v>
      </c>
      <c r="K2384" s="9" t="str">
        <f t="shared" si="37"/>
        <v>TERCEIRA</v>
      </c>
    </row>
    <row r="2385" spans="1:11" ht="15" customHeight="1">
      <c r="A2385" s="1">
        <v>7</v>
      </c>
      <c r="B2385" s="1">
        <v>930</v>
      </c>
      <c r="C2385" s="1" t="s">
        <v>53</v>
      </c>
      <c r="D2385" s="1" t="s">
        <v>3719</v>
      </c>
      <c r="E2385" s="1" t="s">
        <v>3720</v>
      </c>
      <c r="F2385" s="1">
        <v>7679</v>
      </c>
      <c r="G2385" s="1">
        <v>81.7</v>
      </c>
      <c r="H2385" s="1">
        <v>94</v>
      </c>
      <c r="I2385" s="1">
        <v>0</v>
      </c>
      <c r="J2385" s="1" t="s">
        <v>808</v>
      </c>
      <c r="K2385" s="9" t="str">
        <f t="shared" si="37"/>
        <v>TERCEIRA</v>
      </c>
    </row>
    <row r="2386" spans="1:11" ht="15" customHeight="1">
      <c r="A2386" s="1">
        <v>7</v>
      </c>
      <c r="B2386" s="1">
        <v>930</v>
      </c>
      <c r="C2386" s="1" t="s">
        <v>53</v>
      </c>
      <c r="D2386" s="1" t="s">
        <v>3721</v>
      </c>
      <c r="E2386" s="1" t="s">
        <v>3722</v>
      </c>
      <c r="F2386" s="1">
        <v>801</v>
      </c>
      <c r="G2386" s="1">
        <v>15.99</v>
      </c>
      <c r="H2386" s="1">
        <v>50</v>
      </c>
      <c r="I2386" s="1">
        <v>0</v>
      </c>
      <c r="J2386" s="1" t="s">
        <v>808</v>
      </c>
      <c r="K2386" s="9" t="str">
        <f t="shared" si="37"/>
        <v>TERCEIRA</v>
      </c>
    </row>
    <row r="2387" spans="1:11" ht="15" customHeight="1">
      <c r="A2387" s="1">
        <v>7</v>
      </c>
      <c r="B2387" s="1">
        <v>930</v>
      </c>
      <c r="C2387" s="1" t="s">
        <v>53</v>
      </c>
      <c r="D2387" s="1" t="s">
        <v>3723</v>
      </c>
      <c r="E2387" s="1" t="s">
        <v>3724</v>
      </c>
      <c r="F2387" s="1">
        <v>4004</v>
      </c>
      <c r="G2387" s="1">
        <v>54.75</v>
      </c>
      <c r="H2387" s="1">
        <v>73</v>
      </c>
      <c r="I2387" s="1">
        <v>0</v>
      </c>
      <c r="J2387" s="1" t="s">
        <v>808</v>
      </c>
      <c r="K2387" s="9" t="str">
        <f t="shared" si="37"/>
        <v>TERCEIRA</v>
      </c>
    </row>
    <row r="2388" spans="1:11" ht="15" customHeight="1">
      <c r="A2388" s="1">
        <v>7</v>
      </c>
      <c r="B2388" s="1">
        <v>930</v>
      </c>
      <c r="C2388" s="1" t="s">
        <v>53</v>
      </c>
      <c r="D2388" s="1" t="s">
        <v>3725</v>
      </c>
      <c r="E2388" s="1" t="s">
        <v>3726</v>
      </c>
      <c r="F2388" s="1">
        <v>6283</v>
      </c>
      <c r="G2388" s="1">
        <v>69.84</v>
      </c>
      <c r="H2388" s="1">
        <v>90</v>
      </c>
      <c r="I2388" s="1">
        <v>0</v>
      </c>
      <c r="J2388" s="1" t="s">
        <v>808</v>
      </c>
      <c r="K2388" s="9" t="str">
        <f t="shared" si="37"/>
        <v>TERCEIRA</v>
      </c>
    </row>
    <row r="2389" spans="1:11" ht="15" customHeight="1">
      <c r="A2389" s="1">
        <v>7</v>
      </c>
      <c r="B2389" s="1">
        <v>930</v>
      </c>
      <c r="C2389" s="1" t="s">
        <v>53</v>
      </c>
      <c r="D2389" s="1" t="s">
        <v>3727</v>
      </c>
      <c r="E2389" s="1" t="s">
        <v>3728</v>
      </c>
      <c r="F2389" s="1">
        <v>2056</v>
      </c>
      <c r="G2389" s="1">
        <v>17.7</v>
      </c>
      <c r="H2389" s="1">
        <v>116</v>
      </c>
      <c r="I2389" s="1">
        <v>0</v>
      </c>
      <c r="J2389" s="1" t="s">
        <v>808</v>
      </c>
      <c r="K2389" s="9" t="str">
        <f t="shared" si="37"/>
        <v>TERCEIRA</v>
      </c>
    </row>
    <row r="2390" spans="1:11" ht="15" customHeight="1">
      <c r="A2390" s="1">
        <v>7</v>
      </c>
      <c r="B2390" s="1">
        <v>930</v>
      </c>
      <c r="C2390" s="1" t="s">
        <v>53</v>
      </c>
      <c r="D2390" s="1" t="s">
        <v>3729</v>
      </c>
      <c r="E2390" s="1" t="s">
        <v>3730</v>
      </c>
      <c r="F2390" s="1">
        <v>318</v>
      </c>
      <c r="G2390" s="1">
        <v>4.3899999999999997</v>
      </c>
      <c r="H2390" s="1">
        <v>72</v>
      </c>
      <c r="I2390" s="1">
        <v>0</v>
      </c>
      <c r="J2390" s="1" t="s">
        <v>808</v>
      </c>
      <c r="K2390" s="9" t="str">
        <f t="shared" si="37"/>
        <v>TERCEIRA</v>
      </c>
    </row>
    <row r="2391" spans="1:11" ht="15" customHeight="1">
      <c r="A2391" s="1">
        <v>7</v>
      </c>
      <c r="B2391" s="1">
        <v>930</v>
      </c>
      <c r="C2391" s="1" t="s">
        <v>53</v>
      </c>
      <c r="D2391" s="1" t="s">
        <v>3731</v>
      </c>
      <c r="E2391" s="1" t="s">
        <v>3732</v>
      </c>
      <c r="F2391" s="1">
        <v>4397</v>
      </c>
      <c r="G2391" s="1">
        <v>77.77</v>
      </c>
      <c r="H2391" s="1">
        <v>57</v>
      </c>
      <c r="I2391" s="1">
        <v>0</v>
      </c>
      <c r="J2391" s="1" t="s">
        <v>808</v>
      </c>
      <c r="K2391" s="9" t="str">
        <f t="shared" si="37"/>
        <v>TERCEIRA</v>
      </c>
    </row>
    <row r="2392" spans="1:11" ht="15" customHeight="1">
      <c r="A2392" s="1">
        <v>7</v>
      </c>
      <c r="B2392" s="1">
        <v>930</v>
      </c>
      <c r="C2392" s="1" t="s">
        <v>53</v>
      </c>
      <c r="D2392" s="1" t="s">
        <v>3733</v>
      </c>
      <c r="E2392" s="1" t="s">
        <v>3734</v>
      </c>
      <c r="F2392" s="1">
        <v>480</v>
      </c>
      <c r="G2392" s="1">
        <v>9.75</v>
      </c>
      <c r="H2392" s="1">
        <v>49</v>
      </c>
      <c r="I2392" s="1">
        <v>0</v>
      </c>
      <c r="J2392" s="1" t="s">
        <v>808</v>
      </c>
      <c r="K2392" s="9" t="str">
        <f t="shared" si="37"/>
        <v>TERCEIRA</v>
      </c>
    </row>
    <row r="2393" spans="1:11" ht="15" customHeight="1">
      <c r="A2393" s="1">
        <v>7</v>
      </c>
      <c r="B2393" s="1">
        <v>930</v>
      </c>
      <c r="C2393" s="1" t="s">
        <v>53</v>
      </c>
      <c r="D2393" s="1" t="s">
        <v>3735</v>
      </c>
      <c r="E2393" s="1" t="s">
        <v>3736</v>
      </c>
      <c r="F2393" s="1">
        <v>6185</v>
      </c>
      <c r="G2393" s="1">
        <v>70.33</v>
      </c>
      <c r="H2393" s="1">
        <v>88</v>
      </c>
      <c r="I2393" s="1">
        <v>0</v>
      </c>
      <c r="J2393" s="1" t="s">
        <v>808</v>
      </c>
      <c r="K2393" s="9" t="str">
        <f t="shared" si="37"/>
        <v>TERCEIRA</v>
      </c>
    </row>
    <row r="2394" spans="1:11" ht="15" customHeight="1">
      <c r="A2394" s="1">
        <v>7</v>
      </c>
      <c r="B2394" s="1">
        <v>930</v>
      </c>
      <c r="C2394" s="1" t="s">
        <v>53</v>
      </c>
      <c r="D2394" s="1" t="s">
        <v>3737</v>
      </c>
      <c r="E2394" s="1" t="s">
        <v>3738</v>
      </c>
      <c r="F2394" s="1">
        <v>5132</v>
      </c>
      <c r="G2394" s="1">
        <v>91.14</v>
      </c>
      <c r="H2394" s="1">
        <v>56</v>
      </c>
      <c r="I2394" s="1">
        <v>0</v>
      </c>
      <c r="J2394" s="1" t="s">
        <v>808</v>
      </c>
      <c r="K2394" s="9" t="str">
        <f t="shared" si="37"/>
        <v>TERCEIRA</v>
      </c>
    </row>
    <row r="2395" spans="1:11" ht="15" customHeight="1">
      <c r="A2395" s="1">
        <v>7</v>
      </c>
      <c r="B2395" s="1">
        <v>930</v>
      </c>
      <c r="C2395" s="1" t="s">
        <v>53</v>
      </c>
      <c r="D2395" s="1" t="s">
        <v>3739</v>
      </c>
      <c r="E2395" s="1" t="s">
        <v>3740</v>
      </c>
      <c r="F2395" s="1">
        <v>2940</v>
      </c>
      <c r="G2395" s="1">
        <v>41.33</v>
      </c>
      <c r="H2395" s="1">
        <v>71</v>
      </c>
      <c r="I2395" s="1">
        <v>0</v>
      </c>
      <c r="J2395" s="1" t="s">
        <v>808</v>
      </c>
      <c r="K2395" s="9" t="str">
        <f t="shared" si="37"/>
        <v>TERCEIRA</v>
      </c>
    </row>
    <row r="2396" spans="1:11" ht="15" customHeight="1">
      <c r="A2396" s="1">
        <v>7</v>
      </c>
      <c r="B2396" s="1">
        <v>930</v>
      </c>
      <c r="C2396" s="1" t="s">
        <v>53</v>
      </c>
      <c r="D2396" s="1" t="s">
        <v>3741</v>
      </c>
      <c r="E2396" s="1" t="s">
        <v>3742</v>
      </c>
      <c r="F2396" s="1">
        <v>10648</v>
      </c>
      <c r="G2396" s="1">
        <v>111.87</v>
      </c>
      <c r="H2396" s="1">
        <v>95</v>
      </c>
      <c r="I2396" s="1">
        <v>0</v>
      </c>
      <c r="J2396" s="1" t="s">
        <v>808</v>
      </c>
      <c r="K2396" s="9" t="str">
        <f t="shared" si="37"/>
        <v>TERCEIRA</v>
      </c>
    </row>
    <row r="2397" spans="1:11" ht="15" customHeight="1">
      <c r="A2397" s="1">
        <v>7</v>
      </c>
      <c r="B2397" s="1">
        <v>930</v>
      </c>
      <c r="C2397" s="1" t="s">
        <v>53</v>
      </c>
      <c r="D2397" s="1" t="s">
        <v>3743</v>
      </c>
      <c r="E2397" s="1" t="s">
        <v>3744</v>
      </c>
      <c r="F2397" s="1">
        <v>22104</v>
      </c>
      <c r="G2397" s="1">
        <v>193.41</v>
      </c>
      <c r="H2397" s="1">
        <v>114</v>
      </c>
      <c r="I2397" s="1">
        <v>0</v>
      </c>
      <c r="J2397" s="1" t="s">
        <v>808</v>
      </c>
      <c r="K2397" s="9" t="str">
        <f t="shared" si="37"/>
        <v>TERCEIRA</v>
      </c>
    </row>
    <row r="2398" spans="1:11" ht="15" customHeight="1">
      <c r="A2398" s="1">
        <v>7</v>
      </c>
      <c r="B2398" s="1">
        <v>930</v>
      </c>
      <c r="C2398" s="1" t="s">
        <v>53</v>
      </c>
      <c r="D2398" s="1" t="s">
        <v>3745</v>
      </c>
      <c r="E2398" s="1" t="s">
        <v>3746</v>
      </c>
      <c r="F2398" s="1">
        <v>1391</v>
      </c>
      <c r="G2398" s="1">
        <v>12.26</v>
      </c>
      <c r="H2398" s="1">
        <v>113</v>
      </c>
      <c r="I2398" s="1">
        <v>0</v>
      </c>
      <c r="J2398" s="1" t="s">
        <v>808</v>
      </c>
      <c r="K2398" s="9" t="str">
        <f t="shared" si="37"/>
        <v>TERCEIRA</v>
      </c>
    </row>
    <row r="2399" spans="1:11" ht="15" customHeight="1">
      <c r="A2399" s="1">
        <v>7</v>
      </c>
      <c r="B2399" s="1">
        <v>930</v>
      </c>
      <c r="C2399" s="1" t="s">
        <v>53</v>
      </c>
      <c r="D2399" s="1" t="s">
        <v>3747</v>
      </c>
      <c r="E2399" s="1" t="s">
        <v>3748</v>
      </c>
      <c r="F2399" s="1">
        <v>16440</v>
      </c>
      <c r="G2399" s="1">
        <v>121.88</v>
      </c>
      <c r="H2399" s="1">
        <v>135</v>
      </c>
      <c r="I2399" s="1">
        <v>0</v>
      </c>
      <c r="J2399" s="1" t="s">
        <v>808</v>
      </c>
      <c r="K2399" s="9" t="str">
        <f t="shared" si="37"/>
        <v>TERCEIRA</v>
      </c>
    </row>
    <row r="2400" spans="1:11" ht="15" customHeight="1">
      <c r="A2400" s="1">
        <v>7</v>
      </c>
      <c r="B2400" s="1">
        <v>930</v>
      </c>
      <c r="C2400" s="1" t="s">
        <v>53</v>
      </c>
      <c r="D2400" s="1" t="s">
        <v>3749</v>
      </c>
      <c r="E2400" s="1" t="s">
        <v>3750</v>
      </c>
      <c r="F2400" s="1">
        <v>15968</v>
      </c>
      <c r="G2400" s="1">
        <v>128.91</v>
      </c>
      <c r="H2400" s="1">
        <v>124</v>
      </c>
      <c r="I2400" s="1">
        <v>0</v>
      </c>
      <c r="J2400" s="1" t="s">
        <v>808</v>
      </c>
      <c r="K2400" s="9" t="str">
        <f t="shared" si="37"/>
        <v>TERCEIRA</v>
      </c>
    </row>
    <row r="2401" spans="1:11" ht="15" customHeight="1">
      <c r="A2401" s="1">
        <v>7</v>
      </c>
      <c r="B2401" s="1">
        <v>930</v>
      </c>
      <c r="C2401" s="1" t="s">
        <v>53</v>
      </c>
      <c r="D2401" s="1" t="s">
        <v>3751</v>
      </c>
      <c r="E2401" s="1" t="s">
        <v>3752</v>
      </c>
      <c r="F2401" s="1">
        <v>5125</v>
      </c>
      <c r="G2401" s="1">
        <v>34.51</v>
      </c>
      <c r="H2401" s="1">
        <v>149</v>
      </c>
      <c r="I2401" s="1">
        <v>0</v>
      </c>
      <c r="J2401" s="1" t="s">
        <v>808</v>
      </c>
      <c r="K2401" s="9" t="str">
        <f t="shared" si="37"/>
        <v>TERCEIRA</v>
      </c>
    </row>
    <row r="2402" spans="1:11" ht="15" customHeight="1">
      <c r="A2402" s="1">
        <v>7</v>
      </c>
      <c r="B2402" s="1">
        <v>930</v>
      </c>
      <c r="C2402" s="1" t="s">
        <v>53</v>
      </c>
      <c r="D2402" s="1" t="s">
        <v>3753</v>
      </c>
      <c r="E2402" s="1" t="s">
        <v>3754</v>
      </c>
      <c r="F2402" s="1">
        <v>633</v>
      </c>
      <c r="G2402" s="1">
        <v>3.63</v>
      </c>
      <c r="H2402" s="1">
        <v>174</v>
      </c>
      <c r="I2402" s="1">
        <v>0</v>
      </c>
      <c r="J2402" s="1" t="s">
        <v>808</v>
      </c>
      <c r="K2402" s="9" t="str">
        <f t="shared" si="37"/>
        <v>TERCEIRA</v>
      </c>
    </row>
    <row r="2403" spans="1:11" ht="15" customHeight="1">
      <c r="A2403" s="1">
        <v>7</v>
      </c>
      <c r="B2403" s="1">
        <v>930</v>
      </c>
      <c r="C2403" s="1" t="s">
        <v>53</v>
      </c>
      <c r="D2403" s="1" t="s">
        <v>3755</v>
      </c>
      <c r="E2403" s="1" t="s">
        <v>3756</v>
      </c>
      <c r="F2403" s="1">
        <v>6595</v>
      </c>
      <c r="G2403" s="1">
        <v>28.43</v>
      </c>
      <c r="H2403" s="1">
        <v>232</v>
      </c>
      <c r="I2403" s="1">
        <v>0</v>
      </c>
      <c r="J2403" s="1" t="s">
        <v>808</v>
      </c>
      <c r="K2403" s="9" t="str">
        <f t="shared" si="37"/>
        <v>TERCEIRA</v>
      </c>
    </row>
    <row r="2404" spans="1:11" ht="15" customHeight="1">
      <c r="A2404" s="1">
        <v>7</v>
      </c>
      <c r="B2404" s="1">
        <v>930</v>
      </c>
      <c r="C2404" s="1" t="s">
        <v>53</v>
      </c>
      <c r="D2404" s="1" t="s">
        <v>3757</v>
      </c>
      <c r="E2404" s="1" t="s">
        <v>3758</v>
      </c>
      <c r="F2404" s="1">
        <v>13906</v>
      </c>
      <c r="G2404" s="1">
        <v>120.61</v>
      </c>
      <c r="H2404" s="1">
        <v>115</v>
      </c>
      <c r="I2404" s="1">
        <v>0</v>
      </c>
      <c r="J2404" s="1" t="s">
        <v>808</v>
      </c>
      <c r="K2404" s="9" t="str">
        <f t="shared" si="37"/>
        <v>TERCEIRA</v>
      </c>
    </row>
    <row r="2405" spans="1:11" ht="15" customHeight="1">
      <c r="A2405" s="1">
        <v>7</v>
      </c>
      <c r="B2405" s="1">
        <v>930</v>
      </c>
      <c r="C2405" s="1" t="s">
        <v>53</v>
      </c>
      <c r="D2405" s="1" t="s">
        <v>3759</v>
      </c>
      <c r="E2405" s="1" t="s">
        <v>3760</v>
      </c>
      <c r="F2405" s="1">
        <v>13096</v>
      </c>
      <c r="G2405" s="1">
        <v>109.02</v>
      </c>
      <c r="H2405" s="1">
        <v>120</v>
      </c>
      <c r="I2405" s="1">
        <v>0</v>
      </c>
      <c r="J2405" s="1" t="s">
        <v>808</v>
      </c>
      <c r="K2405" s="9" t="str">
        <f t="shared" si="37"/>
        <v>TERCEIRA</v>
      </c>
    </row>
    <row r="2406" spans="1:11" ht="15" customHeight="1">
      <c r="A2406" s="1">
        <v>7</v>
      </c>
      <c r="B2406" s="1">
        <v>930</v>
      </c>
      <c r="C2406" s="1" t="s">
        <v>53</v>
      </c>
      <c r="D2406" s="1" t="s">
        <v>3761</v>
      </c>
      <c r="E2406" s="1" t="s">
        <v>3762</v>
      </c>
      <c r="F2406" s="1">
        <v>2851</v>
      </c>
      <c r="G2406" s="1">
        <v>24.22</v>
      </c>
      <c r="H2406" s="1">
        <v>118</v>
      </c>
      <c r="I2406" s="1">
        <v>0</v>
      </c>
      <c r="J2406" s="1" t="s">
        <v>808</v>
      </c>
      <c r="K2406" s="9" t="str">
        <f t="shared" si="37"/>
        <v>TERCEIRA</v>
      </c>
    </row>
    <row r="2407" spans="1:11" ht="15" customHeight="1">
      <c r="A2407" s="1">
        <v>7</v>
      </c>
      <c r="B2407" s="1">
        <v>930</v>
      </c>
      <c r="C2407" s="1" t="s">
        <v>53</v>
      </c>
      <c r="D2407" s="1" t="s">
        <v>3763</v>
      </c>
      <c r="E2407" s="1" t="s">
        <v>3764</v>
      </c>
      <c r="F2407" s="1">
        <v>6603</v>
      </c>
      <c r="G2407" s="1">
        <v>52.22</v>
      </c>
      <c r="H2407" s="1">
        <v>126</v>
      </c>
      <c r="I2407" s="1">
        <v>0</v>
      </c>
      <c r="J2407" s="1" t="s">
        <v>808</v>
      </c>
      <c r="K2407" s="9" t="str">
        <f t="shared" si="37"/>
        <v>TERCEIRA</v>
      </c>
    </row>
    <row r="2408" spans="1:11" ht="15" customHeight="1">
      <c r="A2408" s="1">
        <v>7</v>
      </c>
      <c r="B2408" s="1">
        <v>930</v>
      </c>
      <c r="C2408" s="1" t="s">
        <v>53</v>
      </c>
      <c r="D2408" s="1" t="s">
        <v>3765</v>
      </c>
      <c r="E2408" s="1" t="s">
        <v>3766</v>
      </c>
      <c r="F2408" s="1">
        <v>6950</v>
      </c>
      <c r="G2408" s="1">
        <v>84.17</v>
      </c>
      <c r="H2408" s="1">
        <v>83</v>
      </c>
      <c r="I2408" s="1">
        <v>0</v>
      </c>
      <c r="J2408" s="1" t="s">
        <v>808</v>
      </c>
      <c r="K2408" s="9" t="str">
        <f t="shared" si="37"/>
        <v>TERCEIRA</v>
      </c>
    </row>
    <row r="2409" spans="1:11" ht="15" customHeight="1">
      <c r="A2409" s="1">
        <v>7</v>
      </c>
      <c r="B2409" s="1">
        <v>930</v>
      </c>
      <c r="C2409" s="1" t="s">
        <v>53</v>
      </c>
      <c r="D2409" s="1" t="s">
        <v>3767</v>
      </c>
      <c r="E2409" s="1" t="s">
        <v>3768</v>
      </c>
      <c r="F2409" s="1">
        <v>4916</v>
      </c>
      <c r="G2409" s="1">
        <v>53.64</v>
      </c>
      <c r="H2409" s="1">
        <v>92</v>
      </c>
      <c r="I2409" s="1">
        <v>0</v>
      </c>
      <c r="J2409" s="1" t="s">
        <v>808</v>
      </c>
      <c r="K2409" s="9" t="str">
        <f t="shared" si="37"/>
        <v>TERCEIRA</v>
      </c>
    </row>
    <row r="2410" spans="1:11" ht="15" customHeight="1">
      <c r="A2410" s="1">
        <v>7</v>
      </c>
      <c r="B2410" s="1">
        <v>930</v>
      </c>
      <c r="C2410" s="1" t="s">
        <v>53</v>
      </c>
      <c r="D2410" s="1" t="s">
        <v>3769</v>
      </c>
      <c r="E2410" s="1" t="s">
        <v>3770</v>
      </c>
      <c r="F2410" s="1">
        <v>7970</v>
      </c>
      <c r="G2410" s="1">
        <v>83.45</v>
      </c>
      <c r="H2410" s="1">
        <v>96</v>
      </c>
      <c r="I2410" s="1">
        <v>0</v>
      </c>
      <c r="J2410" s="1" t="s">
        <v>808</v>
      </c>
      <c r="K2410" s="9" t="str">
        <f t="shared" si="37"/>
        <v>TERCEIRA</v>
      </c>
    </row>
    <row r="2411" spans="1:11" ht="15" customHeight="1">
      <c r="A2411" s="1">
        <v>7</v>
      </c>
      <c r="B2411" s="1">
        <v>930</v>
      </c>
      <c r="C2411" s="1" t="s">
        <v>53</v>
      </c>
      <c r="D2411" s="1" t="s">
        <v>3771</v>
      </c>
      <c r="E2411" s="1" t="s">
        <v>3772</v>
      </c>
      <c r="F2411" s="1">
        <v>13439</v>
      </c>
      <c r="G2411" s="1">
        <v>170.19</v>
      </c>
      <c r="H2411" s="1">
        <v>79</v>
      </c>
      <c r="I2411" s="1">
        <v>0</v>
      </c>
      <c r="J2411" s="1" t="s">
        <v>808</v>
      </c>
      <c r="K2411" s="9" t="str">
        <f t="shared" si="37"/>
        <v>TERCEIRA</v>
      </c>
    </row>
    <row r="2412" spans="1:11" ht="15" customHeight="1">
      <c r="A2412" s="1">
        <v>7</v>
      </c>
      <c r="B2412" s="1">
        <v>930</v>
      </c>
      <c r="C2412" s="1" t="s">
        <v>53</v>
      </c>
      <c r="D2412" s="1" t="s">
        <v>3773</v>
      </c>
      <c r="E2412" s="1" t="s">
        <v>3774</v>
      </c>
      <c r="F2412" s="1">
        <v>8751</v>
      </c>
      <c r="G2412" s="1">
        <v>94.11</v>
      </c>
      <c r="H2412" s="1">
        <v>93</v>
      </c>
      <c r="I2412" s="1">
        <v>0</v>
      </c>
      <c r="J2412" s="1" t="s">
        <v>808</v>
      </c>
      <c r="K2412" s="9" t="str">
        <f t="shared" si="37"/>
        <v>TERCEIRA</v>
      </c>
    </row>
    <row r="2413" spans="1:11" ht="15" customHeight="1">
      <c r="A2413" s="1">
        <v>7</v>
      </c>
      <c r="B2413" s="1">
        <v>930</v>
      </c>
      <c r="C2413" s="1" t="s">
        <v>53</v>
      </c>
      <c r="D2413" s="1" t="s">
        <v>3775</v>
      </c>
      <c r="E2413" s="1" t="s">
        <v>3776</v>
      </c>
      <c r="F2413" s="1">
        <v>10270</v>
      </c>
      <c r="G2413" s="1">
        <v>88.63</v>
      </c>
      <c r="H2413" s="1">
        <v>116</v>
      </c>
      <c r="I2413" s="1">
        <v>0</v>
      </c>
      <c r="J2413" s="1" t="s">
        <v>808</v>
      </c>
      <c r="K2413" s="9" t="str">
        <f t="shared" si="37"/>
        <v>TERCEIRA</v>
      </c>
    </row>
    <row r="2414" spans="1:11" ht="15" customHeight="1">
      <c r="A2414" s="1">
        <v>7</v>
      </c>
      <c r="B2414" s="1">
        <v>930</v>
      </c>
      <c r="C2414" s="1" t="s">
        <v>53</v>
      </c>
      <c r="D2414" s="1" t="s">
        <v>3777</v>
      </c>
      <c r="E2414" s="1" t="s">
        <v>3778</v>
      </c>
      <c r="F2414" s="1">
        <v>454</v>
      </c>
      <c r="G2414" s="1">
        <v>2.65</v>
      </c>
      <c r="H2414" s="1">
        <v>171</v>
      </c>
      <c r="I2414" s="1">
        <v>0</v>
      </c>
      <c r="J2414" s="1" t="s">
        <v>808</v>
      </c>
      <c r="K2414" s="9" t="str">
        <f t="shared" si="37"/>
        <v>TERCEIRA</v>
      </c>
    </row>
    <row r="2415" spans="1:11" ht="15" customHeight="1">
      <c r="A2415" s="1">
        <v>7</v>
      </c>
      <c r="B2415" s="1">
        <v>930</v>
      </c>
      <c r="C2415" s="1" t="s">
        <v>53</v>
      </c>
      <c r="D2415" s="1" t="s">
        <v>3779</v>
      </c>
      <c r="E2415" s="1" t="s">
        <v>3780</v>
      </c>
      <c r="F2415" s="1">
        <v>7225</v>
      </c>
      <c r="G2415" s="1">
        <v>89.9</v>
      </c>
      <c r="H2415" s="1">
        <v>80</v>
      </c>
      <c r="I2415" s="1">
        <v>0</v>
      </c>
      <c r="J2415" s="1" t="s">
        <v>808</v>
      </c>
      <c r="K2415" s="9" t="str">
        <f t="shared" si="37"/>
        <v>TERCEIRA</v>
      </c>
    </row>
    <row r="2416" spans="1:11" ht="15" customHeight="1">
      <c r="A2416" s="1">
        <v>7</v>
      </c>
      <c r="B2416" s="1">
        <v>930</v>
      </c>
      <c r="C2416" s="1" t="s">
        <v>53</v>
      </c>
      <c r="D2416" s="1" t="s">
        <v>3781</v>
      </c>
      <c r="E2416" s="1" t="s">
        <v>3782</v>
      </c>
      <c r="F2416" s="1">
        <v>9305</v>
      </c>
      <c r="G2416" s="1">
        <v>74.02</v>
      </c>
      <c r="H2416" s="1">
        <v>126</v>
      </c>
      <c r="I2416" s="1">
        <v>0</v>
      </c>
      <c r="J2416" s="1" t="s">
        <v>808</v>
      </c>
      <c r="K2416" s="9" t="str">
        <f t="shared" si="37"/>
        <v>TERCEIRA</v>
      </c>
    </row>
    <row r="2417" spans="1:11" ht="15" customHeight="1">
      <c r="A2417" s="1">
        <v>7</v>
      </c>
      <c r="B2417" s="1">
        <v>930</v>
      </c>
      <c r="C2417" s="1" t="s">
        <v>53</v>
      </c>
      <c r="D2417" s="1" t="s">
        <v>3783</v>
      </c>
      <c r="E2417" s="1" t="s">
        <v>3784</v>
      </c>
      <c r="F2417" s="1">
        <v>6045</v>
      </c>
      <c r="G2417" s="1">
        <v>59.65</v>
      </c>
      <c r="H2417" s="1">
        <v>101</v>
      </c>
      <c r="I2417" s="1">
        <v>0</v>
      </c>
      <c r="J2417" s="1" t="s">
        <v>808</v>
      </c>
      <c r="K2417" s="9" t="str">
        <f t="shared" si="37"/>
        <v>TERCEIRA</v>
      </c>
    </row>
    <row r="2418" spans="1:11" ht="15" customHeight="1">
      <c r="A2418" s="1">
        <v>7</v>
      </c>
      <c r="B2418" s="1">
        <v>930</v>
      </c>
      <c r="C2418" s="1" t="s">
        <v>53</v>
      </c>
      <c r="D2418" s="1" t="s">
        <v>3785</v>
      </c>
      <c r="E2418" s="1" t="s">
        <v>3786</v>
      </c>
      <c r="F2418" s="1">
        <v>639</v>
      </c>
      <c r="G2418" s="1">
        <v>5.59</v>
      </c>
      <c r="H2418" s="1">
        <v>114</v>
      </c>
      <c r="I2418" s="1">
        <v>0</v>
      </c>
      <c r="J2418" s="1" t="s">
        <v>808</v>
      </c>
      <c r="K2418" s="9" t="str">
        <f t="shared" si="37"/>
        <v>TERCEIRA</v>
      </c>
    </row>
    <row r="2419" spans="1:11" ht="15" customHeight="1">
      <c r="A2419" s="1">
        <v>7</v>
      </c>
      <c r="B2419" s="1">
        <v>930</v>
      </c>
      <c r="C2419" s="1" t="s">
        <v>53</v>
      </c>
      <c r="D2419" s="1" t="s">
        <v>3787</v>
      </c>
      <c r="E2419" s="1" t="s">
        <v>3788</v>
      </c>
      <c r="F2419" s="1">
        <v>1449</v>
      </c>
      <c r="G2419" s="1">
        <v>17.03</v>
      </c>
      <c r="H2419" s="1">
        <v>85</v>
      </c>
      <c r="I2419" s="1">
        <v>0</v>
      </c>
      <c r="J2419" s="1" t="s">
        <v>808</v>
      </c>
      <c r="K2419" s="9" t="str">
        <f t="shared" si="37"/>
        <v>TERCEIRA</v>
      </c>
    </row>
    <row r="2420" spans="1:11" ht="15" customHeight="1">
      <c r="A2420" s="1">
        <v>7</v>
      </c>
      <c r="B2420" s="1">
        <v>930</v>
      </c>
      <c r="C2420" s="1" t="s">
        <v>53</v>
      </c>
      <c r="D2420" s="1" t="s">
        <v>3789</v>
      </c>
      <c r="E2420" s="1" t="s">
        <v>3790</v>
      </c>
      <c r="F2420" s="1">
        <v>15269</v>
      </c>
      <c r="G2420" s="1">
        <v>92.87</v>
      </c>
      <c r="H2420" s="1">
        <v>164</v>
      </c>
      <c r="I2420" s="1">
        <v>0</v>
      </c>
      <c r="J2420" s="1" t="s">
        <v>808</v>
      </c>
      <c r="K2420" s="9" t="str">
        <f t="shared" si="37"/>
        <v>TERCEIRA</v>
      </c>
    </row>
    <row r="2421" spans="1:11" ht="15" customHeight="1">
      <c r="A2421" s="1">
        <v>7</v>
      </c>
      <c r="B2421" s="1">
        <v>930</v>
      </c>
      <c r="C2421" s="1" t="s">
        <v>53</v>
      </c>
      <c r="D2421" s="1" t="s">
        <v>3791</v>
      </c>
      <c r="E2421" s="1" t="s">
        <v>3792</v>
      </c>
      <c r="F2421" s="1">
        <v>10274</v>
      </c>
      <c r="G2421" s="1">
        <v>103.77</v>
      </c>
      <c r="H2421" s="1">
        <v>99</v>
      </c>
      <c r="I2421" s="1">
        <v>0</v>
      </c>
      <c r="J2421" s="1" t="s">
        <v>808</v>
      </c>
      <c r="K2421" s="9" t="str">
        <f t="shared" si="37"/>
        <v>TERCEIRA</v>
      </c>
    </row>
    <row r="2422" spans="1:11" ht="15" customHeight="1">
      <c r="A2422" s="1">
        <v>7</v>
      </c>
      <c r="B2422" s="1">
        <v>930</v>
      </c>
      <c r="C2422" s="1" t="s">
        <v>53</v>
      </c>
      <c r="D2422" s="1" t="s">
        <v>3793</v>
      </c>
      <c r="E2422" s="1" t="s">
        <v>3794</v>
      </c>
      <c r="F2422" s="1">
        <v>10527</v>
      </c>
      <c r="G2422" s="1">
        <v>101.47</v>
      </c>
      <c r="H2422" s="1">
        <v>104</v>
      </c>
      <c r="I2422" s="1">
        <v>0</v>
      </c>
      <c r="J2422" s="1" t="s">
        <v>808</v>
      </c>
      <c r="K2422" s="9" t="str">
        <f t="shared" si="37"/>
        <v>TERCEIRA</v>
      </c>
    </row>
    <row r="2423" spans="1:11" ht="15" customHeight="1">
      <c r="A2423" s="1">
        <v>7</v>
      </c>
      <c r="B2423" s="1">
        <v>930</v>
      </c>
      <c r="C2423" s="1" t="s">
        <v>53</v>
      </c>
      <c r="D2423" s="1" t="s">
        <v>3795</v>
      </c>
      <c r="E2423" s="1" t="s">
        <v>3796</v>
      </c>
      <c r="F2423" s="1">
        <v>14017</v>
      </c>
      <c r="G2423" s="1">
        <v>99.21</v>
      </c>
      <c r="H2423" s="1">
        <v>141</v>
      </c>
      <c r="I2423" s="1">
        <v>0</v>
      </c>
      <c r="J2423" s="1" t="s">
        <v>808</v>
      </c>
      <c r="K2423" s="9" t="str">
        <f t="shared" si="37"/>
        <v>TERCEIRA</v>
      </c>
    </row>
    <row r="2424" spans="1:11" ht="15" customHeight="1">
      <c r="A2424" s="1">
        <v>7</v>
      </c>
      <c r="B2424" s="1">
        <v>930</v>
      </c>
      <c r="C2424" s="1" t="s">
        <v>53</v>
      </c>
      <c r="D2424" s="1" t="s">
        <v>3797</v>
      </c>
      <c r="E2424" s="1" t="s">
        <v>3798</v>
      </c>
      <c r="F2424" s="1">
        <v>10079</v>
      </c>
      <c r="G2424" s="1">
        <v>99.22</v>
      </c>
      <c r="H2424" s="1">
        <v>102</v>
      </c>
      <c r="I2424" s="1">
        <v>0</v>
      </c>
      <c r="J2424" s="1" t="s">
        <v>808</v>
      </c>
      <c r="K2424" s="9" t="str">
        <f t="shared" si="37"/>
        <v>TERCEIRA</v>
      </c>
    </row>
    <row r="2425" spans="1:11" ht="15" customHeight="1">
      <c r="A2425" s="1">
        <v>7</v>
      </c>
      <c r="B2425" s="1">
        <v>930</v>
      </c>
      <c r="C2425" s="1" t="s">
        <v>53</v>
      </c>
      <c r="D2425" s="1" t="s">
        <v>3799</v>
      </c>
      <c r="E2425" s="1" t="s">
        <v>3800</v>
      </c>
      <c r="F2425" s="1">
        <v>5968</v>
      </c>
      <c r="G2425" s="1">
        <v>38.119999999999997</v>
      </c>
      <c r="H2425" s="1">
        <v>157</v>
      </c>
      <c r="I2425" s="1">
        <v>0</v>
      </c>
      <c r="J2425" s="1" t="s">
        <v>808</v>
      </c>
      <c r="K2425" s="9" t="str">
        <f t="shared" si="37"/>
        <v>TERCEIRA</v>
      </c>
    </row>
    <row r="2426" spans="1:11" ht="15" customHeight="1">
      <c r="A2426" s="1">
        <v>7</v>
      </c>
      <c r="B2426" s="1">
        <v>930</v>
      </c>
      <c r="C2426" s="1" t="s">
        <v>53</v>
      </c>
      <c r="D2426" s="1" t="s">
        <v>3801</v>
      </c>
      <c r="E2426" s="1" t="s">
        <v>3802</v>
      </c>
      <c r="F2426" s="1">
        <v>5487</v>
      </c>
      <c r="G2426" s="1">
        <v>72.52</v>
      </c>
      <c r="H2426" s="1">
        <v>76</v>
      </c>
      <c r="I2426" s="1">
        <v>0</v>
      </c>
      <c r="J2426" s="1" t="s">
        <v>808</v>
      </c>
      <c r="K2426" s="9" t="str">
        <f t="shared" si="37"/>
        <v>TERCEIRA</v>
      </c>
    </row>
    <row r="2427" spans="1:11" ht="15" customHeight="1">
      <c r="A2427" s="1">
        <v>7</v>
      </c>
      <c r="B2427" s="1">
        <v>930</v>
      </c>
      <c r="C2427" s="1" t="s">
        <v>53</v>
      </c>
      <c r="D2427" s="1" t="s">
        <v>3803</v>
      </c>
      <c r="E2427" s="1" t="s">
        <v>3804</v>
      </c>
      <c r="F2427" s="1">
        <v>5101</v>
      </c>
      <c r="G2427" s="1">
        <v>59.44</v>
      </c>
      <c r="H2427" s="1">
        <v>86</v>
      </c>
      <c r="I2427" s="1">
        <v>0</v>
      </c>
      <c r="J2427" s="1" t="s">
        <v>808</v>
      </c>
      <c r="K2427" s="9" t="str">
        <f t="shared" si="37"/>
        <v>TERCEIRA</v>
      </c>
    </row>
    <row r="2428" spans="1:11" ht="15" customHeight="1">
      <c r="A2428" s="1">
        <v>7</v>
      </c>
      <c r="B2428" s="1">
        <v>930</v>
      </c>
      <c r="C2428" s="1" t="s">
        <v>53</v>
      </c>
      <c r="D2428" s="1" t="s">
        <v>3805</v>
      </c>
      <c r="E2428" s="1" t="s">
        <v>3806</v>
      </c>
      <c r="F2428" s="1">
        <v>10535</v>
      </c>
      <c r="G2428" s="1">
        <v>99.12</v>
      </c>
      <c r="H2428" s="1">
        <v>106</v>
      </c>
      <c r="I2428" s="1">
        <v>0</v>
      </c>
      <c r="J2428" s="1" t="s">
        <v>808</v>
      </c>
      <c r="K2428" s="9" t="str">
        <f t="shared" si="37"/>
        <v>TERCEIRA</v>
      </c>
    </row>
    <row r="2429" spans="1:11" ht="15" customHeight="1">
      <c r="A2429" s="1">
        <v>7</v>
      </c>
      <c r="B2429" s="1">
        <v>930</v>
      </c>
      <c r="C2429" s="1" t="s">
        <v>53</v>
      </c>
      <c r="D2429" s="1" t="s">
        <v>3807</v>
      </c>
      <c r="E2429" s="1" t="s">
        <v>3808</v>
      </c>
      <c r="F2429" s="1">
        <v>6501</v>
      </c>
      <c r="G2429" s="1">
        <v>68.959999999999994</v>
      </c>
      <c r="H2429" s="1">
        <v>94</v>
      </c>
      <c r="I2429" s="1">
        <v>0</v>
      </c>
      <c r="J2429" s="1" t="s">
        <v>808</v>
      </c>
      <c r="K2429" s="9" t="str">
        <f t="shared" si="37"/>
        <v>TERCEIRA</v>
      </c>
    </row>
    <row r="2430" spans="1:11" ht="15" customHeight="1">
      <c r="A2430" s="1">
        <v>7</v>
      </c>
      <c r="B2430" s="1">
        <v>930</v>
      </c>
      <c r="C2430" s="1" t="s">
        <v>53</v>
      </c>
      <c r="D2430" s="1" t="s">
        <v>3809</v>
      </c>
      <c r="E2430" s="1" t="s">
        <v>3810</v>
      </c>
      <c r="F2430" s="1">
        <v>8536</v>
      </c>
      <c r="G2430" s="1">
        <v>89.19</v>
      </c>
      <c r="H2430" s="1">
        <v>96</v>
      </c>
      <c r="I2430" s="1">
        <v>0</v>
      </c>
      <c r="J2430" s="1" t="s">
        <v>808</v>
      </c>
      <c r="K2430" s="9" t="str">
        <f t="shared" si="37"/>
        <v>TERCEIRA</v>
      </c>
    </row>
    <row r="2431" spans="1:11" ht="15" customHeight="1">
      <c r="A2431" s="1">
        <v>7</v>
      </c>
      <c r="B2431" s="1">
        <v>930</v>
      </c>
      <c r="C2431" s="1" t="s">
        <v>53</v>
      </c>
      <c r="D2431" s="1" t="s">
        <v>3811</v>
      </c>
      <c r="E2431" s="1" t="s">
        <v>3812</v>
      </c>
      <c r="F2431" s="1">
        <v>6780</v>
      </c>
      <c r="G2431" s="1">
        <v>69.08</v>
      </c>
      <c r="H2431" s="1">
        <v>98</v>
      </c>
      <c r="I2431" s="1">
        <v>0</v>
      </c>
      <c r="J2431" s="1" t="s">
        <v>808</v>
      </c>
      <c r="K2431" s="9" t="str">
        <f t="shared" si="37"/>
        <v>TERCEIRA</v>
      </c>
    </row>
    <row r="2432" spans="1:11" ht="15" customHeight="1">
      <c r="A2432" s="1">
        <v>7</v>
      </c>
      <c r="B2432" s="1">
        <v>930</v>
      </c>
      <c r="C2432" s="1" t="s">
        <v>53</v>
      </c>
      <c r="D2432" s="1" t="s">
        <v>3813</v>
      </c>
      <c r="E2432" s="1" t="s">
        <v>3814</v>
      </c>
      <c r="F2432" s="1">
        <v>9769</v>
      </c>
      <c r="G2432" s="1">
        <v>98.09</v>
      </c>
      <c r="H2432" s="1">
        <v>100</v>
      </c>
      <c r="I2432" s="1">
        <v>0</v>
      </c>
      <c r="J2432" s="1" t="s">
        <v>808</v>
      </c>
      <c r="K2432" s="9" t="str">
        <f t="shared" si="37"/>
        <v>TERCEIRA</v>
      </c>
    </row>
    <row r="2433" spans="1:11" ht="15" customHeight="1">
      <c r="A2433" s="1">
        <v>7</v>
      </c>
      <c r="B2433" s="1">
        <v>930</v>
      </c>
      <c r="C2433" s="1" t="s">
        <v>53</v>
      </c>
      <c r="D2433" s="1" t="s">
        <v>3815</v>
      </c>
      <c r="E2433" s="1" t="s">
        <v>3816</v>
      </c>
      <c r="F2433" s="1">
        <v>8952</v>
      </c>
      <c r="G2433" s="1">
        <v>69.87</v>
      </c>
      <c r="H2433" s="1">
        <v>128</v>
      </c>
      <c r="I2433" s="1">
        <v>0</v>
      </c>
      <c r="J2433" s="1" t="s">
        <v>808</v>
      </c>
      <c r="K2433" s="9" t="str">
        <f t="shared" si="37"/>
        <v>TERCEIRA</v>
      </c>
    </row>
    <row r="2434" spans="1:11" ht="15" customHeight="1">
      <c r="A2434" s="1">
        <v>7</v>
      </c>
      <c r="B2434" s="1">
        <v>930</v>
      </c>
      <c r="C2434" s="1" t="s">
        <v>53</v>
      </c>
      <c r="D2434" s="1" t="s">
        <v>3817</v>
      </c>
      <c r="E2434" s="1" t="s">
        <v>3818</v>
      </c>
      <c r="F2434" s="1">
        <v>8944</v>
      </c>
      <c r="G2434" s="1">
        <v>65.77</v>
      </c>
      <c r="H2434" s="1">
        <v>136</v>
      </c>
      <c r="I2434" s="1">
        <v>0</v>
      </c>
      <c r="J2434" s="1" t="s">
        <v>808</v>
      </c>
      <c r="K2434" s="9" t="str">
        <f t="shared" ref="K2434:K2497" si="38">IF(J2434&lt;&gt;"",IF(OR(UPPER(J2434)="TERCEIRO",UPPER(J2434)="TERCEIRA"),"TERCEIRA",IF(UPPER(J2434)="GPA","GPA",J2434)),IF(LEFT(D2434,1)="T","TERCEIRA","GPA"))</f>
        <v>TERCEIRA</v>
      </c>
    </row>
    <row r="2435" spans="1:11" ht="15" customHeight="1">
      <c r="A2435" s="1">
        <v>7</v>
      </c>
      <c r="B2435" s="1">
        <v>930</v>
      </c>
      <c r="C2435" s="1" t="s">
        <v>53</v>
      </c>
      <c r="D2435" s="1" t="s">
        <v>3819</v>
      </c>
      <c r="E2435" s="1" t="s">
        <v>3820</v>
      </c>
      <c r="F2435" s="1">
        <v>10887</v>
      </c>
      <c r="G2435" s="1">
        <v>92.74</v>
      </c>
      <c r="H2435" s="1">
        <v>117</v>
      </c>
      <c r="I2435" s="1">
        <v>0</v>
      </c>
      <c r="J2435" s="1" t="s">
        <v>808</v>
      </c>
      <c r="K2435" s="9" t="str">
        <f t="shared" si="38"/>
        <v>TERCEIRA</v>
      </c>
    </row>
    <row r="2436" spans="1:11" ht="15" customHeight="1">
      <c r="A2436" s="1">
        <v>7</v>
      </c>
      <c r="B2436" s="1">
        <v>930</v>
      </c>
      <c r="C2436" s="1" t="s">
        <v>53</v>
      </c>
      <c r="D2436" s="1" t="s">
        <v>3821</v>
      </c>
      <c r="E2436" s="1" t="s">
        <v>3822</v>
      </c>
      <c r="F2436" s="1">
        <v>503</v>
      </c>
      <c r="G2436" s="1">
        <v>9.99</v>
      </c>
      <c r="H2436" s="1">
        <v>50</v>
      </c>
      <c r="I2436" s="1">
        <v>0</v>
      </c>
      <c r="J2436" s="1" t="s">
        <v>808</v>
      </c>
      <c r="K2436" s="9" t="str">
        <f t="shared" si="38"/>
        <v>TERCEIRA</v>
      </c>
    </row>
    <row r="2437" spans="1:11" ht="15" customHeight="1">
      <c r="A2437" s="1">
        <v>7</v>
      </c>
      <c r="B2437" s="1">
        <v>930</v>
      </c>
      <c r="C2437" s="1" t="s">
        <v>53</v>
      </c>
      <c r="D2437" s="1" t="s">
        <v>3823</v>
      </c>
      <c r="E2437" s="1" t="s">
        <v>3824</v>
      </c>
      <c r="F2437" s="1">
        <v>303</v>
      </c>
      <c r="G2437" s="1">
        <v>4.53</v>
      </c>
      <c r="H2437" s="1">
        <v>67</v>
      </c>
      <c r="I2437" s="1">
        <v>0</v>
      </c>
      <c r="J2437" s="1" t="s">
        <v>808</v>
      </c>
      <c r="K2437" s="9" t="str">
        <f t="shared" si="38"/>
        <v>TERCEIRA</v>
      </c>
    </row>
    <row r="2438" spans="1:11" ht="15" customHeight="1">
      <c r="A2438" s="1">
        <v>7</v>
      </c>
      <c r="B2438" s="1">
        <v>930</v>
      </c>
      <c r="C2438" s="1" t="s">
        <v>53</v>
      </c>
      <c r="D2438" s="1" t="s">
        <v>3825</v>
      </c>
      <c r="E2438" s="1" t="s">
        <v>3826</v>
      </c>
      <c r="F2438" s="1">
        <v>6672</v>
      </c>
      <c r="G2438" s="1">
        <v>51.21</v>
      </c>
      <c r="H2438" s="1">
        <v>130</v>
      </c>
      <c r="I2438" s="1">
        <v>0</v>
      </c>
      <c r="J2438" s="1" t="s">
        <v>808</v>
      </c>
      <c r="K2438" s="9" t="str">
        <f t="shared" si="38"/>
        <v>TERCEIRA</v>
      </c>
    </row>
    <row r="2439" spans="1:11" ht="15" customHeight="1">
      <c r="A2439" s="1">
        <v>7</v>
      </c>
      <c r="B2439" s="1">
        <v>930</v>
      </c>
      <c r="C2439" s="1" t="s">
        <v>53</v>
      </c>
      <c r="D2439" s="1" t="s">
        <v>3827</v>
      </c>
      <c r="E2439" s="1" t="s">
        <v>3828</v>
      </c>
      <c r="F2439" s="1">
        <v>9567</v>
      </c>
      <c r="G2439" s="1">
        <v>103.53</v>
      </c>
      <c r="H2439" s="1">
        <v>92</v>
      </c>
      <c r="I2439" s="1">
        <v>0</v>
      </c>
      <c r="J2439" s="1" t="s">
        <v>808</v>
      </c>
      <c r="K2439" s="9" t="str">
        <f t="shared" si="38"/>
        <v>TERCEIRA</v>
      </c>
    </row>
    <row r="2440" spans="1:11" ht="15" customHeight="1">
      <c r="A2440" s="1">
        <v>7</v>
      </c>
      <c r="B2440" s="1">
        <v>930</v>
      </c>
      <c r="C2440" s="1" t="s">
        <v>53</v>
      </c>
      <c r="D2440" s="1" t="s">
        <v>3829</v>
      </c>
      <c r="E2440" s="1" t="s">
        <v>3830</v>
      </c>
      <c r="F2440" s="1">
        <v>1729</v>
      </c>
      <c r="G2440" s="1">
        <v>14.06</v>
      </c>
      <c r="H2440" s="1">
        <v>123</v>
      </c>
      <c r="I2440" s="1">
        <v>0</v>
      </c>
      <c r="J2440" s="1" t="s">
        <v>808</v>
      </c>
      <c r="K2440" s="9" t="str">
        <f t="shared" si="38"/>
        <v>TERCEIRA</v>
      </c>
    </row>
    <row r="2441" spans="1:11" ht="15" customHeight="1">
      <c r="A2441" s="1">
        <v>7</v>
      </c>
      <c r="B2441" s="1">
        <v>930</v>
      </c>
      <c r="C2441" s="1" t="s">
        <v>53</v>
      </c>
      <c r="D2441" s="1" t="s">
        <v>3831</v>
      </c>
      <c r="E2441" s="1" t="s">
        <v>3832</v>
      </c>
      <c r="F2441" s="1">
        <v>1546</v>
      </c>
      <c r="G2441" s="1">
        <v>22.58</v>
      </c>
      <c r="H2441" s="1">
        <v>68</v>
      </c>
      <c r="I2441" s="1">
        <v>0</v>
      </c>
      <c r="J2441" s="1" t="s">
        <v>808</v>
      </c>
      <c r="K2441" s="9" t="str">
        <f t="shared" si="38"/>
        <v>TERCEIRA</v>
      </c>
    </row>
    <row r="2442" spans="1:11" ht="15" customHeight="1">
      <c r="A2442" s="1">
        <v>7</v>
      </c>
      <c r="B2442" s="1">
        <v>930</v>
      </c>
      <c r="C2442" s="1" t="s">
        <v>53</v>
      </c>
      <c r="D2442" s="1" t="s">
        <v>3833</v>
      </c>
      <c r="E2442" s="1" t="s">
        <v>3834</v>
      </c>
      <c r="F2442" s="1">
        <v>9133</v>
      </c>
      <c r="G2442" s="1">
        <v>92.87</v>
      </c>
      <c r="H2442" s="1">
        <v>98</v>
      </c>
      <c r="I2442" s="1">
        <v>0</v>
      </c>
      <c r="J2442" s="1" t="s">
        <v>808</v>
      </c>
      <c r="K2442" s="9" t="str">
        <f t="shared" si="38"/>
        <v>TERCEIRA</v>
      </c>
    </row>
    <row r="2443" spans="1:11" ht="15" customHeight="1">
      <c r="A2443" s="1">
        <v>7</v>
      </c>
      <c r="B2443" s="1">
        <v>930</v>
      </c>
      <c r="C2443" s="1" t="s">
        <v>53</v>
      </c>
      <c r="D2443" s="1" t="s">
        <v>3835</v>
      </c>
      <c r="E2443" s="1" t="s">
        <v>3836</v>
      </c>
      <c r="F2443" s="1">
        <v>6811</v>
      </c>
      <c r="G2443" s="1">
        <v>61.92</v>
      </c>
      <c r="H2443" s="1">
        <v>110</v>
      </c>
      <c r="I2443" s="1">
        <v>0</v>
      </c>
      <c r="J2443" s="1" t="s">
        <v>808</v>
      </c>
      <c r="K2443" s="9" t="str">
        <f t="shared" si="38"/>
        <v>TERCEIRA</v>
      </c>
    </row>
    <row r="2444" spans="1:11" ht="15" customHeight="1">
      <c r="A2444" s="1">
        <v>7</v>
      </c>
      <c r="B2444" s="1">
        <v>930</v>
      </c>
      <c r="C2444" s="1" t="s">
        <v>53</v>
      </c>
      <c r="D2444" s="1" t="s">
        <v>3837</v>
      </c>
      <c r="E2444" s="1" t="s">
        <v>3838</v>
      </c>
      <c r="F2444" s="1">
        <v>10073</v>
      </c>
      <c r="G2444" s="1">
        <v>93.56</v>
      </c>
      <c r="H2444" s="1">
        <v>108</v>
      </c>
      <c r="I2444" s="1">
        <v>0</v>
      </c>
      <c r="J2444" s="1" t="s">
        <v>808</v>
      </c>
      <c r="K2444" s="9" t="str">
        <f t="shared" si="38"/>
        <v>TERCEIRA</v>
      </c>
    </row>
    <row r="2445" spans="1:11" ht="15" customHeight="1">
      <c r="A2445" s="1">
        <v>7</v>
      </c>
      <c r="B2445" s="1">
        <v>930</v>
      </c>
      <c r="C2445" s="1" t="s">
        <v>53</v>
      </c>
      <c r="D2445" s="1" t="s">
        <v>3839</v>
      </c>
      <c r="E2445" s="1" t="s">
        <v>3840</v>
      </c>
      <c r="F2445" s="1">
        <v>4314</v>
      </c>
      <c r="G2445" s="1">
        <v>55.17</v>
      </c>
      <c r="H2445" s="1">
        <v>78</v>
      </c>
      <c r="I2445" s="1">
        <v>0</v>
      </c>
      <c r="J2445" s="1" t="s">
        <v>808</v>
      </c>
      <c r="K2445" s="9" t="str">
        <f t="shared" si="38"/>
        <v>TERCEIRA</v>
      </c>
    </row>
    <row r="2446" spans="1:11" ht="15" customHeight="1">
      <c r="A2446" s="1">
        <v>7</v>
      </c>
      <c r="B2446" s="1">
        <v>930</v>
      </c>
      <c r="C2446" s="1" t="s">
        <v>53</v>
      </c>
      <c r="D2446" s="1" t="s">
        <v>3841</v>
      </c>
      <c r="E2446" s="1" t="s">
        <v>3842</v>
      </c>
      <c r="F2446" s="1">
        <v>6082</v>
      </c>
      <c r="G2446" s="1">
        <v>78.56</v>
      </c>
      <c r="H2446" s="1">
        <v>77</v>
      </c>
      <c r="I2446" s="1">
        <v>0</v>
      </c>
      <c r="J2446" s="1" t="s">
        <v>808</v>
      </c>
      <c r="K2446" s="9" t="str">
        <f t="shared" si="38"/>
        <v>TERCEIRA</v>
      </c>
    </row>
    <row r="2447" spans="1:11" ht="15" customHeight="1">
      <c r="A2447" s="1">
        <v>7</v>
      </c>
      <c r="B2447" s="1">
        <v>930</v>
      </c>
      <c r="C2447" s="1" t="s">
        <v>53</v>
      </c>
      <c r="D2447" s="1" t="s">
        <v>3843</v>
      </c>
      <c r="E2447" s="1" t="s">
        <v>3844</v>
      </c>
      <c r="F2447" s="1">
        <v>9372</v>
      </c>
      <c r="G2447" s="1">
        <v>107.7</v>
      </c>
      <c r="H2447" s="1">
        <v>87</v>
      </c>
      <c r="I2447" s="1">
        <v>0</v>
      </c>
      <c r="J2447" s="1" t="s">
        <v>808</v>
      </c>
      <c r="K2447" s="9" t="str">
        <f t="shared" si="38"/>
        <v>TERCEIRA</v>
      </c>
    </row>
    <row r="2448" spans="1:11" ht="15" customHeight="1">
      <c r="A2448" s="1">
        <v>7</v>
      </c>
      <c r="B2448" s="1">
        <v>930</v>
      </c>
      <c r="C2448" s="1" t="s">
        <v>53</v>
      </c>
      <c r="D2448" s="1" t="s">
        <v>3845</v>
      </c>
      <c r="E2448" s="1" t="s">
        <v>3846</v>
      </c>
      <c r="F2448" s="1">
        <v>8063</v>
      </c>
      <c r="G2448" s="1">
        <v>90.36</v>
      </c>
      <c r="H2448" s="1">
        <v>89</v>
      </c>
      <c r="I2448" s="1">
        <v>0</v>
      </c>
      <c r="J2448" s="1" t="s">
        <v>808</v>
      </c>
      <c r="K2448" s="9" t="str">
        <f t="shared" si="38"/>
        <v>TERCEIRA</v>
      </c>
    </row>
    <row r="2449" spans="1:11" ht="15" customHeight="1">
      <c r="A2449" s="1">
        <v>7</v>
      </c>
      <c r="B2449" s="1">
        <v>930</v>
      </c>
      <c r="C2449" s="1" t="s">
        <v>53</v>
      </c>
      <c r="D2449" s="1" t="s">
        <v>3847</v>
      </c>
      <c r="E2449" s="1" t="s">
        <v>3848</v>
      </c>
      <c r="F2449" s="1">
        <v>2386</v>
      </c>
      <c r="G2449" s="1">
        <v>36.01</v>
      </c>
      <c r="H2449" s="1">
        <v>66</v>
      </c>
      <c r="I2449" s="1">
        <v>0</v>
      </c>
      <c r="J2449" s="1" t="s">
        <v>808</v>
      </c>
      <c r="K2449" s="9" t="str">
        <f t="shared" si="38"/>
        <v>TERCEIRA</v>
      </c>
    </row>
    <row r="2450" spans="1:11" ht="15" customHeight="1">
      <c r="A2450" s="1">
        <v>7</v>
      </c>
      <c r="B2450" s="1">
        <v>930</v>
      </c>
      <c r="C2450" s="1" t="s">
        <v>53</v>
      </c>
      <c r="D2450" s="1" t="s">
        <v>3849</v>
      </c>
      <c r="E2450" s="1" t="s">
        <v>3850</v>
      </c>
      <c r="F2450" s="1">
        <v>2836</v>
      </c>
      <c r="G2450" s="1">
        <v>35.35</v>
      </c>
      <c r="H2450" s="1">
        <v>80</v>
      </c>
      <c r="I2450" s="1">
        <v>0</v>
      </c>
      <c r="J2450" s="1" t="s">
        <v>808</v>
      </c>
      <c r="K2450" s="9" t="str">
        <f t="shared" si="38"/>
        <v>TERCEIRA</v>
      </c>
    </row>
    <row r="2451" spans="1:11" ht="15" customHeight="1">
      <c r="A2451" s="1">
        <v>7</v>
      </c>
      <c r="B2451" s="1">
        <v>930</v>
      </c>
      <c r="C2451" s="1" t="s">
        <v>21</v>
      </c>
      <c r="D2451" s="1" t="s">
        <v>3851</v>
      </c>
      <c r="E2451" s="1" t="s">
        <v>3852</v>
      </c>
      <c r="F2451" s="1">
        <v>3173</v>
      </c>
      <c r="G2451" s="1">
        <v>55.97</v>
      </c>
      <c r="H2451" s="1">
        <v>57</v>
      </c>
      <c r="I2451" s="1">
        <v>0</v>
      </c>
      <c r="J2451" s="1" t="s">
        <v>808</v>
      </c>
      <c r="K2451" s="9" t="str">
        <f t="shared" si="38"/>
        <v>TERCEIRA</v>
      </c>
    </row>
    <row r="2452" spans="1:11" ht="15" customHeight="1">
      <c r="A2452" s="1">
        <v>7</v>
      </c>
      <c r="B2452" s="1">
        <v>930</v>
      </c>
      <c r="C2452" s="1" t="s">
        <v>53</v>
      </c>
      <c r="D2452" s="1" t="s">
        <v>3853</v>
      </c>
      <c r="E2452" s="1" t="s">
        <v>3854</v>
      </c>
      <c r="F2452" s="1">
        <v>283</v>
      </c>
      <c r="G2452" s="1">
        <v>4.54</v>
      </c>
      <c r="H2452" s="1">
        <v>62</v>
      </c>
      <c r="I2452" s="1">
        <v>0</v>
      </c>
      <c r="J2452" s="1" t="s">
        <v>808</v>
      </c>
      <c r="K2452" s="9" t="str">
        <f t="shared" si="38"/>
        <v>TERCEIRA</v>
      </c>
    </row>
    <row r="2453" spans="1:11" ht="15" customHeight="1">
      <c r="A2453" s="1">
        <v>7</v>
      </c>
      <c r="B2453" s="1">
        <v>930</v>
      </c>
      <c r="C2453" s="1" t="s">
        <v>53</v>
      </c>
      <c r="D2453" s="1" t="s">
        <v>3855</v>
      </c>
      <c r="E2453" s="1" t="s">
        <v>3856</v>
      </c>
      <c r="F2453" s="1">
        <v>7647</v>
      </c>
      <c r="G2453" s="1">
        <v>91.77</v>
      </c>
      <c r="H2453" s="1">
        <v>83</v>
      </c>
      <c r="I2453" s="1">
        <v>0</v>
      </c>
      <c r="J2453" s="1" t="s">
        <v>808</v>
      </c>
      <c r="K2453" s="9" t="str">
        <f t="shared" si="38"/>
        <v>TERCEIRA</v>
      </c>
    </row>
    <row r="2454" spans="1:11" ht="15" customHeight="1">
      <c r="A2454" s="1">
        <v>7</v>
      </c>
      <c r="B2454" s="1">
        <v>930</v>
      </c>
      <c r="C2454" s="1" t="s">
        <v>53</v>
      </c>
      <c r="D2454" s="1" t="s">
        <v>3857</v>
      </c>
      <c r="E2454" s="1" t="s">
        <v>3858</v>
      </c>
      <c r="F2454" s="1">
        <v>5519</v>
      </c>
      <c r="G2454" s="1">
        <v>76.92</v>
      </c>
      <c r="H2454" s="1">
        <v>72</v>
      </c>
      <c r="I2454" s="1">
        <v>0</v>
      </c>
      <c r="J2454" s="1" t="s">
        <v>808</v>
      </c>
      <c r="K2454" s="9" t="str">
        <f t="shared" si="38"/>
        <v>TERCEIRA</v>
      </c>
    </row>
    <row r="2455" spans="1:11" ht="15" customHeight="1">
      <c r="A2455" s="1">
        <v>7</v>
      </c>
      <c r="B2455" s="1">
        <v>930</v>
      </c>
      <c r="C2455" s="1" t="s">
        <v>18</v>
      </c>
      <c r="D2455" s="1" t="s">
        <v>3859</v>
      </c>
      <c r="E2455" s="1" t="s">
        <v>3860</v>
      </c>
      <c r="F2455" s="1">
        <v>150</v>
      </c>
      <c r="G2455" s="1">
        <v>4.41</v>
      </c>
      <c r="H2455" s="1">
        <v>34</v>
      </c>
      <c r="I2455" s="1">
        <v>0</v>
      </c>
      <c r="J2455" s="1" t="s">
        <v>808</v>
      </c>
      <c r="K2455" s="9" t="str">
        <f t="shared" si="38"/>
        <v>TERCEIRA</v>
      </c>
    </row>
    <row r="2456" spans="1:11" ht="15" customHeight="1">
      <c r="A2456" s="1">
        <v>7</v>
      </c>
      <c r="B2456" s="1">
        <v>930</v>
      </c>
      <c r="C2456" s="1" t="s">
        <v>21</v>
      </c>
      <c r="D2456" s="1" t="s">
        <v>3861</v>
      </c>
      <c r="E2456" s="1" t="s">
        <v>3862</v>
      </c>
      <c r="F2456" s="1">
        <v>1355</v>
      </c>
      <c r="G2456" s="1">
        <v>35.630000000000003</v>
      </c>
      <c r="H2456" s="1">
        <v>38</v>
      </c>
      <c r="I2456" s="1">
        <v>0</v>
      </c>
      <c r="J2456" s="1" t="s">
        <v>808</v>
      </c>
      <c r="K2456" s="9" t="str">
        <f t="shared" si="38"/>
        <v>TERCEIRA</v>
      </c>
    </row>
    <row r="2457" spans="1:11" ht="15" customHeight="1">
      <c r="A2457" s="1">
        <v>7</v>
      </c>
      <c r="B2457" s="1">
        <v>930</v>
      </c>
      <c r="C2457" s="1" t="s">
        <v>53</v>
      </c>
      <c r="D2457" s="1" t="s">
        <v>3863</v>
      </c>
      <c r="E2457" s="1" t="s">
        <v>3864</v>
      </c>
      <c r="F2457" s="1">
        <v>9922</v>
      </c>
      <c r="G2457" s="1">
        <v>124.3</v>
      </c>
      <c r="H2457" s="1">
        <v>80</v>
      </c>
      <c r="I2457" s="1">
        <v>0</v>
      </c>
      <c r="J2457" s="1" t="s">
        <v>808</v>
      </c>
      <c r="K2457" s="9" t="str">
        <f t="shared" si="38"/>
        <v>TERCEIRA</v>
      </c>
    </row>
    <row r="2458" spans="1:11" ht="15" customHeight="1">
      <c r="A2458" s="1">
        <v>7</v>
      </c>
      <c r="B2458" s="1">
        <v>930</v>
      </c>
      <c r="C2458" s="1" t="s">
        <v>53</v>
      </c>
      <c r="D2458" s="1" t="s">
        <v>3865</v>
      </c>
      <c r="E2458" s="1" t="s">
        <v>3866</v>
      </c>
      <c r="F2458" s="1">
        <v>8053</v>
      </c>
      <c r="G2458" s="1">
        <v>87.75</v>
      </c>
      <c r="H2458" s="1">
        <v>92</v>
      </c>
      <c r="I2458" s="1">
        <v>0</v>
      </c>
      <c r="J2458" s="1" t="s">
        <v>808</v>
      </c>
      <c r="K2458" s="9" t="str">
        <f t="shared" si="38"/>
        <v>TERCEIRA</v>
      </c>
    </row>
    <row r="2459" spans="1:11" ht="15" customHeight="1">
      <c r="A2459" s="1">
        <v>7</v>
      </c>
      <c r="B2459" s="1">
        <v>930</v>
      </c>
      <c r="C2459" s="1" t="s">
        <v>21</v>
      </c>
      <c r="D2459" s="1" t="s">
        <v>3867</v>
      </c>
      <c r="E2459" s="1" t="s">
        <v>3868</v>
      </c>
      <c r="F2459" s="1">
        <v>739</v>
      </c>
      <c r="G2459" s="1">
        <v>66.5</v>
      </c>
      <c r="H2459" s="1">
        <v>11</v>
      </c>
      <c r="I2459" s="1">
        <v>0</v>
      </c>
      <c r="J2459" s="1" t="s">
        <v>808</v>
      </c>
      <c r="K2459" s="9" t="str">
        <f t="shared" si="38"/>
        <v>TERCEIRA</v>
      </c>
    </row>
    <row r="2460" spans="1:11" ht="15" customHeight="1">
      <c r="A2460" s="1">
        <v>7</v>
      </c>
      <c r="B2460" s="1">
        <v>930</v>
      </c>
      <c r="C2460" s="1" t="s">
        <v>53</v>
      </c>
      <c r="D2460" s="1" t="s">
        <v>3869</v>
      </c>
      <c r="E2460" s="1" t="s">
        <v>3870</v>
      </c>
      <c r="F2460" s="1">
        <v>1211</v>
      </c>
      <c r="G2460" s="1">
        <v>12.73</v>
      </c>
      <c r="H2460" s="1">
        <v>95</v>
      </c>
      <c r="I2460" s="1">
        <v>0</v>
      </c>
      <c r="J2460" s="1" t="s">
        <v>808</v>
      </c>
      <c r="K2460" s="9" t="str">
        <f t="shared" si="38"/>
        <v>TERCEIRA</v>
      </c>
    </row>
    <row r="2461" spans="1:11" ht="15" customHeight="1">
      <c r="A2461" s="1">
        <v>7</v>
      </c>
      <c r="B2461" s="1">
        <v>930</v>
      </c>
      <c r="C2461" s="1" t="s">
        <v>53</v>
      </c>
      <c r="D2461" s="1" t="s">
        <v>3871</v>
      </c>
      <c r="E2461" s="1" t="s">
        <v>3872</v>
      </c>
      <c r="F2461" s="1">
        <v>8924</v>
      </c>
      <c r="G2461" s="1">
        <v>139.63</v>
      </c>
      <c r="H2461" s="1">
        <v>64</v>
      </c>
      <c r="I2461" s="1">
        <v>0</v>
      </c>
      <c r="J2461" s="1" t="s">
        <v>808</v>
      </c>
      <c r="K2461" s="9" t="str">
        <f t="shared" si="38"/>
        <v>TERCEIRA</v>
      </c>
    </row>
    <row r="2462" spans="1:11" ht="15" customHeight="1">
      <c r="A2462" s="1">
        <v>7</v>
      </c>
      <c r="B2462" s="1">
        <v>930</v>
      </c>
      <c r="C2462" s="1" t="s">
        <v>53</v>
      </c>
      <c r="D2462" s="1" t="s">
        <v>3873</v>
      </c>
      <c r="E2462" s="1" t="s">
        <v>3874</v>
      </c>
      <c r="F2462" s="1">
        <v>4642</v>
      </c>
      <c r="G2462" s="1">
        <v>65.900000000000006</v>
      </c>
      <c r="H2462" s="1">
        <v>70</v>
      </c>
      <c r="I2462" s="1">
        <v>0</v>
      </c>
      <c r="J2462" s="1" t="s">
        <v>808</v>
      </c>
      <c r="K2462" s="9" t="str">
        <f t="shared" si="38"/>
        <v>TERCEIRA</v>
      </c>
    </row>
    <row r="2463" spans="1:11" ht="15" customHeight="1">
      <c r="A2463" s="1">
        <v>7</v>
      </c>
      <c r="B2463" s="1">
        <v>930</v>
      </c>
      <c r="C2463" s="1" t="s">
        <v>53</v>
      </c>
      <c r="D2463" s="1" t="s">
        <v>3875</v>
      </c>
      <c r="E2463" s="1" t="s">
        <v>3876</v>
      </c>
      <c r="F2463" s="1">
        <v>9144</v>
      </c>
      <c r="G2463" s="1">
        <v>97.31</v>
      </c>
      <c r="H2463" s="1">
        <v>94</v>
      </c>
      <c r="I2463" s="1">
        <v>0</v>
      </c>
      <c r="J2463" s="1" t="s">
        <v>808</v>
      </c>
      <c r="K2463" s="9" t="str">
        <f t="shared" si="38"/>
        <v>TERCEIRA</v>
      </c>
    </row>
    <row r="2464" spans="1:11" ht="15" customHeight="1">
      <c r="A2464" s="1">
        <v>7</v>
      </c>
      <c r="B2464" s="1">
        <v>930</v>
      </c>
      <c r="C2464" s="1" t="s">
        <v>53</v>
      </c>
      <c r="D2464" s="1" t="s">
        <v>3877</v>
      </c>
      <c r="E2464" s="1" t="s">
        <v>3878</v>
      </c>
      <c r="F2464" s="1">
        <v>8669</v>
      </c>
      <c r="G2464" s="1">
        <v>101.01</v>
      </c>
      <c r="H2464" s="1">
        <v>86</v>
      </c>
      <c r="I2464" s="1">
        <v>0</v>
      </c>
      <c r="J2464" s="1" t="s">
        <v>808</v>
      </c>
      <c r="K2464" s="9" t="str">
        <f t="shared" si="38"/>
        <v>TERCEIRA</v>
      </c>
    </row>
    <row r="2465" spans="1:11" ht="15" customHeight="1">
      <c r="A2465" s="1">
        <v>7</v>
      </c>
      <c r="B2465" s="1">
        <v>930</v>
      </c>
      <c r="C2465" s="1" t="s">
        <v>53</v>
      </c>
      <c r="D2465" s="1" t="s">
        <v>3879</v>
      </c>
      <c r="E2465" s="1" t="s">
        <v>3880</v>
      </c>
      <c r="F2465" s="1">
        <v>205</v>
      </c>
      <c r="G2465" s="1">
        <v>5.05</v>
      </c>
      <c r="H2465" s="1">
        <v>41</v>
      </c>
      <c r="I2465" s="1">
        <v>0</v>
      </c>
      <c r="J2465" s="1" t="s">
        <v>808</v>
      </c>
      <c r="K2465" s="9" t="str">
        <f t="shared" si="38"/>
        <v>TERCEIRA</v>
      </c>
    </row>
    <row r="2466" spans="1:11" ht="15" customHeight="1">
      <c r="A2466" s="1">
        <v>7</v>
      </c>
      <c r="B2466" s="1">
        <v>930</v>
      </c>
      <c r="C2466" s="1" t="s">
        <v>53</v>
      </c>
      <c r="D2466" s="1" t="s">
        <v>3881</v>
      </c>
      <c r="E2466" s="1" t="s">
        <v>3882</v>
      </c>
      <c r="F2466" s="1">
        <v>189</v>
      </c>
      <c r="G2466" s="1">
        <v>3.44</v>
      </c>
      <c r="H2466" s="1">
        <v>55</v>
      </c>
      <c r="I2466" s="1">
        <v>0</v>
      </c>
      <c r="J2466" s="1" t="s">
        <v>808</v>
      </c>
      <c r="K2466" s="9" t="str">
        <f t="shared" si="38"/>
        <v>TERCEIRA</v>
      </c>
    </row>
    <row r="2467" spans="1:11" ht="15" customHeight="1">
      <c r="A2467" s="1">
        <v>7</v>
      </c>
      <c r="B2467" s="1">
        <v>930</v>
      </c>
      <c r="C2467" s="1" t="s">
        <v>53</v>
      </c>
      <c r="D2467" s="1" t="s">
        <v>3883</v>
      </c>
      <c r="E2467" s="1" t="s">
        <v>3884</v>
      </c>
      <c r="F2467" s="1">
        <v>5164</v>
      </c>
      <c r="G2467" s="1">
        <v>75.900000000000006</v>
      </c>
      <c r="H2467" s="1">
        <v>68</v>
      </c>
      <c r="I2467" s="1">
        <v>0</v>
      </c>
      <c r="J2467" s="1" t="s">
        <v>808</v>
      </c>
      <c r="K2467" s="9" t="str">
        <f t="shared" si="38"/>
        <v>TERCEIRA</v>
      </c>
    </row>
    <row r="2468" spans="1:11" ht="15" customHeight="1">
      <c r="A2468" s="1">
        <v>7</v>
      </c>
      <c r="B2468" s="1">
        <v>930</v>
      </c>
      <c r="C2468" s="1" t="s">
        <v>53</v>
      </c>
      <c r="D2468" s="1" t="s">
        <v>3885</v>
      </c>
      <c r="E2468" s="1" t="s">
        <v>3886</v>
      </c>
      <c r="F2468" s="1">
        <v>4964</v>
      </c>
      <c r="G2468" s="1">
        <v>54.16</v>
      </c>
      <c r="H2468" s="1">
        <v>92</v>
      </c>
      <c r="I2468" s="1">
        <v>0</v>
      </c>
      <c r="J2468" s="1" t="s">
        <v>808</v>
      </c>
      <c r="K2468" s="9" t="str">
        <f t="shared" si="38"/>
        <v>TERCEIRA</v>
      </c>
    </row>
    <row r="2469" spans="1:11" ht="15" customHeight="1">
      <c r="A2469" s="1">
        <v>7</v>
      </c>
      <c r="B2469" s="1">
        <v>930</v>
      </c>
      <c r="C2469" s="1" t="s">
        <v>53</v>
      </c>
      <c r="D2469" s="1" t="s">
        <v>3887</v>
      </c>
      <c r="E2469" s="1" t="s">
        <v>3888</v>
      </c>
      <c r="F2469" s="1">
        <v>2873</v>
      </c>
      <c r="G2469" s="1">
        <v>27.02</v>
      </c>
      <c r="H2469" s="1">
        <v>106</v>
      </c>
      <c r="I2469" s="1">
        <v>0</v>
      </c>
      <c r="J2469" s="1" t="s">
        <v>808</v>
      </c>
      <c r="K2469" s="9" t="str">
        <f t="shared" si="38"/>
        <v>TERCEIRA</v>
      </c>
    </row>
    <row r="2470" spans="1:11" ht="15" customHeight="1">
      <c r="A2470" s="1">
        <v>7</v>
      </c>
      <c r="B2470" s="1">
        <v>930</v>
      </c>
      <c r="C2470" s="1" t="s">
        <v>53</v>
      </c>
      <c r="D2470" s="1" t="s">
        <v>3889</v>
      </c>
      <c r="E2470" s="1" t="s">
        <v>3890</v>
      </c>
      <c r="F2470" s="1">
        <v>5224</v>
      </c>
      <c r="G2470" s="1">
        <v>136.26</v>
      </c>
      <c r="H2470" s="1">
        <v>38</v>
      </c>
      <c r="I2470" s="1">
        <v>0</v>
      </c>
      <c r="J2470" s="1" t="s">
        <v>808</v>
      </c>
      <c r="K2470" s="9" t="str">
        <f t="shared" si="38"/>
        <v>TERCEIRA</v>
      </c>
    </row>
    <row r="2471" spans="1:11" ht="15" customHeight="1">
      <c r="A2471" s="1">
        <v>7</v>
      </c>
      <c r="B2471" s="1">
        <v>930</v>
      </c>
      <c r="C2471" s="1" t="s">
        <v>53</v>
      </c>
      <c r="D2471" s="1" t="s">
        <v>3891</v>
      </c>
      <c r="E2471" s="1" t="s">
        <v>3892</v>
      </c>
      <c r="F2471" s="1">
        <v>7112</v>
      </c>
      <c r="G2471" s="1">
        <v>113.39</v>
      </c>
      <c r="H2471" s="1">
        <v>63</v>
      </c>
      <c r="I2471" s="1">
        <v>0</v>
      </c>
      <c r="J2471" s="1" t="s">
        <v>808</v>
      </c>
      <c r="K2471" s="9" t="str">
        <f t="shared" si="38"/>
        <v>TERCEIRA</v>
      </c>
    </row>
    <row r="2472" spans="1:11" ht="15" customHeight="1">
      <c r="A2472" s="1">
        <v>7</v>
      </c>
      <c r="B2472" s="1">
        <v>930</v>
      </c>
      <c r="C2472" s="1" t="s">
        <v>53</v>
      </c>
      <c r="D2472" s="1" t="s">
        <v>3893</v>
      </c>
      <c r="E2472" s="1" t="s">
        <v>3894</v>
      </c>
      <c r="F2472" s="1">
        <v>5493</v>
      </c>
      <c r="G2472" s="1">
        <v>76.39</v>
      </c>
      <c r="H2472" s="1">
        <v>72</v>
      </c>
      <c r="I2472" s="1">
        <v>0</v>
      </c>
      <c r="J2472" s="1" t="s">
        <v>808</v>
      </c>
      <c r="K2472" s="9" t="str">
        <f t="shared" si="38"/>
        <v>TERCEIRA</v>
      </c>
    </row>
    <row r="2473" spans="1:11" ht="15" customHeight="1">
      <c r="A2473" s="1">
        <v>7</v>
      </c>
      <c r="B2473" s="1">
        <v>930</v>
      </c>
      <c r="C2473" s="1" t="s">
        <v>53</v>
      </c>
      <c r="D2473" s="1" t="s">
        <v>3895</v>
      </c>
      <c r="E2473" s="1" t="s">
        <v>3896</v>
      </c>
      <c r="F2473" s="1">
        <v>3276</v>
      </c>
      <c r="G2473" s="1">
        <v>62.15</v>
      </c>
      <c r="H2473" s="1">
        <v>53</v>
      </c>
      <c r="I2473" s="1">
        <v>0</v>
      </c>
      <c r="J2473" s="1" t="s">
        <v>808</v>
      </c>
      <c r="K2473" s="9" t="str">
        <f t="shared" si="38"/>
        <v>TERCEIRA</v>
      </c>
    </row>
    <row r="2474" spans="1:11" ht="15" customHeight="1">
      <c r="A2474" s="1">
        <v>7</v>
      </c>
      <c r="B2474" s="1">
        <v>930</v>
      </c>
      <c r="C2474" s="1" t="s">
        <v>18</v>
      </c>
      <c r="D2474" s="1" t="s">
        <v>3897</v>
      </c>
      <c r="E2474" s="1" t="s">
        <v>3898</v>
      </c>
      <c r="F2474" s="1">
        <v>797</v>
      </c>
      <c r="G2474" s="1">
        <v>15.94</v>
      </c>
      <c r="H2474" s="1">
        <v>50</v>
      </c>
      <c r="I2474" s="1">
        <v>0</v>
      </c>
      <c r="J2474" s="1" t="s">
        <v>808</v>
      </c>
      <c r="K2474" s="9" t="str">
        <f t="shared" si="38"/>
        <v>TERCEIRA</v>
      </c>
    </row>
    <row r="2475" spans="1:11" ht="15" customHeight="1">
      <c r="A2475" s="1">
        <v>7</v>
      </c>
      <c r="B2475" s="1">
        <v>930</v>
      </c>
      <c r="C2475" s="1" t="s">
        <v>18</v>
      </c>
      <c r="D2475" s="1" t="s">
        <v>3899</v>
      </c>
      <c r="E2475" s="1" t="s">
        <v>3900</v>
      </c>
      <c r="F2475" s="1">
        <v>1379</v>
      </c>
      <c r="G2475" s="1">
        <v>39.17</v>
      </c>
      <c r="H2475" s="1">
        <v>35</v>
      </c>
      <c r="I2475" s="1">
        <v>0</v>
      </c>
      <c r="J2475" s="1" t="s">
        <v>808</v>
      </c>
      <c r="K2475" s="9" t="str">
        <f t="shared" si="38"/>
        <v>TERCEIRA</v>
      </c>
    </row>
    <row r="2476" spans="1:11" ht="15" customHeight="1">
      <c r="A2476" s="1">
        <v>7</v>
      </c>
      <c r="B2476" s="1">
        <v>930</v>
      </c>
      <c r="C2476" s="1" t="s">
        <v>18</v>
      </c>
      <c r="D2476" s="1" t="s">
        <v>3901</v>
      </c>
      <c r="E2476" s="1" t="s">
        <v>3902</v>
      </c>
      <c r="F2476" s="1">
        <v>398</v>
      </c>
      <c r="G2476" s="1">
        <v>29.81</v>
      </c>
      <c r="H2476" s="1">
        <v>13</v>
      </c>
      <c r="I2476" s="1">
        <v>0</v>
      </c>
      <c r="J2476" s="1" t="s">
        <v>808</v>
      </c>
      <c r="K2476" s="9" t="str">
        <f t="shared" si="38"/>
        <v>TERCEIRA</v>
      </c>
    </row>
    <row r="2477" spans="1:11" ht="15" customHeight="1">
      <c r="A2477" s="1">
        <v>7</v>
      </c>
      <c r="B2477" s="1">
        <v>930</v>
      </c>
      <c r="C2477" s="1" t="s">
        <v>53</v>
      </c>
      <c r="D2477" s="1" t="s">
        <v>3903</v>
      </c>
      <c r="E2477" s="1" t="s">
        <v>3904</v>
      </c>
      <c r="F2477" s="1">
        <v>4261</v>
      </c>
      <c r="G2477" s="1">
        <v>55.05</v>
      </c>
      <c r="H2477" s="1">
        <v>77</v>
      </c>
      <c r="I2477" s="1">
        <v>0</v>
      </c>
      <c r="J2477" s="1" t="s">
        <v>808</v>
      </c>
      <c r="K2477" s="9" t="str">
        <f t="shared" si="38"/>
        <v>TERCEIRA</v>
      </c>
    </row>
    <row r="2478" spans="1:11" ht="15" customHeight="1">
      <c r="A2478" s="1">
        <v>7</v>
      </c>
      <c r="B2478" s="1">
        <v>930</v>
      </c>
      <c r="C2478" s="1" t="s">
        <v>53</v>
      </c>
      <c r="D2478" s="1" t="s">
        <v>3905</v>
      </c>
      <c r="E2478" s="1" t="s">
        <v>3906</v>
      </c>
      <c r="F2478" s="1">
        <v>3807</v>
      </c>
      <c r="G2478" s="1">
        <v>59.57</v>
      </c>
      <c r="H2478" s="1">
        <v>64</v>
      </c>
      <c r="I2478" s="1">
        <v>0</v>
      </c>
      <c r="J2478" s="1" t="s">
        <v>808</v>
      </c>
      <c r="K2478" s="9" t="str">
        <f t="shared" si="38"/>
        <v>TERCEIRA</v>
      </c>
    </row>
    <row r="2479" spans="1:11" ht="15" customHeight="1">
      <c r="A2479" s="1">
        <v>7</v>
      </c>
      <c r="B2479" s="1">
        <v>930</v>
      </c>
      <c r="C2479" s="1" t="s">
        <v>53</v>
      </c>
      <c r="D2479" s="1" t="s">
        <v>3907</v>
      </c>
      <c r="E2479" s="1" t="s">
        <v>3908</v>
      </c>
      <c r="F2479" s="1">
        <v>2872</v>
      </c>
      <c r="G2479" s="1">
        <v>54.83</v>
      </c>
      <c r="H2479" s="1">
        <v>52</v>
      </c>
      <c r="I2479" s="1">
        <v>0</v>
      </c>
      <c r="J2479" s="1" t="s">
        <v>808</v>
      </c>
      <c r="K2479" s="9" t="str">
        <f t="shared" si="38"/>
        <v>TERCEIRA</v>
      </c>
    </row>
    <row r="2480" spans="1:11" ht="15" customHeight="1">
      <c r="A2480" s="1">
        <v>7</v>
      </c>
      <c r="B2480" s="1">
        <v>930</v>
      </c>
      <c r="C2480" s="1" t="s">
        <v>53</v>
      </c>
      <c r="D2480" s="1" t="s">
        <v>3909</v>
      </c>
      <c r="E2480" s="1" t="s">
        <v>3910</v>
      </c>
      <c r="F2480" s="1">
        <v>5438</v>
      </c>
      <c r="G2480" s="1">
        <v>84.62</v>
      </c>
      <c r="H2480" s="1">
        <v>64</v>
      </c>
      <c r="I2480" s="1">
        <v>0</v>
      </c>
      <c r="J2480" s="1" t="s">
        <v>808</v>
      </c>
      <c r="K2480" s="9" t="str">
        <f t="shared" si="38"/>
        <v>TERCEIRA</v>
      </c>
    </row>
    <row r="2481" spans="1:11" ht="15" customHeight="1">
      <c r="A2481" s="1">
        <v>7</v>
      </c>
      <c r="B2481" s="1">
        <v>930</v>
      </c>
      <c r="C2481" s="1" t="s">
        <v>53</v>
      </c>
      <c r="D2481" s="1" t="s">
        <v>3911</v>
      </c>
      <c r="E2481" s="1" t="s">
        <v>3912</v>
      </c>
      <c r="F2481" s="1">
        <v>12904</v>
      </c>
      <c r="G2481" s="1">
        <v>91.68</v>
      </c>
      <c r="H2481" s="1">
        <v>141</v>
      </c>
      <c r="I2481" s="1">
        <v>0</v>
      </c>
      <c r="J2481" s="1" t="s">
        <v>808</v>
      </c>
      <c r="K2481" s="9" t="str">
        <f t="shared" si="38"/>
        <v>TERCEIRA</v>
      </c>
    </row>
    <row r="2482" spans="1:11" ht="15" customHeight="1">
      <c r="A2482" s="1">
        <v>7</v>
      </c>
      <c r="B2482" s="1">
        <v>930</v>
      </c>
      <c r="C2482" s="1" t="s">
        <v>53</v>
      </c>
      <c r="D2482" s="1" t="s">
        <v>3913</v>
      </c>
      <c r="E2482" s="1" t="s">
        <v>3914</v>
      </c>
      <c r="F2482" s="1">
        <v>3122</v>
      </c>
      <c r="G2482" s="1">
        <v>33.659999999999997</v>
      </c>
      <c r="H2482" s="1">
        <v>93</v>
      </c>
      <c r="I2482" s="1">
        <v>0</v>
      </c>
      <c r="J2482" s="1" t="s">
        <v>808</v>
      </c>
      <c r="K2482" s="9" t="str">
        <f t="shared" si="38"/>
        <v>TERCEIRA</v>
      </c>
    </row>
    <row r="2483" spans="1:11" ht="15" customHeight="1">
      <c r="A2483" s="1">
        <v>7</v>
      </c>
      <c r="B2483" s="1">
        <v>930</v>
      </c>
      <c r="C2483" s="1" t="s">
        <v>53</v>
      </c>
      <c r="D2483" s="1" t="s">
        <v>3915</v>
      </c>
      <c r="E2483" s="1" t="s">
        <v>3916</v>
      </c>
      <c r="F2483" s="1">
        <v>446</v>
      </c>
      <c r="G2483" s="1">
        <v>4.78</v>
      </c>
      <c r="H2483" s="1">
        <v>93</v>
      </c>
      <c r="I2483" s="1">
        <v>0</v>
      </c>
      <c r="J2483" s="1" t="s">
        <v>808</v>
      </c>
      <c r="K2483" s="9" t="str">
        <f t="shared" si="38"/>
        <v>TERCEIRA</v>
      </c>
    </row>
    <row r="2484" spans="1:11" ht="15" customHeight="1">
      <c r="A2484" s="1">
        <v>7</v>
      </c>
      <c r="B2484" s="1">
        <v>930</v>
      </c>
      <c r="C2484" s="1" t="s">
        <v>53</v>
      </c>
      <c r="D2484" s="1" t="s">
        <v>3917</v>
      </c>
      <c r="E2484" s="1" t="s">
        <v>3918</v>
      </c>
      <c r="F2484" s="1">
        <v>9147</v>
      </c>
      <c r="G2484" s="1">
        <v>70.599999999999994</v>
      </c>
      <c r="H2484" s="1">
        <v>130</v>
      </c>
      <c r="I2484" s="1">
        <v>0</v>
      </c>
      <c r="J2484" s="1" t="s">
        <v>808</v>
      </c>
      <c r="K2484" s="9" t="str">
        <f t="shared" si="38"/>
        <v>TERCEIRA</v>
      </c>
    </row>
    <row r="2485" spans="1:11" ht="15" customHeight="1">
      <c r="A2485" s="1">
        <v>7</v>
      </c>
      <c r="B2485" s="1">
        <v>930</v>
      </c>
      <c r="C2485" s="1" t="s">
        <v>53</v>
      </c>
      <c r="D2485" s="1" t="s">
        <v>3919</v>
      </c>
      <c r="E2485" s="1" t="s">
        <v>3920</v>
      </c>
      <c r="F2485" s="1">
        <v>8081</v>
      </c>
      <c r="G2485" s="1">
        <v>87.19</v>
      </c>
      <c r="H2485" s="1">
        <v>93</v>
      </c>
      <c r="I2485" s="1">
        <v>0</v>
      </c>
      <c r="J2485" s="1" t="s">
        <v>808</v>
      </c>
      <c r="K2485" s="9" t="str">
        <f t="shared" si="38"/>
        <v>TERCEIRA</v>
      </c>
    </row>
    <row r="2486" spans="1:11" ht="15" customHeight="1">
      <c r="A2486" s="1">
        <v>7</v>
      </c>
      <c r="B2486" s="1">
        <v>930</v>
      </c>
      <c r="C2486" s="1" t="s">
        <v>53</v>
      </c>
      <c r="D2486" s="1" t="s">
        <v>3921</v>
      </c>
      <c r="E2486" s="1" t="s">
        <v>3922</v>
      </c>
      <c r="F2486" s="1">
        <v>9018</v>
      </c>
      <c r="G2486" s="1">
        <v>118.31</v>
      </c>
      <c r="H2486" s="1">
        <v>76</v>
      </c>
      <c r="I2486" s="1">
        <v>0</v>
      </c>
      <c r="J2486" s="1" t="s">
        <v>808</v>
      </c>
      <c r="K2486" s="9" t="str">
        <f t="shared" si="38"/>
        <v>TERCEIRA</v>
      </c>
    </row>
    <row r="2487" spans="1:11" ht="15" customHeight="1">
      <c r="A2487" s="1">
        <v>7</v>
      </c>
      <c r="B2487" s="1">
        <v>930</v>
      </c>
      <c r="C2487" s="1" t="s">
        <v>53</v>
      </c>
      <c r="D2487" s="1" t="s">
        <v>3923</v>
      </c>
      <c r="E2487" s="1" t="s">
        <v>3924</v>
      </c>
      <c r="F2487" s="1">
        <v>6818</v>
      </c>
      <c r="G2487" s="1">
        <v>50.35</v>
      </c>
      <c r="H2487" s="1">
        <v>135</v>
      </c>
      <c r="I2487" s="1">
        <v>0</v>
      </c>
      <c r="J2487" s="1" t="s">
        <v>808</v>
      </c>
      <c r="K2487" s="9" t="str">
        <f t="shared" si="38"/>
        <v>TERCEIRA</v>
      </c>
    </row>
    <row r="2488" spans="1:11" ht="15" customHeight="1">
      <c r="A2488" s="1">
        <v>7</v>
      </c>
      <c r="B2488" s="1">
        <v>930</v>
      </c>
      <c r="C2488" s="1" t="s">
        <v>53</v>
      </c>
      <c r="D2488" s="1" t="s">
        <v>3925</v>
      </c>
      <c r="E2488" s="1" t="s">
        <v>3926</v>
      </c>
      <c r="F2488" s="1">
        <v>13313</v>
      </c>
      <c r="G2488" s="1">
        <v>139.55000000000001</v>
      </c>
      <c r="H2488" s="1">
        <v>95</v>
      </c>
      <c r="I2488" s="1">
        <v>0</v>
      </c>
      <c r="J2488" s="1" t="s">
        <v>808</v>
      </c>
      <c r="K2488" s="9" t="str">
        <f t="shared" si="38"/>
        <v>TERCEIRA</v>
      </c>
    </row>
    <row r="2489" spans="1:11" ht="15" customHeight="1">
      <c r="A2489" s="1">
        <v>7</v>
      </c>
      <c r="B2489" s="1">
        <v>930</v>
      </c>
      <c r="C2489" s="1" t="s">
        <v>53</v>
      </c>
      <c r="D2489" s="1" t="s">
        <v>3927</v>
      </c>
      <c r="E2489" s="1" t="s">
        <v>3928</v>
      </c>
      <c r="F2489" s="1">
        <v>2600</v>
      </c>
      <c r="G2489" s="1">
        <v>22.67</v>
      </c>
      <c r="H2489" s="1">
        <v>115</v>
      </c>
      <c r="I2489" s="1">
        <v>0</v>
      </c>
      <c r="J2489" s="1" t="s">
        <v>808</v>
      </c>
      <c r="K2489" s="9" t="str">
        <f t="shared" si="38"/>
        <v>TERCEIRA</v>
      </c>
    </row>
    <row r="2490" spans="1:11" ht="15" customHeight="1">
      <c r="A2490" s="1">
        <v>7</v>
      </c>
      <c r="B2490" s="1">
        <v>930</v>
      </c>
      <c r="C2490" s="1" t="s">
        <v>53</v>
      </c>
      <c r="D2490" s="1" t="s">
        <v>3929</v>
      </c>
      <c r="E2490" s="1" t="s">
        <v>3930</v>
      </c>
      <c r="F2490" s="1">
        <v>15288</v>
      </c>
      <c r="G2490" s="1">
        <v>137.6</v>
      </c>
      <c r="H2490" s="1">
        <v>111</v>
      </c>
      <c r="I2490" s="1">
        <v>0</v>
      </c>
      <c r="J2490" s="1" t="s">
        <v>808</v>
      </c>
      <c r="K2490" s="9" t="str">
        <f t="shared" si="38"/>
        <v>TERCEIRA</v>
      </c>
    </row>
    <row r="2491" spans="1:11" ht="15" customHeight="1">
      <c r="A2491" s="1">
        <v>7</v>
      </c>
      <c r="B2491" s="1">
        <v>930</v>
      </c>
      <c r="C2491" s="1" t="s">
        <v>53</v>
      </c>
      <c r="D2491" s="1" t="s">
        <v>3931</v>
      </c>
      <c r="E2491" s="1" t="s">
        <v>3932</v>
      </c>
      <c r="F2491" s="1">
        <v>10777</v>
      </c>
      <c r="G2491" s="1">
        <v>112.89</v>
      </c>
      <c r="H2491" s="1">
        <v>95</v>
      </c>
      <c r="I2491" s="1">
        <v>0</v>
      </c>
      <c r="J2491" s="1" t="s">
        <v>808</v>
      </c>
      <c r="K2491" s="9" t="str">
        <f t="shared" si="38"/>
        <v>TERCEIRA</v>
      </c>
    </row>
    <row r="2492" spans="1:11" ht="15" customHeight="1">
      <c r="A2492" s="1">
        <v>7</v>
      </c>
      <c r="B2492" s="1">
        <v>930</v>
      </c>
      <c r="C2492" s="1" t="s">
        <v>20</v>
      </c>
      <c r="D2492" s="1" t="s">
        <v>3933</v>
      </c>
      <c r="E2492" s="1" t="s">
        <v>3934</v>
      </c>
      <c r="F2492" s="1">
        <v>16</v>
      </c>
      <c r="G2492" s="1">
        <v>0.36</v>
      </c>
      <c r="H2492" s="1">
        <v>44</v>
      </c>
      <c r="I2492" s="1">
        <v>0</v>
      </c>
      <c r="J2492" s="1" t="s">
        <v>808</v>
      </c>
      <c r="K2492" s="9" t="str">
        <f t="shared" si="38"/>
        <v>TERCEIRA</v>
      </c>
    </row>
    <row r="2493" spans="1:11" ht="15" customHeight="1">
      <c r="A2493" s="1">
        <v>7</v>
      </c>
      <c r="B2493" s="1">
        <v>930</v>
      </c>
      <c r="C2493" s="1" t="s">
        <v>53</v>
      </c>
      <c r="D2493" s="1" t="s">
        <v>3933</v>
      </c>
      <c r="E2493" s="1" t="s">
        <v>3934</v>
      </c>
      <c r="F2493" s="1">
        <v>4242</v>
      </c>
      <c r="G2493" s="1">
        <v>40.130000000000003</v>
      </c>
      <c r="H2493" s="1">
        <v>106</v>
      </c>
      <c r="I2493" s="1">
        <v>0</v>
      </c>
      <c r="J2493" s="1" t="s">
        <v>808</v>
      </c>
      <c r="K2493" s="9" t="str">
        <f t="shared" si="38"/>
        <v>TERCEIRA</v>
      </c>
    </row>
    <row r="2494" spans="1:11" ht="15" customHeight="1">
      <c r="A2494" s="1">
        <v>7</v>
      </c>
      <c r="B2494" s="1">
        <v>930</v>
      </c>
      <c r="C2494" s="1" t="s">
        <v>53</v>
      </c>
      <c r="D2494" s="1" t="s">
        <v>3935</v>
      </c>
      <c r="E2494" s="1" t="s">
        <v>3936</v>
      </c>
      <c r="F2494" s="1">
        <v>1070</v>
      </c>
      <c r="G2494" s="1">
        <v>9.44</v>
      </c>
      <c r="H2494" s="1">
        <v>113</v>
      </c>
      <c r="I2494" s="1">
        <v>0</v>
      </c>
      <c r="J2494" s="1" t="s">
        <v>808</v>
      </c>
      <c r="K2494" s="9" t="str">
        <f t="shared" si="38"/>
        <v>TERCEIRA</v>
      </c>
    </row>
    <row r="2495" spans="1:11" ht="15" customHeight="1">
      <c r="A2495" s="1">
        <v>7</v>
      </c>
      <c r="B2495" s="1">
        <v>930</v>
      </c>
      <c r="C2495" s="1" t="s">
        <v>53</v>
      </c>
      <c r="D2495" s="1" t="s">
        <v>3937</v>
      </c>
      <c r="E2495" s="1" t="s">
        <v>3938</v>
      </c>
      <c r="F2495" s="1">
        <v>13571</v>
      </c>
      <c r="G2495" s="1">
        <v>85.84</v>
      </c>
      <c r="H2495" s="1">
        <v>158</v>
      </c>
      <c r="I2495" s="1">
        <v>0</v>
      </c>
      <c r="J2495" s="1" t="s">
        <v>808</v>
      </c>
      <c r="K2495" s="9" t="str">
        <f t="shared" si="38"/>
        <v>TERCEIRA</v>
      </c>
    </row>
    <row r="2496" spans="1:11" ht="15" customHeight="1">
      <c r="A2496" s="1">
        <v>8</v>
      </c>
      <c r="B2496" s="1">
        <v>1942</v>
      </c>
      <c r="C2496" s="1" t="s">
        <v>19</v>
      </c>
      <c r="D2496" s="1" t="s">
        <v>476</v>
      </c>
      <c r="E2496" s="1" t="s">
        <v>477</v>
      </c>
      <c r="F2496" s="1">
        <v>2232</v>
      </c>
      <c r="G2496" s="1">
        <v>116.94</v>
      </c>
      <c r="H2496" s="1">
        <v>19</v>
      </c>
      <c r="I2496" s="1">
        <v>17</v>
      </c>
      <c r="J2496" s="1" t="s">
        <v>48</v>
      </c>
      <c r="K2496" s="9" t="str">
        <f t="shared" si="38"/>
        <v>GPA</v>
      </c>
    </row>
    <row r="2497" spans="1:11" ht="15" customHeight="1">
      <c r="A2497" s="1">
        <v>8</v>
      </c>
      <c r="B2497" s="1">
        <v>1942</v>
      </c>
      <c r="C2497" s="1" t="s">
        <v>21</v>
      </c>
      <c r="D2497" s="1" t="s">
        <v>478</v>
      </c>
      <c r="E2497" s="1" t="s">
        <v>479</v>
      </c>
      <c r="F2497" s="1">
        <v>1650</v>
      </c>
      <c r="G2497" s="1">
        <v>85.86</v>
      </c>
      <c r="H2497" s="1">
        <v>19</v>
      </c>
      <c r="I2497" s="1">
        <v>20</v>
      </c>
      <c r="J2497" s="1" t="s">
        <v>48</v>
      </c>
      <c r="K2497" s="9" t="str">
        <f t="shared" si="38"/>
        <v>GPA</v>
      </c>
    </row>
    <row r="2498" spans="1:11" ht="15" customHeight="1">
      <c r="A2498" s="1">
        <v>8</v>
      </c>
      <c r="B2498" s="1">
        <v>1942</v>
      </c>
      <c r="C2498" s="1" t="s">
        <v>21</v>
      </c>
      <c r="D2498" s="1" t="s">
        <v>482</v>
      </c>
      <c r="E2498" s="1" t="s">
        <v>483</v>
      </c>
      <c r="F2498" s="1">
        <v>1758</v>
      </c>
      <c r="G2498" s="1">
        <v>94.16</v>
      </c>
      <c r="H2498" s="1">
        <v>19</v>
      </c>
      <c r="I2498" s="1">
        <v>20</v>
      </c>
      <c r="J2498" s="1" t="s">
        <v>48</v>
      </c>
      <c r="K2498" s="9" t="str">
        <f t="shared" ref="K2498:K2561" si="39">IF(J2498&lt;&gt;"",IF(OR(UPPER(J2498)="TERCEIRO",UPPER(J2498)="TERCEIRA"),"TERCEIRA",IF(UPPER(J2498)="GPA","GPA",J2498)),IF(LEFT(D2498,1)="T","TERCEIRA","GPA"))</f>
        <v>GPA</v>
      </c>
    </row>
    <row r="2499" spans="1:11" ht="15" customHeight="1">
      <c r="A2499" s="1">
        <v>8</v>
      </c>
      <c r="B2499" s="1">
        <v>1942</v>
      </c>
      <c r="C2499" s="1" t="s">
        <v>53</v>
      </c>
      <c r="D2499" s="1" t="s">
        <v>482</v>
      </c>
      <c r="E2499" s="1" t="s">
        <v>483</v>
      </c>
      <c r="F2499" s="1">
        <v>459</v>
      </c>
      <c r="G2499" s="1">
        <v>1.25</v>
      </c>
      <c r="H2499" s="1">
        <v>367</v>
      </c>
      <c r="I2499" s="1">
        <v>80</v>
      </c>
      <c r="J2499" s="1" t="s">
        <v>48</v>
      </c>
      <c r="K2499" s="9" t="str">
        <f t="shared" si="39"/>
        <v>GPA</v>
      </c>
    </row>
    <row r="2500" spans="1:11" ht="15" customHeight="1">
      <c r="A2500" s="1">
        <v>8</v>
      </c>
      <c r="B2500" s="1">
        <v>1942</v>
      </c>
      <c r="C2500" s="1" t="s">
        <v>21</v>
      </c>
      <c r="D2500" s="1" t="s">
        <v>484</v>
      </c>
      <c r="E2500" s="1" t="s">
        <v>485</v>
      </c>
      <c r="F2500" s="1">
        <v>1068</v>
      </c>
      <c r="G2500" s="1">
        <v>51.29</v>
      </c>
      <c r="H2500" s="1">
        <v>21</v>
      </c>
      <c r="I2500" s="1">
        <v>20</v>
      </c>
      <c r="J2500" s="1" t="s">
        <v>48</v>
      </c>
      <c r="K2500" s="9" t="str">
        <f t="shared" si="39"/>
        <v>GPA</v>
      </c>
    </row>
    <row r="2501" spans="1:11" ht="15" customHeight="1">
      <c r="A2501" s="1">
        <v>8</v>
      </c>
      <c r="B2501" s="1">
        <v>1942</v>
      </c>
      <c r="C2501" s="1" t="s">
        <v>21</v>
      </c>
      <c r="D2501" s="1" t="s">
        <v>486</v>
      </c>
      <c r="E2501" s="1" t="s">
        <v>487</v>
      </c>
      <c r="F2501" s="1">
        <v>1668</v>
      </c>
      <c r="G2501" s="1">
        <v>52.77</v>
      </c>
      <c r="H2501" s="1">
        <v>32</v>
      </c>
      <c r="I2501" s="1">
        <v>20</v>
      </c>
      <c r="J2501" s="1" t="s">
        <v>48</v>
      </c>
      <c r="K2501" s="9" t="str">
        <f t="shared" si="39"/>
        <v>GPA</v>
      </c>
    </row>
    <row r="2502" spans="1:11" ht="15" customHeight="1">
      <c r="A2502" s="1">
        <v>8</v>
      </c>
      <c r="B2502" s="1">
        <v>1942</v>
      </c>
      <c r="C2502" s="1" t="s">
        <v>20</v>
      </c>
      <c r="D2502" s="1" t="s">
        <v>488</v>
      </c>
      <c r="E2502" s="1" t="s">
        <v>489</v>
      </c>
      <c r="F2502" s="1">
        <v>4</v>
      </c>
      <c r="G2502" s="1">
        <v>0.02</v>
      </c>
      <c r="H2502" s="1">
        <v>200</v>
      </c>
      <c r="I2502" s="1">
        <v>16</v>
      </c>
      <c r="J2502" s="1" t="s">
        <v>48</v>
      </c>
      <c r="K2502" s="9" t="str">
        <f t="shared" si="39"/>
        <v>GPA</v>
      </c>
    </row>
    <row r="2503" spans="1:11" ht="15" customHeight="1">
      <c r="A2503" s="1">
        <v>8</v>
      </c>
      <c r="B2503" s="1">
        <v>1942</v>
      </c>
      <c r="C2503" s="1" t="s">
        <v>19</v>
      </c>
      <c r="D2503" s="1" t="s">
        <v>488</v>
      </c>
      <c r="E2503" s="1" t="s">
        <v>489</v>
      </c>
      <c r="F2503" s="1">
        <v>7</v>
      </c>
      <c r="G2503" s="1">
        <v>5.17</v>
      </c>
      <c r="H2503" s="1">
        <v>1</v>
      </c>
      <c r="I2503" s="1">
        <v>17</v>
      </c>
      <c r="J2503" s="1" t="s">
        <v>48</v>
      </c>
      <c r="K2503" s="9" t="str">
        <f t="shared" si="39"/>
        <v>GPA</v>
      </c>
    </row>
    <row r="2504" spans="1:11" ht="15" customHeight="1">
      <c r="A2504" s="1">
        <v>8</v>
      </c>
      <c r="B2504" s="1">
        <v>1942</v>
      </c>
      <c r="C2504" s="1" t="s">
        <v>20</v>
      </c>
      <c r="D2504" s="1" t="s">
        <v>490</v>
      </c>
      <c r="E2504" s="1" t="s">
        <v>491</v>
      </c>
      <c r="F2504" s="1">
        <v>1</v>
      </c>
      <c r="G2504" s="1">
        <v>0.13</v>
      </c>
      <c r="H2504" s="1">
        <v>8</v>
      </c>
      <c r="I2504" s="1">
        <v>16</v>
      </c>
      <c r="J2504" s="1" t="s">
        <v>48</v>
      </c>
      <c r="K2504" s="9" t="str">
        <f t="shared" si="39"/>
        <v>GPA</v>
      </c>
    </row>
    <row r="2505" spans="1:11" ht="15" customHeight="1">
      <c r="A2505" s="1">
        <v>8</v>
      </c>
      <c r="B2505" s="1">
        <v>1942</v>
      </c>
      <c r="C2505" s="1" t="s">
        <v>53</v>
      </c>
      <c r="D2505" s="1" t="s">
        <v>490</v>
      </c>
      <c r="E2505" s="1" t="s">
        <v>491</v>
      </c>
      <c r="F2505" s="1">
        <v>91</v>
      </c>
      <c r="G2505" s="1">
        <v>1.6</v>
      </c>
      <c r="H2505" s="1">
        <v>57</v>
      </c>
      <c r="I2505" s="1">
        <v>80</v>
      </c>
      <c r="J2505" s="1" t="s">
        <v>48</v>
      </c>
      <c r="K2505" s="9" t="str">
        <f t="shared" si="39"/>
        <v>GPA</v>
      </c>
    </row>
    <row r="2506" spans="1:11" ht="15" customHeight="1">
      <c r="A2506" s="1">
        <v>8</v>
      </c>
      <c r="B2506" s="1">
        <v>1942</v>
      </c>
      <c r="C2506" s="1" t="s">
        <v>21</v>
      </c>
      <c r="D2506" s="1" t="s">
        <v>3939</v>
      </c>
      <c r="E2506" s="1" t="s">
        <v>3940</v>
      </c>
      <c r="F2506" s="1">
        <v>620</v>
      </c>
      <c r="G2506" s="1">
        <v>42.03</v>
      </c>
      <c r="H2506" s="1">
        <v>15</v>
      </c>
      <c r="I2506" s="1">
        <v>20</v>
      </c>
      <c r="J2506" s="1" t="s">
        <v>48</v>
      </c>
      <c r="K2506" s="9" t="str">
        <f t="shared" si="39"/>
        <v>GPA</v>
      </c>
    </row>
    <row r="2507" spans="1:11" ht="15" customHeight="1">
      <c r="A2507" s="1">
        <v>8</v>
      </c>
      <c r="B2507" s="1">
        <v>1942</v>
      </c>
      <c r="C2507" s="1" t="s">
        <v>53</v>
      </c>
      <c r="D2507" s="1" t="s">
        <v>3939</v>
      </c>
      <c r="E2507" s="1" t="s">
        <v>3940</v>
      </c>
      <c r="F2507" s="1">
        <v>3790</v>
      </c>
      <c r="G2507" s="1">
        <v>34.659999999999997</v>
      </c>
      <c r="H2507" s="1">
        <v>109</v>
      </c>
      <c r="I2507" s="1">
        <v>80</v>
      </c>
      <c r="J2507" s="1" t="s">
        <v>48</v>
      </c>
      <c r="K2507" s="9" t="str">
        <f t="shared" si="39"/>
        <v>GPA</v>
      </c>
    </row>
    <row r="2508" spans="1:11" ht="15" customHeight="1">
      <c r="A2508" s="1">
        <v>8</v>
      </c>
      <c r="B2508" s="1">
        <v>1942</v>
      </c>
      <c r="C2508" s="1" t="s">
        <v>21</v>
      </c>
      <c r="D2508" s="1" t="s">
        <v>492</v>
      </c>
      <c r="E2508" s="1" t="s">
        <v>493</v>
      </c>
      <c r="F2508" s="1">
        <v>1254</v>
      </c>
      <c r="G2508" s="1">
        <v>57.24</v>
      </c>
      <c r="H2508" s="1">
        <v>22</v>
      </c>
      <c r="I2508" s="1">
        <v>20</v>
      </c>
      <c r="J2508" s="1" t="s">
        <v>48</v>
      </c>
      <c r="K2508" s="9" t="str">
        <f t="shared" si="39"/>
        <v>GPA</v>
      </c>
    </row>
    <row r="2509" spans="1:11" ht="15" customHeight="1">
      <c r="A2509" s="1">
        <v>8</v>
      </c>
      <c r="B2509" s="1">
        <v>1942</v>
      </c>
      <c r="C2509" s="1" t="s">
        <v>53</v>
      </c>
      <c r="D2509" s="1" t="s">
        <v>492</v>
      </c>
      <c r="E2509" s="1" t="s">
        <v>493</v>
      </c>
      <c r="F2509" s="1">
        <v>121</v>
      </c>
      <c r="G2509" s="1">
        <v>0.16</v>
      </c>
      <c r="H2509" s="1">
        <v>756</v>
      </c>
      <c r="I2509" s="1">
        <v>80</v>
      </c>
      <c r="J2509" s="1" t="s">
        <v>48</v>
      </c>
      <c r="K2509" s="9" t="str">
        <f t="shared" si="39"/>
        <v>GPA</v>
      </c>
    </row>
    <row r="2510" spans="1:11" ht="15" customHeight="1">
      <c r="A2510" s="1">
        <v>8</v>
      </c>
      <c r="B2510" s="1">
        <v>1942</v>
      </c>
      <c r="C2510" s="1" t="s">
        <v>18</v>
      </c>
      <c r="D2510" s="1" t="s">
        <v>496</v>
      </c>
      <c r="E2510" s="1" t="s">
        <v>497</v>
      </c>
      <c r="F2510" s="1">
        <v>1134</v>
      </c>
      <c r="G2510" s="1">
        <v>45.7</v>
      </c>
      <c r="H2510" s="1">
        <v>25</v>
      </c>
      <c r="I2510" s="1">
        <v>22</v>
      </c>
      <c r="J2510" s="1" t="s">
        <v>48</v>
      </c>
      <c r="K2510" s="9" t="str">
        <f t="shared" si="39"/>
        <v>GPA</v>
      </c>
    </row>
    <row r="2511" spans="1:11" ht="15" customHeight="1">
      <c r="A2511" s="1">
        <v>8</v>
      </c>
      <c r="B2511" s="1">
        <v>1942</v>
      </c>
      <c r="C2511" s="1" t="s">
        <v>53</v>
      </c>
      <c r="D2511" s="1" t="s">
        <v>496</v>
      </c>
      <c r="E2511" s="1" t="s">
        <v>497</v>
      </c>
      <c r="F2511" s="1">
        <v>117</v>
      </c>
      <c r="G2511" s="1">
        <v>1.78</v>
      </c>
      <c r="H2511" s="1">
        <v>66</v>
      </c>
      <c r="I2511" s="1">
        <v>80</v>
      </c>
      <c r="J2511" s="1" t="s">
        <v>48</v>
      </c>
      <c r="K2511" s="9" t="str">
        <f t="shared" si="39"/>
        <v>GPA</v>
      </c>
    </row>
    <row r="2512" spans="1:11" ht="15" customHeight="1">
      <c r="A2512" s="1">
        <v>8</v>
      </c>
      <c r="B2512" s="1">
        <v>1942</v>
      </c>
      <c r="C2512" s="1" t="s">
        <v>20</v>
      </c>
      <c r="D2512" s="1" t="s">
        <v>3941</v>
      </c>
      <c r="E2512" s="1" t="s">
        <v>3942</v>
      </c>
      <c r="F2512" s="1">
        <v>34</v>
      </c>
      <c r="G2512" s="1">
        <v>16.66</v>
      </c>
      <c r="H2512" s="1">
        <v>2</v>
      </c>
      <c r="I2512" s="1">
        <v>16</v>
      </c>
      <c r="J2512" s="1" t="s">
        <v>48</v>
      </c>
      <c r="K2512" s="9" t="str">
        <f t="shared" si="39"/>
        <v>GPA</v>
      </c>
    </row>
    <row r="2513" spans="1:11" ht="15" customHeight="1">
      <c r="A2513" s="1">
        <v>8</v>
      </c>
      <c r="B2513" s="1">
        <v>1942</v>
      </c>
      <c r="C2513" s="1" t="s">
        <v>21</v>
      </c>
      <c r="D2513" s="1" t="s">
        <v>3943</v>
      </c>
      <c r="E2513" s="1" t="s">
        <v>3944</v>
      </c>
      <c r="F2513" s="1">
        <v>1699</v>
      </c>
      <c r="G2513" s="1">
        <v>84.89</v>
      </c>
      <c r="H2513" s="1">
        <v>20</v>
      </c>
      <c r="I2513" s="1">
        <v>20</v>
      </c>
      <c r="J2513" s="1" t="s">
        <v>48</v>
      </c>
      <c r="K2513" s="9" t="str">
        <f t="shared" si="39"/>
        <v>GPA</v>
      </c>
    </row>
    <row r="2514" spans="1:11" ht="15" customHeight="1">
      <c r="A2514" s="1">
        <v>8</v>
      </c>
      <c r="B2514" s="1">
        <v>1942</v>
      </c>
      <c r="C2514" s="1" t="s">
        <v>21</v>
      </c>
      <c r="D2514" s="1" t="s">
        <v>498</v>
      </c>
      <c r="E2514" s="1" t="s">
        <v>499</v>
      </c>
      <c r="F2514" s="1">
        <v>1373</v>
      </c>
      <c r="G2514" s="1">
        <v>49.52</v>
      </c>
      <c r="H2514" s="1">
        <v>28</v>
      </c>
      <c r="I2514" s="1">
        <v>20</v>
      </c>
      <c r="J2514" s="1" t="s">
        <v>48</v>
      </c>
      <c r="K2514" s="9" t="str">
        <f t="shared" si="39"/>
        <v>GPA</v>
      </c>
    </row>
    <row r="2515" spans="1:11" ht="15" customHeight="1">
      <c r="A2515" s="1">
        <v>8</v>
      </c>
      <c r="B2515" s="1">
        <v>1942</v>
      </c>
      <c r="C2515" s="1" t="s">
        <v>53</v>
      </c>
      <c r="D2515" s="1" t="s">
        <v>498</v>
      </c>
      <c r="E2515" s="1" t="s">
        <v>499</v>
      </c>
      <c r="F2515" s="1">
        <v>2357</v>
      </c>
      <c r="G2515" s="1">
        <v>9.9700000000000006</v>
      </c>
      <c r="H2515" s="1">
        <v>236</v>
      </c>
      <c r="I2515" s="1">
        <v>80</v>
      </c>
      <c r="J2515" s="1" t="s">
        <v>48</v>
      </c>
      <c r="K2515" s="9" t="str">
        <f t="shared" si="39"/>
        <v>GPA</v>
      </c>
    </row>
    <row r="2516" spans="1:11" ht="15" customHeight="1">
      <c r="A2516" s="1">
        <v>8</v>
      </c>
      <c r="B2516" s="1">
        <v>1942</v>
      </c>
      <c r="C2516" s="1" t="s">
        <v>21</v>
      </c>
      <c r="D2516" s="1" t="s">
        <v>500</v>
      </c>
      <c r="E2516" s="1" t="s">
        <v>501</v>
      </c>
      <c r="F2516" s="1">
        <v>1574</v>
      </c>
      <c r="G2516" s="1">
        <v>64.56</v>
      </c>
      <c r="H2516" s="1">
        <v>24</v>
      </c>
      <c r="I2516" s="1">
        <v>20</v>
      </c>
      <c r="J2516" s="1" t="s">
        <v>48</v>
      </c>
      <c r="K2516" s="9" t="str">
        <f t="shared" si="39"/>
        <v>GPA</v>
      </c>
    </row>
    <row r="2517" spans="1:11" ht="15" customHeight="1">
      <c r="A2517" s="1">
        <v>8</v>
      </c>
      <c r="B2517" s="1">
        <v>1942</v>
      </c>
      <c r="C2517" s="1" t="s">
        <v>53</v>
      </c>
      <c r="D2517" s="1" t="s">
        <v>500</v>
      </c>
      <c r="E2517" s="1" t="s">
        <v>501</v>
      </c>
      <c r="F2517" s="1">
        <v>1712</v>
      </c>
      <c r="G2517" s="1">
        <v>11.19</v>
      </c>
      <c r="H2517" s="1">
        <v>153</v>
      </c>
      <c r="I2517" s="1">
        <v>80</v>
      </c>
      <c r="J2517" s="1" t="s">
        <v>48</v>
      </c>
      <c r="K2517" s="9" t="str">
        <f t="shared" si="39"/>
        <v>GPA</v>
      </c>
    </row>
    <row r="2518" spans="1:11" ht="15" customHeight="1">
      <c r="A2518" s="1">
        <v>8</v>
      </c>
      <c r="B2518" s="1">
        <v>1942</v>
      </c>
      <c r="C2518" s="1" t="s">
        <v>21</v>
      </c>
      <c r="D2518" s="1" t="s">
        <v>502</v>
      </c>
      <c r="E2518" s="1" t="s">
        <v>503</v>
      </c>
      <c r="F2518" s="1">
        <v>1582</v>
      </c>
      <c r="G2518" s="1">
        <v>80.150000000000006</v>
      </c>
      <c r="H2518" s="1">
        <v>20</v>
      </c>
      <c r="I2518" s="1">
        <v>20</v>
      </c>
      <c r="J2518" s="1" t="s">
        <v>48</v>
      </c>
      <c r="K2518" s="9" t="str">
        <f t="shared" si="39"/>
        <v>GPA</v>
      </c>
    </row>
    <row r="2519" spans="1:11" ht="15" customHeight="1">
      <c r="A2519" s="1">
        <v>8</v>
      </c>
      <c r="B2519" s="1">
        <v>1942</v>
      </c>
      <c r="C2519" s="1" t="s">
        <v>19</v>
      </c>
      <c r="D2519" s="1" t="s">
        <v>502</v>
      </c>
      <c r="E2519" s="1" t="s">
        <v>503</v>
      </c>
      <c r="F2519" s="1">
        <v>37</v>
      </c>
      <c r="G2519" s="1">
        <v>7.34</v>
      </c>
      <c r="H2519" s="1">
        <v>5</v>
      </c>
      <c r="I2519" s="1">
        <v>17</v>
      </c>
      <c r="J2519" s="1" t="s">
        <v>48</v>
      </c>
      <c r="K2519" s="9" t="str">
        <f t="shared" si="39"/>
        <v>GPA</v>
      </c>
    </row>
    <row r="2520" spans="1:11" ht="15" customHeight="1">
      <c r="A2520" s="1">
        <v>8</v>
      </c>
      <c r="B2520" s="1">
        <v>1942</v>
      </c>
      <c r="C2520" s="1" t="s">
        <v>53</v>
      </c>
      <c r="D2520" s="1" t="s">
        <v>502</v>
      </c>
      <c r="E2520" s="1" t="s">
        <v>503</v>
      </c>
      <c r="F2520" s="1">
        <v>102</v>
      </c>
      <c r="G2520" s="1">
        <v>0.37</v>
      </c>
      <c r="H2520" s="1">
        <v>276</v>
      </c>
      <c r="I2520" s="1">
        <v>80</v>
      </c>
      <c r="J2520" s="1" t="s">
        <v>48</v>
      </c>
      <c r="K2520" s="9" t="str">
        <f t="shared" si="39"/>
        <v>GPA</v>
      </c>
    </row>
    <row r="2521" spans="1:11" ht="15" customHeight="1">
      <c r="A2521" s="1">
        <v>8</v>
      </c>
      <c r="B2521" s="1">
        <v>1942</v>
      </c>
      <c r="C2521" s="1" t="s">
        <v>19</v>
      </c>
      <c r="D2521" s="1" t="s">
        <v>504</v>
      </c>
      <c r="E2521" s="1" t="s">
        <v>505</v>
      </c>
      <c r="F2521" s="1">
        <v>2773</v>
      </c>
      <c r="G2521" s="1">
        <v>144.29</v>
      </c>
      <c r="H2521" s="1">
        <v>19</v>
      </c>
      <c r="I2521" s="1">
        <v>17</v>
      </c>
      <c r="J2521" s="1" t="s">
        <v>48</v>
      </c>
      <c r="K2521" s="9" t="str">
        <f t="shared" si="39"/>
        <v>GPA</v>
      </c>
    </row>
    <row r="2522" spans="1:11" ht="15" customHeight="1">
      <c r="A2522" s="1">
        <v>8</v>
      </c>
      <c r="B2522" s="1">
        <v>1942</v>
      </c>
      <c r="C2522" s="1" t="s">
        <v>21</v>
      </c>
      <c r="D2522" s="1" t="s">
        <v>506</v>
      </c>
      <c r="E2522" s="1" t="s">
        <v>507</v>
      </c>
      <c r="F2522" s="1">
        <v>2577</v>
      </c>
      <c r="G2522" s="1">
        <v>92.05</v>
      </c>
      <c r="H2522" s="1">
        <v>28</v>
      </c>
      <c r="I2522" s="1">
        <v>20</v>
      </c>
      <c r="J2522" s="1" t="s">
        <v>48</v>
      </c>
      <c r="K2522" s="9" t="str">
        <f t="shared" si="39"/>
        <v>GPA</v>
      </c>
    </row>
    <row r="2523" spans="1:11" ht="15" customHeight="1">
      <c r="A2523" s="1">
        <v>8</v>
      </c>
      <c r="B2523" s="1">
        <v>1942</v>
      </c>
      <c r="C2523" s="1" t="s">
        <v>18</v>
      </c>
      <c r="D2523" s="1" t="s">
        <v>506</v>
      </c>
      <c r="E2523" s="1" t="s">
        <v>507</v>
      </c>
      <c r="F2523" s="1">
        <v>18</v>
      </c>
      <c r="G2523" s="1">
        <v>0.62</v>
      </c>
      <c r="H2523" s="1">
        <v>29</v>
      </c>
      <c r="I2523" s="1">
        <v>22</v>
      </c>
      <c r="J2523" s="1" t="s">
        <v>48</v>
      </c>
      <c r="K2523" s="9" t="str">
        <f t="shared" si="39"/>
        <v>GPA</v>
      </c>
    </row>
    <row r="2524" spans="1:11" ht="15" customHeight="1">
      <c r="A2524" s="1">
        <v>8</v>
      </c>
      <c r="B2524" s="1">
        <v>1942</v>
      </c>
      <c r="C2524" s="1" t="s">
        <v>21</v>
      </c>
      <c r="D2524" s="1" t="s">
        <v>508</v>
      </c>
      <c r="E2524" s="1" t="s">
        <v>509</v>
      </c>
      <c r="F2524" s="1">
        <v>1864</v>
      </c>
      <c r="G2524" s="1">
        <v>52.91</v>
      </c>
      <c r="H2524" s="1">
        <v>35</v>
      </c>
      <c r="I2524" s="1">
        <v>20</v>
      </c>
      <c r="J2524" s="1" t="s">
        <v>48</v>
      </c>
      <c r="K2524" s="9" t="str">
        <f t="shared" si="39"/>
        <v>GPA</v>
      </c>
    </row>
    <row r="2525" spans="1:11" ht="15" customHeight="1">
      <c r="A2525" s="1">
        <v>8</v>
      </c>
      <c r="B2525" s="1">
        <v>1942</v>
      </c>
      <c r="C2525" s="1" t="s">
        <v>18</v>
      </c>
      <c r="D2525" s="1" t="s">
        <v>508</v>
      </c>
      <c r="E2525" s="1" t="s">
        <v>509</v>
      </c>
      <c r="F2525" s="1">
        <v>16</v>
      </c>
      <c r="G2525" s="1">
        <v>1.04</v>
      </c>
      <c r="H2525" s="1">
        <v>15</v>
      </c>
      <c r="I2525" s="1">
        <v>22</v>
      </c>
      <c r="J2525" s="1" t="s">
        <v>48</v>
      </c>
      <c r="K2525" s="9" t="str">
        <f t="shared" si="39"/>
        <v>GPA</v>
      </c>
    </row>
    <row r="2526" spans="1:11" ht="15" customHeight="1">
      <c r="A2526" s="1">
        <v>8</v>
      </c>
      <c r="B2526" s="1">
        <v>1942</v>
      </c>
      <c r="C2526" s="1" t="s">
        <v>53</v>
      </c>
      <c r="D2526" s="1" t="s">
        <v>508</v>
      </c>
      <c r="E2526" s="1" t="s">
        <v>509</v>
      </c>
      <c r="F2526" s="1">
        <v>769</v>
      </c>
      <c r="G2526" s="1">
        <v>3.45</v>
      </c>
      <c r="H2526" s="1">
        <v>223</v>
      </c>
      <c r="I2526" s="1">
        <v>80</v>
      </c>
      <c r="J2526" s="1" t="s">
        <v>48</v>
      </c>
      <c r="K2526" s="9" t="str">
        <f t="shared" si="39"/>
        <v>GPA</v>
      </c>
    </row>
    <row r="2527" spans="1:11" ht="15" customHeight="1">
      <c r="A2527" s="1">
        <v>8</v>
      </c>
      <c r="B2527" s="1">
        <v>1942</v>
      </c>
      <c r="C2527" s="1" t="s">
        <v>21</v>
      </c>
      <c r="D2527" s="1" t="s">
        <v>512</v>
      </c>
      <c r="E2527" s="1" t="s">
        <v>513</v>
      </c>
      <c r="F2527" s="1">
        <v>1985</v>
      </c>
      <c r="G2527" s="1">
        <v>72.64</v>
      </c>
      <c r="H2527" s="1">
        <v>27</v>
      </c>
      <c r="I2527" s="1">
        <v>20</v>
      </c>
      <c r="J2527" s="1" t="s">
        <v>48</v>
      </c>
      <c r="K2527" s="9" t="str">
        <f t="shared" si="39"/>
        <v>GPA</v>
      </c>
    </row>
    <row r="2528" spans="1:11" ht="15" customHeight="1">
      <c r="A2528" s="1">
        <v>8</v>
      </c>
      <c r="B2528" s="1">
        <v>1942</v>
      </c>
      <c r="C2528" s="1" t="s">
        <v>53</v>
      </c>
      <c r="D2528" s="1" t="s">
        <v>512</v>
      </c>
      <c r="E2528" s="1" t="s">
        <v>513</v>
      </c>
      <c r="F2528" s="1">
        <v>595</v>
      </c>
      <c r="G2528" s="1">
        <v>3.83</v>
      </c>
      <c r="H2528" s="1">
        <v>155</v>
      </c>
      <c r="I2528" s="1">
        <v>80</v>
      </c>
      <c r="J2528" s="1" t="s">
        <v>48</v>
      </c>
      <c r="K2528" s="9" t="str">
        <f t="shared" si="39"/>
        <v>GPA</v>
      </c>
    </row>
    <row r="2529" spans="1:11" ht="15" customHeight="1">
      <c r="A2529" s="1">
        <v>8</v>
      </c>
      <c r="B2529" s="1">
        <v>1942</v>
      </c>
      <c r="C2529" s="1" t="s">
        <v>18</v>
      </c>
      <c r="D2529" s="1" t="s">
        <v>514</v>
      </c>
      <c r="E2529" s="1" t="s">
        <v>515</v>
      </c>
      <c r="F2529" s="1">
        <v>827</v>
      </c>
      <c r="G2529" s="1">
        <v>31.48</v>
      </c>
      <c r="H2529" s="1">
        <v>26</v>
      </c>
      <c r="I2529" s="1">
        <v>22</v>
      </c>
      <c r="J2529" s="1" t="s">
        <v>48</v>
      </c>
      <c r="K2529" s="9" t="str">
        <f t="shared" si="39"/>
        <v>GPA</v>
      </c>
    </row>
    <row r="2530" spans="1:11" ht="15" customHeight="1">
      <c r="A2530" s="1">
        <v>8</v>
      </c>
      <c r="B2530" s="1">
        <v>1942</v>
      </c>
      <c r="C2530" s="1" t="s">
        <v>19</v>
      </c>
      <c r="D2530" s="1" t="s">
        <v>516</v>
      </c>
      <c r="E2530" s="1" t="s">
        <v>517</v>
      </c>
      <c r="F2530" s="1">
        <v>3858</v>
      </c>
      <c r="G2530" s="1">
        <v>148.72</v>
      </c>
      <c r="H2530" s="1">
        <v>26</v>
      </c>
      <c r="I2530" s="1">
        <v>17</v>
      </c>
      <c r="J2530" s="1" t="s">
        <v>48</v>
      </c>
      <c r="K2530" s="9" t="str">
        <f t="shared" si="39"/>
        <v>GPA</v>
      </c>
    </row>
    <row r="2531" spans="1:11" ht="15" customHeight="1">
      <c r="A2531" s="1">
        <v>8</v>
      </c>
      <c r="B2531" s="1">
        <v>1942</v>
      </c>
      <c r="C2531" s="1" t="s">
        <v>21</v>
      </c>
      <c r="D2531" s="1" t="s">
        <v>518</v>
      </c>
      <c r="E2531" s="1" t="s">
        <v>519</v>
      </c>
      <c r="F2531" s="1">
        <v>1161</v>
      </c>
      <c r="G2531" s="1">
        <v>74.900000000000006</v>
      </c>
      <c r="H2531" s="1">
        <v>16</v>
      </c>
      <c r="I2531" s="1">
        <v>20</v>
      </c>
      <c r="J2531" s="1" t="s">
        <v>48</v>
      </c>
      <c r="K2531" s="9" t="str">
        <f t="shared" si="39"/>
        <v>GPA</v>
      </c>
    </row>
    <row r="2532" spans="1:11" ht="15" customHeight="1">
      <c r="A2532" s="1">
        <v>8</v>
      </c>
      <c r="B2532" s="1">
        <v>1942</v>
      </c>
      <c r="C2532" s="1" t="s">
        <v>53</v>
      </c>
      <c r="D2532" s="1" t="s">
        <v>518</v>
      </c>
      <c r="E2532" s="1" t="s">
        <v>519</v>
      </c>
      <c r="F2532" s="1">
        <v>1467</v>
      </c>
      <c r="G2532" s="1">
        <v>10.89</v>
      </c>
      <c r="H2532" s="1">
        <v>135</v>
      </c>
      <c r="I2532" s="1">
        <v>80</v>
      </c>
      <c r="J2532" s="1" t="s">
        <v>48</v>
      </c>
      <c r="K2532" s="9" t="str">
        <f t="shared" si="39"/>
        <v>GPA</v>
      </c>
    </row>
    <row r="2533" spans="1:11" ht="15" customHeight="1">
      <c r="A2533" s="1">
        <v>8</v>
      </c>
      <c r="B2533" s="1">
        <v>1942</v>
      </c>
      <c r="C2533" s="1" t="s">
        <v>18</v>
      </c>
      <c r="D2533" s="1" t="s">
        <v>522</v>
      </c>
      <c r="E2533" s="1" t="s">
        <v>523</v>
      </c>
      <c r="F2533" s="1">
        <v>1122</v>
      </c>
      <c r="G2533" s="1">
        <v>13.83</v>
      </c>
      <c r="H2533" s="1">
        <v>81</v>
      </c>
      <c r="I2533" s="1">
        <v>22</v>
      </c>
      <c r="J2533" s="1" t="s">
        <v>48</v>
      </c>
      <c r="K2533" s="9" t="str">
        <f t="shared" si="39"/>
        <v>GPA</v>
      </c>
    </row>
    <row r="2534" spans="1:11" ht="15" customHeight="1">
      <c r="A2534" s="1">
        <v>8</v>
      </c>
      <c r="B2534" s="1">
        <v>1942</v>
      </c>
      <c r="C2534" s="1" t="s">
        <v>18</v>
      </c>
      <c r="D2534" s="1" t="s">
        <v>526</v>
      </c>
      <c r="E2534" s="1" t="s">
        <v>527</v>
      </c>
      <c r="F2534" s="1">
        <v>1360</v>
      </c>
      <c r="G2534" s="1">
        <v>28.34</v>
      </c>
      <c r="H2534" s="1">
        <v>48</v>
      </c>
      <c r="I2534" s="1">
        <v>22</v>
      </c>
      <c r="J2534" s="1" t="s">
        <v>48</v>
      </c>
      <c r="K2534" s="9" t="str">
        <f t="shared" si="39"/>
        <v>GPA</v>
      </c>
    </row>
    <row r="2535" spans="1:11" ht="15" customHeight="1">
      <c r="A2535" s="1">
        <v>8</v>
      </c>
      <c r="B2535" s="1">
        <v>1942</v>
      </c>
      <c r="C2535" s="1" t="s">
        <v>53</v>
      </c>
      <c r="D2535" s="1" t="s">
        <v>526</v>
      </c>
      <c r="E2535" s="1" t="s">
        <v>527</v>
      </c>
      <c r="F2535" s="1">
        <v>850</v>
      </c>
      <c r="G2535" s="1">
        <v>4.66</v>
      </c>
      <c r="H2535" s="1">
        <v>182</v>
      </c>
      <c r="I2535" s="1">
        <v>80</v>
      </c>
      <c r="J2535" s="1" t="s">
        <v>48</v>
      </c>
      <c r="K2535" s="9" t="str">
        <f t="shared" si="39"/>
        <v>GPA</v>
      </c>
    </row>
    <row r="2536" spans="1:11" ht="15" customHeight="1">
      <c r="A2536" s="1">
        <v>8</v>
      </c>
      <c r="B2536" s="1">
        <v>1942</v>
      </c>
      <c r="C2536" s="1" t="s">
        <v>53</v>
      </c>
      <c r="D2536" s="1" t="s">
        <v>528</v>
      </c>
      <c r="E2536" s="1" t="s">
        <v>529</v>
      </c>
      <c r="F2536" s="1">
        <v>7320</v>
      </c>
      <c r="G2536" s="1">
        <v>76.069999999999993</v>
      </c>
      <c r="H2536" s="1">
        <v>96</v>
      </c>
      <c r="I2536" s="1">
        <v>80</v>
      </c>
      <c r="J2536" s="1" t="s">
        <v>48</v>
      </c>
      <c r="K2536" s="9" t="str">
        <f t="shared" si="39"/>
        <v>GPA</v>
      </c>
    </row>
    <row r="2537" spans="1:11" ht="15" customHeight="1">
      <c r="A2537" s="1">
        <v>8</v>
      </c>
      <c r="B2537" s="1">
        <v>1942</v>
      </c>
      <c r="C2537" s="1" t="s">
        <v>20</v>
      </c>
      <c r="D2537" s="1" t="s">
        <v>3945</v>
      </c>
      <c r="E2537" s="1" t="s">
        <v>3946</v>
      </c>
      <c r="F2537" s="1">
        <v>108</v>
      </c>
      <c r="G2537" s="1">
        <v>10.96</v>
      </c>
      <c r="H2537" s="1">
        <v>10</v>
      </c>
      <c r="I2537" s="1">
        <v>16</v>
      </c>
      <c r="J2537" s="1" t="s">
        <v>48</v>
      </c>
      <c r="K2537" s="9" t="str">
        <f t="shared" si="39"/>
        <v>GPA</v>
      </c>
    </row>
    <row r="2538" spans="1:11" ht="15" customHeight="1">
      <c r="A2538" s="1">
        <v>8</v>
      </c>
      <c r="B2538" s="1">
        <v>1942</v>
      </c>
      <c r="C2538" s="1" t="s">
        <v>19</v>
      </c>
      <c r="D2538" s="1" t="s">
        <v>3945</v>
      </c>
      <c r="E2538" s="1" t="s">
        <v>3946</v>
      </c>
      <c r="F2538" s="1">
        <v>13</v>
      </c>
      <c r="G2538" s="1">
        <v>1.81</v>
      </c>
      <c r="H2538" s="1">
        <v>7</v>
      </c>
      <c r="I2538" s="1">
        <v>17</v>
      </c>
      <c r="J2538" s="1" t="s">
        <v>48</v>
      </c>
      <c r="K2538" s="9" t="str">
        <f t="shared" si="39"/>
        <v>GPA</v>
      </c>
    </row>
    <row r="2539" spans="1:11" ht="15" customHeight="1">
      <c r="A2539" s="1">
        <v>8</v>
      </c>
      <c r="B2539" s="1">
        <v>1942</v>
      </c>
      <c r="C2539" s="1" t="s">
        <v>18</v>
      </c>
      <c r="D2539" s="1" t="s">
        <v>510</v>
      </c>
      <c r="E2539" s="1" t="s">
        <v>511</v>
      </c>
      <c r="F2539" s="1">
        <v>1210</v>
      </c>
      <c r="G2539" s="1">
        <v>63.66</v>
      </c>
      <c r="H2539" s="1">
        <v>19</v>
      </c>
      <c r="I2539" s="1">
        <v>22</v>
      </c>
      <c r="J2539" s="1" t="s">
        <v>48</v>
      </c>
      <c r="K2539" s="9" t="str">
        <f t="shared" si="39"/>
        <v>GPA</v>
      </c>
    </row>
    <row r="2540" spans="1:11" ht="15" customHeight="1">
      <c r="A2540" s="1">
        <v>8</v>
      </c>
      <c r="B2540" s="1">
        <v>1942</v>
      </c>
      <c r="C2540" s="1" t="s">
        <v>53</v>
      </c>
      <c r="D2540" s="1" t="s">
        <v>510</v>
      </c>
      <c r="E2540" s="1" t="s">
        <v>511</v>
      </c>
      <c r="F2540" s="1">
        <v>22</v>
      </c>
      <c r="G2540" s="1">
        <v>1.03</v>
      </c>
      <c r="H2540" s="1">
        <v>21</v>
      </c>
      <c r="I2540" s="1">
        <v>80</v>
      </c>
      <c r="J2540" s="1" t="s">
        <v>48</v>
      </c>
      <c r="K2540" s="9" t="str">
        <f t="shared" si="39"/>
        <v>GPA</v>
      </c>
    </row>
    <row r="2541" spans="1:11" ht="15" customHeight="1">
      <c r="A2541" s="1">
        <v>8</v>
      </c>
      <c r="B2541" s="1">
        <v>1942</v>
      </c>
      <c r="C2541" s="1" t="s">
        <v>21</v>
      </c>
      <c r="D2541" s="1" t="s">
        <v>532</v>
      </c>
      <c r="E2541" s="1" t="s">
        <v>533</v>
      </c>
      <c r="F2541" s="1">
        <v>41</v>
      </c>
      <c r="G2541" s="1">
        <v>2.3199999999999998</v>
      </c>
      <c r="H2541" s="1">
        <v>18</v>
      </c>
      <c r="I2541" s="1">
        <v>20</v>
      </c>
      <c r="J2541" s="1" t="s">
        <v>48</v>
      </c>
      <c r="K2541" s="9" t="str">
        <f t="shared" si="39"/>
        <v>GPA</v>
      </c>
    </row>
    <row r="2542" spans="1:11" ht="15" customHeight="1">
      <c r="A2542" s="1">
        <v>8</v>
      </c>
      <c r="B2542" s="1">
        <v>1942</v>
      </c>
      <c r="C2542" s="1" t="s">
        <v>53</v>
      </c>
      <c r="D2542" s="1" t="s">
        <v>532</v>
      </c>
      <c r="E2542" s="1" t="s">
        <v>533</v>
      </c>
      <c r="F2542" s="1">
        <v>297</v>
      </c>
      <c r="G2542" s="1">
        <v>1.59</v>
      </c>
      <c r="H2542" s="1">
        <v>187</v>
      </c>
      <c r="I2542" s="1">
        <v>80</v>
      </c>
      <c r="J2542" s="1" t="s">
        <v>48</v>
      </c>
      <c r="K2542" s="9" t="str">
        <f t="shared" si="39"/>
        <v>GPA</v>
      </c>
    </row>
    <row r="2543" spans="1:11" ht="15" customHeight="1">
      <c r="A2543" s="1">
        <v>8</v>
      </c>
      <c r="B2543" s="1">
        <v>1942</v>
      </c>
      <c r="C2543" s="1" t="s">
        <v>53</v>
      </c>
      <c r="D2543" s="1" t="s">
        <v>534</v>
      </c>
      <c r="E2543" s="1" t="s">
        <v>535</v>
      </c>
      <c r="F2543" s="1">
        <v>160</v>
      </c>
      <c r="G2543" s="1">
        <v>3.08</v>
      </c>
      <c r="H2543" s="1">
        <v>52</v>
      </c>
      <c r="I2543" s="1">
        <v>80</v>
      </c>
      <c r="J2543" s="1" t="s">
        <v>48</v>
      </c>
      <c r="K2543" s="9" t="str">
        <f t="shared" si="39"/>
        <v>GPA</v>
      </c>
    </row>
    <row r="2544" spans="1:11" ht="15" customHeight="1">
      <c r="A2544" s="1">
        <v>8</v>
      </c>
      <c r="B2544" s="1">
        <v>1942</v>
      </c>
      <c r="C2544" s="1" t="s">
        <v>21</v>
      </c>
      <c r="D2544" s="1" t="s">
        <v>536</v>
      </c>
      <c r="E2544" s="1" t="s">
        <v>537</v>
      </c>
      <c r="F2544" s="1">
        <v>1292</v>
      </c>
      <c r="G2544" s="1">
        <v>76.97</v>
      </c>
      <c r="H2544" s="1">
        <v>17</v>
      </c>
      <c r="I2544" s="1">
        <v>20</v>
      </c>
      <c r="J2544" s="1" t="s">
        <v>48</v>
      </c>
      <c r="K2544" s="9" t="str">
        <f t="shared" si="39"/>
        <v>GPA</v>
      </c>
    </row>
    <row r="2545" spans="1:11" ht="15" customHeight="1">
      <c r="A2545" s="1">
        <v>8</v>
      </c>
      <c r="B2545" s="1">
        <v>1942</v>
      </c>
      <c r="C2545" s="1" t="s">
        <v>53</v>
      </c>
      <c r="D2545" s="1" t="s">
        <v>536</v>
      </c>
      <c r="E2545" s="1" t="s">
        <v>537</v>
      </c>
      <c r="F2545" s="1">
        <v>4954</v>
      </c>
      <c r="G2545" s="1">
        <v>20.21</v>
      </c>
      <c r="H2545" s="1">
        <v>245</v>
      </c>
      <c r="I2545" s="1">
        <v>80</v>
      </c>
      <c r="J2545" s="1" t="s">
        <v>48</v>
      </c>
      <c r="K2545" s="9" t="str">
        <f t="shared" si="39"/>
        <v>GPA</v>
      </c>
    </row>
    <row r="2546" spans="1:11" ht="15" customHeight="1">
      <c r="A2546" s="1">
        <v>8</v>
      </c>
      <c r="B2546" s="1">
        <v>1942</v>
      </c>
      <c r="C2546" s="1" t="s">
        <v>18</v>
      </c>
      <c r="D2546" s="1" t="s">
        <v>540</v>
      </c>
      <c r="E2546" s="1" t="s">
        <v>541</v>
      </c>
      <c r="F2546" s="1">
        <v>823</v>
      </c>
      <c r="G2546" s="1">
        <v>11.12</v>
      </c>
      <c r="H2546" s="1">
        <v>74</v>
      </c>
      <c r="I2546" s="1">
        <v>22</v>
      </c>
      <c r="J2546" s="1" t="s">
        <v>48</v>
      </c>
      <c r="K2546" s="9" t="str">
        <f t="shared" si="39"/>
        <v>GPA</v>
      </c>
    </row>
    <row r="2547" spans="1:11" ht="15" customHeight="1">
      <c r="A2547" s="1">
        <v>8</v>
      </c>
      <c r="B2547" s="1">
        <v>1942</v>
      </c>
      <c r="C2547" s="1" t="s">
        <v>53</v>
      </c>
      <c r="D2547" s="1" t="s">
        <v>540</v>
      </c>
      <c r="E2547" s="1" t="s">
        <v>541</v>
      </c>
      <c r="F2547" s="1">
        <v>539</v>
      </c>
      <c r="G2547" s="1">
        <v>8.81</v>
      </c>
      <c r="H2547" s="1">
        <v>61</v>
      </c>
      <c r="I2547" s="1">
        <v>80</v>
      </c>
      <c r="J2547" s="1" t="s">
        <v>48</v>
      </c>
      <c r="K2547" s="9" t="str">
        <f t="shared" si="39"/>
        <v>GPA</v>
      </c>
    </row>
    <row r="2548" spans="1:11" ht="15" customHeight="1">
      <c r="A2548" s="1">
        <v>8</v>
      </c>
      <c r="B2548" s="1">
        <v>1942</v>
      </c>
      <c r="C2548" s="1" t="s">
        <v>18</v>
      </c>
      <c r="D2548" s="1" t="s">
        <v>544</v>
      </c>
      <c r="E2548" s="1" t="s">
        <v>545</v>
      </c>
      <c r="F2548" s="1">
        <v>2284</v>
      </c>
      <c r="G2548" s="1">
        <v>37.81</v>
      </c>
      <c r="H2548" s="1">
        <v>60</v>
      </c>
      <c r="I2548" s="1">
        <v>22</v>
      </c>
      <c r="J2548" s="1" t="s">
        <v>48</v>
      </c>
      <c r="K2548" s="9" t="str">
        <f t="shared" si="39"/>
        <v>GPA</v>
      </c>
    </row>
    <row r="2549" spans="1:11" ht="15" customHeight="1">
      <c r="A2549" s="1">
        <v>8</v>
      </c>
      <c r="B2549" s="1">
        <v>1942</v>
      </c>
      <c r="C2549" s="1" t="s">
        <v>53</v>
      </c>
      <c r="D2549" s="1" t="s">
        <v>544</v>
      </c>
      <c r="E2549" s="1" t="s">
        <v>545</v>
      </c>
      <c r="F2549" s="1">
        <v>754</v>
      </c>
      <c r="G2549" s="1">
        <v>8.7899999999999991</v>
      </c>
      <c r="H2549" s="1">
        <v>86</v>
      </c>
      <c r="I2549" s="1">
        <v>80</v>
      </c>
      <c r="J2549" s="1" t="s">
        <v>48</v>
      </c>
      <c r="K2549" s="9" t="str">
        <f t="shared" si="39"/>
        <v>GPA</v>
      </c>
    </row>
    <row r="2550" spans="1:11" ht="15" customHeight="1">
      <c r="A2550" s="1">
        <v>8</v>
      </c>
      <c r="B2550" s="1">
        <v>1942</v>
      </c>
      <c r="C2550" s="1" t="s">
        <v>18</v>
      </c>
      <c r="D2550" s="1" t="s">
        <v>546</v>
      </c>
      <c r="E2550" s="1" t="s">
        <v>547</v>
      </c>
      <c r="F2550" s="1">
        <v>131</v>
      </c>
      <c r="G2550" s="1">
        <v>4.0199999999999996</v>
      </c>
      <c r="H2550" s="1">
        <v>33</v>
      </c>
      <c r="I2550" s="1">
        <v>22</v>
      </c>
      <c r="J2550" s="1" t="s">
        <v>48</v>
      </c>
      <c r="K2550" s="9" t="str">
        <f t="shared" si="39"/>
        <v>GPA</v>
      </c>
    </row>
    <row r="2551" spans="1:11" ht="15" customHeight="1">
      <c r="A2551" s="1">
        <v>8</v>
      </c>
      <c r="B2551" s="1">
        <v>1942</v>
      </c>
      <c r="C2551" s="1" t="s">
        <v>18</v>
      </c>
      <c r="D2551" s="1" t="s">
        <v>520</v>
      </c>
      <c r="E2551" s="1" t="s">
        <v>521</v>
      </c>
      <c r="F2551" s="1">
        <v>735</v>
      </c>
      <c r="G2551" s="1">
        <v>48.86</v>
      </c>
      <c r="H2551" s="1">
        <v>15</v>
      </c>
      <c r="I2551" s="1">
        <v>22</v>
      </c>
      <c r="J2551" s="1" t="s">
        <v>48</v>
      </c>
      <c r="K2551" s="9" t="str">
        <f t="shared" si="39"/>
        <v>GPA</v>
      </c>
    </row>
    <row r="2552" spans="1:11" ht="15" customHeight="1">
      <c r="A2552" s="1">
        <v>8</v>
      </c>
      <c r="B2552" s="1">
        <v>1942</v>
      </c>
      <c r="C2552" s="1" t="s">
        <v>53</v>
      </c>
      <c r="D2552" s="1" t="s">
        <v>550</v>
      </c>
      <c r="E2552" s="1" t="s">
        <v>551</v>
      </c>
      <c r="F2552" s="1">
        <v>7724</v>
      </c>
      <c r="G2552" s="1">
        <v>93.73</v>
      </c>
      <c r="H2552" s="1">
        <v>82</v>
      </c>
      <c r="I2552" s="1">
        <v>80</v>
      </c>
      <c r="J2552" s="1" t="s">
        <v>48</v>
      </c>
      <c r="K2552" s="9" t="str">
        <f t="shared" si="39"/>
        <v>GPA</v>
      </c>
    </row>
    <row r="2553" spans="1:11" ht="15" customHeight="1">
      <c r="A2553" s="1">
        <v>8</v>
      </c>
      <c r="B2553" s="1">
        <v>1942</v>
      </c>
      <c r="C2553" s="1" t="s">
        <v>20</v>
      </c>
      <c r="D2553" s="1" t="s">
        <v>3947</v>
      </c>
      <c r="E2553" s="1" t="s">
        <v>3948</v>
      </c>
      <c r="F2553" s="1">
        <v>2</v>
      </c>
      <c r="G2553" s="1">
        <v>1.76</v>
      </c>
      <c r="H2553" s="1">
        <v>1</v>
      </c>
      <c r="I2553" s="1">
        <v>16</v>
      </c>
      <c r="J2553" s="1" t="s">
        <v>48</v>
      </c>
      <c r="K2553" s="9" t="str">
        <f t="shared" si="39"/>
        <v>GPA</v>
      </c>
    </row>
    <row r="2554" spans="1:11" ht="15" customHeight="1">
      <c r="A2554" s="1">
        <v>8</v>
      </c>
      <c r="B2554" s="1">
        <v>1942</v>
      </c>
      <c r="C2554" s="1" t="s">
        <v>19</v>
      </c>
      <c r="D2554" s="1" t="s">
        <v>3947</v>
      </c>
      <c r="E2554" s="1" t="s">
        <v>3948</v>
      </c>
      <c r="F2554" s="1">
        <v>1</v>
      </c>
      <c r="G2554" s="1">
        <v>0.04</v>
      </c>
      <c r="H2554" s="1">
        <v>25</v>
      </c>
      <c r="I2554" s="1">
        <v>17</v>
      </c>
      <c r="J2554" s="1" t="s">
        <v>48</v>
      </c>
      <c r="K2554" s="9" t="str">
        <f t="shared" si="39"/>
        <v>GPA</v>
      </c>
    </row>
    <row r="2555" spans="1:11" ht="15" customHeight="1">
      <c r="A2555" s="1">
        <v>8</v>
      </c>
      <c r="B2555" s="1">
        <v>1942</v>
      </c>
      <c r="C2555" s="1" t="s">
        <v>18</v>
      </c>
      <c r="D2555" s="1" t="s">
        <v>494</v>
      </c>
      <c r="E2555" s="1" t="s">
        <v>495</v>
      </c>
      <c r="F2555" s="1">
        <v>1473</v>
      </c>
      <c r="G2555" s="1">
        <v>78.42</v>
      </c>
      <c r="H2555" s="1">
        <v>19</v>
      </c>
      <c r="I2555" s="1">
        <v>22</v>
      </c>
      <c r="J2555" s="1" t="s">
        <v>48</v>
      </c>
      <c r="K2555" s="9" t="str">
        <f t="shared" si="39"/>
        <v>GPA</v>
      </c>
    </row>
    <row r="2556" spans="1:11" ht="15" customHeight="1">
      <c r="A2556" s="1">
        <v>8</v>
      </c>
      <c r="B2556" s="1">
        <v>1942</v>
      </c>
      <c r="C2556" s="1" t="s">
        <v>53</v>
      </c>
      <c r="D2556" s="1" t="s">
        <v>494</v>
      </c>
      <c r="E2556" s="1" t="s">
        <v>495</v>
      </c>
      <c r="F2556" s="1">
        <v>1636</v>
      </c>
      <c r="G2556" s="1">
        <v>15.63</v>
      </c>
      <c r="H2556" s="1">
        <v>105</v>
      </c>
      <c r="I2556" s="1">
        <v>80</v>
      </c>
      <c r="J2556" s="1" t="s">
        <v>48</v>
      </c>
      <c r="K2556" s="9" t="str">
        <f t="shared" si="39"/>
        <v>GPA</v>
      </c>
    </row>
    <row r="2557" spans="1:11" ht="15" customHeight="1">
      <c r="A2557" s="1">
        <v>8</v>
      </c>
      <c r="B2557" s="1">
        <v>1942</v>
      </c>
      <c r="C2557" s="1" t="s">
        <v>21</v>
      </c>
      <c r="D2557" s="1" t="s">
        <v>556</v>
      </c>
      <c r="E2557" s="1" t="s">
        <v>557</v>
      </c>
      <c r="F2557" s="1">
        <v>1858</v>
      </c>
      <c r="G2557" s="1">
        <v>85.29</v>
      </c>
      <c r="H2557" s="1">
        <v>22</v>
      </c>
      <c r="I2557" s="1">
        <v>20</v>
      </c>
      <c r="J2557" s="1" t="s">
        <v>48</v>
      </c>
      <c r="K2557" s="9" t="str">
        <f t="shared" si="39"/>
        <v>GPA</v>
      </c>
    </row>
    <row r="2558" spans="1:11" ht="15" customHeight="1">
      <c r="A2558" s="1">
        <v>8</v>
      </c>
      <c r="B2558" s="1">
        <v>1942</v>
      </c>
      <c r="C2558" s="1" t="s">
        <v>18</v>
      </c>
      <c r="D2558" s="1" t="s">
        <v>556</v>
      </c>
      <c r="E2558" s="1" t="s">
        <v>557</v>
      </c>
      <c r="F2558" s="1">
        <v>44</v>
      </c>
      <c r="G2558" s="1">
        <v>5.22</v>
      </c>
      <c r="H2558" s="1">
        <v>8</v>
      </c>
      <c r="I2558" s="1">
        <v>22</v>
      </c>
      <c r="J2558" s="1" t="s">
        <v>48</v>
      </c>
      <c r="K2558" s="9" t="str">
        <f t="shared" si="39"/>
        <v>GPA</v>
      </c>
    </row>
    <row r="2559" spans="1:11" ht="15" customHeight="1">
      <c r="A2559" s="1">
        <v>8</v>
      </c>
      <c r="B2559" s="1">
        <v>1942</v>
      </c>
      <c r="C2559" s="1" t="s">
        <v>53</v>
      </c>
      <c r="D2559" s="1" t="s">
        <v>556</v>
      </c>
      <c r="E2559" s="1" t="s">
        <v>557</v>
      </c>
      <c r="F2559" s="1">
        <v>1529</v>
      </c>
      <c r="G2559" s="1">
        <v>8.7799999999999994</v>
      </c>
      <c r="H2559" s="1">
        <v>174</v>
      </c>
      <c r="I2559" s="1">
        <v>80</v>
      </c>
      <c r="J2559" s="1" t="s">
        <v>48</v>
      </c>
      <c r="K2559" s="9" t="str">
        <f t="shared" si="39"/>
        <v>GPA</v>
      </c>
    </row>
    <row r="2560" spans="1:11" ht="15" customHeight="1">
      <c r="A2560" s="1">
        <v>8</v>
      </c>
      <c r="B2560" s="1">
        <v>1942</v>
      </c>
      <c r="C2560" s="1" t="s">
        <v>20</v>
      </c>
      <c r="D2560" s="1" t="s">
        <v>560</v>
      </c>
      <c r="E2560" s="1" t="s">
        <v>561</v>
      </c>
      <c r="F2560" s="1">
        <v>220</v>
      </c>
      <c r="G2560" s="1">
        <v>10.86</v>
      </c>
      <c r="H2560" s="1">
        <v>20</v>
      </c>
      <c r="I2560" s="1">
        <v>16</v>
      </c>
      <c r="J2560" s="1" t="s">
        <v>48</v>
      </c>
      <c r="K2560" s="9" t="str">
        <f t="shared" si="39"/>
        <v>GPA</v>
      </c>
    </row>
    <row r="2561" spans="1:11" ht="15" customHeight="1">
      <c r="A2561" s="1">
        <v>8</v>
      </c>
      <c r="B2561" s="1">
        <v>1942</v>
      </c>
      <c r="C2561" s="1" t="s">
        <v>21</v>
      </c>
      <c r="D2561" s="1" t="s">
        <v>562</v>
      </c>
      <c r="E2561" s="1" t="s">
        <v>563</v>
      </c>
      <c r="F2561" s="1">
        <v>1195</v>
      </c>
      <c r="G2561" s="1">
        <v>72.959999999999994</v>
      </c>
      <c r="H2561" s="1">
        <v>16</v>
      </c>
      <c r="I2561" s="1">
        <v>20</v>
      </c>
      <c r="J2561" s="1" t="s">
        <v>48</v>
      </c>
      <c r="K2561" s="9" t="str">
        <f t="shared" si="39"/>
        <v>GPA</v>
      </c>
    </row>
    <row r="2562" spans="1:11" ht="15" customHeight="1">
      <c r="A2562" s="1">
        <v>8</v>
      </c>
      <c r="B2562" s="1">
        <v>1942</v>
      </c>
      <c r="C2562" s="1" t="s">
        <v>53</v>
      </c>
      <c r="D2562" s="1" t="s">
        <v>562</v>
      </c>
      <c r="E2562" s="1" t="s">
        <v>563</v>
      </c>
      <c r="F2562" s="1">
        <v>780</v>
      </c>
      <c r="G2562" s="1">
        <v>5.78</v>
      </c>
      <c r="H2562" s="1">
        <v>135</v>
      </c>
      <c r="I2562" s="1">
        <v>80</v>
      </c>
      <c r="J2562" s="1" t="s">
        <v>48</v>
      </c>
      <c r="K2562" s="9" t="str">
        <f t="shared" ref="K2562:K2625" si="40">IF(J2562&lt;&gt;"",IF(OR(UPPER(J2562)="TERCEIRO",UPPER(J2562)="TERCEIRA"),"TERCEIRA",IF(UPPER(J2562)="GPA","GPA",J2562)),IF(LEFT(D2562,1)="T","TERCEIRA","GPA"))</f>
        <v>GPA</v>
      </c>
    </row>
    <row r="2563" spans="1:11" ht="15" customHeight="1">
      <c r="A2563" s="1">
        <v>8</v>
      </c>
      <c r="B2563" s="1">
        <v>1942</v>
      </c>
      <c r="C2563" s="1" t="s">
        <v>20</v>
      </c>
      <c r="D2563" s="1" t="s">
        <v>564</v>
      </c>
      <c r="E2563" s="1" t="s">
        <v>565</v>
      </c>
      <c r="F2563" s="1">
        <v>1874</v>
      </c>
      <c r="G2563" s="1">
        <v>82.13</v>
      </c>
      <c r="H2563" s="1">
        <v>23</v>
      </c>
      <c r="I2563" s="1">
        <v>16</v>
      </c>
      <c r="J2563" s="1" t="s">
        <v>48</v>
      </c>
      <c r="K2563" s="9" t="str">
        <f t="shared" si="40"/>
        <v>GPA</v>
      </c>
    </row>
    <row r="2564" spans="1:11" ht="15" customHeight="1">
      <c r="A2564" s="1">
        <v>8</v>
      </c>
      <c r="B2564" s="1">
        <v>1942</v>
      </c>
      <c r="C2564" s="1" t="s">
        <v>20</v>
      </c>
      <c r="D2564" s="1" t="s">
        <v>566</v>
      </c>
      <c r="E2564" s="1" t="s">
        <v>567</v>
      </c>
      <c r="F2564" s="1">
        <v>52</v>
      </c>
      <c r="G2564" s="1">
        <v>9.9499999999999993</v>
      </c>
      <c r="H2564" s="1">
        <v>5</v>
      </c>
      <c r="I2564" s="1">
        <v>16</v>
      </c>
      <c r="J2564" s="1" t="s">
        <v>48</v>
      </c>
      <c r="K2564" s="9" t="str">
        <f t="shared" si="40"/>
        <v>GPA</v>
      </c>
    </row>
    <row r="2565" spans="1:11" ht="15" customHeight="1">
      <c r="A2565" s="1">
        <v>8</v>
      </c>
      <c r="B2565" s="1">
        <v>1942</v>
      </c>
      <c r="C2565" s="1" t="s">
        <v>53</v>
      </c>
      <c r="D2565" s="1" t="s">
        <v>568</v>
      </c>
      <c r="E2565" s="1" t="s">
        <v>569</v>
      </c>
      <c r="F2565" s="1">
        <v>180</v>
      </c>
      <c r="G2565" s="1">
        <v>5.07</v>
      </c>
      <c r="H2565" s="1">
        <v>36</v>
      </c>
      <c r="I2565" s="1">
        <v>80</v>
      </c>
      <c r="J2565" s="1" t="s">
        <v>48</v>
      </c>
      <c r="K2565" s="9" t="str">
        <f t="shared" si="40"/>
        <v>GPA</v>
      </c>
    </row>
    <row r="2566" spans="1:11" ht="15" customHeight="1">
      <c r="A2566" s="1">
        <v>8</v>
      </c>
      <c r="B2566" s="1">
        <v>1942</v>
      </c>
      <c r="C2566" s="1" t="s">
        <v>53</v>
      </c>
      <c r="D2566" s="1" t="s">
        <v>570</v>
      </c>
      <c r="E2566" s="1" t="s">
        <v>571</v>
      </c>
      <c r="F2566" s="1">
        <v>5840</v>
      </c>
      <c r="G2566" s="1">
        <v>57.64</v>
      </c>
      <c r="H2566" s="1">
        <v>101</v>
      </c>
      <c r="I2566" s="1">
        <v>80</v>
      </c>
      <c r="J2566" s="1" t="s">
        <v>48</v>
      </c>
      <c r="K2566" s="9" t="str">
        <f t="shared" si="40"/>
        <v>GPA</v>
      </c>
    </row>
    <row r="2567" spans="1:11" ht="15" customHeight="1">
      <c r="A2567" s="1">
        <v>8</v>
      </c>
      <c r="B2567" s="1">
        <v>1942</v>
      </c>
      <c r="C2567" s="1" t="s">
        <v>20</v>
      </c>
      <c r="D2567" s="1" t="s">
        <v>580</v>
      </c>
      <c r="E2567" s="1" t="s">
        <v>581</v>
      </c>
      <c r="F2567" s="1">
        <v>1124</v>
      </c>
      <c r="G2567" s="1">
        <v>60.87</v>
      </c>
      <c r="H2567" s="1">
        <v>18</v>
      </c>
      <c r="I2567" s="1">
        <v>16</v>
      </c>
      <c r="J2567" s="1" t="s">
        <v>48</v>
      </c>
      <c r="K2567" s="9" t="str">
        <f t="shared" si="40"/>
        <v>GPA</v>
      </c>
    </row>
    <row r="2568" spans="1:11" ht="15" customHeight="1">
      <c r="A2568" s="1">
        <v>8</v>
      </c>
      <c r="B2568" s="1">
        <v>1942</v>
      </c>
      <c r="C2568" s="1" t="s">
        <v>21</v>
      </c>
      <c r="D2568" s="1" t="s">
        <v>582</v>
      </c>
      <c r="E2568" s="1" t="s">
        <v>583</v>
      </c>
      <c r="F2568" s="1">
        <v>1356</v>
      </c>
      <c r="G2568" s="1">
        <v>87.36</v>
      </c>
      <c r="H2568" s="1">
        <v>16</v>
      </c>
      <c r="I2568" s="1">
        <v>20</v>
      </c>
      <c r="J2568" s="1" t="s">
        <v>48</v>
      </c>
      <c r="K2568" s="9" t="str">
        <f t="shared" si="40"/>
        <v>GPA</v>
      </c>
    </row>
    <row r="2569" spans="1:11" ht="15" customHeight="1">
      <c r="A2569" s="1">
        <v>8</v>
      </c>
      <c r="B2569" s="1">
        <v>1942</v>
      </c>
      <c r="C2569" s="1" t="s">
        <v>53</v>
      </c>
      <c r="D2569" s="1" t="s">
        <v>582</v>
      </c>
      <c r="E2569" s="1" t="s">
        <v>583</v>
      </c>
      <c r="F2569" s="1">
        <v>517</v>
      </c>
      <c r="G2569" s="1">
        <v>0.05</v>
      </c>
      <c r="H2569" s="1">
        <v>10340</v>
      </c>
      <c r="I2569" s="1">
        <v>80</v>
      </c>
      <c r="J2569" s="1" t="s">
        <v>48</v>
      </c>
      <c r="K2569" s="9" t="str">
        <f t="shared" si="40"/>
        <v>GPA</v>
      </c>
    </row>
    <row r="2570" spans="1:11" ht="15" customHeight="1">
      <c r="A2570" s="1">
        <v>8</v>
      </c>
      <c r="B2570" s="1">
        <v>1942</v>
      </c>
      <c r="C2570" s="1" t="s">
        <v>18</v>
      </c>
      <c r="D2570" s="1" t="s">
        <v>572</v>
      </c>
      <c r="E2570" s="1" t="s">
        <v>573</v>
      </c>
      <c r="F2570" s="1">
        <v>867</v>
      </c>
      <c r="G2570" s="1">
        <v>16.34</v>
      </c>
      <c r="H2570" s="1">
        <v>53</v>
      </c>
      <c r="I2570" s="1">
        <v>22</v>
      </c>
      <c r="J2570" s="1" t="s">
        <v>48</v>
      </c>
      <c r="K2570" s="9" t="str">
        <f t="shared" si="40"/>
        <v>GPA</v>
      </c>
    </row>
    <row r="2571" spans="1:11" ht="15" customHeight="1">
      <c r="A2571" s="1">
        <v>8</v>
      </c>
      <c r="B2571" s="1">
        <v>1942</v>
      </c>
      <c r="C2571" s="1" t="s">
        <v>53</v>
      </c>
      <c r="D2571" s="1" t="s">
        <v>586</v>
      </c>
      <c r="E2571" s="1" t="s">
        <v>587</v>
      </c>
      <c r="F2571" s="1">
        <v>3574</v>
      </c>
      <c r="G2571" s="1">
        <v>39.9</v>
      </c>
      <c r="H2571" s="1">
        <v>90</v>
      </c>
      <c r="I2571" s="1">
        <v>80</v>
      </c>
      <c r="J2571" s="1" t="s">
        <v>48</v>
      </c>
      <c r="K2571" s="9" t="str">
        <f t="shared" si="40"/>
        <v>GPA</v>
      </c>
    </row>
    <row r="2572" spans="1:11" ht="15" customHeight="1">
      <c r="A2572" s="1">
        <v>8</v>
      </c>
      <c r="B2572" s="1">
        <v>1942</v>
      </c>
      <c r="C2572" s="1" t="s">
        <v>18</v>
      </c>
      <c r="D2572" s="1" t="s">
        <v>548</v>
      </c>
      <c r="E2572" s="1" t="s">
        <v>549</v>
      </c>
      <c r="F2572" s="1">
        <v>1576</v>
      </c>
      <c r="G2572" s="1">
        <v>29.98</v>
      </c>
      <c r="H2572" s="1">
        <v>53</v>
      </c>
      <c r="I2572" s="1">
        <v>22</v>
      </c>
      <c r="J2572" s="1" t="s">
        <v>48</v>
      </c>
      <c r="K2572" s="9" t="str">
        <f t="shared" si="40"/>
        <v>GPA</v>
      </c>
    </row>
    <row r="2573" spans="1:11" ht="15" customHeight="1">
      <c r="A2573" s="1">
        <v>8</v>
      </c>
      <c r="B2573" s="1">
        <v>1942</v>
      </c>
      <c r="C2573" s="1" t="s">
        <v>53</v>
      </c>
      <c r="D2573" s="1" t="s">
        <v>548</v>
      </c>
      <c r="E2573" s="1" t="s">
        <v>549</v>
      </c>
      <c r="F2573" s="1">
        <v>143</v>
      </c>
      <c r="G2573" s="1">
        <v>6.65</v>
      </c>
      <c r="H2573" s="1">
        <v>22</v>
      </c>
      <c r="I2573" s="1">
        <v>80</v>
      </c>
      <c r="J2573" s="1" t="s">
        <v>48</v>
      </c>
      <c r="K2573" s="9" t="str">
        <f t="shared" si="40"/>
        <v>GPA</v>
      </c>
    </row>
    <row r="2574" spans="1:11" ht="15" customHeight="1">
      <c r="A2574" s="1">
        <v>8</v>
      </c>
      <c r="B2574" s="1">
        <v>1942</v>
      </c>
      <c r="C2574" s="1" t="s">
        <v>53</v>
      </c>
      <c r="D2574" s="1" t="s">
        <v>588</v>
      </c>
      <c r="E2574" s="1" t="s">
        <v>589</v>
      </c>
      <c r="F2574" s="1">
        <v>155</v>
      </c>
      <c r="G2574" s="1">
        <v>2.74</v>
      </c>
      <c r="H2574" s="1">
        <v>57</v>
      </c>
      <c r="I2574" s="1">
        <v>80</v>
      </c>
      <c r="J2574" s="1" t="s">
        <v>48</v>
      </c>
      <c r="K2574" s="9" t="str">
        <f t="shared" si="40"/>
        <v>GPA</v>
      </c>
    </row>
    <row r="2575" spans="1:11" ht="15" customHeight="1">
      <c r="A2575" s="1">
        <v>8</v>
      </c>
      <c r="B2575" s="1">
        <v>1942</v>
      </c>
      <c r="C2575" s="1" t="s">
        <v>18</v>
      </c>
      <c r="D2575" s="1" t="s">
        <v>554</v>
      </c>
      <c r="E2575" s="1" t="s">
        <v>555</v>
      </c>
      <c r="F2575" s="1">
        <v>1352</v>
      </c>
      <c r="G2575" s="1">
        <v>27.82</v>
      </c>
      <c r="H2575" s="1">
        <v>49</v>
      </c>
      <c r="I2575" s="1">
        <v>22</v>
      </c>
      <c r="J2575" s="1" t="s">
        <v>48</v>
      </c>
      <c r="K2575" s="9" t="str">
        <f t="shared" si="40"/>
        <v>GPA</v>
      </c>
    </row>
    <row r="2576" spans="1:11" ht="15" customHeight="1">
      <c r="A2576" s="1">
        <v>8</v>
      </c>
      <c r="B2576" s="1">
        <v>1942</v>
      </c>
      <c r="C2576" s="1" t="s">
        <v>20</v>
      </c>
      <c r="D2576" s="1" t="s">
        <v>554</v>
      </c>
      <c r="E2576" s="1" t="s">
        <v>555</v>
      </c>
      <c r="F2576" s="1">
        <v>7</v>
      </c>
      <c r="G2576" s="1">
        <v>1.28</v>
      </c>
      <c r="H2576" s="1">
        <v>5</v>
      </c>
      <c r="I2576" s="1">
        <v>16</v>
      </c>
      <c r="J2576" s="1" t="s">
        <v>48</v>
      </c>
      <c r="K2576" s="9" t="str">
        <f t="shared" si="40"/>
        <v>GPA</v>
      </c>
    </row>
    <row r="2577" spans="1:11" ht="15" customHeight="1">
      <c r="A2577" s="1">
        <v>8</v>
      </c>
      <c r="B2577" s="1">
        <v>1942</v>
      </c>
      <c r="C2577" s="1" t="s">
        <v>53</v>
      </c>
      <c r="D2577" s="1" t="s">
        <v>554</v>
      </c>
      <c r="E2577" s="1" t="s">
        <v>555</v>
      </c>
      <c r="F2577" s="1">
        <v>405</v>
      </c>
      <c r="G2577" s="1">
        <v>6.53</v>
      </c>
      <c r="H2577" s="1">
        <v>62</v>
      </c>
      <c r="I2577" s="1">
        <v>80</v>
      </c>
      <c r="J2577" s="1" t="s">
        <v>48</v>
      </c>
      <c r="K2577" s="9" t="str">
        <f t="shared" si="40"/>
        <v>GPA</v>
      </c>
    </row>
    <row r="2578" spans="1:11" ht="15" customHeight="1">
      <c r="A2578" s="1">
        <v>8</v>
      </c>
      <c r="B2578" s="1">
        <v>1942</v>
      </c>
      <c r="C2578" s="1" t="s">
        <v>21</v>
      </c>
      <c r="D2578" s="1" t="s">
        <v>592</v>
      </c>
      <c r="E2578" s="1" t="s">
        <v>593</v>
      </c>
      <c r="F2578" s="1">
        <v>1231</v>
      </c>
      <c r="G2578" s="1">
        <v>62.9</v>
      </c>
      <c r="H2578" s="1">
        <v>20</v>
      </c>
      <c r="I2578" s="1">
        <v>20</v>
      </c>
      <c r="J2578" s="1" t="s">
        <v>48</v>
      </c>
      <c r="K2578" s="9" t="str">
        <f t="shared" si="40"/>
        <v>GPA</v>
      </c>
    </row>
    <row r="2579" spans="1:11" ht="15" customHeight="1">
      <c r="A2579" s="1">
        <v>8</v>
      </c>
      <c r="B2579" s="1">
        <v>1942</v>
      </c>
      <c r="C2579" s="1" t="s">
        <v>21</v>
      </c>
      <c r="D2579" s="1" t="s">
        <v>594</v>
      </c>
      <c r="E2579" s="1" t="s">
        <v>595</v>
      </c>
      <c r="F2579" s="1">
        <v>1274</v>
      </c>
      <c r="G2579" s="1">
        <v>42.67</v>
      </c>
      <c r="H2579" s="1">
        <v>30</v>
      </c>
      <c r="I2579" s="1">
        <v>20</v>
      </c>
      <c r="J2579" s="1" t="s">
        <v>48</v>
      </c>
      <c r="K2579" s="9" t="str">
        <f t="shared" si="40"/>
        <v>GPA</v>
      </c>
    </row>
    <row r="2580" spans="1:11" ht="15" customHeight="1">
      <c r="A2580" s="1">
        <v>8</v>
      </c>
      <c r="B2580" s="1">
        <v>1942</v>
      </c>
      <c r="C2580" s="1" t="s">
        <v>53</v>
      </c>
      <c r="D2580" s="1" t="s">
        <v>594</v>
      </c>
      <c r="E2580" s="1" t="s">
        <v>595</v>
      </c>
      <c r="F2580" s="1">
        <v>4452</v>
      </c>
      <c r="G2580" s="1">
        <v>14.59</v>
      </c>
      <c r="H2580" s="1">
        <v>305</v>
      </c>
      <c r="I2580" s="1">
        <v>80</v>
      </c>
      <c r="J2580" s="1" t="s">
        <v>48</v>
      </c>
      <c r="K2580" s="9" t="str">
        <f t="shared" si="40"/>
        <v>GPA</v>
      </c>
    </row>
    <row r="2581" spans="1:11" ht="15" customHeight="1">
      <c r="A2581" s="1">
        <v>8</v>
      </c>
      <c r="B2581" s="1">
        <v>1942</v>
      </c>
      <c r="C2581" s="1" t="s">
        <v>53</v>
      </c>
      <c r="D2581" s="1" t="s">
        <v>596</v>
      </c>
      <c r="E2581" s="1" t="s">
        <v>597</v>
      </c>
      <c r="F2581" s="1">
        <v>12219</v>
      </c>
      <c r="G2581" s="1">
        <v>122.26</v>
      </c>
      <c r="H2581" s="1">
        <v>100</v>
      </c>
      <c r="I2581" s="1">
        <v>80</v>
      </c>
      <c r="J2581" s="1" t="s">
        <v>48</v>
      </c>
      <c r="K2581" s="9" t="str">
        <f t="shared" si="40"/>
        <v>GPA</v>
      </c>
    </row>
    <row r="2582" spans="1:11" ht="15" customHeight="1">
      <c r="A2582" s="1">
        <v>8</v>
      </c>
      <c r="B2582" s="1">
        <v>1942</v>
      </c>
      <c r="C2582" s="1" t="s">
        <v>21</v>
      </c>
      <c r="D2582" s="1" t="s">
        <v>598</v>
      </c>
      <c r="E2582" s="1" t="s">
        <v>599</v>
      </c>
      <c r="F2582" s="1">
        <v>1260</v>
      </c>
      <c r="G2582" s="1">
        <v>72.680000000000007</v>
      </c>
      <c r="H2582" s="1">
        <v>17</v>
      </c>
      <c r="I2582" s="1">
        <v>20</v>
      </c>
      <c r="J2582" s="1" t="s">
        <v>48</v>
      </c>
      <c r="K2582" s="9" t="str">
        <f t="shared" si="40"/>
        <v>GPA</v>
      </c>
    </row>
    <row r="2583" spans="1:11" ht="15" customHeight="1">
      <c r="A2583" s="1">
        <v>8</v>
      </c>
      <c r="B2583" s="1">
        <v>1942</v>
      </c>
      <c r="C2583" s="1" t="s">
        <v>18</v>
      </c>
      <c r="D2583" s="1" t="s">
        <v>598</v>
      </c>
      <c r="E2583" s="1" t="s">
        <v>599</v>
      </c>
      <c r="F2583" s="1">
        <v>28</v>
      </c>
      <c r="G2583" s="1">
        <v>0.59</v>
      </c>
      <c r="H2583" s="1">
        <v>47</v>
      </c>
      <c r="I2583" s="1">
        <v>22</v>
      </c>
      <c r="J2583" s="1" t="s">
        <v>48</v>
      </c>
      <c r="K2583" s="9" t="str">
        <f t="shared" si="40"/>
        <v>GPA</v>
      </c>
    </row>
    <row r="2584" spans="1:11" ht="15" customHeight="1">
      <c r="A2584" s="1">
        <v>8</v>
      </c>
      <c r="B2584" s="1">
        <v>1942</v>
      </c>
      <c r="C2584" s="1" t="s">
        <v>18</v>
      </c>
      <c r="D2584" s="1" t="s">
        <v>602</v>
      </c>
      <c r="E2584" s="1" t="s">
        <v>603</v>
      </c>
      <c r="F2584" s="1">
        <v>734</v>
      </c>
      <c r="G2584" s="1">
        <v>7.99</v>
      </c>
      <c r="H2584" s="1">
        <v>92</v>
      </c>
      <c r="I2584" s="1">
        <v>22</v>
      </c>
      <c r="J2584" s="1" t="s">
        <v>48</v>
      </c>
      <c r="K2584" s="9" t="str">
        <f t="shared" si="40"/>
        <v>GPA</v>
      </c>
    </row>
    <row r="2585" spans="1:11" ht="15" customHeight="1">
      <c r="A2585" s="1">
        <v>8</v>
      </c>
      <c r="B2585" s="1">
        <v>1942</v>
      </c>
      <c r="C2585" s="1" t="s">
        <v>53</v>
      </c>
      <c r="D2585" s="1" t="s">
        <v>602</v>
      </c>
      <c r="E2585" s="1" t="s">
        <v>603</v>
      </c>
      <c r="F2585" s="1">
        <v>411</v>
      </c>
      <c r="G2585" s="1">
        <v>7.41</v>
      </c>
      <c r="H2585" s="1">
        <v>55</v>
      </c>
      <c r="I2585" s="1">
        <v>80</v>
      </c>
      <c r="J2585" s="1" t="s">
        <v>48</v>
      </c>
      <c r="K2585" s="9" t="str">
        <f t="shared" si="40"/>
        <v>GPA</v>
      </c>
    </row>
    <row r="2586" spans="1:11" ht="15" customHeight="1">
      <c r="A2586" s="1">
        <v>8</v>
      </c>
      <c r="B2586" s="1">
        <v>1942</v>
      </c>
      <c r="C2586" s="1" t="s">
        <v>21</v>
      </c>
      <c r="D2586" s="1" t="s">
        <v>606</v>
      </c>
      <c r="E2586" s="1" t="s">
        <v>607</v>
      </c>
      <c r="F2586" s="1">
        <v>199</v>
      </c>
      <c r="G2586" s="1">
        <v>25.87</v>
      </c>
      <c r="H2586" s="1">
        <v>8</v>
      </c>
      <c r="I2586" s="1">
        <v>20</v>
      </c>
      <c r="J2586" s="1" t="s">
        <v>48</v>
      </c>
      <c r="K2586" s="9" t="str">
        <f t="shared" si="40"/>
        <v>GPA</v>
      </c>
    </row>
    <row r="2587" spans="1:11" ht="15" customHeight="1">
      <c r="A2587" s="1">
        <v>8</v>
      </c>
      <c r="B2587" s="1">
        <v>1942</v>
      </c>
      <c r="C2587" s="1" t="s">
        <v>18</v>
      </c>
      <c r="D2587" s="1" t="s">
        <v>606</v>
      </c>
      <c r="E2587" s="1" t="s">
        <v>607</v>
      </c>
      <c r="F2587" s="1">
        <v>96</v>
      </c>
      <c r="G2587" s="1">
        <v>0.81</v>
      </c>
      <c r="H2587" s="1">
        <v>119</v>
      </c>
      <c r="I2587" s="1">
        <v>22</v>
      </c>
      <c r="J2587" s="1" t="s">
        <v>48</v>
      </c>
      <c r="K2587" s="9" t="str">
        <f t="shared" si="40"/>
        <v>GPA</v>
      </c>
    </row>
    <row r="2588" spans="1:11" ht="15" customHeight="1">
      <c r="A2588" s="1">
        <v>8</v>
      </c>
      <c r="B2588" s="1">
        <v>1942</v>
      </c>
      <c r="C2588" s="1" t="s">
        <v>20</v>
      </c>
      <c r="D2588" s="1" t="s">
        <v>606</v>
      </c>
      <c r="E2588" s="1" t="s">
        <v>607</v>
      </c>
      <c r="F2588" s="1">
        <v>456</v>
      </c>
      <c r="G2588" s="1">
        <v>23.78</v>
      </c>
      <c r="H2588" s="1">
        <v>19</v>
      </c>
      <c r="I2588" s="1">
        <v>16</v>
      </c>
      <c r="J2588" s="1" t="s">
        <v>48</v>
      </c>
      <c r="K2588" s="9" t="str">
        <f t="shared" si="40"/>
        <v>GPA</v>
      </c>
    </row>
    <row r="2589" spans="1:11" ht="15" customHeight="1">
      <c r="A2589" s="1">
        <v>8</v>
      </c>
      <c r="B2589" s="1">
        <v>1942</v>
      </c>
      <c r="C2589" s="1" t="s">
        <v>19</v>
      </c>
      <c r="D2589" s="1" t="s">
        <v>606</v>
      </c>
      <c r="E2589" s="1" t="s">
        <v>607</v>
      </c>
      <c r="F2589" s="1">
        <v>277</v>
      </c>
      <c r="G2589" s="1">
        <v>16.45</v>
      </c>
      <c r="H2589" s="1">
        <v>17</v>
      </c>
      <c r="I2589" s="1">
        <v>17</v>
      </c>
      <c r="J2589" s="1" t="s">
        <v>48</v>
      </c>
      <c r="K2589" s="9" t="str">
        <f t="shared" si="40"/>
        <v>GPA</v>
      </c>
    </row>
    <row r="2590" spans="1:11" ht="15" customHeight="1">
      <c r="A2590" s="1">
        <v>8</v>
      </c>
      <c r="B2590" s="1">
        <v>1942</v>
      </c>
      <c r="C2590" s="1" t="s">
        <v>53</v>
      </c>
      <c r="D2590" s="1" t="s">
        <v>608</v>
      </c>
      <c r="E2590" s="1" t="s">
        <v>609</v>
      </c>
      <c r="F2590" s="1">
        <v>9197</v>
      </c>
      <c r="G2590" s="1">
        <v>80.42</v>
      </c>
      <c r="H2590" s="1">
        <v>114</v>
      </c>
      <c r="I2590" s="1">
        <v>80</v>
      </c>
      <c r="J2590" s="1" t="s">
        <v>48</v>
      </c>
      <c r="K2590" s="9" t="str">
        <f t="shared" si="40"/>
        <v>GPA</v>
      </c>
    </row>
    <row r="2591" spans="1:11" ht="15" customHeight="1">
      <c r="A2591" s="1">
        <v>8</v>
      </c>
      <c r="B2591" s="1">
        <v>1942</v>
      </c>
      <c r="C2591" s="1" t="s">
        <v>18</v>
      </c>
      <c r="D2591" s="1" t="s">
        <v>604</v>
      </c>
      <c r="E2591" s="1" t="s">
        <v>605</v>
      </c>
      <c r="F2591" s="1">
        <v>1312</v>
      </c>
      <c r="G2591" s="1">
        <v>17.329999999999998</v>
      </c>
      <c r="H2591" s="1">
        <v>76</v>
      </c>
      <c r="I2591" s="1">
        <v>22</v>
      </c>
      <c r="J2591" s="1" t="s">
        <v>48</v>
      </c>
      <c r="K2591" s="9" t="str">
        <f t="shared" si="40"/>
        <v>GPA</v>
      </c>
    </row>
    <row r="2592" spans="1:11" ht="15" customHeight="1">
      <c r="A2592" s="1">
        <v>8</v>
      </c>
      <c r="B2592" s="1">
        <v>1942</v>
      </c>
      <c r="C2592" s="1" t="s">
        <v>53</v>
      </c>
      <c r="D2592" s="1" t="s">
        <v>610</v>
      </c>
      <c r="E2592" s="1" t="s">
        <v>611</v>
      </c>
      <c r="F2592" s="1">
        <v>10890</v>
      </c>
      <c r="G2592" s="1">
        <v>81.56</v>
      </c>
      <c r="H2592" s="1">
        <v>134</v>
      </c>
      <c r="I2592" s="1">
        <v>80</v>
      </c>
      <c r="J2592" s="1" t="s">
        <v>48</v>
      </c>
      <c r="K2592" s="9" t="str">
        <f t="shared" si="40"/>
        <v>GPA</v>
      </c>
    </row>
    <row r="2593" spans="1:11" ht="15" customHeight="1">
      <c r="A2593" s="1">
        <v>8</v>
      </c>
      <c r="B2593" s="1">
        <v>1942</v>
      </c>
      <c r="C2593" s="1" t="s">
        <v>18</v>
      </c>
      <c r="D2593" s="1" t="s">
        <v>538</v>
      </c>
      <c r="E2593" s="1" t="s">
        <v>539</v>
      </c>
      <c r="F2593" s="1">
        <v>1858</v>
      </c>
      <c r="G2593" s="1">
        <v>39.4</v>
      </c>
      <c r="H2593" s="1">
        <v>47</v>
      </c>
      <c r="I2593" s="1">
        <v>22</v>
      </c>
      <c r="J2593" s="1" t="s">
        <v>48</v>
      </c>
      <c r="K2593" s="9" t="str">
        <f t="shared" si="40"/>
        <v>GPA</v>
      </c>
    </row>
    <row r="2594" spans="1:11" ht="15" customHeight="1">
      <c r="A2594" s="1">
        <v>8</v>
      </c>
      <c r="B2594" s="1">
        <v>1942</v>
      </c>
      <c r="C2594" s="1" t="s">
        <v>53</v>
      </c>
      <c r="D2594" s="1" t="s">
        <v>538</v>
      </c>
      <c r="E2594" s="1" t="s">
        <v>539</v>
      </c>
      <c r="F2594" s="1">
        <v>1780</v>
      </c>
      <c r="G2594" s="1">
        <v>17.190000000000001</v>
      </c>
      <c r="H2594" s="1">
        <v>104</v>
      </c>
      <c r="I2594" s="1">
        <v>80</v>
      </c>
      <c r="J2594" s="1" t="s">
        <v>48</v>
      </c>
      <c r="K2594" s="9" t="str">
        <f t="shared" si="40"/>
        <v>GPA</v>
      </c>
    </row>
    <row r="2595" spans="1:11" ht="15" customHeight="1">
      <c r="A2595" s="1">
        <v>8</v>
      </c>
      <c r="B2595" s="1">
        <v>1942</v>
      </c>
      <c r="C2595" s="1" t="s">
        <v>53</v>
      </c>
      <c r="D2595" s="1" t="s">
        <v>614</v>
      </c>
      <c r="E2595" s="1" t="s">
        <v>615</v>
      </c>
      <c r="F2595" s="1">
        <v>12057</v>
      </c>
      <c r="G2595" s="1">
        <v>101.99</v>
      </c>
      <c r="H2595" s="1">
        <v>118</v>
      </c>
      <c r="I2595" s="1">
        <v>80</v>
      </c>
      <c r="J2595" s="1" t="s">
        <v>48</v>
      </c>
      <c r="K2595" s="9" t="str">
        <f t="shared" si="40"/>
        <v>GPA</v>
      </c>
    </row>
    <row r="2596" spans="1:11" ht="15" customHeight="1">
      <c r="A2596" s="1">
        <v>8</v>
      </c>
      <c r="B2596" s="1">
        <v>1942</v>
      </c>
      <c r="C2596" s="1" t="s">
        <v>53</v>
      </c>
      <c r="D2596" s="1" t="s">
        <v>618</v>
      </c>
      <c r="E2596" s="1" t="s">
        <v>619</v>
      </c>
      <c r="F2596" s="1">
        <v>1357</v>
      </c>
      <c r="G2596" s="1">
        <v>15.73</v>
      </c>
      <c r="H2596" s="1">
        <v>86</v>
      </c>
      <c r="I2596" s="1">
        <v>80</v>
      </c>
      <c r="J2596" s="1" t="s">
        <v>48</v>
      </c>
      <c r="K2596" s="9" t="str">
        <f t="shared" si="40"/>
        <v>GPA</v>
      </c>
    </row>
    <row r="2597" spans="1:11" ht="15" customHeight="1">
      <c r="A2597" s="1">
        <v>8</v>
      </c>
      <c r="B2597" s="1">
        <v>1942</v>
      </c>
      <c r="C2597" s="1" t="s">
        <v>21</v>
      </c>
      <c r="D2597" s="1" t="s">
        <v>622</v>
      </c>
      <c r="E2597" s="1" t="s">
        <v>623</v>
      </c>
      <c r="F2597" s="1">
        <v>336</v>
      </c>
      <c r="G2597" s="1">
        <v>28.48</v>
      </c>
      <c r="H2597" s="1">
        <v>12</v>
      </c>
      <c r="I2597" s="1">
        <v>20</v>
      </c>
      <c r="J2597" s="1" t="s">
        <v>48</v>
      </c>
      <c r="K2597" s="9" t="str">
        <f t="shared" si="40"/>
        <v>GPA</v>
      </c>
    </row>
    <row r="2598" spans="1:11" ht="15" customHeight="1">
      <c r="A2598" s="1">
        <v>8</v>
      </c>
      <c r="B2598" s="1">
        <v>1942</v>
      </c>
      <c r="C2598" s="1" t="s">
        <v>53</v>
      </c>
      <c r="D2598" s="1" t="s">
        <v>622</v>
      </c>
      <c r="E2598" s="1" t="s">
        <v>623</v>
      </c>
      <c r="F2598" s="1">
        <v>1632</v>
      </c>
      <c r="G2598" s="1">
        <v>28.16</v>
      </c>
      <c r="H2598" s="1">
        <v>58</v>
      </c>
      <c r="I2598" s="1">
        <v>80</v>
      </c>
      <c r="J2598" s="1" t="s">
        <v>48</v>
      </c>
      <c r="K2598" s="9" t="str">
        <f t="shared" si="40"/>
        <v>GPA</v>
      </c>
    </row>
    <row r="2599" spans="1:11" ht="15" customHeight="1">
      <c r="A2599" s="1">
        <v>8</v>
      </c>
      <c r="B2599" s="1">
        <v>1942</v>
      </c>
      <c r="C2599" s="1" t="s">
        <v>53</v>
      </c>
      <c r="D2599" s="1" t="s">
        <v>600</v>
      </c>
      <c r="E2599" s="1" t="s">
        <v>601</v>
      </c>
      <c r="F2599" s="1">
        <v>9727</v>
      </c>
      <c r="G2599" s="1">
        <v>103.48</v>
      </c>
      <c r="H2599" s="1">
        <v>94</v>
      </c>
      <c r="I2599" s="1">
        <v>80</v>
      </c>
      <c r="J2599" s="1" t="s">
        <v>48</v>
      </c>
      <c r="K2599" s="9" t="str">
        <f t="shared" si="40"/>
        <v>GPA</v>
      </c>
    </row>
    <row r="2600" spans="1:11" ht="15" customHeight="1">
      <c r="A2600" s="1">
        <v>8</v>
      </c>
      <c r="B2600" s="1">
        <v>1942</v>
      </c>
      <c r="C2600" s="1" t="s">
        <v>18</v>
      </c>
      <c r="D2600" s="1" t="s">
        <v>624</v>
      </c>
      <c r="E2600" s="1" t="s">
        <v>625</v>
      </c>
      <c r="F2600" s="1">
        <v>731</v>
      </c>
      <c r="G2600" s="1">
        <v>6.74</v>
      </c>
      <c r="H2600" s="1">
        <v>108</v>
      </c>
      <c r="I2600" s="1">
        <v>22</v>
      </c>
      <c r="J2600" s="1" t="s">
        <v>48</v>
      </c>
      <c r="K2600" s="9" t="str">
        <f t="shared" si="40"/>
        <v>GPA</v>
      </c>
    </row>
    <row r="2601" spans="1:11" ht="15" customHeight="1">
      <c r="A2601" s="1">
        <v>8</v>
      </c>
      <c r="B2601" s="1">
        <v>1942</v>
      </c>
      <c r="C2601" s="1" t="s">
        <v>20</v>
      </c>
      <c r="D2601" s="1" t="s">
        <v>624</v>
      </c>
      <c r="E2601" s="1" t="s">
        <v>625</v>
      </c>
      <c r="F2601" s="1">
        <v>27</v>
      </c>
      <c r="G2601" s="1">
        <v>7.42</v>
      </c>
      <c r="H2601" s="1">
        <v>4</v>
      </c>
      <c r="I2601" s="1">
        <v>16</v>
      </c>
      <c r="J2601" s="1" t="s">
        <v>48</v>
      </c>
      <c r="K2601" s="9" t="str">
        <f t="shared" si="40"/>
        <v>GPA</v>
      </c>
    </row>
    <row r="2602" spans="1:11" ht="15" customHeight="1">
      <c r="A2602" s="1">
        <v>8</v>
      </c>
      <c r="B2602" s="1">
        <v>1942</v>
      </c>
      <c r="C2602" s="1" t="s">
        <v>53</v>
      </c>
      <c r="D2602" s="1" t="s">
        <v>624</v>
      </c>
      <c r="E2602" s="1" t="s">
        <v>625</v>
      </c>
      <c r="F2602" s="1">
        <v>1974</v>
      </c>
      <c r="G2602" s="1">
        <v>12.47</v>
      </c>
      <c r="H2602" s="1">
        <v>158</v>
      </c>
      <c r="I2602" s="1">
        <v>80</v>
      </c>
      <c r="J2602" s="1" t="s">
        <v>48</v>
      </c>
      <c r="K2602" s="9" t="str">
        <f t="shared" si="40"/>
        <v>GPA</v>
      </c>
    </row>
    <row r="2603" spans="1:11" ht="15" customHeight="1">
      <c r="A2603" s="1">
        <v>8</v>
      </c>
      <c r="B2603" s="1">
        <v>1942</v>
      </c>
      <c r="C2603" s="1" t="s">
        <v>20</v>
      </c>
      <c r="D2603" s="1" t="s">
        <v>626</v>
      </c>
      <c r="E2603" s="1" t="s">
        <v>627</v>
      </c>
      <c r="F2603" s="1">
        <v>3361</v>
      </c>
      <c r="G2603" s="1">
        <v>105.86</v>
      </c>
      <c r="H2603" s="1">
        <v>32</v>
      </c>
      <c r="I2603" s="1">
        <v>16</v>
      </c>
      <c r="J2603" s="1" t="s">
        <v>48</v>
      </c>
      <c r="K2603" s="9" t="str">
        <f t="shared" si="40"/>
        <v>GPA</v>
      </c>
    </row>
    <row r="2604" spans="1:11" ht="15" customHeight="1">
      <c r="A2604" s="1">
        <v>8</v>
      </c>
      <c r="B2604" s="1">
        <v>1942</v>
      </c>
      <c r="C2604" s="1" t="s">
        <v>53</v>
      </c>
      <c r="D2604" s="1" t="s">
        <v>626</v>
      </c>
      <c r="E2604" s="1" t="s">
        <v>627</v>
      </c>
      <c r="F2604" s="1">
        <v>741</v>
      </c>
      <c r="G2604" s="1">
        <v>7.71</v>
      </c>
      <c r="H2604" s="1">
        <v>96</v>
      </c>
      <c r="I2604" s="1">
        <v>80</v>
      </c>
      <c r="J2604" s="1" t="s">
        <v>48</v>
      </c>
      <c r="K2604" s="9" t="str">
        <f t="shared" si="40"/>
        <v>GPA</v>
      </c>
    </row>
    <row r="2605" spans="1:11" ht="15" customHeight="1">
      <c r="A2605" s="1">
        <v>8</v>
      </c>
      <c r="B2605" s="1">
        <v>1942</v>
      </c>
      <c r="C2605" s="1" t="s">
        <v>21</v>
      </c>
      <c r="D2605" s="1" t="s">
        <v>628</v>
      </c>
      <c r="E2605" s="1" t="s">
        <v>629</v>
      </c>
      <c r="F2605" s="1">
        <v>44</v>
      </c>
      <c r="G2605" s="1">
        <v>7.31</v>
      </c>
      <c r="H2605" s="1">
        <v>6</v>
      </c>
      <c r="I2605" s="1">
        <v>20</v>
      </c>
      <c r="J2605" s="1" t="s">
        <v>48</v>
      </c>
      <c r="K2605" s="9" t="str">
        <f t="shared" si="40"/>
        <v>GPA</v>
      </c>
    </row>
    <row r="2606" spans="1:11" ht="15" customHeight="1">
      <c r="A2606" s="1">
        <v>8</v>
      </c>
      <c r="B2606" s="1">
        <v>1942</v>
      </c>
      <c r="C2606" s="1" t="s">
        <v>21</v>
      </c>
      <c r="D2606" s="1" t="s">
        <v>3949</v>
      </c>
      <c r="E2606" s="1" t="s">
        <v>3950</v>
      </c>
      <c r="F2606" s="1">
        <v>2048</v>
      </c>
      <c r="G2606" s="1">
        <v>89.36</v>
      </c>
      <c r="H2606" s="1">
        <v>23</v>
      </c>
      <c r="I2606" s="1">
        <v>20</v>
      </c>
      <c r="J2606" s="1" t="s">
        <v>48</v>
      </c>
      <c r="K2606" s="9" t="str">
        <f t="shared" si="40"/>
        <v>GPA</v>
      </c>
    </row>
    <row r="2607" spans="1:11" ht="15" customHeight="1">
      <c r="A2607" s="1">
        <v>8</v>
      </c>
      <c r="B2607" s="1">
        <v>1942</v>
      </c>
      <c r="C2607" s="1" t="s">
        <v>53</v>
      </c>
      <c r="D2607" s="1" t="s">
        <v>630</v>
      </c>
      <c r="E2607" s="1" t="s">
        <v>631</v>
      </c>
      <c r="F2607" s="1">
        <v>1575</v>
      </c>
      <c r="G2607" s="1">
        <v>22.25</v>
      </c>
      <c r="H2607" s="1">
        <v>71</v>
      </c>
      <c r="I2607" s="1">
        <v>80</v>
      </c>
      <c r="J2607" s="1" t="s">
        <v>48</v>
      </c>
      <c r="K2607" s="9" t="str">
        <f t="shared" si="40"/>
        <v>GPA</v>
      </c>
    </row>
    <row r="2608" spans="1:11" ht="15" customHeight="1">
      <c r="A2608" s="1">
        <v>8</v>
      </c>
      <c r="B2608" s="1">
        <v>1942</v>
      </c>
      <c r="C2608" s="1" t="s">
        <v>18</v>
      </c>
      <c r="D2608" s="1" t="s">
        <v>632</v>
      </c>
      <c r="E2608" s="1" t="s">
        <v>633</v>
      </c>
      <c r="F2608" s="1">
        <v>117</v>
      </c>
      <c r="G2608" s="1">
        <v>0.47</v>
      </c>
      <c r="H2608" s="1">
        <v>249</v>
      </c>
      <c r="I2608" s="1">
        <v>22</v>
      </c>
      <c r="J2608" s="1" t="s">
        <v>48</v>
      </c>
      <c r="K2608" s="9" t="str">
        <f t="shared" si="40"/>
        <v>GPA</v>
      </c>
    </row>
    <row r="2609" spans="1:11" ht="15" customHeight="1">
      <c r="A2609" s="1">
        <v>8</v>
      </c>
      <c r="B2609" s="1">
        <v>1942</v>
      </c>
      <c r="C2609" s="1" t="s">
        <v>20</v>
      </c>
      <c r="D2609" s="1" t="s">
        <v>632</v>
      </c>
      <c r="E2609" s="1" t="s">
        <v>633</v>
      </c>
      <c r="F2609" s="1">
        <v>547</v>
      </c>
      <c r="G2609" s="1">
        <v>28.07</v>
      </c>
      <c r="H2609" s="1">
        <v>19</v>
      </c>
      <c r="I2609" s="1">
        <v>16</v>
      </c>
      <c r="J2609" s="1" t="s">
        <v>48</v>
      </c>
      <c r="K2609" s="9" t="str">
        <f t="shared" si="40"/>
        <v>GPA</v>
      </c>
    </row>
    <row r="2610" spans="1:11" ht="15" customHeight="1">
      <c r="A2610" s="1">
        <v>8</v>
      </c>
      <c r="B2610" s="1">
        <v>1942</v>
      </c>
      <c r="C2610" s="1" t="s">
        <v>19</v>
      </c>
      <c r="D2610" s="1" t="s">
        <v>632</v>
      </c>
      <c r="E2610" s="1" t="s">
        <v>633</v>
      </c>
      <c r="F2610" s="1">
        <v>137</v>
      </c>
      <c r="G2610" s="1">
        <v>5.1100000000000003</v>
      </c>
      <c r="H2610" s="1">
        <v>27</v>
      </c>
      <c r="I2610" s="1">
        <v>17</v>
      </c>
      <c r="J2610" s="1" t="s">
        <v>48</v>
      </c>
      <c r="K2610" s="9" t="str">
        <f t="shared" si="40"/>
        <v>GPA</v>
      </c>
    </row>
    <row r="2611" spans="1:11" ht="15" customHeight="1">
      <c r="A2611" s="1">
        <v>8</v>
      </c>
      <c r="B2611" s="1">
        <v>1942</v>
      </c>
      <c r="C2611" s="1" t="s">
        <v>21</v>
      </c>
      <c r="D2611" s="1" t="s">
        <v>636</v>
      </c>
      <c r="E2611" s="1" t="s">
        <v>637</v>
      </c>
      <c r="F2611" s="1">
        <v>1401</v>
      </c>
      <c r="G2611" s="1">
        <v>71.63</v>
      </c>
      <c r="H2611" s="1">
        <v>20</v>
      </c>
      <c r="I2611" s="1">
        <v>20</v>
      </c>
      <c r="J2611" s="1" t="s">
        <v>48</v>
      </c>
      <c r="K2611" s="9" t="str">
        <f t="shared" si="40"/>
        <v>GPA</v>
      </c>
    </row>
    <row r="2612" spans="1:11" ht="15" customHeight="1">
      <c r="A2612" s="1">
        <v>8</v>
      </c>
      <c r="B2612" s="1">
        <v>1942</v>
      </c>
      <c r="C2612" s="1" t="s">
        <v>53</v>
      </c>
      <c r="D2612" s="1" t="s">
        <v>636</v>
      </c>
      <c r="E2612" s="1" t="s">
        <v>637</v>
      </c>
      <c r="F2612" s="1">
        <v>399</v>
      </c>
      <c r="G2612" s="1">
        <v>5.01</v>
      </c>
      <c r="H2612" s="1">
        <v>80</v>
      </c>
      <c r="I2612" s="1">
        <v>80</v>
      </c>
      <c r="J2612" s="1" t="s">
        <v>48</v>
      </c>
      <c r="K2612" s="9" t="str">
        <f t="shared" si="40"/>
        <v>GPA</v>
      </c>
    </row>
    <row r="2613" spans="1:11" ht="15" customHeight="1">
      <c r="A2613" s="1">
        <v>8</v>
      </c>
      <c r="B2613" s="1">
        <v>1942</v>
      </c>
      <c r="C2613" s="1" t="s">
        <v>20</v>
      </c>
      <c r="D2613" s="1" t="s">
        <v>638</v>
      </c>
      <c r="E2613" s="1" t="s">
        <v>639</v>
      </c>
      <c r="F2613" s="1">
        <v>1</v>
      </c>
      <c r="G2613" s="1">
        <v>1.1299999999999999</v>
      </c>
      <c r="H2613" s="1">
        <v>1</v>
      </c>
      <c r="I2613" s="1">
        <v>16</v>
      </c>
      <c r="J2613" s="1" t="s">
        <v>48</v>
      </c>
      <c r="K2613" s="9" t="str">
        <f t="shared" si="40"/>
        <v>GPA</v>
      </c>
    </row>
    <row r="2614" spans="1:11" ht="15" customHeight="1">
      <c r="A2614" s="1">
        <v>8</v>
      </c>
      <c r="B2614" s="1">
        <v>1942</v>
      </c>
      <c r="C2614" s="1" t="s">
        <v>53</v>
      </c>
      <c r="D2614" s="1" t="s">
        <v>638</v>
      </c>
      <c r="E2614" s="1" t="s">
        <v>639</v>
      </c>
      <c r="F2614" s="1">
        <v>4422</v>
      </c>
      <c r="G2614" s="1">
        <v>47.47</v>
      </c>
      <c r="H2614" s="1">
        <v>93</v>
      </c>
      <c r="I2614" s="1">
        <v>80</v>
      </c>
      <c r="J2614" s="1" t="s">
        <v>48</v>
      </c>
      <c r="K2614" s="9" t="str">
        <f t="shared" si="40"/>
        <v>GPA</v>
      </c>
    </row>
    <row r="2615" spans="1:11" ht="15" customHeight="1">
      <c r="A2615" s="1">
        <v>8</v>
      </c>
      <c r="B2615" s="1">
        <v>1942</v>
      </c>
      <c r="C2615" s="1" t="s">
        <v>20</v>
      </c>
      <c r="D2615" s="1" t="s">
        <v>640</v>
      </c>
      <c r="E2615" s="1" t="s">
        <v>641</v>
      </c>
      <c r="F2615" s="1">
        <v>5</v>
      </c>
      <c r="G2615" s="1">
        <v>2.11</v>
      </c>
      <c r="H2615" s="1">
        <v>2</v>
      </c>
      <c r="I2615" s="1">
        <v>16</v>
      </c>
      <c r="J2615" s="1" t="s">
        <v>48</v>
      </c>
      <c r="K2615" s="9" t="str">
        <f t="shared" si="40"/>
        <v>GPA</v>
      </c>
    </row>
    <row r="2616" spans="1:11" ht="15" customHeight="1">
      <c r="A2616" s="1">
        <v>8</v>
      </c>
      <c r="B2616" s="1">
        <v>1942</v>
      </c>
      <c r="C2616" s="1" t="s">
        <v>19</v>
      </c>
      <c r="D2616" s="1" t="s">
        <v>640</v>
      </c>
      <c r="E2616" s="1" t="s">
        <v>641</v>
      </c>
      <c r="F2616" s="1">
        <v>76</v>
      </c>
      <c r="G2616" s="1">
        <v>49.75</v>
      </c>
      <c r="H2616" s="1">
        <v>2</v>
      </c>
      <c r="I2616" s="1">
        <v>17</v>
      </c>
      <c r="J2616" s="1" t="s">
        <v>48</v>
      </c>
      <c r="K2616" s="9" t="str">
        <f t="shared" si="40"/>
        <v>GPA</v>
      </c>
    </row>
    <row r="2617" spans="1:11" ht="15" customHeight="1">
      <c r="A2617" s="1">
        <v>8</v>
      </c>
      <c r="B2617" s="1">
        <v>1942</v>
      </c>
      <c r="C2617" s="1" t="s">
        <v>21</v>
      </c>
      <c r="D2617" s="1" t="s">
        <v>642</v>
      </c>
      <c r="E2617" s="1" t="s">
        <v>643</v>
      </c>
      <c r="F2617" s="1">
        <v>1594</v>
      </c>
      <c r="G2617" s="1">
        <v>96.72</v>
      </c>
      <c r="H2617" s="1">
        <v>16</v>
      </c>
      <c r="I2617" s="1">
        <v>20</v>
      </c>
      <c r="J2617" s="1" t="s">
        <v>48</v>
      </c>
      <c r="K2617" s="9" t="str">
        <f t="shared" si="40"/>
        <v>GPA</v>
      </c>
    </row>
    <row r="2618" spans="1:11" ht="15" customHeight="1">
      <c r="A2618" s="1">
        <v>8</v>
      </c>
      <c r="B2618" s="1">
        <v>1942</v>
      </c>
      <c r="C2618" s="1" t="s">
        <v>53</v>
      </c>
      <c r="D2618" s="1" t="s">
        <v>642</v>
      </c>
      <c r="E2618" s="1" t="s">
        <v>643</v>
      </c>
      <c r="F2618" s="1">
        <v>55</v>
      </c>
      <c r="G2618" s="1">
        <v>0.42</v>
      </c>
      <c r="H2618" s="1">
        <v>131</v>
      </c>
      <c r="I2618" s="1">
        <v>80</v>
      </c>
      <c r="J2618" s="1" t="s">
        <v>48</v>
      </c>
      <c r="K2618" s="9" t="str">
        <f t="shared" si="40"/>
        <v>GPA</v>
      </c>
    </row>
    <row r="2619" spans="1:11" ht="15" customHeight="1">
      <c r="A2619" s="1">
        <v>8</v>
      </c>
      <c r="B2619" s="1">
        <v>1942</v>
      </c>
      <c r="C2619" s="1" t="s">
        <v>18</v>
      </c>
      <c r="D2619" s="1" t="s">
        <v>644</v>
      </c>
      <c r="E2619" s="1" t="s">
        <v>645</v>
      </c>
      <c r="F2619" s="1">
        <v>455</v>
      </c>
      <c r="G2619" s="1">
        <v>12.35</v>
      </c>
      <c r="H2619" s="1">
        <v>37</v>
      </c>
      <c r="I2619" s="1">
        <v>22</v>
      </c>
      <c r="J2619" s="1" t="s">
        <v>48</v>
      </c>
      <c r="K2619" s="9" t="str">
        <f t="shared" si="40"/>
        <v>GPA</v>
      </c>
    </row>
    <row r="2620" spans="1:11" ht="15" customHeight="1">
      <c r="A2620" s="1">
        <v>8</v>
      </c>
      <c r="B2620" s="1">
        <v>1942</v>
      </c>
      <c r="C2620" s="1" t="s">
        <v>53</v>
      </c>
      <c r="D2620" s="1" t="s">
        <v>644</v>
      </c>
      <c r="E2620" s="1" t="s">
        <v>645</v>
      </c>
      <c r="F2620" s="1">
        <v>1140</v>
      </c>
      <c r="G2620" s="1">
        <v>21.68</v>
      </c>
      <c r="H2620" s="1">
        <v>53</v>
      </c>
      <c r="I2620" s="1">
        <v>80</v>
      </c>
      <c r="J2620" s="1" t="s">
        <v>48</v>
      </c>
      <c r="K2620" s="9" t="str">
        <f t="shared" si="40"/>
        <v>GPA</v>
      </c>
    </row>
    <row r="2621" spans="1:11" ht="15" customHeight="1">
      <c r="A2621" s="1">
        <v>8</v>
      </c>
      <c r="B2621" s="1">
        <v>1942</v>
      </c>
      <c r="C2621" s="1" t="s">
        <v>18</v>
      </c>
      <c r="D2621" s="1" t="s">
        <v>590</v>
      </c>
      <c r="E2621" s="1" t="s">
        <v>591</v>
      </c>
      <c r="F2621" s="1">
        <v>1183</v>
      </c>
      <c r="G2621" s="1">
        <v>35.36</v>
      </c>
      <c r="H2621" s="1">
        <v>33</v>
      </c>
      <c r="I2621" s="1">
        <v>22</v>
      </c>
      <c r="J2621" s="1" t="s">
        <v>48</v>
      </c>
      <c r="K2621" s="9" t="str">
        <f t="shared" si="40"/>
        <v>GPA</v>
      </c>
    </row>
    <row r="2622" spans="1:11" ht="15" customHeight="1">
      <c r="A2622" s="1">
        <v>8</v>
      </c>
      <c r="B2622" s="1">
        <v>1942</v>
      </c>
      <c r="C2622" s="1" t="s">
        <v>53</v>
      </c>
      <c r="D2622" s="1" t="s">
        <v>590</v>
      </c>
      <c r="E2622" s="1" t="s">
        <v>591</v>
      </c>
      <c r="F2622" s="1">
        <v>717</v>
      </c>
      <c r="G2622" s="1">
        <v>10.74</v>
      </c>
      <c r="H2622" s="1">
        <v>67</v>
      </c>
      <c r="I2622" s="1">
        <v>80</v>
      </c>
      <c r="J2622" s="1" t="s">
        <v>48</v>
      </c>
      <c r="K2622" s="9" t="str">
        <f t="shared" si="40"/>
        <v>GPA</v>
      </c>
    </row>
    <row r="2623" spans="1:11" ht="15" customHeight="1">
      <c r="A2623" s="1">
        <v>8</v>
      </c>
      <c r="B2623" s="1">
        <v>1942</v>
      </c>
      <c r="C2623" s="1" t="s">
        <v>53</v>
      </c>
      <c r="D2623" s="1" t="s">
        <v>646</v>
      </c>
      <c r="E2623" s="1" t="s">
        <v>647</v>
      </c>
      <c r="F2623" s="1">
        <v>5955</v>
      </c>
      <c r="G2623" s="1">
        <v>65.64</v>
      </c>
      <c r="H2623" s="1">
        <v>91</v>
      </c>
      <c r="I2623" s="1">
        <v>80</v>
      </c>
      <c r="J2623" s="1" t="s">
        <v>48</v>
      </c>
      <c r="K2623" s="9" t="str">
        <f t="shared" si="40"/>
        <v>GPA</v>
      </c>
    </row>
    <row r="2624" spans="1:11" ht="15" customHeight="1">
      <c r="A2624" s="1">
        <v>8</v>
      </c>
      <c r="B2624" s="1">
        <v>1942</v>
      </c>
      <c r="C2624" s="1" t="s">
        <v>53</v>
      </c>
      <c r="D2624" s="1" t="s">
        <v>648</v>
      </c>
      <c r="E2624" s="1" t="s">
        <v>649</v>
      </c>
      <c r="F2624" s="1">
        <v>13449</v>
      </c>
      <c r="G2624" s="1">
        <v>122.77</v>
      </c>
      <c r="H2624" s="1">
        <v>110</v>
      </c>
      <c r="I2624" s="1">
        <v>80</v>
      </c>
      <c r="J2624" s="1" t="s">
        <v>48</v>
      </c>
      <c r="K2624" s="9" t="str">
        <f t="shared" si="40"/>
        <v>GPA</v>
      </c>
    </row>
    <row r="2625" spans="1:11" ht="15" customHeight="1">
      <c r="A2625" s="1">
        <v>8</v>
      </c>
      <c r="B2625" s="1">
        <v>1942</v>
      </c>
      <c r="C2625" s="1" t="s">
        <v>53</v>
      </c>
      <c r="D2625" s="1" t="s">
        <v>650</v>
      </c>
      <c r="E2625" s="1" t="s">
        <v>651</v>
      </c>
      <c r="F2625" s="1">
        <v>6242</v>
      </c>
      <c r="G2625" s="1">
        <v>73.55</v>
      </c>
      <c r="H2625" s="1">
        <v>85</v>
      </c>
      <c r="I2625" s="1">
        <v>80</v>
      </c>
      <c r="J2625" s="1" t="s">
        <v>48</v>
      </c>
      <c r="K2625" s="9" t="str">
        <f t="shared" si="40"/>
        <v>GPA</v>
      </c>
    </row>
    <row r="2626" spans="1:11" ht="15" customHeight="1">
      <c r="A2626" s="1">
        <v>8</v>
      </c>
      <c r="B2626" s="1">
        <v>1942</v>
      </c>
      <c r="C2626" s="1" t="s">
        <v>53</v>
      </c>
      <c r="D2626" s="1" t="s">
        <v>652</v>
      </c>
      <c r="E2626" s="1" t="s">
        <v>653</v>
      </c>
      <c r="F2626" s="1">
        <v>7493</v>
      </c>
      <c r="G2626" s="1">
        <v>85.13</v>
      </c>
      <c r="H2626" s="1">
        <v>88</v>
      </c>
      <c r="I2626" s="1">
        <v>80</v>
      </c>
      <c r="J2626" s="1" t="s">
        <v>48</v>
      </c>
      <c r="K2626" s="9" t="str">
        <f t="shared" ref="K2626:K2689" si="41">IF(J2626&lt;&gt;"",IF(OR(UPPER(J2626)="TERCEIRO",UPPER(J2626)="TERCEIRA"),"TERCEIRA",IF(UPPER(J2626)="GPA","GPA",J2626)),IF(LEFT(D2626,1)="T","TERCEIRA","GPA"))</f>
        <v>GPA</v>
      </c>
    </row>
    <row r="2627" spans="1:11" ht="15" customHeight="1">
      <c r="A2627" s="1">
        <v>8</v>
      </c>
      <c r="B2627" s="1">
        <v>1942</v>
      </c>
      <c r="C2627" s="1" t="s">
        <v>53</v>
      </c>
      <c r="D2627" s="1" t="s">
        <v>654</v>
      </c>
      <c r="E2627" s="1" t="s">
        <v>655</v>
      </c>
      <c r="F2627" s="1">
        <v>1422</v>
      </c>
      <c r="G2627" s="1">
        <v>23.5</v>
      </c>
      <c r="H2627" s="1">
        <v>61</v>
      </c>
      <c r="I2627" s="1">
        <v>80</v>
      </c>
      <c r="J2627" s="1" t="s">
        <v>48</v>
      </c>
      <c r="K2627" s="9" t="str">
        <f t="shared" si="41"/>
        <v>GPA</v>
      </c>
    </row>
    <row r="2628" spans="1:11" ht="15" customHeight="1">
      <c r="A2628" s="1">
        <v>8</v>
      </c>
      <c r="B2628" s="1">
        <v>1942</v>
      </c>
      <c r="C2628" s="1" t="s">
        <v>18</v>
      </c>
      <c r="D2628" s="1" t="s">
        <v>656</v>
      </c>
      <c r="E2628" s="1" t="s">
        <v>657</v>
      </c>
      <c r="F2628" s="1">
        <v>48</v>
      </c>
      <c r="G2628" s="1">
        <v>0.15</v>
      </c>
      <c r="H2628" s="1">
        <v>320</v>
      </c>
      <c r="I2628" s="1">
        <v>22</v>
      </c>
      <c r="J2628" s="1" t="s">
        <v>48</v>
      </c>
      <c r="K2628" s="9" t="str">
        <f t="shared" si="41"/>
        <v>GPA</v>
      </c>
    </row>
    <row r="2629" spans="1:11" ht="15" customHeight="1">
      <c r="A2629" s="1">
        <v>8</v>
      </c>
      <c r="B2629" s="1">
        <v>1942</v>
      </c>
      <c r="C2629" s="1" t="s">
        <v>53</v>
      </c>
      <c r="D2629" s="1" t="s">
        <v>656</v>
      </c>
      <c r="E2629" s="1" t="s">
        <v>657</v>
      </c>
      <c r="F2629" s="1">
        <v>11092</v>
      </c>
      <c r="G2629" s="1">
        <v>143.03</v>
      </c>
      <c r="H2629" s="1">
        <v>78</v>
      </c>
      <c r="I2629" s="1">
        <v>80</v>
      </c>
      <c r="J2629" s="1" t="s">
        <v>48</v>
      </c>
      <c r="K2629" s="9" t="str">
        <f t="shared" si="41"/>
        <v>GPA</v>
      </c>
    </row>
    <row r="2630" spans="1:11" ht="15" customHeight="1">
      <c r="A2630" s="1">
        <v>8</v>
      </c>
      <c r="B2630" s="1">
        <v>1942</v>
      </c>
      <c r="C2630" s="1" t="s">
        <v>53</v>
      </c>
      <c r="D2630" s="1" t="s">
        <v>658</v>
      </c>
      <c r="E2630" s="1" t="s">
        <v>659</v>
      </c>
      <c r="F2630" s="1">
        <v>10358</v>
      </c>
      <c r="G2630" s="1">
        <v>97.97</v>
      </c>
      <c r="H2630" s="1">
        <v>106</v>
      </c>
      <c r="I2630" s="1">
        <v>80</v>
      </c>
      <c r="J2630" s="1" t="s">
        <v>48</v>
      </c>
      <c r="K2630" s="9" t="str">
        <f t="shared" si="41"/>
        <v>GPA</v>
      </c>
    </row>
    <row r="2631" spans="1:11" ht="15" customHeight="1">
      <c r="A2631" s="1">
        <v>8</v>
      </c>
      <c r="B2631" s="1">
        <v>1942</v>
      </c>
      <c r="C2631" s="1" t="s">
        <v>53</v>
      </c>
      <c r="D2631" s="1" t="s">
        <v>660</v>
      </c>
      <c r="E2631" s="1" t="s">
        <v>661</v>
      </c>
      <c r="F2631" s="1">
        <v>4809</v>
      </c>
      <c r="G2631" s="1">
        <v>53.73</v>
      </c>
      <c r="H2631" s="1">
        <v>90</v>
      </c>
      <c r="I2631" s="1">
        <v>80</v>
      </c>
      <c r="J2631" s="1" t="s">
        <v>48</v>
      </c>
      <c r="K2631" s="9" t="str">
        <f t="shared" si="41"/>
        <v>GPA</v>
      </c>
    </row>
    <row r="2632" spans="1:11" ht="15" customHeight="1">
      <c r="A2632" s="1">
        <v>8</v>
      </c>
      <c r="B2632" s="1">
        <v>1942</v>
      </c>
      <c r="C2632" s="1" t="s">
        <v>19</v>
      </c>
      <c r="D2632" s="1" t="s">
        <v>662</v>
      </c>
      <c r="E2632" s="1" t="s">
        <v>663</v>
      </c>
      <c r="F2632" s="1">
        <v>2698</v>
      </c>
      <c r="G2632" s="1">
        <v>163.28</v>
      </c>
      <c r="H2632" s="1">
        <v>17</v>
      </c>
      <c r="I2632" s="1">
        <v>17</v>
      </c>
      <c r="J2632" s="1" t="s">
        <v>48</v>
      </c>
      <c r="K2632" s="9" t="str">
        <f t="shared" si="41"/>
        <v>GPA</v>
      </c>
    </row>
    <row r="2633" spans="1:11" ht="15" customHeight="1">
      <c r="A2633" s="1">
        <v>8</v>
      </c>
      <c r="B2633" s="1">
        <v>1942</v>
      </c>
      <c r="C2633" s="1" t="s">
        <v>53</v>
      </c>
      <c r="D2633" s="1" t="s">
        <v>664</v>
      </c>
      <c r="E2633" s="1" t="s">
        <v>665</v>
      </c>
      <c r="F2633" s="1">
        <v>247</v>
      </c>
      <c r="G2633" s="1">
        <v>3.14</v>
      </c>
      <c r="H2633" s="1">
        <v>79</v>
      </c>
      <c r="I2633" s="1">
        <v>80</v>
      </c>
      <c r="J2633" s="1" t="s">
        <v>48</v>
      </c>
      <c r="K2633" s="9" t="str">
        <f t="shared" si="41"/>
        <v>GPA</v>
      </c>
    </row>
    <row r="2634" spans="1:11" ht="15" customHeight="1">
      <c r="A2634" s="1">
        <v>8</v>
      </c>
      <c r="B2634" s="1">
        <v>1942</v>
      </c>
      <c r="C2634" s="1" t="s">
        <v>53</v>
      </c>
      <c r="D2634" s="1" t="s">
        <v>666</v>
      </c>
      <c r="E2634" s="1" t="s">
        <v>667</v>
      </c>
      <c r="F2634" s="1">
        <v>7364</v>
      </c>
      <c r="G2634" s="1">
        <v>93.74</v>
      </c>
      <c r="H2634" s="1">
        <v>79</v>
      </c>
      <c r="I2634" s="1">
        <v>80</v>
      </c>
      <c r="J2634" s="1" t="s">
        <v>48</v>
      </c>
      <c r="K2634" s="9" t="str">
        <f t="shared" si="41"/>
        <v>GPA</v>
      </c>
    </row>
    <row r="2635" spans="1:11" ht="15" customHeight="1">
      <c r="A2635" s="1">
        <v>8</v>
      </c>
      <c r="B2635" s="1">
        <v>1942</v>
      </c>
      <c r="C2635" s="1" t="s">
        <v>53</v>
      </c>
      <c r="D2635" s="1" t="s">
        <v>584</v>
      </c>
      <c r="E2635" s="1" t="s">
        <v>585</v>
      </c>
      <c r="F2635" s="1">
        <v>2339</v>
      </c>
      <c r="G2635" s="1">
        <v>41.25</v>
      </c>
      <c r="H2635" s="1">
        <v>57</v>
      </c>
      <c r="I2635" s="1">
        <v>80</v>
      </c>
      <c r="J2635" s="1" t="s">
        <v>48</v>
      </c>
      <c r="K2635" s="9" t="str">
        <f t="shared" si="41"/>
        <v>GPA</v>
      </c>
    </row>
    <row r="2636" spans="1:11" ht="15" customHeight="1">
      <c r="A2636" s="1">
        <v>8</v>
      </c>
      <c r="B2636" s="1">
        <v>1942</v>
      </c>
      <c r="C2636" s="1" t="s">
        <v>20</v>
      </c>
      <c r="D2636" s="1" t="s">
        <v>670</v>
      </c>
      <c r="E2636" s="1" t="s">
        <v>671</v>
      </c>
      <c r="F2636" s="1">
        <v>355</v>
      </c>
      <c r="G2636" s="1">
        <v>18.239999999999998</v>
      </c>
      <c r="H2636" s="1">
        <v>19</v>
      </c>
      <c r="I2636" s="1">
        <v>16</v>
      </c>
      <c r="J2636" s="1" t="s">
        <v>48</v>
      </c>
      <c r="K2636" s="9" t="str">
        <f t="shared" si="41"/>
        <v>GPA</v>
      </c>
    </row>
    <row r="2637" spans="1:11" ht="15" customHeight="1">
      <c r="A2637" s="1">
        <v>8</v>
      </c>
      <c r="B2637" s="1">
        <v>1942</v>
      </c>
      <c r="C2637" s="1" t="s">
        <v>53</v>
      </c>
      <c r="D2637" s="1" t="s">
        <v>670</v>
      </c>
      <c r="E2637" s="1" t="s">
        <v>671</v>
      </c>
      <c r="F2637" s="1">
        <v>789</v>
      </c>
      <c r="G2637" s="1">
        <v>9.9600000000000009</v>
      </c>
      <c r="H2637" s="1">
        <v>79</v>
      </c>
      <c r="I2637" s="1">
        <v>80</v>
      </c>
      <c r="J2637" s="1" t="s">
        <v>48</v>
      </c>
      <c r="K2637" s="9" t="str">
        <f t="shared" si="41"/>
        <v>GPA</v>
      </c>
    </row>
    <row r="2638" spans="1:11" ht="15" customHeight="1">
      <c r="A2638" s="1">
        <v>8</v>
      </c>
      <c r="B2638" s="1">
        <v>1942</v>
      </c>
      <c r="C2638" s="1" t="s">
        <v>20</v>
      </c>
      <c r="D2638" s="1" t="s">
        <v>672</v>
      </c>
      <c r="E2638" s="1" t="s">
        <v>673</v>
      </c>
      <c r="F2638" s="1">
        <v>13</v>
      </c>
      <c r="G2638" s="1">
        <v>4.51</v>
      </c>
      <c r="H2638" s="1">
        <v>3</v>
      </c>
      <c r="I2638" s="1">
        <v>16</v>
      </c>
      <c r="J2638" s="1" t="s">
        <v>48</v>
      </c>
      <c r="K2638" s="9" t="str">
        <f t="shared" si="41"/>
        <v>GPA</v>
      </c>
    </row>
    <row r="2639" spans="1:11" ht="15" customHeight="1">
      <c r="A2639" s="1">
        <v>8</v>
      </c>
      <c r="B2639" s="1">
        <v>1942</v>
      </c>
      <c r="C2639" s="1" t="s">
        <v>19</v>
      </c>
      <c r="D2639" s="1" t="s">
        <v>672</v>
      </c>
      <c r="E2639" s="1" t="s">
        <v>673</v>
      </c>
      <c r="F2639" s="1">
        <v>43</v>
      </c>
      <c r="G2639" s="1">
        <v>4.1100000000000003</v>
      </c>
      <c r="H2639" s="1">
        <v>10</v>
      </c>
      <c r="I2639" s="1">
        <v>17</v>
      </c>
      <c r="J2639" s="1" t="s">
        <v>48</v>
      </c>
      <c r="K2639" s="9" t="str">
        <f t="shared" si="41"/>
        <v>GPA</v>
      </c>
    </row>
    <row r="2640" spans="1:11" ht="15" customHeight="1">
      <c r="A2640" s="1">
        <v>8</v>
      </c>
      <c r="B2640" s="1">
        <v>1942</v>
      </c>
      <c r="C2640" s="1" t="s">
        <v>18</v>
      </c>
      <c r="D2640" s="1" t="s">
        <v>552</v>
      </c>
      <c r="E2640" s="1" t="s">
        <v>553</v>
      </c>
      <c r="F2640" s="1">
        <v>1166</v>
      </c>
      <c r="G2640" s="1">
        <v>34.03</v>
      </c>
      <c r="H2640" s="1">
        <v>34</v>
      </c>
      <c r="I2640" s="1">
        <v>22</v>
      </c>
      <c r="J2640" s="1" t="s">
        <v>48</v>
      </c>
      <c r="K2640" s="9" t="str">
        <f t="shared" si="41"/>
        <v>GPA</v>
      </c>
    </row>
    <row r="2641" spans="1:11" ht="15" customHeight="1">
      <c r="A2641" s="1">
        <v>8</v>
      </c>
      <c r="B2641" s="1">
        <v>1942</v>
      </c>
      <c r="C2641" s="1" t="s">
        <v>53</v>
      </c>
      <c r="D2641" s="1" t="s">
        <v>552</v>
      </c>
      <c r="E2641" s="1" t="s">
        <v>553</v>
      </c>
      <c r="F2641" s="1">
        <v>664</v>
      </c>
      <c r="G2641" s="1">
        <v>10.09</v>
      </c>
      <c r="H2641" s="1">
        <v>66</v>
      </c>
      <c r="I2641" s="1">
        <v>80</v>
      </c>
      <c r="J2641" s="1" t="s">
        <v>48</v>
      </c>
      <c r="K2641" s="9" t="str">
        <f t="shared" si="41"/>
        <v>GPA</v>
      </c>
    </row>
    <row r="2642" spans="1:11" ht="15" customHeight="1">
      <c r="A2642" s="1">
        <v>8</v>
      </c>
      <c r="B2642" s="1">
        <v>1942</v>
      </c>
      <c r="C2642" s="1" t="s">
        <v>18</v>
      </c>
      <c r="D2642" s="1" t="s">
        <v>674</v>
      </c>
      <c r="E2642" s="1" t="s">
        <v>675</v>
      </c>
      <c r="F2642" s="1">
        <v>146</v>
      </c>
      <c r="G2642" s="1">
        <v>8.4499999999999993</v>
      </c>
      <c r="H2642" s="1">
        <v>17</v>
      </c>
      <c r="I2642" s="1">
        <v>22</v>
      </c>
      <c r="J2642" s="1" t="s">
        <v>48</v>
      </c>
      <c r="K2642" s="9" t="str">
        <f t="shared" si="41"/>
        <v>GPA</v>
      </c>
    </row>
    <row r="2643" spans="1:11" ht="15" customHeight="1">
      <c r="A2643" s="1">
        <v>8</v>
      </c>
      <c r="B2643" s="1">
        <v>1942</v>
      </c>
      <c r="C2643" s="1" t="s">
        <v>53</v>
      </c>
      <c r="D2643" s="1" t="s">
        <v>674</v>
      </c>
      <c r="E2643" s="1" t="s">
        <v>675</v>
      </c>
      <c r="F2643" s="1">
        <v>3686</v>
      </c>
      <c r="G2643" s="1">
        <v>47.9</v>
      </c>
      <c r="H2643" s="1">
        <v>77</v>
      </c>
      <c r="I2643" s="1">
        <v>80</v>
      </c>
      <c r="J2643" s="1" t="s">
        <v>48</v>
      </c>
      <c r="K2643" s="9" t="str">
        <f t="shared" si="41"/>
        <v>GPA</v>
      </c>
    </row>
    <row r="2644" spans="1:11" ht="15" customHeight="1">
      <c r="A2644" s="1">
        <v>8</v>
      </c>
      <c r="B2644" s="1">
        <v>1942</v>
      </c>
      <c r="C2644" s="1" t="s">
        <v>53</v>
      </c>
      <c r="D2644" s="1" t="s">
        <v>3951</v>
      </c>
      <c r="E2644" s="1" t="s">
        <v>3952</v>
      </c>
      <c r="F2644" s="1">
        <v>5105</v>
      </c>
      <c r="G2644" s="1">
        <v>62.96</v>
      </c>
      <c r="H2644" s="1">
        <v>81</v>
      </c>
      <c r="I2644" s="1">
        <v>80</v>
      </c>
      <c r="J2644" s="1" t="s">
        <v>48</v>
      </c>
      <c r="K2644" s="9" t="str">
        <f t="shared" si="41"/>
        <v>GPA</v>
      </c>
    </row>
    <row r="2645" spans="1:11" ht="15" customHeight="1">
      <c r="A2645" s="1">
        <v>8</v>
      </c>
      <c r="B2645" s="1">
        <v>1942</v>
      </c>
      <c r="C2645" s="1" t="s">
        <v>20</v>
      </c>
      <c r="D2645" s="1" t="s">
        <v>678</v>
      </c>
      <c r="E2645" s="1" t="s">
        <v>679</v>
      </c>
      <c r="F2645" s="1">
        <v>2687</v>
      </c>
      <c r="G2645" s="1">
        <v>89.87</v>
      </c>
      <c r="H2645" s="1">
        <v>30</v>
      </c>
      <c r="I2645" s="1">
        <v>16</v>
      </c>
      <c r="J2645" s="1" t="s">
        <v>48</v>
      </c>
      <c r="K2645" s="9" t="str">
        <f t="shared" si="41"/>
        <v>GPA</v>
      </c>
    </row>
    <row r="2646" spans="1:11" ht="15" customHeight="1">
      <c r="A2646" s="1">
        <v>8</v>
      </c>
      <c r="B2646" s="1">
        <v>1942</v>
      </c>
      <c r="C2646" s="1" t="s">
        <v>53</v>
      </c>
      <c r="D2646" s="1" t="s">
        <v>678</v>
      </c>
      <c r="E2646" s="1" t="s">
        <v>679</v>
      </c>
      <c r="F2646" s="1">
        <v>677</v>
      </c>
      <c r="G2646" s="1">
        <v>5.51</v>
      </c>
      <c r="H2646" s="1">
        <v>123</v>
      </c>
      <c r="I2646" s="1">
        <v>80</v>
      </c>
      <c r="J2646" s="1" t="s">
        <v>48</v>
      </c>
      <c r="K2646" s="9" t="str">
        <f t="shared" si="41"/>
        <v>GPA</v>
      </c>
    </row>
    <row r="2647" spans="1:11" ht="15" customHeight="1">
      <c r="A2647" s="1">
        <v>8</v>
      </c>
      <c r="B2647" s="1">
        <v>1942</v>
      </c>
      <c r="C2647" s="1" t="s">
        <v>53</v>
      </c>
      <c r="D2647" s="1" t="s">
        <v>680</v>
      </c>
      <c r="E2647" s="1" t="s">
        <v>681</v>
      </c>
      <c r="F2647" s="1">
        <v>8049</v>
      </c>
      <c r="G2647" s="1">
        <v>123.9</v>
      </c>
      <c r="H2647" s="1">
        <v>65</v>
      </c>
      <c r="I2647" s="1">
        <v>80</v>
      </c>
      <c r="J2647" s="1" t="s">
        <v>48</v>
      </c>
      <c r="K2647" s="9" t="str">
        <f t="shared" si="41"/>
        <v>GPA</v>
      </c>
    </row>
    <row r="2648" spans="1:11" ht="15" customHeight="1">
      <c r="A2648" s="1">
        <v>8</v>
      </c>
      <c r="B2648" s="1">
        <v>1942</v>
      </c>
      <c r="C2648" s="1" t="s">
        <v>53</v>
      </c>
      <c r="D2648" s="1" t="s">
        <v>682</v>
      </c>
      <c r="E2648" s="1" t="s">
        <v>683</v>
      </c>
      <c r="F2648" s="1">
        <v>12953</v>
      </c>
      <c r="G2648" s="1">
        <v>126.49</v>
      </c>
      <c r="H2648" s="1">
        <v>102</v>
      </c>
      <c r="I2648" s="1">
        <v>80</v>
      </c>
      <c r="J2648" s="1" t="s">
        <v>48</v>
      </c>
      <c r="K2648" s="9" t="str">
        <f t="shared" si="41"/>
        <v>GPA</v>
      </c>
    </row>
    <row r="2649" spans="1:11" ht="15" customHeight="1">
      <c r="A2649" s="1">
        <v>8</v>
      </c>
      <c r="B2649" s="1">
        <v>1942</v>
      </c>
      <c r="C2649" s="1" t="s">
        <v>21</v>
      </c>
      <c r="D2649" s="1" t="s">
        <v>684</v>
      </c>
      <c r="E2649" s="1" t="s">
        <v>685</v>
      </c>
      <c r="F2649" s="1">
        <v>2024</v>
      </c>
      <c r="G2649" s="1">
        <v>99.85</v>
      </c>
      <c r="H2649" s="1">
        <v>20</v>
      </c>
      <c r="I2649" s="1">
        <v>20</v>
      </c>
      <c r="J2649" s="1" t="s">
        <v>48</v>
      </c>
      <c r="K2649" s="9" t="str">
        <f t="shared" si="41"/>
        <v>GPA</v>
      </c>
    </row>
    <row r="2650" spans="1:11" ht="15" customHeight="1">
      <c r="A2650" s="1">
        <v>8</v>
      </c>
      <c r="B2650" s="1">
        <v>1942</v>
      </c>
      <c r="C2650" s="1" t="s">
        <v>53</v>
      </c>
      <c r="D2650" s="1" t="s">
        <v>684</v>
      </c>
      <c r="E2650" s="1" t="s">
        <v>685</v>
      </c>
      <c r="F2650" s="1">
        <v>184</v>
      </c>
      <c r="G2650" s="1">
        <v>0.21</v>
      </c>
      <c r="H2650" s="1">
        <v>876</v>
      </c>
      <c r="I2650" s="1">
        <v>80</v>
      </c>
      <c r="J2650" s="1" t="s">
        <v>48</v>
      </c>
      <c r="K2650" s="9" t="str">
        <f t="shared" si="41"/>
        <v>GPA</v>
      </c>
    </row>
    <row r="2651" spans="1:11" ht="15" customHeight="1">
      <c r="A2651" s="1">
        <v>8</v>
      </c>
      <c r="B2651" s="1">
        <v>1942</v>
      </c>
      <c r="C2651" s="1" t="s">
        <v>53</v>
      </c>
      <c r="D2651" s="1" t="s">
        <v>686</v>
      </c>
      <c r="E2651" s="1" t="s">
        <v>687</v>
      </c>
      <c r="F2651" s="1">
        <v>5802</v>
      </c>
      <c r="G2651" s="1">
        <v>82.85</v>
      </c>
      <c r="H2651" s="1">
        <v>70</v>
      </c>
      <c r="I2651" s="1">
        <v>80</v>
      </c>
      <c r="J2651" s="1" t="s">
        <v>48</v>
      </c>
      <c r="K2651" s="9" t="str">
        <f t="shared" si="41"/>
        <v>GPA</v>
      </c>
    </row>
    <row r="2652" spans="1:11" ht="15" customHeight="1">
      <c r="A2652" s="1">
        <v>8</v>
      </c>
      <c r="B2652" s="1">
        <v>1942</v>
      </c>
      <c r="C2652" s="1" t="s">
        <v>53</v>
      </c>
      <c r="D2652" s="1" t="s">
        <v>688</v>
      </c>
      <c r="E2652" s="1" t="s">
        <v>689</v>
      </c>
      <c r="F2652" s="1">
        <v>4358</v>
      </c>
      <c r="G2652" s="1">
        <v>69.36</v>
      </c>
      <c r="H2652" s="1">
        <v>63</v>
      </c>
      <c r="I2652" s="1">
        <v>80</v>
      </c>
      <c r="J2652" s="1" t="s">
        <v>48</v>
      </c>
      <c r="K2652" s="9" t="str">
        <f t="shared" si="41"/>
        <v>GPA</v>
      </c>
    </row>
    <row r="2653" spans="1:11" ht="15" customHeight="1">
      <c r="A2653" s="1">
        <v>8</v>
      </c>
      <c r="B2653" s="1">
        <v>1942</v>
      </c>
      <c r="C2653" s="1" t="s">
        <v>18</v>
      </c>
      <c r="D2653" s="1" t="s">
        <v>530</v>
      </c>
      <c r="E2653" s="1" t="s">
        <v>531</v>
      </c>
      <c r="F2653" s="1">
        <v>225</v>
      </c>
      <c r="G2653" s="1">
        <v>13</v>
      </c>
      <c r="H2653" s="1">
        <v>17</v>
      </c>
      <c r="I2653" s="1">
        <v>22</v>
      </c>
      <c r="J2653" s="1" t="s">
        <v>48</v>
      </c>
      <c r="K2653" s="9" t="str">
        <f t="shared" si="41"/>
        <v>GPA</v>
      </c>
    </row>
    <row r="2654" spans="1:11" ht="15" customHeight="1">
      <c r="A2654" s="1">
        <v>8</v>
      </c>
      <c r="B2654" s="1">
        <v>1942</v>
      </c>
      <c r="C2654" s="1" t="s">
        <v>53</v>
      </c>
      <c r="D2654" s="1" t="s">
        <v>530</v>
      </c>
      <c r="E2654" s="1" t="s">
        <v>531</v>
      </c>
      <c r="F2654" s="1">
        <v>572</v>
      </c>
      <c r="G2654" s="1">
        <v>22.69</v>
      </c>
      <c r="H2654" s="1">
        <v>25</v>
      </c>
      <c r="I2654" s="1">
        <v>80</v>
      </c>
      <c r="J2654" s="1" t="s">
        <v>48</v>
      </c>
      <c r="K2654" s="9" t="str">
        <f t="shared" si="41"/>
        <v>GPA</v>
      </c>
    </row>
    <row r="2655" spans="1:11" ht="15" customHeight="1">
      <c r="A2655" s="1">
        <v>8</v>
      </c>
      <c r="B2655" s="1">
        <v>1942</v>
      </c>
      <c r="C2655" s="1" t="s">
        <v>53</v>
      </c>
      <c r="D2655" s="1" t="s">
        <v>690</v>
      </c>
      <c r="E2655" s="1" t="s">
        <v>691</v>
      </c>
      <c r="F2655" s="1">
        <v>864</v>
      </c>
      <c r="G2655" s="1">
        <v>11.94</v>
      </c>
      <c r="H2655" s="1">
        <v>72</v>
      </c>
      <c r="I2655" s="1">
        <v>80</v>
      </c>
      <c r="J2655" s="1" t="s">
        <v>48</v>
      </c>
      <c r="K2655" s="9" t="str">
        <f t="shared" si="41"/>
        <v>GPA</v>
      </c>
    </row>
    <row r="2656" spans="1:11" ht="15" customHeight="1">
      <c r="A2656" s="1">
        <v>8</v>
      </c>
      <c r="B2656" s="1">
        <v>1942</v>
      </c>
      <c r="C2656" s="1" t="s">
        <v>53</v>
      </c>
      <c r="D2656" s="1" t="s">
        <v>692</v>
      </c>
      <c r="E2656" s="1" t="s">
        <v>693</v>
      </c>
      <c r="F2656" s="1">
        <v>8598</v>
      </c>
      <c r="G2656" s="1">
        <v>92.29</v>
      </c>
      <c r="H2656" s="1">
        <v>93</v>
      </c>
      <c r="I2656" s="1">
        <v>80</v>
      </c>
      <c r="J2656" s="1" t="s">
        <v>48</v>
      </c>
      <c r="K2656" s="9" t="str">
        <f t="shared" si="41"/>
        <v>GPA</v>
      </c>
    </row>
    <row r="2657" spans="1:11" ht="15" customHeight="1">
      <c r="A2657" s="1">
        <v>8</v>
      </c>
      <c r="B2657" s="1">
        <v>1942</v>
      </c>
      <c r="C2657" s="1" t="s">
        <v>53</v>
      </c>
      <c r="D2657" s="1" t="s">
        <v>694</v>
      </c>
      <c r="E2657" s="1" t="s">
        <v>695</v>
      </c>
      <c r="F2657" s="1">
        <v>8227</v>
      </c>
      <c r="G2657" s="1">
        <v>116.97</v>
      </c>
      <c r="H2657" s="1">
        <v>70</v>
      </c>
      <c r="I2657" s="1">
        <v>80</v>
      </c>
      <c r="J2657" s="1" t="s">
        <v>48</v>
      </c>
      <c r="K2657" s="9" t="str">
        <f t="shared" si="41"/>
        <v>GPA</v>
      </c>
    </row>
    <row r="2658" spans="1:11" ht="15" customHeight="1">
      <c r="A2658" s="1">
        <v>8</v>
      </c>
      <c r="B2658" s="1">
        <v>1942</v>
      </c>
      <c r="C2658" s="1" t="s">
        <v>53</v>
      </c>
      <c r="D2658" s="1" t="s">
        <v>696</v>
      </c>
      <c r="E2658" s="1" t="s">
        <v>697</v>
      </c>
      <c r="F2658" s="1">
        <v>9849</v>
      </c>
      <c r="G2658" s="1">
        <v>94.85</v>
      </c>
      <c r="H2658" s="1">
        <v>104</v>
      </c>
      <c r="I2658" s="1">
        <v>80</v>
      </c>
      <c r="J2658" s="1" t="s">
        <v>48</v>
      </c>
      <c r="K2658" s="9" t="str">
        <f t="shared" si="41"/>
        <v>GPA</v>
      </c>
    </row>
    <row r="2659" spans="1:11" ht="15" customHeight="1">
      <c r="A2659" s="1">
        <v>8</v>
      </c>
      <c r="B2659" s="1">
        <v>1942</v>
      </c>
      <c r="C2659" s="1" t="s">
        <v>53</v>
      </c>
      <c r="D2659" s="1" t="s">
        <v>700</v>
      </c>
      <c r="E2659" s="1" t="s">
        <v>701</v>
      </c>
      <c r="F2659" s="1">
        <v>5372</v>
      </c>
      <c r="G2659" s="1">
        <v>70.7</v>
      </c>
      <c r="H2659" s="1">
        <v>76</v>
      </c>
      <c r="I2659" s="1">
        <v>80</v>
      </c>
      <c r="J2659" s="1" t="s">
        <v>48</v>
      </c>
      <c r="K2659" s="9" t="str">
        <f t="shared" si="41"/>
        <v>GPA</v>
      </c>
    </row>
    <row r="2660" spans="1:11" ht="15" customHeight="1">
      <c r="A2660" s="1">
        <v>8</v>
      </c>
      <c r="B2660" s="1">
        <v>1942</v>
      </c>
      <c r="C2660" s="1" t="s">
        <v>53</v>
      </c>
      <c r="D2660" s="1" t="s">
        <v>702</v>
      </c>
      <c r="E2660" s="1" t="s">
        <v>703</v>
      </c>
      <c r="F2660" s="1">
        <v>10890</v>
      </c>
      <c r="G2660" s="1">
        <v>78.56</v>
      </c>
      <c r="H2660" s="1">
        <v>139</v>
      </c>
      <c r="I2660" s="1">
        <v>80</v>
      </c>
      <c r="J2660" s="1" t="s">
        <v>48</v>
      </c>
      <c r="K2660" s="9" t="str">
        <f t="shared" si="41"/>
        <v>GPA</v>
      </c>
    </row>
    <row r="2661" spans="1:11" ht="15" customHeight="1">
      <c r="A2661" s="1">
        <v>8</v>
      </c>
      <c r="B2661" s="1">
        <v>1942</v>
      </c>
      <c r="C2661" s="1" t="s">
        <v>53</v>
      </c>
      <c r="D2661" s="1" t="s">
        <v>704</v>
      </c>
      <c r="E2661" s="1" t="s">
        <v>705</v>
      </c>
      <c r="F2661" s="1">
        <v>10213</v>
      </c>
      <c r="G2661" s="1">
        <v>103.98</v>
      </c>
      <c r="H2661" s="1">
        <v>98</v>
      </c>
      <c r="I2661" s="1">
        <v>80</v>
      </c>
      <c r="J2661" s="1" t="s">
        <v>48</v>
      </c>
      <c r="K2661" s="9" t="str">
        <f t="shared" si="41"/>
        <v>GPA</v>
      </c>
    </row>
    <row r="2662" spans="1:11" ht="15" customHeight="1">
      <c r="A2662" s="1">
        <v>8</v>
      </c>
      <c r="B2662" s="1">
        <v>1942</v>
      </c>
      <c r="C2662" s="1" t="s">
        <v>53</v>
      </c>
      <c r="D2662" s="1" t="s">
        <v>706</v>
      </c>
      <c r="E2662" s="1" t="s">
        <v>707</v>
      </c>
      <c r="F2662" s="1">
        <v>13082</v>
      </c>
      <c r="G2662" s="1">
        <v>111.25</v>
      </c>
      <c r="H2662" s="1">
        <v>118</v>
      </c>
      <c r="I2662" s="1">
        <v>80</v>
      </c>
      <c r="J2662" s="1" t="s">
        <v>48</v>
      </c>
      <c r="K2662" s="9" t="str">
        <f t="shared" si="41"/>
        <v>GPA</v>
      </c>
    </row>
    <row r="2663" spans="1:11" ht="15" customHeight="1">
      <c r="A2663" s="1">
        <v>8</v>
      </c>
      <c r="B2663" s="1">
        <v>1942</v>
      </c>
      <c r="C2663" s="1" t="s">
        <v>53</v>
      </c>
      <c r="D2663" s="1" t="s">
        <v>708</v>
      </c>
      <c r="E2663" s="1" t="s">
        <v>709</v>
      </c>
      <c r="F2663" s="1">
        <v>11366</v>
      </c>
      <c r="G2663" s="1">
        <v>124.89</v>
      </c>
      <c r="H2663" s="1">
        <v>91</v>
      </c>
      <c r="I2663" s="1">
        <v>80</v>
      </c>
      <c r="J2663" s="1" t="s">
        <v>48</v>
      </c>
      <c r="K2663" s="9" t="str">
        <f t="shared" si="41"/>
        <v>GPA</v>
      </c>
    </row>
    <row r="2664" spans="1:11" ht="15" customHeight="1">
      <c r="A2664" s="1">
        <v>8</v>
      </c>
      <c r="B2664" s="1">
        <v>1942</v>
      </c>
      <c r="C2664" s="1" t="s">
        <v>53</v>
      </c>
      <c r="D2664" s="1" t="s">
        <v>710</v>
      </c>
      <c r="E2664" s="1" t="s">
        <v>711</v>
      </c>
      <c r="F2664" s="1">
        <v>1513</v>
      </c>
      <c r="G2664" s="1">
        <v>19.79</v>
      </c>
      <c r="H2664" s="1">
        <v>76</v>
      </c>
      <c r="I2664" s="1">
        <v>80</v>
      </c>
      <c r="J2664" s="1" t="s">
        <v>48</v>
      </c>
      <c r="K2664" s="9" t="str">
        <f t="shared" si="41"/>
        <v>GPA</v>
      </c>
    </row>
    <row r="2665" spans="1:11" ht="15" customHeight="1">
      <c r="A2665" s="1">
        <v>8</v>
      </c>
      <c r="B2665" s="1">
        <v>1942</v>
      </c>
      <c r="C2665" s="1" t="s">
        <v>53</v>
      </c>
      <c r="D2665" s="1" t="s">
        <v>712</v>
      </c>
      <c r="E2665" s="1" t="s">
        <v>713</v>
      </c>
      <c r="F2665" s="1">
        <v>11682</v>
      </c>
      <c r="G2665" s="1">
        <v>95.44</v>
      </c>
      <c r="H2665" s="1">
        <v>122</v>
      </c>
      <c r="I2665" s="1">
        <v>80</v>
      </c>
      <c r="J2665" s="1" t="s">
        <v>48</v>
      </c>
      <c r="K2665" s="9" t="str">
        <f t="shared" si="41"/>
        <v>GPA</v>
      </c>
    </row>
    <row r="2666" spans="1:11" ht="15" customHeight="1">
      <c r="A2666" s="1">
        <v>8</v>
      </c>
      <c r="B2666" s="1">
        <v>1942</v>
      </c>
      <c r="C2666" s="1" t="s">
        <v>53</v>
      </c>
      <c r="D2666" s="1" t="s">
        <v>714</v>
      </c>
      <c r="E2666" s="1" t="s">
        <v>715</v>
      </c>
      <c r="F2666" s="1">
        <v>5634</v>
      </c>
      <c r="G2666" s="1">
        <v>92.5</v>
      </c>
      <c r="H2666" s="1">
        <v>61</v>
      </c>
      <c r="I2666" s="1">
        <v>80</v>
      </c>
      <c r="J2666" s="1" t="s">
        <v>48</v>
      </c>
      <c r="K2666" s="9" t="str">
        <f t="shared" si="41"/>
        <v>GPA</v>
      </c>
    </row>
    <row r="2667" spans="1:11" ht="15" customHeight="1">
      <c r="A2667" s="1">
        <v>8</v>
      </c>
      <c r="B2667" s="1">
        <v>1942</v>
      </c>
      <c r="C2667" s="1" t="s">
        <v>53</v>
      </c>
      <c r="D2667" s="1" t="s">
        <v>716</v>
      </c>
      <c r="E2667" s="1" t="s">
        <v>717</v>
      </c>
      <c r="F2667" s="1">
        <v>9166</v>
      </c>
      <c r="G2667" s="1">
        <v>111.86</v>
      </c>
      <c r="H2667" s="1">
        <v>82</v>
      </c>
      <c r="I2667" s="1">
        <v>80</v>
      </c>
      <c r="J2667" s="1" t="s">
        <v>48</v>
      </c>
      <c r="K2667" s="9" t="str">
        <f t="shared" si="41"/>
        <v>GPA</v>
      </c>
    </row>
    <row r="2668" spans="1:11" ht="15" customHeight="1">
      <c r="A2668" s="1">
        <v>8</v>
      </c>
      <c r="B2668" s="1">
        <v>1942</v>
      </c>
      <c r="C2668" s="1" t="s">
        <v>53</v>
      </c>
      <c r="D2668" s="1" t="s">
        <v>718</v>
      </c>
      <c r="E2668" s="1" t="s">
        <v>719</v>
      </c>
      <c r="F2668" s="1">
        <v>6774</v>
      </c>
      <c r="G2668" s="1">
        <v>100.47</v>
      </c>
      <c r="H2668" s="1">
        <v>67</v>
      </c>
      <c r="I2668" s="1">
        <v>80</v>
      </c>
      <c r="J2668" s="1" t="s">
        <v>48</v>
      </c>
      <c r="K2668" s="9" t="str">
        <f t="shared" si="41"/>
        <v>GPA</v>
      </c>
    </row>
    <row r="2669" spans="1:11" ht="15" customHeight="1">
      <c r="A2669" s="1">
        <v>8</v>
      </c>
      <c r="B2669" s="1">
        <v>1942</v>
      </c>
      <c r="C2669" s="1" t="s">
        <v>53</v>
      </c>
      <c r="D2669" s="1" t="s">
        <v>720</v>
      </c>
      <c r="E2669" s="1" t="s">
        <v>721</v>
      </c>
      <c r="F2669" s="1">
        <v>11336</v>
      </c>
      <c r="G2669" s="1">
        <v>105.33</v>
      </c>
      <c r="H2669" s="1">
        <v>108</v>
      </c>
      <c r="I2669" s="1">
        <v>80</v>
      </c>
      <c r="J2669" s="1" t="s">
        <v>48</v>
      </c>
      <c r="K2669" s="9" t="str">
        <f t="shared" si="41"/>
        <v>GPA</v>
      </c>
    </row>
    <row r="2670" spans="1:11" ht="15" customHeight="1">
      <c r="A2670" s="1">
        <v>8</v>
      </c>
      <c r="B2670" s="1">
        <v>1942</v>
      </c>
      <c r="C2670" s="1" t="s">
        <v>53</v>
      </c>
      <c r="D2670" s="1" t="s">
        <v>722</v>
      </c>
      <c r="E2670" s="1" t="s">
        <v>723</v>
      </c>
      <c r="F2670" s="1">
        <v>11077</v>
      </c>
      <c r="G2670" s="1">
        <v>121.52</v>
      </c>
      <c r="H2670" s="1">
        <v>91</v>
      </c>
      <c r="I2670" s="1">
        <v>80</v>
      </c>
      <c r="J2670" s="1" t="s">
        <v>48</v>
      </c>
      <c r="K2670" s="9" t="str">
        <f t="shared" si="41"/>
        <v>GPA</v>
      </c>
    </row>
    <row r="2671" spans="1:11" ht="15" customHeight="1">
      <c r="A2671" s="1">
        <v>8</v>
      </c>
      <c r="B2671" s="1">
        <v>1942</v>
      </c>
      <c r="C2671" s="1" t="s">
        <v>53</v>
      </c>
      <c r="D2671" s="1" t="s">
        <v>724</v>
      </c>
      <c r="E2671" s="1" t="s">
        <v>725</v>
      </c>
      <c r="F2671" s="1">
        <v>11366</v>
      </c>
      <c r="G2671" s="1">
        <v>75.09</v>
      </c>
      <c r="H2671" s="1">
        <v>151</v>
      </c>
      <c r="I2671" s="1">
        <v>80</v>
      </c>
      <c r="J2671" s="1" t="s">
        <v>48</v>
      </c>
      <c r="K2671" s="9" t="str">
        <f t="shared" si="41"/>
        <v>GPA</v>
      </c>
    </row>
    <row r="2672" spans="1:11" ht="15" customHeight="1">
      <c r="A2672" s="1">
        <v>8</v>
      </c>
      <c r="B2672" s="1">
        <v>1942</v>
      </c>
      <c r="C2672" s="1" t="s">
        <v>53</v>
      </c>
      <c r="D2672" s="1" t="s">
        <v>726</v>
      </c>
      <c r="E2672" s="1" t="s">
        <v>727</v>
      </c>
      <c r="F2672" s="1">
        <v>7270</v>
      </c>
      <c r="G2672" s="1">
        <v>113.07</v>
      </c>
      <c r="H2672" s="1">
        <v>64</v>
      </c>
      <c r="I2672" s="1">
        <v>80</v>
      </c>
      <c r="J2672" s="1" t="s">
        <v>48</v>
      </c>
      <c r="K2672" s="9" t="str">
        <f t="shared" si="41"/>
        <v>GPA</v>
      </c>
    </row>
    <row r="2673" spans="1:11" ht="15" customHeight="1">
      <c r="A2673" s="1">
        <v>8</v>
      </c>
      <c r="B2673" s="1">
        <v>1942</v>
      </c>
      <c r="C2673" s="1" t="s">
        <v>53</v>
      </c>
      <c r="D2673" s="1" t="s">
        <v>728</v>
      </c>
      <c r="E2673" s="1" t="s">
        <v>729</v>
      </c>
      <c r="F2673" s="1">
        <v>12279</v>
      </c>
      <c r="G2673" s="1">
        <v>116.9</v>
      </c>
      <c r="H2673" s="1">
        <v>105</v>
      </c>
      <c r="I2673" s="1">
        <v>80</v>
      </c>
      <c r="J2673" s="1" t="s">
        <v>48</v>
      </c>
      <c r="K2673" s="9" t="str">
        <f t="shared" si="41"/>
        <v>GPA</v>
      </c>
    </row>
    <row r="2674" spans="1:11" ht="15" customHeight="1">
      <c r="A2674" s="1">
        <v>8</v>
      </c>
      <c r="B2674" s="1">
        <v>1942</v>
      </c>
      <c r="C2674" s="1" t="s">
        <v>53</v>
      </c>
      <c r="D2674" s="1" t="s">
        <v>732</v>
      </c>
      <c r="E2674" s="1" t="s">
        <v>733</v>
      </c>
      <c r="F2674" s="1">
        <v>4606</v>
      </c>
      <c r="G2674" s="1">
        <v>84.95</v>
      </c>
      <c r="H2674" s="1">
        <v>54</v>
      </c>
      <c r="I2674" s="1">
        <v>80</v>
      </c>
      <c r="J2674" s="1" t="s">
        <v>48</v>
      </c>
      <c r="K2674" s="9" t="str">
        <f t="shared" si="41"/>
        <v>GPA</v>
      </c>
    </row>
    <row r="2675" spans="1:11" ht="15" customHeight="1">
      <c r="A2675" s="1">
        <v>8</v>
      </c>
      <c r="B2675" s="1">
        <v>1942</v>
      </c>
      <c r="C2675" s="1" t="s">
        <v>53</v>
      </c>
      <c r="D2675" s="1" t="s">
        <v>738</v>
      </c>
      <c r="E2675" s="1" t="s">
        <v>739</v>
      </c>
      <c r="F2675" s="1">
        <v>1457</v>
      </c>
      <c r="G2675" s="1">
        <v>23.62</v>
      </c>
      <c r="H2675" s="1">
        <v>62</v>
      </c>
      <c r="I2675" s="1">
        <v>80</v>
      </c>
      <c r="J2675" s="1" t="s">
        <v>48</v>
      </c>
      <c r="K2675" s="9" t="str">
        <f t="shared" si="41"/>
        <v>GPA</v>
      </c>
    </row>
    <row r="2676" spans="1:11" ht="15" customHeight="1">
      <c r="A2676" s="1">
        <v>8</v>
      </c>
      <c r="B2676" s="1">
        <v>1942</v>
      </c>
      <c r="C2676" s="1" t="s">
        <v>53</v>
      </c>
      <c r="D2676" s="1" t="s">
        <v>740</v>
      </c>
      <c r="E2676" s="1" t="s">
        <v>741</v>
      </c>
      <c r="F2676" s="1">
        <v>8679</v>
      </c>
      <c r="G2676" s="1">
        <v>114.9</v>
      </c>
      <c r="H2676" s="1">
        <v>76</v>
      </c>
      <c r="I2676" s="1">
        <v>80</v>
      </c>
      <c r="J2676" s="1" t="s">
        <v>48</v>
      </c>
      <c r="K2676" s="9" t="str">
        <f t="shared" si="41"/>
        <v>GPA</v>
      </c>
    </row>
    <row r="2677" spans="1:11" ht="15" customHeight="1">
      <c r="A2677" s="1">
        <v>8</v>
      </c>
      <c r="B2677" s="1">
        <v>1942</v>
      </c>
      <c r="C2677" s="1" t="s">
        <v>53</v>
      </c>
      <c r="D2677" s="1" t="s">
        <v>742</v>
      </c>
      <c r="E2677" s="1" t="s">
        <v>743</v>
      </c>
      <c r="F2677" s="1">
        <v>1045</v>
      </c>
      <c r="G2677" s="1">
        <v>20.010000000000002</v>
      </c>
      <c r="H2677" s="1">
        <v>52</v>
      </c>
      <c r="I2677" s="1">
        <v>80</v>
      </c>
      <c r="J2677" s="1" t="s">
        <v>48</v>
      </c>
      <c r="K2677" s="9" t="str">
        <f t="shared" si="41"/>
        <v>GPA</v>
      </c>
    </row>
    <row r="2678" spans="1:11" ht="15" customHeight="1">
      <c r="A2678" s="1">
        <v>8</v>
      </c>
      <c r="B2678" s="1">
        <v>1942</v>
      </c>
      <c r="C2678" s="1" t="s">
        <v>53</v>
      </c>
      <c r="D2678" s="1" t="s">
        <v>746</v>
      </c>
      <c r="E2678" s="1" t="s">
        <v>747</v>
      </c>
      <c r="F2678" s="1">
        <v>3298</v>
      </c>
      <c r="G2678" s="1">
        <v>55.4</v>
      </c>
      <c r="H2678" s="1">
        <v>60</v>
      </c>
      <c r="I2678" s="1">
        <v>80</v>
      </c>
      <c r="J2678" s="1" t="s">
        <v>48</v>
      </c>
      <c r="K2678" s="9" t="str">
        <f t="shared" si="41"/>
        <v>GPA</v>
      </c>
    </row>
    <row r="2679" spans="1:11" ht="15" customHeight="1">
      <c r="A2679" s="1">
        <v>8</v>
      </c>
      <c r="B2679" s="1">
        <v>1942</v>
      </c>
      <c r="C2679" s="1" t="s">
        <v>53</v>
      </c>
      <c r="D2679" s="1" t="s">
        <v>748</v>
      </c>
      <c r="E2679" s="1" t="s">
        <v>749</v>
      </c>
      <c r="F2679" s="1">
        <v>8194</v>
      </c>
      <c r="G2679" s="1">
        <v>98.38</v>
      </c>
      <c r="H2679" s="1">
        <v>83</v>
      </c>
      <c r="I2679" s="1">
        <v>80</v>
      </c>
      <c r="J2679" s="1" t="s">
        <v>48</v>
      </c>
      <c r="K2679" s="9" t="str">
        <f t="shared" si="41"/>
        <v>GPA</v>
      </c>
    </row>
    <row r="2680" spans="1:11" ht="15" customHeight="1">
      <c r="A2680" s="1">
        <v>8</v>
      </c>
      <c r="B2680" s="1">
        <v>1942</v>
      </c>
      <c r="C2680" s="1" t="s">
        <v>53</v>
      </c>
      <c r="D2680" s="1" t="s">
        <v>750</v>
      </c>
      <c r="E2680" s="1" t="s">
        <v>751</v>
      </c>
      <c r="F2680" s="1">
        <v>9012</v>
      </c>
      <c r="G2680" s="1">
        <v>108.4</v>
      </c>
      <c r="H2680" s="1">
        <v>83</v>
      </c>
      <c r="I2680" s="1">
        <v>80</v>
      </c>
      <c r="J2680" s="1" t="s">
        <v>48</v>
      </c>
      <c r="K2680" s="9" t="str">
        <f t="shared" si="41"/>
        <v>GPA</v>
      </c>
    </row>
    <row r="2681" spans="1:11" ht="15" customHeight="1">
      <c r="A2681" s="1">
        <v>8</v>
      </c>
      <c r="B2681" s="1">
        <v>1942</v>
      </c>
      <c r="C2681" s="1" t="s">
        <v>53</v>
      </c>
      <c r="D2681" s="1" t="s">
        <v>752</v>
      </c>
      <c r="E2681" s="1" t="s">
        <v>753</v>
      </c>
      <c r="F2681" s="1">
        <v>5149</v>
      </c>
      <c r="G2681" s="1">
        <v>95.18</v>
      </c>
      <c r="H2681" s="1">
        <v>54</v>
      </c>
      <c r="I2681" s="1">
        <v>80</v>
      </c>
      <c r="J2681" s="1" t="s">
        <v>48</v>
      </c>
      <c r="K2681" s="9" t="str">
        <f t="shared" si="41"/>
        <v>GPA</v>
      </c>
    </row>
    <row r="2682" spans="1:11" ht="15" customHeight="1">
      <c r="A2682" s="1">
        <v>8</v>
      </c>
      <c r="B2682" s="1">
        <v>1942</v>
      </c>
      <c r="C2682" s="1" t="s">
        <v>53</v>
      </c>
      <c r="D2682" s="1" t="s">
        <v>756</v>
      </c>
      <c r="E2682" s="1" t="s">
        <v>757</v>
      </c>
      <c r="F2682" s="1">
        <v>1370</v>
      </c>
      <c r="G2682" s="1">
        <v>28.88</v>
      </c>
      <c r="H2682" s="1">
        <v>47</v>
      </c>
      <c r="I2682" s="1">
        <v>80</v>
      </c>
      <c r="J2682" s="1" t="s">
        <v>48</v>
      </c>
      <c r="K2682" s="9" t="str">
        <f t="shared" si="41"/>
        <v>GPA</v>
      </c>
    </row>
    <row r="2683" spans="1:11" ht="15" customHeight="1">
      <c r="A2683" s="1">
        <v>8</v>
      </c>
      <c r="B2683" s="1">
        <v>1942</v>
      </c>
      <c r="C2683" s="1" t="s">
        <v>53</v>
      </c>
      <c r="D2683" s="1" t="s">
        <v>758</v>
      </c>
      <c r="E2683" s="1" t="s">
        <v>759</v>
      </c>
      <c r="F2683" s="1">
        <v>7488</v>
      </c>
      <c r="G2683" s="1">
        <v>86.97</v>
      </c>
      <c r="H2683" s="1">
        <v>86</v>
      </c>
      <c r="I2683" s="1">
        <v>80</v>
      </c>
      <c r="J2683" s="1" t="s">
        <v>48</v>
      </c>
      <c r="K2683" s="9" t="str">
        <f t="shared" si="41"/>
        <v>GPA</v>
      </c>
    </row>
    <row r="2684" spans="1:11" ht="15" customHeight="1">
      <c r="A2684" s="1">
        <v>8</v>
      </c>
      <c r="B2684" s="1">
        <v>1942</v>
      </c>
      <c r="C2684" s="1" t="s">
        <v>18</v>
      </c>
      <c r="D2684" s="1" t="s">
        <v>760</v>
      </c>
      <c r="E2684" s="1" t="s">
        <v>761</v>
      </c>
      <c r="F2684" s="1">
        <v>331</v>
      </c>
      <c r="G2684" s="1">
        <v>12.23</v>
      </c>
      <c r="H2684" s="1">
        <v>27</v>
      </c>
      <c r="I2684" s="1">
        <v>22</v>
      </c>
      <c r="J2684" s="1" t="s">
        <v>48</v>
      </c>
      <c r="K2684" s="9" t="str">
        <f t="shared" si="41"/>
        <v>GPA</v>
      </c>
    </row>
    <row r="2685" spans="1:11" ht="15" customHeight="1">
      <c r="A2685" s="1">
        <v>8</v>
      </c>
      <c r="B2685" s="1">
        <v>1942</v>
      </c>
      <c r="C2685" s="1" t="s">
        <v>53</v>
      </c>
      <c r="D2685" s="1" t="s">
        <v>760</v>
      </c>
      <c r="E2685" s="1" t="s">
        <v>761</v>
      </c>
      <c r="F2685" s="1">
        <v>3022</v>
      </c>
      <c r="G2685" s="1">
        <v>40.24</v>
      </c>
      <c r="H2685" s="1">
        <v>75</v>
      </c>
      <c r="I2685" s="1">
        <v>80</v>
      </c>
      <c r="J2685" s="1" t="s">
        <v>48</v>
      </c>
      <c r="K2685" s="9" t="str">
        <f t="shared" si="41"/>
        <v>GPA</v>
      </c>
    </row>
    <row r="2686" spans="1:11" ht="15" customHeight="1">
      <c r="A2686" s="1">
        <v>8</v>
      </c>
      <c r="B2686" s="1">
        <v>1942</v>
      </c>
      <c r="C2686" s="1" t="s">
        <v>53</v>
      </c>
      <c r="D2686" s="1" t="s">
        <v>762</v>
      </c>
      <c r="E2686" s="1" t="s">
        <v>763</v>
      </c>
      <c r="F2686" s="1">
        <v>5842</v>
      </c>
      <c r="G2686" s="1">
        <v>71.959999999999994</v>
      </c>
      <c r="H2686" s="1">
        <v>81</v>
      </c>
      <c r="I2686" s="1">
        <v>80</v>
      </c>
      <c r="J2686" s="1" t="s">
        <v>48</v>
      </c>
      <c r="K2686" s="9" t="str">
        <f t="shared" si="41"/>
        <v>GPA</v>
      </c>
    </row>
    <row r="2687" spans="1:11" ht="15" customHeight="1">
      <c r="A2687" s="1">
        <v>8</v>
      </c>
      <c r="B2687" s="1">
        <v>1942</v>
      </c>
      <c r="C2687" s="1" t="s">
        <v>53</v>
      </c>
      <c r="D2687" s="1" t="s">
        <v>766</v>
      </c>
      <c r="E2687" s="1" t="s">
        <v>767</v>
      </c>
      <c r="F2687" s="1">
        <v>7189</v>
      </c>
      <c r="G2687" s="1">
        <v>91.83</v>
      </c>
      <c r="H2687" s="1">
        <v>78</v>
      </c>
      <c r="I2687" s="1">
        <v>80</v>
      </c>
      <c r="J2687" s="1" t="s">
        <v>48</v>
      </c>
      <c r="K2687" s="9" t="str">
        <f t="shared" si="41"/>
        <v>GPA</v>
      </c>
    </row>
    <row r="2688" spans="1:11" ht="15" customHeight="1">
      <c r="A2688" s="1">
        <v>8</v>
      </c>
      <c r="B2688" s="1">
        <v>1942</v>
      </c>
      <c r="C2688" s="1" t="s">
        <v>53</v>
      </c>
      <c r="D2688" s="1" t="s">
        <v>768</v>
      </c>
      <c r="E2688" s="1" t="s">
        <v>769</v>
      </c>
      <c r="F2688" s="1">
        <v>10544</v>
      </c>
      <c r="G2688" s="1">
        <v>114.6</v>
      </c>
      <c r="H2688" s="1">
        <v>92</v>
      </c>
      <c r="I2688" s="1">
        <v>80</v>
      </c>
      <c r="J2688" s="1" t="s">
        <v>48</v>
      </c>
      <c r="K2688" s="9" t="str">
        <f t="shared" si="41"/>
        <v>GPA</v>
      </c>
    </row>
    <row r="2689" spans="1:11" ht="15" customHeight="1">
      <c r="A2689" s="1">
        <v>8</v>
      </c>
      <c r="B2689" s="1">
        <v>1942</v>
      </c>
      <c r="C2689" s="1" t="s">
        <v>53</v>
      </c>
      <c r="D2689" s="1" t="s">
        <v>772</v>
      </c>
      <c r="E2689" s="1" t="s">
        <v>773</v>
      </c>
      <c r="F2689" s="1">
        <v>4809</v>
      </c>
      <c r="G2689" s="1">
        <v>83.4</v>
      </c>
      <c r="H2689" s="1">
        <v>58</v>
      </c>
      <c r="I2689" s="1">
        <v>80</v>
      </c>
      <c r="J2689" s="1" t="s">
        <v>48</v>
      </c>
      <c r="K2689" s="9" t="str">
        <f t="shared" si="41"/>
        <v>GPA</v>
      </c>
    </row>
    <row r="2690" spans="1:11" ht="15" customHeight="1">
      <c r="A2690" s="1">
        <v>8</v>
      </c>
      <c r="B2690" s="1">
        <v>1942</v>
      </c>
      <c r="C2690" s="1" t="s">
        <v>53</v>
      </c>
      <c r="D2690" s="1" t="s">
        <v>774</v>
      </c>
      <c r="E2690" s="1" t="s">
        <v>775</v>
      </c>
      <c r="F2690" s="1">
        <v>1859</v>
      </c>
      <c r="G2690" s="1">
        <v>37.229999999999997</v>
      </c>
      <c r="H2690" s="1">
        <v>50</v>
      </c>
      <c r="I2690" s="1">
        <v>80</v>
      </c>
      <c r="J2690" s="1" t="s">
        <v>48</v>
      </c>
      <c r="K2690" s="9" t="str">
        <f t="shared" ref="K2690:K2753" si="42">IF(J2690&lt;&gt;"",IF(OR(UPPER(J2690)="TERCEIRO",UPPER(J2690)="TERCEIRA"),"TERCEIRA",IF(UPPER(J2690)="GPA","GPA",J2690)),IF(LEFT(D2690,1)="T","TERCEIRA","GPA"))</f>
        <v>GPA</v>
      </c>
    </row>
    <row r="2691" spans="1:11" ht="15" customHeight="1">
      <c r="A2691" s="1">
        <v>8</v>
      </c>
      <c r="B2691" s="1">
        <v>1942</v>
      </c>
      <c r="C2691" s="1" t="s">
        <v>53</v>
      </c>
      <c r="D2691" s="1" t="s">
        <v>3953</v>
      </c>
      <c r="E2691" s="1" t="s">
        <v>3954</v>
      </c>
      <c r="F2691" s="1">
        <v>7352</v>
      </c>
      <c r="G2691" s="1">
        <v>80.819999999999993</v>
      </c>
      <c r="H2691" s="1">
        <v>91</v>
      </c>
      <c r="I2691" s="1">
        <v>80</v>
      </c>
      <c r="J2691" s="1" t="s">
        <v>48</v>
      </c>
      <c r="K2691" s="9" t="str">
        <f t="shared" si="42"/>
        <v>GPA</v>
      </c>
    </row>
    <row r="2692" spans="1:11" ht="15" customHeight="1">
      <c r="A2692" s="1">
        <v>8</v>
      </c>
      <c r="B2692" s="1">
        <v>1942</v>
      </c>
      <c r="C2692" s="1" t="s">
        <v>53</v>
      </c>
      <c r="D2692" s="1" t="s">
        <v>778</v>
      </c>
      <c r="E2692" s="1" t="s">
        <v>779</v>
      </c>
      <c r="F2692" s="1">
        <v>4823</v>
      </c>
      <c r="G2692" s="1">
        <v>75.599999999999994</v>
      </c>
      <c r="H2692" s="1">
        <v>64</v>
      </c>
      <c r="I2692" s="1">
        <v>80</v>
      </c>
      <c r="J2692" s="1" t="s">
        <v>48</v>
      </c>
      <c r="K2692" s="9" t="str">
        <f t="shared" si="42"/>
        <v>GPA</v>
      </c>
    </row>
    <row r="2693" spans="1:11" ht="15" customHeight="1">
      <c r="A2693" s="1">
        <v>8</v>
      </c>
      <c r="B2693" s="1">
        <v>1942</v>
      </c>
      <c r="C2693" s="1" t="s">
        <v>53</v>
      </c>
      <c r="D2693" s="1" t="s">
        <v>3955</v>
      </c>
      <c r="E2693" s="1" t="s">
        <v>3956</v>
      </c>
      <c r="F2693" s="1">
        <v>7304</v>
      </c>
      <c r="G2693" s="1">
        <v>91.26</v>
      </c>
      <c r="H2693" s="1">
        <v>80</v>
      </c>
      <c r="I2693" s="1">
        <v>80</v>
      </c>
      <c r="J2693" s="1" t="s">
        <v>48</v>
      </c>
      <c r="K2693" s="9" t="str">
        <f t="shared" si="42"/>
        <v>GPA</v>
      </c>
    </row>
    <row r="2694" spans="1:11" ht="15" customHeight="1">
      <c r="A2694" s="1">
        <v>8</v>
      </c>
      <c r="B2694" s="1">
        <v>1942</v>
      </c>
      <c r="C2694" s="1" t="s">
        <v>53</v>
      </c>
      <c r="D2694" s="1" t="s">
        <v>3957</v>
      </c>
      <c r="E2694" s="1" t="s">
        <v>3958</v>
      </c>
      <c r="F2694" s="1">
        <v>5489</v>
      </c>
      <c r="G2694" s="1">
        <v>72.040000000000006</v>
      </c>
      <c r="H2694" s="1">
        <v>76</v>
      </c>
      <c r="I2694" s="1">
        <v>80</v>
      </c>
      <c r="J2694" s="1" t="s">
        <v>48</v>
      </c>
      <c r="K2694" s="9" t="str">
        <f t="shared" si="42"/>
        <v>GPA</v>
      </c>
    </row>
    <row r="2695" spans="1:11" ht="15" customHeight="1">
      <c r="A2695" s="1">
        <v>8</v>
      </c>
      <c r="B2695" s="1">
        <v>1942</v>
      </c>
      <c r="C2695" s="1" t="s">
        <v>53</v>
      </c>
      <c r="D2695" s="1" t="s">
        <v>780</v>
      </c>
      <c r="E2695" s="1" t="s">
        <v>781</v>
      </c>
      <c r="F2695" s="1">
        <v>5420</v>
      </c>
      <c r="G2695" s="1">
        <v>95.27</v>
      </c>
      <c r="H2695" s="1">
        <v>57</v>
      </c>
      <c r="I2695" s="1">
        <v>80</v>
      </c>
      <c r="J2695" s="1" t="s">
        <v>48</v>
      </c>
      <c r="K2695" s="9" t="str">
        <f t="shared" si="42"/>
        <v>GPA</v>
      </c>
    </row>
    <row r="2696" spans="1:11" ht="15" customHeight="1">
      <c r="A2696" s="1">
        <v>8</v>
      </c>
      <c r="B2696" s="1">
        <v>1942</v>
      </c>
      <c r="C2696" s="1" t="s">
        <v>53</v>
      </c>
      <c r="D2696" s="1" t="s">
        <v>3959</v>
      </c>
      <c r="E2696" s="1" t="s">
        <v>3960</v>
      </c>
      <c r="F2696" s="1">
        <v>400</v>
      </c>
      <c r="G2696" s="1">
        <v>8.85</v>
      </c>
      <c r="H2696" s="1">
        <v>45</v>
      </c>
      <c r="I2696" s="1">
        <v>80</v>
      </c>
      <c r="J2696" s="1" t="s">
        <v>48</v>
      </c>
      <c r="K2696" s="9" t="str">
        <f t="shared" si="42"/>
        <v>GPA</v>
      </c>
    </row>
    <row r="2697" spans="1:11" ht="15" customHeight="1">
      <c r="A2697" s="1">
        <v>8</v>
      </c>
      <c r="B2697" s="1">
        <v>1942</v>
      </c>
      <c r="C2697" s="1" t="s">
        <v>53</v>
      </c>
      <c r="D2697" s="1" t="s">
        <v>784</v>
      </c>
      <c r="E2697" s="1" t="s">
        <v>785</v>
      </c>
      <c r="F2697" s="1">
        <v>9636</v>
      </c>
      <c r="G2697" s="1">
        <v>92.13</v>
      </c>
      <c r="H2697" s="1">
        <v>105</v>
      </c>
      <c r="I2697" s="1">
        <v>80</v>
      </c>
      <c r="J2697" s="1" t="s">
        <v>48</v>
      </c>
      <c r="K2697" s="9" t="str">
        <f t="shared" si="42"/>
        <v>GPA</v>
      </c>
    </row>
    <row r="2698" spans="1:11" ht="15" customHeight="1">
      <c r="A2698" s="1">
        <v>8</v>
      </c>
      <c r="B2698" s="1">
        <v>1942</v>
      </c>
      <c r="C2698" s="1" t="s">
        <v>53</v>
      </c>
      <c r="D2698" s="1" t="s">
        <v>786</v>
      </c>
      <c r="E2698" s="1" t="s">
        <v>787</v>
      </c>
      <c r="F2698" s="1">
        <v>7418</v>
      </c>
      <c r="G2698" s="1">
        <v>119.38</v>
      </c>
      <c r="H2698" s="1">
        <v>62</v>
      </c>
      <c r="I2698" s="1">
        <v>80</v>
      </c>
      <c r="J2698" s="1" t="s">
        <v>48</v>
      </c>
      <c r="K2698" s="9" t="str">
        <f t="shared" si="42"/>
        <v>GPA</v>
      </c>
    </row>
    <row r="2699" spans="1:11" ht="15" customHeight="1">
      <c r="A2699" s="1">
        <v>8</v>
      </c>
      <c r="B2699" s="1">
        <v>1942</v>
      </c>
      <c r="C2699" s="1" t="s">
        <v>53</v>
      </c>
      <c r="D2699" s="1" t="s">
        <v>788</v>
      </c>
      <c r="E2699" s="1" t="s">
        <v>789</v>
      </c>
      <c r="F2699" s="1">
        <v>6262</v>
      </c>
      <c r="G2699" s="1">
        <v>87.6</v>
      </c>
      <c r="H2699" s="1">
        <v>71</v>
      </c>
      <c r="I2699" s="1">
        <v>80</v>
      </c>
      <c r="J2699" s="1" t="s">
        <v>48</v>
      </c>
      <c r="K2699" s="9" t="str">
        <f t="shared" si="42"/>
        <v>GPA</v>
      </c>
    </row>
    <row r="2700" spans="1:11" ht="15" customHeight="1">
      <c r="A2700" s="1">
        <v>8</v>
      </c>
      <c r="B2700" s="1">
        <v>1942</v>
      </c>
      <c r="C2700" s="1" t="s">
        <v>53</v>
      </c>
      <c r="D2700" s="1" t="s">
        <v>3961</v>
      </c>
      <c r="E2700" s="1" t="s">
        <v>3962</v>
      </c>
      <c r="F2700" s="1">
        <v>8062</v>
      </c>
      <c r="G2700" s="1">
        <v>90.9</v>
      </c>
      <c r="H2700" s="1">
        <v>89</v>
      </c>
      <c r="I2700" s="1">
        <v>80</v>
      </c>
      <c r="J2700" s="1" t="s">
        <v>48</v>
      </c>
      <c r="K2700" s="9" t="str">
        <f t="shared" si="42"/>
        <v>GPA</v>
      </c>
    </row>
    <row r="2701" spans="1:11" ht="15" customHeight="1">
      <c r="A2701" s="1">
        <v>8</v>
      </c>
      <c r="B2701" s="1">
        <v>1942</v>
      </c>
      <c r="C2701" s="1" t="s">
        <v>53</v>
      </c>
      <c r="D2701" s="1" t="s">
        <v>790</v>
      </c>
      <c r="E2701" s="1" t="s">
        <v>791</v>
      </c>
      <c r="F2701" s="1">
        <v>6908</v>
      </c>
      <c r="G2701" s="1">
        <v>118.2</v>
      </c>
      <c r="H2701" s="1">
        <v>58</v>
      </c>
      <c r="I2701" s="1">
        <v>80</v>
      </c>
      <c r="J2701" s="1" t="s">
        <v>48</v>
      </c>
      <c r="K2701" s="9" t="str">
        <f t="shared" si="42"/>
        <v>GPA</v>
      </c>
    </row>
    <row r="2702" spans="1:11" ht="15" customHeight="1">
      <c r="A2702" s="1">
        <v>8</v>
      </c>
      <c r="B2702" s="1">
        <v>1942</v>
      </c>
      <c r="C2702" s="1" t="s">
        <v>53</v>
      </c>
      <c r="D2702" s="1" t="s">
        <v>3963</v>
      </c>
      <c r="E2702" s="1" t="s">
        <v>3964</v>
      </c>
      <c r="F2702" s="1">
        <v>1319</v>
      </c>
      <c r="G2702" s="1">
        <v>23.34</v>
      </c>
      <c r="H2702" s="1">
        <v>57</v>
      </c>
      <c r="I2702" s="1">
        <v>80</v>
      </c>
      <c r="J2702" s="1" t="s">
        <v>48</v>
      </c>
      <c r="K2702" s="9" t="str">
        <f t="shared" si="42"/>
        <v>GPA</v>
      </c>
    </row>
    <row r="2703" spans="1:11" ht="15" customHeight="1">
      <c r="A2703" s="1">
        <v>8</v>
      </c>
      <c r="B2703" s="1">
        <v>1942</v>
      </c>
      <c r="C2703" s="1" t="s">
        <v>53</v>
      </c>
      <c r="D2703" s="1" t="s">
        <v>3965</v>
      </c>
      <c r="E2703" s="1" t="s">
        <v>3966</v>
      </c>
      <c r="F2703" s="1">
        <v>589</v>
      </c>
      <c r="G2703" s="1">
        <v>8.8800000000000008</v>
      </c>
      <c r="H2703" s="1">
        <v>66</v>
      </c>
      <c r="I2703" s="1">
        <v>80</v>
      </c>
      <c r="J2703" s="1" t="s">
        <v>48</v>
      </c>
      <c r="K2703" s="9" t="str">
        <f t="shared" si="42"/>
        <v>GPA</v>
      </c>
    </row>
    <row r="2704" spans="1:11" ht="15" customHeight="1">
      <c r="A2704" s="1">
        <v>8</v>
      </c>
      <c r="B2704" s="1">
        <v>1942</v>
      </c>
      <c r="C2704" s="1" t="s">
        <v>53</v>
      </c>
      <c r="D2704" s="1" t="s">
        <v>792</v>
      </c>
      <c r="E2704" s="1" t="s">
        <v>793</v>
      </c>
      <c r="F2704" s="1">
        <v>5642</v>
      </c>
      <c r="G2704" s="1">
        <v>104.77</v>
      </c>
      <c r="H2704" s="1">
        <v>54</v>
      </c>
      <c r="I2704" s="1">
        <v>80</v>
      </c>
      <c r="J2704" s="1" t="s">
        <v>48</v>
      </c>
      <c r="K2704" s="9" t="str">
        <f t="shared" si="42"/>
        <v>GPA</v>
      </c>
    </row>
    <row r="2705" spans="1:11" ht="15" customHeight="1">
      <c r="A2705" s="1">
        <v>8</v>
      </c>
      <c r="B2705" s="1">
        <v>1942</v>
      </c>
      <c r="C2705" s="1" t="s">
        <v>53</v>
      </c>
      <c r="D2705" s="1" t="s">
        <v>794</v>
      </c>
      <c r="E2705" s="1" t="s">
        <v>795</v>
      </c>
      <c r="F2705" s="1">
        <v>3468</v>
      </c>
      <c r="G2705" s="1">
        <v>72.28</v>
      </c>
      <c r="H2705" s="1">
        <v>48</v>
      </c>
      <c r="I2705" s="1">
        <v>80</v>
      </c>
      <c r="J2705" s="1" t="s">
        <v>48</v>
      </c>
      <c r="K2705" s="9" t="str">
        <f t="shared" si="42"/>
        <v>GPA</v>
      </c>
    </row>
    <row r="2706" spans="1:11" ht="15" customHeight="1">
      <c r="A2706" s="1">
        <v>8</v>
      </c>
      <c r="B2706" s="1">
        <v>1942</v>
      </c>
      <c r="C2706" s="1" t="s">
        <v>53</v>
      </c>
      <c r="D2706" s="1" t="s">
        <v>3967</v>
      </c>
      <c r="E2706" s="1" t="s">
        <v>3968</v>
      </c>
      <c r="F2706" s="1">
        <v>365</v>
      </c>
      <c r="G2706" s="1">
        <v>8.99</v>
      </c>
      <c r="H2706" s="1">
        <v>41</v>
      </c>
      <c r="I2706" s="1">
        <v>80</v>
      </c>
      <c r="J2706" s="1" t="s">
        <v>48</v>
      </c>
      <c r="K2706" s="9" t="str">
        <f t="shared" si="42"/>
        <v>GPA</v>
      </c>
    </row>
    <row r="2707" spans="1:11" ht="15" customHeight="1">
      <c r="A2707" s="1">
        <v>8</v>
      </c>
      <c r="B2707" s="1">
        <v>1942</v>
      </c>
      <c r="C2707" s="1" t="s">
        <v>53</v>
      </c>
      <c r="D2707" s="1" t="s">
        <v>3969</v>
      </c>
      <c r="E2707" s="1" t="s">
        <v>3970</v>
      </c>
      <c r="F2707" s="1">
        <v>3557</v>
      </c>
      <c r="G2707" s="1">
        <v>74.22</v>
      </c>
      <c r="H2707" s="1">
        <v>48</v>
      </c>
      <c r="I2707" s="1">
        <v>80</v>
      </c>
      <c r="J2707" s="1" t="s">
        <v>48</v>
      </c>
      <c r="K2707" s="9" t="str">
        <f t="shared" si="42"/>
        <v>GPA</v>
      </c>
    </row>
    <row r="2708" spans="1:11" ht="15" customHeight="1">
      <c r="A2708" s="1">
        <v>8</v>
      </c>
      <c r="B2708" s="1">
        <v>1942</v>
      </c>
      <c r="C2708" s="1" t="s">
        <v>53</v>
      </c>
      <c r="D2708" s="1" t="s">
        <v>796</v>
      </c>
      <c r="E2708" s="1" t="s">
        <v>797</v>
      </c>
      <c r="F2708" s="1">
        <v>8236</v>
      </c>
      <c r="G2708" s="1">
        <v>116.29</v>
      </c>
      <c r="H2708" s="1">
        <v>71</v>
      </c>
      <c r="I2708" s="1">
        <v>80</v>
      </c>
      <c r="J2708" s="1" t="s">
        <v>48</v>
      </c>
      <c r="K2708" s="9" t="str">
        <f t="shared" si="42"/>
        <v>GPA</v>
      </c>
    </row>
    <row r="2709" spans="1:11" ht="15" customHeight="1">
      <c r="A2709" s="1">
        <v>8</v>
      </c>
      <c r="B2709" s="1">
        <v>1942</v>
      </c>
      <c r="C2709" s="1" t="s">
        <v>53</v>
      </c>
      <c r="D2709" s="1" t="s">
        <v>3971</v>
      </c>
      <c r="E2709" s="1" t="s">
        <v>3972</v>
      </c>
      <c r="F2709" s="1">
        <v>3116</v>
      </c>
      <c r="G2709" s="1">
        <v>52.49</v>
      </c>
      <c r="H2709" s="1">
        <v>59</v>
      </c>
      <c r="I2709" s="1">
        <v>80</v>
      </c>
      <c r="J2709" s="1" t="s">
        <v>48</v>
      </c>
      <c r="K2709" s="9" t="str">
        <f t="shared" si="42"/>
        <v>GPA</v>
      </c>
    </row>
    <row r="2710" spans="1:11" ht="15" customHeight="1">
      <c r="A2710" s="1">
        <v>8</v>
      </c>
      <c r="B2710" s="1">
        <v>1942</v>
      </c>
      <c r="C2710" s="1" t="s">
        <v>53</v>
      </c>
      <c r="D2710" s="1" t="s">
        <v>3973</v>
      </c>
      <c r="E2710" s="1" t="s">
        <v>3974</v>
      </c>
      <c r="F2710" s="1">
        <v>5282</v>
      </c>
      <c r="G2710" s="1">
        <v>84.98</v>
      </c>
      <c r="H2710" s="1">
        <v>62</v>
      </c>
      <c r="I2710" s="1">
        <v>80</v>
      </c>
      <c r="J2710" s="1" t="s">
        <v>48</v>
      </c>
      <c r="K2710" s="9" t="str">
        <f t="shared" si="42"/>
        <v>GPA</v>
      </c>
    </row>
    <row r="2711" spans="1:11" ht="15" customHeight="1">
      <c r="A2711" s="1">
        <v>8</v>
      </c>
      <c r="B2711" s="1">
        <v>1942</v>
      </c>
      <c r="C2711" s="1" t="s">
        <v>53</v>
      </c>
      <c r="D2711" s="1" t="s">
        <v>3975</v>
      </c>
      <c r="E2711" s="1" t="s">
        <v>3976</v>
      </c>
      <c r="F2711" s="1">
        <v>5175</v>
      </c>
      <c r="G2711" s="1">
        <v>85.92</v>
      </c>
      <c r="H2711" s="1">
        <v>60</v>
      </c>
      <c r="I2711" s="1">
        <v>80</v>
      </c>
      <c r="J2711" s="1" t="s">
        <v>48</v>
      </c>
      <c r="K2711" s="9" t="str">
        <f t="shared" si="42"/>
        <v>GPA</v>
      </c>
    </row>
    <row r="2712" spans="1:11" ht="15" customHeight="1">
      <c r="A2712" s="1">
        <v>8</v>
      </c>
      <c r="B2712" s="1">
        <v>1942</v>
      </c>
      <c r="C2712" s="1" t="s">
        <v>53</v>
      </c>
      <c r="D2712" s="1" t="s">
        <v>3977</v>
      </c>
      <c r="E2712" s="1" t="s">
        <v>3978</v>
      </c>
      <c r="F2712" s="1">
        <v>5177</v>
      </c>
      <c r="G2712" s="1">
        <v>87.69</v>
      </c>
      <c r="H2712" s="1">
        <v>59</v>
      </c>
      <c r="I2712" s="1">
        <v>80</v>
      </c>
      <c r="J2712" s="1" t="s">
        <v>48</v>
      </c>
      <c r="K2712" s="9" t="str">
        <f t="shared" si="42"/>
        <v>GPA</v>
      </c>
    </row>
    <row r="2713" spans="1:11" ht="15" customHeight="1">
      <c r="A2713" s="1">
        <v>8</v>
      </c>
      <c r="B2713" s="1">
        <v>1942</v>
      </c>
      <c r="C2713" s="1" t="s">
        <v>53</v>
      </c>
      <c r="D2713" s="1" t="s">
        <v>3979</v>
      </c>
      <c r="E2713" s="1" t="s">
        <v>3980</v>
      </c>
      <c r="F2713" s="1">
        <v>3299</v>
      </c>
      <c r="G2713" s="1">
        <v>55.24</v>
      </c>
      <c r="H2713" s="1">
        <v>60</v>
      </c>
      <c r="I2713" s="1">
        <v>80</v>
      </c>
      <c r="J2713" s="1" t="s">
        <v>48</v>
      </c>
      <c r="K2713" s="9" t="str">
        <f t="shared" si="42"/>
        <v>GPA</v>
      </c>
    </row>
    <row r="2714" spans="1:11" ht="15" customHeight="1">
      <c r="A2714" s="1">
        <v>8</v>
      </c>
      <c r="B2714" s="1">
        <v>1942</v>
      </c>
      <c r="C2714" s="1" t="s">
        <v>53</v>
      </c>
      <c r="D2714" s="1" t="s">
        <v>3981</v>
      </c>
      <c r="E2714" s="1" t="s">
        <v>3982</v>
      </c>
      <c r="F2714" s="1">
        <v>2224</v>
      </c>
      <c r="G2714" s="1">
        <v>40.549999999999997</v>
      </c>
      <c r="H2714" s="1">
        <v>55</v>
      </c>
      <c r="I2714" s="1">
        <v>80</v>
      </c>
      <c r="J2714" s="1" t="s">
        <v>48</v>
      </c>
      <c r="K2714" s="9" t="str">
        <f t="shared" si="42"/>
        <v>GPA</v>
      </c>
    </row>
    <row r="2715" spans="1:11" ht="15" customHeight="1">
      <c r="A2715" s="1">
        <v>8</v>
      </c>
      <c r="B2715" s="1">
        <v>1942</v>
      </c>
      <c r="C2715" s="1" t="s">
        <v>53</v>
      </c>
      <c r="D2715" s="1" t="s">
        <v>3983</v>
      </c>
      <c r="E2715" s="1" t="s">
        <v>3984</v>
      </c>
      <c r="F2715" s="1">
        <v>4290</v>
      </c>
      <c r="G2715" s="1">
        <v>78.67</v>
      </c>
      <c r="H2715" s="1">
        <v>55</v>
      </c>
      <c r="I2715" s="1">
        <v>80</v>
      </c>
      <c r="J2715" s="1" t="s">
        <v>48</v>
      </c>
      <c r="K2715" s="9" t="str">
        <f t="shared" si="42"/>
        <v>GPA</v>
      </c>
    </row>
    <row r="2716" spans="1:11" ht="15" customHeight="1">
      <c r="A2716" s="1">
        <v>8</v>
      </c>
      <c r="B2716" s="1">
        <v>1942</v>
      </c>
      <c r="C2716" s="1" t="s">
        <v>53</v>
      </c>
      <c r="D2716" s="1" t="s">
        <v>3985</v>
      </c>
      <c r="E2716" s="1" t="s">
        <v>3986</v>
      </c>
      <c r="F2716" s="1">
        <v>3861</v>
      </c>
      <c r="G2716" s="1">
        <v>44.68</v>
      </c>
      <c r="H2716" s="1">
        <v>86</v>
      </c>
      <c r="I2716" s="1">
        <v>80</v>
      </c>
      <c r="J2716" s="1" t="s">
        <v>48</v>
      </c>
      <c r="K2716" s="9" t="str">
        <f t="shared" si="42"/>
        <v>GPA</v>
      </c>
    </row>
    <row r="2717" spans="1:11" ht="15" customHeight="1">
      <c r="A2717" s="1">
        <v>8</v>
      </c>
      <c r="B2717" s="1">
        <v>1942</v>
      </c>
      <c r="C2717" s="1" t="s">
        <v>53</v>
      </c>
      <c r="D2717" s="1" t="s">
        <v>3987</v>
      </c>
      <c r="E2717" s="1" t="s">
        <v>3988</v>
      </c>
      <c r="F2717" s="1">
        <v>4703</v>
      </c>
      <c r="G2717" s="1">
        <v>85.85</v>
      </c>
      <c r="H2717" s="1">
        <v>55</v>
      </c>
      <c r="I2717" s="1">
        <v>80</v>
      </c>
      <c r="J2717" s="1" t="s">
        <v>48</v>
      </c>
      <c r="K2717" s="9" t="str">
        <f t="shared" si="42"/>
        <v>GPA</v>
      </c>
    </row>
    <row r="2718" spans="1:11" ht="15" customHeight="1">
      <c r="A2718" s="1">
        <v>8</v>
      </c>
      <c r="B2718" s="1">
        <v>1942</v>
      </c>
      <c r="C2718" s="1" t="s">
        <v>53</v>
      </c>
      <c r="D2718" s="1" t="s">
        <v>3989</v>
      </c>
      <c r="E2718" s="1" t="s">
        <v>3990</v>
      </c>
      <c r="F2718" s="1">
        <v>4364</v>
      </c>
      <c r="G2718" s="1">
        <v>76.069999999999993</v>
      </c>
      <c r="H2718" s="1">
        <v>57</v>
      </c>
      <c r="I2718" s="1">
        <v>80</v>
      </c>
      <c r="J2718" s="1" t="s">
        <v>48</v>
      </c>
      <c r="K2718" s="9" t="str">
        <f t="shared" si="42"/>
        <v>GPA</v>
      </c>
    </row>
    <row r="2719" spans="1:11" ht="15" customHeight="1">
      <c r="A2719" s="1">
        <v>8</v>
      </c>
      <c r="B2719" s="1">
        <v>1942</v>
      </c>
      <c r="C2719" s="1" t="s">
        <v>53</v>
      </c>
      <c r="D2719" s="1" t="s">
        <v>3991</v>
      </c>
      <c r="E2719" s="1" t="s">
        <v>3992</v>
      </c>
      <c r="F2719" s="1">
        <v>216</v>
      </c>
      <c r="G2719" s="1">
        <v>7.07</v>
      </c>
      <c r="H2719" s="1">
        <v>31</v>
      </c>
      <c r="I2719" s="1">
        <v>80</v>
      </c>
      <c r="J2719" s="1" t="s">
        <v>48</v>
      </c>
      <c r="K2719" s="9" t="str">
        <f t="shared" si="42"/>
        <v>GPA</v>
      </c>
    </row>
    <row r="2720" spans="1:11" ht="15" customHeight="1">
      <c r="A2720" s="1">
        <v>8</v>
      </c>
      <c r="B2720" s="1">
        <v>1942</v>
      </c>
      <c r="C2720" s="1" t="s">
        <v>53</v>
      </c>
      <c r="D2720" s="1" t="s">
        <v>3993</v>
      </c>
      <c r="E2720" s="1" t="s">
        <v>3994</v>
      </c>
      <c r="F2720" s="1">
        <v>769</v>
      </c>
      <c r="G2720" s="1">
        <v>24.54</v>
      </c>
      <c r="H2720" s="1">
        <v>31</v>
      </c>
      <c r="I2720" s="1">
        <v>80</v>
      </c>
      <c r="J2720" s="1" t="s">
        <v>48</v>
      </c>
      <c r="K2720" s="9" t="str">
        <f t="shared" si="42"/>
        <v>GPA</v>
      </c>
    </row>
    <row r="2721" spans="1:11" ht="15" customHeight="1">
      <c r="A2721" s="1">
        <v>8</v>
      </c>
      <c r="B2721" s="1">
        <v>1942</v>
      </c>
      <c r="C2721" s="1" t="s">
        <v>53</v>
      </c>
      <c r="D2721" s="1" t="s">
        <v>3995</v>
      </c>
      <c r="E2721" s="1" t="s">
        <v>3996</v>
      </c>
      <c r="F2721" s="1">
        <v>1831</v>
      </c>
      <c r="G2721" s="1">
        <v>35.69</v>
      </c>
      <c r="H2721" s="1">
        <v>51</v>
      </c>
      <c r="I2721" s="1">
        <v>80</v>
      </c>
      <c r="J2721" s="1" t="s">
        <v>48</v>
      </c>
      <c r="K2721" s="9" t="str">
        <f t="shared" si="42"/>
        <v>GPA</v>
      </c>
    </row>
    <row r="2722" spans="1:11" ht="15" customHeight="1">
      <c r="A2722" s="1">
        <v>8</v>
      </c>
      <c r="B2722" s="1">
        <v>1942</v>
      </c>
      <c r="C2722" s="1" t="s">
        <v>53</v>
      </c>
      <c r="D2722" s="1" t="s">
        <v>3997</v>
      </c>
      <c r="E2722" s="1" t="s">
        <v>3998</v>
      </c>
      <c r="F2722" s="1">
        <v>1166</v>
      </c>
      <c r="G2722" s="1">
        <v>30.06</v>
      </c>
      <c r="H2722" s="1">
        <v>39</v>
      </c>
      <c r="I2722" s="1">
        <v>80</v>
      </c>
      <c r="J2722" s="1" t="s">
        <v>48</v>
      </c>
      <c r="K2722" s="9" t="str">
        <f t="shared" si="42"/>
        <v>GPA</v>
      </c>
    </row>
    <row r="2723" spans="1:11" ht="15" customHeight="1">
      <c r="A2723" s="1">
        <v>8</v>
      </c>
      <c r="B2723" s="1">
        <v>1942</v>
      </c>
      <c r="C2723" s="1" t="s">
        <v>53</v>
      </c>
      <c r="D2723" s="1" t="s">
        <v>3999</v>
      </c>
      <c r="E2723" s="1" t="s">
        <v>4000</v>
      </c>
      <c r="F2723" s="1">
        <v>1085</v>
      </c>
      <c r="G2723" s="1">
        <v>24.22</v>
      </c>
      <c r="H2723" s="1">
        <v>45</v>
      </c>
      <c r="I2723" s="1">
        <v>80</v>
      </c>
      <c r="J2723" s="1" t="s">
        <v>48</v>
      </c>
      <c r="K2723" s="9" t="str">
        <f t="shared" si="42"/>
        <v>GPA</v>
      </c>
    </row>
    <row r="2724" spans="1:11" ht="15" customHeight="1">
      <c r="A2724" s="1">
        <v>8</v>
      </c>
      <c r="B2724" s="1">
        <v>1942</v>
      </c>
      <c r="C2724" s="1" t="s">
        <v>53</v>
      </c>
      <c r="D2724" s="1" t="s">
        <v>4001</v>
      </c>
      <c r="E2724" s="1" t="s">
        <v>4002</v>
      </c>
      <c r="F2724" s="1">
        <v>1174</v>
      </c>
      <c r="G2724" s="1">
        <v>13.85</v>
      </c>
      <c r="H2724" s="1">
        <v>85</v>
      </c>
      <c r="I2724" s="1">
        <v>80</v>
      </c>
      <c r="J2724" s="1" t="s">
        <v>48</v>
      </c>
      <c r="K2724" s="9" t="str">
        <f t="shared" si="42"/>
        <v>GPA</v>
      </c>
    </row>
    <row r="2725" spans="1:11" ht="15" customHeight="1">
      <c r="A2725" s="1">
        <v>8</v>
      </c>
      <c r="B2725" s="1">
        <v>1942</v>
      </c>
      <c r="C2725" s="1" t="s">
        <v>53</v>
      </c>
      <c r="D2725" s="1" t="s">
        <v>4003</v>
      </c>
      <c r="E2725" s="1" t="s">
        <v>4004</v>
      </c>
      <c r="F2725" s="1">
        <v>5298</v>
      </c>
      <c r="G2725" s="1">
        <v>35.729999999999997</v>
      </c>
      <c r="H2725" s="1">
        <v>148</v>
      </c>
      <c r="I2725" s="1">
        <v>80</v>
      </c>
      <c r="J2725" s="1" t="s">
        <v>48</v>
      </c>
      <c r="K2725" s="9" t="str">
        <f t="shared" si="42"/>
        <v>GPA</v>
      </c>
    </row>
    <row r="2726" spans="1:11" ht="15" customHeight="1">
      <c r="A2726" s="1">
        <v>8</v>
      </c>
      <c r="B2726" s="1">
        <v>1942</v>
      </c>
      <c r="C2726" s="1" t="s">
        <v>53</v>
      </c>
      <c r="D2726" s="1" t="s">
        <v>4005</v>
      </c>
      <c r="E2726" s="1" t="s">
        <v>4006</v>
      </c>
      <c r="F2726" s="1">
        <v>1835</v>
      </c>
      <c r="G2726" s="1">
        <v>43.95</v>
      </c>
      <c r="H2726" s="1">
        <v>42</v>
      </c>
      <c r="I2726" s="1">
        <v>80</v>
      </c>
      <c r="J2726" s="1" t="s">
        <v>48</v>
      </c>
      <c r="K2726" s="9" t="str">
        <f t="shared" si="42"/>
        <v>GPA</v>
      </c>
    </row>
    <row r="2727" spans="1:11" ht="15" customHeight="1">
      <c r="A2727" s="1">
        <v>8</v>
      </c>
      <c r="B2727" s="1">
        <v>1942</v>
      </c>
      <c r="C2727" s="1" t="s">
        <v>53</v>
      </c>
      <c r="D2727" s="1" t="s">
        <v>4007</v>
      </c>
      <c r="E2727" s="1" t="s">
        <v>4008</v>
      </c>
      <c r="F2727" s="1">
        <v>1437</v>
      </c>
      <c r="G2727" s="1">
        <v>27.64</v>
      </c>
      <c r="H2727" s="1">
        <v>52</v>
      </c>
      <c r="I2727" s="1">
        <v>80</v>
      </c>
      <c r="J2727" s="1" t="s">
        <v>48</v>
      </c>
      <c r="K2727" s="9" t="str">
        <f t="shared" si="42"/>
        <v>GPA</v>
      </c>
    </row>
    <row r="2728" spans="1:11" ht="15" customHeight="1">
      <c r="A2728" s="1">
        <v>8</v>
      </c>
      <c r="B2728" s="1">
        <v>1942</v>
      </c>
      <c r="C2728" s="1" t="s">
        <v>53</v>
      </c>
      <c r="D2728" s="1" t="s">
        <v>4009</v>
      </c>
      <c r="E2728" s="1" t="s">
        <v>4010</v>
      </c>
      <c r="F2728" s="1">
        <v>251</v>
      </c>
      <c r="G2728" s="1">
        <v>8.25</v>
      </c>
      <c r="H2728" s="1">
        <v>30</v>
      </c>
      <c r="I2728" s="1">
        <v>80</v>
      </c>
      <c r="J2728" s="1" t="s">
        <v>48</v>
      </c>
      <c r="K2728" s="9" t="str">
        <f t="shared" si="42"/>
        <v>GPA</v>
      </c>
    </row>
    <row r="2729" spans="1:11" ht="15" customHeight="1">
      <c r="A2729" s="1">
        <v>8</v>
      </c>
      <c r="B2729" s="1">
        <v>1942</v>
      </c>
      <c r="C2729" s="1" t="s">
        <v>53</v>
      </c>
      <c r="D2729" s="1" t="s">
        <v>4011</v>
      </c>
      <c r="E2729" s="1" t="s">
        <v>4012</v>
      </c>
      <c r="F2729" s="1">
        <v>864</v>
      </c>
      <c r="G2729" s="1">
        <v>21.55</v>
      </c>
      <c r="H2729" s="1">
        <v>40</v>
      </c>
      <c r="I2729" s="1">
        <v>80</v>
      </c>
      <c r="J2729" s="1" t="s">
        <v>48</v>
      </c>
      <c r="K2729" s="9" t="str">
        <f t="shared" si="42"/>
        <v>GPA</v>
      </c>
    </row>
    <row r="2730" spans="1:11" ht="15" customHeight="1">
      <c r="A2730" s="1">
        <v>8</v>
      </c>
      <c r="B2730" s="1">
        <v>1942</v>
      </c>
      <c r="C2730" s="1" t="s">
        <v>18</v>
      </c>
      <c r="D2730" s="1" t="s">
        <v>524</v>
      </c>
      <c r="E2730" s="1" t="s">
        <v>525</v>
      </c>
      <c r="F2730" s="1">
        <v>1177</v>
      </c>
      <c r="G2730" s="1">
        <v>43.08</v>
      </c>
      <c r="H2730" s="1">
        <v>27</v>
      </c>
      <c r="I2730" s="1">
        <v>22</v>
      </c>
      <c r="J2730" s="1" t="s">
        <v>48</v>
      </c>
      <c r="K2730" s="9" t="str">
        <f t="shared" si="42"/>
        <v>GPA</v>
      </c>
    </row>
    <row r="2731" spans="1:11" ht="15" customHeight="1">
      <c r="A2731" s="1">
        <v>8</v>
      </c>
      <c r="B2731" s="1">
        <v>1942</v>
      </c>
      <c r="C2731" s="1" t="s">
        <v>53</v>
      </c>
      <c r="D2731" s="1" t="s">
        <v>524</v>
      </c>
      <c r="E2731" s="1" t="s">
        <v>525</v>
      </c>
      <c r="F2731" s="1">
        <v>244</v>
      </c>
      <c r="G2731" s="1">
        <v>3.08</v>
      </c>
      <c r="H2731" s="1">
        <v>79</v>
      </c>
      <c r="I2731" s="1">
        <v>80</v>
      </c>
      <c r="J2731" s="1" t="s">
        <v>48</v>
      </c>
      <c r="K2731" s="9" t="str">
        <f t="shared" si="42"/>
        <v>GPA</v>
      </c>
    </row>
    <row r="2732" spans="1:11" ht="15" customHeight="1">
      <c r="A2732" s="1">
        <v>8</v>
      </c>
      <c r="B2732" s="1">
        <v>1942</v>
      </c>
      <c r="C2732" s="1" t="s">
        <v>18</v>
      </c>
      <c r="D2732" s="1" t="s">
        <v>798</v>
      </c>
      <c r="E2732" s="1" t="s">
        <v>799</v>
      </c>
      <c r="F2732" s="1">
        <v>355</v>
      </c>
      <c r="G2732" s="1">
        <v>7.09</v>
      </c>
      <c r="H2732" s="1">
        <v>50</v>
      </c>
      <c r="I2732" s="1">
        <v>22</v>
      </c>
      <c r="J2732" s="1" t="s">
        <v>48</v>
      </c>
      <c r="K2732" s="9" t="str">
        <f t="shared" si="42"/>
        <v>GPA</v>
      </c>
    </row>
    <row r="2733" spans="1:11" ht="15" customHeight="1">
      <c r="A2733" s="1">
        <v>8</v>
      </c>
      <c r="B2733" s="1">
        <v>1942</v>
      </c>
      <c r="C2733" s="1" t="s">
        <v>19</v>
      </c>
      <c r="D2733" s="1" t="s">
        <v>800</v>
      </c>
      <c r="E2733" s="1" t="s">
        <v>801</v>
      </c>
      <c r="F2733" s="1">
        <v>3924</v>
      </c>
      <c r="G2733" s="1">
        <v>94.2</v>
      </c>
      <c r="H2733" s="1">
        <v>42</v>
      </c>
      <c r="I2733" s="1">
        <v>17</v>
      </c>
      <c r="J2733" s="1" t="s">
        <v>48</v>
      </c>
      <c r="K2733" s="9" t="str">
        <f t="shared" si="42"/>
        <v>GPA</v>
      </c>
    </row>
    <row r="2734" spans="1:11" ht="15" customHeight="1">
      <c r="A2734" s="1">
        <v>8</v>
      </c>
      <c r="B2734" s="1">
        <v>1942</v>
      </c>
      <c r="C2734" s="1" t="s">
        <v>21</v>
      </c>
      <c r="D2734" s="1" t="s">
        <v>802</v>
      </c>
      <c r="E2734" s="1" t="s">
        <v>803</v>
      </c>
      <c r="F2734" s="1">
        <v>1457</v>
      </c>
      <c r="G2734" s="1">
        <v>58.62</v>
      </c>
      <c r="H2734" s="1">
        <v>25</v>
      </c>
      <c r="I2734" s="1">
        <v>20</v>
      </c>
      <c r="J2734" s="1" t="s">
        <v>48</v>
      </c>
      <c r="K2734" s="9" t="str">
        <f t="shared" si="42"/>
        <v>GPA</v>
      </c>
    </row>
    <row r="2735" spans="1:11" ht="15" customHeight="1">
      <c r="A2735" s="1">
        <v>8</v>
      </c>
      <c r="B2735" s="1">
        <v>1942</v>
      </c>
      <c r="C2735" s="1" t="s">
        <v>21</v>
      </c>
      <c r="D2735" s="1" t="s">
        <v>804</v>
      </c>
      <c r="E2735" s="1" t="s">
        <v>805</v>
      </c>
      <c r="F2735" s="1">
        <v>1186</v>
      </c>
      <c r="G2735" s="1">
        <v>93.17</v>
      </c>
      <c r="H2735" s="1">
        <v>13</v>
      </c>
      <c r="I2735" s="1">
        <v>20</v>
      </c>
      <c r="J2735" s="1" t="s">
        <v>48</v>
      </c>
      <c r="K2735" s="9" t="str">
        <f t="shared" si="42"/>
        <v>GPA</v>
      </c>
    </row>
    <row r="2736" spans="1:11" ht="15" customHeight="1">
      <c r="A2736" s="1">
        <v>8</v>
      </c>
      <c r="B2736" s="1">
        <v>1942</v>
      </c>
      <c r="C2736" s="1" t="s">
        <v>53</v>
      </c>
      <c r="D2736" s="1" t="s">
        <v>806</v>
      </c>
      <c r="E2736" s="1" t="s">
        <v>807</v>
      </c>
      <c r="F2736" s="1">
        <v>8673</v>
      </c>
      <c r="G2736" s="1">
        <v>105.61</v>
      </c>
      <c r="H2736" s="1">
        <v>82</v>
      </c>
      <c r="I2736" s="1">
        <v>80</v>
      </c>
      <c r="J2736" s="1" t="s">
        <v>808</v>
      </c>
      <c r="K2736" s="9" t="str">
        <f t="shared" si="42"/>
        <v>TERCEIRA</v>
      </c>
    </row>
    <row r="2737" spans="1:11" ht="15" customHeight="1">
      <c r="A2737" s="1">
        <v>8</v>
      </c>
      <c r="B2737" s="1">
        <v>1942</v>
      </c>
      <c r="C2737" s="1" t="s">
        <v>53</v>
      </c>
      <c r="D2737" s="1" t="s">
        <v>809</v>
      </c>
      <c r="E2737" s="1" t="s">
        <v>810</v>
      </c>
      <c r="F2737" s="1">
        <v>8096</v>
      </c>
      <c r="G2737" s="1">
        <v>93.59</v>
      </c>
      <c r="H2737" s="1">
        <v>87</v>
      </c>
      <c r="I2737" s="1">
        <v>80</v>
      </c>
      <c r="J2737" s="1" t="s">
        <v>808</v>
      </c>
      <c r="K2737" s="9" t="str">
        <f t="shared" si="42"/>
        <v>TERCEIRA</v>
      </c>
    </row>
    <row r="2738" spans="1:11" ht="15" customHeight="1">
      <c r="A2738" s="1">
        <v>8</v>
      </c>
      <c r="B2738" s="1">
        <v>1942</v>
      </c>
      <c r="C2738" s="1" t="s">
        <v>53</v>
      </c>
      <c r="D2738" s="1" t="s">
        <v>817</v>
      </c>
      <c r="E2738" s="1" t="s">
        <v>818</v>
      </c>
      <c r="F2738" s="1">
        <v>10625</v>
      </c>
      <c r="G2738" s="1">
        <v>84.29</v>
      </c>
      <c r="H2738" s="1">
        <v>126</v>
      </c>
      <c r="I2738" s="1">
        <v>80</v>
      </c>
      <c r="J2738" s="1" t="s">
        <v>808</v>
      </c>
      <c r="K2738" s="9" t="str">
        <f t="shared" si="42"/>
        <v>TERCEIRA</v>
      </c>
    </row>
    <row r="2739" spans="1:11" ht="15" customHeight="1">
      <c r="A2739" s="1">
        <v>8</v>
      </c>
      <c r="B2739" s="1">
        <v>1942</v>
      </c>
      <c r="C2739" s="1" t="s">
        <v>53</v>
      </c>
      <c r="D2739" s="1" t="s">
        <v>819</v>
      </c>
      <c r="E2739" s="1" t="s">
        <v>820</v>
      </c>
      <c r="F2739" s="1">
        <v>11281</v>
      </c>
      <c r="G2739" s="1">
        <v>131.94999999999999</v>
      </c>
      <c r="H2739" s="1">
        <v>85</v>
      </c>
      <c r="I2739" s="1">
        <v>80</v>
      </c>
      <c r="J2739" s="1" t="s">
        <v>808</v>
      </c>
      <c r="K2739" s="9" t="str">
        <f t="shared" si="42"/>
        <v>TERCEIRA</v>
      </c>
    </row>
    <row r="2740" spans="1:11" ht="15" customHeight="1">
      <c r="A2740" s="1">
        <v>8</v>
      </c>
      <c r="B2740" s="1">
        <v>1942</v>
      </c>
      <c r="C2740" s="1" t="s">
        <v>53</v>
      </c>
      <c r="D2740" s="1" t="s">
        <v>821</v>
      </c>
      <c r="E2740" s="1" t="s">
        <v>822</v>
      </c>
      <c r="F2740" s="1">
        <v>9293</v>
      </c>
      <c r="G2740" s="1">
        <v>113.01</v>
      </c>
      <c r="H2740" s="1">
        <v>82</v>
      </c>
      <c r="I2740" s="1">
        <v>80</v>
      </c>
      <c r="J2740" s="1" t="s">
        <v>808</v>
      </c>
      <c r="K2740" s="9" t="str">
        <f t="shared" si="42"/>
        <v>TERCEIRA</v>
      </c>
    </row>
    <row r="2741" spans="1:11" ht="15" customHeight="1">
      <c r="A2741" s="1">
        <v>8</v>
      </c>
      <c r="B2741" s="1">
        <v>1942</v>
      </c>
      <c r="C2741" s="1" t="s">
        <v>53</v>
      </c>
      <c r="D2741" s="1" t="s">
        <v>823</v>
      </c>
      <c r="E2741" s="1" t="s">
        <v>824</v>
      </c>
      <c r="F2741" s="1">
        <v>5980</v>
      </c>
      <c r="G2741" s="1">
        <v>73.13</v>
      </c>
      <c r="H2741" s="1">
        <v>82</v>
      </c>
      <c r="I2741" s="1">
        <v>80</v>
      </c>
      <c r="J2741" s="1" t="s">
        <v>808</v>
      </c>
      <c r="K2741" s="9" t="str">
        <f t="shared" si="42"/>
        <v>TERCEIRA</v>
      </c>
    </row>
    <row r="2742" spans="1:11" ht="15" customHeight="1">
      <c r="A2742" s="1">
        <v>8</v>
      </c>
      <c r="B2742" s="1">
        <v>1942</v>
      </c>
      <c r="C2742" s="1" t="s">
        <v>53</v>
      </c>
      <c r="D2742" s="1" t="s">
        <v>825</v>
      </c>
      <c r="E2742" s="1" t="s">
        <v>826</v>
      </c>
      <c r="F2742" s="1">
        <v>4001</v>
      </c>
      <c r="G2742" s="1">
        <v>19.09</v>
      </c>
      <c r="H2742" s="1">
        <v>210</v>
      </c>
      <c r="I2742" s="1">
        <v>80</v>
      </c>
      <c r="J2742" s="1" t="s">
        <v>808</v>
      </c>
      <c r="K2742" s="9" t="str">
        <f t="shared" si="42"/>
        <v>TERCEIRA</v>
      </c>
    </row>
    <row r="2743" spans="1:11" ht="15" customHeight="1">
      <c r="A2743" s="1">
        <v>8</v>
      </c>
      <c r="B2743" s="1">
        <v>1942</v>
      </c>
      <c r="C2743" s="1" t="s">
        <v>53</v>
      </c>
      <c r="D2743" s="1" t="s">
        <v>827</v>
      </c>
      <c r="E2743" s="1" t="s">
        <v>828</v>
      </c>
      <c r="F2743" s="1">
        <v>6056</v>
      </c>
      <c r="G2743" s="1">
        <v>68.2</v>
      </c>
      <c r="H2743" s="1">
        <v>89</v>
      </c>
      <c r="I2743" s="1">
        <v>80</v>
      </c>
      <c r="J2743" s="1" t="s">
        <v>808</v>
      </c>
      <c r="K2743" s="9" t="str">
        <f t="shared" si="42"/>
        <v>TERCEIRA</v>
      </c>
    </row>
    <row r="2744" spans="1:11" ht="15" customHeight="1">
      <c r="A2744" s="1">
        <v>8</v>
      </c>
      <c r="B2744" s="1">
        <v>1942</v>
      </c>
      <c r="C2744" s="1" t="s">
        <v>53</v>
      </c>
      <c r="D2744" s="1" t="s">
        <v>829</v>
      </c>
      <c r="E2744" s="1" t="s">
        <v>830</v>
      </c>
      <c r="F2744" s="1">
        <v>9733</v>
      </c>
      <c r="G2744" s="1">
        <v>88.41</v>
      </c>
      <c r="H2744" s="1">
        <v>110</v>
      </c>
      <c r="I2744" s="1">
        <v>80</v>
      </c>
      <c r="J2744" s="1" t="s">
        <v>808</v>
      </c>
      <c r="K2744" s="9" t="str">
        <f t="shared" si="42"/>
        <v>TERCEIRA</v>
      </c>
    </row>
    <row r="2745" spans="1:11" ht="15" customHeight="1">
      <c r="A2745" s="1">
        <v>8</v>
      </c>
      <c r="B2745" s="1">
        <v>1942</v>
      </c>
      <c r="C2745" s="1" t="s">
        <v>53</v>
      </c>
      <c r="D2745" s="1" t="s">
        <v>831</v>
      </c>
      <c r="E2745" s="1" t="s">
        <v>832</v>
      </c>
      <c r="F2745" s="1">
        <v>9354</v>
      </c>
      <c r="G2745" s="1">
        <v>122.6</v>
      </c>
      <c r="H2745" s="1">
        <v>76</v>
      </c>
      <c r="I2745" s="1">
        <v>80</v>
      </c>
      <c r="J2745" s="1" t="s">
        <v>808</v>
      </c>
      <c r="K2745" s="9" t="str">
        <f t="shared" si="42"/>
        <v>TERCEIRA</v>
      </c>
    </row>
    <row r="2746" spans="1:11" ht="15" customHeight="1">
      <c r="A2746" s="1">
        <v>8</v>
      </c>
      <c r="B2746" s="1">
        <v>1942</v>
      </c>
      <c r="C2746" s="1" t="s">
        <v>53</v>
      </c>
      <c r="D2746" s="1" t="s">
        <v>833</v>
      </c>
      <c r="E2746" s="1" t="s">
        <v>834</v>
      </c>
      <c r="F2746" s="1">
        <v>13477</v>
      </c>
      <c r="G2746" s="1">
        <v>94.47</v>
      </c>
      <c r="H2746" s="1">
        <v>143</v>
      </c>
      <c r="I2746" s="1">
        <v>80</v>
      </c>
      <c r="J2746" s="1" t="s">
        <v>808</v>
      </c>
      <c r="K2746" s="9" t="str">
        <f t="shared" si="42"/>
        <v>TERCEIRA</v>
      </c>
    </row>
    <row r="2747" spans="1:11" ht="15" customHeight="1">
      <c r="A2747" s="1">
        <v>8</v>
      </c>
      <c r="B2747" s="1">
        <v>1942</v>
      </c>
      <c r="C2747" s="1" t="s">
        <v>53</v>
      </c>
      <c r="D2747" s="1" t="s">
        <v>835</v>
      </c>
      <c r="E2747" s="1" t="s">
        <v>836</v>
      </c>
      <c r="F2747" s="1">
        <v>13630</v>
      </c>
      <c r="G2747" s="1">
        <v>113.29</v>
      </c>
      <c r="H2747" s="1">
        <v>120</v>
      </c>
      <c r="I2747" s="1">
        <v>80</v>
      </c>
      <c r="J2747" s="1" t="s">
        <v>808</v>
      </c>
      <c r="K2747" s="9" t="str">
        <f t="shared" si="42"/>
        <v>TERCEIRA</v>
      </c>
    </row>
    <row r="2748" spans="1:11" ht="15" customHeight="1">
      <c r="A2748" s="1">
        <v>8</v>
      </c>
      <c r="B2748" s="1">
        <v>1942</v>
      </c>
      <c r="C2748" s="1" t="s">
        <v>53</v>
      </c>
      <c r="D2748" s="1" t="s">
        <v>837</v>
      </c>
      <c r="E2748" s="1" t="s">
        <v>838</v>
      </c>
      <c r="F2748" s="1">
        <v>1134</v>
      </c>
      <c r="G2748" s="1">
        <v>6.86</v>
      </c>
      <c r="H2748" s="1">
        <v>165</v>
      </c>
      <c r="I2748" s="1">
        <v>80</v>
      </c>
      <c r="J2748" s="1" t="s">
        <v>808</v>
      </c>
      <c r="K2748" s="9" t="str">
        <f t="shared" si="42"/>
        <v>TERCEIRA</v>
      </c>
    </row>
    <row r="2749" spans="1:11" ht="15" customHeight="1">
      <c r="A2749" s="1">
        <v>8</v>
      </c>
      <c r="B2749" s="1">
        <v>1942</v>
      </c>
      <c r="C2749" s="1" t="s">
        <v>53</v>
      </c>
      <c r="D2749" s="1" t="s">
        <v>839</v>
      </c>
      <c r="E2749" s="1" t="s">
        <v>840</v>
      </c>
      <c r="F2749" s="1">
        <v>10524</v>
      </c>
      <c r="G2749" s="1">
        <v>80.239999999999995</v>
      </c>
      <c r="H2749" s="1">
        <v>131</v>
      </c>
      <c r="I2749" s="1">
        <v>80</v>
      </c>
      <c r="J2749" s="1" t="s">
        <v>808</v>
      </c>
      <c r="K2749" s="9" t="str">
        <f t="shared" si="42"/>
        <v>TERCEIRA</v>
      </c>
    </row>
    <row r="2750" spans="1:11" ht="15" customHeight="1">
      <c r="A2750" s="1">
        <v>8</v>
      </c>
      <c r="B2750" s="1">
        <v>1942</v>
      </c>
      <c r="C2750" s="1" t="s">
        <v>53</v>
      </c>
      <c r="D2750" s="1" t="s">
        <v>841</v>
      </c>
      <c r="E2750" s="1" t="s">
        <v>842</v>
      </c>
      <c r="F2750" s="1">
        <v>9333</v>
      </c>
      <c r="G2750" s="1">
        <v>86.93</v>
      </c>
      <c r="H2750" s="1">
        <v>107</v>
      </c>
      <c r="I2750" s="1">
        <v>80</v>
      </c>
      <c r="J2750" s="1" t="s">
        <v>808</v>
      </c>
      <c r="K2750" s="9" t="str">
        <f t="shared" si="42"/>
        <v>TERCEIRA</v>
      </c>
    </row>
    <row r="2751" spans="1:11" ht="15" customHeight="1">
      <c r="A2751" s="1">
        <v>8</v>
      </c>
      <c r="B2751" s="1">
        <v>1942</v>
      </c>
      <c r="C2751" s="1" t="s">
        <v>53</v>
      </c>
      <c r="D2751" s="1" t="s">
        <v>845</v>
      </c>
      <c r="E2751" s="1" t="s">
        <v>846</v>
      </c>
      <c r="F2751" s="1">
        <v>9230</v>
      </c>
      <c r="G2751" s="1">
        <v>74.92</v>
      </c>
      <c r="H2751" s="1">
        <v>123</v>
      </c>
      <c r="I2751" s="1">
        <v>80</v>
      </c>
      <c r="J2751" s="1" t="s">
        <v>808</v>
      </c>
      <c r="K2751" s="9" t="str">
        <f t="shared" si="42"/>
        <v>TERCEIRA</v>
      </c>
    </row>
    <row r="2752" spans="1:11" ht="15" customHeight="1">
      <c r="A2752" s="1">
        <v>8</v>
      </c>
      <c r="B2752" s="1">
        <v>1942</v>
      </c>
      <c r="C2752" s="1" t="s">
        <v>53</v>
      </c>
      <c r="D2752" s="1" t="s">
        <v>847</v>
      </c>
      <c r="E2752" s="1" t="s">
        <v>848</v>
      </c>
      <c r="F2752" s="1">
        <v>9673</v>
      </c>
      <c r="G2752" s="1">
        <v>88.31</v>
      </c>
      <c r="H2752" s="1">
        <v>110</v>
      </c>
      <c r="I2752" s="1">
        <v>80</v>
      </c>
      <c r="J2752" s="1" t="s">
        <v>808</v>
      </c>
      <c r="K2752" s="9" t="str">
        <f t="shared" si="42"/>
        <v>TERCEIRA</v>
      </c>
    </row>
    <row r="2753" spans="1:11" ht="15" customHeight="1">
      <c r="A2753" s="1">
        <v>8</v>
      </c>
      <c r="B2753" s="1">
        <v>1942</v>
      </c>
      <c r="C2753" s="1" t="s">
        <v>53</v>
      </c>
      <c r="D2753" s="1" t="s">
        <v>853</v>
      </c>
      <c r="E2753" s="1" t="s">
        <v>854</v>
      </c>
      <c r="F2753" s="1">
        <v>10186</v>
      </c>
      <c r="G2753" s="1">
        <v>67.83</v>
      </c>
      <c r="H2753" s="1">
        <v>150</v>
      </c>
      <c r="I2753" s="1">
        <v>80</v>
      </c>
      <c r="J2753" s="1" t="s">
        <v>808</v>
      </c>
      <c r="K2753" s="9" t="str">
        <f t="shared" si="42"/>
        <v>TERCEIRA</v>
      </c>
    </row>
    <row r="2754" spans="1:11" ht="15" customHeight="1">
      <c r="A2754" s="1">
        <v>8</v>
      </c>
      <c r="B2754" s="1">
        <v>1942</v>
      </c>
      <c r="C2754" s="1" t="s">
        <v>53</v>
      </c>
      <c r="D2754" s="1" t="s">
        <v>857</v>
      </c>
      <c r="E2754" s="1" t="s">
        <v>858</v>
      </c>
      <c r="F2754" s="1">
        <v>10131</v>
      </c>
      <c r="G2754" s="1">
        <v>89.34</v>
      </c>
      <c r="H2754" s="1">
        <v>113</v>
      </c>
      <c r="I2754" s="1">
        <v>80</v>
      </c>
      <c r="J2754" s="1" t="s">
        <v>808</v>
      </c>
      <c r="K2754" s="9" t="str">
        <f t="shared" ref="K2754:K2817" si="43">IF(J2754&lt;&gt;"",IF(OR(UPPER(J2754)="TERCEIRO",UPPER(J2754)="TERCEIRA"),"TERCEIRA",IF(UPPER(J2754)="GPA","GPA",J2754)),IF(LEFT(D2754,1)="T","TERCEIRA","GPA"))</f>
        <v>TERCEIRA</v>
      </c>
    </row>
    <row r="2755" spans="1:11" ht="15" customHeight="1">
      <c r="A2755" s="1">
        <v>8</v>
      </c>
      <c r="B2755" s="1">
        <v>1942</v>
      </c>
      <c r="C2755" s="1" t="s">
        <v>53</v>
      </c>
      <c r="D2755" s="1" t="s">
        <v>861</v>
      </c>
      <c r="E2755" s="1" t="s">
        <v>862</v>
      </c>
      <c r="F2755" s="1">
        <v>9469</v>
      </c>
      <c r="G2755" s="1">
        <v>78.16</v>
      </c>
      <c r="H2755" s="1">
        <v>121</v>
      </c>
      <c r="I2755" s="1">
        <v>80</v>
      </c>
      <c r="J2755" s="1" t="s">
        <v>808</v>
      </c>
      <c r="K2755" s="9" t="str">
        <f t="shared" si="43"/>
        <v>TERCEIRA</v>
      </c>
    </row>
    <row r="2756" spans="1:11" ht="15" customHeight="1">
      <c r="A2756" s="1">
        <v>8</v>
      </c>
      <c r="B2756" s="1">
        <v>1942</v>
      </c>
      <c r="C2756" s="1" t="s">
        <v>53</v>
      </c>
      <c r="D2756" s="1" t="s">
        <v>863</v>
      </c>
      <c r="E2756" s="1" t="s">
        <v>864</v>
      </c>
      <c r="F2756" s="1">
        <v>11051</v>
      </c>
      <c r="G2756" s="1">
        <v>132.30000000000001</v>
      </c>
      <c r="H2756" s="1">
        <v>84</v>
      </c>
      <c r="I2756" s="1">
        <v>80</v>
      </c>
      <c r="J2756" s="1" t="s">
        <v>808</v>
      </c>
      <c r="K2756" s="9" t="str">
        <f t="shared" si="43"/>
        <v>TERCEIRA</v>
      </c>
    </row>
    <row r="2757" spans="1:11" ht="15" customHeight="1">
      <c r="A2757" s="1">
        <v>8</v>
      </c>
      <c r="B2757" s="1">
        <v>1942</v>
      </c>
      <c r="C2757" s="1" t="s">
        <v>53</v>
      </c>
      <c r="D2757" s="1" t="s">
        <v>865</v>
      </c>
      <c r="E2757" s="1" t="s">
        <v>866</v>
      </c>
      <c r="F2757" s="1">
        <v>6453</v>
      </c>
      <c r="G2757" s="1">
        <v>113.91</v>
      </c>
      <c r="H2757" s="1">
        <v>57</v>
      </c>
      <c r="I2757" s="1">
        <v>80</v>
      </c>
      <c r="J2757" s="1" t="s">
        <v>808</v>
      </c>
      <c r="K2757" s="9" t="str">
        <f t="shared" si="43"/>
        <v>TERCEIRA</v>
      </c>
    </row>
    <row r="2758" spans="1:11" ht="15" customHeight="1">
      <c r="A2758" s="1">
        <v>8</v>
      </c>
      <c r="B2758" s="1">
        <v>1942</v>
      </c>
      <c r="C2758" s="1" t="s">
        <v>53</v>
      </c>
      <c r="D2758" s="1" t="s">
        <v>869</v>
      </c>
      <c r="E2758" s="1" t="s">
        <v>870</v>
      </c>
      <c r="F2758" s="1">
        <v>10205</v>
      </c>
      <c r="G2758" s="1">
        <v>91.86</v>
      </c>
      <c r="H2758" s="1">
        <v>111</v>
      </c>
      <c r="I2758" s="1">
        <v>80</v>
      </c>
      <c r="J2758" s="1" t="s">
        <v>808</v>
      </c>
      <c r="K2758" s="9" t="str">
        <f t="shared" si="43"/>
        <v>TERCEIRA</v>
      </c>
    </row>
    <row r="2759" spans="1:11" ht="15" customHeight="1">
      <c r="A2759" s="1">
        <v>8</v>
      </c>
      <c r="B2759" s="1">
        <v>1942</v>
      </c>
      <c r="C2759" s="1" t="s">
        <v>53</v>
      </c>
      <c r="D2759" s="1" t="s">
        <v>871</v>
      </c>
      <c r="E2759" s="1" t="s">
        <v>872</v>
      </c>
      <c r="F2759" s="1">
        <v>9723</v>
      </c>
      <c r="G2759" s="1">
        <v>68.86</v>
      </c>
      <c r="H2759" s="1">
        <v>141</v>
      </c>
      <c r="I2759" s="1">
        <v>80</v>
      </c>
      <c r="J2759" s="1" t="s">
        <v>808</v>
      </c>
      <c r="K2759" s="9" t="str">
        <f t="shared" si="43"/>
        <v>TERCEIRA</v>
      </c>
    </row>
    <row r="2760" spans="1:11" ht="15" customHeight="1">
      <c r="A2760" s="1">
        <v>8</v>
      </c>
      <c r="B2760" s="1">
        <v>1942</v>
      </c>
      <c r="C2760" s="1" t="s">
        <v>53</v>
      </c>
      <c r="D2760" s="1" t="s">
        <v>875</v>
      </c>
      <c r="E2760" s="1" t="s">
        <v>876</v>
      </c>
      <c r="F2760" s="1">
        <v>5720</v>
      </c>
      <c r="G2760" s="1">
        <v>127.42</v>
      </c>
      <c r="H2760" s="1">
        <v>45</v>
      </c>
      <c r="I2760" s="1">
        <v>80</v>
      </c>
      <c r="J2760" s="1" t="s">
        <v>808</v>
      </c>
      <c r="K2760" s="9" t="str">
        <f t="shared" si="43"/>
        <v>TERCEIRA</v>
      </c>
    </row>
    <row r="2761" spans="1:11" ht="15" customHeight="1">
      <c r="A2761" s="1">
        <v>8</v>
      </c>
      <c r="B2761" s="1">
        <v>1942</v>
      </c>
      <c r="C2761" s="1" t="s">
        <v>53</v>
      </c>
      <c r="D2761" s="1" t="s">
        <v>877</v>
      </c>
      <c r="E2761" s="1" t="s">
        <v>878</v>
      </c>
      <c r="F2761" s="1">
        <v>9901</v>
      </c>
      <c r="G2761" s="1">
        <v>87.7</v>
      </c>
      <c r="H2761" s="1">
        <v>113</v>
      </c>
      <c r="I2761" s="1">
        <v>80</v>
      </c>
      <c r="J2761" s="1" t="s">
        <v>808</v>
      </c>
      <c r="K2761" s="9" t="str">
        <f t="shared" si="43"/>
        <v>TERCEIRA</v>
      </c>
    </row>
    <row r="2762" spans="1:11" ht="15" customHeight="1">
      <c r="A2762" s="1">
        <v>8</v>
      </c>
      <c r="B2762" s="1">
        <v>1942</v>
      </c>
      <c r="C2762" s="1" t="s">
        <v>53</v>
      </c>
      <c r="D2762" s="1" t="s">
        <v>879</v>
      </c>
      <c r="E2762" s="1" t="s">
        <v>880</v>
      </c>
      <c r="F2762" s="1">
        <v>2790</v>
      </c>
      <c r="G2762" s="1">
        <v>46.57</v>
      </c>
      <c r="H2762" s="1">
        <v>60</v>
      </c>
      <c r="I2762" s="1">
        <v>80</v>
      </c>
      <c r="J2762" s="1" t="s">
        <v>808</v>
      </c>
      <c r="K2762" s="9" t="str">
        <f t="shared" si="43"/>
        <v>TERCEIRA</v>
      </c>
    </row>
    <row r="2763" spans="1:11" ht="15" customHeight="1">
      <c r="A2763" s="1">
        <v>8</v>
      </c>
      <c r="B2763" s="1">
        <v>1942</v>
      </c>
      <c r="C2763" s="1" t="s">
        <v>53</v>
      </c>
      <c r="D2763" s="1" t="s">
        <v>4013</v>
      </c>
      <c r="E2763" s="1" t="s">
        <v>4014</v>
      </c>
      <c r="F2763" s="1">
        <v>7537</v>
      </c>
      <c r="G2763" s="1">
        <v>97.33</v>
      </c>
      <c r="H2763" s="1">
        <v>77</v>
      </c>
      <c r="I2763" s="1">
        <v>80</v>
      </c>
      <c r="J2763" s="1" t="s">
        <v>808</v>
      </c>
      <c r="K2763" s="9" t="str">
        <f t="shared" si="43"/>
        <v>TERCEIRA</v>
      </c>
    </row>
    <row r="2764" spans="1:11" ht="15" customHeight="1">
      <c r="A2764" s="1">
        <v>8</v>
      </c>
      <c r="B2764" s="1">
        <v>1942</v>
      </c>
      <c r="C2764" s="1" t="s">
        <v>53</v>
      </c>
      <c r="D2764" s="1" t="s">
        <v>4015</v>
      </c>
      <c r="E2764" s="1" t="s">
        <v>4016</v>
      </c>
      <c r="F2764" s="1">
        <v>10220</v>
      </c>
      <c r="G2764" s="1">
        <v>100.16</v>
      </c>
      <c r="H2764" s="1">
        <v>102</v>
      </c>
      <c r="I2764" s="1">
        <v>80</v>
      </c>
      <c r="J2764" s="1" t="s">
        <v>808</v>
      </c>
      <c r="K2764" s="9" t="str">
        <f t="shared" si="43"/>
        <v>TERCEIRA</v>
      </c>
    </row>
    <row r="2765" spans="1:11" ht="15" customHeight="1">
      <c r="A2765" s="1">
        <v>8</v>
      </c>
      <c r="B2765" s="1">
        <v>1942</v>
      </c>
      <c r="C2765" s="1" t="s">
        <v>53</v>
      </c>
      <c r="D2765" s="1" t="s">
        <v>883</v>
      </c>
      <c r="E2765" s="1" t="s">
        <v>884</v>
      </c>
      <c r="F2765" s="1">
        <v>6822</v>
      </c>
      <c r="G2765" s="1">
        <v>85.99</v>
      </c>
      <c r="H2765" s="1">
        <v>79</v>
      </c>
      <c r="I2765" s="1">
        <v>80</v>
      </c>
      <c r="J2765" s="1" t="s">
        <v>808</v>
      </c>
      <c r="K2765" s="9" t="str">
        <f t="shared" si="43"/>
        <v>TERCEIRA</v>
      </c>
    </row>
    <row r="2766" spans="1:11" ht="15" customHeight="1">
      <c r="A2766" s="1">
        <v>8</v>
      </c>
      <c r="B2766" s="1">
        <v>1942</v>
      </c>
      <c r="C2766" s="1" t="s">
        <v>53</v>
      </c>
      <c r="D2766" s="1" t="s">
        <v>885</v>
      </c>
      <c r="E2766" s="1" t="s">
        <v>886</v>
      </c>
      <c r="F2766" s="1">
        <v>6080</v>
      </c>
      <c r="G2766" s="1">
        <v>103.55</v>
      </c>
      <c r="H2766" s="1">
        <v>59</v>
      </c>
      <c r="I2766" s="1">
        <v>80</v>
      </c>
      <c r="J2766" s="1" t="s">
        <v>808</v>
      </c>
      <c r="K2766" s="9" t="str">
        <f t="shared" si="43"/>
        <v>TERCEIRA</v>
      </c>
    </row>
    <row r="2767" spans="1:11" ht="15" customHeight="1">
      <c r="A2767" s="1">
        <v>8</v>
      </c>
      <c r="B2767" s="1">
        <v>1942</v>
      </c>
      <c r="C2767" s="1" t="s">
        <v>53</v>
      </c>
      <c r="D2767" s="1" t="s">
        <v>887</v>
      </c>
      <c r="E2767" s="1" t="s">
        <v>888</v>
      </c>
      <c r="F2767" s="1">
        <v>7385</v>
      </c>
      <c r="G2767" s="1">
        <v>81.510000000000005</v>
      </c>
      <c r="H2767" s="1">
        <v>91</v>
      </c>
      <c r="I2767" s="1">
        <v>80</v>
      </c>
      <c r="J2767" s="1" t="s">
        <v>808</v>
      </c>
      <c r="K2767" s="9" t="str">
        <f t="shared" si="43"/>
        <v>TERCEIRA</v>
      </c>
    </row>
    <row r="2768" spans="1:11" ht="15" customHeight="1">
      <c r="A2768" s="1">
        <v>8</v>
      </c>
      <c r="B2768" s="1">
        <v>1942</v>
      </c>
      <c r="C2768" s="1" t="s">
        <v>53</v>
      </c>
      <c r="D2768" s="1" t="s">
        <v>4017</v>
      </c>
      <c r="E2768" s="1" t="s">
        <v>4018</v>
      </c>
      <c r="F2768" s="1">
        <v>1766</v>
      </c>
      <c r="G2768" s="1">
        <v>26.5</v>
      </c>
      <c r="H2768" s="1">
        <v>67</v>
      </c>
      <c r="I2768" s="1">
        <v>80</v>
      </c>
      <c r="J2768" s="1" t="s">
        <v>808</v>
      </c>
      <c r="K2768" s="9" t="str">
        <f t="shared" si="43"/>
        <v>TERCEIRA</v>
      </c>
    </row>
    <row r="2769" spans="1:11" ht="15" customHeight="1">
      <c r="A2769" s="1">
        <v>8</v>
      </c>
      <c r="B2769" s="1">
        <v>1942</v>
      </c>
      <c r="C2769" s="1" t="s">
        <v>53</v>
      </c>
      <c r="D2769" s="1" t="s">
        <v>4019</v>
      </c>
      <c r="E2769" s="1" t="s">
        <v>4020</v>
      </c>
      <c r="F2769" s="1">
        <v>3614</v>
      </c>
      <c r="G2769" s="1">
        <v>52.56</v>
      </c>
      <c r="H2769" s="1">
        <v>69</v>
      </c>
      <c r="I2769" s="1">
        <v>80</v>
      </c>
      <c r="J2769" s="1" t="s">
        <v>808</v>
      </c>
      <c r="K2769" s="9" t="str">
        <f t="shared" si="43"/>
        <v>TERCEIRA</v>
      </c>
    </row>
    <row r="2770" spans="1:11" ht="15" customHeight="1">
      <c r="A2770" s="1">
        <v>8</v>
      </c>
      <c r="B2770" s="1">
        <v>1942</v>
      </c>
      <c r="C2770" s="1" t="s">
        <v>53</v>
      </c>
      <c r="D2770" s="1" t="s">
        <v>4021</v>
      </c>
      <c r="E2770" s="1" t="s">
        <v>4022</v>
      </c>
      <c r="F2770" s="1">
        <v>7265</v>
      </c>
      <c r="G2770" s="1">
        <v>106.9</v>
      </c>
      <c r="H2770" s="1">
        <v>68</v>
      </c>
      <c r="I2770" s="1">
        <v>80</v>
      </c>
      <c r="J2770" s="1" t="s">
        <v>808</v>
      </c>
      <c r="K2770" s="9" t="str">
        <f t="shared" si="43"/>
        <v>TERCEIRA</v>
      </c>
    </row>
    <row r="2771" spans="1:11" ht="15" customHeight="1">
      <c r="A2771" s="1">
        <v>8</v>
      </c>
      <c r="B2771" s="1">
        <v>1942</v>
      </c>
      <c r="C2771" s="1" t="s">
        <v>53</v>
      </c>
      <c r="D2771" s="1" t="s">
        <v>889</v>
      </c>
      <c r="E2771" s="1" t="s">
        <v>890</v>
      </c>
      <c r="F2771" s="1">
        <v>5891</v>
      </c>
      <c r="G2771" s="1">
        <v>115.95</v>
      </c>
      <c r="H2771" s="1">
        <v>51</v>
      </c>
      <c r="I2771" s="1">
        <v>80</v>
      </c>
      <c r="J2771" s="1" t="s">
        <v>808</v>
      </c>
      <c r="K2771" s="9" t="str">
        <f t="shared" si="43"/>
        <v>TERCEIRA</v>
      </c>
    </row>
    <row r="2772" spans="1:11" ht="15" customHeight="1">
      <c r="A2772" s="1">
        <v>8</v>
      </c>
      <c r="B2772" s="1">
        <v>1942</v>
      </c>
      <c r="C2772" s="1" t="s">
        <v>53</v>
      </c>
      <c r="D2772" s="1" t="s">
        <v>891</v>
      </c>
      <c r="E2772" s="1" t="s">
        <v>892</v>
      </c>
      <c r="F2772" s="1">
        <v>6393</v>
      </c>
      <c r="G2772" s="1">
        <v>119.22</v>
      </c>
      <c r="H2772" s="1">
        <v>54</v>
      </c>
      <c r="I2772" s="1">
        <v>80</v>
      </c>
      <c r="J2772" s="1" t="s">
        <v>808</v>
      </c>
      <c r="K2772" s="9" t="str">
        <f t="shared" si="43"/>
        <v>TERCEIRA</v>
      </c>
    </row>
    <row r="2773" spans="1:11" ht="15" customHeight="1">
      <c r="A2773" s="1">
        <v>8</v>
      </c>
      <c r="B2773" s="1">
        <v>1942</v>
      </c>
      <c r="C2773" s="1" t="s">
        <v>53</v>
      </c>
      <c r="D2773" s="1" t="s">
        <v>4023</v>
      </c>
      <c r="E2773" s="1" t="s">
        <v>4024</v>
      </c>
      <c r="F2773" s="1">
        <v>4322</v>
      </c>
      <c r="G2773" s="1">
        <v>90.88</v>
      </c>
      <c r="H2773" s="1">
        <v>48</v>
      </c>
      <c r="I2773" s="1">
        <v>80</v>
      </c>
      <c r="J2773" s="1" t="s">
        <v>808</v>
      </c>
      <c r="K2773" s="9" t="str">
        <f t="shared" si="43"/>
        <v>TERCEIRA</v>
      </c>
    </row>
    <row r="2774" spans="1:11" ht="15" customHeight="1">
      <c r="A2774" s="1">
        <v>8</v>
      </c>
      <c r="B2774" s="1">
        <v>1942</v>
      </c>
      <c r="C2774" s="1" t="s">
        <v>53</v>
      </c>
      <c r="D2774" s="1" t="s">
        <v>4025</v>
      </c>
      <c r="E2774" s="1" t="s">
        <v>4026</v>
      </c>
      <c r="F2774" s="1">
        <v>2456</v>
      </c>
      <c r="G2774" s="1">
        <v>53.57</v>
      </c>
      <c r="H2774" s="1">
        <v>46</v>
      </c>
      <c r="I2774" s="1">
        <v>80</v>
      </c>
      <c r="J2774" s="1" t="s">
        <v>808</v>
      </c>
      <c r="K2774" s="9" t="str">
        <f t="shared" si="43"/>
        <v>TERCEIRA</v>
      </c>
    </row>
    <row r="2775" spans="1:11" ht="15" customHeight="1">
      <c r="A2775" s="1">
        <v>8</v>
      </c>
      <c r="B2775" s="1">
        <v>1942</v>
      </c>
      <c r="C2775" s="1" t="s">
        <v>53</v>
      </c>
      <c r="D2775" s="1" t="s">
        <v>4027</v>
      </c>
      <c r="E2775" s="1" t="s">
        <v>4028</v>
      </c>
      <c r="F2775" s="1">
        <v>1122</v>
      </c>
      <c r="G2775" s="1">
        <v>19.77</v>
      </c>
      <c r="H2775" s="1">
        <v>57</v>
      </c>
      <c r="I2775" s="1">
        <v>80</v>
      </c>
      <c r="J2775" s="1" t="s">
        <v>808</v>
      </c>
      <c r="K2775" s="9" t="str">
        <f t="shared" si="43"/>
        <v>TERCEIRA</v>
      </c>
    </row>
    <row r="2776" spans="1:11" ht="15" customHeight="1">
      <c r="A2776" s="1">
        <v>8</v>
      </c>
      <c r="B2776" s="1">
        <v>1942</v>
      </c>
      <c r="C2776" s="1" t="s">
        <v>53</v>
      </c>
      <c r="D2776" s="1" t="s">
        <v>4029</v>
      </c>
      <c r="E2776" s="1" t="s">
        <v>4030</v>
      </c>
      <c r="F2776" s="1">
        <v>6689</v>
      </c>
      <c r="G2776" s="1">
        <v>98.93</v>
      </c>
      <c r="H2776" s="1">
        <v>68</v>
      </c>
      <c r="I2776" s="1">
        <v>80</v>
      </c>
      <c r="J2776" s="1" t="s">
        <v>808</v>
      </c>
      <c r="K2776" s="9" t="str">
        <f t="shared" si="43"/>
        <v>TERCEIRA</v>
      </c>
    </row>
    <row r="2777" spans="1:11" ht="15" customHeight="1">
      <c r="A2777" s="1">
        <v>8</v>
      </c>
      <c r="B2777" s="1">
        <v>1942</v>
      </c>
      <c r="C2777" s="1" t="s">
        <v>53</v>
      </c>
      <c r="D2777" s="1" t="s">
        <v>4031</v>
      </c>
      <c r="E2777" s="1" t="s">
        <v>4032</v>
      </c>
      <c r="F2777" s="1">
        <v>5200</v>
      </c>
      <c r="G2777" s="1">
        <v>93.01</v>
      </c>
      <c r="H2777" s="1">
        <v>56</v>
      </c>
      <c r="I2777" s="1">
        <v>80</v>
      </c>
      <c r="J2777" s="1" t="s">
        <v>808</v>
      </c>
      <c r="K2777" s="9" t="str">
        <f t="shared" si="43"/>
        <v>TERCEIRA</v>
      </c>
    </row>
    <row r="2778" spans="1:11" ht="15" customHeight="1">
      <c r="A2778" s="1">
        <v>8</v>
      </c>
      <c r="B2778" s="1">
        <v>1942</v>
      </c>
      <c r="C2778" s="1" t="s">
        <v>53</v>
      </c>
      <c r="D2778" s="1" t="s">
        <v>4033</v>
      </c>
      <c r="E2778" s="1" t="s">
        <v>4034</v>
      </c>
      <c r="F2778" s="1">
        <v>1210</v>
      </c>
      <c r="G2778" s="1">
        <v>30.44</v>
      </c>
      <c r="H2778" s="1">
        <v>40</v>
      </c>
      <c r="I2778" s="1">
        <v>80</v>
      </c>
      <c r="J2778" s="1" t="s">
        <v>808</v>
      </c>
      <c r="K2778" s="9" t="str">
        <f t="shared" si="43"/>
        <v>TERCEIRA</v>
      </c>
    </row>
    <row r="2779" spans="1:11" ht="15" customHeight="1">
      <c r="A2779" s="1">
        <v>8</v>
      </c>
      <c r="B2779" s="1">
        <v>1942</v>
      </c>
      <c r="C2779" s="1" t="s">
        <v>53</v>
      </c>
      <c r="D2779" s="1" t="s">
        <v>4035</v>
      </c>
      <c r="E2779" s="1" t="s">
        <v>4036</v>
      </c>
      <c r="F2779" s="1">
        <v>1921</v>
      </c>
      <c r="G2779" s="1">
        <v>36.130000000000003</v>
      </c>
      <c r="H2779" s="1">
        <v>53</v>
      </c>
      <c r="I2779" s="1">
        <v>80</v>
      </c>
      <c r="J2779" s="1" t="s">
        <v>808</v>
      </c>
      <c r="K2779" s="9" t="str">
        <f t="shared" si="43"/>
        <v>TERCEIRA</v>
      </c>
    </row>
    <row r="2780" spans="1:11" ht="15" customHeight="1">
      <c r="A2780" s="1">
        <v>8</v>
      </c>
      <c r="B2780" s="1">
        <v>1942</v>
      </c>
      <c r="C2780" s="1" t="s">
        <v>53</v>
      </c>
      <c r="D2780" s="1" t="s">
        <v>4037</v>
      </c>
      <c r="E2780" s="1" t="s">
        <v>4038</v>
      </c>
      <c r="F2780" s="1">
        <v>2307</v>
      </c>
      <c r="G2780" s="1">
        <v>47.36</v>
      </c>
      <c r="H2780" s="1">
        <v>49</v>
      </c>
      <c r="I2780" s="1">
        <v>80</v>
      </c>
      <c r="J2780" s="1" t="s">
        <v>808</v>
      </c>
      <c r="K2780" s="9" t="str">
        <f t="shared" si="43"/>
        <v>TERCEIRA</v>
      </c>
    </row>
    <row r="2781" spans="1:11" ht="15" customHeight="1">
      <c r="A2781" s="1">
        <v>8</v>
      </c>
      <c r="B2781" s="1">
        <v>1942</v>
      </c>
      <c r="C2781" s="1" t="s">
        <v>53</v>
      </c>
      <c r="D2781" s="1" t="s">
        <v>4039</v>
      </c>
      <c r="E2781" s="1" t="s">
        <v>4040</v>
      </c>
      <c r="F2781" s="1">
        <v>1490</v>
      </c>
      <c r="G2781" s="1">
        <v>33.78</v>
      </c>
      <c r="H2781" s="1">
        <v>44</v>
      </c>
      <c r="I2781" s="1">
        <v>80</v>
      </c>
      <c r="J2781" s="1" t="s">
        <v>808</v>
      </c>
      <c r="K2781" s="9" t="str">
        <f t="shared" si="43"/>
        <v>TERCEIRA</v>
      </c>
    </row>
    <row r="2782" spans="1:11" ht="15" customHeight="1">
      <c r="A2782" s="1">
        <v>8</v>
      </c>
      <c r="B2782" s="1">
        <v>1942</v>
      </c>
      <c r="C2782" s="1" t="s">
        <v>53</v>
      </c>
      <c r="D2782" s="1" t="s">
        <v>4041</v>
      </c>
      <c r="E2782" s="1" t="s">
        <v>4042</v>
      </c>
      <c r="F2782" s="1">
        <v>2912</v>
      </c>
      <c r="G2782" s="1">
        <v>38.14</v>
      </c>
      <c r="H2782" s="1">
        <v>76</v>
      </c>
      <c r="I2782" s="1">
        <v>80</v>
      </c>
      <c r="J2782" s="1" t="s">
        <v>808</v>
      </c>
      <c r="K2782" s="9" t="str">
        <f t="shared" si="43"/>
        <v>TERCEIRA</v>
      </c>
    </row>
    <row r="2783" spans="1:11" ht="15" customHeight="1">
      <c r="A2783" s="1">
        <v>8</v>
      </c>
      <c r="B2783" s="1">
        <v>1942</v>
      </c>
      <c r="C2783" s="1" t="s">
        <v>53</v>
      </c>
      <c r="D2783" s="1" t="s">
        <v>4043</v>
      </c>
      <c r="E2783" s="1" t="s">
        <v>4044</v>
      </c>
      <c r="F2783" s="1">
        <v>3689</v>
      </c>
      <c r="G2783" s="1">
        <v>63.82</v>
      </c>
      <c r="H2783" s="1">
        <v>58</v>
      </c>
      <c r="I2783" s="1">
        <v>80</v>
      </c>
      <c r="J2783" s="1" t="s">
        <v>808</v>
      </c>
      <c r="K2783" s="9" t="str">
        <f t="shared" si="43"/>
        <v>TERCEIRA</v>
      </c>
    </row>
    <row r="2784" spans="1:11" ht="15" customHeight="1">
      <c r="A2784" s="1">
        <v>8</v>
      </c>
      <c r="B2784" s="1">
        <v>1942</v>
      </c>
      <c r="C2784" s="1" t="s">
        <v>53</v>
      </c>
      <c r="D2784" s="1" t="s">
        <v>4045</v>
      </c>
      <c r="E2784" s="1" t="s">
        <v>4046</v>
      </c>
      <c r="F2784" s="1">
        <v>1052</v>
      </c>
      <c r="G2784" s="1">
        <v>26.22</v>
      </c>
      <c r="H2784" s="1">
        <v>40</v>
      </c>
      <c r="I2784" s="1">
        <v>80</v>
      </c>
      <c r="J2784" s="1" t="s">
        <v>808</v>
      </c>
      <c r="K2784" s="9" t="str">
        <f t="shared" si="43"/>
        <v>TERCEIRA</v>
      </c>
    </row>
    <row r="2785" spans="1:11" ht="15" customHeight="1">
      <c r="A2785" s="1">
        <v>8</v>
      </c>
      <c r="B2785" s="1">
        <v>1942</v>
      </c>
      <c r="C2785" s="1" t="s">
        <v>53</v>
      </c>
      <c r="D2785" s="1" t="s">
        <v>4047</v>
      </c>
      <c r="E2785" s="1" t="s">
        <v>4048</v>
      </c>
      <c r="F2785" s="1">
        <v>1599</v>
      </c>
      <c r="G2785" s="1">
        <v>38.229999999999997</v>
      </c>
      <c r="H2785" s="1">
        <v>42</v>
      </c>
      <c r="I2785" s="1">
        <v>80</v>
      </c>
      <c r="J2785" s="1" t="s">
        <v>808</v>
      </c>
      <c r="K2785" s="9" t="str">
        <f t="shared" si="43"/>
        <v>TERCEIRA</v>
      </c>
    </row>
    <row r="2786" spans="1:11" ht="15" customHeight="1">
      <c r="A2786" s="1">
        <v>8</v>
      </c>
      <c r="B2786" s="1">
        <v>1942</v>
      </c>
      <c r="C2786" s="1" t="s">
        <v>53</v>
      </c>
      <c r="D2786" s="1" t="s">
        <v>4049</v>
      </c>
      <c r="E2786" s="1" t="s">
        <v>4050</v>
      </c>
      <c r="F2786" s="1">
        <v>2343</v>
      </c>
      <c r="G2786" s="1">
        <v>42.09</v>
      </c>
      <c r="H2786" s="1">
        <v>56</v>
      </c>
      <c r="I2786" s="1">
        <v>80</v>
      </c>
      <c r="J2786" s="1" t="s">
        <v>808</v>
      </c>
      <c r="K2786" s="9" t="str">
        <f t="shared" si="43"/>
        <v>TERCEIRA</v>
      </c>
    </row>
    <row r="2787" spans="1:11" ht="15" customHeight="1">
      <c r="A2787" s="1">
        <v>8</v>
      </c>
      <c r="B2787" s="1">
        <v>409</v>
      </c>
      <c r="C2787" s="1" t="s">
        <v>21</v>
      </c>
      <c r="D2787" s="1" t="s">
        <v>46</v>
      </c>
      <c r="E2787" s="1" t="s">
        <v>47</v>
      </c>
      <c r="F2787" s="1">
        <v>2378</v>
      </c>
      <c r="G2787" s="1">
        <v>63.7</v>
      </c>
      <c r="H2787" s="1">
        <v>37</v>
      </c>
      <c r="I2787" s="1">
        <v>25</v>
      </c>
      <c r="J2787" s="1" t="s">
        <v>48</v>
      </c>
      <c r="K2787" s="9" t="str">
        <f t="shared" si="43"/>
        <v>GPA</v>
      </c>
    </row>
    <row r="2788" spans="1:11" ht="15" customHeight="1">
      <c r="A2788" s="1">
        <v>8</v>
      </c>
      <c r="B2788" s="1">
        <v>409</v>
      </c>
      <c r="C2788" s="1" t="s">
        <v>19</v>
      </c>
      <c r="D2788" s="1" t="s">
        <v>46</v>
      </c>
      <c r="E2788" s="1" t="s">
        <v>47</v>
      </c>
      <c r="F2788" s="1">
        <v>1</v>
      </c>
      <c r="G2788" s="1">
        <v>0.17</v>
      </c>
      <c r="H2788" s="1">
        <v>6</v>
      </c>
      <c r="I2788" s="1">
        <v>25</v>
      </c>
      <c r="J2788" s="1" t="s">
        <v>48</v>
      </c>
      <c r="K2788" s="9" t="str">
        <f t="shared" si="43"/>
        <v>GPA</v>
      </c>
    </row>
    <row r="2789" spans="1:11" ht="15" customHeight="1">
      <c r="A2789" s="1">
        <v>8</v>
      </c>
      <c r="B2789" s="1">
        <v>409</v>
      </c>
      <c r="C2789" s="1" t="s">
        <v>21</v>
      </c>
      <c r="D2789" s="1" t="s">
        <v>4051</v>
      </c>
      <c r="E2789" s="1" t="s">
        <v>4052</v>
      </c>
      <c r="F2789" s="1">
        <v>1847</v>
      </c>
      <c r="G2789" s="1">
        <v>61.46</v>
      </c>
      <c r="H2789" s="1">
        <v>30</v>
      </c>
      <c r="I2789" s="1">
        <v>25</v>
      </c>
      <c r="J2789" s="1" t="s">
        <v>48</v>
      </c>
      <c r="K2789" s="9" t="str">
        <f t="shared" si="43"/>
        <v>GPA</v>
      </c>
    </row>
    <row r="2790" spans="1:11" ht="15" customHeight="1">
      <c r="A2790" s="1">
        <v>8</v>
      </c>
      <c r="B2790" s="1">
        <v>409</v>
      </c>
      <c r="C2790" s="1" t="s">
        <v>18</v>
      </c>
      <c r="D2790" s="1" t="s">
        <v>49</v>
      </c>
      <c r="E2790" s="1" t="s">
        <v>50</v>
      </c>
      <c r="F2790" s="1">
        <v>31</v>
      </c>
      <c r="G2790" s="1">
        <v>0.38</v>
      </c>
      <c r="H2790" s="1">
        <v>82</v>
      </c>
      <c r="I2790" s="1">
        <v>24</v>
      </c>
      <c r="J2790" s="1" t="s">
        <v>48</v>
      </c>
      <c r="K2790" s="9" t="str">
        <f t="shared" si="43"/>
        <v>GPA</v>
      </c>
    </row>
    <row r="2791" spans="1:11" ht="15" customHeight="1">
      <c r="A2791" s="1">
        <v>8</v>
      </c>
      <c r="B2791" s="1">
        <v>409</v>
      </c>
      <c r="C2791" s="1" t="s">
        <v>19</v>
      </c>
      <c r="D2791" s="1" t="s">
        <v>49</v>
      </c>
      <c r="E2791" s="1" t="s">
        <v>50</v>
      </c>
      <c r="F2791" s="1">
        <v>1249</v>
      </c>
      <c r="G2791" s="1">
        <v>29.61</v>
      </c>
      <c r="H2791" s="1">
        <v>42</v>
      </c>
      <c r="I2791" s="1">
        <v>25</v>
      </c>
      <c r="J2791" s="1" t="s">
        <v>48</v>
      </c>
      <c r="K2791" s="9" t="str">
        <f t="shared" si="43"/>
        <v>GPA</v>
      </c>
    </row>
    <row r="2792" spans="1:11" ht="15" customHeight="1">
      <c r="A2792" s="1">
        <v>8</v>
      </c>
      <c r="B2792" s="1">
        <v>409</v>
      </c>
      <c r="C2792" s="1" t="s">
        <v>20</v>
      </c>
      <c r="D2792" s="1" t="s">
        <v>51</v>
      </c>
      <c r="E2792" s="1" t="s">
        <v>52</v>
      </c>
      <c r="F2792" s="1">
        <v>5</v>
      </c>
      <c r="G2792" s="1">
        <v>1.42</v>
      </c>
      <c r="H2792" s="1">
        <v>4</v>
      </c>
      <c r="I2792" s="1">
        <v>22</v>
      </c>
      <c r="J2792" s="1" t="s">
        <v>48</v>
      </c>
      <c r="K2792" s="9" t="str">
        <f t="shared" si="43"/>
        <v>GPA</v>
      </c>
    </row>
    <row r="2793" spans="1:11" ht="15" customHeight="1">
      <c r="A2793" s="1">
        <v>8</v>
      </c>
      <c r="B2793" s="1">
        <v>409</v>
      </c>
      <c r="C2793" s="1" t="s">
        <v>20</v>
      </c>
      <c r="D2793" s="1" t="s">
        <v>54</v>
      </c>
      <c r="E2793" s="1" t="s">
        <v>55</v>
      </c>
      <c r="F2793" s="1">
        <v>31</v>
      </c>
      <c r="G2793" s="1">
        <v>13.25</v>
      </c>
      <c r="H2793" s="1">
        <v>2</v>
      </c>
      <c r="I2793" s="1">
        <v>22</v>
      </c>
      <c r="J2793" s="1" t="s">
        <v>48</v>
      </c>
      <c r="K2793" s="9" t="str">
        <f t="shared" si="43"/>
        <v>GPA</v>
      </c>
    </row>
    <row r="2794" spans="1:11" ht="15" customHeight="1">
      <c r="A2794" s="1">
        <v>8</v>
      </c>
      <c r="B2794" s="1">
        <v>409</v>
      </c>
      <c r="C2794" s="1" t="s">
        <v>19</v>
      </c>
      <c r="D2794" s="1" t="s">
        <v>54</v>
      </c>
      <c r="E2794" s="1" t="s">
        <v>55</v>
      </c>
      <c r="F2794" s="1">
        <v>1</v>
      </c>
      <c r="G2794" s="1">
        <v>1.1499999999999999</v>
      </c>
      <c r="H2794" s="1">
        <v>1</v>
      </c>
      <c r="I2794" s="1">
        <v>25</v>
      </c>
      <c r="J2794" s="1" t="s">
        <v>48</v>
      </c>
      <c r="K2794" s="9" t="str">
        <f t="shared" si="43"/>
        <v>GPA</v>
      </c>
    </row>
    <row r="2795" spans="1:11" ht="15" customHeight="1">
      <c r="A2795" s="1">
        <v>8</v>
      </c>
      <c r="B2795" s="1">
        <v>409</v>
      </c>
      <c r="C2795" s="1" t="s">
        <v>20</v>
      </c>
      <c r="D2795" s="1" t="s">
        <v>56</v>
      </c>
      <c r="E2795" s="1" t="s">
        <v>57</v>
      </c>
      <c r="F2795" s="1">
        <v>56</v>
      </c>
      <c r="G2795" s="1">
        <v>1.9</v>
      </c>
      <c r="H2795" s="1">
        <v>29</v>
      </c>
      <c r="I2795" s="1">
        <v>22</v>
      </c>
      <c r="J2795" s="1" t="s">
        <v>48</v>
      </c>
      <c r="K2795" s="9" t="str">
        <f t="shared" si="43"/>
        <v>GPA</v>
      </c>
    </row>
    <row r="2796" spans="1:11" ht="15" customHeight="1">
      <c r="A2796" s="1">
        <v>8</v>
      </c>
      <c r="B2796" s="1">
        <v>409</v>
      </c>
      <c r="C2796" s="1" t="s">
        <v>19</v>
      </c>
      <c r="D2796" s="1" t="s">
        <v>56</v>
      </c>
      <c r="E2796" s="1" t="s">
        <v>57</v>
      </c>
      <c r="F2796" s="1">
        <v>2743</v>
      </c>
      <c r="G2796" s="1">
        <v>36.99</v>
      </c>
      <c r="H2796" s="1">
        <v>74</v>
      </c>
      <c r="I2796" s="1">
        <v>25</v>
      </c>
      <c r="J2796" s="1" t="s">
        <v>48</v>
      </c>
      <c r="K2796" s="9" t="str">
        <f t="shared" si="43"/>
        <v>GPA</v>
      </c>
    </row>
    <row r="2797" spans="1:11" ht="15" customHeight="1">
      <c r="A2797" s="1">
        <v>8</v>
      </c>
      <c r="B2797" s="1">
        <v>409</v>
      </c>
      <c r="C2797" s="1" t="s">
        <v>18</v>
      </c>
      <c r="D2797" s="1" t="s">
        <v>58</v>
      </c>
      <c r="E2797" s="1" t="s">
        <v>59</v>
      </c>
      <c r="F2797" s="1">
        <v>161</v>
      </c>
      <c r="G2797" s="1">
        <v>4.13</v>
      </c>
      <c r="H2797" s="1">
        <v>39</v>
      </c>
      <c r="I2797" s="1">
        <v>24</v>
      </c>
      <c r="J2797" s="1" t="s">
        <v>48</v>
      </c>
      <c r="K2797" s="9" t="str">
        <f t="shared" si="43"/>
        <v>GPA</v>
      </c>
    </row>
    <row r="2798" spans="1:11" ht="15" customHeight="1">
      <c r="A2798" s="1">
        <v>8</v>
      </c>
      <c r="B2798" s="1">
        <v>409</v>
      </c>
      <c r="C2798" s="1" t="s">
        <v>21</v>
      </c>
      <c r="D2798" s="1" t="s">
        <v>60</v>
      </c>
      <c r="E2798" s="1" t="s">
        <v>61</v>
      </c>
      <c r="F2798" s="1">
        <v>1467</v>
      </c>
      <c r="G2798" s="1">
        <v>34.83</v>
      </c>
      <c r="H2798" s="1">
        <v>42</v>
      </c>
      <c r="I2798" s="1">
        <v>25</v>
      </c>
      <c r="J2798" s="1" t="s">
        <v>48</v>
      </c>
      <c r="K2798" s="9" t="str">
        <f t="shared" si="43"/>
        <v>GPA</v>
      </c>
    </row>
    <row r="2799" spans="1:11" ht="15" customHeight="1">
      <c r="A2799" s="1">
        <v>8</v>
      </c>
      <c r="B2799" s="1">
        <v>409</v>
      </c>
      <c r="C2799" s="1" t="s">
        <v>53</v>
      </c>
      <c r="D2799" s="1" t="s">
        <v>60</v>
      </c>
      <c r="E2799" s="1" t="s">
        <v>61</v>
      </c>
      <c r="F2799" s="1">
        <v>501</v>
      </c>
      <c r="G2799" s="1">
        <v>6.05</v>
      </c>
      <c r="H2799" s="1">
        <v>83</v>
      </c>
      <c r="I2799" s="1">
        <v>105</v>
      </c>
      <c r="J2799" s="1" t="s">
        <v>48</v>
      </c>
      <c r="K2799" s="9" t="str">
        <f t="shared" si="43"/>
        <v>GPA</v>
      </c>
    </row>
    <row r="2800" spans="1:11" ht="15" customHeight="1">
      <c r="A2800" s="1">
        <v>8</v>
      </c>
      <c r="B2800" s="1">
        <v>409</v>
      </c>
      <c r="C2800" s="1" t="s">
        <v>21</v>
      </c>
      <c r="D2800" s="1" t="s">
        <v>62</v>
      </c>
      <c r="E2800" s="1" t="s">
        <v>63</v>
      </c>
      <c r="F2800" s="1">
        <v>680</v>
      </c>
      <c r="G2800" s="1">
        <v>22.44</v>
      </c>
      <c r="H2800" s="1">
        <v>30</v>
      </c>
      <c r="I2800" s="1">
        <v>25</v>
      </c>
      <c r="J2800" s="1" t="s">
        <v>48</v>
      </c>
      <c r="K2800" s="9" t="str">
        <f t="shared" si="43"/>
        <v>GPA</v>
      </c>
    </row>
    <row r="2801" spans="1:11" ht="15" customHeight="1">
      <c r="A2801" s="1">
        <v>8</v>
      </c>
      <c r="B2801" s="1">
        <v>409</v>
      </c>
      <c r="C2801" s="1" t="s">
        <v>21</v>
      </c>
      <c r="D2801" s="1" t="s">
        <v>64</v>
      </c>
      <c r="E2801" s="1" t="s">
        <v>65</v>
      </c>
      <c r="F2801" s="1">
        <v>1420</v>
      </c>
      <c r="G2801" s="1">
        <v>36.53</v>
      </c>
      <c r="H2801" s="1">
        <v>39</v>
      </c>
      <c r="I2801" s="1">
        <v>25</v>
      </c>
      <c r="J2801" s="1" t="s">
        <v>48</v>
      </c>
      <c r="K2801" s="9" t="str">
        <f t="shared" si="43"/>
        <v>GPA</v>
      </c>
    </row>
    <row r="2802" spans="1:11" ht="15" customHeight="1">
      <c r="A2802" s="1">
        <v>8</v>
      </c>
      <c r="B2802" s="1">
        <v>409</v>
      </c>
      <c r="C2802" s="1" t="s">
        <v>21</v>
      </c>
      <c r="D2802" s="1" t="s">
        <v>66</v>
      </c>
      <c r="E2802" s="1" t="s">
        <v>67</v>
      </c>
      <c r="F2802" s="1">
        <v>2875</v>
      </c>
      <c r="G2802" s="1">
        <v>50.85</v>
      </c>
      <c r="H2802" s="1">
        <v>57</v>
      </c>
      <c r="I2802" s="1">
        <v>25</v>
      </c>
      <c r="J2802" s="1" t="s">
        <v>48</v>
      </c>
      <c r="K2802" s="9" t="str">
        <f t="shared" si="43"/>
        <v>GPA</v>
      </c>
    </row>
    <row r="2803" spans="1:11" ht="15" customHeight="1">
      <c r="A2803" s="1">
        <v>8</v>
      </c>
      <c r="B2803" s="1">
        <v>409</v>
      </c>
      <c r="C2803" s="1" t="s">
        <v>18</v>
      </c>
      <c r="D2803" s="1" t="s">
        <v>68</v>
      </c>
      <c r="E2803" s="1" t="s">
        <v>69</v>
      </c>
      <c r="F2803" s="1">
        <v>3</v>
      </c>
      <c r="G2803" s="1">
        <v>0.19</v>
      </c>
      <c r="H2803" s="1">
        <v>16</v>
      </c>
      <c r="I2803" s="1">
        <v>24</v>
      </c>
      <c r="J2803" s="1" t="s">
        <v>48</v>
      </c>
      <c r="K2803" s="9" t="str">
        <f t="shared" si="43"/>
        <v>GPA</v>
      </c>
    </row>
    <row r="2804" spans="1:11" ht="15" customHeight="1">
      <c r="A2804" s="1">
        <v>8</v>
      </c>
      <c r="B2804" s="1">
        <v>409</v>
      </c>
      <c r="C2804" s="1" t="s">
        <v>21</v>
      </c>
      <c r="D2804" s="1" t="s">
        <v>70</v>
      </c>
      <c r="E2804" s="1" t="s">
        <v>71</v>
      </c>
      <c r="F2804" s="1">
        <v>1813</v>
      </c>
      <c r="G2804" s="1">
        <v>54.28</v>
      </c>
      <c r="H2804" s="1">
        <v>33</v>
      </c>
      <c r="I2804" s="1">
        <v>25</v>
      </c>
      <c r="J2804" s="1" t="s">
        <v>48</v>
      </c>
      <c r="K2804" s="9" t="str">
        <f t="shared" si="43"/>
        <v>GPA</v>
      </c>
    </row>
    <row r="2805" spans="1:11" ht="15" customHeight="1">
      <c r="A2805" s="1">
        <v>8</v>
      </c>
      <c r="B2805" s="1">
        <v>409</v>
      </c>
      <c r="C2805" s="1" t="s">
        <v>21</v>
      </c>
      <c r="D2805" s="1" t="s">
        <v>4053</v>
      </c>
      <c r="E2805" s="1" t="s">
        <v>4054</v>
      </c>
      <c r="F2805" s="1">
        <v>1360</v>
      </c>
      <c r="G2805" s="1">
        <v>61.94</v>
      </c>
      <c r="H2805" s="1">
        <v>22</v>
      </c>
      <c r="I2805" s="1">
        <v>25</v>
      </c>
      <c r="J2805" s="1" t="s">
        <v>48</v>
      </c>
      <c r="K2805" s="9" t="str">
        <f t="shared" si="43"/>
        <v>GPA</v>
      </c>
    </row>
    <row r="2806" spans="1:11" ht="15" customHeight="1">
      <c r="A2806" s="1">
        <v>8</v>
      </c>
      <c r="B2806" s="1">
        <v>409</v>
      </c>
      <c r="C2806" s="1" t="s">
        <v>21</v>
      </c>
      <c r="D2806" s="1" t="s">
        <v>72</v>
      </c>
      <c r="E2806" s="1" t="s">
        <v>73</v>
      </c>
      <c r="F2806" s="1">
        <v>2500</v>
      </c>
      <c r="G2806" s="1">
        <v>57.02</v>
      </c>
      <c r="H2806" s="1">
        <v>44</v>
      </c>
      <c r="I2806" s="1">
        <v>25</v>
      </c>
      <c r="J2806" s="1" t="s">
        <v>48</v>
      </c>
      <c r="K2806" s="9" t="str">
        <f t="shared" si="43"/>
        <v>GPA</v>
      </c>
    </row>
    <row r="2807" spans="1:11" ht="15" customHeight="1">
      <c r="A2807" s="1">
        <v>8</v>
      </c>
      <c r="B2807" s="1">
        <v>409</v>
      </c>
      <c r="C2807" s="1" t="s">
        <v>20</v>
      </c>
      <c r="D2807" s="1" t="s">
        <v>74</v>
      </c>
      <c r="E2807" s="1" t="s">
        <v>75</v>
      </c>
      <c r="F2807" s="1">
        <v>9</v>
      </c>
      <c r="G2807" s="1">
        <v>0.38</v>
      </c>
      <c r="H2807" s="1">
        <v>24</v>
      </c>
      <c r="I2807" s="1">
        <v>22</v>
      </c>
      <c r="J2807" s="1" t="s">
        <v>48</v>
      </c>
      <c r="K2807" s="9" t="str">
        <f t="shared" si="43"/>
        <v>GPA</v>
      </c>
    </row>
    <row r="2808" spans="1:11" ht="15" customHeight="1">
      <c r="A2808" s="1">
        <v>8</v>
      </c>
      <c r="B2808" s="1">
        <v>409</v>
      </c>
      <c r="C2808" s="1" t="s">
        <v>19</v>
      </c>
      <c r="D2808" s="1" t="s">
        <v>74</v>
      </c>
      <c r="E2808" s="1" t="s">
        <v>75</v>
      </c>
      <c r="F2808" s="1">
        <v>91</v>
      </c>
      <c r="G2808" s="1">
        <v>1.53</v>
      </c>
      <c r="H2808" s="1">
        <v>59</v>
      </c>
      <c r="I2808" s="1">
        <v>25</v>
      </c>
      <c r="J2808" s="1" t="s">
        <v>48</v>
      </c>
      <c r="K2808" s="9" t="str">
        <f t="shared" si="43"/>
        <v>GPA</v>
      </c>
    </row>
    <row r="2809" spans="1:11" ht="15" customHeight="1">
      <c r="A2809" s="1">
        <v>8</v>
      </c>
      <c r="B2809" s="1">
        <v>409</v>
      </c>
      <c r="C2809" s="1" t="s">
        <v>18</v>
      </c>
      <c r="D2809" s="1" t="s">
        <v>4055</v>
      </c>
      <c r="E2809" s="1" t="s">
        <v>4056</v>
      </c>
      <c r="F2809" s="1">
        <v>188</v>
      </c>
      <c r="G2809" s="1">
        <v>9.66</v>
      </c>
      <c r="H2809" s="1">
        <v>19</v>
      </c>
      <c r="I2809" s="1">
        <v>24</v>
      </c>
      <c r="J2809" s="1" t="s">
        <v>48</v>
      </c>
      <c r="K2809" s="9" t="str">
        <f t="shared" si="43"/>
        <v>GPA</v>
      </c>
    </row>
    <row r="2810" spans="1:11" ht="15" customHeight="1">
      <c r="A2810" s="1">
        <v>8</v>
      </c>
      <c r="B2810" s="1">
        <v>409</v>
      </c>
      <c r="C2810" s="1" t="s">
        <v>20</v>
      </c>
      <c r="D2810" s="1" t="s">
        <v>4057</v>
      </c>
      <c r="E2810" s="1" t="s">
        <v>4058</v>
      </c>
      <c r="F2810" s="1">
        <v>410</v>
      </c>
      <c r="G2810" s="1">
        <v>13.21</v>
      </c>
      <c r="H2810" s="1">
        <v>31</v>
      </c>
      <c r="I2810" s="1">
        <v>22</v>
      </c>
      <c r="J2810" s="1" t="s">
        <v>48</v>
      </c>
      <c r="K2810" s="9" t="str">
        <f t="shared" si="43"/>
        <v>GPA</v>
      </c>
    </row>
    <row r="2811" spans="1:11" ht="15" customHeight="1">
      <c r="A2811" s="1">
        <v>8</v>
      </c>
      <c r="B2811" s="1">
        <v>409</v>
      </c>
      <c r="C2811" s="1" t="s">
        <v>19</v>
      </c>
      <c r="D2811" s="1" t="s">
        <v>4057</v>
      </c>
      <c r="E2811" s="1" t="s">
        <v>4058</v>
      </c>
      <c r="F2811" s="1">
        <v>2705</v>
      </c>
      <c r="G2811" s="1">
        <v>41.47</v>
      </c>
      <c r="H2811" s="1">
        <v>65</v>
      </c>
      <c r="I2811" s="1">
        <v>25</v>
      </c>
      <c r="J2811" s="1" t="s">
        <v>48</v>
      </c>
      <c r="K2811" s="9" t="str">
        <f t="shared" si="43"/>
        <v>GPA</v>
      </c>
    </row>
    <row r="2812" spans="1:11" ht="15" customHeight="1">
      <c r="A2812" s="1">
        <v>8</v>
      </c>
      <c r="B2812" s="1">
        <v>409</v>
      </c>
      <c r="C2812" s="1" t="s">
        <v>20</v>
      </c>
      <c r="D2812" s="1" t="s">
        <v>78</v>
      </c>
      <c r="E2812" s="1" t="s">
        <v>79</v>
      </c>
      <c r="F2812" s="1">
        <v>549</v>
      </c>
      <c r="G2812" s="1">
        <v>8.69</v>
      </c>
      <c r="H2812" s="1">
        <v>63</v>
      </c>
      <c r="I2812" s="1">
        <v>22</v>
      </c>
      <c r="J2812" s="1" t="s">
        <v>48</v>
      </c>
      <c r="K2812" s="9" t="str">
        <f t="shared" si="43"/>
        <v>GPA</v>
      </c>
    </row>
    <row r="2813" spans="1:11" ht="15" customHeight="1">
      <c r="A2813" s="1">
        <v>8</v>
      </c>
      <c r="B2813" s="1">
        <v>409</v>
      </c>
      <c r="C2813" s="1" t="s">
        <v>19</v>
      </c>
      <c r="D2813" s="1" t="s">
        <v>78</v>
      </c>
      <c r="E2813" s="1" t="s">
        <v>79</v>
      </c>
      <c r="F2813" s="1">
        <v>1658</v>
      </c>
      <c r="G2813" s="1">
        <v>22.6</v>
      </c>
      <c r="H2813" s="1">
        <v>73</v>
      </c>
      <c r="I2813" s="1">
        <v>25</v>
      </c>
      <c r="J2813" s="1" t="s">
        <v>48</v>
      </c>
      <c r="K2813" s="9" t="str">
        <f t="shared" si="43"/>
        <v>GPA</v>
      </c>
    </row>
    <row r="2814" spans="1:11" ht="15" customHeight="1">
      <c r="A2814" s="1">
        <v>8</v>
      </c>
      <c r="B2814" s="1">
        <v>409</v>
      </c>
      <c r="C2814" s="1" t="s">
        <v>20</v>
      </c>
      <c r="D2814" s="1" t="s">
        <v>80</v>
      </c>
      <c r="E2814" s="1" t="s">
        <v>81</v>
      </c>
      <c r="F2814" s="1">
        <v>89</v>
      </c>
      <c r="G2814" s="1">
        <v>4.03</v>
      </c>
      <c r="H2814" s="1">
        <v>22</v>
      </c>
      <c r="I2814" s="1">
        <v>22</v>
      </c>
      <c r="J2814" s="1" t="s">
        <v>48</v>
      </c>
      <c r="K2814" s="9" t="str">
        <f t="shared" si="43"/>
        <v>GPA</v>
      </c>
    </row>
    <row r="2815" spans="1:11" ht="15" customHeight="1">
      <c r="A2815" s="1">
        <v>8</v>
      </c>
      <c r="B2815" s="1">
        <v>409</v>
      </c>
      <c r="C2815" s="1" t="s">
        <v>19</v>
      </c>
      <c r="D2815" s="1" t="s">
        <v>80</v>
      </c>
      <c r="E2815" s="1" t="s">
        <v>81</v>
      </c>
      <c r="F2815" s="1">
        <v>2599</v>
      </c>
      <c r="G2815" s="1">
        <v>47.53</v>
      </c>
      <c r="H2815" s="1">
        <v>55</v>
      </c>
      <c r="I2815" s="1">
        <v>25</v>
      </c>
      <c r="J2815" s="1" t="s">
        <v>48</v>
      </c>
      <c r="K2815" s="9" t="str">
        <f t="shared" si="43"/>
        <v>GPA</v>
      </c>
    </row>
    <row r="2816" spans="1:11" ht="15" customHeight="1">
      <c r="A2816" s="1">
        <v>8</v>
      </c>
      <c r="B2816" s="1">
        <v>409</v>
      </c>
      <c r="C2816" s="1" t="s">
        <v>18</v>
      </c>
      <c r="D2816" s="1" t="s">
        <v>4059</v>
      </c>
      <c r="E2816" s="1" t="s">
        <v>4060</v>
      </c>
      <c r="F2816" s="1">
        <v>2</v>
      </c>
      <c r="G2816" s="1">
        <v>6.75</v>
      </c>
      <c r="H2816" s="1">
        <v>0</v>
      </c>
      <c r="I2816" s="1">
        <v>24</v>
      </c>
      <c r="J2816" s="1" t="s">
        <v>48</v>
      </c>
      <c r="K2816" s="9" t="str">
        <f t="shared" si="43"/>
        <v>GPA</v>
      </c>
    </row>
    <row r="2817" spans="1:11" ht="15" customHeight="1">
      <c r="A2817" s="1">
        <v>8</v>
      </c>
      <c r="B2817" s="1">
        <v>409</v>
      </c>
      <c r="C2817" s="1" t="s">
        <v>18</v>
      </c>
      <c r="D2817" s="1" t="s">
        <v>82</v>
      </c>
      <c r="E2817" s="1" t="s">
        <v>83</v>
      </c>
      <c r="F2817" s="1">
        <v>547</v>
      </c>
      <c r="G2817" s="1">
        <v>16.829999999999998</v>
      </c>
      <c r="H2817" s="1">
        <v>33</v>
      </c>
      <c r="I2817" s="1">
        <v>24</v>
      </c>
      <c r="J2817" s="1" t="s">
        <v>48</v>
      </c>
      <c r="K2817" s="9" t="str">
        <f t="shared" si="43"/>
        <v>GPA</v>
      </c>
    </row>
    <row r="2818" spans="1:11" ht="15" customHeight="1">
      <c r="A2818" s="1">
        <v>8</v>
      </c>
      <c r="B2818" s="1">
        <v>409</v>
      </c>
      <c r="C2818" s="1" t="s">
        <v>53</v>
      </c>
      <c r="D2818" s="1" t="s">
        <v>82</v>
      </c>
      <c r="E2818" s="1" t="s">
        <v>83</v>
      </c>
      <c r="F2818" s="1">
        <v>577</v>
      </c>
      <c r="G2818" s="1">
        <v>0.93</v>
      </c>
      <c r="H2818" s="1">
        <v>620</v>
      </c>
      <c r="I2818" s="1">
        <v>105</v>
      </c>
      <c r="J2818" s="1" t="s">
        <v>48</v>
      </c>
      <c r="K2818" s="9" t="str">
        <f t="shared" ref="K2818:K2881" si="44">IF(J2818&lt;&gt;"",IF(OR(UPPER(J2818)="TERCEIRO",UPPER(J2818)="TERCEIRA"),"TERCEIRA",IF(UPPER(J2818)="GPA","GPA",J2818)),IF(LEFT(D2818,1)="T","TERCEIRA","GPA"))</f>
        <v>GPA</v>
      </c>
    </row>
    <row r="2819" spans="1:11" ht="15" customHeight="1">
      <c r="A2819" s="1">
        <v>8</v>
      </c>
      <c r="B2819" s="1">
        <v>409</v>
      </c>
      <c r="C2819" s="1" t="s">
        <v>21</v>
      </c>
      <c r="D2819" s="1" t="s">
        <v>86</v>
      </c>
      <c r="E2819" s="1" t="s">
        <v>87</v>
      </c>
      <c r="F2819" s="1">
        <v>2773</v>
      </c>
      <c r="G2819" s="1">
        <v>52.45</v>
      </c>
      <c r="H2819" s="1">
        <v>53</v>
      </c>
      <c r="I2819" s="1">
        <v>25</v>
      </c>
      <c r="J2819" s="1" t="s">
        <v>48</v>
      </c>
      <c r="K2819" s="9" t="str">
        <f t="shared" si="44"/>
        <v>GPA</v>
      </c>
    </row>
    <row r="2820" spans="1:11" ht="15" customHeight="1">
      <c r="A2820" s="1">
        <v>8</v>
      </c>
      <c r="B2820" s="1">
        <v>409</v>
      </c>
      <c r="C2820" s="1" t="s">
        <v>20</v>
      </c>
      <c r="D2820" s="1" t="s">
        <v>88</v>
      </c>
      <c r="E2820" s="1" t="s">
        <v>89</v>
      </c>
      <c r="F2820" s="1">
        <v>39</v>
      </c>
      <c r="G2820" s="1">
        <v>1.39</v>
      </c>
      <c r="H2820" s="1">
        <v>28</v>
      </c>
      <c r="I2820" s="1">
        <v>22</v>
      </c>
      <c r="J2820" s="1" t="s">
        <v>48</v>
      </c>
      <c r="K2820" s="9" t="str">
        <f t="shared" si="44"/>
        <v>GPA</v>
      </c>
    </row>
    <row r="2821" spans="1:11" ht="15" customHeight="1">
      <c r="A2821" s="1">
        <v>8</v>
      </c>
      <c r="B2821" s="1">
        <v>409</v>
      </c>
      <c r="C2821" s="1" t="s">
        <v>19</v>
      </c>
      <c r="D2821" s="1" t="s">
        <v>88</v>
      </c>
      <c r="E2821" s="1" t="s">
        <v>89</v>
      </c>
      <c r="F2821" s="1">
        <v>2501</v>
      </c>
      <c r="G2821" s="1">
        <v>50.87</v>
      </c>
      <c r="H2821" s="1">
        <v>49</v>
      </c>
      <c r="I2821" s="1">
        <v>25</v>
      </c>
      <c r="J2821" s="1" t="s">
        <v>48</v>
      </c>
      <c r="K2821" s="9" t="str">
        <f t="shared" si="44"/>
        <v>GPA</v>
      </c>
    </row>
    <row r="2822" spans="1:11" ht="15" customHeight="1">
      <c r="A2822" s="1">
        <v>8</v>
      </c>
      <c r="B2822" s="1">
        <v>409</v>
      </c>
      <c r="C2822" s="1" t="s">
        <v>21</v>
      </c>
      <c r="D2822" s="1" t="s">
        <v>90</v>
      </c>
      <c r="E2822" s="1" t="s">
        <v>91</v>
      </c>
      <c r="F2822" s="1">
        <v>1755</v>
      </c>
      <c r="G2822" s="1">
        <v>56.65</v>
      </c>
      <c r="H2822" s="1">
        <v>31</v>
      </c>
      <c r="I2822" s="1">
        <v>25</v>
      </c>
      <c r="J2822" s="1" t="s">
        <v>48</v>
      </c>
      <c r="K2822" s="9" t="str">
        <f t="shared" si="44"/>
        <v>GPA</v>
      </c>
    </row>
    <row r="2823" spans="1:11" ht="15" customHeight="1">
      <c r="A2823" s="1">
        <v>8</v>
      </c>
      <c r="B2823" s="1">
        <v>409</v>
      </c>
      <c r="C2823" s="1" t="s">
        <v>18</v>
      </c>
      <c r="D2823" s="1" t="s">
        <v>92</v>
      </c>
      <c r="E2823" s="1" t="s">
        <v>93</v>
      </c>
      <c r="F2823" s="1">
        <v>53</v>
      </c>
      <c r="G2823" s="1">
        <v>1.44</v>
      </c>
      <c r="H2823" s="1">
        <v>37</v>
      </c>
      <c r="I2823" s="1">
        <v>24</v>
      </c>
      <c r="J2823" s="1" t="s">
        <v>48</v>
      </c>
      <c r="K2823" s="9" t="str">
        <f t="shared" si="44"/>
        <v>GPA</v>
      </c>
    </row>
    <row r="2824" spans="1:11" ht="15" customHeight="1">
      <c r="A2824" s="1">
        <v>8</v>
      </c>
      <c r="B2824" s="1">
        <v>409</v>
      </c>
      <c r="C2824" s="1" t="s">
        <v>20</v>
      </c>
      <c r="D2824" s="1" t="s">
        <v>92</v>
      </c>
      <c r="E2824" s="1" t="s">
        <v>93</v>
      </c>
      <c r="F2824" s="1">
        <v>135</v>
      </c>
      <c r="G2824" s="1">
        <v>14.66</v>
      </c>
      <c r="H2824" s="1">
        <v>9</v>
      </c>
      <c r="I2824" s="1">
        <v>22</v>
      </c>
      <c r="J2824" s="1" t="s">
        <v>48</v>
      </c>
      <c r="K2824" s="9" t="str">
        <f t="shared" si="44"/>
        <v>GPA</v>
      </c>
    </row>
    <row r="2825" spans="1:11" ht="15" customHeight="1">
      <c r="A2825" s="1">
        <v>8</v>
      </c>
      <c r="B2825" s="1">
        <v>409</v>
      </c>
      <c r="C2825" s="1" t="s">
        <v>19</v>
      </c>
      <c r="D2825" s="1" t="s">
        <v>92</v>
      </c>
      <c r="E2825" s="1" t="s">
        <v>93</v>
      </c>
      <c r="F2825" s="1">
        <v>1160</v>
      </c>
      <c r="G2825" s="1">
        <v>55.59</v>
      </c>
      <c r="H2825" s="1">
        <v>21</v>
      </c>
      <c r="I2825" s="1">
        <v>25</v>
      </c>
      <c r="J2825" s="1" t="s">
        <v>48</v>
      </c>
      <c r="K2825" s="9" t="str">
        <f t="shared" si="44"/>
        <v>GPA</v>
      </c>
    </row>
    <row r="2826" spans="1:11" ht="15" customHeight="1">
      <c r="A2826" s="1">
        <v>8</v>
      </c>
      <c r="B2826" s="1">
        <v>409</v>
      </c>
      <c r="C2826" s="1" t="s">
        <v>53</v>
      </c>
      <c r="D2826" s="1" t="s">
        <v>92</v>
      </c>
      <c r="E2826" s="1" t="s">
        <v>93</v>
      </c>
      <c r="F2826" s="1">
        <v>467</v>
      </c>
      <c r="G2826" s="1">
        <v>3.38</v>
      </c>
      <c r="H2826" s="1">
        <v>138</v>
      </c>
      <c r="I2826" s="1">
        <v>105</v>
      </c>
      <c r="J2826" s="1" t="s">
        <v>48</v>
      </c>
      <c r="K2826" s="9" t="str">
        <f t="shared" si="44"/>
        <v>GPA</v>
      </c>
    </row>
    <row r="2827" spans="1:11" ht="15" customHeight="1">
      <c r="A2827" s="1">
        <v>8</v>
      </c>
      <c r="B2827" s="1">
        <v>409</v>
      </c>
      <c r="C2827" s="1" t="s">
        <v>21</v>
      </c>
      <c r="D2827" s="1" t="s">
        <v>94</v>
      </c>
      <c r="E2827" s="1" t="s">
        <v>95</v>
      </c>
      <c r="F2827" s="1">
        <v>1519</v>
      </c>
      <c r="G2827" s="1">
        <v>53.53</v>
      </c>
      <c r="H2827" s="1">
        <v>28</v>
      </c>
      <c r="I2827" s="1">
        <v>25</v>
      </c>
      <c r="J2827" s="1" t="s">
        <v>48</v>
      </c>
      <c r="K2827" s="9" t="str">
        <f t="shared" si="44"/>
        <v>GPA</v>
      </c>
    </row>
    <row r="2828" spans="1:11" ht="15" customHeight="1">
      <c r="A2828" s="1">
        <v>8</v>
      </c>
      <c r="B2828" s="1">
        <v>409</v>
      </c>
      <c r="C2828" s="1" t="s">
        <v>18</v>
      </c>
      <c r="D2828" s="1" t="s">
        <v>4061</v>
      </c>
      <c r="E2828" s="1" t="s">
        <v>4062</v>
      </c>
      <c r="F2828" s="1">
        <v>1</v>
      </c>
      <c r="G2828" s="1">
        <v>0</v>
      </c>
      <c r="H2828" s="1">
        <v>0</v>
      </c>
      <c r="I2828" s="1">
        <v>24</v>
      </c>
      <c r="J2828" s="1" t="s">
        <v>48</v>
      </c>
      <c r="K2828" s="9" t="str">
        <f t="shared" si="44"/>
        <v>GPA</v>
      </c>
    </row>
    <row r="2829" spans="1:11" ht="15" customHeight="1">
      <c r="A2829" s="1">
        <v>8</v>
      </c>
      <c r="B2829" s="1">
        <v>409</v>
      </c>
      <c r="C2829" s="1" t="s">
        <v>19</v>
      </c>
      <c r="D2829" s="1" t="s">
        <v>96</v>
      </c>
      <c r="E2829" s="1" t="s">
        <v>97</v>
      </c>
      <c r="F2829" s="1">
        <v>1027</v>
      </c>
      <c r="G2829" s="1">
        <v>26.87</v>
      </c>
      <c r="H2829" s="1">
        <v>38</v>
      </c>
      <c r="I2829" s="1">
        <v>25</v>
      </c>
      <c r="J2829" s="1" t="s">
        <v>48</v>
      </c>
      <c r="K2829" s="9" t="str">
        <f t="shared" si="44"/>
        <v>GPA</v>
      </c>
    </row>
    <row r="2830" spans="1:11" ht="15" customHeight="1">
      <c r="A2830" s="1">
        <v>8</v>
      </c>
      <c r="B2830" s="1">
        <v>409</v>
      </c>
      <c r="C2830" s="1" t="s">
        <v>18</v>
      </c>
      <c r="D2830" s="1" t="s">
        <v>98</v>
      </c>
      <c r="E2830" s="1" t="s">
        <v>99</v>
      </c>
      <c r="F2830" s="1">
        <v>56</v>
      </c>
      <c r="G2830" s="1">
        <v>1.29</v>
      </c>
      <c r="H2830" s="1">
        <v>43</v>
      </c>
      <c r="I2830" s="1">
        <v>24</v>
      </c>
      <c r="J2830" s="1" t="s">
        <v>48</v>
      </c>
      <c r="K2830" s="9" t="str">
        <f t="shared" si="44"/>
        <v>GPA</v>
      </c>
    </row>
    <row r="2831" spans="1:11" ht="15" customHeight="1">
      <c r="A2831" s="1">
        <v>8</v>
      </c>
      <c r="B2831" s="1">
        <v>409</v>
      </c>
      <c r="C2831" s="1" t="s">
        <v>20</v>
      </c>
      <c r="D2831" s="1" t="s">
        <v>98</v>
      </c>
      <c r="E2831" s="1" t="s">
        <v>99</v>
      </c>
      <c r="F2831" s="1">
        <v>162</v>
      </c>
      <c r="G2831" s="1">
        <v>6.83</v>
      </c>
      <c r="H2831" s="1">
        <v>24</v>
      </c>
      <c r="I2831" s="1">
        <v>22</v>
      </c>
      <c r="J2831" s="1" t="s">
        <v>48</v>
      </c>
      <c r="K2831" s="9" t="str">
        <f t="shared" si="44"/>
        <v>GPA</v>
      </c>
    </row>
    <row r="2832" spans="1:11" ht="15" customHeight="1">
      <c r="A2832" s="1">
        <v>8</v>
      </c>
      <c r="B2832" s="1">
        <v>409</v>
      </c>
      <c r="C2832" s="1" t="s">
        <v>19</v>
      </c>
      <c r="D2832" s="1" t="s">
        <v>98</v>
      </c>
      <c r="E2832" s="1" t="s">
        <v>99</v>
      </c>
      <c r="F2832" s="1">
        <v>279</v>
      </c>
      <c r="G2832" s="1">
        <v>14.61</v>
      </c>
      <c r="H2832" s="1">
        <v>19</v>
      </c>
      <c r="I2832" s="1">
        <v>25</v>
      </c>
      <c r="J2832" s="1" t="s">
        <v>48</v>
      </c>
      <c r="K2832" s="9" t="str">
        <f t="shared" si="44"/>
        <v>GPA</v>
      </c>
    </row>
    <row r="2833" spans="1:11" ht="15" customHeight="1">
      <c r="A2833" s="1">
        <v>8</v>
      </c>
      <c r="B2833" s="1">
        <v>409</v>
      </c>
      <c r="C2833" s="1" t="s">
        <v>53</v>
      </c>
      <c r="D2833" s="1" t="s">
        <v>98</v>
      </c>
      <c r="E2833" s="1" t="s">
        <v>99</v>
      </c>
      <c r="F2833" s="1">
        <v>2185</v>
      </c>
      <c r="G2833" s="1">
        <v>19.010000000000002</v>
      </c>
      <c r="H2833" s="1">
        <v>115</v>
      </c>
      <c r="I2833" s="1">
        <v>105</v>
      </c>
      <c r="J2833" s="1" t="s">
        <v>48</v>
      </c>
      <c r="K2833" s="9" t="str">
        <f t="shared" si="44"/>
        <v>GPA</v>
      </c>
    </row>
    <row r="2834" spans="1:11" ht="15" customHeight="1">
      <c r="A2834" s="1">
        <v>8</v>
      </c>
      <c r="B2834" s="1">
        <v>409</v>
      </c>
      <c r="C2834" s="1" t="s">
        <v>18</v>
      </c>
      <c r="D2834" s="1" t="s">
        <v>100</v>
      </c>
      <c r="E2834" s="1" t="s">
        <v>101</v>
      </c>
      <c r="F2834" s="1">
        <v>724</v>
      </c>
      <c r="G2834" s="1">
        <v>18.95</v>
      </c>
      <c r="H2834" s="1">
        <v>38</v>
      </c>
      <c r="I2834" s="1">
        <v>24</v>
      </c>
      <c r="J2834" s="1" t="s">
        <v>48</v>
      </c>
      <c r="K2834" s="9" t="str">
        <f t="shared" si="44"/>
        <v>GPA</v>
      </c>
    </row>
    <row r="2835" spans="1:11" ht="15" customHeight="1">
      <c r="A2835" s="1">
        <v>8</v>
      </c>
      <c r="B2835" s="1">
        <v>409</v>
      </c>
      <c r="C2835" s="1" t="s">
        <v>21</v>
      </c>
      <c r="D2835" s="1" t="s">
        <v>102</v>
      </c>
      <c r="E2835" s="1" t="s">
        <v>103</v>
      </c>
      <c r="F2835" s="1">
        <v>2221</v>
      </c>
      <c r="G2835" s="1">
        <v>53.95</v>
      </c>
      <c r="H2835" s="1">
        <v>41</v>
      </c>
      <c r="I2835" s="1">
        <v>25</v>
      </c>
      <c r="J2835" s="1" t="s">
        <v>48</v>
      </c>
      <c r="K2835" s="9" t="str">
        <f t="shared" si="44"/>
        <v>GPA</v>
      </c>
    </row>
    <row r="2836" spans="1:11" ht="15" customHeight="1">
      <c r="A2836" s="1">
        <v>8</v>
      </c>
      <c r="B2836" s="1">
        <v>409</v>
      </c>
      <c r="C2836" s="1" t="s">
        <v>21</v>
      </c>
      <c r="D2836" s="1" t="s">
        <v>104</v>
      </c>
      <c r="E2836" s="1" t="s">
        <v>105</v>
      </c>
      <c r="F2836" s="1">
        <v>1852</v>
      </c>
      <c r="G2836" s="1">
        <v>43.75</v>
      </c>
      <c r="H2836" s="1">
        <v>42</v>
      </c>
      <c r="I2836" s="1">
        <v>25</v>
      </c>
      <c r="J2836" s="1" t="s">
        <v>48</v>
      </c>
      <c r="K2836" s="9" t="str">
        <f t="shared" si="44"/>
        <v>GPA</v>
      </c>
    </row>
    <row r="2837" spans="1:11" ht="15" customHeight="1">
      <c r="A2837" s="1">
        <v>8</v>
      </c>
      <c r="B2837" s="1">
        <v>409</v>
      </c>
      <c r="C2837" s="1" t="s">
        <v>20</v>
      </c>
      <c r="D2837" s="1" t="s">
        <v>106</v>
      </c>
      <c r="E2837" s="1" t="s">
        <v>107</v>
      </c>
      <c r="F2837" s="1">
        <v>157</v>
      </c>
      <c r="G2837" s="1">
        <v>6.44</v>
      </c>
      <c r="H2837" s="1">
        <v>24</v>
      </c>
      <c r="I2837" s="1">
        <v>22</v>
      </c>
      <c r="J2837" s="1" t="s">
        <v>48</v>
      </c>
      <c r="K2837" s="9" t="str">
        <f t="shared" si="44"/>
        <v>GPA</v>
      </c>
    </row>
    <row r="2838" spans="1:11" ht="15" customHeight="1">
      <c r="A2838" s="1">
        <v>8</v>
      </c>
      <c r="B2838" s="1">
        <v>409</v>
      </c>
      <c r="C2838" s="1" t="s">
        <v>53</v>
      </c>
      <c r="D2838" s="1" t="s">
        <v>108</v>
      </c>
      <c r="E2838" s="1" t="s">
        <v>109</v>
      </c>
      <c r="F2838" s="1">
        <v>8126</v>
      </c>
      <c r="G2838" s="1">
        <v>88.41</v>
      </c>
      <c r="H2838" s="1">
        <v>92</v>
      </c>
      <c r="I2838" s="1">
        <v>105</v>
      </c>
      <c r="J2838" s="1" t="s">
        <v>48</v>
      </c>
      <c r="K2838" s="9" t="str">
        <f t="shared" si="44"/>
        <v>GPA</v>
      </c>
    </row>
    <row r="2839" spans="1:11" ht="15" customHeight="1">
      <c r="A2839" s="1">
        <v>8</v>
      </c>
      <c r="B2839" s="1">
        <v>409</v>
      </c>
      <c r="C2839" s="1" t="s">
        <v>20</v>
      </c>
      <c r="D2839" s="1" t="s">
        <v>110</v>
      </c>
      <c r="E2839" s="1" t="s">
        <v>111</v>
      </c>
      <c r="F2839" s="1">
        <v>10</v>
      </c>
      <c r="G2839" s="1">
        <v>1.84</v>
      </c>
      <c r="H2839" s="1">
        <v>5</v>
      </c>
      <c r="I2839" s="1">
        <v>22</v>
      </c>
      <c r="J2839" s="1" t="s">
        <v>48</v>
      </c>
      <c r="K2839" s="9" t="str">
        <f t="shared" si="44"/>
        <v>GPA</v>
      </c>
    </row>
    <row r="2840" spans="1:11" ht="15" customHeight="1">
      <c r="A2840" s="1">
        <v>8</v>
      </c>
      <c r="B2840" s="1">
        <v>409</v>
      </c>
      <c r="C2840" s="1" t="s">
        <v>20</v>
      </c>
      <c r="D2840" s="1" t="s">
        <v>112</v>
      </c>
      <c r="E2840" s="1" t="s">
        <v>113</v>
      </c>
      <c r="F2840" s="1">
        <v>372</v>
      </c>
      <c r="G2840" s="1">
        <v>8.57</v>
      </c>
      <c r="H2840" s="1">
        <v>43</v>
      </c>
      <c r="I2840" s="1">
        <v>22</v>
      </c>
      <c r="J2840" s="1" t="s">
        <v>48</v>
      </c>
      <c r="K2840" s="9" t="str">
        <f t="shared" si="44"/>
        <v>GPA</v>
      </c>
    </row>
    <row r="2841" spans="1:11" ht="15" customHeight="1">
      <c r="A2841" s="1">
        <v>8</v>
      </c>
      <c r="B2841" s="1">
        <v>409</v>
      </c>
      <c r="C2841" s="1" t="s">
        <v>19</v>
      </c>
      <c r="D2841" s="1" t="s">
        <v>112</v>
      </c>
      <c r="E2841" s="1" t="s">
        <v>113</v>
      </c>
      <c r="F2841" s="1">
        <v>1889</v>
      </c>
      <c r="G2841" s="1">
        <v>29.21</v>
      </c>
      <c r="H2841" s="1">
        <v>65</v>
      </c>
      <c r="I2841" s="1">
        <v>25</v>
      </c>
      <c r="J2841" s="1" t="s">
        <v>48</v>
      </c>
      <c r="K2841" s="9" t="str">
        <f t="shared" si="44"/>
        <v>GPA</v>
      </c>
    </row>
    <row r="2842" spans="1:11" ht="15" customHeight="1">
      <c r="A2842" s="1">
        <v>8</v>
      </c>
      <c r="B2842" s="1">
        <v>409</v>
      </c>
      <c r="C2842" s="1" t="s">
        <v>21</v>
      </c>
      <c r="D2842" s="1" t="s">
        <v>114</v>
      </c>
      <c r="E2842" s="1" t="s">
        <v>115</v>
      </c>
      <c r="F2842" s="1">
        <v>1865</v>
      </c>
      <c r="G2842" s="1">
        <v>42.04</v>
      </c>
      <c r="H2842" s="1">
        <v>44</v>
      </c>
      <c r="I2842" s="1">
        <v>25</v>
      </c>
      <c r="J2842" s="1" t="s">
        <v>48</v>
      </c>
      <c r="K2842" s="9" t="str">
        <f t="shared" si="44"/>
        <v>GPA</v>
      </c>
    </row>
    <row r="2843" spans="1:11" ht="15" customHeight="1">
      <c r="A2843" s="1">
        <v>8</v>
      </c>
      <c r="B2843" s="1">
        <v>409</v>
      </c>
      <c r="C2843" s="1" t="s">
        <v>21</v>
      </c>
      <c r="D2843" s="1" t="s">
        <v>4063</v>
      </c>
      <c r="E2843" s="1" t="s">
        <v>4064</v>
      </c>
      <c r="F2843" s="1">
        <v>1774</v>
      </c>
      <c r="G2843" s="1">
        <v>60.95</v>
      </c>
      <c r="H2843" s="1">
        <v>29</v>
      </c>
      <c r="I2843" s="1">
        <v>25</v>
      </c>
      <c r="J2843" s="1" t="s">
        <v>48</v>
      </c>
      <c r="K2843" s="9" t="str">
        <f t="shared" si="44"/>
        <v>GPA</v>
      </c>
    </row>
    <row r="2844" spans="1:11" ht="15" customHeight="1">
      <c r="A2844" s="1">
        <v>8</v>
      </c>
      <c r="B2844" s="1">
        <v>409</v>
      </c>
      <c r="C2844" s="1" t="s">
        <v>18</v>
      </c>
      <c r="D2844" s="1" t="s">
        <v>116</v>
      </c>
      <c r="E2844" s="1" t="s">
        <v>117</v>
      </c>
      <c r="F2844" s="1">
        <v>106</v>
      </c>
      <c r="G2844" s="1">
        <v>3.55</v>
      </c>
      <c r="H2844" s="1">
        <v>30</v>
      </c>
      <c r="I2844" s="1">
        <v>24</v>
      </c>
      <c r="J2844" s="1" t="s">
        <v>48</v>
      </c>
      <c r="K2844" s="9" t="str">
        <f t="shared" si="44"/>
        <v>GPA</v>
      </c>
    </row>
    <row r="2845" spans="1:11" ht="15" customHeight="1">
      <c r="A2845" s="1">
        <v>8</v>
      </c>
      <c r="B2845" s="1">
        <v>409</v>
      </c>
      <c r="C2845" s="1" t="s">
        <v>20</v>
      </c>
      <c r="D2845" s="1" t="s">
        <v>116</v>
      </c>
      <c r="E2845" s="1" t="s">
        <v>117</v>
      </c>
      <c r="F2845" s="1">
        <v>235</v>
      </c>
      <c r="G2845" s="1">
        <v>25.96</v>
      </c>
      <c r="H2845" s="1">
        <v>9</v>
      </c>
      <c r="I2845" s="1">
        <v>22</v>
      </c>
      <c r="J2845" s="1" t="s">
        <v>48</v>
      </c>
      <c r="K2845" s="9" t="str">
        <f t="shared" si="44"/>
        <v>GPA</v>
      </c>
    </row>
    <row r="2846" spans="1:11" ht="15" customHeight="1">
      <c r="A2846" s="1">
        <v>8</v>
      </c>
      <c r="B2846" s="1">
        <v>409</v>
      </c>
      <c r="C2846" s="1" t="s">
        <v>19</v>
      </c>
      <c r="D2846" s="1" t="s">
        <v>116</v>
      </c>
      <c r="E2846" s="1" t="s">
        <v>117</v>
      </c>
      <c r="F2846" s="1">
        <v>350</v>
      </c>
      <c r="G2846" s="1">
        <v>11.6</v>
      </c>
      <c r="H2846" s="1">
        <v>30</v>
      </c>
      <c r="I2846" s="1">
        <v>25</v>
      </c>
      <c r="J2846" s="1" t="s">
        <v>48</v>
      </c>
      <c r="K2846" s="9" t="str">
        <f t="shared" si="44"/>
        <v>GPA</v>
      </c>
    </row>
    <row r="2847" spans="1:11" ht="15" customHeight="1">
      <c r="A2847" s="1">
        <v>8</v>
      </c>
      <c r="B2847" s="1">
        <v>409</v>
      </c>
      <c r="C2847" s="1" t="s">
        <v>53</v>
      </c>
      <c r="D2847" s="1" t="s">
        <v>116</v>
      </c>
      <c r="E2847" s="1" t="s">
        <v>117</v>
      </c>
      <c r="F2847" s="1">
        <v>1219</v>
      </c>
      <c r="G2847" s="1">
        <v>19.27</v>
      </c>
      <c r="H2847" s="1">
        <v>63</v>
      </c>
      <c r="I2847" s="1">
        <v>105</v>
      </c>
      <c r="J2847" s="1" t="s">
        <v>48</v>
      </c>
      <c r="K2847" s="9" t="str">
        <f t="shared" si="44"/>
        <v>GPA</v>
      </c>
    </row>
    <row r="2848" spans="1:11" ht="15" customHeight="1">
      <c r="A2848" s="1">
        <v>8</v>
      </c>
      <c r="B2848" s="1">
        <v>409</v>
      </c>
      <c r="C2848" s="1" t="s">
        <v>18</v>
      </c>
      <c r="D2848" s="1" t="s">
        <v>118</v>
      </c>
      <c r="E2848" s="1" t="s">
        <v>119</v>
      </c>
      <c r="F2848" s="1">
        <v>676</v>
      </c>
      <c r="G2848" s="1">
        <v>13.48</v>
      </c>
      <c r="H2848" s="1">
        <v>50</v>
      </c>
      <c r="I2848" s="1">
        <v>24</v>
      </c>
      <c r="J2848" s="1" t="s">
        <v>48</v>
      </c>
      <c r="K2848" s="9" t="str">
        <f t="shared" si="44"/>
        <v>GPA</v>
      </c>
    </row>
    <row r="2849" spans="1:11" ht="15" customHeight="1">
      <c r="A2849" s="1">
        <v>8</v>
      </c>
      <c r="B2849" s="1">
        <v>409</v>
      </c>
      <c r="C2849" s="1" t="s">
        <v>20</v>
      </c>
      <c r="D2849" s="1" t="s">
        <v>120</v>
      </c>
      <c r="E2849" s="1" t="s">
        <v>121</v>
      </c>
      <c r="F2849" s="1">
        <v>63</v>
      </c>
      <c r="G2849" s="1">
        <v>2.91</v>
      </c>
      <c r="H2849" s="1">
        <v>22</v>
      </c>
      <c r="I2849" s="1">
        <v>22</v>
      </c>
      <c r="J2849" s="1" t="s">
        <v>48</v>
      </c>
      <c r="K2849" s="9" t="str">
        <f t="shared" si="44"/>
        <v>GPA</v>
      </c>
    </row>
    <row r="2850" spans="1:11" ht="15" customHeight="1">
      <c r="A2850" s="1">
        <v>8</v>
      </c>
      <c r="B2850" s="1">
        <v>409</v>
      </c>
      <c r="C2850" s="1" t="s">
        <v>19</v>
      </c>
      <c r="D2850" s="1" t="s">
        <v>120</v>
      </c>
      <c r="E2850" s="1" t="s">
        <v>121</v>
      </c>
      <c r="F2850" s="1">
        <v>1320</v>
      </c>
      <c r="G2850" s="1">
        <v>39.08</v>
      </c>
      <c r="H2850" s="1">
        <v>34</v>
      </c>
      <c r="I2850" s="1">
        <v>25</v>
      </c>
      <c r="J2850" s="1" t="s">
        <v>48</v>
      </c>
      <c r="K2850" s="9" t="str">
        <f t="shared" si="44"/>
        <v>GPA</v>
      </c>
    </row>
    <row r="2851" spans="1:11" ht="15" customHeight="1">
      <c r="A2851" s="1">
        <v>8</v>
      </c>
      <c r="B2851" s="1">
        <v>409</v>
      </c>
      <c r="C2851" s="1" t="s">
        <v>18</v>
      </c>
      <c r="D2851" s="1" t="s">
        <v>122</v>
      </c>
      <c r="E2851" s="1" t="s">
        <v>123</v>
      </c>
      <c r="F2851" s="1">
        <v>207</v>
      </c>
      <c r="G2851" s="1">
        <v>8.5500000000000007</v>
      </c>
      <c r="H2851" s="1">
        <v>24</v>
      </c>
      <c r="I2851" s="1">
        <v>24</v>
      </c>
      <c r="J2851" s="1" t="s">
        <v>48</v>
      </c>
      <c r="K2851" s="9" t="str">
        <f t="shared" si="44"/>
        <v>GPA</v>
      </c>
    </row>
    <row r="2852" spans="1:11" ht="15" customHeight="1">
      <c r="A2852" s="1">
        <v>8</v>
      </c>
      <c r="B2852" s="1">
        <v>409</v>
      </c>
      <c r="C2852" s="1" t="s">
        <v>53</v>
      </c>
      <c r="D2852" s="1" t="s">
        <v>122</v>
      </c>
      <c r="E2852" s="1" t="s">
        <v>123</v>
      </c>
      <c r="F2852" s="1">
        <v>260</v>
      </c>
      <c r="G2852" s="1">
        <v>1.52</v>
      </c>
      <c r="H2852" s="1">
        <v>171</v>
      </c>
      <c r="I2852" s="1">
        <v>105</v>
      </c>
      <c r="J2852" s="1" t="s">
        <v>48</v>
      </c>
      <c r="K2852" s="9" t="str">
        <f t="shared" si="44"/>
        <v>GPA</v>
      </c>
    </row>
    <row r="2853" spans="1:11" ht="15" customHeight="1">
      <c r="A2853" s="1">
        <v>8</v>
      </c>
      <c r="B2853" s="1">
        <v>409</v>
      </c>
      <c r="C2853" s="1" t="s">
        <v>21</v>
      </c>
      <c r="D2853" s="1" t="s">
        <v>124</v>
      </c>
      <c r="E2853" s="1" t="s">
        <v>125</v>
      </c>
      <c r="F2853" s="1">
        <v>1906</v>
      </c>
      <c r="G2853" s="1">
        <v>56.53</v>
      </c>
      <c r="H2853" s="1">
        <v>34</v>
      </c>
      <c r="I2853" s="1">
        <v>25</v>
      </c>
      <c r="J2853" s="1" t="s">
        <v>48</v>
      </c>
      <c r="K2853" s="9" t="str">
        <f t="shared" si="44"/>
        <v>GPA</v>
      </c>
    </row>
    <row r="2854" spans="1:11" ht="15" customHeight="1">
      <c r="A2854" s="1">
        <v>8</v>
      </c>
      <c r="B2854" s="1">
        <v>409</v>
      </c>
      <c r="C2854" s="1" t="s">
        <v>18</v>
      </c>
      <c r="D2854" s="1" t="s">
        <v>126</v>
      </c>
      <c r="E2854" s="1" t="s">
        <v>127</v>
      </c>
      <c r="F2854" s="1">
        <v>42</v>
      </c>
      <c r="G2854" s="1">
        <v>6.41</v>
      </c>
      <c r="H2854" s="1">
        <v>7</v>
      </c>
      <c r="I2854" s="1">
        <v>24</v>
      </c>
      <c r="J2854" s="1" t="s">
        <v>48</v>
      </c>
      <c r="K2854" s="9" t="str">
        <f t="shared" si="44"/>
        <v>GPA</v>
      </c>
    </row>
    <row r="2855" spans="1:11" ht="15" customHeight="1">
      <c r="A2855" s="1">
        <v>8</v>
      </c>
      <c r="B2855" s="1">
        <v>409</v>
      </c>
      <c r="C2855" s="1" t="s">
        <v>20</v>
      </c>
      <c r="D2855" s="1" t="s">
        <v>126</v>
      </c>
      <c r="E2855" s="1" t="s">
        <v>127</v>
      </c>
      <c r="F2855" s="1">
        <v>294</v>
      </c>
      <c r="G2855" s="1">
        <v>11.79</v>
      </c>
      <c r="H2855" s="1">
        <v>25</v>
      </c>
      <c r="I2855" s="1">
        <v>22</v>
      </c>
      <c r="J2855" s="1" t="s">
        <v>48</v>
      </c>
      <c r="K2855" s="9" t="str">
        <f t="shared" si="44"/>
        <v>GPA</v>
      </c>
    </row>
    <row r="2856" spans="1:11" ht="15" customHeight="1">
      <c r="A2856" s="1">
        <v>8</v>
      </c>
      <c r="B2856" s="1">
        <v>409</v>
      </c>
      <c r="C2856" s="1" t="s">
        <v>19</v>
      </c>
      <c r="D2856" s="1" t="s">
        <v>126</v>
      </c>
      <c r="E2856" s="1" t="s">
        <v>127</v>
      </c>
      <c r="F2856" s="1">
        <v>147</v>
      </c>
      <c r="G2856" s="1">
        <v>4.03</v>
      </c>
      <c r="H2856" s="1">
        <v>36</v>
      </c>
      <c r="I2856" s="1">
        <v>25</v>
      </c>
      <c r="J2856" s="1" t="s">
        <v>48</v>
      </c>
      <c r="K2856" s="9" t="str">
        <f t="shared" si="44"/>
        <v>GPA</v>
      </c>
    </row>
    <row r="2857" spans="1:11" ht="15" customHeight="1">
      <c r="A2857" s="1">
        <v>8</v>
      </c>
      <c r="B2857" s="1">
        <v>409</v>
      </c>
      <c r="C2857" s="1" t="s">
        <v>53</v>
      </c>
      <c r="D2857" s="1" t="s">
        <v>126</v>
      </c>
      <c r="E2857" s="1" t="s">
        <v>127</v>
      </c>
      <c r="F2857" s="1">
        <v>521</v>
      </c>
      <c r="G2857" s="1">
        <v>12.75</v>
      </c>
      <c r="H2857" s="1">
        <v>41</v>
      </c>
      <c r="I2857" s="1">
        <v>105</v>
      </c>
      <c r="J2857" s="1" t="s">
        <v>48</v>
      </c>
      <c r="K2857" s="9" t="str">
        <f t="shared" si="44"/>
        <v>GPA</v>
      </c>
    </row>
    <row r="2858" spans="1:11" ht="15" customHeight="1">
      <c r="A2858" s="1">
        <v>8</v>
      </c>
      <c r="B2858" s="1">
        <v>409</v>
      </c>
      <c r="C2858" s="1" t="s">
        <v>20</v>
      </c>
      <c r="D2858" s="1" t="s">
        <v>128</v>
      </c>
      <c r="E2858" s="1" t="s">
        <v>129</v>
      </c>
      <c r="F2858" s="1">
        <v>8</v>
      </c>
      <c r="G2858" s="1">
        <v>0.25</v>
      </c>
      <c r="H2858" s="1">
        <v>32</v>
      </c>
      <c r="I2858" s="1">
        <v>22</v>
      </c>
      <c r="J2858" s="1" t="s">
        <v>48</v>
      </c>
      <c r="K2858" s="9" t="str">
        <f t="shared" si="44"/>
        <v>GPA</v>
      </c>
    </row>
    <row r="2859" spans="1:11" ht="15" customHeight="1">
      <c r="A2859" s="1">
        <v>8</v>
      </c>
      <c r="B2859" s="1">
        <v>409</v>
      </c>
      <c r="C2859" s="1" t="s">
        <v>19</v>
      </c>
      <c r="D2859" s="1" t="s">
        <v>128</v>
      </c>
      <c r="E2859" s="1" t="s">
        <v>129</v>
      </c>
      <c r="F2859" s="1">
        <v>14</v>
      </c>
      <c r="G2859" s="1">
        <v>9.23</v>
      </c>
      <c r="H2859" s="1">
        <v>2</v>
      </c>
      <c r="I2859" s="1">
        <v>25</v>
      </c>
      <c r="J2859" s="1" t="s">
        <v>48</v>
      </c>
      <c r="K2859" s="9" t="str">
        <f t="shared" si="44"/>
        <v>GPA</v>
      </c>
    </row>
    <row r="2860" spans="1:11" ht="15" customHeight="1">
      <c r="A2860" s="1">
        <v>8</v>
      </c>
      <c r="B2860" s="1">
        <v>409</v>
      </c>
      <c r="C2860" s="1" t="s">
        <v>20</v>
      </c>
      <c r="D2860" s="1" t="s">
        <v>130</v>
      </c>
      <c r="E2860" s="1" t="s">
        <v>131</v>
      </c>
      <c r="F2860" s="1">
        <v>102</v>
      </c>
      <c r="G2860" s="1">
        <v>3.73</v>
      </c>
      <c r="H2860" s="1">
        <v>27</v>
      </c>
      <c r="I2860" s="1">
        <v>22</v>
      </c>
      <c r="J2860" s="1" t="s">
        <v>48</v>
      </c>
      <c r="K2860" s="9" t="str">
        <f t="shared" si="44"/>
        <v>GPA</v>
      </c>
    </row>
    <row r="2861" spans="1:11" ht="15" customHeight="1">
      <c r="A2861" s="1">
        <v>8</v>
      </c>
      <c r="B2861" s="1">
        <v>409</v>
      </c>
      <c r="C2861" s="1" t="s">
        <v>20</v>
      </c>
      <c r="D2861" s="1" t="s">
        <v>132</v>
      </c>
      <c r="E2861" s="1" t="s">
        <v>133</v>
      </c>
      <c r="F2861" s="1">
        <v>46</v>
      </c>
      <c r="G2861" s="1">
        <v>3.81</v>
      </c>
      <c r="H2861" s="1">
        <v>12</v>
      </c>
      <c r="I2861" s="1">
        <v>22</v>
      </c>
      <c r="J2861" s="1" t="s">
        <v>48</v>
      </c>
      <c r="K2861" s="9" t="str">
        <f t="shared" si="44"/>
        <v>GPA</v>
      </c>
    </row>
    <row r="2862" spans="1:11" ht="15" customHeight="1">
      <c r="A2862" s="1">
        <v>8</v>
      </c>
      <c r="B2862" s="1">
        <v>409</v>
      </c>
      <c r="C2862" s="1" t="s">
        <v>19</v>
      </c>
      <c r="D2862" s="1" t="s">
        <v>132</v>
      </c>
      <c r="E2862" s="1" t="s">
        <v>133</v>
      </c>
      <c r="F2862" s="1">
        <v>449</v>
      </c>
      <c r="G2862" s="1">
        <v>12.04</v>
      </c>
      <c r="H2862" s="1">
        <v>37</v>
      </c>
      <c r="I2862" s="1">
        <v>25</v>
      </c>
      <c r="J2862" s="1" t="s">
        <v>48</v>
      </c>
      <c r="K2862" s="9" t="str">
        <f t="shared" si="44"/>
        <v>GPA</v>
      </c>
    </row>
    <row r="2863" spans="1:11" ht="15" customHeight="1">
      <c r="A2863" s="1">
        <v>8</v>
      </c>
      <c r="B2863" s="1">
        <v>409</v>
      </c>
      <c r="C2863" s="1" t="s">
        <v>20</v>
      </c>
      <c r="D2863" s="1" t="s">
        <v>134</v>
      </c>
      <c r="E2863" s="1" t="s">
        <v>135</v>
      </c>
      <c r="F2863" s="1">
        <v>75</v>
      </c>
      <c r="G2863" s="1">
        <v>1.97</v>
      </c>
      <c r="H2863" s="1">
        <v>38</v>
      </c>
      <c r="I2863" s="1">
        <v>22</v>
      </c>
      <c r="J2863" s="1" t="s">
        <v>48</v>
      </c>
      <c r="K2863" s="9" t="str">
        <f t="shared" si="44"/>
        <v>GPA</v>
      </c>
    </row>
    <row r="2864" spans="1:11" ht="15" customHeight="1">
      <c r="A2864" s="1">
        <v>8</v>
      </c>
      <c r="B2864" s="1">
        <v>409</v>
      </c>
      <c r="C2864" s="1" t="s">
        <v>20</v>
      </c>
      <c r="D2864" s="1" t="s">
        <v>136</v>
      </c>
      <c r="E2864" s="1" t="s">
        <v>137</v>
      </c>
      <c r="F2864" s="1">
        <v>1</v>
      </c>
      <c r="G2864" s="1">
        <v>0.03</v>
      </c>
      <c r="H2864" s="1">
        <v>33</v>
      </c>
      <c r="I2864" s="1">
        <v>22</v>
      </c>
      <c r="J2864" s="1" t="s">
        <v>48</v>
      </c>
      <c r="K2864" s="9" t="str">
        <f t="shared" si="44"/>
        <v>GPA</v>
      </c>
    </row>
    <row r="2865" spans="1:11" ht="15" customHeight="1">
      <c r="A2865" s="1">
        <v>8</v>
      </c>
      <c r="B2865" s="1">
        <v>409</v>
      </c>
      <c r="C2865" s="1" t="s">
        <v>20</v>
      </c>
      <c r="D2865" s="1" t="s">
        <v>138</v>
      </c>
      <c r="E2865" s="1" t="s">
        <v>139</v>
      </c>
      <c r="F2865" s="1">
        <v>50</v>
      </c>
      <c r="G2865" s="1">
        <v>2.21</v>
      </c>
      <c r="H2865" s="1">
        <v>23</v>
      </c>
      <c r="I2865" s="1">
        <v>22</v>
      </c>
      <c r="J2865" s="1" t="s">
        <v>48</v>
      </c>
      <c r="K2865" s="9" t="str">
        <f t="shared" si="44"/>
        <v>GPA</v>
      </c>
    </row>
    <row r="2866" spans="1:11" ht="15" customHeight="1">
      <c r="A2866" s="1">
        <v>8</v>
      </c>
      <c r="B2866" s="1">
        <v>409</v>
      </c>
      <c r="C2866" s="1" t="s">
        <v>20</v>
      </c>
      <c r="D2866" s="1" t="s">
        <v>140</v>
      </c>
      <c r="E2866" s="1" t="s">
        <v>141</v>
      </c>
      <c r="F2866" s="1">
        <v>61</v>
      </c>
      <c r="G2866" s="1">
        <v>11.32</v>
      </c>
      <c r="H2866" s="1">
        <v>5</v>
      </c>
      <c r="I2866" s="1">
        <v>22</v>
      </c>
      <c r="J2866" s="1" t="s">
        <v>48</v>
      </c>
      <c r="K2866" s="9" t="str">
        <f t="shared" si="44"/>
        <v>GPA</v>
      </c>
    </row>
    <row r="2867" spans="1:11" ht="15" customHeight="1">
      <c r="A2867" s="1">
        <v>8</v>
      </c>
      <c r="B2867" s="1">
        <v>409</v>
      </c>
      <c r="C2867" s="1" t="s">
        <v>19</v>
      </c>
      <c r="D2867" s="1" t="s">
        <v>140</v>
      </c>
      <c r="E2867" s="1" t="s">
        <v>141</v>
      </c>
      <c r="F2867" s="1">
        <v>17</v>
      </c>
      <c r="G2867" s="1">
        <v>25.16</v>
      </c>
      <c r="H2867" s="1">
        <v>1</v>
      </c>
      <c r="I2867" s="1">
        <v>25</v>
      </c>
      <c r="J2867" s="1" t="s">
        <v>48</v>
      </c>
      <c r="K2867" s="9" t="str">
        <f t="shared" si="44"/>
        <v>GPA</v>
      </c>
    </row>
    <row r="2868" spans="1:11" ht="15" customHeight="1">
      <c r="A2868" s="1">
        <v>8</v>
      </c>
      <c r="B2868" s="1">
        <v>409</v>
      </c>
      <c r="C2868" s="1" t="s">
        <v>19</v>
      </c>
      <c r="D2868" s="1" t="s">
        <v>142</v>
      </c>
      <c r="E2868" s="1" t="s">
        <v>143</v>
      </c>
      <c r="F2868" s="1">
        <v>1027</v>
      </c>
      <c r="G2868" s="1">
        <v>33.1</v>
      </c>
      <c r="H2868" s="1">
        <v>31</v>
      </c>
      <c r="I2868" s="1">
        <v>25</v>
      </c>
      <c r="J2868" s="1" t="s">
        <v>48</v>
      </c>
      <c r="K2868" s="9" t="str">
        <f t="shared" si="44"/>
        <v>GPA</v>
      </c>
    </row>
    <row r="2869" spans="1:11" ht="15" customHeight="1">
      <c r="A2869" s="1">
        <v>8</v>
      </c>
      <c r="B2869" s="1">
        <v>409</v>
      </c>
      <c r="C2869" s="1" t="s">
        <v>18</v>
      </c>
      <c r="D2869" s="1" t="s">
        <v>4065</v>
      </c>
      <c r="E2869" s="1" t="s">
        <v>4066</v>
      </c>
      <c r="F2869" s="1">
        <v>288</v>
      </c>
      <c r="G2869" s="1">
        <v>2.44</v>
      </c>
      <c r="H2869" s="1">
        <v>118</v>
      </c>
      <c r="I2869" s="1">
        <v>24</v>
      </c>
      <c r="J2869" s="1" t="s">
        <v>48</v>
      </c>
      <c r="K2869" s="9" t="str">
        <f t="shared" si="44"/>
        <v>GPA</v>
      </c>
    </row>
    <row r="2870" spans="1:11" ht="15" customHeight="1">
      <c r="A2870" s="1">
        <v>8</v>
      </c>
      <c r="B2870" s="1">
        <v>409</v>
      </c>
      <c r="C2870" s="1" t="s">
        <v>18</v>
      </c>
      <c r="D2870" s="1" t="s">
        <v>144</v>
      </c>
      <c r="E2870" s="1" t="s">
        <v>145</v>
      </c>
      <c r="F2870" s="1">
        <v>105</v>
      </c>
      <c r="G2870" s="1">
        <v>4.3899999999999997</v>
      </c>
      <c r="H2870" s="1">
        <v>24</v>
      </c>
      <c r="I2870" s="1">
        <v>24</v>
      </c>
      <c r="J2870" s="1" t="s">
        <v>48</v>
      </c>
      <c r="K2870" s="9" t="str">
        <f t="shared" si="44"/>
        <v>GPA</v>
      </c>
    </row>
    <row r="2871" spans="1:11" ht="15" customHeight="1">
      <c r="A2871" s="1">
        <v>8</v>
      </c>
      <c r="B2871" s="1">
        <v>409</v>
      </c>
      <c r="C2871" s="1" t="s">
        <v>53</v>
      </c>
      <c r="D2871" s="1" t="s">
        <v>144</v>
      </c>
      <c r="E2871" s="1" t="s">
        <v>145</v>
      </c>
      <c r="F2871" s="1">
        <v>119</v>
      </c>
      <c r="G2871" s="1">
        <v>1.1499999999999999</v>
      </c>
      <c r="H2871" s="1">
        <v>103</v>
      </c>
      <c r="I2871" s="1">
        <v>105</v>
      </c>
      <c r="J2871" s="1" t="s">
        <v>48</v>
      </c>
      <c r="K2871" s="9" t="str">
        <f t="shared" si="44"/>
        <v>GPA</v>
      </c>
    </row>
    <row r="2872" spans="1:11" ht="15" customHeight="1">
      <c r="A2872" s="1">
        <v>8</v>
      </c>
      <c r="B2872" s="1">
        <v>409</v>
      </c>
      <c r="C2872" s="1" t="s">
        <v>21</v>
      </c>
      <c r="D2872" s="1" t="s">
        <v>146</v>
      </c>
      <c r="E2872" s="1" t="s">
        <v>147</v>
      </c>
      <c r="F2872" s="1">
        <v>2969</v>
      </c>
      <c r="G2872" s="1">
        <v>81.599999999999994</v>
      </c>
      <c r="H2872" s="1">
        <v>36</v>
      </c>
      <c r="I2872" s="1">
        <v>25</v>
      </c>
      <c r="J2872" s="1" t="s">
        <v>48</v>
      </c>
      <c r="K2872" s="9" t="str">
        <f t="shared" si="44"/>
        <v>GPA</v>
      </c>
    </row>
    <row r="2873" spans="1:11" ht="15" customHeight="1">
      <c r="A2873" s="1">
        <v>8</v>
      </c>
      <c r="B2873" s="1">
        <v>409</v>
      </c>
      <c r="C2873" s="1" t="s">
        <v>18</v>
      </c>
      <c r="D2873" s="1" t="s">
        <v>148</v>
      </c>
      <c r="E2873" s="1" t="s">
        <v>149</v>
      </c>
      <c r="F2873" s="1">
        <v>745</v>
      </c>
      <c r="G2873" s="1">
        <v>8.16</v>
      </c>
      <c r="H2873" s="1">
        <v>91</v>
      </c>
      <c r="I2873" s="1">
        <v>24</v>
      </c>
      <c r="J2873" s="1" t="s">
        <v>48</v>
      </c>
      <c r="K2873" s="9" t="str">
        <f t="shared" si="44"/>
        <v>GPA</v>
      </c>
    </row>
    <row r="2874" spans="1:11" ht="15" customHeight="1">
      <c r="A2874" s="1">
        <v>8</v>
      </c>
      <c r="B2874" s="1">
        <v>409</v>
      </c>
      <c r="C2874" s="1" t="s">
        <v>18</v>
      </c>
      <c r="D2874" s="1" t="s">
        <v>152</v>
      </c>
      <c r="E2874" s="1" t="s">
        <v>153</v>
      </c>
      <c r="F2874" s="1">
        <v>526</v>
      </c>
      <c r="G2874" s="1">
        <v>7.1</v>
      </c>
      <c r="H2874" s="1">
        <v>74</v>
      </c>
      <c r="I2874" s="1">
        <v>24</v>
      </c>
      <c r="J2874" s="1" t="s">
        <v>48</v>
      </c>
      <c r="K2874" s="9" t="str">
        <f t="shared" si="44"/>
        <v>GPA</v>
      </c>
    </row>
    <row r="2875" spans="1:11" ht="15" customHeight="1">
      <c r="A2875" s="1">
        <v>8</v>
      </c>
      <c r="B2875" s="1">
        <v>409</v>
      </c>
      <c r="C2875" s="1" t="s">
        <v>21</v>
      </c>
      <c r="D2875" s="1" t="s">
        <v>154</v>
      </c>
      <c r="E2875" s="1" t="s">
        <v>155</v>
      </c>
      <c r="F2875" s="1">
        <v>912</v>
      </c>
      <c r="G2875" s="1">
        <v>33.17</v>
      </c>
      <c r="H2875" s="1">
        <v>27</v>
      </c>
      <c r="I2875" s="1">
        <v>25</v>
      </c>
      <c r="J2875" s="1" t="s">
        <v>48</v>
      </c>
      <c r="K2875" s="9" t="str">
        <f t="shared" si="44"/>
        <v>GPA</v>
      </c>
    </row>
    <row r="2876" spans="1:11" ht="15" customHeight="1">
      <c r="A2876" s="1">
        <v>8</v>
      </c>
      <c r="B2876" s="1">
        <v>409</v>
      </c>
      <c r="C2876" s="1" t="s">
        <v>20</v>
      </c>
      <c r="D2876" s="1" t="s">
        <v>156</v>
      </c>
      <c r="E2876" s="1" t="s">
        <v>157</v>
      </c>
      <c r="F2876" s="1">
        <v>1011</v>
      </c>
      <c r="G2876" s="1">
        <v>46.24</v>
      </c>
      <c r="H2876" s="1">
        <v>22</v>
      </c>
      <c r="I2876" s="1">
        <v>22</v>
      </c>
      <c r="J2876" s="1" t="s">
        <v>48</v>
      </c>
      <c r="K2876" s="9" t="str">
        <f t="shared" si="44"/>
        <v>GPA</v>
      </c>
    </row>
    <row r="2877" spans="1:11" ht="15" customHeight="1">
      <c r="A2877" s="1">
        <v>8</v>
      </c>
      <c r="B2877" s="1">
        <v>409</v>
      </c>
      <c r="C2877" s="1" t="s">
        <v>53</v>
      </c>
      <c r="D2877" s="1" t="s">
        <v>158</v>
      </c>
      <c r="E2877" s="1" t="s">
        <v>159</v>
      </c>
      <c r="F2877" s="1">
        <v>145</v>
      </c>
      <c r="G2877" s="1">
        <v>6.69</v>
      </c>
      <c r="H2877" s="1">
        <v>22</v>
      </c>
      <c r="I2877" s="1">
        <v>105</v>
      </c>
      <c r="J2877" s="1" t="s">
        <v>48</v>
      </c>
      <c r="K2877" s="9" t="str">
        <f t="shared" si="44"/>
        <v>GPA</v>
      </c>
    </row>
    <row r="2878" spans="1:11" ht="15" customHeight="1">
      <c r="A2878" s="1">
        <v>8</v>
      </c>
      <c r="B2878" s="1">
        <v>409</v>
      </c>
      <c r="C2878" s="1" t="s">
        <v>21</v>
      </c>
      <c r="D2878" s="1" t="s">
        <v>160</v>
      </c>
      <c r="E2878" s="1" t="s">
        <v>161</v>
      </c>
      <c r="F2878" s="1">
        <v>2688</v>
      </c>
      <c r="G2878" s="1">
        <v>59.17</v>
      </c>
      <c r="H2878" s="1">
        <v>45</v>
      </c>
      <c r="I2878" s="1">
        <v>25</v>
      </c>
      <c r="J2878" s="1" t="s">
        <v>48</v>
      </c>
      <c r="K2878" s="9" t="str">
        <f t="shared" si="44"/>
        <v>GPA</v>
      </c>
    </row>
    <row r="2879" spans="1:11" ht="15" customHeight="1">
      <c r="A2879" s="1">
        <v>8</v>
      </c>
      <c r="B2879" s="1">
        <v>409</v>
      </c>
      <c r="C2879" s="1" t="s">
        <v>20</v>
      </c>
      <c r="D2879" s="1" t="s">
        <v>162</v>
      </c>
      <c r="E2879" s="1" t="s">
        <v>163</v>
      </c>
      <c r="F2879" s="1">
        <v>6</v>
      </c>
      <c r="G2879" s="1">
        <v>8.94</v>
      </c>
      <c r="H2879" s="1">
        <v>1</v>
      </c>
      <c r="I2879" s="1">
        <v>22</v>
      </c>
      <c r="J2879" s="1" t="s">
        <v>48</v>
      </c>
      <c r="K2879" s="9" t="str">
        <f t="shared" si="44"/>
        <v>GPA</v>
      </c>
    </row>
    <row r="2880" spans="1:11" ht="15" customHeight="1">
      <c r="A2880" s="1">
        <v>8</v>
      </c>
      <c r="B2880" s="1">
        <v>409</v>
      </c>
      <c r="C2880" s="1" t="s">
        <v>18</v>
      </c>
      <c r="D2880" s="1" t="s">
        <v>164</v>
      </c>
      <c r="E2880" s="1" t="s">
        <v>165</v>
      </c>
      <c r="F2880" s="1">
        <v>251</v>
      </c>
      <c r="G2880" s="1">
        <v>4.1500000000000004</v>
      </c>
      <c r="H2880" s="1">
        <v>60</v>
      </c>
      <c r="I2880" s="1">
        <v>24</v>
      </c>
      <c r="J2880" s="1" t="s">
        <v>48</v>
      </c>
      <c r="K2880" s="9" t="str">
        <f t="shared" si="44"/>
        <v>GPA</v>
      </c>
    </row>
    <row r="2881" spans="1:11" ht="15" customHeight="1">
      <c r="A2881" s="1">
        <v>8</v>
      </c>
      <c r="B2881" s="1">
        <v>409</v>
      </c>
      <c r="C2881" s="1" t="s">
        <v>21</v>
      </c>
      <c r="D2881" s="1" t="s">
        <v>166</v>
      </c>
      <c r="E2881" s="1" t="s">
        <v>167</v>
      </c>
      <c r="F2881" s="1">
        <v>2322</v>
      </c>
      <c r="G2881" s="1">
        <v>65.58</v>
      </c>
      <c r="H2881" s="1">
        <v>35</v>
      </c>
      <c r="I2881" s="1">
        <v>25</v>
      </c>
      <c r="J2881" s="1" t="s">
        <v>48</v>
      </c>
      <c r="K2881" s="9" t="str">
        <f t="shared" si="44"/>
        <v>GPA</v>
      </c>
    </row>
    <row r="2882" spans="1:11" ht="15" customHeight="1">
      <c r="A2882" s="1">
        <v>8</v>
      </c>
      <c r="B2882" s="1">
        <v>409</v>
      </c>
      <c r="C2882" s="1" t="s">
        <v>20</v>
      </c>
      <c r="D2882" s="1" t="s">
        <v>168</v>
      </c>
      <c r="E2882" s="1" t="s">
        <v>169</v>
      </c>
      <c r="F2882" s="1">
        <v>262</v>
      </c>
      <c r="G2882" s="1">
        <v>9.0399999999999991</v>
      </c>
      <c r="H2882" s="1">
        <v>29</v>
      </c>
      <c r="I2882" s="1">
        <v>22</v>
      </c>
      <c r="J2882" s="1" t="s">
        <v>48</v>
      </c>
      <c r="K2882" s="9" t="str">
        <f t="shared" ref="K2882:K2945" si="45">IF(J2882&lt;&gt;"",IF(OR(UPPER(J2882)="TERCEIRO",UPPER(J2882)="TERCEIRA"),"TERCEIRA",IF(UPPER(J2882)="GPA","GPA",J2882)),IF(LEFT(D2882,1)="T","TERCEIRA","GPA"))</f>
        <v>GPA</v>
      </c>
    </row>
    <row r="2883" spans="1:11" ht="15" customHeight="1">
      <c r="A2883" s="1">
        <v>8</v>
      </c>
      <c r="B2883" s="1">
        <v>409</v>
      </c>
      <c r="C2883" s="1" t="s">
        <v>19</v>
      </c>
      <c r="D2883" s="1" t="s">
        <v>168</v>
      </c>
      <c r="E2883" s="1" t="s">
        <v>169</v>
      </c>
      <c r="F2883" s="1">
        <v>1284</v>
      </c>
      <c r="G2883" s="1">
        <v>22.51</v>
      </c>
      <c r="H2883" s="1">
        <v>57</v>
      </c>
      <c r="I2883" s="1">
        <v>25</v>
      </c>
      <c r="J2883" s="1" t="s">
        <v>48</v>
      </c>
      <c r="K2883" s="9" t="str">
        <f t="shared" si="45"/>
        <v>GPA</v>
      </c>
    </row>
    <row r="2884" spans="1:11" ht="15" customHeight="1">
      <c r="A2884" s="1">
        <v>8</v>
      </c>
      <c r="B2884" s="1">
        <v>409</v>
      </c>
      <c r="C2884" s="1" t="s">
        <v>21</v>
      </c>
      <c r="D2884" s="1" t="s">
        <v>170</v>
      </c>
      <c r="E2884" s="1" t="s">
        <v>171</v>
      </c>
      <c r="F2884" s="1">
        <v>2069</v>
      </c>
      <c r="G2884" s="1">
        <v>70.67</v>
      </c>
      <c r="H2884" s="1">
        <v>29</v>
      </c>
      <c r="I2884" s="1">
        <v>25</v>
      </c>
      <c r="J2884" s="1" t="s">
        <v>48</v>
      </c>
      <c r="K2884" s="9" t="str">
        <f t="shared" si="45"/>
        <v>GPA</v>
      </c>
    </row>
    <row r="2885" spans="1:11" ht="15" customHeight="1">
      <c r="A2885" s="1">
        <v>8</v>
      </c>
      <c r="B2885" s="1">
        <v>409</v>
      </c>
      <c r="C2885" s="1" t="s">
        <v>18</v>
      </c>
      <c r="D2885" s="1" t="s">
        <v>172</v>
      </c>
      <c r="E2885" s="1" t="s">
        <v>173</v>
      </c>
      <c r="F2885" s="1">
        <v>154</v>
      </c>
      <c r="G2885" s="1">
        <v>4.72</v>
      </c>
      <c r="H2885" s="1">
        <v>33</v>
      </c>
      <c r="I2885" s="1">
        <v>24</v>
      </c>
      <c r="J2885" s="1" t="s">
        <v>48</v>
      </c>
      <c r="K2885" s="9" t="str">
        <f t="shared" si="45"/>
        <v>GPA</v>
      </c>
    </row>
    <row r="2886" spans="1:11" ht="15" customHeight="1">
      <c r="A2886" s="1">
        <v>8</v>
      </c>
      <c r="B2886" s="1">
        <v>409</v>
      </c>
      <c r="C2886" s="1" t="s">
        <v>53</v>
      </c>
      <c r="D2886" s="1" t="s">
        <v>172</v>
      </c>
      <c r="E2886" s="1" t="s">
        <v>173</v>
      </c>
      <c r="F2886" s="1">
        <v>1045</v>
      </c>
      <c r="G2886" s="1">
        <v>11.37</v>
      </c>
      <c r="H2886" s="1">
        <v>92</v>
      </c>
      <c r="I2886" s="1">
        <v>105</v>
      </c>
      <c r="J2886" s="1" t="s">
        <v>48</v>
      </c>
      <c r="K2886" s="9" t="str">
        <f t="shared" si="45"/>
        <v>GPA</v>
      </c>
    </row>
    <row r="2887" spans="1:11" ht="15" customHeight="1">
      <c r="A2887" s="1">
        <v>8</v>
      </c>
      <c r="B2887" s="1">
        <v>409</v>
      </c>
      <c r="C2887" s="1" t="s">
        <v>20</v>
      </c>
      <c r="D2887" s="1" t="s">
        <v>174</v>
      </c>
      <c r="E2887" s="1" t="s">
        <v>175</v>
      </c>
      <c r="F2887" s="1">
        <v>72</v>
      </c>
      <c r="G2887" s="1">
        <v>2.06</v>
      </c>
      <c r="H2887" s="1">
        <v>35</v>
      </c>
      <c r="I2887" s="1">
        <v>22</v>
      </c>
      <c r="J2887" s="1" t="s">
        <v>48</v>
      </c>
      <c r="K2887" s="9" t="str">
        <f t="shared" si="45"/>
        <v>GPA</v>
      </c>
    </row>
    <row r="2888" spans="1:11" ht="15" customHeight="1">
      <c r="A2888" s="1">
        <v>8</v>
      </c>
      <c r="B2888" s="1">
        <v>409</v>
      </c>
      <c r="C2888" s="1" t="s">
        <v>53</v>
      </c>
      <c r="D2888" s="1" t="s">
        <v>174</v>
      </c>
      <c r="E2888" s="1" t="s">
        <v>175</v>
      </c>
      <c r="F2888" s="1">
        <v>672</v>
      </c>
      <c r="G2888" s="1">
        <v>13.46</v>
      </c>
      <c r="H2888" s="1">
        <v>50</v>
      </c>
      <c r="I2888" s="1">
        <v>105</v>
      </c>
      <c r="J2888" s="1" t="s">
        <v>48</v>
      </c>
      <c r="K2888" s="9" t="str">
        <f t="shared" si="45"/>
        <v>GPA</v>
      </c>
    </row>
    <row r="2889" spans="1:11" ht="15" customHeight="1">
      <c r="A2889" s="1">
        <v>8</v>
      </c>
      <c r="B2889" s="1">
        <v>409</v>
      </c>
      <c r="C2889" s="1" t="s">
        <v>18</v>
      </c>
      <c r="D2889" s="1" t="s">
        <v>176</v>
      </c>
      <c r="E2889" s="1" t="s">
        <v>177</v>
      </c>
      <c r="F2889" s="1">
        <v>9</v>
      </c>
      <c r="G2889" s="1">
        <v>4.1900000000000004</v>
      </c>
      <c r="H2889" s="1">
        <v>2</v>
      </c>
      <c r="I2889" s="1">
        <v>24</v>
      </c>
      <c r="J2889" s="1" t="s">
        <v>48</v>
      </c>
      <c r="K2889" s="9" t="str">
        <f t="shared" si="45"/>
        <v>GPA</v>
      </c>
    </row>
    <row r="2890" spans="1:11" ht="15" customHeight="1">
      <c r="A2890" s="1">
        <v>8</v>
      </c>
      <c r="B2890" s="1">
        <v>409</v>
      </c>
      <c r="C2890" s="1" t="s">
        <v>53</v>
      </c>
      <c r="D2890" s="1" t="s">
        <v>176</v>
      </c>
      <c r="E2890" s="1" t="s">
        <v>177</v>
      </c>
      <c r="F2890" s="1">
        <v>119</v>
      </c>
      <c r="G2890" s="1">
        <v>2.2999999999999998</v>
      </c>
      <c r="H2890" s="1">
        <v>52</v>
      </c>
      <c r="I2890" s="1">
        <v>105</v>
      </c>
      <c r="J2890" s="1" t="s">
        <v>48</v>
      </c>
      <c r="K2890" s="9" t="str">
        <f t="shared" si="45"/>
        <v>GPA</v>
      </c>
    </row>
    <row r="2891" spans="1:11" ht="15" customHeight="1">
      <c r="A2891" s="1">
        <v>8</v>
      </c>
      <c r="B2891" s="1">
        <v>409</v>
      </c>
      <c r="C2891" s="1" t="s">
        <v>18</v>
      </c>
      <c r="D2891" s="1" t="s">
        <v>178</v>
      </c>
      <c r="E2891" s="1" t="s">
        <v>179</v>
      </c>
      <c r="F2891" s="1">
        <v>107</v>
      </c>
      <c r="G2891" s="1">
        <v>1.69</v>
      </c>
      <c r="H2891" s="1">
        <v>63</v>
      </c>
      <c r="I2891" s="1">
        <v>24</v>
      </c>
      <c r="J2891" s="1" t="s">
        <v>48</v>
      </c>
      <c r="K2891" s="9" t="str">
        <f t="shared" si="45"/>
        <v>GPA</v>
      </c>
    </row>
    <row r="2892" spans="1:11" ht="15" customHeight="1">
      <c r="A2892" s="1">
        <v>8</v>
      </c>
      <c r="B2892" s="1">
        <v>409</v>
      </c>
      <c r="C2892" s="1" t="s">
        <v>20</v>
      </c>
      <c r="D2892" s="1" t="s">
        <v>178</v>
      </c>
      <c r="E2892" s="1" t="s">
        <v>179</v>
      </c>
      <c r="F2892" s="1">
        <v>63</v>
      </c>
      <c r="G2892" s="1">
        <v>2.56</v>
      </c>
      <c r="H2892" s="1">
        <v>25</v>
      </c>
      <c r="I2892" s="1">
        <v>22</v>
      </c>
      <c r="J2892" s="1" t="s">
        <v>48</v>
      </c>
      <c r="K2892" s="9" t="str">
        <f t="shared" si="45"/>
        <v>GPA</v>
      </c>
    </row>
    <row r="2893" spans="1:11" ht="15" customHeight="1">
      <c r="A2893" s="1">
        <v>8</v>
      </c>
      <c r="B2893" s="1">
        <v>409</v>
      </c>
      <c r="C2893" s="1" t="s">
        <v>19</v>
      </c>
      <c r="D2893" s="1" t="s">
        <v>178</v>
      </c>
      <c r="E2893" s="1" t="s">
        <v>179</v>
      </c>
      <c r="F2893" s="1">
        <v>982</v>
      </c>
      <c r="G2893" s="1">
        <v>36.049999999999997</v>
      </c>
      <c r="H2893" s="1">
        <v>27</v>
      </c>
      <c r="I2893" s="1">
        <v>25</v>
      </c>
      <c r="J2893" s="1" t="s">
        <v>48</v>
      </c>
      <c r="K2893" s="9" t="str">
        <f t="shared" si="45"/>
        <v>GPA</v>
      </c>
    </row>
    <row r="2894" spans="1:11" ht="15" customHeight="1">
      <c r="A2894" s="1">
        <v>8</v>
      </c>
      <c r="B2894" s="1">
        <v>409</v>
      </c>
      <c r="C2894" s="1" t="s">
        <v>53</v>
      </c>
      <c r="D2894" s="1" t="s">
        <v>178</v>
      </c>
      <c r="E2894" s="1" t="s">
        <v>179</v>
      </c>
      <c r="F2894" s="1">
        <v>299</v>
      </c>
      <c r="G2894" s="1">
        <v>3.6</v>
      </c>
      <c r="H2894" s="1">
        <v>83</v>
      </c>
      <c r="I2894" s="1">
        <v>105</v>
      </c>
      <c r="J2894" s="1" t="s">
        <v>48</v>
      </c>
      <c r="K2894" s="9" t="str">
        <f t="shared" si="45"/>
        <v>GPA</v>
      </c>
    </row>
    <row r="2895" spans="1:11" ht="15" customHeight="1">
      <c r="A2895" s="1">
        <v>8</v>
      </c>
      <c r="B2895" s="1">
        <v>409</v>
      </c>
      <c r="C2895" s="1" t="s">
        <v>21</v>
      </c>
      <c r="D2895" s="1" t="s">
        <v>180</v>
      </c>
      <c r="E2895" s="1" t="s">
        <v>181</v>
      </c>
      <c r="F2895" s="1">
        <v>1751</v>
      </c>
      <c r="G2895" s="1">
        <v>39.659999999999997</v>
      </c>
      <c r="H2895" s="1">
        <v>44</v>
      </c>
      <c r="I2895" s="1">
        <v>25</v>
      </c>
      <c r="J2895" s="1" t="s">
        <v>48</v>
      </c>
      <c r="K2895" s="9" t="str">
        <f t="shared" si="45"/>
        <v>GPA</v>
      </c>
    </row>
    <row r="2896" spans="1:11" ht="15" customHeight="1">
      <c r="A2896" s="1">
        <v>8</v>
      </c>
      <c r="B2896" s="1">
        <v>409</v>
      </c>
      <c r="C2896" s="1" t="s">
        <v>20</v>
      </c>
      <c r="D2896" s="1" t="s">
        <v>182</v>
      </c>
      <c r="E2896" s="1" t="s">
        <v>183</v>
      </c>
      <c r="F2896" s="1">
        <v>79</v>
      </c>
      <c r="G2896" s="1">
        <v>1.86</v>
      </c>
      <c r="H2896" s="1">
        <v>42</v>
      </c>
      <c r="I2896" s="1">
        <v>22</v>
      </c>
      <c r="J2896" s="1" t="s">
        <v>48</v>
      </c>
      <c r="K2896" s="9" t="str">
        <f t="shared" si="45"/>
        <v>GPA</v>
      </c>
    </row>
    <row r="2897" spans="1:11" ht="15" customHeight="1">
      <c r="A2897" s="1">
        <v>8</v>
      </c>
      <c r="B2897" s="1">
        <v>409</v>
      </c>
      <c r="C2897" s="1" t="s">
        <v>19</v>
      </c>
      <c r="D2897" s="1" t="s">
        <v>182</v>
      </c>
      <c r="E2897" s="1" t="s">
        <v>183</v>
      </c>
      <c r="F2897" s="1">
        <v>1408</v>
      </c>
      <c r="G2897" s="1">
        <v>43.53</v>
      </c>
      <c r="H2897" s="1">
        <v>32</v>
      </c>
      <c r="I2897" s="1">
        <v>25</v>
      </c>
      <c r="J2897" s="1" t="s">
        <v>48</v>
      </c>
      <c r="K2897" s="9" t="str">
        <f t="shared" si="45"/>
        <v>GPA</v>
      </c>
    </row>
    <row r="2898" spans="1:11" ht="15" customHeight="1">
      <c r="A2898" s="1">
        <v>8</v>
      </c>
      <c r="B2898" s="1">
        <v>409</v>
      </c>
      <c r="C2898" s="1" t="s">
        <v>21</v>
      </c>
      <c r="D2898" s="1" t="s">
        <v>184</v>
      </c>
      <c r="E2898" s="1" t="s">
        <v>185</v>
      </c>
      <c r="F2898" s="1">
        <v>1803</v>
      </c>
      <c r="G2898" s="1">
        <v>55.73</v>
      </c>
      <c r="H2898" s="1">
        <v>32</v>
      </c>
      <c r="I2898" s="1">
        <v>25</v>
      </c>
      <c r="J2898" s="1" t="s">
        <v>48</v>
      </c>
      <c r="K2898" s="9" t="str">
        <f t="shared" si="45"/>
        <v>GPA</v>
      </c>
    </row>
    <row r="2899" spans="1:11" ht="15" customHeight="1">
      <c r="A2899" s="1">
        <v>8</v>
      </c>
      <c r="B2899" s="1">
        <v>409</v>
      </c>
      <c r="C2899" s="1" t="s">
        <v>18</v>
      </c>
      <c r="D2899" s="1" t="s">
        <v>186</v>
      </c>
      <c r="E2899" s="1" t="s">
        <v>187</v>
      </c>
      <c r="F2899" s="1">
        <v>130</v>
      </c>
      <c r="G2899" s="1">
        <v>1.1499999999999999</v>
      </c>
      <c r="H2899" s="1">
        <v>113</v>
      </c>
      <c r="I2899" s="1">
        <v>24</v>
      </c>
      <c r="J2899" s="1" t="s">
        <v>48</v>
      </c>
      <c r="K2899" s="9" t="str">
        <f t="shared" si="45"/>
        <v>GPA</v>
      </c>
    </row>
    <row r="2900" spans="1:11" ht="15" customHeight="1">
      <c r="A2900" s="1">
        <v>8</v>
      </c>
      <c r="B2900" s="1">
        <v>409</v>
      </c>
      <c r="C2900" s="1" t="s">
        <v>20</v>
      </c>
      <c r="D2900" s="1" t="s">
        <v>188</v>
      </c>
      <c r="E2900" s="1" t="s">
        <v>189</v>
      </c>
      <c r="F2900" s="1">
        <v>888</v>
      </c>
      <c r="G2900" s="1">
        <v>27.78</v>
      </c>
      <c r="H2900" s="1">
        <v>32</v>
      </c>
      <c r="I2900" s="1">
        <v>22</v>
      </c>
      <c r="J2900" s="1" t="s">
        <v>48</v>
      </c>
      <c r="K2900" s="9" t="str">
        <f t="shared" si="45"/>
        <v>GPA</v>
      </c>
    </row>
    <row r="2901" spans="1:11" ht="15" customHeight="1">
      <c r="A2901" s="1">
        <v>8</v>
      </c>
      <c r="B2901" s="1">
        <v>409</v>
      </c>
      <c r="C2901" s="1" t="s">
        <v>53</v>
      </c>
      <c r="D2901" s="1" t="s">
        <v>188</v>
      </c>
      <c r="E2901" s="1" t="s">
        <v>189</v>
      </c>
      <c r="F2901" s="1">
        <v>2748</v>
      </c>
      <c r="G2901" s="1">
        <v>33.01</v>
      </c>
      <c r="H2901" s="1">
        <v>83</v>
      </c>
      <c r="I2901" s="1">
        <v>105</v>
      </c>
      <c r="J2901" s="1" t="s">
        <v>48</v>
      </c>
      <c r="K2901" s="9" t="str">
        <f t="shared" si="45"/>
        <v>GPA</v>
      </c>
    </row>
    <row r="2902" spans="1:11" ht="15" customHeight="1">
      <c r="A2902" s="1">
        <v>8</v>
      </c>
      <c r="B2902" s="1">
        <v>409</v>
      </c>
      <c r="C2902" s="1" t="s">
        <v>20</v>
      </c>
      <c r="D2902" s="1" t="s">
        <v>190</v>
      </c>
      <c r="E2902" s="1" t="s">
        <v>191</v>
      </c>
      <c r="F2902" s="1">
        <v>11</v>
      </c>
      <c r="G2902" s="1">
        <v>9.35</v>
      </c>
      <c r="H2902" s="1">
        <v>1</v>
      </c>
      <c r="I2902" s="1">
        <v>22</v>
      </c>
      <c r="J2902" s="1" t="s">
        <v>48</v>
      </c>
      <c r="K2902" s="9" t="str">
        <f t="shared" si="45"/>
        <v>GPA</v>
      </c>
    </row>
    <row r="2903" spans="1:11" ht="15" customHeight="1">
      <c r="A2903" s="1">
        <v>8</v>
      </c>
      <c r="B2903" s="1">
        <v>409</v>
      </c>
      <c r="C2903" s="1" t="s">
        <v>19</v>
      </c>
      <c r="D2903" s="1" t="s">
        <v>190</v>
      </c>
      <c r="E2903" s="1" t="s">
        <v>191</v>
      </c>
      <c r="F2903" s="1">
        <v>132</v>
      </c>
      <c r="G2903" s="1">
        <v>33.92</v>
      </c>
      <c r="H2903" s="1">
        <v>4</v>
      </c>
      <c r="I2903" s="1">
        <v>25</v>
      </c>
      <c r="J2903" s="1" t="s">
        <v>48</v>
      </c>
      <c r="K2903" s="9" t="str">
        <f t="shared" si="45"/>
        <v>GPA</v>
      </c>
    </row>
    <row r="2904" spans="1:11" ht="15" customHeight="1">
      <c r="A2904" s="1">
        <v>8</v>
      </c>
      <c r="B2904" s="1">
        <v>409</v>
      </c>
      <c r="C2904" s="1" t="s">
        <v>20</v>
      </c>
      <c r="D2904" s="1" t="s">
        <v>192</v>
      </c>
      <c r="E2904" s="1" t="s">
        <v>193</v>
      </c>
      <c r="F2904" s="1">
        <v>334</v>
      </c>
      <c r="G2904" s="1">
        <v>9.59</v>
      </c>
      <c r="H2904" s="1">
        <v>35</v>
      </c>
      <c r="I2904" s="1">
        <v>22</v>
      </c>
      <c r="J2904" s="1" t="s">
        <v>48</v>
      </c>
      <c r="K2904" s="9" t="str">
        <f t="shared" si="45"/>
        <v>GPA</v>
      </c>
    </row>
    <row r="2905" spans="1:11" ht="15" customHeight="1">
      <c r="A2905" s="1">
        <v>8</v>
      </c>
      <c r="B2905" s="1">
        <v>409</v>
      </c>
      <c r="C2905" s="1" t="s">
        <v>19</v>
      </c>
      <c r="D2905" s="1" t="s">
        <v>192</v>
      </c>
      <c r="E2905" s="1" t="s">
        <v>193</v>
      </c>
      <c r="F2905" s="1">
        <v>67</v>
      </c>
      <c r="G2905" s="1">
        <v>0.06</v>
      </c>
      <c r="H2905" s="1">
        <v>1117</v>
      </c>
      <c r="I2905" s="1">
        <v>25</v>
      </c>
      <c r="J2905" s="1" t="s">
        <v>48</v>
      </c>
      <c r="K2905" s="9" t="str">
        <f t="shared" si="45"/>
        <v>GPA</v>
      </c>
    </row>
    <row r="2906" spans="1:11" ht="15" customHeight="1">
      <c r="A2906" s="1">
        <v>8</v>
      </c>
      <c r="B2906" s="1">
        <v>409</v>
      </c>
      <c r="C2906" s="1" t="s">
        <v>53</v>
      </c>
      <c r="D2906" s="1" t="s">
        <v>192</v>
      </c>
      <c r="E2906" s="1" t="s">
        <v>193</v>
      </c>
      <c r="F2906" s="1">
        <v>2157</v>
      </c>
      <c r="G2906" s="1">
        <v>36.03</v>
      </c>
      <c r="H2906" s="1">
        <v>60</v>
      </c>
      <c r="I2906" s="1">
        <v>105</v>
      </c>
      <c r="J2906" s="1" t="s">
        <v>48</v>
      </c>
      <c r="K2906" s="9" t="str">
        <f t="shared" si="45"/>
        <v>GPA</v>
      </c>
    </row>
    <row r="2907" spans="1:11" ht="15" customHeight="1">
      <c r="A2907" s="1">
        <v>8</v>
      </c>
      <c r="B2907" s="1">
        <v>409</v>
      </c>
      <c r="C2907" s="1" t="s">
        <v>18</v>
      </c>
      <c r="D2907" s="1" t="s">
        <v>194</v>
      </c>
      <c r="E2907" s="1" t="s">
        <v>195</v>
      </c>
      <c r="F2907" s="1">
        <v>941</v>
      </c>
      <c r="G2907" s="1">
        <v>54.19</v>
      </c>
      <c r="H2907" s="1">
        <v>17</v>
      </c>
      <c r="I2907" s="1">
        <v>24</v>
      </c>
      <c r="J2907" s="1" t="s">
        <v>48</v>
      </c>
      <c r="K2907" s="9" t="str">
        <f t="shared" si="45"/>
        <v>GPA</v>
      </c>
    </row>
    <row r="2908" spans="1:11" ht="15" customHeight="1">
      <c r="A2908" s="1">
        <v>8</v>
      </c>
      <c r="B2908" s="1">
        <v>409</v>
      </c>
      <c r="C2908" s="1" t="s">
        <v>18</v>
      </c>
      <c r="D2908" s="1" t="s">
        <v>196</v>
      </c>
      <c r="E2908" s="1" t="s">
        <v>197</v>
      </c>
      <c r="F2908" s="1">
        <v>82</v>
      </c>
      <c r="G2908" s="1">
        <v>16.73</v>
      </c>
      <c r="H2908" s="1">
        <v>5</v>
      </c>
      <c r="I2908" s="1">
        <v>24</v>
      </c>
      <c r="J2908" s="1" t="s">
        <v>48</v>
      </c>
      <c r="K2908" s="9" t="str">
        <f t="shared" si="45"/>
        <v>GPA</v>
      </c>
    </row>
    <row r="2909" spans="1:11" ht="15" customHeight="1">
      <c r="A2909" s="1">
        <v>8</v>
      </c>
      <c r="B2909" s="1">
        <v>409</v>
      </c>
      <c r="C2909" s="1" t="s">
        <v>20</v>
      </c>
      <c r="D2909" s="1" t="s">
        <v>196</v>
      </c>
      <c r="E2909" s="1" t="s">
        <v>197</v>
      </c>
      <c r="F2909" s="1">
        <v>36</v>
      </c>
      <c r="G2909" s="1">
        <v>6.32</v>
      </c>
      <c r="H2909" s="1">
        <v>6</v>
      </c>
      <c r="I2909" s="1">
        <v>22</v>
      </c>
      <c r="J2909" s="1" t="s">
        <v>48</v>
      </c>
      <c r="K2909" s="9" t="str">
        <f t="shared" si="45"/>
        <v>GPA</v>
      </c>
    </row>
    <row r="2910" spans="1:11" ht="15" customHeight="1">
      <c r="A2910" s="1">
        <v>8</v>
      </c>
      <c r="B2910" s="1">
        <v>409</v>
      </c>
      <c r="C2910" s="1" t="s">
        <v>19</v>
      </c>
      <c r="D2910" s="1" t="s">
        <v>196</v>
      </c>
      <c r="E2910" s="1" t="s">
        <v>197</v>
      </c>
      <c r="F2910" s="1">
        <v>18</v>
      </c>
      <c r="G2910" s="1">
        <v>1.91</v>
      </c>
      <c r="H2910" s="1">
        <v>9</v>
      </c>
      <c r="I2910" s="1">
        <v>25</v>
      </c>
      <c r="J2910" s="1" t="s">
        <v>48</v>
      </c>
      <c r="K2910" s="9" t="str">
        <f t="shared" si="45"/>
        <v>GPA</v>
      </c>
    </row>
    <row r="2911" spans="1:11" ht="15" customHeight="1">
      <c r="A2911" s="1">
        <v>8</v>
      </c>
      <c r="B2911" s="1">
        <v>409</v>
      </c>
      <c r="C2911" s="1" t="s">
        <v>53</v>
      </c>
      <c r="D2911" s="1" t="s">
        <v>196</v>
      </c>
      <c r="E2911" s="1" t="s">
        <v>197</v>
      </c>
      <c r="F2911" s="1">
        <v>2286</v>
      </c>
      <c r="G2911" s="1">
        <v>13.16</v>
      </c>
      <c r="H2911" s="1">
        <v>174</v>
      </c>
      <c r="I2911" s="1">
        <v>105</v>
      </c>
      <c r="J2911" s="1" t="s">
        <v>48</v>
      </c>
      <c r="K2911" s="9" t="str">
        <f t="shared" si="45"/>
        <v>GPA</v>
      </c>
    </row>
    <row r="2912" spans="1:11" ht="15" customHeight="1">
      <c r="A2912" s="1">
        <v>8</v>
      </c>
      <c r="B2912" s="1">
        <v>409</v>
      </c>
      <c r="C2912" s="1" t="s">
        <v>20</v>
      </c>
      <c r="D2912" s="1" t="s">
        <v>198</v>
      </c>
      <c r="E2912" s="1" t="s">
        <v>199</v>
      </c>
      <c r="F2912" s="1">
        <v>14</v>
      </c>
      <c r="G2912" s="1">
        <v>0.21</v>
      </c>
      <c r="H2912" s="1">
        <v>67</v>
      </c>
      <c r="I2912" s="1">
        <v>22</v>
      </c>
      <c r="J2912" s="1" t="s">
        <v>48</v>
      </c>
      <c r="K2912" s="9" t="str">
        <f t="shared" si="45"/>
        <v>GPA</v>
      </c>
    </row>
    <row r="2913" spans="1:11" ht="15" customHeight="1">
      <c r="A2913" s="1">
        <v>8</v>
      </c>
      <c r="B2913" s="1">
        <v>409</v>
      </c>
      <c r="C2913" s="1" t="s">
        <v>19</v>
      </c>
      <c r="D2913" s="1" t="s">
        <v>198</v>
      </c>
      <c r="E2913" s="1" t="s">
        <v>199</v>
      </c>
      <c r="F2913" s="1">
        <v>767</v>
      </c>
      <c r="G2913" s="1">
        <v>17.100000000000001</v>
      </c>
      <c r="H2913" s="1">
        <v>45</v>
      </c>
      <c r="I2913" s="1">
        <v>25</v>
      </c>
      <c r="J2913" s="1" t="s">
        <v>48</v>
      </c>
      <c r="K2913" s="9" t="str">
        <f t="shared" si="45"/>
        <v>GPA</v>
      </c>
    </row>
    <row r="2914" spans="1:11" ht="15" customHeight="1">
      <c r="A2914" s="1">
        <v>8</v>
      </c>
      <c r="B2914" s="1">
        <v>409</v>
      </c>
      <c r="C2914" s="1" t="s">
        <v>53</v>
      </c>
      <c r="D2914" s="1" t="s">
        <v>198</v>
      </c>
      <c r="E2914" s="1" t="s">
        <v>199</v>
      </c>
      <c r="F2914" s="1">
        <v>89</v>
      </c>
      <c r="G2914" s="1">
        <v>0.74</v>
      </c>
      <c r="H2914" s="1">
        <v>120</v>
      </c>
      <c r="I2914" s="1">
        <v>105</v>
      </c>
      <c r="J2914" s="1" t="s">
        <v>48</v>
      </c>
      <c r="K2914" s="9" t="str">
        <f t="shared" si="45"/>
        <v>GPA</v>
      </c>
    </row>
    <row r="2915" spans="1:11" ht="15" customHeight="1">
      <c r="A2915" s="1">
        <v>8</v>
      </c>
      <c r="B2915" s="1">
        <v>409</v>
      </c>
      <c r="C2915" s="1" t="s">
        <v>20</v>
      </c>
      <c r="D2915" s="1" t="s">
        <v>202</v>
      </c>
      <c r="E2915" s="1" t="s">
        <v>203</v>
      </c>
      <c r="F2915" s="1">
        <v>147</v>
      </c>
      <c r="G2915" s="1">
        <v>5.6</v>
      </c>
      <c r="H2915" s="1">
        <v>26</v>
      </c>
      <c r="I2915" s="1">
        <v>22</v>
      </c>
      <c r="J2915" s="1" t="s">
        <v>48</v>
      </c>
      <c r="K2915" s="9" t="str">
        <f t="shared" si="45"/>
        <v>GPA</v>
      </c>
    </row>
    <row r="2916" spans="1:11" ht="15" customHeight="1">
      <c r="A2916" s="1">
        <v>8</v>
      </c>
      <c r="B2916" s="1">
        <v>409</v>
      </c>
      <c r="C2916" s="1" t="s">
        <v>53</v>
      </c>
      <c r="D2916" s="1" t="s">
        <v>202</v>
      </c>
      <c r="E2916" s="1" t="s">
        <v>203</v>
      </c>
      <c r="F2916" s="1">
        <v>711</v>
      </c>
      <c r="G2916" s="1">
        <v>8.19</v>
      </c>
      <c r="H2916" s="1">
        <v>87</v>
      </c>
      <c r="I2916" s="1">
        <v>105</v>
      </c>
      <c r="J2916" s="1" t="s">
        <v>48</v>
      </c>
      <c r="K2916" s="9" t="str">
        <f t="shared" si="45"/>
        <v>GPA</v>
      </c>
    </row>
    <row r="2917" spans="1:11" ht="15" customHeight="1">
      <c r="A2917" s="1">
        <v>8</v>
      </c>
      <c r="B2917" s="1">
        <v>409</v>
      </c>
      <c r="C2917" s="1" t="s">
        <v>20</v>
      </c>
      <c r="D2917" s="1" t="s">
        <v>204</v>
      </c>
      <c r="E2917" s="1" t="s">
        <v>205</v>
      </c>
      <c r="F2917" s="1">
        <v>39</v>
      </c>
      <c r="G2917" s="1">
        <v>3.39</v>
      </c>
      <c r="H2917" s="1">
        <v>12</v>
      </c>
      <c r="I2917" s="1">
        <v>22</v>
      </c>
      <c r="J2917" s="1" t="s">
        <v>48</v>
      </c>
      <c r="K2917" s="9" t="str">
        <f t="shared" si="45"/>
        <v>GPA</v>
      </c>
    </row>
    <row r="2918" spans="1:11" ht="15" customHeight="1">
      <c r="A2918" s="1">
        <v>8</v>
      </c>
      <c r="B2918" s="1">
        <v>409</v>
      </c>
      <c r="C2918" s="1" t="s">
        <v>53</v>
      </c>
      <c r="D2918" s="1" t="s">
        <v>204</v>
      </c>
      <c r="E2918" s="1" t="s">
        <v>205</v>
      </c>
      <c r="F2918" s="1">
        <v>1516</v>
      </c>
      <c r="G2918" s="1">
        <v>30.2</v>
      </c>
      <c r="H2918" s="1">
        <v>50</v>
      </c>
      <c r="I2918" s="1">
        <v>105</v>
      </c>
      <c r="J2918" s="1" t="s">
        <v>48</v>
      </c>
      <c r="K2918" s="9" t="str">
        <f t="shared" si="45"/>
        <v>GPA</v>
      </c>
    </row>
    <row r="2919" spans="1:11" ht="15" customHeight="1">
      <c r="A2919" s="1">
        <v>8</v>
      </c>
      <c r="B2919" s="1">
        <v>409</v>
      </c>
      <c r="C2919" s="1" t="s">
        <v>20</v>
      </c>
      <c r="D2919" s="1" t="s">
        <v>206</v>
      </c>
      <c r="E2919" s="1" t="s">
        <v>207</v>
      </c>
      <c r="F2919" s="1">
        <v>140</v>
      </c>
      <c r="G2919" s="1">
        <v>3.6</v>
      </c>
      <c r="H2919" s="1">
        <v>39</v>
      </c>
      <c r="I2919" s="1">
        <v>22</v>
      </c>
      <c r="J2919" s="1" t="s">
        <v>48</v>
      </c>
      <c r="K2919" s="9" t="str">
        <f t="shared" si="45"/>
        <v>GPA</v>
      </c>
    </row>
    <row r="2920" spans="1:11" ht="15" customHeight="1">
      <c r="A2920" s="1">
        <v>8</v>
      </c>
      <c r="B2920" s="1">
        <v>409</v>
      </c>
      <c r="C2920" s="1" t="s">
        <v>53</v>
      </c>
      <c r="D2920" s="1" t="s">
        <v>206</v>
      </c>
      <c r="E2920" s="1" t="s">
        <v>207</v>
      </c>
      <c r="F2920" s="1">
        <v>1212</v>
      </c>
      <c r="G2920" s="1">
        <v>14.43</v>
      </c>
      <c r="H2920" s="1">
        <v>84</v>
      </c>
      <c r="I2920" s="1">
        <v>105</v>
      </c>
      <c r="J2920" s="1" t="s">
        <v>48</v>
      </c>
      <c r="K2920" s="9" t="str">
        <f t="shared" si="45"/>
        <v>GPA</v>
      </c>
    </row>
    <row r="2921" spans="1:11" ht="15" customHeight="1">
      <c r="A2921" s="1">
        <v>8</v>
      </c>
      <c r="B2921" s="1">
        <v>409</v>
      </c>
      <c r="C2921" s="1" t="s">
        <v>20</v>
      </c>
      <c r="D2921" s="1" t="s">
        <v>208</v>
      </c>
      <c r="E2921" s="1" t="s">
        <v>209</v>
      </c>
      <c r="F2921" s="1">
        <v>10</v>
      </c>
      <c r="G2921" s="1">
        <v>0.16</v>
      </c>
      <c r="H2921" s="1">
        <v>63</v>
      </c>
      <c r="I2921" s="1">
        <v>22</v>
      </c>
      <c r="J2921" s="1" t="s">
        <v>48</v>
      </c>
      <c r="K2921" s="9" t="str">
        <f t="shared" si="45"/>
        <v>GPA</v>
      </c>
    </row>
    <row r="2922" spans="1:11" ht="15" customHeight="1">
      <c r="A2922" s="1">
        <v>8</v>
      </c>
      <c r="B2922" s="1">
        <v>409</v>
      </c>
      <c r="C2922" s="1" t="s">
        <v>53</v>
      </c>
      <c r="D2922" s="1" t="s">
        <v>208</v>
      </c>
      <c r="E2922" s="1" t="s">
        <v>209</v>
      </c>
      <c r="F2922" s="1">
        <v>632</v>
      </c>
      <c r="G2922" s="1">
        <v>5.38</v>
      </c>
      <c r="H2922" s="1">
        <v>117</v>
      </c>
      <c r="I2922" s="1">
        <v>105</v>
      </c>
      <c r="J2922" s="1" t="s">
        <v>48</v>
      </c>
      <c r="K2922" s="9" t="str">
        <f t="shared" si="45"/>
        <v>GPA</v>
      </c>
    </row>
    <row r="2923" spans="1:11" ht="15" customHeight="1">
      <c r="A2923" s="1">
        <v>8</v>
      </c>
      <c r="B2923" s="1">
        <v>409</v>
      </c>
      <c r="C2923" s="1" t="s">
        <v>20</v>
      </c>
      <c r="D2923" s="1" t="s">
        <v>4067</v>
      </c>
      <c r="E2923" s="1" t="s">
        <v>4068</v>
      </c>
      <c r="F2923" s="1">
        <v>7</v>
      </c>
      <c r="G2923" s="1">
        <v>1.38</v>
      </c>
      <c r="H2923" s="1">
        <v>5</v>
      </c>
      <c r="I2923" s="1">
        <v>22</v>
      </c>
      <c r="J2923" s="1" t="s">
        <v>48</v>
      </c>
      <c r="K2923" s="9" t="str">
        <f t="shared" si="45"/>
        <v>GPA</v>
      </c>
    </row>
    <row r="2924" spans="1:11" ht="15" customHeight="1">
      <c r="A2924" s="1">
        <v>8</v>
      </c>
      <c r="B2924" s="1">
        <v>409</v>
      </c>
      <c r="C2924" s="1" t="s">
        <v>53</v>
      </c>
      <c r="D2924" s="1" t="s">
        <v>4067</v>
      </c>
      <c r="E2924" s="1" t="s">
        <v>4068</v>
      </c>
      <c r="F2924" s="1">
        <v>163</v>
      </c>
      <c r="G2924" s="1">
        <v>3.62</v>
      </c>
      <c r="H2924" s="1">
        <v>45</v>
      </c>
      <c r="I2924" s="1">
        <v>105</v>
      </c>
      <c r="J2924" s="1" t="s">
        <v>48</v>
      </c>
      <c r="K2924" s="9" t="str">
        <f t="shared" si="45"/>
        <v>GPA</v>
      </c>
    </row>
    <row r="2925" spans="1:11" ht="15" customHeight="1">
      <c r="A2925" s="1">
        <v>8</v>
      </c>
      <c r="B2925" s="1">
        <v>409</v>
      </c>
      <c r="C2925" s="1" t="s">
        <v>53</v>
      </c>
      <c r="D2925" s="1" t="s">
        <v>210</v>
      </c>
      <c r="E2925" s="1" t="s">
        <v>211</v>
      </c>
      <c r="F2925" s="1">
        <v>5629</v>
      </c>
      <c r="G2925" s="1">
        <v>45.98</v>
      </c>
      <c r="H2925" s="1">
        <v>122</v>
      </c>
      <c r="I2925" s="1">
        <v>105</v>
      </c>
      <c r="J2925" s="1" t="s">
        <v>48</v>
      </c>
      <c r="K2925" s="9" t="str">
        <f t="shared" si="45"/>
        <v>GPA</v>
      </c>
    </row>
    <row r="2926" spans="1:11" ht="15" customHeight="1">
      <c r="A2926" s="1">
        <v>8</v>
      </c>
      <c r="B2926" s="1">
        <v>409</v>
      </c>
      <c r="C2926" s="1" t="s">
        <v>20</v>
      </c>
      <c r="D2926" s="1" t="s">
        <v>212</v>
      </c>
      <c r="E2926" s="1" t="s">
        <v>213</v>
      </c>
      <c r="F2926" s="1">
        <v>140</v>
      </c>
      <c r="G2926" s="1">
        <v>7.43</v>
      </c>
      <c r="H2926" s="1">
        <v>19</v>
      </c>
      <c r="I2926" s="1">
        <v>22</v>
      </c>
      <c r="J2926" s="1" t="s">
        <v>48</v>
      </c>
      <c r="K2926" s="9" t="str">
        <f t="shared" si="45"/>
        <v>GPA</v>
      </c>
    </row>
    <row r="2927" spans="1:11" ht="15" customHeight="1">
      <c r="A2927" s="1">
        <v>8</v>
      </c>
      <c r="B2927" s="1">
        <v>409</v>
      </c>
      <c r="C2927" s="1" t="s">
        <v>53</v>
      </c>
      <c r="D2927" s="1" t="s">
        <v>212</v>
      </c>
      <c r="E2927" s="1" t="s">
        <v>213</v>
      </c>
      <c r="F2927" s="1">
        <v>1853</v>
      </c>
      <c r="G2927" s="1">
        <v>18.53</v>
      </c>
      <c r="H2927" s="1">
        <v>100</v>
      </c>
      <c r="I2927" s="1">
        <v>105</v>
      </c>
      <c r="J2927" s="1" t="s">
        <v>48</v>
      </c>
      <c r="K2927" s="9" t="str">
        <f t="shared" si="45"/>
        <v>GPA</v>
      </c>
    </row>
    <row r="2928" spans="1:11" ht="15" customHeight="1">
      <c r="A2928" s="1">
        <v>8</v>
      </c>
      <c r="B2928" s="1">
        <v>409</v>
      </c>
      <c r="C2928" s="1" t="s">
        <v>18</v>
      </c>
      <c r="D2928" s="1" t="s">
        <v>214</v>
      </c>
      <c r="E2928" s="1" t="s">
        <v>215</v>
      </c>
      <c r="F2928" s="1">
        <v>14</v>
      </c>
      <c r="G2928" s="1">
        <v>0</v>
      </c>
      <c r="H2928" s="1">
        <v>0</v>
      </c>
      <c r="I2928" s="1">
        <v>24</v>
      </c>
      <c r="J2928" s="1" t="s">
        <v>48</v>
      </c>
      <c r="K2928" s="9" t="str">
        <f t="shared" si="45"/>
        <v>GPA</v>
      </c>
    </row>
    <row r="2929" spans="1:11" ht="15" customHeight="1">
      <c r="A2929" s="1">
        <v>8</v>
      </c>
      <c r="B2929" s="1">
        <v>409</v>
      </c>
      <c r="C2929" s="1" t="s">
        <v>20</v>
      </c>
      <c r="D2929" s="1" t="s">
        <v>214</v>
      </c>
      <c r="E2929" s="1" t="s">
        <v>215</v>
      </c>
      <c r="F2929" s="1">
        <v>16</v>
      </c>
      <c r="G2929" s="1">
        <v>2.64</v>
      </c>
      <c r="H2929" s="1">
        <v>6</v>
      </c>
      <c r="I2929" s="1">
        <v>22</v>
      </c>
      <c r="J2929" s="1" t="s">
        <v>48</v>
      </c>
      <c r="K2929" s="9" t="str">
        <f t="shared" si="45"/>
        <v>GPA</v>
      </c>
    </row>
    <row r="2930" spans="1:11" ht="15" customHeight="1">
      <c r="A2930" s="1">
        <v>8</v>
      </c>
      <c r="B2930" s="1">
        <v>409</v>
      </c>
      <c r="C2930" s="1" t="s">
        <v>53</v>
      </c>
      <c r="D2930" s="1" t="s">
        <v>214</v>
      </c>
      <c r="E2930" s="1" t="s">
        <v>215</v>
      </c>
      <c r="F2930" s="1">
        <v>1390</v>
      </c>
      <c r="G2930" s="1">
        <v>26.18</v>
      </c>
      <c r="H2930" s="1">
        <v>53</v>
      </c>
      <c r="I2930" s="1">
        <v>105</v>
      </c>
      <c r="J2930" s="1" t="s">
        <v>48</v>
      </c>
      <c r="K2930" s="9" t="str">
        <f t="shared" si="45"/>
        <v>GPA</v>
      </c>
    </row>
    <row r="2931" spans="1:11" ht="15" customHeight="1">
      <c r="A2931" s="1">
        <v>8</v>
      </c>
      <c r="B2931" s="1">
        <v>409</v>
      </c>
      <c r="C2931" s="1" t="s">
        <v>20</v>
      </c>
      <c r="D2931" s="1" t="s">
        <v>216</v>
      </c>
      <c r="E2931" s="1" t="s">
        <v>217</v>
      </c>
      <c r="F2931" s="1">
        <v>80</v>
      </c>
      <c r="G2931" s="1">
        <v>2.2400000000000002</v>
      </c>
      <c r="H2931" s="1">
        <v>36</v>
      </c>
      <c r="I2931" s="1">
        <v>22</v>
      </c>
      <c r="J2931" s="1" t="s">
        <v>48</v>
      </c>
      <c r="K2931" s="9" t="str">
        <f t="shared" si="45"/>
        <v>GPA</v>
      </c>
    </row>
    <row r="2932" spans="1:11" ht="15" customHeight="1">
      <c r="A2932" s="1">
        <v>8</v>
      </c>
      <c r="B2932" s="1">
        <v>409</v>
      </c>
      <c r="C2932" s="1" t="s">
        <v>19</v>
      </c>
      <c r="D2932" s="1" t="s">
        <v>216</v>
      </c>
      <c r="E2932" s="1" t="s">
        <v>217</v>
      </c>
      <c r="F2932" s="1">
        <v>937</v>
      </c>
      <c r="G2932" s="1">
        <v>59.86</v>
      </c>
      <c r="H2932" s="1">
        <v>16</v>
      </c>
      <c r="I2932" s="1">
        <v>25</v>
      </c>
      <c r="J2932" s="1" t="s">
        <v>48</v>
      </c>
      <c r="K2932" s="9" t="str">
        <f t="shared" si="45"/>
        <v>GPA</v>
      </c>
    </row>
    <row r="2933" spans="1:11" ht="15" customHeight="1">
      <c r="A2933" s="1">
        <v>8</v>
      </c>
      <c r="B2933" s="1">
        <v>409</v>
      </c>
      <c r="C2933" s="1" t="s">
        <v>53</v>
      </c>
      <c r="D2933" s="1" t="s">
        <v>216</v>
      </c>
      <c r="E2933" s="1" t="s">
        <v>217</v>
      </c>
      <c r="F2933" s="1">
        <v>1002</v>
      </c>
      <c r="G2933" s="1">
        <v>12.05</v>
      </c>
      <c r="H2933" s="1">
        <v>83</v>
      </c>
      <c r="I2933" s="1">
        <v>105</v>
      </c>
      <c r="J2933" s="1" t="s">
        <v>48</v>
      </c>
      <c r="K2933" s="9" t="str">
        <f t="shared" si="45"/>
        <v>GPA</v>
      </c>
    </row>
    <row r="2934" spans="1:11" ht="15" customHeight="1">
      <c r="A2934" s="1">
        <v>8</v>
      </c>
      <c r="B2934" s="1">
        <v>409</v>
      </c>
      <c r="C2934" s="1" t="s">
        <v>20</v>
      </c>
      <c r="D2934" s="1" t="s">
        <v>218</v>
      </c>
      <c r="E2934" s="1" t="s">
        <v>219</v>
      </c>
      <c r="F2934" s="1">
        <v>746</v>
      </c>
      <c r="G2934" s="1">
        <v>34.54</v>
      </c>
      <c r="H2934" s="1">
        <v>22</v>
      </c>
      <c r="I2934" s="1">
        <v>22</v>
      </c>
      <c r="J2934" s="1" t="s">
        <v>48</v>
      </c>
      <c r="K2934" s="9" t="str">
        <f t="shared" si="45"/>
        <v>GPA</v>
      </c>
    </row>
    <row r="2935" spans="1:11" ht="15" customHeight="1">
      <c r="A2935" s="1">
        <v>8</v>
      </c>
      <c r="B2935" s="1">
        <v>409</v>
      </c>
      <c r="C2935" s="1" t="s">
        <v>53</v>
      </c>
      <c r="D2935" s="1" t="s">
        <v>218</v>
      </c>
      <c r="E2935" s="1" t="s">
        <v>219</v>
      </c>
      <c r="F2935" s="1">
        <v>7</v>
      </c>
      <c r="G2935" s="1">
        <v>0.64</v>
      </c>
      <c r="H2935" s="1">
        <v>11</v>
      </c>
      <c r="I2935" s="1">
        <v>105</v>
      </c>
      <c r="J2935" s="1" t="s">
        <v>48</v>
      </c>
      <c r="K2935" s="9" t="str">
        <f t="shared" si="45"/>
        <v>GPA</v>
      </c>
    </row>
    <row r="2936" spans="1:11" ht="15" customHeight="1">
      <c r="A2936" s="1">
        <v>8</v>
      </c>
      <c r="B2936" s="1">
        <v>409</v>
      </c>
      <c r="C2936" s="1" t="s">
        <v>18</v>
      </c>
      <c r="D2936" s="1" t="s">
        <v>220</v>
      </c>
      <c r="E2936" s="1" t="s">
        <v>221</v>
      </c>
      <c r="F2936" s="1">
        <v>327</v>
      </c>
      <c r="G2936" s="1">
        <v>6.13</v>
      </c>
      <c r="H2936" s="1">
        <v>53</v>
      </c>
      <c r="I2936" s="1">
        <v>24</v>
      </c>
      <c r="J2936" s="1" t="s">
        <v>48</v>
      </c>
      <c r="K2936" s="9" t="str">
        <f t="shared" si="45"/>
        <v>GPA</v>
      </c>
    </row>
    <row r="2937" spans="1:11" ht="15" customHeight="1">
      <c r="A2937" s="1">
        <v>8</v>
      </c>
      <c r="B2937" s="1">
        <v>409</v>
      </c>
      <c r="C2937" s="1" t="s">
        <v>20</v>
      </c>
      <c r="D2937" s="1" t="s">
        <v>222</v>
      </c>
      <c r="E2937" s="1" t="s">
        <v>223</v>
      </c>
      <c r="F2937" s="1">
        <v>319</v>
      </c>
      <c r="G2937" s="1">
        <v>7.54</v>
      </c>
      <c r="H2937" s="1">
        <v>42</v>
      </c>
      <c r="I2937" s="1">
        <v>22</v>
      </c>
      <c r="J2937" s="1" t="s">
        <v>48</v>
      </c>
      <c r="K2937" s="9" t="str">
        <f t="shared" si="45"/>
        <v>GPA</v>
      </c>
    </row>
    <row r="2938" spans="1:11" ht="15" customHeight="1">
      <c r="A2938" s="1">
        <v>8</v>
      </c>
      <c r="B2938" s="1">
        <v>409</v>
      </c>
      <c r="C2938" s="1" t="s">
        <v>53</v>
      </c>
      <c r="D2938" s="1" t="s">
        <v>222</v>
      </c>
      <c r="E2938" s="1" t="s">
        <v>223</v>
      </c>
      <c r="F2938" s="1">
        <v>364</v>
      </c>
      <c r="G2938" s="1">
        <v>5.83</v>
      </c>
      <c r="H2938" s="1">
        <v>62</v>
      </c>
      <c r="I2938" s="1">
        <v>105</v>
      </c>
      <c r="J2938" s="1" t="s">
        <v>48</v>
      </c>
      <c r="K2938" s="9" t="str">
        <f t="shared" si="45"/>
        <v>GPA</v>
      </c>
    </row>
    <row r="2939" spans="1:11" ht="15" customHeight="1">
      <c r="A2939" s="1">
        <v>8</v>
      </c>
      <c r="B2939" s="1">
        <v>409</v>
      </c>
      <c r="C2939" s="1" t="s">
        <v>18</v>
      </c>
      <c r="D2939" s="1" t="s">
        <v>226</v>
      </c>
      <c r="E2939" s="1" t="s">
        <v>227</v>
      </c>
      <c r="F2939" s="1">
        <v>611</v>
      </c>
      <c r="G2939" s="1">
        <v>14.96</v>
      </c>
      <c r="H2939" s="1">
        <v>41</v>
      </c>
      <c r="I2939" s="1">
        <v>24</v>
      </c>
      <c r="J2939" s="1" t="s">
        <v>48</v>
      </c>
      <c r="K2939" s="9" t="str">
        <f t="shared" si="45"/>
        <v>GPA</v>
      </c>
    </row>
    <row r="2940" spans="1:11" ht="15" customHeight="1">
      <c r="A2940" s="1">
        <v>8</v>
      </c>
      <c r="B2940" s="1">
        <v>409</v>
      </c>
      <c r="C2940" s="1" t="s">
        <v>53</v>
      </c>
      <c r="D2940" s="1" t="s">
        <v>226</v>
      </c>
      <c r="E2940" s="1" t="s">
        <v>227</v>
      </c>
      <c r="F2940" s="1">
        <v>461</v>
      </c>
      <c r="G2940" s="1">
        <v>3.98</v>
      </c>
      <c r="H2940" s="1">
        <v>116</v>
      </c>
      <c r="I2940" s="1">
        <v>105</v>
      </c>
      <c r="J2940" s="1" t="s">
        <v>48</v>
      </c>
      <c r="K2940" s="9" t="str">
        <f t="shared" si="45"/>
        <v>GPA</v>
      </c>
    </row>
    <row r="2941" spans="1:11" ht="15" customHeight="1">
      <c r="A2941" s="1">
        <v>8</v>
      </c>
      <c r="B2941" s="1">
        <v>409</v>
      </c>
      <c r="C2941" s="1" t="s">
        <v>20</v>
      </c>
      <c r="D2941" s="1" t="s">
        <v>228</v>
      </c>
      <c r="E2941" s="1" t="s">
        <v>229</v>
      </c>
      <c r="F2941" s="1">
        <v>31</v>
      </c>
      <c r="G2941" s="1">
        <v>0.56000000000000005</v>
      </c>
      <c r="H2941" s="1">
        <v>55</v>
      </c>
      <c r="I2941" s="1">
        <v>22</v>
      </c>
      <c r="J2941" s="1" t="s">
        <v>48</v>
      </c>
      <c r="K2941" s="9" t="str">
        <f t="shared" si="45"/>
        <v>GPA</v>
      </c>
    </row>
    <row r="2942" spans="1:11" ht="15" customHeight="1">
      <c r="A2942" s="1">
        <v>8</v>
      </c>
      <c r="B2942" s="1">
        <v>409</v>
      </c>
      <c r="C2942" s="1" t="s">
        <v>19</v>
      </c>
      <c r="D2942" s="1" t="s">
        <v>228</v>
      </c>
      <c r="E2942" s="1" t="s">
        <v>229</v>
      </c>
      <c r="F2942" s="1">
        <v>1487</v>
      </c>
      <c r="G2942" s="1">
        <v>13.67</v>
      </c>
      <c r="H2942" s="1">
        <v>109</v>
      </c>
      <c r="I2942" s="1">
        <v>25</v>
      </c>
      <c r="J2942" s="1" t="s">
        <v>48</v>
      </c>
      <c r="K2942" s="9" t="str">
        <f t="shared" si="45"/>
        <v>GPA</v>
      </c>
    </row>
    <row r="2943" spans="1:11" ht="15" customHeight="1">
      <c r="A2943" s="1">
        <v>8</v>
      </c>
      <c r="B2943" s="1">
        <v>409</v>
      </c>
      <c r="C2943" s="1" t="s">
        <v>20</v>
      </c>
      <c r="D2943" s="1" t="s">
        <v>230</v>
      </c>
      <c r="E2943" s="1" t="s">
        <v>231</v>
      </c>
      <c r="F2943" s="1">
        <v>19</v>
      </c>
      <c r="G2943" s="1">
        <v>3.44</v>
      </c>
      <c r="H2943" s="1">
        <v>6</v>
      </c>
      <c r="I2943" s="1">
        <v>22</v>
      </c>
      <c r="J2943" s="1" t="s">
        <v>48</v>
      </c>
      <c r="K2943" s="9" t="str">
        <f t="shared" si="45"/>
        <v>GPA</v>
      </c>
    </row>
    <row r="2944" spans="1:11" ht="15" customHeight="1">
      <c r="A2944" s="1">
        <v>8</v>
      </c>
      <c r="B2944" s="1">
        <v>409</v>
      </c>
      <c r="C2944" s="1" t="s">
        <v>53</v>
      </c>
      <c r="D2944" s="1" t="s">
        <v>230</v>
      </c>
      <c r="E2944" s="1" t="s">
        <v>231</v>
      </c>
      <c r="F2944" s="1">
        <v>470</v>
      </c>
      <c r="G2944" s="1">
        <v>7.26</v>
      </c>
      <c r="H2944" s="1">
        <v>65</v>
      </c>
      <c r="I2944" s="1">
        <v>105</v>
      </c>
      <c r="J2944" s="1" t="s">
        <v>48</v>
      </c>
      <c r="K2944" s="9" t="str">
        <f t="shared" si="45"/>
        <v>GPA</v>
      </c>
    </row>
    <row r="2945" spans="1:11" ht="15" customHeight="1">
      <c r="A2945" s="1">
        <v>8</v>
      </c>
      <c r="B2945" s="1">
        <v>409</v>
      </c>
      <c r="C2945" s="1" t="s">
        <v>20</v>
      </c>
      <c r="D2945" s="1" t="s">
        <v>232</v>
      </c>
      <c r="E2945" s="1" t="s">
        <v>233</v>
      </c>
      <c r="F2945" s="1">
        <v>14</v>
      </c>
      <c r="G2945" s="1">
        <v>0.97</v>
      </c>
      <c r="H2945" s="1">
        <v>14</v>
      </c>
      <c r="I2945" s="1">
        <v>22</v>
      </c>
      <c r="J2945" s="1" t="s">
        <v>48</v>
      </c>
      <c r="K2945" s="9" t="str">
        <f t="shared" si="45"/>
        <v>GPA</v>
      </c>
    </row>
    <row r="2946" spans="1:11" ht="15" customHeight="1">
      <c r="A2946" s="1">
        <v>8</v>
      </c>
      <c r="B2946" s="1">
        <v>409</v>
      </c>
      <c r="C2946" s="1" t="s">
        <v>20</v>
      </c>
      <c r="D2946" s="1" t="s">
        <v>234</v>
      </c>
      <c r="E2946" s="1" t="s">
        <v>235</v>
      </c>
      <c r="F2946" s="1">
        <v>11</v>
      </c>
      <c r="G2946" s="1">
        <v>4.03</v>
      </c>
      <c r="H2946" s="1">
        <v>3</v>
      </c>
      <c r="I2946" s="1">
        <v>22</v>
      </c>
      <c r="J2946" s="1" t="s">
        <v>48</v>
      </c>
      <c r="K2946" s="9" t="str">
        <f t="shared" ref="K2946:K3009" si="46">IF(J2946&lt;&gt;"",IF(OR(UPPER(J2946)="TERCEIRO",UPPER(J2946)="TERCEIRA"),"TERCEIRA",IF(UPPER(J2946)="GPA","GPA",J2946)),IF(LEFT(D2946,1)="T","TERCEIRA","GPA"))</f>
        <v>GPA</v>
      </c>
    </row>
    <row r="2947" spans="1:11" ht="15" customHeight="1">
      <c r="A2947" s="1">
        <v>8</v>
      </c>
      <c r="B2947" s="1">
        <v>409</v>
      </c>
      <c r="C2947" s="1" t="s">
        <v>20</v>
      </c>
      <c r="D2947" s="1" t="s">
        <v>236</v>
      </c>
      <c r="E2947" s="1" t="s">
        <v>237</v>
      </c>
      <c r="F2947" s="1">
        <v>33</v>
      </c>
      <c r="G2947" s="1">
        <v>0.49</v>
      </c>
      <c r="H2947" s="1">
        <v>67</v>
      </c>
      <c r="I2947" s="1">
        <v>22</v>
      </c>
      <c r="J2947" s="1" t="s">
        <v>48</v>
      </c>
      <c r="K2947" s="9" t="str">
        <f t="shared" si="46"/>
        <v>GPA</v>
      </c>
    </row>
    <row r="2948" spans="1:11" ht="15" customHeight="1">
      <c r="A2948" s="1">
        <v>8</v>
      </c>
      <c r="B2948" s="1">
        <v>409</v>
      </c>
      <c r="C2948" s="1" t="s">
        <v>53</v>
      </c>
      <c r="D2948" s="1" t="s">
        <v>236</v>
      </c>
      <c r="E2948" s="1" t="s">
        <v>237</v>
      </c>
      <c r="F2948" s="1">
        <v>38</v>
      </c>
      <c r="G2948" s="1">
        <v>0.32</v>
      </c>
      <c r="H2948" s="1">
        <v>119</v>
      </c>
      <c r="I2948" s="1">
        <v>105</v>
      </c>
      <c r="J2948" s="1" t="s">
        <v>48</v>
      </c>
      <c r="K2948" s="9" t="str">
        <f t="shared" si="46"/>
        <v>GPA</v>
      </c>
    </row>
    <row r="2949" spans="1:11" ht="15" customHeight="1">
      <c r="A2949" s="1">
        <v>8</v>
      </c>
      <c r="B2949" s="1">
        <v>409</v>
      </c>
      <c r="C2949" s="1" t="s">
        <v>20</v>
      </c>
      <c r="D2949" s="1" t="s">
        <v>238</v>
      </c>
      <c r="E2949" s="1" t="s">
        <v>239</v>
      </c>
      <c r="F2949" s="1">
        <v>4</v>
      </c>
      <c r="G2949" s="1">
        <v>0.95</v>
      </c>
      <c r="H2949" s="1">
        <v>4</v>
      </c>
      <c r="I2949" s="1">
        <v>22</v>
      </c>
      <c r="J2949" s="1" t="s">
        <v>48</v>
      </c>
      <c r="K2949" s="9" t="str">
        <f t="shared" si="46"/>
        <v>GPA</v>
      </c>
    </row>
    <row r="2950" spans="1:11" ht="15" customHeight="1">
      <c r="A2950" s="1">
        <v>8</v>
      </c>
      <c r="B2950" s="1">
        <v>409</v>
      </c>
      <c r="C2950" s="1" t="s">
        <v>19</v>
      </c>
      <c r="D2950" s="1" t="s">
        <v>238</v>
      </c>
      <c r="E2950" s="1" t="s">
        <v>239</v>
      </c>
      <c r="F2950" s="1">
        <v>73</v>
      </c>
      <c r="G2950" s="1">
        <v>0.37</v>
      </c>
      <c r="H2950" s="1">
        <v>197</v>
      </c>
      <c r="I2950" s="1">
        <v>25</v>
      </c>
      <c r="J2950" s="1" t="s">
        <v>48</v>
      </c>
      <c r="K2950" s="9" t="str">
        <f t="shared" si="46"/>
        <v>GPA</v>
      </c>
    </row>
    <row r="2951" spans="1:11" ht="15" customHeight="1">
      <c r="A2951" s="1">
        <v>8</v>
      </c>
      <c r="B2951" s="1">
        <v>409</v>
      </c>
      <c r="C2951" s="1" t="s">
        <v>53</v>
      </c>
      <c r="D2951" s="1" t="s">
        <v>238</v>
      </c>
      <c r="E2951" s="1" t="s">
        <v>239</v>
      </c>
      <c r="F2951" s="1">
        <v>316</v>
      </c>
      <c r="G2951" s="1">
        <v>2.89</v>
      </c>
      <c r="H2951" s="1">
        <v>109</v>
      </c>
      <c r="I2951" s="1">
        <v>105</v>
      </c>
      <c r="J2951" s="1" t="s">
        <v>48</v>
      </c>
      <c r="K2951" s="9" t="str">
        <f t="shared" si="46"/>
        <v>GPA</v>
      </c>
    </row>
    <row r="2952" spans="1:11" ht="15" customHeight="1">
      <c r="A2952" s="1">
        <v>8</v>
      </c>
      <c r="B2952" s="1">
        <v>409</v>
      </c>
      <c r="C2952" s="1" t="s">
        <v>20</v>
      </c>
      <c r="D2952" s="1" t="s">
        <v>240</v>
      </c>
      <c r="E2952" s="1" t="s">
        <v>241</v>
      </c>
      <c r="F2952" s="1">
        <v>1088</v>
      </c>
      <c r="G2952" s="1">
        <v>24.61</v>
      </c>
      <c r="H2952" s="1">
        <v>44</v>
      </c>
      <c r="I2952" s="1">
        <v>22</v>
      </c>
      <c r="J2952" s="1" t="s">
        <v>48</v>
      </c>
      <c r="K2952" s="9" t="str">
        <f t="shared" si="46"/>
        <v>GPA</v>
      </c>
    </row>
    <row r="2953" spans="1:11" ht="15" customHeight="1">
      <c r="A2953" s="1">
        <v>8</v>
      </c>
      <c r="B2953" s="1">
        <v>409</v>
      </c>
      <c r="C2953" s="1" t="s">
        <v>53</v>
      </c>
      <c r="D2953" s="1" t="s">
        <v>240</v>
      </c>
      <c r="E2953" s="1" t="s">
        <v>241</v>
      </c>
      <c r="F2953" s="1">
        <v>3582</v>
      </c>
      <c r="G2953" s="1">
        <v>28.38</v>
      </c>
      <c r="H2953" s="1">
        <v>126</v>
      </c>
      <c r="I2953" s="1">
        <v>105</v>
      </c>
      <c r="J2953" s="1" t="s">
        <v>48</v>
      </c>
      <c r="K2953" s="9" t="str">
        <f t="shared" si="46"/>
        <v>GPA</v>
      </c>
    </row>
    <row r="2954" spans="1:11" ht="15" customHeight="1">
      <c r="A2954" s="1">
        <v>8</v>
      </c>
      <c r="B2954" s="1">
        <v>409</v>
      </c>
      <c r="C2954" s="1" t="s">
        <v>53</v>
      </c>
      <c r="D2954" s="1" t="s">
        <v>242</v>
      </c>
      <c r="E2954" s="1" t="s">
        <v>243</v>
      </c>
      <c r="F2954" s="1">
        <v>14826</v>
      </c>
      <c r="G2954" s="1">
        <v>134.91999999999999</v>
      </c>
      <c r="H2954" s="1">
        <v>110</v>
      </c>
      <c r="I2954" s="1">
        <v>105</v>
      </c>
      <c r="J2954" s="1" t="s">
        <v>48</v>
      </c>
      <c r="K2954" s="9" t="str">
        <f t="shared" si="46"/>
        <v>GPA</v>
      </c>
    </row>
    <row r="2955" spans="1:11" ht="15" customHeight="1">
      <c r="A2955" s="1">
        <v>8</v>
      </c>
      <c r="B2955" s="1">
        <v>409</v>
      </c>
      <c r="C2955" s="1" t="s">
        <v>20</v>
      </c>
      <c r="D2955" s="1" t="s">
        <v>244</v>
      </c>
      <c r="E2955" s="1" t="s">
        <v>245</v>
      </c>
      <c r="F2955" s="1">
        <v>24</v>
      </c>
      <c r="G2955" s="1">
        <v>0.99</v>
      </c>
      <c r="H2955" s="1">
        <v>24</v>
      </c>
      <c r="I2955" s="1">
        <v>22</v>
      </c>
      <c r="J2955" s="1" t="s">
        <v>48</v>
      </c>
      <c r="K2955" s="9" t="str">
        <f t="shared" si="46"/>
        <v>GPA</v>
      </c>
    </row>
    <row r="2956" spans="1:11" ht="15" customHeight="1">
      <c r="A2956" s="1">
        <v>8</v>
      </c>
      <c r="B2956" s="1">
        <v>409</v>
      </c>
      <c r="C2956" s="1" t="s">
        <v>53</v>
      </c>
      <c r="D2956" s="1" t="s">
        <v>244</v>
      </c>
      <c r="E2956" s="1" t="s">
        <v>245</v>
      </c>
      <c r="F2956" s="1">
        <v>238</v>
      </c>
      <c r="G2956" s="1">
        <v>3.46</v>
      </c>
      <c r="H2956" s="1">
        <v>69</v>
      </c>
      <c r="I2956" s="1">
        <v>105</v>
      </c>
      <c r="J2956" s="1" t="s">
        <v>48</v>
      </c>
      <c r="K2956" s="9" t="str">
        <f t="shared" si="46"/>
        <v>GPA</v>
      </c>
    </row>
    <row r="2957" spans="1:11" ht="15" customHeight="1">
      <c r="A2957" s="1">
        <v>8</v>
      </c>
      <c r="B2957" s="1">
        <v>409</v>
      </c>
      <c r="C2957" s="1" t="s">
        <v>20</v>
      </c>
      <c r="D2957" s="1" t="s">
        <v>246</v>
      </c>
      <c r="E2957" s="1" t="s">
        <v>247</v>
      </c>
      <c r="F2957" s="1">
        <v>16</v>
      </c>
      <c r="G2957" s="1">
        <v>1.19</v>
      </c>
      <c r="H2957" s="1">
        <v>13</v>
      </c>
      <c r="I2957" s="1">
        <v>22</v>
      </c>
      <c r="J2957" s="1" t="s">
        <v>48</v>
      </c>
      <c r="K2957" s="9" t="str">
        <f t="shared" si="46"/>
        <v>GPA</v>
      </c>
    </row>
    <row r="2958" spans="1:11" ht="15" customHeight="1">
      <c r="A2958" s="1">
        <v>8</v>
      </c>
      <c r="B2958" s="1">
        <v>409</v>
      </c>
      <c r="C2958" s="1" t="s">
        <v>53</v>
      </c>
      <c r="D2958" s="1" t="s">
        <v>246</v>
      </c>
      <c r="E2958" s="1" t="s">
        <v>247</v>
      </c>
      <c r="F2958" s="1">
        <v>417</v>
      </c>
      <c r="G2958" s="1">
        <v>6.15</v>
      </c>
      <c r="H2958" s="1">
        <v>68</v>
      </c>
      <c r="I2958" s="1">
        <v>105</v>
      </c>
      <c r="J2958" s="1" t="s">
        <v>48</v>
      </c>
      <c r="K2958" s="9" t="str">
        <f t="shared" si="46"/>
        <v>GPA</v>
      </c>
    </row>
    <row r="2959" spans="1:11" ht="15" customHeight="1">
      <c r="A2959" s="1">
        <v>8</v>
      </c>
      <c r="B2959" s="1">
        <v>409</v>
      </c>
      <c r="C2959" s="1" t="s">
        <v>53</v>
      </c>
      <c r="D2959" s="1" t="s">
        <v>248</v>
      </c>
      <c r="E2959" s="1" t="s">
        <v>249</v>
      </c>
      <c r="F2959" s="1">
        <v>155</v>
      </c>
      <c r="G2959" s="1">
        <v>4.59</v>
      </c>
      <c r="H2959" s="1">
        <v>34</v>
      </c>
      <c r="I2959" s="1">
        <v>105</v>
      </c>
      <c r="J2959" s="1" t="s">
        <v>48</v>
      </c>
      <c r="K2959" s="9" t="str">
        <f t="shared" si="46"/>
        <v>GPA</v>
      </c>
    </row>
    <row r="2960" spans="1:11" ht="15" customHeight="1">
      <c r="A2960" s="1">
        <v>8</v>
      </c>
      <c r="B2960" s="1">
        <v>409</v>
      </c>
      <c r="C2960" s="1" t="s">
        <v>20</v>
      </c>
      <c r="D2960" s="1" t="s">
        <v>250</v>
      </c>
      <c r="E2960" s="1" t="s">
        <v>251</v>
      </c>
      <c r="F2960" s="1">
        <v>261</v>
      </c>
      <c r="G2960" s="1">
        <v>14.67</v>
      </c>
      <c r="H2960" s="1">
        <v>18</v>
      </c>
      <c r="I2960" s="1">
        <v>22</v>
      </c>
      <c r="J2960" s="1" t="s">
        <v>48</v>
      </c>
      <c r="K2960" s="9" t="str">
        <f t="shared" si="46"/>
        <v>GPA</v>
      </c>
    </row>
    <row r="2961" spans="1:11" ht="15" customHeight="1">
      <c r="A2961" s="1">
        <v>8</v>
      </c>
      <c r="B2961" s="1">
        <v>409</v>
      </c>
      <c r="C2961" s="1" t="s">
        <v>19</v>
      </c>
      <c r="D2961" s="1" t="s">
        <v>250</v>
      </c>
      <c r="E2961" s="1" t="s">
        <v>251</v>
      </c>
      <c r="F2961" s="1">
        <v>11</v>
      </c>
      <c r="G2961" s="1">
        <v>6.69</v>
      </c>
      <c r="H2961" s="1">
        <v>2</v>
      </c>
      <c r="I2961" s="1">
        <v>25</v>
      </c>
      <c r="J2961" s="1" t="s">
        <v>48</v>
      </c>
      <c r="K2961" s="9" t="str">
        <f t="shared" si="46"/>
        <v>GPA</v>
      </c>
    </row>
    <row r="2962" spans="1:11" ht="15" customHeight="1">
      <c r="A2962" s="1">
        <v>8</v>
      </c>
      <c r="B2962" s="1">
        <v>409</v>
      </c>
      <c r="C2962" s="1" t="s">
        <v>20</v>
      </c>
      <c r="D2962" s="1" t="s">
        <v>252</v>
      </c>
      <c r="E2962" s="1" t="s">
        <v>253</v>
      </c>
      <c r="F2962" s="1">
        <v>55</v>
      </c>
      <c r="G2962" s="1">
        <v>9.3699999999999992</v>
      </c>
      <c r="H2962" s="1">
        <v>6</v>
      </c>
      <c r="I2962" s="1">
        <v>22</v>
      </c>
      <c r="J2962" s="1" t="s">
        <v>48</v>
      </c>
      <c r="K2962" s="9" t="str">
        <f t="shared" si="46"/>
        <v>GPA</v>
      </c>
    </row>
    <row r="2963" spans="1:11" ht="15" customHeight="1">
      <c r="A2963" s="1">
        <v>8</v>
      </c>
      <c r="B2963" s="1">
        <v>409</v>
      </c>
      <c r="C2963" s="1" t="s">
        <v>53</v>
      </c>
      <c r="D2963" s="1" t="s">
        <v>252</v>
      </c>
      <c r="E2963" s="1" t="s">
        <v>253</v>
      </c>
      <c r="F2963" s="1">
        <v>1667</v>
      </c>
      <c r="G2963" s="1">
        <v>44.01</v>
      </c>
      <c r="H2963" s="1">
        <v>38</v>
      </c>
      <c r="I2963" s="1">
        <v>105</v>
      </c>
      <c r="J2963" s="1" t="s">
        <v>48</v>
      </c>
      <c r="K2963" s="9" t="str">
        <f t="shared" si="46"/>
        <v>GPA</v>
      </c>
    </row>
    <row r="2964" spans="1:11" ht="15" customHeight="1">
      <c r="A2964" s="1">
        <v>8</v>
      </c>
      <c r="B2964" s="1">
        <v>409</v>
      </c>
      <c r="C2964" s="1" t="s">
        <v>20</v>
      </c>
      <c r="D2964" s="1" t="s">
        <v>254</v>
      </c>
      <c r="E2964" s="1" t="s">
        <v>255</v>
      </c>
      <c r="F2964" s="1">
        <v>2193</v>
      </c>
      <c r="G2964" s="1">
        <v>61.59</v>
      </c>
      <c r="H2964" s="1">
        <v>36</v>
      </c>
      <c r="I2964" s="1">
        <v>22</v>
      </c>
      <c r="J2964" s="1" t="s">
        <v>48</v>
      </c>
      <c r="K2964" s="9" t="str">
        <f t="shared" si="46"/>
        <v>GPA</v>
      </c>
    </row>
    <row r="2965" spans="1:11" ht="15" customHeight="1">
      <c r="A2965" s="1">
        <v>8</v>
      </c>
      <c r="B2965" s="1">
        <v>409</v>
      </c>
      <c r="C2965" s="1" t="s">
        <v>53</v>
      </c>
      <c r="D2965" s="1" t="s">
        <v>254</v>
      </c>
      <c r="E2965" s="1" t="s">
        <v>255</v>
      </c>
      <c r="F2965" s="1">
        <v>1270</v>
      </c>
      <c r="G2965" s="1">
        <v>21.25</v>
      </c>
      <c r="H2965" s="1">
        <v>60</v>
      </c>
      <c r="I2965" s="1">
        <v>105</v>
      </c>
      <c r="J2965" s="1" t="s">
        <v>48</v>
      </c>
      <c r="K2965" s="9" t="str">
        <f t="shared" si="46"/>
        <v>GPA</v>
      </c>
    </row>
    <row r="2966" spans="1:11" ht="15" customHeight="1">
      <c r="A2966" s="1">
        <v>8</v>
      </c>
      <c r="B2966" s="1">
        <v>409</v>
      </c>
      <c r="C2966" s="1" t="s">
        <v>20</v>
      </c>
      <c r="D2966" s="1" t="s">
        <v>256</v>
      </c>
      <c r="E2966" s="1" t="s">
        <v>257</v>
      </c>
      <c r="F2966" s="1">
        <v>1455</v>
      </c>
      <c r="G2966" s="1">
        <v>38.299999999999997</v>
      </c>
      <c r="H2966" s="1">
        <v>38</v>
      </c>
      <c r="I2966" s="1">
        <v>22</v>
      </c>
      <c r="J2966" s="1" t="s">
        <v>48</v>
      </c>
      <c r="K2966" s="9" t="str">
        <f t="shared" si="46"/>
        <v>GPA</v>
      </c>
    </row>
    <row r="2967" spans="1:11" ht="15" customHeight="1">
      <c r="A2967" s="1">
        <v>8</v>
      </c>
      <c r="B2967" s="1">
        <v>409</v>
      </c>
      <c r="C2967" s="1" t="s">
        <v>53</v>
      </c>
      <c r="D2967" s="1" t="s">
        <v>256</v>
      </c>
      <c r="E2967" s="1" t="s">
        <v>257</v>
      </c>
      <c r="F2967" s="1">
        <v>4126</v>
      </c>
      <c r="G2967" s="1">
        <v>48.2</v>
      </c>
      <c r="H2967" s="1">
        <v>86</v>
      </c>
      <c r="I2967" s="1">
        <v>105</v>
      </c>
      <c r="J2967" s="1" t="s">
        <v>48</v>
      </c>
      <c r="K2967" s="9" t="str">
        <f t="shared" si="46"/>
        <v>GPA</v>
      </c>
    </row>
    <row r="2968" spans="1:11" ht="15" customHeight="1">
      <c r="A2968" s="1">
        <v>8</v>
      </c>
      <c r="B2968" s="1">
        <v>409</v>
      </c>
      <c r="C2968" s="1" t="s">
        <v>20</v>
      </c>
      <c r="D2968" s="1" t="s">
        <v>258</v>
      </c>
      <c r="E2968" s="1" t="s">
        <v>259</v>
      </c>
      <c r="F2968" s="1">
        <v>6</v>
      </c>
      <c r="G2968" s="1">
        <v>2.5499999999999998</v>
      </c>
      <c r="H2968" s="1">
        <v>2</v>
      </c>
      <c r="I2968" s="1">
        <v>22</v>
      </c>
      <c r="J2968" s="1" t="s">
        <v>48</v>
      </c>
      <c r="K2968" s="9" t="str">
        <f t="shared" si="46"/>
        <v>GPA</v>
      </c>
    </row>
    <row r="2969" spans="1:11" ht="15" customHeight="1">
      <c r="A2969" s="1">
        <v>8</v>
      </c>
      <c r="B2969" s="1">
        <v>409</v>
      </c>
      <c r="C2969" s="1" t="s">
        <v>19</v>
      </c>
      <c r="D2969" s="1" t="s">
        <v>258</v>
      </c>
      <c r="E2969" s="1" t="s">
        <v>259</v>
      </c>
      <c r="F2969" s="1">
        <v>1</v>
      </c>
      <c r="G2969" s="1">
        <v>1.3</v>
      </c>
      <c r="H2969" s="1">
        <v>1</v>
      </c>
      <c r="I2969" s="1">
        <v>25</v>
      </c>
      <c r="J2969" s="1" t="s">
        <v>48</v>
      </c>
      <c r="K2969" s="9" t="str">
        <f t="shared" si="46"/>
        <v>GPA</v>
      </c>
    </row>
    <row r="2970" spans="1:11" ht="15" customHeight="1">
      <c r="A2970" s="1">
        <v>8</v>
      </c>
      <c r="B2970" s="1">
        <v>409</v>
      </c>
      <c r="C2970" s="1" t="s">
        <v>53</v>
      </c>
      <c r="D2970" s="1" t="s">
        <v>258</v>
      </c>
      <c r="E2970" s="1" t="s">
        <v>259</v>
      </c>
      <c r="F2970" s="1">
        <v>1104</v>
      </c>
      <c r="G2970" s="1">
        <v>9.0500000000000007</v>
      </c>
      <c r="H2970" s="1">
        <v>122</v>
      </c>
      <c r="I2970" s="1">
        <v>105</v>
      </c>
      <c r="J2970" s="1" t="s">
        <v>48</v>
      </c>
      <c r="K2970" s="9" t="str">
        <f t="shared" si="46"/>
        <v>GPA</v>
      </c>
    </row>
    <row r="2971" spans="1:11" ht="15" customHeight="1">
      <c r="A2971" s="1">
        <v>8</v>
      </c>
      <c r="B2971" s="1">
        <v>409</v>
      </c>
      <c r="C2971" s="1" t="s">
        <v>53</v>
      </c>
      <c r="D2971" s="1" t="s">
        <v>260</v>
      </c>
      <c r="E2971" s="1" t="s">
        <v>261</v>
      </c>
      <c r="F2971" s="1">
        <v>553</v>
      </c>
      <c r="G2971" s="1">
        <v>7.37</v>
      </c>
      <c r="H2971" s="1">
        <v>75</v>
      </c>
      <c r="I2971" s="1">
        <v>105</v>
      </c>
      <c r="J2971" s="1" t="s">
        <v>48</v>
      </c>
      <c r="K2971" s="9" t="str">
        <f t="shared" si="46"/>
        <v>GPA</v>
      </c>
    </row>
    <row r="2972" spans="1:11" ht="15" customHeight="1">
      <c r="A2972" s="1">
        <v>8</v>
      </c>
      <c r="B2972" s="1">
        <v>409</v>
      </c>
      <c r="C2972" s="1" t="s">
        <v>53</v>
      </c>
      <c r="D2972" s="1" t="s">
        <v>4069</v>
      </c>
      <c r="E2972" s="1" t="s">
        <v>4070</v>
      </c>
      <c r="F2972" s="1">
        <v>56</v>
      </c>
      <c r="G2972" s="1">
        <v>0.38</v>
      </c>
      <c r="H2972" s="1">
        <v>147</v>
      </c>
      <c r="I2972" s="1">
        <v>105</v>
      </c>
      <c r="J2972" s="1" t="s">
        <v>48</v>
      </c>
      <c r="K2972" s="9" t="str">
        <f t="shared" si="46"/>
        <v>GPA</v>
      </c>
    </row>
    <row r="2973" spans="1:11" ht="15" customHeight="1">
      <c r="A2973" s="1">
        <v>8</v>
      </c>
      <c r="B2973" s="1">
        <v>409</v>
      </c>
      <c r="C2973" s="1" t="s">
        <v>18</v>
      </c>
      <c r="D2973" s="1" t="s">
        <v>266</v>
      </c>
      <c r="E2973" s="1" t="s">
        <v>267</v>
      </c>
      <c r="F2973" s="1">
        <v>174</v>
      </c>
      <c r="G2973" s="1">
        <v>0.68</v>
      </c>
      <c r="H2973" s="1">
        <v>256</v>
      </c>
      <c r="I2973" s="1">
        <v>24</v>
      </c>
      <c r="J2973" s="1" t="s">
        <v>48</v>
      </c>
      <c r="K2973" s="9" t="str">
        <f t="shared" si="46"/>
        <v>GPA</v>
      </c>
    </row>
    <row r="2974" spans="1:11" ht="15" customHeight="1">
      <c r="A2974" s="1">
        <v>8</v>
      </c>
      <c r="B2974" s="1">
        <v>409</v>
      </c>
      <c r="C2974" s="1" t="s">
        <v>53</v>
      </c>
      <c r="D2974" s="1" t="s">
        <v>268</v>
      </c>
      <c r="E2974" s="1" t="s">
        <v>269</v>
      </c>
      <c r="F2974" s="1">
        <v>3380</v>
      </c>
      <c r="G2974" s="1">
        <v>46.59</v>
      </c>
      <c r="H2974" s="1">
        <v>73</v>
      </c>
      <c r="I2974" s="1">
        <v>105</v>
      </c>
      <c r="J2974" s="1" t="s">
        <v>48</v>
      </c>
      <c r="K2974" s="9" t="str">
        <f t="shared" si="46"/>
        <v>GPA</v>
      </c>
    </row>
    <row r="2975" spans="1:11" ht="15" customHeight="1">
      <c r="A2975" s="1">
        <v>8</v>
      </c>
      <c r="B2975" s="1">
        <v>409</v>
      </c>
      <c r="C2975" s="1" t="s">
        <v>18</v>
      </c>
      <c r="D2975" s="1" t="s">
        <v>270</v>
      </c>
      <c r="E2975" s="1" t="s">
        <v>271</v>
      </c>
      <c r="F2975" s="1">
        <v>830</v>
      </c>
      <c r="G2975" s="1">
        <v>24.81</v>
      </c>
      <c r="H2975" s="1">
        <v>33</v>
      </c>
      <c r="I2975" s="1">
        <v>24</v>
      </c>
      <c r="J2975" s="1" t="s">
        <v>48</v>
      </c>
      <c r="K2975" s="9" t="str">
        <f t="shared" si="46"/>
        <v>GPA</v>
      </c>
    </row>
    <row r="2976" spans="1:11" ht="15" customHeight="1">
      <c r="A2976" s="1">
        <v>8</v>
      </c>
      <c r="B2976" s="1">
        <v>409</v>
      </c>
      <c r="C2976" s="1" t="s">
        <v>20</v>
      </c>
      <c r="D2976" s="1" t="s">
        <v>272</v>
      </c>
      <c r="E2976" s="1" t="s">
        <v>273</v>
      </c>
      <c r="F2976" s="1">
        <v>1090</v>
      </c>
      <c r="G2976" s="1">
        <v>35.5</v>
      </c>
      <c r="H2976" s="1">
        <v>31</v>
      </c>
      <c r="I2976" s="1">
        <v>22</v>
      </c>
      <c r="J2976" s="1" t="s">
        <v>48</v>
      </c>
      <c r="K2976" s="9" t="str">
        <f t="shared" si="46"/>
        <v>GPA</v>
      </c>
    </row>
    <row r="2977" spans="1:11" ht="15" customHeight="1">
      <c r="A2977" s="1">
        <v>8</v>
      </c>
      <c r="B2977" s="1">
        <v>409</v>
      </c>
      <c r="C2977" s="1" t="s">
        <v>53</v>
      </c>
      <c r="D2977" s="1" t="s">
        <v>272</v>
      </c>
      <c r="E2977" s="1" t="s">
        <v>273</v>
      </c>
      <c r="F2977" s="1">
        <v>505</v>
      </c>
      <c r="G2977" s="1">
        <v>6.73</v>
      </c>
      <c r="H2977" s="1">
        <v>75</v>
      </c>
      <c r="I2977" s="1">
        <v>105</v>
      </c>
      <c r="J2977" s="1" t="s">
        <v>48</v>
      </c>
      <c r="K2977" s="9" t="str">
        <f t="shared" si="46"/>
        <v>GPA</v>
      </c>
    </row>
    <row r="2978" spans="1:11" ht="15" customHeight="1">
      <c r="A2978" s="1">
        <v>8</v>
      </c>
      <c r="B2978" s="1">
        <v>409</v>
      </c>
      <c r="C2978" s="1" t="s">
        <v>53</v>
      </c>
      <c r="D2978" s="1" t="s">
        <v>274</v>
      </c>
      <c r="E2978" s="1" t="s">
        <v>275</v>
      </c>
      <c r="F2978" s="1">
        <v>3180</v>
      </c>
      <c r="G2978" s="1">
        <v>27.17</v>
      </c>
      <c r="H2978" s="1">
        <v>117</v>
      </c>
      <c r="I2978" s="1">
        <v>105</v>
      </c>
      <c r="J2978" s="1" t="s">
        <v>48</v>
      </c>
      <c r="K2978" s="9" t="str">
        <f t="shared" si="46"/>
        <v>GPA</v>
      </c>
    </row>
    <row r="2979" spans="1:11" ht="15" customHeight="1">
      <c r="A2979" s="1">
        <v>8</v>
      </c>
      <c r="B2979" s="1">
        <v>409</v>
      </c>
      <c r="C2979" s="1" t="s">
        <v>21</v>
      </c>
      <c r="D2979" s="1" t="s">
        <v>276</v>
      </c>
      <c r="E2979" s="1" t="s">
        <v>277</v>
      </c>
      <c r="F2979" s="1">
        <v>1545</v>
      </c>
      <c r="G2979" s="1">
        <v>35.1</v>
      </c>
      <c r="H2979" s="1">
        <v>44</v>
      </c>
      <c r="I2979" s="1">
        <v>25</v>
      </c>
      <c r="J2979" s="1" t="s">
        <v>48</v>
      </c>
      <c r="K2979" s="9" t="str">
        <f t="shared" si="46"/>
        <v>GPA</v>
      </c>
    </row>
    <row r="2980" spans="1:11" ht="15" customHeight="1">
      <c r="A2980" s="1">
        <v>8</v>
      </c>
      <c r="B2980" s="1">
        <v>409</v>
      </c>
      <c r="C2980" s="1" t="s">
        <v>18</v>
      </c>
      <c r="D2980" s="1" t="s">
        <v>278</v>
      </c>
      <c r="E2980" s="1" t="s">
        <v>279</v>
      </c>
      <c r="F2980" s="1">
        <v>549</v>
      </c>
      <c r="G2980" s="1">
        <v>24.23</v>
      </c>
      <c r="H2980" s="1">
        <v>23</v>
      </c>
      <c r="I2980" s="1">
        <v>24</v>
      </c>
      <c r="J2980" s="1" t="s">
        <v>48</v>
      </c>
      <c r="K2980" s="9" t="str">
        <f t="shared" si="46"/>
        <v>GPA</v>
      </c>
    </row>
    <row r="2981" spans="1:11" ht="15" customHeight="1">
      <c r="A2981" s="1">
        <v>8</v>
      </c>
      <c r="B2981" s="1">
        <v>409</v>
      </c>
      <c r="C2981" s="1" t="s">
        <v>20</v>
      </c>
      <c r="D2981" s="1" t="s">
        <v>280</v>
      </c>
      <c r="E2981" s="1" t="s">
        <v>281</v>
      </c>
      <c r="F2981" s="1">
        <v>11</v>
      </c>
      <c r="G2981" s="1">
        <v>0.97</v>
      </c>
      <c r="H2981" s="1">
        <v>11</v>
      </c>
      <c r="I2981" s="1">
        <v>22</v>
      </c>
      <c r="J2981" s="1" t="s">
        <v>48</v>
      </c>
      <c r="K2981" s="9" t="str">
        <f t="shared" si="46"/>
        <v>GPA</v>
      </c>
    </row>
    <row r="2982" spans="1:11" ht="15" customHeight="1">
      <c r="A2982" s="1">
        <v>8</v>
      </c>
      <c r="B2982" s="1">
        <v>409</v>
      </c>
      <c r="C2982" s="1" t="s">
        <v>19</v>
      </c>
      <c r="D2982" s="1" t="s">
        <v>280</v>
      </c>
      <c r="E2982" s="1" t="s">
        <v>281</v>
      </c>
      <c r="F2982" s="1">
        <v>628</v>
      </c>
      <c r="G2982" s="1">
        <v>5.99</v>
      </c>
      <c r="H2982" s="1">
        <v>105</v>
      </c>
      <c r="I2982" s="1">
        <v>25</v>
      </c>
      <c r="J2982" s="1" t="s">
        <v>48</v>
      </c>
      <c r="K2982" s="9" t="str">
        <f t="shared" si="46"/>
        <v>GPA</v>
      </c>
    </row>
    <row r="2983" spans="1:11" ht="15" customHeight="1">
      <c r="A2983" s="1">
        <v>8</v>
      </c>
      <c r="B2983" s="1">
        <v>409</v>
      </c>
      <c r="C2983" s="1" t="s">
        <v>53</v>
      </c>
      <c r="D2983" s="1" t="s">
        <v>280</v>
      </c>
      <c r="E2983" s="1" t="s">
        <v>281</v>
      </c>
      <c r="F2983" s="1">
        <v>249</v>
      </c>
      <c r="G2983" s="1">
        <v>0.12</v>
      </c>
      <c r="H2983" s="1">
        <v>2075</v>
      </c>
      <c r="I2983" s="1">
        <v>105</v>
      </c>
      <c r="J2983" s="1" t="s">
        <v>48</v>
      </c>
      <c r="K2983" s="9" t="str">
        <f t="shared" si="46"/>
        <v>GPA</v>
      </c>
    </row>
    <row r="2984" spans="1:11" ht="15" customHeight="1">
      <c r="A2984" s="1">
        <v>8</v>
      </c>
      <c r="B2984" s="1">
        <v>409</v>
      </c>
      <c r="C2984" s="1" t="s">
        <v>18</v>
      </c>
      <c r="D2984" s="1" t="s">
        <v>282</v>
      </c>
      <c r="E2984" s="1" t="s">
        <v>283</v>
      </c>
      <c r="F2984" s="1">
        <v>849</v>
      </c>
      <c r="G2984" s="1">
        <v>26.26</v>
      </c>
      <c r="H2984" s="1">
        <v>32</v>
      </c>
      <c r="I2984" s="1">
        <v>24</v>
      </c>
      <c r="J2984" s="1" t="s">
        <v>48</v>
      </c>
      <c r="K2984" s="9" t="str">
        <f t="shared" si="46"/>
        <v>GPA</v>
      </c>
    </row>
    <row r="2985" spans="1:11" ht="15" customHeight="1">
      <c r="A2985" s="1">
        <v>8</v>
      </c>
      <c r="B2985" s="1">
        <v>409</v>
      </c>
      <c r="C2985" s="1" t="s">
        <v>18</v>
      </c>
      <c r="D2985" s="1" t="s">
        <v>284</v>
      </c>
      <c r="E2985" s="1" t="s">
        <v>285</v>
      </c>
      <c r="F2985" s="1">
        <v>1</v>
      </c>
      <c r="G2985" s="1">
        <v>0.57999999999999996</v>
      </c>
      <c r="H2985" s="1">
        <v>2</v>
      </c>
      <c r="I2985" s="1">
        <v>24</v>
      </c>
      <c r="J2985" s="1" t="s">
        <v>48</v>
      </c>
      <c r="K2985" s="9" t="str">
        <f t="shared" si="46"/>
        <v>GPA</v>
      </c>
    </row>
    <row r="2986" spans="1:11" ht="15" customHeight="1">
      <c r="A2986" s="1">
        <v>8</v>
      </c>
      <c r="B2986" s="1">
        <v>409</v>
      </c>
      <c r="C2986" s="1" t="s">
        <v>20</v>
      </c>
      <c r="D2986" s="1" t="s">
        <v>284</v>
      </c>
      <c r="E2986" s="1" t="s">
        <v>285</v>
      </c>
      <c r="F2986" s="1">
        <v>120</v>
      </c>
      <c r="G2986" s="1">
        <v>11.35</v>
      </c>
      <c r="H2986" s="1">
        <v>11</v>
      </c>
      <c r="I2986" s="1">
        <v>22</v>
      </c>
      <c r="J2986" s="1" t="s">
        <v>48</v>
      </c>
      <c r="K2986" s="9" t="str">
        <f t="shared" si="46"/>
        <v>GPA</v>
      </c>
    </row>
    <row r="2987" spans="1:11" ht="15" customHeight="1">
      <c r="A2987" s="1">
        <v>8</v>
      </c>
      <c r="B2987" s="1">
        <v>409</v>
      </c>
      <c r="C2987" s="1" t="s">
        <v>53</v>
      </c>
      <c r="D2987" s="1" t="s">
        <v>284</v>
      </c>
      <c r="E2987" s="1" t="s">
        <v>285</v>
      </c>
      <c r="F2987" s="1">
        <v>6004</v>
      </c>
      <c r="G2987" s="1">
        <v>85.13</v>
      </c>
      <c r="H2987" s="1">
        <v>71</v>
      </c>
      <c r="I2987" s="1">
        <v>105</v>
      </c>
      <c r="J2987" s="1" t="s">
        <v>48</v>
      </c>
      <c r="K2987" s="9" t="str">
        <f t="shared" si="46"/>
        <v>GPA</v>
      </c>
    </row>
    <row r="2988" spans="1:11" ht="15" customHeight="1">
      <c r="A2988" s="1">
        <v>8</v>
      </c>
      <c r="B2988" s="1">
        <v>409</v>
      </c>
      <c r="C2988" s="1" t="s">
        <v>18</v>
      </c>
      <c r="D2988" s="1" t="s">
        <v>286</v>
      </c>
      <c r="E2988" s="1" t="s">
        <v>287</v>
      </c>
      <c r="F2988" s="1">
        <v>1</v>
      </c>
      <c r="G2988" s="1">
        <v>1.53</v>
      </c>
      <c r="H2988" s="1">
        <v>1</v>
      </c>
      <c r="I2988" s="1">
        <v>24</v>
      </c>
      <c r="J2988" s="1" t="s">
        <v>48</v>
      </c>
      <c r="K2988" s="9" t="str">
        <f t="shared" si="46"/>
        <v>GPA</v>
      </c>
    </row>
    <row r="2989" spans="1:11" ht="15" customHeight="1">
      <c r="A2989" s="1">
        <v>8</v>
      </c>
      <c r="B2989" s="1">
        <v>409</v>
      </c>
      <c r="C2989" s="1" t="s">
        <v>20</v>
      </c>
      <c r="D2989" s="1" t="s">
        <v>286</v>
      </c>
      <c r="E2989" s="1" t="s">
        <v>287</v>
      </c>
      <c r="F2989" s="1">
        <v>4</v>
      </c>
      <c r="G2989" s="1">
        <v>0.21</v>
      </c>
      <c r="H2989" s="1">
        <v>19</v>
      </c>
      <c r="I2989" s="1">
        <v>22</v>
      </c>
      <c r="J2989" s="1" t="s">
        <v>48</v>
      </c>
      <c r="K2989" s="9" t="str">
        <f t="shared" si="46"/>
        <v>GPA</v>
      </c>
    </row>
    <row r="2990" spans="1:11" ht="15" customHeight="1">
      <c r="A2990" s="1">
        <v>8</v>
      </c>
      <c r="B2990" s="1">
        <v>409</v>
      </c>
      <c r="C2990" s="1" t="s">
        <v>53</v>
      </c>
      <c r="D2990" s="1" t="s">
        <v>286</v>
      </c>
      <c r="E2990" s="1" t="s">
        <v>287</v>
      </c>
      <c r="F2990" s="1">
        <v>21990</v>
      </c>
      <c r="G2990" s="1">
        <v>95.56</v>
      </c>
      <c r="H2990" s="1">
        <v>230</v>
      </c>
      <c r="I2990" s="1">
        <v>105</v>
      </c>
      <c r="J2990" s="1" t="s">
        <v>48</v>
      </c>
      <c r="K2990" s="9" t="str">
        <f t="shared" si="46"/>
        <v>GPA</v>
      </c>
    </row>
    <row r="2991" spans="1:11" ht="15" customHeight="1">
      <c r="A2991" s="1">
        <v>8</v>
      </c>
      <c r="B2991" s="1">
        <v>409</v>
      </c>
      <c r="C2991" s="1" t="s">
        <v>53</v>
      </c>
      <c r="D2991" s="1" t="s">
        <v>288</v>
      </c>
      <c r="E2991" s="1" t="s">
        <v>289</v>
      </c>
      <c r="F2991" s="1">
        <v>719</v>
      </c>
      <c r="G2991" s="1">
        <v>5.92</v>
      </c>
      <c r="H2991" s="1">
        <v>121</v>
      </c>
      <c r="I2991" s="1">
        <v>105</v>
      </c>
      <c r="J2991" s="1" t="s">
        <v>48</v>
      </c>
      <c r="K2991" s="9" t="str">
        <f t="shared" si="46"/>
        <v>GPA</v>
      </c>
    </row>
    <row r="2992" spans="1:11" ht="15" customHeight="1">
      <c r="A2992" s="1">
        <v>8</v>
      </c>
      <c r="B2992" s="1">
        <v>409</v>
      </c>
      <c r="C2992" s="1" t="s">
        <v>53</v>
      </c>
      <c r="D2992" s="1" t="s">
        <v>290</v>
      </c>
      <c r="E2992" s="1" t="s">
        <v>291</v>
      </c>
      <c r="F2992" s="1">
        <v>7018</v>
      </c>
      <c r="G2992" s="1">
        <v>91.65</v>
      </c>
      <c r="H2992" s="1">
        <v>77</v>
      </c>
      <c r="I2992" s="1">
        <v>105</v>
      </c>
      <c r="J2992" s="1" t="s">
        <v>48</v>
      </c>
      <c r="K2992" s="9" t="str">
        <f t="shared" si="46"/>
        <v>GPA</v>
      </c>
    </row>
    <row r="2993" spans="1:11" ht="15" customHeight="1">
      <c r="A2993" s="1">
        <v>8</v>
      </c>
      <c r="B2993" s="1">
        <v>409</v>
      </c>
      <c r="C2993" s="1" t="s">
        <v>53</v>
      </c>
      <c r="D2993" s="1" t="s">
        <v>292</v>
      </c>
      <c r="E2993" s="1" t="s">
        <v>293</v>
      </c>
      <c r="F2993" s="1">
        <v>18526</v>
      </c>
      <c r="G2993" s="1">
        <v>99.54</v>
      </c>
      <c r="H2993" s="1">
        <v>186</v>
      </c>
      <c r="I2993" s="1">
        <v>105</v>
      </c>
      <c r="J2993" s="1" t="s">
        <v>48</v>
      </c>
      <c r="K2993" s="9" t="str">
        <f t="shared" si="46"/>
        <v>GPA</v>
      </c>
    </row>
    <row r="2994" spans="1:11" ht="15" customHeight="1">
      <c r="A2994" s="1">
        <v>8</v>
      </c>
      <c r="B2994" s="1">
        <v>409</v>
      </c>
      <c r="C2994" s="1" t="s">
        <v>53</v>
      </c>
      <c r="D2994" s="1" t="s">
        <v>294</v>
      </c>
      <c r="E2994" s="1" t="s">
        <v>295</v>
      </c>
      <c r="F2994" s="1">
        <v>16007</v>
      </c>
      <c r="G2994" s="1">
        <v>67.819999999999993</v>
      </c>
      <c r="H2994" s="1">
        <v>236</v>
      </c>
      <c r="I2994" s="1">
        <v>105</v>
      </c>
      <c r="J2994" s="1" t="s">
        <v>48</v>
      </c>
      <c r="K2994" s="9" t="str">
        <f t="shared" si="46"/>
        <v>GPA</v>
      </c>
    </row>
    <row r="2995" spans="1:11" ht="15" customHeight="1">
      <c r="A2995" s="1">
        <v>8</v>
      </c>
      <c r="B2995" s="1">
        <v>409</v>
      </c>
      <c r="C2995" s="1" t="s">
        <v>53</v>
      </c>
      <c r="D2995" s="1" t="s">
        <v>296</v>
      </c>
      <c r="E2995" s="1" t="s">
        <v>297</v>
      </c>
      <c r="F2995" s="1">
        <v>14723</v>
      </c>
      <c r="G2995" s="1">
        <v>91.65</v>
      </c>
      <c r="H2995" s="1">
        <v>161</v>
      </c>
      <c r="I2995" s="1">
        <v>105</v>
      </c>
      <c r="J2995" s="1" t="s">
        <v>48</v>
      </c>
      <c r="K2995" s="9" t="str">
        <f t="shared" si="46"/>
        <v>GPA</v>
      </c>
    </row>
    <row r="2996" spans="1:11" ht="15" customHeight="1">
      <c r="A2996" s="1">
        <v>8</v>
      </c>
      <c r="B2996" s="1">
        <v>409</v>
      </c>
      <c r="C2996" s="1" t="s">
        <v>53</v>
      </c>
      <c r="D2996" s="1" t="s">
        <v>300</v>
      </c>
      <c r="E2996" s="1" t="s">
        <v>301</v>
      </c>
      <c r="F2996" s="1">
        <v>15675</v>
      </c>
      <c r="G2996" s="1">
        <v>77.09</v>
      </c>
      <c r="H2996" s="1">
        <v>203</v>
      </c>
      <c r="I2996" s="1">
        <v>105</v>
      </c>
      <c r="J2996" s="1" t="s">
        <v>48</v>
      </c>
      <c r="K2996" s="9" t="str">
        <f t="shared" si="46"/>
        <v>GPA</v>
      </c>
    </row>
    <row r="2997" spans="1:11" ht="15" customHeight="1">
      <c r="A2997" s="1">
        <v>8</v>
      </c>
      <c r="B2997" s="1">
        <v>409</v>
      </c>
      <c r="C2997" s="1" t="s">
        <v>53</v>
      </c>
      <c r="D2997" s="1" t="s">
        <v>4071</v>
      </c>
      <c r="E2997" s="1" t="s">
        <v>4072</v>
      </c>
      <c r="F2997" s="1">
        <v>10901</v>
      </c>
      <c r="G2997" s="1">
        <v>146.34</v>
      </c>
      <c r="H2997" s="1">
        <v>74</v>
      </c>
      <c r="I2997" s="1">
        <v>105</v>
      </c>
      <c r="J2997" s="1" t="s">
        <v>48</v>
      </c>
      <c r="K2997" s="9" t="str">
        <f t="shared" si="46"/>
        <v>GPA</v>
      </c>
    </row>
    <row r="2998" spans="1:11" ht="15" customHeight="1">
      <c r="A2998" s="1">
        <v>8</v>
      </c>
      <c r="B2998" s="1">
        <v>409</v>
      </c>
      <c r="C2998" s="1" t="s">
        <v>53</v>
      </c>
      <c r="D2998" s="1" t="s">
        <v>302</v>
      </c>
      <c r="E2998" s="1" t="s">
        <v>303</v>
      </c>
      <c r="F2998" s="1">
        <v>10137</v>
      </c>
      <c r="G2998" s="1">
        <v>48.93</v>
      </c>
      <c r="H2998" s="1">
        <v>207</v>
      </c>
      <c r="I2998" s="1">
        <v>105</v>
      </c>
      <c r="J2998" s="1" t="s">
        <v>48</v>
      </c>
      <c r="K2998" s="9" t="str">
        <f t="shared" si="46"/>
        <v>GPA</v>
      </c>
    </row>
    <row r="2999" spans="1:11" ht="15" customHeight="1">
      <c r="A2999" s="1">
        <v>8</v>
      </c>
      <c r="B2999" s="1">
        <v>409</v>
      </c>
      <c r="C2999" s="1" t="s">
        <v>20</v>
      </c>
      <c r="D2999" s="1" t="s">
        <v>304</v>
      </c>
      <c r="E2999" s="1" t="s">
        <v>305</v>
      </c>
      <c r="F2999" s="1">
        <v>33</v>
      </c>
      <c r="G2999" s="1">
        <v>2.17</v>
      </c>
      <c r="H2999" s="1">
        <v>15</v>
      </c>
      <c r="I2999" s="1">
        <v>22</v>
      </c>
      <c r="J2999" s="1" t="s">
        <v>48</v>
      </c>
      <c r="K2999" s="9" t="str">
        <f t="shared" si="46"/>
        <v>GPA</v>
      </c>
    </row>
    <row r="3000" spans="1:11" ht="15" customHeight="1">
      <c r="A3000" s="1">
        <v>8</v>
      </c>
      <c r="B3000" s="1">
        <v>409</v>
      </c>
      <c r="C3000" s="1" t="s">
        <v>53</v>
      </c>
      <c r="D3000" s="1" t="s">
        <v>304</v>
      </c>
      <c r="E3000" s="1" t="s">
        <v>305</v>
      </c>
      <c r="F3000" s="1">
        <v>14682</v>
      </c>
      <c r="G3000" s="1">
        <v>68.55</v>
      </c>
      <c r="H3000" s="1">
        <v>214</v>
      </c>
      <c r="I3000" s="1">
        <v>105</v>
      </c>
      <c r="J3000" s="1" t="s">
        <v>48</v>
      </c>
      <c r="K3000" s="9" t="str">
        <f t="shared" si="46"/>
        <v>GPA</v>
      </c>
    </row>
    <row r="3001" spans="1:11" ht="15" customHeight="1">
      <c r="A3001" s="1">
        <v>8</v>
      </c>
      <c r="B3001" s="1">
        <v>409</v>
      </c>
      <c r="C3001" s="1" t="s">
        <v>53</v>
      </c>
      <c r="D3001" s="1" t="s">
        <v>306</v>
      </c>
      <c r="E3001" s="1" t="s">
        <v>307</v>
      </c>
      <c r="F3001" s="1">
        <v>14918</v>
      </c>
      <c r="G3001" s="1">
        <v>116.76</v>
      </c>
      <c r="H3001" s="1">
        <v>128</v>
      </c>
      <c r="I3001" s="1">
        <v>105</v>
      </c>
      <c r="J3001" s="1" t="s">
        <v>48</v>
      </c>
      <c r="K3001" s="9" t="str">
        <f t="shared" si="46"/>
        <v>GPA</v>
      </c>
    </row>
    <row r="3002" spans="1:11" ht="15" customHeight="1">
      <c r="A3002" s="1">
        <v>8</v>
      </c>
      <c r="B3002" s="1">
        <v>409</v>
      </c>
      <c r="C3002" s="1" t="s">
        <v>53</v>
      </c>
      <c r="D3002" s="1" t="s">
        <v>308</v>
      </c>
      <c r="E3002" s="1" t="s">
        <v>309</v>
      </c>
      <c r="F3002" s="1">
        <v>13568</v>
      </c>
      <c r="G3002" s="1">
        <v>85.95</v>
      </c>
      <c r="H3002" s="1">
        <v>158</v>
      </c>
      <c r="I3002" s="1">
        <v>105</v>
      </c>
      <c r="J3002" s="1" t="s">
        <v>48</v>
      </c>
      <c r="K3002" s="9" t="str">
        <f t="shared" si="46"/>
        <v>GPA</v>
      </c>
    </row>
    <row r="3003" spans="1:11" ht="15" customHeight="1">
      <c r="A3003" s="1">
        <v>8</v>
      </c>
      <c r="B3003" s="1">
        <v>409</v>
      </c>
      <c r="C3003" s="1" t="s">
        <v>53</v>
      </c>
      <c r="D3003" s="1" t="s">
        <v>310</v>
      </c>
      <c r="E3003" s="1" t="s">
        <v>311</v>
      </c>
      <c r="F3003" s="1">
        <v>15697</v>
      </c>
      <c r="G3003" s="1">
        <v>70.23</v>
      </c>
      <c r="H3003" s="1">
        <v>224</v>
      </c>
      <c r="I3003" s="1">
        <v>105</v>
      </c>
      <c r="J3003" s="1" t="s">
        <v>48</v>
      </c>
      <c r="K3003" s="9" t="str">
        <f t="shared" si="46"/>
        <v>GPA</v>
      </c>
    </row>
    <row r="3004" spans="1:11" ht="15" customHeight="1">
      <c r="A3004" s="1">
        <v>8</v>
      </c>
      <c r="B3004" s="1">
        <v>409</v>
      </c>
      <c r="C3004" s="1" t="s">
        <v>20</v>
      </c>
      <c r="D3004" s="1" t="s">
        <v>312</v>
      </c>
      <c r="E3004" s="1" t="s">
        <v>313</v>
      </c>
      <c r="F3004" s="1">
        <v>98</v>
      </c>
      <c r="G3004" s="1">
        <v>10.15</v>
      </c>
      <c r="H3004" s="1">
        <v>10</v>
      </c>
      <c r="I3004" s="1">
        <v>22</v>
      </c>
      <c r="J3004" s="1" t="s">
        <v>48</v>
      </c>
      <c r="K3004" s="9" t="str">
        <f t="shared" si="46"/>
        <v>GPA</v>
      </c>
    </row>
    <row r="3005" spans="1:11" ht="15" customHeight="1">
      <c r="A3005" s="1">
        <v>8</v>
      </c>
      <c r="B3005" s="1">
        <v>409</v>
      </c>
      <c r="C3005" s="1" t="s">
        <v>53</v>
      </c>
      <c r="D3005" s="1" t="s">
        <v>312</v>
      </c>
      <c r="E3005" s="1" t="s">
        <v>313</v>
      </c>
      <c r="F3005" s="1">
        <v>1239</v>
      </c>
      <c r="G3005" s="1">
        <v>20.53</v>
      </c>
      <c r="H3005" s="1">
        <v>60</v>
      </c>
      <c r="I3005" s="1">
        <v>105</v>
      </c>
      <c r="J3005" s="1" t="s">
        <v>48</v>
      </c>
      <c r="K3005" s="9" t="str">
        <f t="shared" si="46"/>
        <v>GPA</v>
      </c>
    </row>
    <row r="3006" spans="1:11" ht="15" customHeight="1">
      <c r="A3006" s="1">
        <v>8</v>
      </c>
      <c r="B3006" s="1">
        <v>409</v>
      </c>
      <c r="C3006" s="1" t="s">
        <v>53</v>
      </c>
      <c r="D3006" s="1" t="s">
        <v>314</v>
      </c>
      <c r="E3006" s="1" t="s">
        <v>315</v>
      </c>
      <c r="F3006" s="1">
        <v>571</v>
      </c>
      <c r="G3006" s="1">
        <v>5.41</v>
      </c>
      <c r="H3006" s="1">
        <v>106</v>
      </c>
      <c r="I3006" s="1">
        <v>105</v>
      </c>
      <c r="J3006" s="1" t="s">
        <v>48</v>
      </c>
      <c r="K3006" s="9" t="str">
        <f t="shared" si="46"/>
        <v>GPA</v>
      </c>
    </row>
    <row r="3007" spans="1:11" ht="15" customHeight="1">
      <c r="A3007" s="1">
        <v>8</v>
      </c>
      <c r="B3007" s="1">
        <v>409</v>
      </c>
      <c r="C3007" s="1" t="s">
        <v>20</v>
      </c>
      <c r="D3007" s="1" t="s">
        <v>316</v>
      </c>
      <c r="E3007" s="1" t="s">
        <v>317</v>
      </c>
      <c r="F3007" s="1">
        <v>26</v>
      </c>
      <c r="G3007" s="1">
        <v>1.6</v>
      </c>
      <c r="H3007" s="1">
        <v>16</v>
      </c>
      <c r="I3007" s="1">
        <v>22</v>
      </c>
      <c r="J3007" s="1" t="s">
        <v>48</v>
      </c>
      <c r="K3007" s="9" t="str">
        <f t="shared" si="46"/>
        <v>GPA</v>
      </c>
    </row>
    <row r="3008" spans="1:11" ht="15" customHeight="1">
      <c r="A3008" s="1">
        <v>8</v>
      </c>
      <c r="B3008" s="1">
        <v>409</v>
      </c>
      <c r="C3008" s="1" t="s">
        <v>53</v>
      </c>
      <c r="D3008" s="1" t="s">
        <v>316</v>
      </c>
      <c r="E3008" s="1" t="s">
        <v>317</v>
      </c>
      <c r="F3008" s="1">
        <v>908</v>
      </c>
      <c r="G3008" s="1">
        <v>8.1300000000000008</v>
      </c>
      <c r="H3008" s="1">
        <v>112</v>
      </c>
      <c r="I3008" s="1">
        <v>105</v>
      </c>
      <c r="J3008" s="1" t="s">
        <v>48</v>
      </c>
      <c r="K3008" s="9" t="str">
        <f t="shared" si="46"/>
        <v>GPA</v>
      </c>
    </row>
    <row r="3009" spans="1:11" ht="15" customHeight="1">
      <c r="A3009" s="1">
        <v>8</v>
      </c>
      <c r="B3009" s="1">
        <v>409</v>
      </c>
      <c r="C3009" s="1" t="s">
        <v>20</v>
      </c>
      <c r="D3009" s="1" t="s">
        <v>4073</v>
      </c>
      <c r="E3009" s="1" t="s">
        <v>4074</v>
      </c>
      <c r="F3009" s="1">
        <v>51</v>
      </c>
      <c r="G3009" s="1">
        <v>5.62</v>
      </c>
      <c r="H3009" s="1">
        <v>9</v>
      </c>
      <c r="I3009" s="1">
        <v>22</v>
      </c>
      <c r="J3009" s="1" t="s">
        <v>48</v>
      </c>
      <c r="K3009" s="9" t="str">
        <f t="shared" si="46"/>
        <v>GPA</v>
      </c>
    </row>
    <row r="3010" spans="1:11" ht="15" customHeight="1">
      <c r="A3010" s="1">
        <v>8</v>
      </c>
      <c r="B3010" s="1">
        <v>409</v>
      </c>
      <c r="C3010" s="1" t="s">
        <v>53</v>
      </c>
      <c r="D3010" s="1" t="s">
        <v>4073</v>
      </c>
      <c r="E3010" s="1" t="s">
        <v>4074</v>
      </c>
      <c r="F3010" s="1">
        <v>1233</v>
      </c>
      <c r="G3010" s="1">
        <v>10.83</v>
      </c>
      <c r="H3010" s="1">
        <v>114</v>
      </c>
      <c r="I3010" s="1">
        <v>105</v>
      </c>
      <c r="J3010" s="1" t="s">
        <v>48</v>
      </c>
      <c r="K3010" s="9" t="str">
        <f t="shared" ref="K3010:K3073" si="47">IF(J3010&lt;&gt;"",IF(OR(UPPER(J3010)="TERCEIRO",UPPER(J3010)="TERCEIRA"),"TERCEIRA",IF(UPPER(J3010)="GPA","GPA",J3010)),IF(LEFT(D3010,1)="T","TERCEIRA","GPA"))</f>
        <v>GPA</v>
      </c>
    </row>
    <row r="3011" spans="1:11" ht="15" customHeight="1">
      <c r="A3011" s="1">
        <v>8</v>
      </c>
      <c r="B3011" s="1">
        <v>409</v>
      </c>
      <c r="C3011" s="1" t="s">
        <v>53</v>
      </c>
      <c r="D3011" s="1" t="s">
        <v>318</v>
      </c>
      <c r="E3011" s="1" t="s">
        <v>319</v>
      </c>
      <c r="F3011" s="1">
        <v>14423</v>
      </c>
      <c r="G3011" s="1">
        <v>84.87</v>
      </c>
      <c r="H3011" s="1">
        <v>170</v>
      </c>
      <c r="I3011" s="1">
        <v>105</v>
      </c>
      <c r="J3011" s="1" t="s">
        <v>48</v>
      </c>
      <c r="K3011" s="9" t="str">
        <f t="shared" si="47"/>
        <v>GPA</v>
      </c>
    </row>
    <row r="3012" spans="1:11" ht="15" customHeight="1">
      <c r="A3012" s="1">
        <v>8</v>
      </c>
      <c r="B3012" s="1">
        <v>409</v>
      </c>
      <c r="C3012" s="1" t="s">
        <v>53</v>
      </c>
      <c r="D3012" s="1" t="s">
        <v>322</v>
      </c>
      <c r="E3012" s="1" t="s">
        <v>323</v>
      </c>
      <c r="F3012" s="1">
        <v>1869</v>
      </c>
      <c r="G3012" s="1">
        <v>17.329999999999998</v>
      </c>
      <c r="H3012" s="1">
        <v>108</v>
      </c>
      <c r="I3012" s="1">
        <v>105</v>
      </c>
      <c r="J3012" s="1" t="s">
        <v>48</v>
      </c>
      <c r="K3012" s="9" t="str">
        <f t="shared" si="47"/>
        <v>GPA</v>
      </c>
    </row>
    <row r="3013" spans="1:11" ht="15" customHeight="1">
      <c r="A3013" s="1">
        <v>8</v>
      </c>
      <c r="B3013" s="1">
        <v>409</v>
      </c>
      <c r="C3013" s="1" t="s">
        <v>53</v>
      </c>
      <c r="D3013" s="1" t="s">
        <v>326</v>
      </c>
      <c r="E3013" s="1" t="s">
        <v>327</v>
      </c>
      <c r="F3013" s="1">
        <v>17879</v>
      </c>
      <c r="G3013" s="1">
        <v>144.65</v>
      </c>
      <c r="H3013" s="1">
        <v>124</v>
      </c>
      <c r="I3013" s="1">
        <v>105</v>
      </c>
      <c r="J3013" s="1" t="s">
        <v>48</v>
      </c>
      <c r="K3013" s="9" t="str">
        <f t="shared" si="47"/>
        <v>GPA</v>
      </c>
    </row>
    <row r="3014" spans="1:11" ht="15" customHeight="1">
      <c r="A3014" s="1">
        <v>8</v>
      </c>
      <c r="B3014" s="1">
        <v>409</v>
      </c>
      <c r="C3014" s="1" t="s">
        <v>21</v>
      </c>
      <c r="D3014" s="1" t="s">
        <v>328</v>
      </c>
      <c r="E3014" s="1" t="s">
        <v>329</v>
      </c>
      <c r="F3014" s="1">
        <v>2813</v>
      </c>
      <c r="G3014" s="1">
        <v>77.13</v>
      </c>
      <c r="H3014" s="1">
        <v>36</v>
      </c>
      <c r="I3014" s="1">
        <v>25</v>
      </c>
      <c r="J3014" s="1" t="s">
        <v>48</v>
      </c>
      <c r="K3014" s="9" t="str">
        <f t="shared" si="47"/>
        <v>GPA</v>
      </c>
    </row>
    <row r="3015" spans="1:11" ht="15" customHeight="1">
      <c r="A3015" s="1">
        <v>8</v>
      </c>
      <c r="B3015" s="1">
        <v>409</v>
      </c>
      <c r="C3015" s="1" t="s">
        <v>53</v>
      </c>
      <c r="D3015" s="1" t="s">
        <v>330</v>
      </c>
      <c r="E3015" s="1" t="s">
        <v>331</v>
      </c>
      <c r="F3015" s="1">
        <v>17294</v>
      </c>
      <c r="G3015" s="1">
        <v>82.06</v>
      </c>
      <c r="H3015" s="1">
        <v>211</v>
      </c>
      <c r="I3015" s="1">
        <v>105</v>
      </c>
      <c r="J3015" s="1" t="s">
        <v>48</v>
      </c>
      <c r="K3015" s="9" t="str">
        <f t="shared" si="47"/>
        <v>GPA</v>
      </c>
    </row>
    <row r="3016" spans="1:11" ht="15" customHeight="1">
      <c r="A3016" s="1">
        <v>8</v>
      </c>
      <c r="B3016" s="1">
        <v>409</v>
      </c>
      <c r="C3016" s="1" t="s">
        <v>53</v>
      </c>
      <c r="D3016" s="1" t="s">
        <v>332</v>
      </c>
      <c r="E3016" s="1" t="s">
        <v>333</v>
      </c>
      <c r="F3016" s="1">
        <v>12386</v>
      </c>
      <c r="G3016" s="1">
        <v>92.12</v>
      </c>
      <c r="H3016" s="1">
        <v>134</v>
      </c>
      <c r="I3016" s="1">
        <v>105</v>
      </c>
      <c r="J3016" s="1" t="s">
        <v>48</v>
      </c>
      <c r="K3016" s="9" t="str">
        <f t="shared" si="47"/>
        <v>GPA</v>
      </c>
    </row>
    <row r="3017" spans="1:11" ht="15" customHeight="1">
      <c r="A3017" s="1">
        <v>8</v>
      </c>
      <c r="B3017" s="1">
        <v>409</v>
      </c>
      <c r="C3017" s="1" t="s">
        <v>53</v>
      </c>
      <c r="D3017" s="1" t="s">
        <v>334</v>
      </c>
      <c r="E3017" s="1" t="s">
        <v>335</v>
      </c>
      <c r="F3017" s="1">
        <v>13081</v>
      </c>
      <c r="G3017" s="1">
        <v>97.92</v>
      </c>
      <c r="H3017" s="1">
        <v>134</v>
      </c>
      <c r="I3017" s="1">
        <v>105</v>
      </c>
      <c r="J3017" s="1" t="s">
        <v>48</v>
      </c>
      <c r="K3017" s="9" t="str">
        <f t="shared" si="47"/>
        <v>GPA</v>
      </c>
    </row>
    <row r="3018" spans="1:11" ht="15" customHeight="1">
      <c r="A3018" s="1">
        <v>8</v>
      </c>
      <c r="B3018" s="1">
        <v>409</v>
      </c>
      <c r="C3018" s="1" t="s">
        <v>53</v>
      </c>
      <c r="D3018" s="1" t="s">
        <v>4075</v>
      </c>
      <c r="E3018" s="1" t="s">
        <v>4076</v>
      </c>
      <c r="F3018" s="1">
        <v>13921</v>
      </c>
      <c r="G3018" s="1">
        <v>136.86000000000001</v>
      </c>
      <c r="H3018" s="1">
        <v>102</v>
      </c>
      <c r="I3018" s="1">
        <v>105</v>
      </c>
      <c r="J3018" s="1" t="s">
        <v>48</v>
      </c>
      <c r="K3018" s="9" t="str">
        <f t="shared" si="47"/>
        <v>GPA</v>
      </c>
    </row>
    <row r="3019" spans="1:11" ht="15" customHeight="1">
      <c r="A3019" s="1">
        <v>8</v>
      </c>
      <c r="B3019" s="1">
        <v>409</v>
      </c>
      <c r="C3019" s="1" t="s">
        <v>53</v>
      </c>
      <c r="D3019" s="1" t="s">
        <v>336</v>
      </c>
      <c r="E3019" s="1" t="s">
        <v>337</v>
      </c>
      <c r="F3019" s="1">
        <v>4203</v>
      </c>
      <c r="G3019" s="1">
        <v>37.6</v>
      </c>
      <c r="H3019" s="1">
        <v>112</v>
      </c>
      <c r="I3019" s="1">
        <v>105</v>
      </c>
      <c r="J3019" s="1" t="s">
        <v>48</v>
      </c>
      <c r="K3019" s="9" t="str">
        <f t="shared" si="47"/>
        <v>GPA</v>
      </c>
    </row>
    <row r="3020" spans="1:11" ht="15" customHeight="1">
      <c r="A3020" s="1">
        <v>8</v>
      </c>
      <c r="B3020" s="1">
        <v>409</v>
      </c>
      <c r="C3020" s="1" t="s">
        <v>18</v>
      </c>
      <c r="D3020" s="1" t="s">
        <v>338</v>
      </c>
      <c r="E3020" s="1" t="s">
        <v>339</v>
      </c>
      <c r="F3020" s="1">
        <v>295</v>
      </c>
      <c r="G3020" s="1">
        <v>3.56</v>
      </c>
      <c r="H3020" s="1">
        <v>83</v>
      </c>
      <c r="I3020" s="1">
        <v>24</v>
      </c>
      <c r="J3020" s="1" t="s">
        <v>48</v>
      </c>
      <c r="K3020" s="9" t="str">
        <f t="shared" si="47"/>
        <v>GPA</v>
      </c>
    </row>
    <row r="3021" spans="1:11" ht="15" customHeight="1">
      <c r="A3021" s="1">
        <v>8</v>
      </c>
      <c r="B3021" s="1">
        <v>409</v>
      </c>
      <c r="C3021" s="1" t="s">
        <v>20</v>
      </c>
      <c r="D3021" s="1" t="s">
        <v>340</v>
      </c>
      <c r="E3021" s="1" t="s">
        <v>341</v>
      </c>
      <c r="F3021" s="1">
        <v>4</v>
      </c>
      <c r="G3021" s="1">
        <v>0.21</v>
      </c>
      <c r="H3021" s="1">
        <v>19</v>
      </c>
      <c r="I3021" s="1">
        <v>22</v>
      </c>
      <c r="J3021" s="1" t="s">
        <v>48</v>
      </c>
      <c r="K3021" s="9" t="str">
        <f t="shared" si="47"/>
        <v>GPA</v>
      </c>
    </row>
    <row r="3022" spans="1:11" ht="15" customHeight="1">
      <c r="A3022" s="1">
        <v>8</v>
      </c>
      <c r="B3022" s="1">
        <v>409</v>
      </c>
      <c r="C3022" s="1" t="s">
        <v>53</v>
      </c>
      <c r="D3022" s="1" t="s">
        <v>340</v>
      </c>
      <c r="E3022" s="1" t="s">
        <v>341</v>
      </c>
      <c r="F3022" s="1">
        <v>13170</v>
      </c>
      <c r="G3022" s="1">
        <v>64.45</v>
      </c>
      <c r="H3022" s="1">
        <v>204</v>
      </c>
      <c r="I3022" s="1">
        <v>105</v>
      </c>
      <c r="J3022" s="1" t="s">
        <v>48</v>
      </c>
      <c r="K3022" s="9" t="str">
        <f t="shared" si="47"/>
        <v>GPA</v>
      </c>
    </row>
    <row r="3023" spans="1:11" ht="15" customHeight="1">
      <c r="A3023" s="1">
        <v>8</v>
      </c>
      <c r="B3023" s="1">
        <v>409</v>
      </c>
      <c r="C3023" s="1" t="s">
        <v>53</v>
      </c>
      <c r="D3023" s="1" t="s">
        <v>342</v>
      </c>
      <c r="E3023" s="1" t="s">
        <v>343</v>
      </c>
      <c r="F3023" s="1">
        <v>8678</v>
      </c>
      <c r="G3023" s="1">
        <v>88.45</v>
      </c>
      <c r="H3023" s="1">
        <v>98</v>
      </c>
      <c r="I3023" s="1">
        <v>105</v>
      </c>
      <c r="J3023" s="1" t="s">
        <v>48</v>
      </c>
      <c r="K3023" s="9" t="str">
        <f t="shared" si="47"/>
        <v>GPA</v>
      </c>
    </row>
    <row r="3024" spans="1:11" ht="15" customHeight="1">
      <c r="A3024" s="1">
        <v>8</v>
      </c>
      <c r="B3024" s="1">
        <v>409</v>
      </c>
      <c r="C3024" s="1" t="s">
        <v>53</v>
      </c>
      <c r="D3024" s="1" t="s">
        <v>344</v>
      </c>
      <c r="E3024" s="1" t="s">
        <v>345</v>
      </c>
      <c r="F3024" s="1">
        <v>383</v>
      </c>
      <c r="G3024" s="1">
        <v>4.21</v>
      </c>
      <c r="H3024" s="1">
        <v>91</v>
      </c>
      <c r="I3024" s="1">
        <v>105</v>
      </c>
      <c r="J3024" s="1" t="s">
        <v>48</v>
      </c>
      <c r="K3024" s="9" t="str">
        <f t="shared" si="47"/>
        <v>GPA</v>
      </c>
    </row>
    <row r="3025" spans="1:11" ht="15" customHeight="1">
      <c r="A3025" s="1">
        <v>8</v>
      </c>
      <c r="B3025" s="1">
        <v>409</v>
      </c>
      <c r="C3025" s="1" t="s">
        <v>53</v>
      </c>
      <c r="D3025" s="1" t="s">
        <v>346</v>
      </c>
      <c r="E3025" s="1" t="s">
        <v>347</v>
      </c>
      <c r="F3025" s="1">
        <v>10582</v>
      </c>
      <c r="G3025" s="1">
        <v>70.12</v>
      </c>
      <c r="H3025" s="1">
        <v>151</v>
      </c>
      <c r="I3025" s="1">
        <v>105</v>
      </c>
      <c r="J3025" s="1" t="s">
        <v>48</v>
      </c>
      <c r="K3025" s="9" t="str">
        <f t="shared" si="47"/>
        <v>GPA</v>
      </c>
    </row>
    <row r="3026" spans="1:11" ht="15" customHeight="1">
      <c r="A3026" s="1">
        <v>8</v>
      </c>
      <c r="B3026" s="1">
        <v>409</v>
      </c>
      <c r="C3026" s="1" t="s">
        <v>20</v>
      </c>
      <c r="D3026" s="1" t="s">
        <v>348</v>
      </c>
      <c r="E3026" s="1" t="s">
        <v>349</v>
      </c>
      <c r="F3026" s="1">
        <v>11</v>
      </c>
      <c r="G3026" s="1">
        <v>1.6</v>
      </c>
      <c r="H3026" s="1">
        <v>7</v>
      </c>
      <c r="I3026" s="1">
        <v>22</v>
      </c>
      <c r="J3026" s="1" t="s">
        <v>48</v>
      </c>
      <c r="K3026" s="9" t="str">
        <f t="shared" si="47"/>
        <v>GPA</v>
      </c>
    </row>
    <row r="3027" spans="1:11" ht="15" customHeight="1">
      <c r="A3027" s="1">
        <v>8</v>
      </c>
      <c r="B3027" s="1">
        <v>409</v>
      </c>
      <c r="C3027" s="1" t="s">
        <v>53</v>
      </c>
      <c r="D3027" s="1" t="s">
        <v>348</v>
      </c>
      <c r="E3027" s="1" t="s">
        <v>349</v>
      </c>
      <c r="F3027" s="1">
        <v>478</v>
      </c>
      <c r="G3027" s="1">
        <v>8.36</v>
      </c>
      <c r="H3027" s="1">
        <v>57</v>
      </c>
      <c r="I3027" s="1">
        <v>105</v>
      </c>
      <c r="J3027" s="1" t="s">
        <v>48</v>
      </c>
      <c r="K3027" s="9" t="str">
        <f t="shared" si="47"/>
        <v>GPA</v>
      </c>
    </row>
    <row r="3028" spans="1:11" ht="15" customHeight="1">
      <c r="A3028" s="1">
        <v>8</v>
      </c>
      <c r="B3028" s="1">
        <v>409</v>
      </c>
      <c r="C3028" s="1" t="s">
        <v>20</v>
      </c>
      <c r="D3028" s="1" t="s">
        <v>350</v>
      </c>
      <c r="E3028" s="1" t="s">
        <v>351</v>
      </c>
      <c r="F3028" s="1">
        <v>62</v>
      </c>
      <c r="G3028" s="1">
        <v>1.79</v>
      </c>
      <c r="H3028" s="1">
        <v>35</v>
      </c>
      <c r="I3028" s="1">
        <v>22</v>
      </c>
      <c r="J3028" s="1" t="s">
        <v>48</v>
      </c>
      <c r="K3028" s="9" t="str">
        <f t="shared" si="47"/>
        <v>GPA</v>
      </c>
    </row>
    <row r="3029" spans="1:11" ht="15" customHeight="1">
      <c r="A3029" s="1">
        <v>8</v>
      </c>
      <c r="B3029" s="1">
        <v>409</v>
      </c>
      <c r="C3029" s="1" t="s">
        <v>53</v>
      </c>
      <c r="D3029" s="1" t="s">
        <v>350</v>
      </c>
      <c r="E3029" s="1" t="s">
        <v>351</v>
      </c>
      <c r="F3029" s="1">
        <v>11012</v>
      </c>
      <c r="G3029" s="1">
        <v>91.93</v>
      </c>
      <c r="H3029" s="1">
        <v>120</v>
      </c>
      <c r="I3029" s="1">
        <v>105</v>
      </c>
      <c r="J3029" s="1" t="s">
        <v>48</v>
      </c>
      <c r="K3029" s="9" t="str">
        <f t="shared" si="47"/>
        <v>GPA</v>
      </c>
    </row>
    <row r="3030" spans="1:11" ht="15" customHeight="1">
      <c r="A3030" s="1">
        <v>8</v>
      </c>
      <c r="B3030" s="1">
        <v>409</v>
      </c>
      <c r="C3030" s="1" t="s">
        <v>20</v>
      </c>
      <c r="D3030" s="1" t="s">
        <v>352</v>
      </c>
      <c r="E3030" s="1" t="s">
        <v>353</v>
      </c>
      <c r="F3030" s="1">
        <v>18</v>
      </c>
      <c r="G3030" s="1">
        <v>2.04</v>
      </c>
      <c r="H3030" s="1">
        <v>9</v>
      </c>
      <c r="I3030" s="1">
        <v>22</v>
      </c>
      <c r="J3030" s="1" t="s">
        <v>48</v>
      </c>
      <c r="K3030" s="9" t="str">
        <f t="shared" si="47"/>
        <v>GPA</v>
      </c>
    </row>
    <row r="3031" spans="1:11" ht="15" customHeight="1">
      <c r="A3031" s="1">
        <v>8</v>
      </c>
      <c r="B3031" s="1">
        <v>409</v>
      </c>
      <c r="C3031" s="1" t="s">
        <v>53</v>
      </c>
      <c r="D3031" s="1" t="s">
        <v>352</v>
      </c>
      <c r="E3031" s="1" t="s">
        <v>353</v>
      </c>
      <c r="F3031" s="1">
        <v>201</v>
      </c>
      <c r="G3031" s="1">
        <v>6.04</v>
      </c>
      <c r="H3031" s="1">
        <v>33</v>
      </c>
      <c r="I3031" s="1">
        <v>105</v>
      </c>
      <c r="J3031" s="1" t="s">
        <v>48</v>
      </c>
      <c r="K3031" s="9" t="str">
        <f t="shared" si="47"/>
        <v>GPA</v>
      </c>
    </row>
    <row r="3032" spans="1:11" ht="15" customHeight="1">
      <c r="A3032" s="1">
        <v>8</v>
      </c>
      <c r="B3032" s="1">
        <v>409</v>
      </c>
      <c r="C3032" s="1" t="s">
        <v>20</v>
      </c>
      <c r="D3032" s="1" t="s">
        <v>354</v>
      </c>
      <c r="E3032" s="1" t="s">
        <v>355</v>
      </c>
      <c r="F3032" s="1">
        <v>60</v>
      </c>
      <c r="G3032" s="1">
        <v>6.89</v>
      </c>
      <c r="H3032" s="1">
        <v>9</v>
      </c>
      <c r="I3032" s="1">
        <v>22</v>
      </c>
      <c r="J3032" s="1" t="s">
        <v>48</v>
      </c>
      <c r="K3032" s="9" t="str">
        <f t="shared" si="47"/>
        <v>GPA</v>
      </c>
    </row>
    <row r="3033" spans="1:11" ht="15" customHeight="1">
      <c r="A3033" s="1">
        <v>8</v>
      </c>
      <c r="B3033" s="1">
        <v>409</v>
      </c>
      <c r="C3033" s="1" t="s">
        <v>53</v>
      </c>
      <c r="D3033" s="1" t="s">
        <v>354</v>
      </c>
      <c r="E3033" s="1" t="s">
        <v>355</v>
      </c>
      <c r="F3033" s="1">
        <v>8079</v>
      </c>
      <c r="G3033" s="1">
        <v>89.05</v>
      </c>
      <c r="H3033" s="1">
        <v>91</v>
      </c>
      <c r="I3033" s="1">
        <v>105</v>
      </c>
      <c r="J3033" s="1" t="s">
        <v>48</v>
      </c>
      <c r="K3033" s="9" t="str">
        <f t="shared" si="47"/>
        <v>GPA</v>
      </c>
    </row>
    <row r="3034" spans="1:11" ht="15" customHeight="1">
      <c r="A3034" s="1">
        <v>8</v>
      </c>
      <c r="B3034" s="1">
        <v>409</v>
      </c>
      <c r="C3034" s="1" t="s">
        <v>20</v>
      </c>
      <c r="D3034" s="1" t="s">
        <v>358</v>
      </c>
      <c r="E3034" s="1" t="s">
        <v>359</v>
      </c>
      <c r="F3034" s="1">
        <v>203</v>
      </c>
      <c r="G3034" s="1">
        <v>9.14</v>
      </c>
      <c r="H3034" s="1">
        <v>22</v>
      </c>
      <c r="I3034" s="1">
        <v>22</v>
      </c>
      <c r="J3034" s="1" t="s">
        <v>48</v>
      </c>
      <c r="K3034" s="9" t="str">
        <f t="shared" si="47"/>
        <v>GPA</v>
      </c>
    </row>
    <row r="3035" spans="1:11" ht="15" customHeight="1">
      <c r="A3035" s="1">
        <v>8</v>
      </c>
      <c r="B3035" s="1">
        <v>409</v>
      </c>
      <c r="C3035" s="1" t="s">
        <v>53</v>
      </c>
      <c r="D3035" s="1" t="s">
        <v>358</v>
      </c>
      <c r="E3035" s="1" t="s">
        <v>359</v>
      </c>
      <c r="F3035" s="1">
        <v>8576</v>
      </c>
      <c r="G3035" s="1">
        <v>70.37</v>
      </c>
      <c r="H3035" s="1">
        <v>122</v>
      </c>
      <c r="I3035" s="1">
        <v>105</v>
      </c>
      <c r="J3035" s="1" t="s">
        <v>48</v>
      </c>
      <c r="K3035" s="9" t="str">
        <f t="shared" si="47"/>
        <v>GPA</v>
      </c>
    </row>
    <row r="3036" spans="1:11" ht="15" customHeight="1">
      <c r="A3036" s="1">
        <v>8</v>
      </c>
      <c r="B3036" s="1">
        <v>409</v>
      </c>
      <c r="C3036" s="1" t="s">
        <v>53</v>
      </c>
      <c r="D3036" s="1" t="s">
        <v>360</v>
      </c>
      <c r="E3036" s="1" t="s">
        <v>361</v>
      </c>
      <c r="F3036" s="1">
        <v>15637</v>
      </c>
      <c r="G3036" s="1">
        <v>65.89</v>
      </c>
      <c r="H3036" s="1">
        <v>237</v>
      </c>
      <c r="I3036" s="1">
        <v>105</v>
      </c>
      <c r="J3036" s="1" t="s">
        <v>48</v>
      </c>
      <c r="K3036" s="9" t="str">
        <f t="shared" si="47"/>
        <v>GPA</v>
      </c>
    </row>
    <row r="3037" spans="1:11" ht="15" customHeight="1">
      <c r="A3037" s="1">
        <v>8</v>
      </c>
      <c r="B3037" s="1">
        <v>409</v>
      </c>
      <c r="C3037" s="1" t="s">
        <v>53</v>
      </c>
      <c r="D3037" s="1" t="s">
        <v>362</v>
      </c>
      <c r="E3037" s="1" t="s">
        <v>363</v>
      </c>
      <c r="F3037" s="1">
        <v>16976</v>
      </c>
      <c r="G3037" s="1">
        <v>80.510000000000005</v>
      </c>
      <c r="H3037" s="1">
        <v>211</v>
      </c>
      <c r="I3037" s="1">
        <v>105</v>
      </c>
      <c r="J3037" s="1" t="s">
        <v>48</v>
      </c>
      <c r="K3037" s="9" t="str">
        <f t="shared" si="47"/>
        <v>GPA</v>
      </c>
    </row>
    <row r="3038" spans="1:11" ht="15" customHeight="1">
      <c r="A3038" s="1">
        <v>8</v>
      </c>
      <c r="B3038" s="1">
        <v>409</v>
      </c>
      <c r="C3038" s="1" t="s">
        <v>20</v>
      </c>
      <c r="D3038" s="1" t="s">
        <v>364</v>
      </c>
      <c r="E3038" s="1" t="s">
        <v>365</v>
      </c>
      <c r="F3038" s="1">
        <v>32</v>
      </c>
      <c r="G3038" s="1">
        <v>1</v>
      </c>
      <c r="H3038" s="1">
        <v>32</v>
      </c>
      <c r="I3038" s="1">
        <v>22</v>
      </c>
      <c r="J3038" s="1" t="s">
        <v>48</v>
      </c>
      <c r="K3038" s="9" t="str">
        <f t="shared" si="47"/>
        <v>GPA</v>
      </c>
    </row>
    <row r="3039" spans="1:11" ht="15" customHeight="1">
      <c r="A3039" s="1">
        <v>8</v>
      </c>
      <c r="B3039" s="1">
        <v>409</v>
      </c>
      <c r="C3039" s="1" t="s">
        <v>53</v>
      </c>
      <c r="D3039" s="1" t="s">
        <v>364</v>
      </c>
      <c r="E3039" s="1" t="s">
        <v>365</v>
      </c>
      <c r="F3039" s="1">
        <v>9661</v>
      </c>
      <c r="G3039" s="1">
        <v>55.7</v>
      </c>
      <c r="H3039" s="1">
        <v>173</v>
      </c>
      <c r="I3039" s="1">
        <v>105</v>
      </c>
      <c r="J3039" s="1" t="s">
        <v>48</v>
      </c>
      <c r="K3039" s="9" t="str">
        <f t="shared" si="47"/>
        <v>GPA</v>
      </c>
    </row>
    <row r="3040" spans="1:11" ht="15" customHeight="1">
      <c r="A3040" s="1">
        <v>8</v>
      </c>
      <c r="B3040" s="1">
        <v>409</v>
      </c>
      <c r="C3040" s="1" t="s">
        <v>53</v>
      </c>
      <c r="D3040" s="1" t="s">
        <v>366</v>
      </c>
      <c r="E3040" s="1" t="s">
        <v>367</v>
      </c>
      <c r="F3040" s="1">
        <v>18324</v>
      </c>
      <c r="G3040" s="1">
        <v>82.28</v>
      </c>
      <c r="H3040" s="1">
        <v>223</v>
      </c>
      <c r="I3040" s="1">
        <v>105</v>
      </c>
      <c r="J3040" s="1" t="s">
        <v>48</v>
      </c>
      <c r="K3040" s="9" t="str">
        <f t="shared" si="47"/>
        <v>GPA</v>
      </c>
    </row>
    <row r="3041" spans="1:11" ht="15" customHeight="1">
      <c r="A3041" s="1">
        <v>8</v>
      </c>
      <c r="B3041" s="1">
        <v>409</v>
      </c>
      <c r="C3041" s="1" t="s">
        <v>53</v>
      </c>
      <c r="D3041" s="1" t="s">
        <v>368</v>
      </c>
      <c r="E3041" s="1" t="s">
        <v>369</v>
      </c>
      <c r="F3041" s="1">
        <v>13438</v>
      </c>
      <c r="G3041" s="1">
        <v>105.38</v>
      </c>
      <c r="H3041" s="1">
        <v>128</v>
      </c>
      <c r="I3041" s="1">
        <v>105</v>
      </c>
      <c r="J3041" s="1" t="s">
        <v>48</v>
      </c>
      <c r="K3041" s="9" t="str">
        <f t="shared" si="47"/>
        <v>GPA</v>
      </c>
    </row>
    <row r="3042" spans="1:11" ht="15" customHeight="1">
      <c r="A3042" s="1">
        <v>8</v>
      </c>
      <c r="B3042" s="1">
        <v>409</v>
      </c>
      <c r="C3042" s="1" t="s">
        <v>53</v>
      </c>
      <c r="D3042" s="1" t="s">
        <v>370</v>
      </c>
      <c r="E3042" s="1" t="s">
        <v>371</v>
      </c>
      <c r="F3042" s="1">
        <v>1740</v>
      </c>
      <c r="G3042" s="1">
        <v>16.149999999999999</v>
      </c>
      <c r="H3042" s="1">
        <v>108</v>
      </c>
      <c r="I3042" s="1">
        <v>105</v>
      </c>
      <c r="J3042" s="1" t="s">
        <v>48</v>
      </c>
      <c r="K3042" s="9" t="str">
        <f t="shared" si="47"/>
        <v>GPA</v>
      </c>
    </row>
    <row r="3043" spans="1:11" ht="15" customHeight="1">
      <c r="A3043" s="1">
        <v>8</v>
      </c>
      <c r="B3043" s="1">
        <v>409</v>
      </c>
      <c r="C3043" s="1" t="s">
        <v>53</v>
      </c>
      <c r="D3043" s="1" t="s">
        <v>372</v>
      </c>
      <c r="E3043" s="1" t="s">
        <v>373</v>
      </c>
      <c r="F3043" s="1">
        <v>17425</v>
      </c>
      <c r="G3043" s="1">
        <v>80.540000000000006</v>
      </c>
      <c r="H3043" s="1">
        <v>216</v>
      </c>
      <c r="I3043" s="1">
        <v>105</v>
      </c>
      <c r="J3043" s="1" t="s">
        <v>48</v>
      </c>
      <c r="K3043" s="9" t="str">
        <f t="shared" si="47"/>
        <v>GPA</v>
      </c>
    </row>
    <row r="3044" spans="1:11" ht="15" customHeight="1">
      <c r="A3044" s="1">
        <v>8</v>
      </c>
      <c r="B3044" s="1">
        <v>409</v>
      </c>
      <c r="C3044" s="1" t="s">
        <v>20</v>
      </c>
      <c r="D3044" s="1" t="s">
        <v>374</v>
      </c>
      <c r="E3044" s="1" t="s">
        <v>375</v>
      </c>
      <c r="F3044" s="1">
        <v>16</v>
      </c>
      <c r="G3044" s="1">
        <v>1.29</v>
      </c>
      <c r="H3044" s="1">
        <v>12</v>
      </c>
      <c r="I3044" s="1">
        <v>22</v>
      </c>
      <c r="J3044" s="1" t="s">
        <v>48</v>
      </c>
      <c r="K3044" s="9" t="str">
        <f t="shared" si="47"/>
        <v>GPA</v>
      </c>
    </row>
    <row r="3045" spans="1:11" ht="15" customHeight="1">
      <c r="A3045" s="1">
        <v>8</v>
      </c>
      <c r="B3045" s="1">
        <v>409</v>
      </c>
      <c r="C3045" s="1" t="s">
        <v>53</v>
      </c>
      <c r="D3045" s="1" t="s">
        <v>374</v>
      </c>
      <c r="E3045" s="1" t="s">
        <v>375</v>
      </c>
      <c r="F3045" s="1">
        <v>10389</v>
      </c>
      <c r="G3045" s="1">
        <v>54.41</v>
      </c>
      <c r="H3045" s="1">
        <v>191</v>
      </c>
      <c r="I3045" s="1">
        <v>105</v>
      </c>
      <c r="J3045" s="1" t="s">
        <v>48</v>
      </c>
      <c r="K3045" s="9" t="str">
        <f t="shared" si="47"/>
        <v>GPA</v>
      </c>
    </row>
    <row r="3046" spans="1:11" ht="15" customHeight="1">
      <c r="A3046" s="1">
        <v>8</v>
      </c>
      <c r="B3046" s="1">
        <v>409</v>
      </c>
      <c r="C3046" s="1" t="s">
        <v>53</v>
      </c>
      <c r="D3046" s="1" t="s">
        <v>376</v>
      </c>
      <c r="E3046" s="1" t="s">
        <v>377</v>
      </c>
      <c r="F3046" s="1">
        <v>13640</v>
      </c>
      <c r="G3046" s="1">
        <v>120.45</v>
      </c>
      <c r="H3046" s="1">
        <v>113</v>
      </c>
      <c r="I3046" s="1">
        <v>105</v>
      </c>
      <c r="J3046" s="1" t="s">
        <v>48</v>
      </c>
      <c r="K3046" s="9" t="str">
        <f t="shared" si="47"/>
        <v>GPA</v>
      </c>
    </row>
    <row r="3047" spans="1:11" ht="15" customHeight="1">
      <c r="A3047" s="1">
        <v>8</v>
      </c>
      <c r="B3047" s="1">
        <v>409</v>
      </c>
      <c r="C3047" s="1" t="s">
        <v>20</v>
      </c>
      <c r="D3047" s="1" t="s">
        <v>378</v>
      </c>
      <c r="E3047" s="1" t="s">
        <v>379</v>
      </c>
      <c r="F3047" s="1">
        <v>2</v>
      </c>
      <c r="G3047" s="1">
        <v>0.02</v>
      </c>
      <c r="H3047" s="1">
        <v>100</v>
      </c>
      <c r="I3047" s="1">
        <v>22</v>
      </c>
      <c r="J3047" s="1" t="s">
        <v>48</v>
      </c>
      <c r="K3047" s="9" t="str">
        <f t="shared" si="47"/>
        <v>GPA</v>
      </c>
    </row>
    <row r="3048" spans="1:11" ht="15" customHeight="1">
      <c r="A3048" s="1">
        <v>8</v>
      </c>
      <c r="B3048" s="1">
        <v>409</v>
      </c>
      <c r="C3048" s="1" t="s">
        <v>18</v>
      </c>
      <c r="D3048" s="1" t="s">
        <v>380</v>
      </c>
      <c r="E3048" s="1" t="s">
        <v>381</v>
      </c>
      <c r="F3048" s="1">
        <v>104</v>
      </c>
      <c r="G3048" s="1">
        <v>4.1399999999999997</v>
      </c>
      <c r="H3048" s="1">
        <v>25</v>
      </c>
      <c r="I3048" s="1">
        <v>24</v>
      </c>
      <c r="J3048" s="1" t="s">
        <v>48</v>
      </c>
      <c r="K3048" s="9" t="str">
        <f t="shared" si="47"/>
        <v>GPA</v>
      </c>
    </row>
    <row r="3049" spans="1:11" ht="15" customHeight="1">
      <c r="A3049" s="1">
        <v>8</v>
      </c>
      <c r="B3049" s="1">
        <v>409</v>
      </c>
      <c r="C3049" s="1" t="s">
        <v>53</v>
      </c>
      <c r="D3049" s="1" t="s">
        <v>382</v>
      </c>
      <c r="E3049" s="1" t="s">
        <v>383</v>
      </c>
      <c r="F3049" s="1">
        <v>8742</v>
      </c>
      <c r="G3049" s="1">
        <v>62.53</v>
      </c>
      <c r="H3049" s="1">
        <v>140</v>
      </c>
      <c r="I3049" s="1">
        <v>105</v>
      </c>
      <c r="J3049" s="1" t="s">
        <v>48</v>
      </c>
      <c r="K3049" s="9" t="str">
        <f t="shared" si="47"/>
        <v>GPA</v>
      </c>
    </row>
    <row r="3050" spans="1:11" ht="15" customHeight="1">
      <c r="A3050" s="1">
        <v>8</v>
      </c>
      <c r="B3050" s="1">
        <v>409</v>
      </c>
      <c r="C3050" s="1" t="s">
        <v>18</v>
      </c>
      <c r="D3050" s="1" t="s">
        <v>386</v>
      </c>
      <c r="E3050" s="1" t="s">
        <v>387</v>
      </c>
      <c r="F3050" s="1">
        <v>400</v>
      </c>
      <c r="G3050" s="1">
        <v>8.07</v>
      </c>
      <c r="H3050" s="1">
        <v>50</v>
      </c>
      <c r="I3050" s="1">
        <v>24</v>
      </c>
      <c r="J3050" s="1" t="s">
        <v>48</v>
      </c>
      <c r="K3050" s="9" t="str">
        <f t="shared" si="47"/>
        <v>GPA</v>
      </c>
    </row>
    <row r="3051" spans="1:11" ht="15" customHeight="1">
      <c r="A3051" s="1">
        <v>8</v>
      </c>
      <c r="B3051" s="1">
        <v>409</v>
      </c>
      <c r="C3051" s="1" t="s">
        <v>53</v>
      </c>
      <c r="D3051" s="1" t="s">
        <v>388</v>
      </c>
      <c r="E3051" s="1" t="s">
        <v>389</v>
      </c>
      <c r="F3051" s="1">
        <v>8357</v>
      </c>
      <c r="G3051" s="1">
        <v>112.9</v>
      </c>
      <c r="H3051" s="1">
        <v>74</v>
      </c>
      <c r="I3051" s="1">
        <v>105</v>
      </c>
      <c r="J3051" s="1" t="s">
        <v>48</v>
      </c>
      <c r="K3051" s="9" t="str">
        <f t="shared" si="47"/>
        <v>GPA</v>
      </c>
    </row>
    <row r="3052" spans="1:11" ht="15" customHeight="1">
      <c r="A3052" s="1">
        <v>8</v>
      </c>
      <c r="B3052" s="1">
        <v>409</v>
      </c>
      <c r="C3052" s="1" t="s">
        <v>18</v>
      </c>
      <c r="D3052" s="1" t="s">
        <v>390</v>
      </c>
      <c r="E3052" s="1" t="s">
        <v>391</v>
      </c>
      <c r="F3052" s="1">
        <v>84</v>
      </c>
      <c r="G3052" s="1">
        <v>12.7</v>
      </c>
      <c r="H3052" s="1">
        <v>7</v>
      </c>
      <c r="I3052" s="1">
        <v>24</v>
      </c>
      <c r="J3052" s="1" t="s">
        <v>48</v>
      </c>
      <c r="K3052" s="9" t="str">
        <f t="shared" si="47"/>
        <v>GPA</v>
      </c>
    </row>
    <row r="3053" spans="1:11" ht="15" customHeight="1">
      <c r="A3053" s="1">
        <v>8</v>
      </c>
      <c r="B3053" s="1">
        <v>409</v>
      </c>
      <c r="C3053" s="1" t="s">
        <v>53</v>
      </c>
      <c r="D3053" s="1" t="s">
        <v>392</v>
      </c>
      <c r="E3053" s="1" t="s">
        <v>393</v>
      </c>
      <c r="F3053" s="1">
        <v>10692</v>
      </c>
      <c r="G3053" s="1">
        <v>91.02</v>
      </c>
      <c r="H3053" s="1">
        <v>117</v>
      </c>
      <c r="I3053" s="1">
        <v>105</v>
      </c>
      <c r="J3053" s="1" t="s">
        <v>48</v>
      </c>
      <c r="K3053" s="9" t="str">
        <f t="shared" si="47"/>
        <v>GPA</v>
      </c>
    </row>
    <row r="3054" spans="1:11" ht="15" customHeight="1">
      <c r="A3054" s="1">
        <v>8</v>
      </c>
      <c r="B3054" s="1">
        <v>409</v>
      </c>
      <c r="C3054" s="1" t="s">
        <v>20</v>
      </c>
      <c r="D3054" s="1" t="s">
        <v>394</v>
      </c>
      <c r="E3054" s="1" t="s">
        <v>395</v>
      </c>
      <c r="F3054" s="1">
        <v>38</v>
      </c>
      <c r="G3054" s="1">
        <v>5.75</v>
      </c>
      <c r="H3054" s="1">
        <v>7</v>
      </c>
      <c r="I3054" s="1">
        <v>22</v>
      </c>
      <c r="J3054" s="1" t="s">
        <v>48</v>
      </c>
      <c r="K3054" s="9" t="str">
        <f t="shared" si="47"/>
        <v>GPA</v>
      </c>
    </row>
    <row r="3055" spans="1:11" ht="15" customHeight="1">
      <c r="A3055" s="1">
        <v>8</v>
      </c>
      <c r="B3055" s="1">
        <v>409</v>
      </c>
      <c r="C3055" s="1" t="s">
        <v>53</v>
      </c>
      <c r="D3055" s="1" t="s">
        <v>394</v>
      </c>
      <c r="E3055" s="1" t="s">
        <v>395</v>
      </c>
      <c r="F3055" s="1">
        <v>12918</v>
      </c>
      <c r="G3055" s="1">
        <v>73.400000000000006</v>
      </c>
      <c r="H3055" s="1">
        <v>176</v>
      </c>
      <c r="I3055" s="1">
        <v>105</v>
      </c>
      <c r="J3055" s="1" t="s">
        <v>48</v>
      </c>
      <c r="K3055" s="9" t="str">
        <f t="shared" si="47"/>
        <v>GPA</v>
      </c>
    </row>
    <row r="3056" spans="1:11" ht="15" customHeight="1">
      <c r="A3056" s="1">
        <v>8</v>
      </c>
      <c r="B3056" s="1">
        <v>409</v>
      </c>
      <c r="C3056" s="1" t="s">
        <v>53</v>
      </c>
      <c r="D3056" s="1" t="s">
        <v>396</v>
      </c>
      <c r="E3056" s="1" t="s">
        <v>397</v>
      </c>
      <c r="F3056" s="1">
        <v>12791</v>
      </c>
      <c r="G3056" s="1">
        <v>73.83</v>
      </c>
      <c r="H3056" s="1">
        <v>173</v>
      </c>
      <c r="I3056" s="1">
        <v>105</v>
      </c>
      <c r="J3056" s="1" t="s">
        <v>48</v>
      </c>
      <c r="K3056" s="9" t="str">
        <f t="shared" si="47"/>
        <v>GPA</v>
      </c>
    </row>
    <row r="3057" spans="1:11" ht="15" customHeight="1">
      <c r="A3057" s="1">
        <v>8</v>
      </c>
      <c r="B3057" s="1">
        <v>409</v>
      </c>
      <c r="C3057" s="1" t="s">
        <v>53</v>
      </c>
      <c r="D3057" s="1" t="s">
        <v>398</v>
      </c>
      <c r="E3057" s="1" t="s">
        <v>399</v>
      </c>
      <c r="F3057" s="1">
        <v>11910</v>
      </c>
      <c r="G3057" s="1">
        <v>88.3</v>
      </c>
      <c r="H3057" s="1">
        <v>135</v>
      </c>
      <c r="I3057" s="1">
        <v>105</v>
      </c>
      <c r="J3057" s="1" t="s">
        <v>48</v>
      </c>
      <c r="K3057" s="9" t="str">
        <f t="shared" si="47"/>
        <v>GPA</v>
      </c>
    </row>
    <row r="3058" spans="1:11" ht="15" customHeight="1">
      <c r="A3058" s="1">
        <v>8</v>
      </c>
      <c r="B3058" s="1">
        <v>409</v>
      </c>
      <c r="C3058" s="1" t="s">
        <v>53</v>
      </c>
      <c r="D3058" s="1" t="s">
        <v>400</v>
      </c>
      <c r="E3058" s="1" t="s">
        <v>401</v>
      </c>
      <c r="F3058" s="1">
        <v>11215</v>
      </c>
      <c r="G3058" s="1">
        <v>78.2</v>
      </c>
      <c r="H3058" s="1">
        <v>143</v>
      </c>
      <c r="I3058" s="1">
        <v>105</v>
      </c>
      <c r="J3058" s="1" t="s">
        <v>48</v>
      </c>
      <c r="K3058" s="9" t="str">
        <f t="shared" si="47"/>
        <v>GPA</v>
      </c>
    </row>
    <row r="3059" spans="1:11" ht="15" customHeight="1">
      <c r="A3059" s="1">
        <v>8</v>
      </c>
      <c r="B3059" s="1">
        <v>409</v>
      </c>
      <c r="C3059" s="1" t="s">
        <v>53</v>
      </c>
      <c r="D3059" s="1" t="s">
        <v>402</v>
      </c>
      <c r="E3059" s="1" t="s">
        <v>403</v>
      </c>
      <c r="F3059" s="1">
        <v>14424</v>
      </c>
      <c r="G3059" s="1">
        <v>119.6</v>
      </c>
      <c r="H3059" s="1">
        <v>121</v>
      </c>
      <c r="I3059" s="1">
        <v>105</v>
      </c>
      <c r="J3059" s="1" t="s">
        <v>48</v>
      </c>
      <c r="K3059" s="9" t="str">
        <f t="shared" si="47"/>
        <v>GPA</v>
      </c>
    </row>
    <row r="3060" spans="1:11" ht="15" customHeight="1">
      <c r="A3060" s="1">
        <v>8</v>
      </c>
      <c r="B3060" s="1">
        <v>409</v>
      </c>
      <c r="C3060" s="1" t="s">
        <v>53</v>
      </c>
      <c r="D3060" s="1" t="s">
        <v>404</v>
      </c>
      <c r="E3060" s="1" t="s">
        <v>405</v>
      </c>
      <c r="F3060" s="1">
        <v>19146</v>
      </c>
      <c r="G3060" s="1">
        <v>81.69</v>
      </c>
      <c r="H3060" s="1">
        <v>234</v>
      </c>
      <c r="I3060" s="1">
        <v>105</v>
      </c>
      <c r="J3060" s="1" t="s">
        <v>48</v>
      </c>
      <c r="K3060" s="9" t="str">
        <f t="shared" si="47"/>
        <v>GPA</v>
      </c>
    </row>
    <row r="3061" spans="1:11" ht="15" customHeight="1">
      <c r="A3061" s="1">
        <v>8</v>
      </c>
      <c r="B3061" s="1">
        <v>409</v>
      </c>
      <c r="C3061" s="1" t="s">
        <v>53</v>
      </c>
      <c r="D3061" s="1" t="s">
        <v>406</v>
      </c>
      <c r="E3061" s="1" t="s">
        <v>407</v>
      </c>
      <c r="F3061" s="1">
        <v>10643</v>
      </c>
      <c r="G3061" s="1">
        <v>64.09</v>
      </c>
      <c r="H3061" s="1">
        <v>166</v>
      </c>
      <c r="I3061" s="1">
        <v>105</v>
      </c>
      <c r="J3061" s="1" t="s">
        <v>48</v>
      </c>
      <c r="K3061" s="9" t="str">
        <f t="shared" si="47"/>
        <v>GPA</v>
      </c>
    </row>
    <row r="3062" spans="1:11" ht="15" customHeight="1">
      <c r="A3062" s="1">
        <v>8</v>
      </c>
      <c r="B3062" s="1">
        <v>409</v>
      </c>
      <c r="C3062" s="1" t="s">
        <v>53</v>
      </c>
      <c r="D3062" s="1" t="s">
        <v>408</v>
      </c>
      <c r="E3062" s="1" t="s">
        <v>409</v>
      </c>
      <c r="F3062" s="1">
        <v>13840</v>
      </c>
      <c r="G3062" s="1">
        <v>92.57</v>
      </c>
      <c r="H3062" s="1">
        <v>150</v>
      </c>
      <c r="I3062" s="1">
        <v>105</v>
      </c>
      <c r="J3062" s="1" t="s">
        <v>48</v>
      </c>
      <c r="K3062" s="9" t="str">
        <f t="shared" si="47"/>
        <v>GPA</v>
      </c>
    </row>
    <row r="3063" spans="1:11" ht="15" customHeight="1">
      <c r="A3063" s="1">
        <v>8</v>
      </c>
      <c r="B3063" s="1">
        <v>409</v>
      </c>
      <c r="C3063" s="1" t="s">
        <v>19</v>
      </c>
      <c r="D3063" s="1" t="s">
        <v>412</v>
      </c>
      <c r="E3063" s="1" t="s">
        <v>413</v>
      </c>
      <c r="F3063" s="1">
        <v>178</v>
      </c>
      <c r="G3063" s="1">
        <v>30.16</v>
      </c>
      <c r="H3063" s="1">
        <v>6</v>
      </c>
      <c r="I3063" s="1">
        <v>25</v>
      </c>
      <c r="J3063" s="1" t="s">
        <v>48</v>
      </c>
      <c r="K3063" s="9" t="str">
        <f t="shared" si="47"/>
        <v>GPA</v>
      </c>
    </row>
    <row r="3064" spans="1:11" ht="15" customHeight="1">
      <c r="A3064" s="1">
        <v>8</v>
      </c>
      <c r="B3064" s="1">
        <v>409</v>
      </c>
      <c r="C3064" s="1" t="s">
        <v>53</v>
      </c>
      <c r="D3064" s="1" t="s">
        <v>414</v>
      </c>
      <c r="E3064" s="1" t="s">
        <v>415</v>
      </c>
      <c r="F3064" s="1">
        <v>18586</v>
      </c>
      <c r="G3064" s="1">
        <v>100.26</v>
      </c>
      <c r="H3064" s="1">
        <v>185</v>
      </c>
      <c r="I3064" s="1">
        <v>105</v>
      </c>
      <c r="J3064" s="1" t="s">
        <v>48</v>
      </c>
      <c r="K3064" s="9" t="str">
        <f t="shared" si="47"/>
        <v>GPA</v>
      </c>
    </row>
    <row r="3065" spans="1:11" ht="15" customHeight="1">
      <c r="A3065" s="1">
        <v>8</v>
      </c>
      <c r="B3065" s="1">
        <v>409</v>
      </c>
      <c r="C3065" s="1" t="s">
        <v>53</v>
      </c>
      <c r="D3065" s="1" t="s">
        <v>416</v>
      </c>
      <c r="E3065" s="1" t="s">
        <v>417</v>
      </c>
      <c r="F3065" s="1">
        <v>15943</v>
      </c>
      <c r="G3065" s="1">
        <v>119.31</v>
      </c>
      <c r="H3065" s="1">
        <v>134</v>
      </c>
      <c r="I3065" s="1">
        <v>105</v>
      </c>
      <c r="J3065" s="1" t="s">
        <v>48</v>
      </c>
      <c r="K3065" s="9" t="str">
        <f t="shared" si="47"/>
        <v>GPA</v>
      </c>
    </row>
    <row r="3066" spans="1:11" ht="15" customHeight="1">
      <c r="A3066" s="1">
        <v>8</v>
      </c>
      <c r="B3066" s="1">
        <v>409</v>
      </c>
      <c r="C3066" s="1" t="s">
        <v>19</v>
      </c>
      <c r="D3066" s="1" t="s">
        <v>418</v>
      </c>
      <c r="E3066" s="1" t="s">
        <v>419</v>
      </c>
      <c r="F3066" s="1">
        <v>81</v>
      </c>
      <c r="G3066" s="1">
        <v>16.91</v>
      </c>
      <c r="H3066" s="1">
        <v>5</v>
      </c>
      <c r="I3066" s="1">
        <v>25</v>
      </c>
      <c r="J3066" s="1" t="s">
        <v>48</v>
      </c>
      <c r="K3066" s="9" t="str">
        <f t="shared" si="47"/>
        <v>GPA</v>
      </c>
    </row>
    <row r="3067" spans="1:11" ht="15" customHeight="1">
      <c r="A3067" s="1">
        <v>8</v>
      </c>
      <c r="B3067" s="1">
        <v>409</v>
      </c>
      <c r="C3067" s="1" t="s">
        <v>19</v>
      </c>
      <c r="D3067" s="1" t="s">
        <v>420</v>
      </c>
      <c r="E3067" s="1" t="s">
        <v>421</v>
      </c>
      <c r="F3067" s="1">
        <v>184</v>
      </c>
      <c r="G3067" s="1">
        <v>5.81</v>
      </c>
      <c r="H3067" s="1">
        <v>32</v>
      </c>
      <c r="I3067" s="1">
        <v>25</v>
      </c>
      <c r="J3067" s="1" t="s">
        <v>48</v>
      </c>
      <c r="K3067" s="9" t="str">
        <f t="shared" si="47"/>
        <v>GPA</v>
      </c>
    </row>
    <row r="3068" spans="1:11" ht="15" customHeight="1">
      <c r="A3068" s="1">
        <v>8</v>
      </c>
      <c r="B3068" s="1">
        <v>409</v>
      </c>
      <c r="C3068" s="1" t="s">
        <v>53</v>
      </c>
      <c r="D3068" s="1" t="s">
        <v>420</v>
      </c>
      <c r="E3068" s="1" t="s">
        <v>421</v>
      </c>
      <c r="F3068" s="1">
        <v>2261</v>
      </c>
      <c r="G3068" s="1">
        <v>26.22</v>
      </c>
      <c r="H3068" s="1">
        <v>86</v>
      </c>
      <c r="I3068" s="1">
        <v>105</v>
      </c>
      <c r="J3068" s="1" t="s">
        <v>48</v>
      </c>
      <c r="K3068" s="9" t="str">
        <f t="shared" si="47"/>
        <v>GPA</v>
      </c>
    </row>
    <row r="3069" spans="1:11" ht="15" customHeight="1">
      <c r="A3069" s="1">
        <v>8</v>
      </c>
      <c r="B3069" s="1">
        <v>409</v>
      </c>
      <c r="C3069" s="1" t="s">
        <v>53</v>
      </c>
      <c r="D3069" s="1" t="s">
        <v>422</v>
      </c>
      <c r="E3069" s="1" t="s">
        <v>423</v>
      </c>
      <c r="F3069" s="1">
        <v>10817</v>
      </c>
      <c r="G3069" s="1">
        <v>59.35</v>
      </c>
      <c r="H3069" s="1">
        <v>182</v>
      </c>
      <c r="I3069" s="1">
        <v>105</v>
      </c>
      <c r="J3069" s="1" t="s">
        <v>48</v>
      </c>
      <c r="K3069" s="9" t="str">
        <f t="shared" si="47"/>
        <v>GPA</v>
      </c>
    </row>
    <row r="3070" spans="1:11" ht="15" customHeight="1">
      <c r="A3070" s="1">
        <v>8</v>
      </c>
      <c r="B3070" s="1">
        <v>409</v>
      </c>
      <c r="C3070" s="1" t="s">
        <v>18</v>
      </c>
      <c r="D3070" s="1" t="s">
        <v>424</v>
      </c>
      <c r="E3070" s="1" t="s">
        <v>425</v>
      </c>
      <c r="F3070" s="1">
        <v>140</v>
      </c>
      <c r="G3070" s="1">
        <v>3</v>
      </c>
      <c r="H3070" s="1">
        <v>47</v>
      </c>
      <c r="I3070" s="1">
        <v>24</v>
      </c>
      <c r="J3070" s="1" t="s">
        <v>48</v>
      </c>
      <c r="K3070" s="9" t="str">
        <f t="shared" si="47"/>
        <v>GPA</v>
      </c>
    </row>
    <row r="3071" spans="1:11" ht="15" customHeight="1">
      <c r="A3071" s="1">
        <v>8</v>
      </c>
      <c r="B3071" s="1">
        <v>409</v>
      </c>
      <c r="C3071" s="1" t="s">
        <v>53</v>
      </c>
      <c r="D3071" s="1" t="s">
        <v>424</v>
      </c>
      <c r="E3071" s="1" t="s">
        <v>425</v>
      </c>
      <c r="F3071" s="1">
        <v>576</v>
      </c>
      <c r="G3071" s="1">
        <v>2.8</v>
      </c>
      <c r="H3071" s="1">
        <v>206</v>
      </c>
      <c r="I3071" s="1">
        <v>105</v>
      </c>
      <c r="J3071" s="1" t="s">
        <v>48</v>
      </c>
      <c r="K3071" s="9" t="str">
        <f t="shared" si="47"/>
        <v>GPA</v>
      </c>
    </row>
    <row r="3072" spans="1:11" ht="15" customHeight="1">
      <c r="A3072" s="1">
        <v>8</v>
      </c>
      <c r="B3072" s="1">
        <v>409</v>
      </c>
      <c r="C3072" s="1" t="s">
        <v>53</v>
      </c>
      <c r="D3072" s="1" t="s">
        <v>426</v>
      </c>
      <c r="E3072" s="1" t="s">
        <v>427</v>
      </c>
      <c r="F3072" s="1">
        <v>11938</v>
      </c>
      <c r="G3072" s="1">
        <v>91.55</v>
      </c>
      <c r="H3072" s="1">
        <v>130</v>
      </c>
      <c r="I3072" s="1">
        <v>105</v>
      </c>
      <c r="J3072" s="1" t="s">
        <v>48</v>
      </c>
      <c r="K3072" s="9" t="str">
        <f t="shared" si="47"/>
        <v>GPA</v>
      </c>
    </row>
    <row r="3073" spans="1:11" ht="15" customHeight="1">
      <c r="A3073" s="1">
        <v>8</v>
      </c>
      <c r="B3073" s="1">
        <v>409</v>
      </c>
      <c r="C3073" s="1" t="s">
        <v>19</v>
      </c>
      <c r="D3073" s="1" t="s">
        <v>428</v>
      </c>
      <c r="E3073" s="1" t="s">
        <v>429</v>
      </c>
      <c r="F3073" s="1">
        <v>421</v>
      </c>
      <c r="G3073" s="1">
        <v>55.97</v>
      </c>
      <c r="H3073" s="1">
        <v>8</v>
      </c>
      <c r="I3073" s="1">
        <v>25</v>
      </c>
      <c r="J3073" s="1" t="s">
        <v>48</v>
      </c>
      <c r="K3073" s="9" t="str">
        <f t="shared" si="47"/>
        <v>GPA</v>
      </c>
    </row>
    <row r="3074" spans="1:11" ht="15" customHeight="1">
      <c r="A3074" s="1">
        <v>8</v>
      </c>
      <c r="B3074" s="1">
        <v>409</v>
      </c>
      <c r="C3074" s="1" t="s">
        <v>21</v>
      </c>
      <c r="D3074" s="1" t="s">
        <v>430</v>
      </c>
      <c r="E3074" s="1" t="s">
        <v>431</v>
      </c>
      <c r="F3074" s="1">
        <v>1859</v>
      </c>
      <c r="G3074" s="1">
        <v>62.04</v>
      </c>
      <c r="H3074" s="1">
        <v>30</v>
      </c>
      <c r="I3074" s="1">
        <v>25</v>
      </c>
      <c r="J3074" s="1" t="s">
        <v>48</v>
      </c>
      <c r="K3074" s="9" t="str">
        <f t="shared" ref="K3074:K3137" si="48">IF(J3074&lt;&gt;"",IF(OR(UPPER(J3074)="TERCEIRO",UPPER(J3074)="TERCEIRA"),"TERCEIRA",IF(UPPER(J3074)="GPA","GPA",J3074)),IF(LEFT(D3074,1)="T","TERCEIRA","GPA"))</f>
        <v>GPA</v>
      </c>
    </row>
    <row r="3075" spans="1:11" ht="15" customHeight="1">
      <c r="A3075" s="1">
        <v>8</v>
      </c>
      <c r="B3075" s="1">
        <v>409</v>
      </c>
      <c r="C3075" s="1" t="s">
        <v>20</v>
      </c>
      <c r="D3075" s="1" t="s">
        <v>432</v>
      </c>
      <c r="E3075" s="1" t="s">
        <v>433</v>
      </c>
      <c r="F3075" s="1">
        <v>84</v>
      </c>
      <c r="G3075" s="1">
        <v>5.7</v>
      </c>
      <c r="H3075" s="1">
        <v>15</v>
      </c>
      <c r="I3075" s="1">
        <v>22</v>
      </c>
      <c r="J3075" s="1" t="s">
        <v>48</v>
      </c>
      <c r="K3075" s="9" t="str">
        <f t="shared" si="48"/>
        <v>GPA</v>
      </c>
    </row>
    <row r="3076" spans="1:11" ht="15" customHeight="1">
      <c r="A3076" s="1">
        <v>8</v>
      </c>
      <c r="B3076" s="1">
        <v>409</v>
      </c>
      <c r="C3076" s="1" t="s">
        <v>53</v>
      </c>
      <c r="D3076" s="1" t="s">
        <v>432</v>
      </c>
      <c r="E3076" s="1" t="s">
        <v>433</v>
      </c>
      <c r="F3076" s="1">
        <v>13994</v>
      </c>
      <c r="G3076" s="1">
        <v>74.02</v>
      </c>
      <c r="H3076" s="1">
        <v>189</v>
      </c>
      <c r="I3076" s="1">
        <v>105</v>
      </c>
      <c r="J3076" s="1" t="s">
        <v>48</v>
      </c>
      <c r="K3076" s="9" t="str">
        <f t="shared" si="48"/>
        <v>GPA</v>
      </c>
    </row>
    <row r="3077" spans="1:11" ht="15" customHeight="1">
      <c r="A3077" s="1">
        <v>8</v>
      </c>
      <c r="B3077" s="1">
        <v>409</v>
      </c>
      <c r="C3077" s="1" t="s">
        <v>53</v>
      </c>
      <c r="D3077" s="1" t="s">
        <v>434</v>
      </c>
      <c r="E3077" s="1" t="s">
        <v>435</v>
      </c>
      <c r="F3077" s="1">
        <v>1726</v>
      </c>
      <c r="G3077" s="1">
        <v>23.25</v>
      </c>
      <c r="H3077" s="1">
        <v>74</v>
      </c>
      <c r="I3077" s="1">
        <v>105</v>
      </c>
      <c r="J3077" s="1" t="s">
        <v>48</v>
      </c>
      <c r="K3077" s="9" t="str">
        <f t="shared" si="48"/>
        <v>GPA</v>
      </c>
    </row>
    <row r="3078" spans="1:11" ht="15" customHeight="1">
      <c r="A3078" s="1">
        <v>8</v>
      </c>
      <c r="B3078" s="1">
        <v>409</v>
      </c>
      <c r="C3078" s="1" t="s">
        <v>53</v>
      </c>
      <c r="D3078" s="1" t="s">
        <v>436</v>
      </c>
      <c r="E3078" s="1" t="s">
        <v>437</v>
      </c>
      <c r="F3078" s="1">
        <v>11841</v>
      </c>
      <c r="G3078" s="1">
        <v>94.71</v>
      </c>
      <c r="H3078" s="1">
        <v>125</v>
      </c>
      <c r="I3078" s="1">
        <v>105</v>
      </c>
      <c r="J3078" s="1" t="s">
        <v>48</v>
      </c>
      <c r="K3078" s="9" t="str">
        <f t="shared" si="48"/>
        <v>GPA</v>
      </c>
    </row>
    <row r="3079" spans="1:11" ht="15" customHeight="1">
      <c r="A3079" s="1">
        <v>8</v>
      </c>
      <c r="B3079" s="1">
        <v>409</v>
      </c>
      <c r="C3079" s="1" t="s">
        <v>53</v>
      </c>
      <c r="D3079" s="1" t="s">
        <v>440</v>
      </c>
      <c r="E3079" s="1" t="s">
        <v>441</v>
      </c>
      <c r="F3079" s="1">
        <v>9997</v>
      </c>
      <c r="G3079" s="1">
        <v>68.180000000000007</v>
      </c>
      <c r="H3079" s="1">
        <v>147</v>
      </c>
      <c r="I3079" s="1">
        <v>105</v>
      </c>
      <c r="J3079" s="1" t="s">
        <v>48</v>
      </c>
      <c r="K3079" s="9" t="str">
        <f t="shared" si="48"/>
        <v>GPA</v>
      </c>
    </row>
    <row r="3080" spans="1:11" ht="15" customHeight="1">
      <c r="A3080" s="1">
        <v>8</v>
      </c>
      <c r="B3080" s="1">
        <v>409</v>
      </c>
      <c r="C3080" s="1" t="s">
        <v>53</v>
      </c>
      <c r="D3080" s="1" t="s">
        <v>442</v>
      </c>
      <c r="E3080" s="1" t="s">
        <v>443</v>
      </c>
      <c r="F3080" s="1">
        <v>8148</v>
      </c>
      <c r="G3080" s="1">
        <v>88.19</v>
      </c>
      <c r="H3080" s="1">
        <v>92</v>
      </c>
      <c r="I3080" s="1">
        <v>105</v>
      </c>
      <c r="J3080" s="1" t="s">
        <v>48</v>
      </c>
      <c r="K3080" s="9" t="str">
        <f t="shared" si="48"/>
        <v>GPA</v>
      </c>
    </row>
    <row r="3081" spans="1:11" ht="15" customHeight="1">
      <c r="A3081" s="1">
        <v>8</v>
      </c>
      <c r="B3081" s="1">
        <v>409</v>
      </c>
      <c r="C3081" s="1" t="s">
        <v>53</v>
      </c>
      <c r="D3081" s="1" t="s">
        <v>444</v>
      </c>
      <c r="E3081" s="1" t="s">
        <v>445</v>
      </c>
      <c r="F3081" s="1">
        <v>13283</v>
      </c>
      <c r="G3081" s="1">
        <v>111.28</v>
      </c>
      <c r="H3081" s="1">
        <v>119</v>
      </c>
      <c r="I3081" s="1">
        <v>105</v>
      </c>
      <c r="J3081" s="1" t="s">
        <v>48</v>
      </c>
      <c r="K3081" s="9" t="str">
        <f t="shared" si="48"/>
        <v>GPA</v>
      </c>
    </row>
    <row r="3082" spans="1:11" ht="15" customHeight="1">
      <c r="A3082" s="1">
        <v>8</v>
      </c>
      <c r="B3082" s="1">
        <v>409</v>
      </c>
      <c r="C3082" s="1" t="s">
        <v>53</v>
      </c>
      <c r="D3082" s="1" t="s">
        <v>446</v>
      </c>
      <c r="E3082" s="1" t="s">
        <v>447</v>
      </c>
      <c r="F3082" s="1">
        <v>19184</v>
      </c>
      <c r="G3082" s="1">
        <v>96.85</v>
      </c>
      <c r="H3082" s="1">
        <v>198</v>
      </c>
      <c r="I3082" s="1">
        <v>105</v>
      </c>
      <c r="J3082" s="1" t="s">
        <v>48</v>
      </c>
      <c r="K3082" s="9" t="str">
        <f t="shared" si="48"/>
        <v>GPA</v>
      </c>
    </row>
    <row r="3083" spans="1:11" ht="15" customHeight="1">
      <c r="A3083" s="1">
        <v>8</v>
      </c>
      <c r="B3083" s="1">
        <v>409</v>
      </c>
      <c r="C3083" s="1" t="s">
        <v>53</v>
      </c>
      <c r="D3083" s="1" t="s">
        <v>4077</v>
      </c>
      <c r="E3083" s="1" t="s">
        <v>4078</v>
      </c>
      <c r="F3083" s="1">
        <v>1336</v>
      </c>
      <c r="G3083" s="1">
        <v>22.71</v>
      </c>
      <c r="H3083" s="1">
        <v>59</v>
      </c>
      <c r="I3083" s="1">
        <v>105</v>
      </c>
      <c r="J3083" s="1" t="s">
        <v>48</v>
      </c>
      <c r="K3083" s="9" t="str">
        <f t="shared" si="48"/>
        <v>GPA</v>
      </c>
    </row>
    <row r="3084" spans="1:11" ht="15" customHeight="1">
      <c r="A3084" s="1">
        <v>8</v>
      </c>
      <c r="B3084" s="1">
        <v>409</v>
      </c>
      <c r="C3084" s="1" t="s">
        <v>53</v>
      </c>
      <c r="D3084" s="1" t="s">
        <v>448</v>
      </c>
      <c r="E3084" s="1" t="s">
        <v>449</v>
      </c>
      <c r="F3084" s="1">
        <v>7537</v>
      </c>
      <c r="G3084" s="1">
        <v>95.31</v>
      </c>
      <c r="H3084" s="1">
        <v>79</v>
      </c>
      <c r="I3084" s="1">
        <v>105</v>
      </c>
      <c r="J3084" s="1" t="s">
        <v>48</v>
      </c>
      <c r="K3084" s="9" t="str">
        <f t="shared" si="48"/>
        <v>GPA</v>
      </c>
    </row>
    <row r="3085" spans="1:11" ht="15" customHeight="1">
      <c r="A3085" s="1">
        <v>8</v>
      </c>
      <c r="B3085" s="1">
        <v>409</v>
      </c>
      <c r="C3085" s="1" t="s">
        <v>53</v>
      </c>
      <c r="D3085" s="1" t="s">
        <v>450</v>
      </c>
      <c r="E3085" s="1" t="s">
        <v>451</v>
      </c>
      <c r="F3085" s="1">
        <v>17013</v>
      </c>
      <c r="G3085" s="1">
        <v>137.11000000000001</v>
      </c>
      <c r="H3085" s="1">
        <v>124</v>
      </c>
      <c r="I3085" s="1">
        <v>105</v>
      </c>
      <c r="J3085" s="1" t="s">
        <v>48</v>
      </c>
      <c r="K3085" s="9" t="str">
        <f t="shared" si="48"/>
        <v>GPA</v>
      </c>
    </row>
    <row r="3086" spans="1:11" ht="15" customHeight="1">
      <c r="A3086" s="1">
        <v>8</v>
      </c>
      <c r="B3086" s="1">
        <v>409</v>
      </c>
      <c r="C3086" s="1" t="s">
        <v>53</v>
      </c>
      <c r="D3086" s="1" t="s">
        <v>452</v>
      </c>
      <c r="E3086" s="1" t="s">
        <v>453</v>
      </c>
      <c r="F3086" s="1">
        <v>8663</v>
      </c>
      <c r="G3086" s="1">
        <v>96.87</v>
      </c>
      <c r="H3086" s="1">
        <v>89</v>
      </c>
      <c r="I3086" s="1">
        <v>105</v>
      </c>
      <c r="J3086" s="1" t="s">
        <v>48</v>
      </c>
      <c r="K3086" s="9" t="str">
        <f t="shared" si="48"/>
        <v>GPA</v>
      </c>
    </row>
    <row r="3087" spans="1:11" ht="15" customHeight="1">
      <c r="A3087" s="1">
        <v>8</v>
      </c>
      <c r="B3087" s="1">
        <v>409</v>
      </c>
      <c r="C3087" s="1" t="s">
        <v>53</v>
      </c>
      <c r="D3087" s="1" t="s">
        <v>4079</v>
      </c>
      <c r="E3087" s="1" t="s">
        <v>4080</v>
      </c>
      <c r="F3087" s="1">
        <v>13288</v>
      </c>
      <c r="G3087" s="1">
        <v>113.22</v>
      </c>
      <c r="H3087" s="1">
        <v>117</v>
      </c>
      <c r="I3087" s="1">
        <v>105</v>
      </c>
      <c r="J3087" s="1" t="s">
        <v>48</v>
      </c>
      <c r="K3087" s="9" t="str">
        <f t="shared" si="48"/>
        <v>GPA</v>
      </c>
    </row>
    <row r="3088" spans="1:11" ht="15" customHeight="1">
      <c r="A3088" s="1">
        <v>8</v>
      </c>
      <c r="B3088" s="1">
        <v>409</v>
      </c>
      <c r="C3088" s="1" t="s">
        <v>53</v>
      </c>
      <c r="D3088" s="1" t="s">
        <v>4081</v>
      </c>
      <c r="E3088" s="1" t="s">
        <v>4082</v>
      </c>
      <c r="F3088" s="1">
        <v>8154</v>
      </c>
      <c r="G3088" s="1">
        <v>82.94</v>
      </c>
      <c r="H3088" s="1">
        <v>98</v>
      </c>
      <c r="I3088" s="1">
        <v>105</v>
      </c>
      <c r="J3088" s="1" t="s">
        <v>48</v>
      </c>
      <c r="K3088" s="9" t="str">
        <f t="shared" si="48"/>
        <v>GPA</v>
      </c>
    </row>
    <row r="3089" spans="1:11" ht="15" customHeight="1">
      <c r="A3089" s="1">
        <v>8</v>
      </c>
      <c r="B3089" s="1">
        <v>409</v>
      </c>
      <c r="C3089" s="1" t="s">
        <v>53</v>
      </c>
      <c r="D3089" s="1" t="s">
        <v>4083</v>
      </c>
      <c r="E3089" s="1" t="s">
        <v>4084</v>
      </c>
      <c r="F3089" s="1">
        <v>937</v>
      </c>
      <c r="G3089" s="1">
        <v>11.43</v>
      </c>
      <c r="H3089" s="1">
        <v>82</v>
      </c>
      <c r="I3089" s="1">
        <v>105</v>
      </c>
      <c r="J3089" s="1" t="s">
        <v>48</v>
      </c>
      <c r="K3089" s="9" t="str">
        <f t="shared" si="48"/>
        <v>GPA</v>
      </c>
    </row>
    <row r="3090" spans="1:11" ht="15" customHeight="1">
      <c r="A3090" s="1">
        <v>8</v>
      </c>
      <c r="B3090" s="1">
        <v>409</v>
      </c>
      <c r="C3090" s="1" t="s">
        <v>53</v>
      </c>
      <c r="D3090" s="1" t="s">
        <v>4085</v>
      </c>
      <c r="E3090" s="1" t="s">
        <v>4086</v>
      </c>
      <c r="F3090" s="1">
        <v>9377</v>
      </c>
      <c r="G3090" s="1">
        <v>124.98</v>
      </c>
      <c r="H3090" s="1">
        <v>75</v>
      </c>
      <c r="I3090" s="1">
        <v>105</v>
      </c>
      <c r="J3090" s="1" t="s">
        <v>48</v>
      </c>
      <c r="K3090" s="9" t="str">
        <f t="shared" si="48"/>
        <v>GPA</v>
      </c>
    </row>
    <row r="3091" spans="1:11" ht="15" customHeight="1">
      <c r="A3091" s="1">
        <v>8</v>
      </c>
      <c r="B3091" s="1">
        <v>409</v>
      </c>
      <c r="C3091" s="1" t="s">
        <v>53</v>
      </c>
      <c r="D3091" s="1" t="s">
        <v>4087</v>
      </c>
      <c r="E3091" s="1" t="s">
        <v>4088</v>
      </c>
      <c r="F3091" s="1">
        <v>8308</v>
      </c>
      <c r="G3091" s="1">
        <v>106.91</v>
      </c>
      <c r="H3091" s="1">
        <v>78</v>
      </c>
      <c r="I3091" s="1">
        <v>105</v>
      </c>
      <c r="J3091" s="1" t="s">
        <v>48</v>
      </c>
      <c r="K3091" s="9" t="str">
        <f t="shared" si="48"/>
        <v>GPA</v>
      </c>
    </row>
    <row r="3092" spans="1:11" ht="15" customHeight="1">
      <c r="A3092" s="1">
        <v>8</v>
      </c>
      <c r="B3092" s="1">
        <v>409</v>
      </c>
      <c r="C3092" s="1" t="s">
        <v>53</v>
      </c>
      <c r="D3092" s="1" t="s">
        <v>4089</v>
      </c>
      <c r="E3092" s="1" t="s">
        <v>4090</v>
      </c>
      <c r="F3092" s="1">
        <v>4860</v>
      </c>
      <c r="G3092" s="1">
        <v>53.42</v>
      </c>
      <c r="H3092" s="1">
        <v>91</v>
      </c>
      <c r="I3092" s="1">
        <v>105</v>
      </c>
      <c r="J3092" s="1" t="s">
        <v>48</v>
      </c>
      <c r="K3092" s="9" t="str">
        <f t="shared" si="48"/>
        <v>GPA</v>
      </c>
    </row>
    <row r="3093" spans="1:11" ht="15" customHeight="1">
      <c r="A3093" s="1">
        <v>8</v>
      </c>
      <c r="B3093" s="1">
        <v>409</v>
      </c>
      <c r="C3093" s="1" t="s">
        <v>53</v>
      </c>
      <c r="D3093" s="1" t="s">
        <v>4091</v>
      </c>
      <c r="E3093" s="1" t="s">
        <v>4092</v>
      </c>
      <c r="F3093" s="1">
        <v>2157</v>
      </c>
      <c r="G3093" s="1">
        <v>68.760000000000005</v>
      </c>
      <c r="H3093" s="1">
        <v>31</v>
      </c>
      <c r="I3093" s="1">
        <v>105</v>
      </c>
      <c r="J3093" s="1" t="s">
        <v>48</v>
      </c>
      <c r="K3093" s="9" t="str">
        <f t="shared" si="48"/>
        <v>GPA</v>
      </c>
    </row>
    <row r="3094" spans="1:11" ht="15" customHeight="1">
      <c r="A3094" s="1">
        <v>8</v>
      </c>
      <c r="B3094" s="1">
        <v>409</v>
      </c>
      <c r="C3094" s="1" t="s">
        <v>53</v>
      </c>
      <c r="D3094" s="1" t="s">
        <v>4093</v>
      </c>
      <c r="E3094" s="1" t="s">
        <v>4094</v>
      </c>
      <c r="F3094" s="1">
        <v>4400</v>
      </c>
      <c r="G3094" s="1">
        <v>85.24</v>
      </c>
      <c r="H3094" s="1">
        <v>52</v>
      </c>
      <c r="I3094" s="1">
        <v>105</v>
      </c>
      <c r="J3094" s="1" t="s">
        <v>48</v>
      </c>
      <c r="K3094" s="9" t="str">
        <f t="shared" si="48"/>
        <v>GPA</v>
      </c>
    </row>
    <row r="3095" spans="1:11" ht="15" customHeight="1">
      <c r="A3095" s="1">
        <v>8</v>
      </c>
      <c r="B3095" s="1">
        <v>409</v>
      </c>
      <c r="C3095" s="1" t="s">
        <v>53</v>
      </c>
      <c r="D3095" s="1" t="s">
        <v>4095</v>
      </c>
      <c r="E3095" s="1" t="s">
        <v>4096</v>
      </c>
      <c r="F3095" s="1">
        <v>3996</v>
      </c>
      <c r="G3095" s="1">
        <v>66.78</v>
      </c>
      <c r="H3095" s="1">
        <v>60</v>
      </c>
      <c r="I3095" s="1">
        <v>105</v>
      </c>
      <c r="J3095" s="1" t="s">
        <v>48</v>
      </c>
      <c r="K3095" s="9" t="str">
        <f t="shared" si="48"/>
        <v>GPA</v>
      </c>
    </row>
    <row r="3096" spans="1:11" ht="15" customHeight="1">
      <c r="A3096" s="1">
        <v>8</v>
      </c>
      <c r="B3096" s="1">
        <v>409</v>
      </c>
      <c r="C3096" s="1" t="s">
        <v>53</v>
      </c>
      <c r="D3096" s="1" t="s">
        <v>4097</v>
      </c>
      <c r="E3096" s="1" t="s">
        <v>4098</v>
      </c>
      <c r="F3096" s="1">
        <v>3723</v>
      </c>
      <c r="G3096" s="1">
        <v>57.47</v>
      </c>
      <c r="H3096" s="1">
        <v>65</v>
      </c>
      <c r="I3096" s="1">
        <v>105</v>
      </c>
      <c r="J3096" s="1" t="s">
        <v>48</v>
      </c>
      <c r="K3096" s="9" t="str">
        <f t="shared" si="48"/>
        <v>GPA</v>
      </c>
    </row>
    <row r="3097" spans="1:11" ht="15" customHeight="1">
      <c r="A3097" s="1">
        <v>8</v>
      </c>
      <c r="B3097" s="1">
        <v>409</v>
      </c>
      <c r="C3097" s="1" t="s">
        <v>53</v>
      </c>
      <c r="D3097" s="1" t="s">
        <v>4099</v>
      </c>
      <c r="E3097" s="1" t="s">
        <v>4100</v>
      </c>
      <c r="F3097" s="1">
        <v>3726</v>
      </c>
      <c r="G3097" s="1">
        <v>30.83</v>
      </c>
      <c r="H3097" s="1">
        <v>121</v>
      </c>
      <c r="I3097" s="1">
        <v>105</v>
      </c>
      <c r="J3097" s="1" t="s">
        <v>48</v>
      </c>
      <c r="K3097" s="9" t="str">
        <f t="shared" si="48"/>
        <v>GPA</v>
      </c>
    </row>
    <row r="3098" spans="1:11" ht="15" customHeight="1">
      <c r="A3098" s="1">
        <v>8</v>
      </c>
      <c r="B3098" s="1">
        <v>409</v>
      </c>
      <c r="C3098" s="1" t="s">
        <v>53</v>
      </c>
      <c r="D3098" s="1" t="s">
        <v>4101</v>
      </c>
      <c r="E3098" s="1" t="s">
        <v>4102</v>
      </c>
      <c r="F3098" s="1">
        <v>519</v>
      </c>
      <c r="G3098" s="1">
        <v>11.04</v>
      </c>
      <c r="H3098" s="1">
        <v>47</v>
      </c>
      <c r="I3098" s="1">
        <v>105</v>
      </c>
      <c r="J3098" s="1" t="s">
        <v>48</v>
      </c>
      <c r="K3098" s="9" t="str">
        <f t="shared" si="48"/>
        <v>GPA</v>
      </c>
    </row>
    <row r="3099" spans="1:11" ht="15" customHeight="1">
      <c r="A3099" s="1">
        <v>8</v>
      </c>
      <c r="B3099" s="1">
        <v>409</v>
      </c>
      <c r="C3099" s="1" t="s">
        <v>21</v>
      </c>
      <c r="D3099" s="1" t="s">
        <v>454</v>
      </c>
      <c r="E3099" s="1" t="s">
        <v>455</v>
      </c>
      <c r="F3099" s="1">
        <v>12</v>
      </c>
      <c r="G3099" s="1">
        <v>0.13</v>
      </c>
      <c r="H3099" s="1">
        <v>92</v>
      </c>
      <c r="I3099" s="1">
        <v>25</v>
      </c>
      <c r="J3099" s="1" t="s">
        <v>48</v>
      </c>
      <c r="K3099" s="9" t="str">
        <f t="shared" si="48"/>
        <v>GPA</v>
      </c>
    </row>
    <row r="3100" spans="1:11" ht="15" customHeight="1">
      <c r="A3100" s="1">
        <v>8</v>
      </c>
      <c r="B3100" s="1">
        <v>409</v>
      </c>
      <c r="C3100" s="1" t="s">
        <v>21</v>
      </c>
      <c r="D3100" s="1" t="s">
        <v>456</v>
      </c>
      <c r="E3100" s="1" t="s">
        <v>457</v>
      </c>
      <c r="F3100" s="1">
        <v>2307</v>
      </c>
      <c r="G3100" s="1">
        <v>50.66</v>
      </c>
      <c r="H3100" s="1">
        <v>46</v>
      </c>
      <c r="I3100" s="1">
        <v>25</v>
      </c>
      <c r="J3100" s="1" t="s">
        <v>48</v>
      </c>
      <c r="K3100" s="9" t="str">
        <f t="shared" si="48"/>
        <v>GPA</v>
      </c>
    </row>
    <row r="3101" spans="1:11" ht="15" customHeight="1">
      <c r="A3101" s="1">
        <v>8</v>
      </c>
      <c r="B3101" s="1">
        <v>409</v>
      </c>
      <c r="C3101" s="1" t="s">
        <v>21</v>
      </c>
      <c r="D3101" s="1" t="s">
        <v>458</v>
      </c>
      <c r="E3101" s="1" t="s">
        <v>459</v>
      </c>
      <c r="F3101" s="1">
        <v>1720</v>
      </c>
      <c r="G3101" s="1">
        <v>26.3</v>
      </c>
      <c r="H3101" s="1">
        <v>65</v>
      </c>
      <c r="I3101" s="1">
        <v>25</v>
      </c>
      <c r="J3101" s="1" t="s">
        <v>48</v>
      </c>
      <c r="K3101" s="9" t="str">
        <f t="shared" si="48"/>
        <v>GPA</v>
      </c>
    </row>
    <row r="3102" spans="1:11" ht="15" customHeight="1">
      <c r="A3102" s="1">
        <v>8</v>
      </c>
      <c r="B3102" s="1">
        <v>409</v>
      </c>
      <c r="C3102" s="1" t="s">
        <v>18</v>
      </c>
      <c r="D3102" s="1" t="s">
        <v>460</v>
      </c>
      <c r="E3102" s="1" t="s">
        <v>461</v>
      </c>
      <c r="F3102" s="1">
        <v>105</v>
      </c>
      <c r="G3102" s="1">
        <v>2.97</v>
      </c>
      <c r="H3102" s="1">
        <v>35</v>
      </c>
      <c r="I3102" s="1">
        <v>24</v>
      </c>
      <c r="J3102" s="1" t="s">
        <v>48</v>
      </c>
      <c r="K3102" s="9" t="str">
        <f t="shared" si="48"/>
        <v>GPA</v>
      </c>
    </row>
    <row r="3103" spans="1:11" ht="15" customHeight="1">
      <c r="A3103" s="1">
        <v>8</v>
      </c>
      <c r="B3103" s="1">
        <v>409</v>
      </c>
      <c r="C3103" s="1" t="s">
        <v>18</v>
      </c>
      <c r="D3103" s="1" t="s">
        <v>462</v>
      </c>
      <c r="E3103" s="1" t="s">
        <v>463</v>
      </c>
      <c r="F3103" s="1">
        <v>363</v>
      </c>
      <c r="G3103" s="1">
        <v>3.49</v>
      </c>
      <c r="H3103" s="1">
        <v>104</v>
      </c>
      <c r="I3103" s="1">
        <v>24</v>
      </c>
      <c r="J3103" s="1" t="s">
        <v>48</v>
      </c>
      <c r="K3103" s="9" t="str">
        <f t="shared" si="48"/>
        <v>GPA</v>
      </c>
    </row>
    <row r="3104" spans="1:11" ht="15" customHeight="1">
      <c r="A3104" s="1">
        <v>8</v>
      </c>
      <c r="B3104" s="1">
        <v>409</v>
      </c>
      <c r="C3104" s="1" t="s">
        <v>19</v>
      </c>
      <c r="D3104" s="1" t="s">
        <v>464</v>
      </c>
      <c r="E3104" s="1" t="s">
        <v>465</v>
      </c>
      <c r="F3104" s="1">
        <v>934</v>
      </c>
      <c r="G3104" s="1">
        <v>30.81</v>
      </c>
      <c r="H3104" s="1">
        <v>30</v>
      </c>
      <c r="I3104" s="1">
        <v>25</v>
      </c>
      <c r="J3104" s="1" t="s">
        <v>48</v>
      </c>
      <c r="K3104" s="9" t="str">
        <f t="shared" si="48"/>
        <v>GPA</v>
      </c>
    </row>
    <row r="3105" spans="1:11" ht="15" customHeight="1">
      <c r="A3105" s="1">
        <v>8</v>
      </c>
      <c r="B3105" s="1">
        <v>409</v>
      </c>
      <c r="C3105" s="1" t="s">
        <v>20</v>
      </c>
      <c r="D3105" s="1" t="s">
        <v>466</v>
      </c>
      <c r="E3105" s="1" t="s">
        <v>467</v>
      </c>
      <c r="F3105" s="1">
        <v>6</v>
      </c>
      <c r="G3105" s="1">
        <v>0.85</v>
      </c>
      <c r="H3105" s="1">
        <v>7</v>
      </c>
      <c r="I3105" s="1">
        <v>22</v>
      </c>
      <c r="J3105" s="1" t="s">
        <v>48</v>
      </c>
      <c r="K3105" s="9" t="str">
        <f t="shared" si="48"/>
        <v>GPA</v>
      </c>
    </row>
    <row r="3106" spans="1:11" ht="15" customHeight="1">
      <c r="A3106" s="1">
        <v>8</v>
      </c>
      <c r="B3106" s="1">
        <v>409</v>
      </c>
      <c r="C3106" s="1" t="s">
        <v>53</v>
      </c>
      <c r="D3106" s="1" t="s">
        <v>468</v>
      </c>
      <c r="E3106" s="1" t="s">
        <v>469</v>
      </c>
      <c r="F3106" s="1">
        <v>2710</v>
      </c>
      <c r="G3106" s="1">
        <v>31.88</v>
      </c>
      <c r="H3106" s="1">
        <v>85</v>
      </c>
      <c r="I3106" s="1">
        <v>105</v>
      </c>
      <c r="J3106" s="1" t="s">
        <v>48</v>
      </c>
      <c r="K3106" s="9" t="str">
        <f t="shared" si="48"/>
        <v>GPA</v>
      </c>
    </row>
    <row r="3107" spans="1:11" ht="15" customHeight="1">
      <c r="A3107" s="1">
        <v>8</v>
      </c>
      <c r="B3107" s="1">
        <v>409</v>
      </c>
      <c r="C3107" s="1" t="s">
        <v>18</v>
      </c>
      <c r="D3107" s="1" t="s">
        <v>470</v>
      </c>
      <c r="E3107" s="1" t="s">
        <v>471</v>
      </c>
      <c r="F3107" s="1">
        <v>413</v>
      </c>
      <c r="G3107" s="1">
        <v>4.41</v>
      </c>
      <c r="H3107" s="1">
        <v>94</v>
      </c>
      <c r="I3107" s="1">
        <v>24</v>
      </c>
      <c r="J3107" s="1" t="s">
        <v>48</v>
      </c>
      <c r="K3107" s="9" t="str">
        <f t="shared" si="48"/>
        <v>GPA</v>
      </c>
    </row>
    <row r="3108" spans="1:11" ht="15" customHeight="1">
      <c r="A3108" s="1">
        <v>8</v>
      </c>
      <c r="B3108" s="1">
        <v>409</v>
      </c>
      <c r="C3108" s="1" t="s">
        <v>18</v>
      </c>
      <c r="D3108" s="1" t="s">
        <v>472</v>
      </c>
      <c r="E3108" s="1" t="s">
        <v>473</v>
      </c>
      <c r="F3108" s="1">
        <v>260</v>
      </c>
      <c r="G3108" s="1">
        <v>7.31</v>
      </c>
      <c r="H3108" s="1">
        <v>36</v>
      </c>
      <c r="I3108" s="1">
        <v>24</v>
      </c>
      <c r="J3108" s="1" t="s">
        <v>48</v>
      </c>
      <c r="K3108" s="9" t="str">
        <f t="shared" si="48"/>
        <v>GPA</v>
      </c>
    </row>
    <row r="3109" spans="1:11" ht="15" customHeight="1">
      <c r="A3109" s="1">
        <v>8</v>
      </c>
      <c r="B3109" s="1">
        <v>409</v>
      </c>
      <c r="C3109" s="1" t="s">
        <v>20</v>
      </c>
      <c r="D3109" s="1" t="s">
        <v>474</v>
      </c>
      <c r="E3109" s="1" t="s">
        <v>475</v>
      </c>
      <c r="F3109" s="1">
        <v>131</v>
      </c>
      <c r="G3109" s="1">
        <v>11.62</v>
      </c>
      <c r="H3109" s="1">
        <v>11</v>
      </c>
      <c r="I3109" s="1">
        <v>22</v>
      </c>
      <c r="J3109" s="1" t="s">
        <v>48</v>
      </c>
      <c r="K3109" s="9" t="str">
        <f t="shared" si="48"/>
        <v>GPA</v>
      </c>
    </row>
    <row r="3110" spans="1:11" ht="15" customHeight="1">
      <c r="A3110" s="1">
        <v>8</v>
      </c>
      <c r="B3110" s="1">
        <v>409</v>
      </c>
      <c r="C3110" s="1" t="s">
        <v>19</v>
      </c>
      <c r="D3110" s="1" t="s">
        <v>474</v>
      </c>
      <c r="E3110" s="1" t="s">
        <v>475</v>
      </c>
      <c r="F3110" s="1">
        <v>23</v>
      </c>
      <c r="G3110" s="1">
        <v>2.04</v>
      </c>
      <c r="H3110" s="1">
        <v>11</v>
      </c>
      <c r="I3110" s="1">
        <v>25</v>
      </c>
      <c r="J3110" s="1" t="s">
        <v>48</v>
      </c>
      <c r="K3110" s="9" t="str">
        <f t="shared" si="48"/>
        <v>GPA</v>
      </c>
    </row>
    <row r="3111" spans="1:11" ht="15" customHeight="1">
      <c r="A3111" s="1">
        <v>8</v>
      </c>
      <c r="B3111" s="1">
        <v>409</v>
      </c>
      <c r="C3111" s="1" t="s">
        <v>53</v>
      </c>
      <c r="D3111" s="1" t="s">
        <v>474</v>
      </c>
      <c r="E3111" s="1" t="s">
        <v>475</v>
      </c>
      <c r="F3111" s="1">
        <v>642</v>
      </c>
      <c r="G3111" s="1">
        <v>13.03</v>
      </c>
      <c r="H3111" s="1">
        <v>49</v>
      </c>
      <c r="I3111" s="1">
        <v>105</v>
      </c>
      <c r="J3111" s="1" t="s">
        <v>48</v>
      </c>
      <c r="K3111" s="9" t="str">
        <f t="shared" si="48"/>
        <v>GPA</v>
      </c>
    </row>
    <row r="3112" spans="1:11" ht="15" customHeight="1">
      <c r="A3112" s="1">
        <v>8</v>
      </c>
      <c r="B3112" s="1">
        <v>930</v>
      </c>
      <c r="C3112" s="1" t="s">
        <v>19</v>
      </c>
      <c r="D3112" s="1" t="s">
        <v>3009</v>
      </c>
      <c r="E3112" s="1" t="s">
        <v>3010</v>
      </c>
      <c r="F3112" s="1">
        <v>3214</v>
      </c>
      <c r="G3112" s="1">
        <v>119.91</v>
      </c>
      <c r="H3112" s="1">
        <v>27</v>
      </c>
      <c r="I3112" s="1">
        <v>0</v>
      </c>
      <c r="J3112" s="1" t="s">
        <v>48</v>
      </c>
      <c r="K3112" s="9" t="str">
        <f t="shared" si="48"/>
        <v>GPA</v>
      </c>
    </row>
    <row r="3113" spans="1:11" ht="15" customHeight="1">
      <c r="A3113" s="1">
        <v>8</v>
      </c>
      <c r="B3113" s="1">
        <v>930</v>
      </c>
      <c r="C3113" s="1" t="s">
        <v>21</v>
      </c>
      <c r="D3113" s="1" t="s">
        <v>3011</v>
      </c>
      <c r="E3113" s="1" t="s">
        <v>3012</v>
      </c>
      <c r="F3113" s="1">
        <v>864</v>
      </c>
      <c r="G3113" s="1">
        <v>71.77</v>
      </c>
      <c r="H3113" s="1">
        <v>12</v>
      </c>
      <c r="I3113" s="1">
        <v>0</v>
      </c>
      <c r="J3113" s="1" t="s">
        <v>48</v>
      </c>
      <c r="K3113" s="9" t="str">
        <f t="shared" si="48"/>
        <v>GPA</v>
      </c>
    </row>
    <row r="3114" spans="1:11" ht="15" customHeight="1">
      <c r="A3114" s="1">
        <v>8</v>
      </c>
      <c r="B3114" s="1">
        <v>930</v>
      </c>
      <c r="C3114" s="1" t="s">
        <v>20</v>
      </c>
      <c r="D3114" s="1" t="s">
        <v>3013</v>
      </c>
      <c r="E3114" s="1" t="s">
        <v>3014</v>
      </c>
      <c r="F3114" s="1">
        <v>583</v>
      </c>
      <c r="G3114" s="1">
        <v>38.409999999999997</v>
      </c>
      <c r="H3114" s="1">
        <v>15</v>
      </c>
      <c r="I3114" s="1">
        <v>0</v>
      </c>
      <c r="J3114" s="1" t="s">
        <v>48</v>
      </c>
      <c r="K3114" s="9" t="str">
        <f t="shared" si="48"/>
        <v>GPA</v>
      </c>
    </row>
    <row r="3115" spans="1:11" ht="15" customHeight="1">
      <c r="A3115" s="1">
        <v>8</v>
      </c>
      <c r="B3115" s="1">
        <v>930</v>
      </c>
      <c r="C3115" s="1" t="s">
        <v>19</v>
      </c>
      <c r="D3115" s="1" t="s">
        <v>3015</v>
      </c>
      <c r="E3115" s="1" t="s">
        <v>3016</v>
      </c>
      <c r="F3115" s="1">
        <v>907</v>
      </c>
      <c r="G3115" s="1">
        <v>89.05</v>
      </c>
      <c r="H3115" s="1">
        <v>10</v>
      </c>
      <c r="I3115" s="1">
        <v>0</v>
      </c>
      <c r="J3115" s="1" t="s">
        <v>48</v>
      </c>
      <c r="K3115" s="9" t="str">
        <f t="shared" si="48"/>
        <v>GPA</v>
      </c>
    </row>
    <row r="3116" spans="1:11" ht="15" customHeight="1">
      <c r="A3116" s="1">
        <v>8</v>
      </c>
      <c r="B3116" s="1">
        <v>930</v>
      </c>
      <c r="C3116" s="1" t="s">
        <v>21</v>
      </c>
      <c r="D3116" s="1" t="s">
        <v>3017</v>
      </c>
      <c r="E3116" s="1" t="s">
        <v>3018</v>
      </c>
      <c r="F3116" s="1">
        <v>2356</v>
      </c>
      <c r="G3116" s="1">
        <v>109.15</v>
      </c>
      <c r="H3116" s="1">
        <v>22</v>
      </c>
      <c r="I3116" s="1">
        <v>0</v>
      </c>
      <c r="J3116" s="1" t="s">
        <v>48</v>
      </c>
      <c r="K3116" s="9" t="str">
        <f t="shared" si="48"/>
        <v>GPA</v>
      </c>
    </row>
    <row r="3117" spans="1:11" ht="15" customHeight="1">
      <c r="A3117" s="1">
        <v>8</v>
      </c>
      <c r="B3117" s="1">
        <v>930</v>
      </c>
      <c r="C3117" s="1" t="s">
        <v>20</v>
      </c>
      <c r="D3117" s="1" t="s">
        <v>3019</v>
      </c>
      <c r="E3117" s="1" t="s">
        <v>3020</v>
      </c>
      <c r="F3117" s="1">
        <v>1</v>
      </c>
      <c r="G3117" s="1">
        <v>0.01</v>
      </c>
      <c r="H3117" s="1">
        <v>100</v>
      </c>
      <c r="I3117" s="1">
        <v>0</v>
      </c>
      <c r="J3117" s="1" t="s">
        <v>48</v>
      </c>
      <c r="K3117" s="9" t="str">
        <f t="shared" si="48"/>
        <v>GPA</v>
      </c>
    </row>
    <row r="3118" spans="1:11" ht="15" customHeight="1">
      <c r="A3118" s="1">
        <v>8</v>
      </c>
      <c r="B3118" s="1">
        <v>930</v>
      </c>
      <c r="C3118" s="1" t="s">
        <v>18</v>
      </c>
      <c r="D3118" s="1" t="s">
        <v>3021</v>
      </c>
      <c r="E3118" s="1" t="s">
        <v>3022</v>
      </c>
      <c r="F3118" s="1">
        <v>614</v>
      </c>
      <c r="G3118" s="1">
        <v>17.28</v>
      </c>
      <c r="H3118" s="1">
        <v>36</v>
      </c>
      <c r="I3118" s="1">
        <v>0</v>
      </c>
      <c r="J3118" s="1" t="s">
        <v>48</v>
      </c>
      <c r="K3118" s="9" t="str">
        <f t="shared" si="48"/>
        <v>GPA</v>
      </c>
    </row>
    <row r="3119" spans="1:11" ht="15" customHeight="1">
      <c r="A3119" s="1">
        <v>8</v>
      </c>
      <c r="B3119" s="1">
        <v>930</v>
      </c>
      <c r="C3119" s="1" t="s">
        <v>19</v>
      </c>
      <c r="D3119" s="1" t="s">
        <v>3023</v>
      </c>
      <c r="E3119" s="1" t="s">
        <v>3024</v>
      </c>
      <c r="F3119" s="1">
        <v>2870</v>
      </c>
      <c r="G3119" s="1">
        <v>105.78</v>
      </c>
      <c r="H3119" s="1">
        <v>27</v>
      </c>
      <c r="I3119" s="1">
        <v>0</v>
      </c>
      <c r="J3119" s="1" t="s">
        <v>48</v>
      </c>
      <c r="K3119" s="9" t="str">
        <f t="shared" si="48"/>
        <v>GPA</v>
      </c>
    </row>
    <row r="3120" spans="1:11" ht="15" customHeight="1">
      <c r="A3120" s="1">
        <v>8</v>
      </c>
      <c r="B3120" s="1">
        <v>930</v>
      </c>
      <c r="C3120" s="1" t="s">
        <v>21</v>
      </c>
      <c r="D3120" s="1" t="s">
        <v>3025</v>
      </c>
      <c r="E3120" s="1" t="s">
        <v>3026</v>
      </c>
      <c r="F3120" s="1">
        <v>2637</v>
      </c>
      <c r="G3120" s="1">
        <v>101.09</v>
      </c>
      <c r="H3120" s="1">
        <v>26</v>
      </c>
      <c r="I3120" s="1">
        <v>0</v>
      </c>
      <c r="J3120" s="1" t="s">
        <v>48</v>
      </c>
      <c r="K3120" s="9" t="str">
        <f t="shared" si="48"/>
        <v>GPA</v>
      </c>
    </row>
    <row r="3121" spans="1:11" ht="15" customHeight="1">
      <c r="A3121" s="1">
        <v>8</v>
      </c>
      <c r="B3121" s="1">
        <v>930</v>
      </c>
      <c r="C3121" s="1" t="s">
        <v>19</v>
      </c>
      <c r="D3121" s="1" t="s">
        <v>3033</v>
      </c>
      <c r="E3121" s="1" t="s">
        <v>3034</v>
      </c>
      <c r="F3121" s="1">
        <v>302</v>
      </c>
      <c r="G3121" s="1">
        <v>6.5</v>
      </c>
      <c r="H3121" s="1">
        <v>46</v>
      </c>
      <c r="I3121" s="1">
        <v>0</v>
      </c>
      <c r="J3121" s="1" t="s">
        <v>48</v>
      </c>
      <c r="K3121" s="9" t="str">
        <f t="shared" si="48"/>
        <v>GPA</v>
      </c>
    </row>
    <row r="3122" spans="1:11" ht="15" customHeight="1">
      <c r="A3122" s="1">
        <v>8</v>
      </c>
      <c r="B3122" s="1">
        <v>930</v>
      </c>
      <c r="C3122" s="1" t="s">
        <v>18</v>
      </c>
      <c r="D3122" s="1" t="s">
        <v>3035</v>
      </c>
      <c r="E3122" s="1" t="s">
        <v>3036</v>
      </c>
      <c r="F3122" s="1">
        <v>2</v>
      </c>
      <c r="G3122" s="1">
        <v>6.67</v>
      </c>
      <c r="H3122" s="1">
        <v>0</v>
      </c>
      <c r="I3122" s="1">
        <v>0</v>
      </c>
      <c r="J3122" s="1" t="s">
        <v>48</v>
      </c>
      <c r="K3122" s="9" t="str">
        <f t="shared" si="48"/>
        <v>GPA</v>
      </c>
    </row>
    <row r="3123" spans="1:11" ht="15" customHeight="1">
      <c r="A3123" s="1">
        <v>8</v>
      </c>
      <c r="B3123" s="1">
        <v>930</v>
      </c>
      <c r="C3123" s="1" t="s">
        <v>19</v>
      </c>
      <c r="D3123" s="1" t="s">
        <v>3037</v>
      </c>
      <c r="E3123" s="1" t="s">
        <v>3038</v>
      </c>
      <c r="F3123" s="1">
        <v>242</v>
      </c>
      <c r="G3123" s="1">
        <v>5.6</v>
      </c>
      <c r="H3123" s="1">
        <v>43</v>
      </c>
      <c r="I3123" s="1">
        <v>0</v>
      </c>
      <c r="J3123" s="1" t="s">
        <v>48</v>
      </c>
      <c r="K3123" s="9" t="str">
        <f t="shared" si="48"/>
        <v>GPA</v>
      </c>
    </row>
    <row r="3124" spans="1:11" ht="15" customHeight="1">
      <c r="A3124" s="1">
        <v>8</v>
      </c>
      <c r="B3124" s="1">
        <v>930</v>
      </c>
      <c r="C3124" s="1" t="s">
        <v>18</v>
      </c>
      <c r="D3124" s="1" t="s">
        <v>3039</v>
      </c>
      <c r="E3124" s="1" t="s">
        <v>3040</v>
      </c>
      <c r="F3124" s="1">
        <v>10</v>
      </c>
      <c r="G3124" s="1">
        <v>2.99</v>
      </c>
      <c r="H3124" s="1">
        <v>3</v>
      </c>
      <c r="I3124" s="1">
        <v>0</v>
      </c>
      <c r="J3124" s="1" t="s">
        <v>48</v>
      </c>
      <c r="K3124" s="9" t="str">
        <f t="shared" si="48"/>
        <v>GPA</v>
      </c>
    </row>
    <row r="3125" spans="1:11" ht="15" customHeight="1">
      <c r="A3125" s="1">
        <v>8</v>
      </c>
      <c r="B3125" s="1">
        <v>930</v>
      </c>
      <c r="C3125" s="1" t="s">
        <v>19</v>
      </c>
      <c r="D3125" s="1" t="s">
        <v>3039</v>
      </c>
      <c r="E3125" s="1" t="s">
        <v>3040</v>
      </c>
      <c r="F3125" s="1">
        <v>231</v>
      </c>
      <c r="G3125" s="1">
        <v>27.38</v>
      </c>
      <c r="H3125" s="1">
        <v>8</v>
      </c>
      <c r="I3125" s="1">
        <v>0</v>
      </c>
      <c r="J3125" s="1" t="s">
        <v>48</v>
      </c>
      <c r="K3125" s="9" t="str">
        <f t="shared" si="48"/>
        <v>GPA</v>
      </c>
    </row>
    <row r="3126" spans="1:11" ht="15" customHeight="1">
      <c r="A3126" s="1">
        <v>8</v>
      </c>
      <c r="B3126" s="1">
        <v>930</v>
      </c>
      <c r="C3126" s="1" t="s">
        <v>18</v>
      </c>
      <c r="D3126" s="1" t="s">
        <v>3041</v>
      </c>
      <c r="E3126" s="1" t="s">
        <v>3042</v>
      </c>
      <c r="F3126" s="1">
        <v>326</v>
      </c>
      <c r="G3126" s="1">
        <v>12.14</v>
      </c>
      <c r="H3126" s="1">
        <v>27</v>
      </c>
      <c r="I3126" s="1">
        <v>0</v>
      </c>
      <c r="J3126" s="1" t="s">
        <v>48</v>
      </c>
      <c r="K3126" s="9" t="str">
        <f t="shared" si="48"/>
        <v>GPA</v>
      </c>
    </row>
    <row r="3127" spans="1:11" ht="15" customHeight="1">
      <c r="A3127" s="1">
        <v>8</v>
      </c>
      <c r="B3127" s="1">
        <v>930</v>
      </c>
      <c r="C3127" s="1" t="s">
        <v>19</v>
      </c>
      <c r="D3127" s="1" t="s">
        <v>3043</v>
      </c>
      <c r="E3127" s="1" t="s">
        <v>3044</v>
      </c>
      <c r="F3127" s="1">
        <v>3506</v>
      </c>
      <c r="G3127" s="1">
        <v>139.84</v>
      </c>
      <c r="H3127" s="1">
        <v>25</v>
      </c>
      <c r="I3127" s="1">
        <v>0</v>
      </c>
      <c r="J3127" s="1" t="s">
        <v>48</v>
      </c>
      <c r="K3127" s="9" t="str">
        <f t="shared" si="48"/>
        <v>GPA</v>
      </c>
    </row>
    <row r="3128" spans="1:11" ht="15" customHeight="1">
      <c r="A3128" s="1">
        <v>8</v>
      </c>
      <c r="B3128" s="1">
        <v>930</v>
      </c>
      <c r="C3128" s="1" t="s">
        <v>21</v>
      </c>
      <c r="D3128" s="1" t="s">
        <v>3045</v>
      </c>
      <c r="E3128" s="1" t="s">
        <v>3046</v>
      </c>
      <c r="F3128" s="1">
        <v>1431</v>
      </c>
      <c r="G3128" s="1">
        <v>57.45</v>
      </c>
      <c r="H3128" s="1">
        <v>25</v>
      </c>
      <c r="I3128" s="1">
        <v>0</v>
      </c>
      <c r="J3128" s="1" t="s">
        <v>48</v>
      </c>
      <c r="K3128" s="9" t="str">
        <f t="shared" si="48"/>
        <v>GPA</v>
      </c>
    </row>
    <row r="3129" spans="1:11" ht="15" customHeight="1">
      <c r="A3129" s="1">
        <v>8</v>
      </c>
      <c r="B3129" s="1">
        <v>930</v>
      </c>
      <c r="C3129" s="1" t="s">
        <v>20</v>
      </c>
      <c r="D3129" s="1" t="s">
        <v>3047</v>
      </c>
      <c r="E3129" s="1" t="s">
        <v>3048</v>
      </c>
      <c r="F3129" s="1">
        <v>363</v>
      </c>
      <c r="G3129" s="1">
        <v>16.8</v>
      </c>
      <c r="H3129" s="1">
        <v>22</v>
      </c>
      <c r="I3129" s="1">
        <v>0</v>
      </c>
      <c r="J3129" s="1" t="s">
        <v>48</v>
      </c>
      <c r="K3129" s="9" t="str">
        <f t="shared" si="48"/>
        <v>GPA</v>
      </c>
    </row>
    <row r="3130" spans="1:11" ht="15" customHeight="1">
      <c r="A3130" s="1">
        <v>8</v>
      </c>
      <c r="B3130" s="1">
        <v>930</v>
      </c>
      <c r="C3130" s="1" t="s">
        <v>21</v>
      </c>
      <c r="D3130" s="1" t="s">
        <v>3049</v>
      </c>
      <c r="E3130" s="1" t="s">
        <v>3050</v>
      </c>
      <c r="F3130" s="1">
        <v>1459</v>
      </c>
      <c r="G3130" s="1">
        <v>59.17</v>
      </c>
      <c r="H3130" s="1">
        <v>25</v>
      </c>
      <c r="I3130" s="1">
        <v>0</v>
      </c>
      <c r="J3130" s="1" t="s">
        <v>48</v>
      </c>
      <c r="K3130" s="9" t="str">
        <f t="shared" si="48"/>
        <v>GPA</v>
      </c>
    </row>
    <row r="3131" spans="1:11" ht="15" customHeight="1">
      <c r="A3131" s="1">
        <v>8</v>
      </c>
      <c r="B3131" s="1">
        <v>930</v>
      </c>
      <c r="C3131" s="1" t="s">
        <v>21</v>
      </c>
      <c r="D3131" s="1" t="s">
        <v>3051</v>
      </c>
      <c r="E3131" s="1" t="s">
        <v>3052</v>
      </c>
      <c r="F3131" s="1">
        <v>2269</v>
      </c>
      <c r="G3131" s="1">
        <v>88.32</v>
      </c>
      <c r="H3131" s="1">
        <v>26</v>
      </c>
      <c r="I3131" s="1">
        <v>0</v>
      </c>
      <c r="J3131" s="1" t="s">
        <v>48</v>
      </c>
      <c r="K3131" s="9" t="str">
        <f t="shared" si="48"/>
        <v>GPA</v>
      </c>
    </row>
    <row r="3132" spans="1:11" ht="15" customHeight="1">
      <c r="A3132" s="1">
        <v>8</v>
      </c>
      <c r="B3132" s="1">
        <v>930</v>
      </c>
      <c r="C3132" s="1" t="s">
        <v>19</v>
      </c>
      <c r="D3132" s="1" t="s">
        <v>3051</v>
      </c>
      <c r="E3132" s="1" t="s">
        <v>3052</v>
      </c>
      <c r="F3132" s="1">
        <v>74</v>
      </c>
      <c r="G3132" s="1">
        <v>2.0099999999999998</v>
      </c>
      <c r="H3132" s="1">
        <v>37</v>
      </c>
      <c r="I3132" s="1">
        <v>0</v>
      </c>
      <c r="J3132" s="1" t="s">
        <v>48</v>
      </c>
      <c r="K3132" s="9" t="str">
        <f t="shared" si="48"/>
        <v>GPA</v>
      </c>
    </row>
    <row r="3133" spans="1:11" ht="15" customHeight="1">
      <c r="A3133" s="1">
        <v>8</v>
      </c>
      <c r="B3133" s="1">
        <v>930</v>
      </c>
      <c r="C3133" s="1" t="s">
        <v>19</v>
      </c>
      <c r="D3133" s="1" t="s">
        <v>3053</v>
      </c>
      <c r="E3133" s="1" t="s">
        <v>3054</v>
      </c>
      <c r="F3133" s="1">
        <v>6393</v>
      </c>
      <c r="G3133" s="1">
        <v>147.30000000000001</v>
      </c>
      <c r="H3133" s="1">
        <v>43</v>
      </c>
      <c r="I3133" s="1">
        <v>0</v>
      </c>
      <c r="J3133" s="1" t="s">
        <v>48</v>
      </c>
      <c r="K3133" s="9" t="str">
        <f t="shared" si="48"/>
        <v>GPA</v>
      </c>
    </row>
    <row r="3134" spans="1:11" ht="15" customHeight="1">
      <c r="A3134" s="1">
        <v>8</v>
      </c>
      <c r="B3134" s="1">
        <v>930</v>
      </c>
      <c r="C3134" s="1" t="s">
        <v>21</v>
      </c>
      <c r="D3134" s="1" t="s">
        <v>3055</v>
      </c>
      <c r="E3134" s="1" t="s">
        <v>3056</v>
      </c>
      <c r="F3134" s="1">
        <v>2120</v>
      </c>
      <c r="G3134" s="1">
        <v>67.69</v>
      </c>
      <c r="H3134" s="1">
        <v>31</v>
      </c>
      <c r="I3134" s="1">
        <v>0</v>
      </c>
      <c r="J3134" s="1" t="s">
        <v>48</v>
      </c>
      <c r="K3134" s="9" t="str">
        <f t="shared" si="48"/>
        <v>GPA</v>
      </c>
    </row>
    <row r="3135" spans="1:11" ht="15" customHeight="1">
      <c r="A3135" s="1">
        <v>8</v>
      </c>
      <c r="B3135" s="1">
        <v>930</v>
      </c>
      <c r="C3135" s="1" t="s">
        <v>20</v>
      </c>
      <c r="D3135" s="1" t="s">
        <v>3057</v>
      </c>
      <c r="E3135" s="1" t="s">
        <v>3058</v>
      </c>
      <c r="F3135" s="1">
        <v>1773</v>
      </c>
      <c r="G3135" s="1">
        <v>65.430000000000007</v>
      </c>
      <c r="H3135" s="1">
        <v>27</v>
      </c>
      <c r="I3135" s="1">
        <v>0</v>
      </c>
      <c r="J3135" s="1" t="s">
        <v>48</v>
      </c>
      <c r="K3135" s="9" t="str">
        <f t="shared" si="48"/>
        <v>GPA</v>
      </c>
    </row>
    <row r="3136" spans="1:11" ht="15" customHeight="1">
      <c r="A3136" s="1">
        <v>8</v>
      </c>
      <c r="B3136" s="1">
        <v>930</v>
      </c>
      <c r="C3136" s="1" t="s">
        <v>19</v>
      </c>
      <c r="D3136" s="1" t="s">
        <v>3057</v>
      </c>
      <c r="E3136" s="1" t="s">
        <v>3058</v>
      </c>
      <c r="F3136" s="1">
        <v>32</v>
      </c>
      <c r="G3136" s="1">
        <v>0.4</v>
      </c>
      <c r="H3136" s="1">
        <v>80</v>
      </c>
      <c r="I3136" s="1">
        <v>0</v>
      </c>
      <c r="J3136" s="1" t="s">
        <v>48</v>
      </c>
      <c r="K3136" s="9" t="str">
        <f t="shared" si="48"/>
        <v>GPA</v>
      </c>
    </row>
    <row r="3137" spans="1:11" ht="15" customHeight="1">
      <c r="A3137" s="1">
        <v>8</v>
      </c>
      <c r="B3137" s="1">
        <v>930</v>
      </c>
      <c r="C3137" s="1" t="s">
        <v>18</v>
      </c>
      <c r="D3137" s="1" t="s">
        <v>3059</v>
      </c>
      <c r="E3137" s="1" t="s">
        <v>3060</v>
      </c>
      <c r="F3137" s="1">
        <v>31</v>
      </c>
      <c r="G3137" s="1">
        <v>3.83</v>
      </c>
      <c r="H3137" s="1">
        <v>8</v>
      </c>
      <c r="I3137" s="1">
        <v>0</v>
      </c>
      <c r="J3137" s="1" t="s">
        <v>48</v>
      </c>
      <c r="K3137" s="9" t="str">
        <f t="shared" si="48"/>
        <v>GPA</v>
      </c>
    </row>
    <row r="3138" spans="1:11" ht="15" customHeight="1">
      <c r="A3138" s="1">
        <v>8</v>
      </c>
      <c r="B3138" s="1">
        <v>930</v>
      </c>
      <c r="C3138" s="1" t="s">
        <v>21</v>
      </c>
      <c r="D3138" s="1" t="s">
        <v>3061</v>
      </c>
      <c r="E3138" s="1" t="s">
        <v>3062</v>
      </c>
      <c r="F3138" s="1">
        <v>1394</v>
      </c>
      <c r="G3138" s="1">
        <v>33.700000000000003</v>
      </c>
      <c r="H3138" s="1">
        <v>41</v>
      </c>
      <c r="I3138" s="1">
        <v>0</v>
      </c>
      <c r="J3138" s="1" t="s">
        <v>48</v>
      </c>
      <c r="K3138" s="9" t="str">
        <f t="shared" ref="K3138:K3201" si="49">IF(J3138&lt;&gt;"",IF(OR(UPPER(J3138)="TERCEIRO",UPPER(J3138)="TERCEIRA"),"TERCEIRA",IF(UPPER(J3138)="GPA","GPA",J3138)),IF(LEFT(D3138,1)="T","TERCEIRA","GPA"))</f>
        <v>GPA</v>
      </c>
    </row>
    <row r="3139" spans="1:11" ht="15" customHeight="1">
      <c r="A3139" s="1">
        <v>8</v>
      </c>
      <c r="B3139" s="1">
        <v>930</v>
      </c>
      <c r="C3139" s="1" t="s">
        <v>21</v>
      </c>
      <c r="D3139" s="1" t="s">
        <v>3063</v>
      </c>
      <c r="E3139" s="1" t="s">
        <v>3064</v>
      </c>
      <c r="F3139" s="1">
        <v>1760</v>
      </c>
      <c r="G3139" s="1">
        <v>76.41</v>
      </c>
      <c r="H3139" s="1">
        <v>23</v>
      </c>
      <c r="I3139" s="1">
        <v>0</v>
      </c>
      <c r="J3139" s="1" t="s">
        <v>48</v>
      </c>
      <c r="K3139" s="9" t="str">
        <f t="shared" si="49"/>
        <v>GPA</v>
      </c>
    </row>
    <row r="3140" spans="1:11" ht="15" customHeight="1">
      <c r="A3140" s="1">
        <v>8</v>
      </c>
      <c r="B3140" s="1">
        <v>930</v>
      </c>
      <c r="C3140" s="1" t="s">
        <v>18</v>
      </c>
      <c r="D3140" s="1" t="s">
        <v>3065</v>
      </c>
      <c r="E3140" s="1" t="s">
        <v>3066</v>
      </c>
      <c r="F3140" s="1">
        <v>15</v>
      </c>
      <c r="G3140" s="1">
        <v>0.25</v>
      </c>
      <c r="H3140" s="1">
        <v>60</v>
      </c>
      <c r="I3140" s="1">
        <v>0</v>
      </c>
      <c r="J3140" s="1" t="s">
        <v>48</v>
      </c>
      <c r="K3140" s="9" t="str">
        <f t="shared" si="49"/>
        <v>GPA</v>
      </c>
    </row>
    <row r="3141" spans="1:11" ht="15" customHeight="1">
      <c r="A3141" s="1">
        <v>8</v>
      </c>
      <c r="B3141" s="1">
        <v>930</v>
      </c>
      <c r="C3141" s="1" t="s">
        <v>19</v>
      </c>
      <c r="D3141" s="1" t="s">
        <v>3067</v>
      </c>
      <c r="E3141" s="1" t="s">
        <v>3068</v>
      </c>
      <c r="F3141" s="1">
        <v>4250</v>
      </c>
      <c r="G3141" s="1">
        <v>134.93</v>
      </c>
      <c r="H3141" s="1">
        <v>31</v>
      </c>
      <c r="I3141" s="1">
        <v>0</v>
      </c>
      <c r="J3141" s="1" t="s">
        <v>48</v>
      </c>
      <c r="K3141" s="9" t="str">
        <f t="shared" si="49"/>
        <v>GPA</v>
      </c>
    </row>
    <row r="3142" spans="1:11" ht="15" customHeight="1">
      <c r="A3142" s="1">
        <v>8</v>
      </c>
      <c r="B3142" s="1">
        <v>930</v>
      </c>
      <c r="C3142" s="1" t="s">
        <v>21</v>
      </c>
      <c r="D3142" s="1" t="s">
        <v>3069</v>
      </c>
      <c r="E3142" s="1" t="s">
        <v>3070</v>
      </c>
      <c r="F3142" s="1">
        <v>363</v>
      </c>
      <c r="G3142" s="1">
        <v>32.6</v>
      </c>
      <c r="H3142" s="1">
        <v>11</v>
      </c>
      <c r="I3142" s="1">
        <v>0</v>
      </c>
      <c r="J3142" s="1" t="s">
        <v>48</v>
      </c>
      <c r="K3142" s="9" t="str">
        <f t="shared" si="49"/>
        <v>GPA</v>
      </c>
    </row>
    <row r="3143" spans="1:11" ht="15" customHeight="1">
      <c r="A3143" s="1">
        <v>8</v>
      </c>
      <c r="B3143" s="1">
        <v>930</v>
      </c>
      <c r="C3143" s="1" t="s">
        <v>18</v>
      </c>
      <c r="D3143" s="1" t="s">
        <v>3069</v>
      </c>
      <c r="E3143" s="1" t="s">
        <v>3070</v>
      </c>
      <c r="F3143" s="1">
        <v>32</v>
      </c>
      <c r="G3143" s="1">
        <v>0.57999999999999996</v>
      </c>
      <c r="H3143" s="1">
        <v>55</v>
      </c>
      <c r="I3143" s="1">
        <v>0</v>
      </c>
      <c r="J3143" s="1" t="s">
        <v>48</v>
      </c>
      <c r="K3143" s="9" t="str">
        <f t="shared" si="49"/>
        <v>GPA</v>
      </c>
    </row>
    <row r="3144" spans="1:11" ht="15" customHeight="1">
      <c r="A3144" s="1">
        <v>8</v>
      </c>
      <c r="B3144" s="1">
        <v>930</v>
      </c>
      <c r="C3144" s="1" t="s">
        <v>19</v>
      </c>
      <c r="D3144" s="1" t="s">
        <v>3069</v>
      </c>
      <c r="E3144" s="1" t="s">
        <v>3070</v>
      </c>
      <c r="F3144" s="1">
        <v>5</v>
      </c>
      <c r="G3144" s="1">
        <v>0.5</v>
      </c>
      <c r="H3144" s="1">
        <v>10</v>
      </c>
      <c r="I3144" s="1">
        <v>0</v>
      </c>
      <c r="J3144" s="1" t="s">
        <v>48</v>
      </c>
      <c r="K3144" s="9" t="str">
        <f t="shared" si="49"/>
        <v>GPA</v>
      </c>
    </row>
    <row r="3145" spans="1:11" ht="15" customHeight="1">
      <c r="A3145" s="1">
        <v>8</v>
      </c>
      <c r="B3145" s="1">
        <v>930</v>
      </c>
      <c r="C3145" s="1" t="s">
        <v>21</v>
      </c>
      <c r="D3145" s="1" t="s">
        <v>3073</v>
      </c>
      <c r="E3145" s="1" t="s">
        <v>3074</v>
      </c>
      <c r="F3145" s="1">
        <v>224</v>
      </c>
      <c r="G3145" s="1">
        <v>14.85</v>
      </c>
      <c r="H3145" s="1">
        <v>15</v>
      </c>
      <c r="I3145" s="1">
        <v>0</v>
      </c>
      <c r="J3145" s="1" t="s">
        <v>48</v>
      </c>
      <c r="K3145" s="9" t="str">
        <f t="shared" si="49"/>
        <v>GPA</v>
      </c>
    </row>
    <row r="3146" spans="1:11" ht="15" customHeight="1">
      <c r="A3146" s="1">
        <v>8</v>
      </c>
      <c r="B3146" s="1">
        <v>930</v>
      </c>
      <c r="C3146" s="1" t="s">
        <v>18</v>
      </c>
      <c r="D3146" s="1" t="s">
        <v>3075</v>
      </c>
      <c r="E3146" s="1" t="s">
        <v>3076</v>
      </c>
      <c r="F3146" s="1">
        <v>874</v>
      </c>
      <c r="G3146" s="1">
        <v>55.69</v>
      </c>
      <c r="H3146" s="1">
        <v>16</v>
      </c>
      <c r="I3146" s="1">
        <v>0</v>
      </c>
      <c r="J3146" s="1" t="s">
        <v>48</v>
      </c>
      <c r="K3146" s="9" t="str">
        <f t="shared" si="49"/>
        <v>GPA</v>
      </c>
    </row>
    <row r="3147" spans="1:11" ht="15" customHeight="1">
      <c r="A3147" s="1">
        <v>8</v>
      </c>
      <c r="B3147" s="1">
        <v>930</v>
      </c>
      <c r="C3147" s="1" t="s">
        <v>20</v>
      </c>
      <c r="D3147" s="1" t="s">
        <v>3075</v>
      </c>
      <c r="E3147" s="1" t="s">
        <v>3076</v>
      </c>
      <c r="F3147" s="1">
        <v>23</v>
      </c>
      <c r="G3147" s="1">
        <v>0.9</v>
      </c>
      <c r="H3147" s="1">
        <v>26</v>
      </c>
      <c r="I3147" s="1">
        <v>0</v>
      </c>
      <c r="J3147" s="1" t="s">
        <v>48</v>
      </c>
      <c r="K3147" s="9" t="str">
        <f t="shared" si="49"/>
        <v>GPA</v>
      </c>
    </row>
    <row r="3148" spans="1:11" ht="15" customHeight="1">
      <c r="A3148" s="1">
        <v>8</v>
      </c>
      <c r="B3148" s="1">
        <v>930</v>
      </c>
      <c r="C3148" s="1" t="s">
        <v>21</v>
      </c>
      <c r="D3148" s="1" t="s">
        <v>3077</v>
      </c>
      <c r="E3148" s="1" t="s">
        <v>3078</v>
      </c>
      <c r="F3148" s="1">
        <v>735</v>
      </c>
      <c r="G3148" s="1">
        <v>78.56</v>
      </c>
      <c r="H3148" s="1">
        <v>9</v>
      </c>
      <c r="I3148" s="1">
        <v>0</v>
      </c>
      <c r="J3148" s="1" t="s">
        <v>48</v>
      </c>
      <c r="K3148" s="9" t="str">
        <f t="shared" si="49"/>
        <v>GPA</v>
      </c>
    </row>
    <row r="3149" spans="1:11" ht="15" customHeight="1">
      <c r="A3149" s="1">
        <v>8</v>
      </c>
      <c r="B3149" s="1">
        <v>930</v>
      </c>
      <c r="C3149" s="1" t="s">
        <v>18</v>
      </c>
      <c r="D3149" s="1" t="s">
        <v>3079</v>
      </c>
      <c r="E3149" s="1" t="s">
        <v>3080</v>
      </c>
      <c r="F3149" s="1">
        <v>64</v>
      </c>
      <c r="G3149" s="1">
        <v>3.25</v>
      </c>
      <c r="H3149" s="1">
        <v>20</v>
      </c>
      <c r="I3149" s="1">
        <v>0</v>
      </c>
      <c r="J3149" s="1" t="s">
        <v>48</v>
      </c>
      <c r="K3149" s="9" t="str">
        <f t="shared" si="49"/>
        <v>GPA</v>
      </c>
    </row>
    <row r="3150" spans="1:11" ht="15" customHeight="1">
      <c r="A3150" s="1">
        <v>8</v>
      </c>
      <c r="B3150" s="1">
        <v>930</v>
      </c>
      <c r="C3150" s="1" t="s">
        <v>19</v>
      </c>
      <c r="D3150" s="1" t="s">
        <v>3081</v>
      </c>
      <c r="E3150" s="1" t="s">
        <v>3082</v>
      </c>
      <c r="F3150" s="1">
        <v>411</v>
      </c>
      <c r="G3150" s="1">
        <v>33.64</v>
      </c>
      <c r="H3150" s="1">
        <v>12</v>
      </c>
      <c r="I3150" s="1">
        <v>0</v>
      </c>
      <c r="J3150" s="1" t="s">
        <v>48</v>
      </c>
      <c r="K3150" s="9" t="str">
        <f t="shared" si="49"/>
        <v>GPA</v>
      </c>
    </row>
    <row r="3151" spans="1:11" ht="15" customHeight="1">
      <c r="A3151" s="1">
        <v>8</v>
      </c>
      <c r="B3151" s="1">
        <v>930</v>
      </c>
      <c r="C3151" s="1" t="s">
        <v>21</v>
      </c>
      <c r="D3151" s="1" t="s">
        <v>3083</v>
      </c>
      <c r="E3151" s="1" t="s">
        <v>3084</v>
      </c>
      <c r="F3151" s="1">
        <v>3036</v>
      </c>
      <c r="G3151" s="1">
        <v>16.41</v>
      </c>
      <c r="H3151" s="1">
        <v>185</v>
      </c>
      <c r="I3151" s="1">
        <v>0</v>
      </c>
      <c r="J3151" s="1" t="s">
        <v>48</v>
      </c>
      <c r="K3151" s="9" t="str">
        <f t="shared" si="49"/>
        <v>GPA</v>
      </c>
    </row>
    <row r="3152" spans="1:11" ht="15" customHeight="1">
      <c r="A3152" s="1">
        <v>8</v>
      </c>
      <c r="B3152" s="1">
        <v>930</v>
      </c>
      <c r="C3152" s="1" t="s">
        <v>53</v>
      </c>
      <c r="D3152" s="1" t="s">
        <v>4103</v>
      </c>
      <c r="E3152" s="1" t="s">
        <v>4104</v>
      </c>
      <c r="F3152" s="1">
        <v>116</v>
      </c>
      <c r="G3152" s="1">
        <v>0.74</v>
      </c>
      <c r="H3152" s="1">
        <v>157</v>
      </c>
      <c r="I3152" s="1">
        <v>0</v>
      </c>
      <c r="J3152" s="1" t="s">
        <v>48</v>
      </c>
      <c r="K3152" s="9" t="str">
        <f t="shared" si="49"/>
        <v>GPA</v>
      </c>
    </row>
    <row r="3153" spans="1:11" ht="15" customHeight="1">
      <c r="A3153" s="1">
        <v>8</v>
      </c>
      <c r="B3153" s="1">
        <v>930</v>
      </c>
      <c r="C3153" s="1" t="s">
        <v>19</v>
      </c>
      <c r="D3153" s="1" t="s">
        <v>3085</v>
      </c>
      <c r="E3153" s="1" t="s">
        <v>3086</v>
      </c>
      <c r="F3153" s="1">
        <v>2786</v>
      </c>
      <c r="G3153" s="1">
        <v>87.54</v>
      </c>
      <c r="H3153" s="1">
        <v>32</v>
      </c>
      <c r="I3153" s="1">
        <v>0</v>
      </c>
      <c r="J3153" s="1" t="s">
        <v>48</v>
      </c>
      <c r="K3153" s="9" t="str">
        <f t="shared" si="49"/>
        <v>GPA</v>
      </c>
    </row>
    <row r="3154" spans="1:11" ht="15" customHeight="1">
      <c r="A3154" s="1">
        <v>8</v>
      </c>
      <c r="B3154" s="1">
        <v>930</v>
      </c>
      <c r="C3154" s="1" t="s">
        <v>18</v>
      </c>
      <c r="D3154" s="1" t="s">
        <v>4105</v>
      </c>
      <c r="E3154" s="1" t="s">
        <v>4106</v>
      </c>
      <c r="F3154" s="1">
        <v>63</v>
      </c>
      <c r="G3154" s="1">
        <v>2.61</v>
      </c>
      <c r="H3154" s="1">
        <v>24</v>
      </c>
      <c r="I3154" s="1">
        <v>0</v>
      </c>
      <c r="J3154" s="1" t="s">
        <v>48</v>
      </c>
      <c r="K3154" s="9" t="str">
        <f t="shared" si="49"/>
        <v>GPA</v>
      </c>
    </row>
    <row r="3155" spans="1:11" ht="15" customHeight="1">
      <c r="A3155" s="1">
        <v>8</v>
      </c>
      <c r="B3155" s="1">
        <v>930</v>
      </c>
      <c r="C3155" s="1" t="s">
        <v>21</v>
      </c>
      <c r="D3155" s="1" t="s">
        <v>4107</v>
      </c>
      <c r="E3155" s="1" t="s">
        <v>4108</v>
      </c>
      <c r="F3155" s="1">
        <v>87</v>
      </c>
      <c r="G3155" s="1">
        <v>5.59</v>
      </c>
      <c r="H3155" s="1">
        <v>16</v>
      </c>
      <c r="I3155" s="1">
        <v>0</v>
      </c>
      <c r="J3155" s="1" t="s">
        <v>48</v>
      </c>
      <c r="K3155" s="9" t="str">
        <f t="shared" si="49"/>
        <v>GPA</v>
      </c>
    </row>
    <row r="3156" spans="1:11" ht="15" customHeight="1">
      <c r="A3156" s="1">
        <v>8</v>
      </c>
      <c r="B3156" s="1">
        <v>930</v>
      </c>
      <c r="C3156" s="1" t="s">
        <v>19</v>
      </c>
      <c r="D3156" s="1" t="s">
        <v>3089</v>
      </c>
      <c r="E3156" s="1" t="s">
        <v>3090</v>
      </c>
      <c r="F3156" s="1">
        <v>2887</v>
      </c>
      <c r="G3156" s="1">
        <v>141.74</v>
      </c>
      <c r="H3156" s="1">
        <v>20</v>
      </c>
      <c r="I3156" s="1">
        <v>0</v>
      </c>
      <c r="J3156" s="1" t="s">
        <v>48</v>
      </c>
      <c r="K3156" s="9" t="str">
        <f t="shared" si="49"/>
        <v>GPA</v>
      </c>
    </row>
    <row r="3157" spans="1:11" ht="15" customHeight="1">
      <c r="A3157" s="1">
        <v>8</v>
      </c>
      <c r="B3157" s="1">
        <v>930</v>
      </c>
      <c r="C3157" s="1" t="s">
        <v>18</v>
      </c>
      <c r="D3157" s="1" t="s">
        <v>3095</v>
      </c>
      <c r="E3157" s="1" t="s">
        <v>3096</v>
      </c>
      <c r="F3157" s="1">
        <v>79</v>
      </c>
      <c r="G3157" s="1">
        <v>1.1299999999999999</v>
      </c>
      <c r="H3157" s="1">
        <v>70</v>
      </c>
      <c r="I3157" s="1">
        <v>0</v>
      </c>
      <c r="J3157" s="1" t="s">
        <v>48</v>
      </c>
      <c r="K3157" s="9" t="str">
        <f t="shared" si="49"/>
        <v>GPA</v>
      </c>
    </row>
    <row r="3158" spans="1:11" ht="15" customHeight="1">
      <c r="A3158" s="1">
        <v>8</v>
      </c>
      <c r="B3158" s="1">
        <v>930</v>
      </c>
      <c r="C3158" s="1" t="s">
        <v>20</v>
      </c>
      <c r="D3158" s="1" t="s">
        <v>3095</v>
      </c>
      <c r="E3158" s="1" t="s">
        <v>3096</v>
      </c>
      <c r="F3158" s="1">
        <v>696</v>
      </c>
      <c r="G3158" s="1">
        <v>31.79</v>
      </c>
      <c r="H3158" s="1">
        <v>22</v>
      </c>
      <c r="I3158" s="1">
        <v>0</v>
      </c>
      <c r="J3158" s="1" t="s">
        <v>48</v>
      </c>
      <c r="K3158" s="9" t="str">
        <f t="shared" si="49"/>
        <v>GPA</v>
      </c>
    </row>
    <row r="3159" spans="1:11" ht="15" customHeight="1">
      <c r="A3159" s="1">
        <v>8</v>
      </c>
      <c r="B3159" s="1">
        <v>930</v>
      </c>
      <c r="C3159" s="1" t="s">
        <v>18</v>
      </c>
      <c r="D3159" s="1" t="s">
        <v>3097</v>
      </c>
      <c r="E3159" s="1" t="s">
        <v>3098</v>
      </c>
      <c r="F3159" s="1">
        <v>185</v>
      </c>
      <c r="G3159" s="1">
        <v>14.44</v>
      </c>
      <c r="H3159" s="1">
        <v>13</v>
      </c>
      <c r="I3159" s="1">
        <v>0</v>
      </c>
      <c r="J3159" s="1" t="s">
        <v>48</v>
      </c>
      <c r="K3159" s="9" t="str">
        <f t="shared" si="49"/>
        <v>GPA</v>
      </c>
    </row>
    <row r="3160" spans="1:11" ht="15" customHeight="1">
      <c r="A3160" s="1">
        <v>8</v>
      </c>
      <c r="B3160" s="1">
        <v>930</v>
      </c>
      <c r="C3160" s="1" t="s">
        <v>20</v>
      </c>
      <c r="D3160" s="1" t="s">
        <v>3097</v>
      </c>
      <c r="E3160" s="1" t="s">
        <v>3098</v>
      </c>
      <c r="F3160" s="1">
        <v>62</v>
      </c>
      <c r="G3160" s="1">
        <v>3.74</v>
      </c>
      <c r="H3160" s="1">
        <v>17</v>
      </c>
      <c r="I3160" s="1">
        <v>0</v>
      </c>
      <c r="J3160" s="1" t="s">
        <v>48</v>
      </c>
      <c r="K3160" s="9" t="str">
        <f t="shared" si="49"/>
        <v>GPA</v>
      </c>
    </row>
    <row r="3161" spans="1:11" ht="15" customHeight="1">
      <c r="A3161" s="1">
        <v>8</v>
      </c>
      <c r="B3161" s="1">
        <v>930</v>
      </c>
      <c r="C3161" s="1" t="s">
        <v>18</v>
      </c>
      <c r="D3161" s="1" t="s">
        <v>3099</v>
      </c>
      <c r="E3161" s="1" t="s">
        <v>3100</v>
      </c>
      <c r="F3161" s="1">
        <v>46</v>
      </c>
      <c r="G3161" s="1">
        <v>1.53</v>
      </c>
      <c r="H3161" s="1">
        <v>30</v>
      </c>
      <c r="I3161" s="1">
        <v>0</v>
      </c>
      <c r="J3161" s="1" t="s">
        <v>48</v>
      </c>
      <c r="K3161" s="9" t="str">
        <f t="shared" si="49"/>
        <v>GPA</v>
      </c>
    </row>
    <row r="3162" spans="1:11" ht="15" customHeight="1">
      <c r="A3162" s="1">
        <v>8</v>
      </c>
      <c r="B3162" s="1">
        <v>930</v>
      </c>
      <c r="C3162" s="1" t="s">
        <v>21</v>
      </c>
      <c r="D3162" s="1" t="s">
        <v>3101</v>
      </c>
      <c r="E3162" s="1" t="s">
        <v>3102</v>
      </c>
      <c r="F3162" s="1">
        <v>1535</v>
      </c>
      <c r="G3162" s="1">
        <v>53.84</v>
      </c>
      <c r="H3162" s="1">
        <v>29</v>
      </c>
      <c r="I3162" s="1">
        <v>0</v>
      </c>
      <c r="J3162" s="1" t="s">
        <v>48</v>
      </c>
      <c r="K3162" s="9" t="str">
        <f t="shared" si="49"/>
        <v>GPA</v>
      </c>
    </row>
    <row r="3163" spans="1:11" ht="15" customHeight="1">
      <c r="A3163" s="1">
        <v>8</v>
      </c>
      <c r="B3163" s="1">
        <v>930</v>
      </c>
      <c r="C3163" s="1" t="s">
        <v>19</v>
      </c>
      <c r="D3163" s="1" t="s">
        <v>3101</v>
      </c>
      <c r="E3163" s="1" t="s">
        <v>3102</v>
      </c>
      <c r="F3163" s="1">
        <v>43</v>
      </c>
      <c r="G3163" s="1">
        <v>0.35</v>
      </c>
      <c r="H3163" s="1">
        <v>123</v>
      </c>
      <c r="I3163" s="1">
        <v>0</v>
      </c>
      <c r="J3163" s="1" t="s">
        <v>48</v>
      </c>
      <c r="K3163" s="9" t="str">
        <f t="shared" si="49"/>
        <v>GPA</v>
      </c>
    </row>
    <row r="3164" spans="1:11" ht="15" customHeight="1">
      <c r="A3164" s="1">
        <v>8</v>
      </c>
      <c r="B3164" s="1">
        <v>930</v>
      </c>
      <c r="C3164" s="1" t="s">
        <v>20</v>
      </c>
      <c r="D3164" s="1" t="s">
        <v>3103</v>
      </c>
      <c r="E3164" s="1" t="s">
        <v>3104</v>
      </c>
      <c r="F3164" s="1">
        <v>173</v>
      </c>
      <c r="G3164" s="1">
        <v>2.64</v>
      </c>
      <c r="H3164" s="1">
        <v>66</v>
      </c>
      <c r="I3164" s="1">
        <v>0</v>
      </c>
      <c r="J3164" s="1" t="s">
        <v>48</v>
      </c>
      <c r="K3164" s="9" t="str">
        <f t="shared" si="49"/>
        <v>GPA</v>
      </c>
    </row>
    <row r="3165" spans="1:11" ht="15" customHeight="1">
      <c r="A3165" s="1">
        <v>8</v>
      </c>
      <c r="B3165" s="1">
        <v>930</v>
      </c>
      <c r="C3165" s="1" t="s">
        <v>20</v>
      </c>
      <c r="D3165" s="1" t="s">
        <v>4109</v>
      </c>
      <c r="E3165" s="1" t="s">
        <v>4110</v>
      </c>
      <c r="F3165" s="1">
        <v>4</v>
      </c>
      <c r="G3165" s="1">
        <v>6.07</v>
      </c>
      <c r="H3165" s="1">
        <v>1</v>
      </c>
      <c r="I3165" s="1">
        <v>0</v>
      </c>
      <c r="J3165" s="1" t="s">
        <v>48</v>
      </c>
      <c r="K3165" s="9" t="str">
        <f t="shared" si="49"/>
        <v>GPA</v>
      </c>
    </row>
    <row r="3166" spans="1:11" ht="15" customHeight="1">
      <c r="A3166" s="1">
        <v>8</v>
      </c>
      <c r="B3166" s="1">
        <v>930</v>
      </c>
      <c r="C3166" s="1" t="s">
        <v>21</v>
      </c>
      <c r="D3166" s="1" t="s">
        <v>3107</v>
      </c>
      <c r="E3166" s="1" t="s">
        <v>3108</v>
      </c>
      <c r="F3166" s="1">
        <v>1350</v>
      </c>
      <c r="G3166" s="1">
        <v>49.74</v>
      </c>
      <c r="H3166" s="1">
        <v>27</v>
      </c>
      <c r="I3166" s="1">
        <v>0</v>
      </c>
      <c r="J3166" s="1" t="s">
        <v>48</v>
      </c>
      <c r="K3166" s="9" t="str">
        <f t="shared" si="49"/>
        <v>GPA</v>
      </c>
    </row>
    <row r="3167" spans="1:11" ht="15" customHeight="1">
      <c r="A3167" s="1">
        <v>8</v>
      </c>
      <c r="B3167" s="1">
        <v>930</v>
      </c>
      <c r="C3167" s="1" t="s">
        <v>21</v>
      </c>
      <c r="D3167" s="1" t="s">
        <v>3111</v>
      </c>
      <c r="E3167" s="1" t="s">
        <v>3112</v>
      </c>
      <c r="F3167" s="1">
        <v>626</v>
      </c>
      <c r="G3167" s="1">
        <v>48.62</v>
      </c>
      <c r="H3167" s="1">
        <v>13</v>
      </c>
      <c r="I3167" s="1">
        <v>0</v>
      </c>
      <c r="J3167" s="1" t="s">
        <v>48</v>
      </c>
      <c r="K3167" s="9" t="str">
        <f t="shared" si="49"/>
        <v>GPA</v>
      </c>
    </row>
    <row r="3168" spans="1:11" ht="15" customHeight="1">
      <c r="A3168" s="1">
        <v>8</v>
      </c>
      <c r="B3168" s="1">
        <v>930</v>
      </c>
      <c r="C3168" s="1" t="s">
        <v>18</v>
      </c>
      <c r="D3168" s="1" t="s">
        <v>3113</v>
      </c>
      <c r="E3168" s="1" t="s">
        <v>3114</v>
      </c>
      <c r="F3168" s="1">
        <v>763</v>
      </c>
      <c r="G3168" s="1">
        <v>25.84</v>
      </c>
      <c r="H3168" s="1">
        <v>30</v>
      </c>
      <c r="I3168" s="1">
        <v>0</v>
      </c>
      <c r="J3168" s="1" t="s">
        <v>48</v>
      </c>
      <c r="K3168" s="9" t="str">
        <f t="shared" si="49"/>
        <v>GPA</v>
      </c>
    </row>
    <row r="3169" spans="1:11" ht="15" customHeight="1">
      <c r="A3169" s="1">
        <v>8</v>
      </c>
      <c r="B3169" s="1">
        <v>930</v>
      </c>
      <c r="C3169" s="1" t="s">
        <v>19</v>
      </c>
      <c r="D3169" s="1" t="s">
        <v>3113</v>
      </c>
      <c r="E3169" s="1" t="s">
        <v>3114</v>
      </c>
      <c r="F3169" s="1">
        <v>8</v>
      </c>
      <c r="G3169" s="1">
        <v>0.57999999999999996</v>
      </c>
      <c r="H3169" s="1">
        <v>14</v>
      </c>
      <c r="I3169" s="1">
        <v>0</v>
      </c>
      <c r="J3169" s="1" t="s">
        <v>48</v>
      </c>
      <c r="K3169" s="9" t="str">
        <f t="shared" si="49"/>
        <v>GPA</v>
      </c>
    </row>
    <row r="3170" spans="1:11" ht="15" customHeight="1">
      <c r="A3170" s="1">
        <v>8</v>
      </c>
      <c r="B3170" s="1">
        <v>930</v>
      </c>
      <c r="C3170" s="1" t="s">
        <v>21</v>
      </c>
      <c r="D3170" s="1" t="s">
        <v>3115</v>
      </c>
      <c r="E3170" s="1" t="s">
        <v>3116</v>
      </c>
      <c r="F3170" s="1">
        <v>680</v>
      </c>
      <c r="G3170" s="1">
        <v>53.01</v>
      </c>
      <c r="H3170" s="1">
        <v>13</v>
      </c>
      <c r="I3170" s="1">
        <v>0</v>
      </c>
      <c r="J3170" s="1" t="s">
        <v>48</v>
      </c>
      <c r="K3170" s="9" t="str">
        <f t="shared" si="49"/>
        <v>GPA</v>
      </c>
    </row>
    <row r="3171" spans="1:11" ht="15" customHeight="1">
      <c r="A3171" s="1">
        <v>8</v>
      </c>
      <c r="B3171" s="1">
        <v>930</v>
      </c>
      <c r="C3171" s="1" t="s">
        <v>21</v>
      </c>
      <c r="D3171" s="1" t="s">
        <v>3117</v>
      </c>
      <c r="E3171" s="1" t="s">
        <v>3118</v>
      </c>
      <c r="F3171" s="1">
        <v>1326</v>
      </c>
      <c r="G3171" s="1">
        <v>25.37</v>
      </c>
      <c r="H3171" s="1">
        <v>52</v>
      </c>
      <c r="I3171" s="1">
        <v>0</v>
      </c>
      <c r="J3171" s="1" t="s">
        <v>48</v>
      </c>
      <c r="K3171" s="9" t="str">
        <f t="shared" si="49"/>
        <v>GPA</v>
      </c>
    </row>
    <row r="3172" spans="1:11" ht="15" customHeight="1">
      <c r="A3172" s="1">
        <v>8</v>
      </c>
      <c r="B3172" s="1">
        <v>930</v>
      </c>
      <c r="C3172" s="1" t="s">
        <v>20</v>
      </c>
      <c r="D3172" s="1" t="s">
        <v>3119</v>
      </c>
      <c r="E3172" s="1" t="s">
        <v>3120</v>
      </c>
      <c r="F3172" s="1">
        <v>3</v>
      </c>
      <c r="G3172" s="1">
        <v>3.93</v>
      </c>
      <c r="H3172" s="1">
        <v>1</v>
      </c>
      <c r="I3172" s="1">
        <v>0</v>
      </c>
      <c r="J3172" s="1" t="s">
        <v>48</v>
      </c>
      <c r="K3172" s="9" t="str">
        <f t="shared" si="49"/>
        <v>GPA</v>
      </c>
    </row>
    <row r="3173" spans="1:11" ht="15" customHeight="1">
      <c r="A3173" s="1">
        <v>8</v>
      </c>
      <c r="B3173" s="1">
        <v>930</v>
      </c>
      <c r="C3173" s="1" t="s">
        <v>19</v>
      </c>
      <c r="D3173" s="1" t="s">
        <v>3119</v>
      </c>
      <c r="E3173" s="1" t="s">
        <v>3120</v>
      </c>
      <c r="F3173" s="1">
        <v>3</v>
      </c>
      <c r="G3173" s="1">
        <v>13.11</v>
      </c>
      <c r="H3173" s="1">
        <v>0</v>
      </c>
      <c r="I3173" s="1">
        <v>0</v>
      </c>
      <c r="J3173" s="1" t="s">
        <v>48</v>
      </c>
      <c r="K3173" s="9" t="str">
        <f t="shared" si="49"/>
        <v>GPA</v>
      </c>
    </row>
    <row r="3174" spans="1:11" ht="15" customHeight="1">
      <c r="A3174" s="1">
        <v>8</v>
      </c>
      <c r="B3174" s="1">
        <v>930</v>
      </c>
      <c r="C3174" s="1" t="s">
        <v>18</v>
      </c>
      <c r="D3174" s="1" t="s">
        <v>3121</v>
      </c>
      <c r="E3174" s="1" t="s">
        <v>3122</v>
      </c>
      <c r="F3174" s="1">
        <v>18</v>
      </c>
      <c r="G3174" s="1">
        <v>1.51</v>
      </c>
      <c r="H3174" s="1">
        <v>12</v>
      </c>
      <c r="I3174" s="1">
        <v>0</v>
      </c>
      <c r="J3174" s="1" t="s">
        <v>48</v>
      </c>
      <c r="K3174" s="9" t="str">
        <f t="shared" si="49"/>
        <v>GPA</v>
      </c>
    </row>
    <row r="3175" spans="1:11" ht="15" customHeight="1">
      <c r="A3175" s="1">
        <v>8</v>
      </c>
      <c r="B3175" s="1">
        <v>930</v>
      </c>
      <c r="C3175" s="1" t="s">
        <v>19</v>
      </c>
      <c r="D3175" s="1" t="s">
        <v>3121</v>
      </c>
      <c r="E3175" s="1" t="s">
        <v>3122</v>
      </c>
      <c r="F3175" s="1">
        <v>4719</v>
      </c>
      <c r="G3175" s="1">
        <v>136.22</v>
      </c>
      <c r="H3175" s="1">
        <v>35</v>
      </c>
      <c r="I3175" s="1">
        <v>0</v>
      </c>
      <c r="J3175" s="1" t="s">
        <v>48</v>
      </c>
      <c r="K3175" s="9" t="str">
        <f t="shared" si="49"/>
        <v>GPA</v>
      </c>
    </row>
    <row r="3176" spans="1:11" ht="15" customHeight="1">
      <c r="A3176" s="1">
        <v>8</v>
      </c>
      <c r="B3176" s="1">
        <v>930</v>
      </c>
      <c r="C3176" s="1" t="s">
        <v>18</v>
      </c>
      <c r="D3176" s="1" t="s">
        <v>3125</v>
      </c>
      <c r="E3176" s="1" t="s">
        <v>3126</v>
      </c>
      <c r="F3176" s="1">
        <v>105</v>
      </c>
      <c r="G3176" s="1">
        <v>11.14</v>
      </c>
      <c r="H3176" s="1">
        <v>9</v>
      </c>
      <c r="I3176" s="1">
        <v>0</v>
      </c>
      <c r="J3176" s="1" t="s">
        <v>48</v>
      </c>
      <c r="K3176" s="9" t="str">
        <f t="shared" si="49"/>
        <v>GPA</v>
      </c>
    </row>
    <row r="3177" spans="1:11" ht="15" customHeight="1">
      <c r="A3177" s="1">
        <v>8</v>
      </c>
      <c r="B3177" s="1">
        <v>930</v>
      </c>
      <c r="C3177" s="1" t="s">
        <v>21</v>
      </c>
      <c r="D3177" s="1" t="s">
        <v>3127</v>
      </c>
      <c r="E3177" s="1" t="s">
        <v>3128</v>
      </c>
      <c r="F3177" s="1">
        <v>1134</v>
      </c>
      <c r="G3177" s="1">
        <v>37.58</v>
      </c>
      <c r="H3177" s="1">
        <v>30</v>
      </c>
      <c r="I3177" s="1">
        <v>0</v>
      </c>
      <c r="J3177" s="1" t="s">
        <v>48</v>
      </c>
      <c r="K3177" s="9" t="str">
        <f t="shared" si="49"/>
        <v>GPA</v>
      </c>
    </row>
    <row r="3178" spans="1:11" ht="15" customHeight="1">
      <c r="A3178" s="1">
        <v>8</v>
      </c>
      <c r="B3178" s="1">
        <v>930</v>
      </c>
      <c r="C3178" s="1" t="s">
        <v>53</v>
      </c>
      <c r="D3178" s="1" t="s">
        <v>3127</v>
      </c>
      <c r="E3178" s="1" t="s">
        <v>3128</v>
      </c>
      <c r="F3178" s="1">
        <v>316</v>
      </c>
      <c r="G3178" s="1">
        <v>3.44</v>
      </c>
      <c r="H3178" s="1">
        <v>92</v>
      </c>
      <c r="I3178" s="1">
        <v>0</v>
      </c>
      <c r="J3178" s="1" t="s">
        <v>48</v>
      </c>
      <c r="K3178" s="9" t="str">
        <f t="shared" si="49"/>
        <v>GPA</v>
      </c>
    </row>
    <row r="3179" spans="1:11" ht="15" customHeight="1">
      <c r="A3179" s="1">
        <v>8</v>
      </c>
      <c r="B3179" s="1">
        <v>930</v>
      </c>
      <c r="C3179" s="1" t="s">
        <v>18</v>
      </c>
      <c r="D3179" s="1" t="s">
        <v>3129</v>
      </c>
      <c r="E3179" s="1" t="s">
        <v>3130</v>
      </c>
      <c r="F3179" s="1">
        <v>489</v>
      </c>
      <c r="G3179" s="1">
        <v>24.84</v>
      </c>
      <c r="H3179" s="1">
        <v>20</v>
      </c>
      <c r="I3179" s="1">
        <v>0</v>
      </c>
      <c r="J3179" s="1" t="s">
        <v>48</v>
      </c>
      <c r="K3179" s="9" t="str">
        <f t="shared" si="49"/>
        <v>GPA</v>
      </c>
    </row>
    <row r="3180" spans="1:11" ht="15" customHeight="1">
      <c r="A3180" s="1">
        <v>8</v>
      </c>
      <c r="B3180" s="1">
        <v>930</v>
      </c>
      <c r="C3180" s="1" t="s">
        <v>21</v>
      </c>
      <c r="D3180" s="1" t="s">
        <v>3133</v>
      </c>
      <c r="E3180" s="1" t="s">
        <v>3134</v>
      </c>
      <c r="F3180" s="1">
        <v>1460</v>
      </c>
      <c r="G3180" s="1">
        <v>28.29</v>
      </c>
      <c r="H3180" s="1">
        <v>52</v>
      </c>
      <c r="I3180" s="1">
        <v>0</v>
      </c>
      <c r="J3180" s="1" t="s">
        <v>48</v>
      </c>
      <c r="K3180" s="9" t="str">
        <f t="shared" si="49"/>
        <v>GPA</v>
      </c>
    </row>
    <row r="3181" spans="1:11" ht="15" customHeight="1">
      <c r="A3181" s="1">
        <v>8</v>
      </c>
      <c r="B3181" s="1">
        <v>930</v>
      </c>
      <c r="C3181" s="1" t="s">
        <v>18</v>
      </c>
      <c r="D3181" s="1" t="s">
        <v>3133</v>
      </c>
      <c r="E3181" s="1" t="s">
        <v>3134</v>
      </c>
      <c r="F3181" s="1">
        <v>27</v>
      </c>
      <c r="G3181" s="1">
        <v>0.88</v>
      </c>
      <c r="H3181" s="1">
        <v>31</v>
      </c>
      <c r="I3181" s="1">
        <v>0</v>
      </c>
      <c r="J3181" s="1" t="s">
        <v>48</v>
      </c>
      <c r="K3181" s="9" t="str">
        <f t="shared" si="49"/>
        <v>GPA</v>
      </c>
    </row>
    <row r="3182" spans="1:11" ht="15" customHeight="1">
      <c r="A3182" s="1">
        <v>8</v>
      </c>
      <c r="B3182" s="1">
        <v>930</v>
      </c>
      <c r="C3182" s="1" t="s">
        <v>18</v>
      </c>
      <c r="D3182" s="1" t="s">
        <v>3135</v>
      </c>
      <c r="E3182" s="1" t="s">
        <v>3136</v>
      </c>
      <c r="F3182" s="1">
        <v>634</v>
      </c>
      <c r="G3182" s="1">
        <v>45</v>
      </c>
      <c r="H3182" s="1">
        <v>14</v>
      </c>
      <c r="I3182" s="1">
        <v>0</v>
      </c>
      <c r="J3182" s="1" t="s">
        <v>48</v>
      </c>
      <c r="K3182" s="9" t="str">
        <f t="shared" si="49"/>
        <v>GPA</v>
      </c>
    </row>
    <row r="3183" spans="1:11" ht="15" customHeight="1">
      <c r="A3183" s="1">
        <v>8</v>
      </c>
      <c r="B3183" s="1">
        <v>930</v>
      </c>
      <c r="C3183" s="1" t="s">
        <v>18</v>
      </c>
      <c r="D3183" s="1" t="s">
        <v>3137</v>
      </c>
      <c r="E3183" s="1" t="s">
        <v>3138</v>
      </c>
      <c r="F3183" s="1">
        <v>151</v>
      </c>
      <c r="G3183" s="1">
        <v>12.16</v>
      </c>
      <c r="H3183" s="1">
        <v>12</v>
      </c>
      <c r="I3183" s="1">
        <v>0</v>
      </c>
      <c r="J3183" s="1" t="s">
        <v>48</v>
      </c>
      <c r="K3183" s="9" t="str">
        <f t="shared" si="49"/>
        <v>GPA</v>
      </c>
    </row>
    <row r="3184" spans="1:11" ht="15" customHeight="1">
      <c r="A3184" s="1">
        <v>8</v>
      </c>
      <c r="B3184" s="1">
        <v>930</v>
      </c>
      <c r="C3184" s="1" t="s">
        <v>19</v>
      </c>
      <c r="D3184" s="1" t="s">
        <v>3139</v>
      </c>
      <c r="E3184" s="1" t="s">
        <v>3140</v>
      </c>
      <c r="F3184" s="1">
        <v>6372</v>
      </c>
      <c r="G3184" s="1">
        <v>78.48</v>
      </c>
      <c r="H3184" s="1">
        <v>81</v>
      </c>
      <c r="I3184" s="1">
        <v>0</v>
      </c>
      <c r="J3184" s="1" t="s">
        <v>48</v>
      </c>
      <c r="K3184" s="9" t="str">
        <f t="shared" si="49"/>
        <v>GPA</v>
      </c>
    </row>
    <row r="3185" spans="1:11" ht="15" customHeight="1">
      <c r="A3185" s="1">
        <v>8</v>
      </c>
      <c r="B3185" s="1">
        <v>930</v>
      </c>
      <c r="C3185" s="1" t="s">
        <v>18</v>
      </c>
      <c r="D3185" s="1" t="s">
        <v>3141</v>
      </c>
      <c r="E3185" s="1" t="s">
        <v>3142</v>
      </c>
      <c r="F3185" s="1">
        <v>1005</v>
      </c>
      <c r="G3185" s="1">
        <v>31.22</v>
      </c>
      <c r="H3185" s="1">
        <v>32</v>
      </c>
      <c r="I3185" s="1">
        <v>0</v>
      </c>
      <c r="J3185" s="1" t="s">
        <v>48</v>
      </c>
      <c r="K3185" s="9" t="str">
        <f t="shared" si="49"/>
        <v>GPA</v>
      </c>
    </row>
    <row r="3186" spans="1:11" ht="15" customHeight="1">
      <c r="A3186" s="1">
        <v>8</v>
      </c>
      <c r="B3186" s="1">
        <v>930</v>
      </c>
      <c r="C3186" s="1" t="s">
        <v>19</v>
      </c>
      <c r="D3186" s="1" t="s">
        <v>3141</v>
      </c>
      <c r="E3186" s="1" t="s">
        <v>3142</v>
      </c>
      <c r="F3186" s="1">
        <v>54</v>
      </c>
      <c r="G3186" s="1">
        <v>3.19</v>
      </c>
      <c r="H3186" s="1">
        <v>17</v>
      </c>
      <c r="I3186" s="1">
        <v>0</v>
      </c>
      <c r="J3186" s="1" t="s">
        <v>48</v>
      </c>
      <c r="K3186" s="9" t="str">
        <f t="shared" si="49"/>
        <v>GPA</v>
      </c>
    </row>
    <row r="3187" spans="1:11" ht="15" customHeight="1">
      <c r="A3187" s="1">
        <v>8</v>
      </c>
      <c r="B3187" s="1">
        <v>930</v>
      </c>
      <c r="C3187" s="1" t="s">
        <v>20</v>
      </c>
      <c r="D3187" s="1" t="s">
        <v>4111</v>
      </c>
      <c r="E3187" s="1" t="s">
        <v>4112</v>
      </c>
      <c r="F3187" s="1">
        <v>3</v>
      </c>
      <c r="G3187" s="1">
        <v>0.05</v>
      </c>
      <c r="H3187" s="1">
        <v>60</v>
      </c>
      <c r="I3187" s="1">
        <v>0</v>
      </c>
      <c r="J3187" s="1" t="s">
        <v>48</v>
      </c>
      <c r="K3187" s="9" t="str">
        <f t="shared" si="49"/>
        <v>GPA</v>
      </c>
    </row>
    <row r="3188" spans="1:11" ht="15" customHeight="1">
      <c r="A3188" s="1">
        <v>8</v>
      </c>
      <c r="B3188" s="1">
        <v>930</v>
      </c>
      <c r="C3188" s="1" t="s">
        <v>20</v>
      </c>
      <c r="D3188" s="1" t="s">
        <v>3143</v>
      </c>
      <c r="E3188" s="1" t="s">
        <v>3144</v>
      </c>
      <c r="F3188" s="1">
        <v>1326</v>
      </c>
      <c r="G3188" s="1">
        <v>58.93</v>
      </c>
      <c r="H3188" s="1">
        <v>23</v>
      </c>
      <c r="I3188" s="1">
        <v>0</v>
      </c>
      <c r="J3188" s="1" t="s">
        <v>48</v>
      </c>
      <c r="K3188" s="9" t="str">
        <f t="shared" si="49"/>
        <v>GPA</v>
      </c>
    </row>
    <row r="3189" spans="1:11" ht="15" customHeight="1">
      <c r="A3189" s="1">
        <v>8</v>
      </c>
      <c r="B3189" s="1">
        <v>930</v>
      </c>
      <c r="C3189" s="1" t="s">
        <v>19</v>
      </c>
      <c r="D3189" s="1" t="s">
        <v>4113</v>
      </c>
      <c r="E3189" s="1" t="s">
        <v>4114</v>
      </c>
      <c r="F3189" s="1">
        <v>197</v>
      </c>
      <c r="G3189" s="1">
        <v>5.04</v>
      </c>
      <c r="H3189" s="1">
        <v>39</v>
      </c>
      <c r="I3189" s="1">
        <v>0</v>
      </c>
      <c r="J3189" s="1" t="s">
        <v>48</v>
      </c>
      <c r="K3189" s="9" t="str">
        <f t="shared" si="49"/>
        <v>GPA</v>
      </c>
    </row>
    <row r="3190" spans="1:11" ht="15" customHeight="1">
      <c r="A3190" s="1">
        <v>8</v>
      </c>
      <c r="B3190" s="1">
        <v>930</v>
      </c>
      <c r="C3190" s="1" t="s">
        <v>53</v>
      </c>
      <c r="D3190" s="1" t="s">
        <v>4113</v>
      </c>
      <c r="E3190" s="1" t="s">
        <v>4114</v>
      </c>
      <c r="F3190" s="1">
        <v>1</v>
      </c>
      <c r="G3190" s="1">
        <v>0</v>
      </c>
      <c r="H3190" s="1">
        <v>0</v>
      </c>
      <c r="I3190" s="1">
        <v>0</v>
      </c>
      <c r="J3190" s="1" t="s">
        <v>48</v>
      </c>
      <c r="K3190" s="9" t="str">
        <f t="shared" si="49"/>
        <v>GPA</v>
      </c>
    </row>
    <row r="3191" spans="1:11" ht="15" customHeight="1">
      <c r="A3191" s="1">
        <v>8</v>
      </c>
      <c r="B3191" s="1">
        <v>930</v>
      </c>
      <c r="C3191" s="1" t="s">
        <v>21</v>
      </c>
      <c r="D3191" s="1" t="s">
        <v>3145</v>
      </c>
      <c r="E3191" s="1" t="s">
        <v>3146</v>
      </c>
      <c r="F3191" s="1">
        <v>1268</v>
      </c>
      <c r="G3191" s="1">
        <v>70.849999999999994</v>
      </c>
      <c r="H3191" s="1">
        <v>18</v>
      </c>
      <c r="I3191" s="1">
        <v>0</v>
      </c>
      <c r="J3191" s="1" t="s">
        <v>48</v>
      </c>
      <c r="K3191" s="9" t="str">
        <f t="shared" si="49"/>
        <v>GPA</v>
      </c>
    </row>
    <row r="3192" spans="1:11" ht="15" customHeight="1">
      <c r="A3192" s="1">
        <v>8</v>
      </c>
      <c r="B3192" s="1">
        <v>930</v>
      </c>
      <c r="C3192" s="1" t="s">
        <v>18</v>
      </c>
      <c r="D3192" s="1" t="s">
        <v>4115</v>
      </c>
      <c r="E3192" s="1" t="s">
        <v>4116</v>
      </c>
      <c r="F3192" s="1">
        <v>52</v>
      </c>
      <c r="G3192" s="1">
        <v>1.58</v>
      </c>
      <c r="H3192" s="1">
        <v>33</v>
      </c>
      <c r="I3192" s="1">
        <v>0</v>
      </c>
      <c r="J3192" s="1" t="s">
        <v>48</v>
      </c>
      <c r="K3192" s="9" t="str">
        <f t="shared" si="49"/>
        <v>GPA</v>
      </c>
    </row>
    <row r="3193" spans="1:11" ht="15" customHeight="1">
      <c r="A3193" s="1">
        <v>8</v>
      </c>
      <c r="B3193" s="1">
        <v>930</v>
      </c>
      <c r="C3193" s="1" t="s">
        <v>20</v>
      </c>
      <c r="D3193" s="1" t="s">
        <v>4117</v>
      </c>
      <c r="E3193" s="1" t="s">
        <v>4118</v>
      </c>
      <c r="F3193" s="1">
        <v>8</v>
      </c>
      <c r="G3193" s="1">
        <v>0.38</v>
      </c>
      <c r="H3193" s="1">
        <v>21</v>
      </c>
      <c r="I3193" s="1">
        <v>0</v>
      </c>
      <c r="J3193" s="1" t="s">
        <v>48</v>
      </c>
      <c r="K3193" s="9" t="str">
        <f t="shared" si="49"/>
        <v>GPA</v>
      </c>
    </row>
    <row r="3194" spans="1:11" ht="15" customHeight="1">
      <c r="A3194" s="1">
        <v>8</v>
      </c>
      <c r="B3194" s="1">
        <v>930</v>
      </c>
      <c r="C3194" s="1" t="s">
        <v>53</v>
      </c>
      <c r="D3194" s="1" t="s">
        <v>4117</v>
      </c>
      <c r="E3194" s="1" t="s">
        <v>4118</v>
      </c>
      <c r="F3194" s="1">
        <v>63</v>
      </c>
      <c r="G3194" s="1">
        <v>0.54</v>
      </c>
      <c r="H3194" s="1">
        <v>117</v>
      </c>
      <c r="I3194" s="1">
        <v>0</v>
      </c>
      <c r="J3194" s="1" t="s">
        <v>48</v>
      </c>
      <c r="K3194" s="9" t="str">
        <f t="shared" si="49"/>
        <v>GPA</v>
      </c>
    </row>
    <row r="3195" spans="1:11" ht="15" customHeight="1">
      <c r="A3195" s="1">
        <v>8</v>
      </c>
      <c r="B3195" s="1">
        <v>930</v>
      </c>
      <c r="C3195" s="1" t="s">
        <v>18</v>
      </c>
      <c r="D3195" s="1" t="s">
        <v>3149</v>
      </c>
      <c r="E3195" s="1" t="s">
        <v>3150</v>
      </c>
      <c r="F3195" s="1">
        <v>57</v>
      </c>
      <c r="G3195" s="1">
        <v>5.51</v>
      </c>
      <c r="H3195" s="1">
        <v>10</v>
      </c>
      <c r="I3195" s="1">
        <v>0</v>
      </c>
      <c r="J3195" s="1" t="s">
        <v>48</v>
      </c>
      <c r="K3195" s="9" t="str">
        <f t="shared" si="49"/>
        <v>GPA</v>
      </c>
    </row>
    <row r="3196" spans="1:11" ht="15" customHeight="1">
      <c r="A3196" s="1">
        <v>8</v>
      </c>
      <c r="B3196" s="1">
        <v>930</v>
      </c>
      <c r="C3196" s="1" t="s">
        <v>18</v>
      </c>
      <c r="D3196" s="1" t="s">
        <v>4119</v>
      </c>
      <c r="E3196" s="1" t="s">
        <v>4120</v>
      </c>
      <c r="F3196" s="1">
        <v>121</v>
      </c>
      <c r="G3196" s="1">
        <v>12.34</v>
      </c>
      <c r="H3196" s="1">
        <v>10</v>
      </c>
      <c r="I3196" s="1">
        <v>0</v>
      </c>
      <c r="J3196" s="1" t="s">
        <v>48</v>
      </c>
      <c r="K3196" s="9" t="str">
        <f t="shared" si="49"/>
        <v>GPA</v>
      </c>
    </row>
    <row r="3197" spans="1:11" ht="15" customHeight="1">
      <c r="A3197" s="1">
        <v>8</v>
      </c>
      <c r="B3197" s="1">
        <v>930</v>
      </c>
      <c r="C3197" s="1" t="s">
        <v>18</v>
      </c>
      <c r="D3197" s="1" t="s">
        <v>3151</v>
      </c>
      <c r="E3197" s="1" t="s">
        <v>3152</v>
      </c>
      <c r="F3197" s="1">
        <v>210</v>
      </c>
      <c r="G3197" s="1">
        <v>15.88</v>
      </c>
      <c r="H3197" s="1">
        <v>13</v>
      </c>
      <c r="I3197" s="1">
        <v>0</v>
      </c>
      <c r="J3197" s="1" t="s">
        <v>48</v>
      </c>
      <c r="K3197" s="9" t="str">
        <f t="shared" si="49"/>
        <v>GPA</v>
      </c>
    </row>
    <row r="3198" spans="1:11" ht="15" customHeight="1">
      <c r="A3198" s="1">
        <v>8</v>
      </c>
      <c r="B3198" s="1">
        <v>930</v>
      </c>
      <c r="C3198" s="1" t="s">
        <v>19</v>
      </c>
      <c r="D3198" s="1" t="s">
        <v>3151</v>
      </c>
      <c r="E3198" s="1" t="s">
        <v>3152</v>
      </c>
      <c r="F3198" s="1">
        <v>49</v>
      </c>
      <c r="G3198" s="1">
        <v>2.76</v>
      </c>
      <c r="H3198" s="1">
        <v>18</v>
      </c>
      <c r="I3198" s="1">
        <v>0</v>
      </c>
      <c r="J3198" s="1" t="s">
        <v>48</v>
      </c>
      <c r="K3198" s="9" t="str">
        <f t="shared" si="49"/>
        <v>GPA</v>
      </c>
    </row>
    <row r="3199" spans="1:11" ht="15" customHeight="1">
      <c r="A3199" s="1">
        <v>8</v>
      </c>
      <c r="B3199" s="1">
        <v>930</v>
      </c>
      <c r="C3199" s="1" t="s">
        <v>18</v>
      </c>
      <c r="D3199" s="1" t="s">
        <v>3153</v>
      </c>
      <c r="E3199" s="1" t="s">
        <v>3154</v>
      </c>
      <c r="F3199" s="1">
        <v>45</v>
      </c>
      <c r="G3199" s="1">
        <v>3.54</v>
      </c>
      <c r="H3199" s="1">
        <v>13</v>
      </c>
      <c r="I3199" s="1">
        <v>0</v>
      </c>
      <c r="J3199" s="1" t="s">
        <v>48</v>
      </c>
      <c r="K3199" s="9" t="str">
        <f t="shared" si="49"/>
        <v>GPA</v>
      </c>
    </row>
    <row r="3200" spans="1:11" ht="15" customHeight="1">
      <c r="A3200" s="1">
        <v>8</v>
      </c>
      <c r="B3200" s="1">
        <v>930</v>
      </c>
      <c r="C3200" s="1" t="s">
        <v>20</v>
      </c>
      <c r="D3200" s="1" t="s">
        <v>3155</v>
      </c>
      <c r="E3200" s="1" t="s">
        <v>3156</v>
      </c>
      <c r="F3200" s="1">
        <v>1326</v>
      </c>
      <c r="G3200" s="1">
        <v>33.17</v>
      </c>
      <c r="H3200" s="1">
        <v>40</v>
      </c>
      <c r="I3200" s="1">
        <v>0</v>
      </c>
      <c r="J3200" s="1" t="s">
        <v>48</v>
      </c>
      <c r="K3200" s="9" t="str">
        <f t="shared" si="49"/>
        <v>GPA</v>
      </c>
    </row>
    <row r="3201" spans="1:11" ht="15" customHeight="1">
      <c r="A3201" s="1">
        <v>8</v>
      </c>
      <c r="B3201" s="1">
        <v>930</v>
      </c>
      <c r="C3201" s="1" t="s">
        <v>19</v>
      </c>
      <c r="D3201" s="1" t="s">
        <v>3155</v>
      </c>
      <c r="E3201" s="1" t="s">
        <v>3156</v>
      </c>
      <c r="F3201" s="1">
        <v>1049</v>
      </c>
      <c r="G3201" s="1">
        <v>50.46</v>
      </c>
      <c r="H3201" s="1">
        <v>21</v>
      </c>
      <c r="I3201" s="1">
        <v>0</v>
      </c>
      <c r="J3201" s="1" t="s">
        <v>48</v>
      </c>
      <c r="K3201" s="9" t="str">
        <f t="shared" si="49"/>
        <v>GPA</v>
      </c>
    </row>
    <row r="3202" spans="1:11" ht="15" customHeight="1">
      <c r="A3202" s="1">
        <v>8</v>
      </c>
      <c r="B3202" s="1">
        <v>930</v>
      </c>
      <c r="C3202" s="1" t="s">
        <v>53</v>
      </c>
      <c r="D3202" s="1" t="s">
        <v>4121</v>
      </c>
      <c r="E3202" s="1" t="s">
        <v>4122</v>
      </c>
      <c r="F3202" s="1">
        <v>369</v>
      </c>
      <c r="G3202" s="1">
        <v>3.26</v>
      </c>
      <c r="H3202" s="1">
        <v>113</v>
      </c>
      <c r="I3202" s="1">
        <v>0</v>
      </c>
      <c r="J3202" s="1" t="s">
        <v>48</v>
      </c>
      <c r="K3202" s="9" t="str">
        <f t="shared" ref="K3202:K3265" si="50">IF(J3202&lt;&gt;"",IF(OR(UPPER(J3202)="TERCEIRO",UPPER(J3202)="TERCEIRA"),"TERCEIRA",IF(UPPER(J3202)="GPA","GPA",J3202)),IF(LEFT(D3202,1)="T","TERCEIRA","GPA"))</f>
        <v>GPA</v>
      </c>
    </row>
    <row r="3203" spans="1:11" ht="15" customHeight="1">
      <c r="A3203" s="1">
        <v>8</v>
      </c>
      <c r="B3203" s="1">
        <v>930</v>
      </c>
      <c r="C3203" s="1" t="s">
        <v>18</v>
      </c>
      <c r="D3203" s="1" t="s">
        <v>3157</v>
      </c>
      <c r="E3203" s="1" t="s">
        <v>3158</v>
      </c>
      <c r="F3203" s="1">
        <v>74</v>
      </c>
      <c r="G3203" s="1">
        <v>5.1100000000000003</v>
      </c>
      <c r="H3203" s="1">
        <v>14</v>
      </c>
      <c r="I3203" s="1">
        <v>0</v>
      </c>
      <c r="J3203" s="1" t="s">
        <v>48</v>
      </c>
      <c r="K3203" s="9" t="str">
        <f t="shared" si="50"/>
        <v>GPA</v>
      </c>
    </row>
    <row r="3204" spans="1:11" ht="15" customHeight="1">
      <c r="A3204" s="1">
        <v>8</v>
      </c>
      <c r="B3204" s="1">
        <v>930</v>
      </c>
      <c r="C3204" s="1" t="s">
        <v>18</v>
      </c>
      <c r="D3204" s="1" t="s">
        <v>3159</v>
      </c>
      <c r="E3204" s="1" t="s">
        <v>3160</v>
      </c>
      <c r="F3204" s="1">
        <v>291</v>
      </c>
      <c r="G3204" s="1">
        <v>6.02</v>
      </c>
      <c r="H3204" s="1">
        <v>48</v>
      </c>
      <c r="I3204" s="1">
        <v>0</v>
      </c>
      <c r="J3204" s="1" t="s">
        <v>48</v>
      </c>
      <c r="K3204" s="9" t="str">
        <f t="shared" si="50"/>
        <v>GPA</v>
      </c>
    </row>
    <row r="3205" spans="1:11" ht="15" customHeight="1">
      <c r="A3205" s="1">
        <v>8</v>
      </c>
      <c r="B3205" s="1">
        <v>930</v>
      </c>
      <c r="C3205" s="1" t="s">
        <v>19</v>
      </c>
      <c r="D3205" s="1" t="s">
        <v>3159</v>
      </c>
      <c r="E3205" s="1" t="s">
        <v>3160</v>
      </c>
      <c r="F3205" s="1">
        <v>127</v>
      </c>
      <c r="G3205" s="1">
        <v>6.67</v>
      </c>
      <c r="H3205" s="1">
        <v>19</v>
      </c>
      <c r="I3205" s="1">
        <v>0</v>
      </c>
      <c r="J3205" s="1" t="s">
        <v>48</v>
      </c>
      <c r="K3205" s="9" t="str">
        <f t="shared" si="50"/>
        <v>GPA</v>
      </c>
    </row>
    <row r="3206" spans="1:11" ht="15" customHeight="1">
      <c r="A3206" s="1">
        <v>8</v>
      </c>
      <c r="B3206" s="1">
        <v>930</v>
      </c>
      <c r="C3206" s="1" t="s">
        <v>18</v>
      </c>
      <c r="D3206" s="1" t="s">
        <v>3161</v>
      </c>
      <c r="E3206" s="1" t="s">
        <v>3162</v>
      </c>
      <c r="F3206" s="1">
        <v>630</v>
      </c>
      <c r="G3206" s="1">
        <v>34.82</v>
      </c>
      <c r="H3206" s="1">
        <v>18</v>
      </c>
      <c r="I3206" s="1">
        <v>0</v>
      </c>
      <c r="J3206" s="1" t="s">
        <v>48</v>
      </c>
      <c r="K3206" s="9" t="str">
        <f t="shared" si="50"/>
        <v>GPA</v>
      </c>
    </row>
    <row r="3207" spans="1:11" ht="15" customHeight="1">
      <c r="A3207" s="1">
        <v>8</v>
      </c>
      <c r="B3207" s="1">
        <v>930</v>
      </c>
      <c r="C3207" s="1" t="s">
        <v>18</v>
      </c>
      <c r="D3207" s="1" t="s">
        <v>3163</v>
      </c>
      <c r="E3207" s="1" t="s">
        <v>3164</v>
      </c>
      <c r="F3207" s="1">
        <v>304</v>
      </c>
      <c r="G3207" s="1">
        <v>16.350000000000001</v>
      </c>
      <c r="H3207" s="1">
        <v>19</v>
      </c>
      <c r="I3207" s="1">
        <v>0</v>
      </c>
      <c r="J3207" s="1" t="s">
        <v>48</v>
      </c>
      <c r="K3207" s="9" t="str">
        <f t="shared" si="50"/>
        <v>GPA</v>
      </c>
    </row>
    <row r="3208" spans="1:11" ht="15" customHeight="1">
      <c r="A3208" s="1">
        <v>8</v>
      </c>
      <c r="B3208" s="1">
        <v>930</v>
      </c>
      <c r="C3208" s="1" t="s">
        <v>19</v>
      </c>
      <c r="D3208" s="1" t="s">
        <v>3163</v>
      </c>
      <c r="E3208" s="1" t="s">
        <v>3164</v>
      </c>
      <c r="F3208" s="1">
        <v>523</v>
      </c>
      <c r="G3208" s="1">
        <v>7.36</v>
      </c>
      <c r="H3208" s="1">
        <v>71</v>
      </c>
      <c r="I3208" s="1">
        <v>0</v>
      </c>
      <c r="J3208" s="1" t="s">
        <v>48</v>
      </c>
      <c r="K3208" s="9" t="str">
        <f t="shared" si="50"/>
        <v>GPA</v>
      </c>
    </row>
    <row r="3209" spans="1:11" ht="15" customHeight="1">
      <c r="A3209" s="1">
        <v>8</v>
      </c>
      <c r="B3209" s="1">
        <v>930</v>
      </c>
      <c r="C3209" s="1" t="s">
        <v>18</v>
      </c>
      <c r="D3209" s="1" t="s">
        <v>3169</v>
      </c>
      <c r="E3209" s="1" t="s">
        <v>3170</v>
      </c>
      <c r="F3209" s="1">
        <v>217</v>
      </c>
      <c r="G3209" s="1">
        <v>13.73</v>
      </c>
      <c r="H3209" s="1">
        <v>16</v>
      </c>
      <c r="I3209" s="1">
        <v>0</v>
      </c>
      <c r="J3209" s="1" t="s">
        <v>48</v>
      </c>
      <c r="K3209" s="9" t="str">
        <f t="shared" si="50"/>
        <v>GPA</v>
      </c>
    </row>
    <row r="3210" spans="1:11" ht="15" customHeight="1">
      <c r="A3210" s="1">
        <v>8</v>
      </c>
      <c r="B3210" s="1">
        <v>930</v>
      </c>
      <c r="C3210" s="1" t="s">
        <v>18</v>
      </c>
      <c r="D3210" s="1" t="s">
        <v>3171</v>
      </c>
      <c r="E3210" s="1" t="s">
        <v>3172</v>
      </c>
      <c r="F3210" s="1">
        <v>1012</v>
      </c>
      <c r="G3210" s="1">
        <v>74.52</v>
      </c>
      <c r="H3210" s="1">
        <v>14</v>
      </c>
      <c r="I3210" s="1">
        <v>0</v>
      </c>
      <c r="J3210" s="1" t="s">
        <v>48</v>
      </c>
      <c r="K3210" s="9" t="str">
        <f t="shared" si="50"/>
        <v>GPA</v>
      </c>
    </row>
    <row r="3211" spans="1:11" ht="15" customHeight="1">
      <c r="A3211" s="1">
        <v>8</v>
      </c>
      <c r="B3211" s="1">
        <v>930</v>
      </c>
      <c r="C3211" s="1" t="s">
        <v>21</v>
      </c>
      <c r="D3211" s="1" t="s">
        <v>3173</v>
      </c>
      <c r="E3211" s="1" t="s">
        <v>3174</v>
      </c>
      <c r="F3211" s="1">
        <v>1066</v>
      </c>
      <c r="G3211" s="1">
        <v>67.930000000000007</v>
      </c>
      <c r="H3211" s="1">
        <v>16</v>
      </c>
      <c r="I3211" s="1">
        <v>0</v>
      </c>
      <c r="J3211" s="1" t="s">
        <v>48</v>
      </c>
      <c r="K3211" s="9" t="str">
        <f t="shared" si="50"/>
        <v>GPA</v>
      </c>
    </row>
    <row r="3212" spans="1:11" ht="15" customHeight="1">
      <c r="A3212" s="1">
        <v>8</v>
      </c>
      <c r="B3212" s="1">
        <v>930</v>
      </c>
      <c r="C3212" s="1" t="s">
        <v>21</v>
      </c>
      <c r="D3212" s="1" t="s">
        <v>3175</v>
      </c>
      <c r="E3212" s="1" t="s">
        <v>3176</v>
      </c>
      <c r="F3212" s="1">
        <v>1514</v>
      </c>
      <c r="G3212" s="1">
        <v>64.099999999999994</v>
      </c>
      <c r="H3212" s="1">
        <v>24</v>
      </c>
      <c r="I3212" s="1">
        <v>0</v>
      </c>
      <c r="J3212" s="1" t="s">
        <v>48</v>
      </c>
      <c r="K3212" s="9" t="str">
        <f t="shared" si="50"/>
        <v>GPA</v>
      </c>
    </row>
    <row r="3213" spans="1:11" ht="15" customHeight="1">
      <c r="A3213" s="1">
        <v>8</v>
      </c>
      <c r="B3213" s="1">
        <v>930</v>
      </c>
      <c r="C3213" s="1" t="s">
        <v>53</v>
      </c>
      <c r="D3213" s="1" t="s">
        <v>3177</v>
      </c>
      <c r="E3213" s="1" t="s">
        <v>3178</v>
      </c>
      <c r="F3213" s="1">
        <v>12973</v>
      </c>
      <c r="G3213" s="1">
        <v>127.02</v>
      </c>
      <c r="H3213" s="1">
        <v>102</v>
      </c>
      <c r="I3213" s="1">
        <v>0</v>
      </c>
      <c r="J3213" s="1" t="s">
        <v>48</v>
      </c>
      <c r="K3213" s="9" t="str">
        <f t="shared" si="50"/>
        <v>GPA</v>
      </c>
    </row>
    <row r="3214" spans="1:11" ht="15" customHeight="1">
      <c r="A3214" s="1">
        <v>8</v>
      </c>
      <c r="B3214" s="1">
        <v>930</v>
      </c>
      <c r="C3214" s="1" t="s">
        <v>21</v>
      </c>
      <c r="D3214" s="1" t="s">
        <v>3181</v>
      </c>
      <c r="E3214" s="1" t="s">
        <v>3182</v>
      </c>
      <c r="F3214" s="1">
        <v>519</v>
      </c>
      <c r="G3214" s="1">
        <v>51.02</v>
      </c>
      <c r="H3214" s="1">
        <v>10</v>
      </c>
      <c r="I3214" s="1">
        <v>0</v>
      </c>
      <c r="J3214" s="1" t="s">
        <v>48</v>
      </c>
      <c r="K3214" s="9" t="str">
        <f t="shared" si="50"/>
        <v>GPA</v>
      </c>
    </row>
    <row r="3215" spans="1:11" ht="15" customHeight="1">
      <c r="A3215" s="1">
        <v>8</v>
      </c>
      <c r="B3215" s="1">
        <v>930</v>
      </c>
      <c r="C3215" s="1" t="s">
        <v>20</v>
      </c>
      <c r="D3215" s="1" t="s">
        <v>3185</v>
      </c>
      <c r="E3215" s="1" t="s">
        <v>3186</v>
      </c>
      <c r="F3215" s="1">
        <v>65</v>
      </c>
      <c r="G3215" s="1">
        <v>5.86</v>
      </c>
      <c r="H3215" s="1">
        <v>11</v>
      </c>
      <c r="I3215" s="1">
        <v>0</v>
      </c>
      <c r="J3215" s="1" t="s">
        <v>48</v>
      </c>
      <c r="K3215" s="9" t="str">
        <f t="shared" si="50"/>
        <v>GPA</v>
      </c>
    </row>
    <row r="3216" spans="1:11" ht="15" customHeight="1">
      <c r="A3216" s="1">
        <v>8</v>
      </c>
      <c r="B3216" s="1">
        <v>930</v>
      </c>
      <c r="C3216" s="1" t="s">
        <v>53</v>
      </c>
      <c r="D3216" s="1" t="s">
        <v>3185</v>
      </c>
      <c r="E3216" s="1" t="s">
        <v>3186</v>
      </c>
      <c r="F3216" s="1">
        <v>267</v>
      </c>
      <c r="G3216" s="1">
        <v>2.21</v>
      </c>
      <c r="H3216" s="1">
        <v>121</v>
      </c>
      <c r="I3216" s="1">
        <v>0</v>
      </c>
      <c r="J3216" s="1" t="s">
        <v>48</v>
      </c>
      <c r="K3216" s="9" t="str">
        <f t="shared" si="50"/>
        <v>GPA</v>
      </c>
    </row>
    <row r="3217" spans="1:11" ht="15" customHeight="1">
      <c r="A3217" s="1">
        <v>8</v>
      </c>
      <c r="B3217" s="1">
        <v>930</v>
      </c>
      <c r="C3217" s="1" t="s">
        <v>20</v>
      </c>
      <c r="D3217" s="1" t="s">
        <v>3187</v>
      </c>
      <c r="E3217" s="1" t="s">
        <v>3188</v>
      </c>
      <c r="F3217" s="1">
        <v>22</v>
      </c>
      <c r="G3217" s="1">
        <v>11.72</v>
      </c>
      <c r="H3217" s="1">
        <v>2</v>
      </c>
      <c r="I3217" s="1">
        <v>0</v>
      </c>
      <c r="J3217" s="1" t="s">
        <v>48</v>
      </c>
      <c r="K3217" s="9" t="str">
        <f t="shared" si="50"/>
        <v>GPA</v>
      </c>
    </row>
    <row r="3218" spans="1:11" ht="15" customHeight="1">
      <c r="A3218" s="1">
        <v>8</v>
      </c>
      <c r="B3218" s="1">
        <v>930</v>
      </c>
      <c r="C3218" s="1" t="s">
        <v>18</v>
      </c>
      <c r="D3218" s="1" t="s">
        <v>3189</v>
      </c>
      <c r="E3218" s="1" t="s">
        <v>3190</v>
      </c>
      <c r="F3218" s="1">
        <v>447</v>
      </c>
      <c r="G3218" s="1">
        <v>13.5</v>
      </c>
      <c r="H3218" s="1">
        <v>33</v>
      </c>
      <c r="I3218" s="1">
        <v>0</v>
      </c>
      <c r="J3218" s="1" t="s">
        <v>48</v>
      </c>
      <c r="K3218" s="9" t="str">
        <f t="shared" si="50"/>
        <v>GPA</v>
      </c>
    </row>
    <row r="3219" spans="1:11" ht="15" customHeight="1">
      <c r="A3219" s="1">
        <v>8</v>
      </c>
      <c r="B3219" s="1">
        <v>930</v>
      </c>
      <c r="C3219" s="1" t="s">
        <v>20</v>
      </c>
      <c r="D3219" s="1" t="s">
        <v>3189</v>
      </c>
      <c r="E3219" s="1" t="s">
        <v>3190</v>
      </c>
      <c r="F3219" s="1">
        <v>1</v>
      </c>
      <c r="G3219" s="1">
        <v>3.45</v>
      </c>
      <c r="H3219" s="1">
        <v>0</v>
      </c>
      <c r="I3219" s="1">
        <v>0</v>
      </c>
      <c r="J3219" s="1" t="s">
        <v>48</v>
      </c>
      <c r="K3219" s="9" t="str">
        <f t="shared" si="50"/>
        <v>GPA</v>
      </c>
    </row>
    <row r="3220" spans="1:11" ht="15" customHeight="1">
      <c r="A3220" s="1">
        <v>8</v>
      </c>
      <c r="B3220" s="1">
        <v>930</v>
      </c>
      <c r="C3220" s="1" t="s">
        <v>53</v>
      </c>
      <c r="D3220" s="1" t="s">
        <v>3189</v>
      </c>
      <c r="E3220" s="1" t="s">
        <v>3190</v>
      </c>
      <c r="F3220" s="1">
        <v>309</v>
      </c>
      <c r="G3220" s="1">
        <v>2.59</v>
      </c>
      <c r="H3220" s="1">
        <v>119</v>
      </c>
      <c r="I3220" s="1">
        <v>0</v>
      </c>
      <c r="J3220" s="1" t="s">
        <v>48</v>
      </c>
      <c r="K3220" s="9" t="str">
        <f t="shared" si="50"/>
        <v>GPA</v>
      </c>
    </row>
    <row r="3221" spans="1:11" ht="15" customHeight="1">
      <c r="A3221" s="1">
        <v>8</v>
      </c>
      <c r="B3221" s="1">
        <v>930</v>
      </c>
      <c r="C3221" s="1" t="s">
        <v>21</v>
      </c>
      <c r="D3221" s="1" t="s">
        <v>3191</v>
      </c>
      <c r="E3221" s="1" t="s">
        <v>3192</v>
      </c>
      <c r="F3221" s="1">
        <v>1513</v>
      </c>
      <c r="G3221" s="1">
        <v>72.23</v>
      </c>
      <c r="H3221" s="1">
        <v>21</v>
      </c>
      <c r="I3221" s="1">
        <v>0</v>
      </c>
      <c r="J3221" s="1" t="s">
        <v>48</v>
      </c>
      <c r="K3221" s="9" t="str">
        <f t="shared" si="50"/>
        <v>GPA</v>
      </c>
    </row>
    <row r="3222" spans="1:11" ht="15" customHeight="1">
      <c r="A3222" s="1">
        <v>8</v>
      </c>
      <c r="B3222" s="1">
        <v>930</v>
      </c>
      <c r="C3222" s="1" t="s">
        <v>18</v>
      </c>
      <c r="D3222" s="1" t="s">
        <v>3193</v>
      </c>
      <c r="E3222" s="1" t="s">
        <v>3194</v>
      </c>
      <c r="F3222" s="1">
        <v>2100</v>
      </c>
      <c r="G3222" s="1">
        <v>25.98</v>
      </c>
      <c r="H3222" s="1">
        <v>81</v>
      </c>
      <c r="I3222" s="1">
        <v>0</v>
      </c>
      <c r="J3222" s="1" t="s">
        <v>48</v>
      </c>
      <c r="K3222" s="9" t="str">
        <f t="shared" si="50"/>
        <v>GPA</v>
      </c>
    </row>
    <row r="3223" spans="1:11" ht="15" customHeight="1">
      <c r="A3223" s="1">
        <v>8</v>
      </c>
      <c r="B3223" s="1">
        <v>930</v>
      </c>
      <c r="C3223" s="1" t="s">
        <v>53</v>
      </c>
      <c r="D3223" s="1" t="s">
        <v>3193</v>
      </c>
      <c r="E3223" s="1" t="s">
        <v>3194</v>
      </c>
      <c r="F3223" s="1">
        <v>1098</v>
      </c>
      <c r="G3223" s="1">
        <v>12.13</v>
      </c>
      <c r="H3223" s="1">
        <v>91</v>
      </c>
      <c r="I3223" s="1">
        <v>0</v>
      </c>
      <c r="J3223" s="1" t="s">
        <v>48</v>
      </c>
      <c r="K3223" s="9" t="str">
        <f t="shared" si="50"/>
        <v>GPA</v>
      </c>
    </row>
    <row r="3224" spans="1:11" ht="15" customHeight="1">
      <c r="A3224" s="1">
        <v>8</v>
      </c>
      <c r="B3224" s="1">
        <v>930</v>
      </c>
      <c r="C3224" s="1" t="s">
        <v>18</v>
      </c>
      <c r="D3224" s="1" t="s">
        <v>3195</v>
      </c>
      <c r="E3224" s="1" t="s">
        <v>3196</v>
      </c>
      <c r="F3224" s="1">
        <v>284</v>
      </c>
      <c r="G3224" s="1">
        <v>13.36</v>
      </c>
      <c r="H3224" s="1">
        <v>21</v>
      </c>
      <c r="I3224" s="1">
        <v>0</v>
      </c>
      <c r="J3224" s="1" t="s">
        <v>48</v>
      </c>
      <c r="K3224" s="9" t="str">
        <f t="shared" si="50"/>
        <v>GPA</v>
      </c>
    </row>
    <row r="3225" spans="1:11" ht="15" customHeight="1">
      <c r="A3225" s="1">
        <v>8</v>
      </c>
      <c r="B3225" s="1">
        <v>930</v>
      </c>
      <c r="C3225" s="1" t="s">
        <v>53</v>
      </c>
      <c r="D3225" s="1" t="s">
        <v>3199</v>
      </c>
      <c r="E3225" s="1" t="s">
        <v>3200</v>
      </c>
      <c r="F3225" s="1">
        <v>26</v>
      </c>
      <c r="G3225" s="1">
        <v>0.49</v>
      </c>
      <c r="H3225" s="1">
        <v>53</v>
      </c>
      <c r="I3225" s="1">
        <v>0</v>
      </c>
      <c r="J3225" s="1" t="s">
        <v>48</v>
      </c>
      <c r="K3225" s="9" t="str">
        <f t="shared" si="50"/>
        <v>GPA</v>
      </c>
    </row>
    <row r="3226" spans="1:11" ht="15" customHeight="1">
      <c r="A3226" s="1">
        <v>8</v>
      </c>
      <c r="B3226" s="1">
        <v>930</v>
      </c>
      <c r="C3226" s="1" t="s">
        <v>53</v>
      </c>
      <c r="D3226" s="1" t="s">
        <v>4123</v>
      </c>
      <c r="E3226" s="1" t="s">
        <v>4124</v>
      </c>
      <c r="F3226" s="1">
        <v>1</v>
      </c>
      <c r="G3226" s="1">
        <v>1.8</v>
      </c>
      <c r="H3226" s="1">
        <v>1</v>
      </c>
      <c r="I3226" s="1">
        <v>0</v>
      </c>
      <c r="J3226" s="1" t="s">
        <v>48</v>
      </c>
      <c r="K3226" s="9" t="str">
        <f t="shared" si="50"/>
        <v>GPA</v>
      </c>
    </row>
    <row r="3227" spans="1:11" ht="15" customHeight="1">
      <c r="A3227" s="1">
        <v>8</v>
      </c>
      <c r="B3227" s="1">
        <v>930</v>
      </c>
      <c r="C3227" s="1" t="s">
        <v>18</v>
      </c>
      <c r="D3227" s="1" t="s">
        <v>3201</v>
      </c>
      <c r="E3227" s="1" t="s">
        <v>3202</v>
      </c>
      <c r="F3227" s="1">
        <v>555</v>
      </c>
      <c r="G3227" s="1">
        <v>16.420000000000002</v>
      </c>
      <c r="H3227" s="1">
        <v>34</v>
      </c>
      <c r="I3227" s="1">
        <v>0</v>
      </c>
      <c r="J3227" s="1" t="s">
        <v>48</v>
      </c>
      <c r="K3227" s="9" t="str">
        <f t="shared" si="50"/>
        <v>GPA</v>
      </c>
    </row>
    <row r="3228" spans="1:11" ht="15" customHeight="1">
      <c r="A3228" s="1">
        <v>8</v>
      </c>
      <c r="B3228" s="1">
        <v>930</v>
      </c>
      <c r="C3228" s="1" t="s">
        <v>53</v>
      </c>
      <c r="D3228" s="1" t="s">
        <v>3201</v>
      </c>
      <c r="E3228" s="1" t="s">
        <v>3202</v>
      </c>
      <c r="F3228" s="1">
        <v>158</v>
      </c>
      <c r="G3228" s="1">
        <v>1.58</v>
      </c>
      <c r="H3228" s="1">
        <v>100</v>
      </c>
      <c r="I3228" s="1">
        <v>0</v>
      </c>
      <c r="J3228" s="1" t="s">
        <v>48</v>
      </c>
      <c r="K3228" s="9" t="str">
        <f t="shared" si="50"/>
        <v>GPA</v>
      </c>
    </row>
    <row r="3229" spans="1:11" ht="15" customHeight="1">
      <c r="A3229" s="1">
        <v>8</v>
      </c>
      <c r="B3229" s="1">
        <v>930</v>
      </c>
      <c r="C3229" s="1" t="s">
        <v>21</v>
      </c>
      <c r="D3229" s="1" t="s">
        <v>3203</v>
      </c>
      <c r="E3229" s="1" t="s">
        <v>3204</v>
      </c>
      <c r="F3229" s="1">
        <v>659</v>
      </c>
      <c r="G3229" s="1">
        <v>71.84</v>
      </c>
      <c r="H3229" s="1">
        <v>9</v>
      </c>
      <c r="I3229" s="1">
        <v>0</v>
      </c>
      <c r="J3229" s="1" t="s">
        <v>48</v>
      </c>
      <c r="K3229" s="9" t="str">
        <f t="shared" si="50"/>
        <v>GPA</v>
      </c>
    </row>
    <row r="3230" spans="1:11" ht="15" customHeight="1">
      <c r="A3230" s="1">
        <v>8</v>
      </c>
      <c r="B3230" s="1">
        <v>930</v>
      </c>
      <c r="C3230" s="1" t="s">
        <v>18</v>
      </c>
      <c r="D3230" s="1" t="s">
        <v>3205</v>
      </c>
      <c r="E3230" s="1" t="s">
        <v>3206</v>
      </c>
      <c r="F3230" s="1">
        <v>1</v>
      </c>
      <c r="G3230" s="1">
        <v>5.22</v>
      </c>
      <c r="H3230" s="1">
        <v>0</v>
      </c>
      <c r="I3230" s="1">
        <v>0</v>
      </c>
      <c r="J3230" s="1" t="s">
        <v>48</v>
      </c>
      <c r="K3230" s="9" t="str">
        <f t="shared" si="50"/>
        <v>GPA</v>
      </c>
    </row>
    <row r="3231" spans="1:11" ht="15" customHeight="1">
      <c r="A3231" s="1">
        <v>8</v>
      </c>
      <c r="B3231" s="1">
        <v>930</v>
      </c>
      <c r="C3231" s="1" t="s">
        <v>18</v>
      </c>
      <c r="D3231" s="1" t="s">
        <v>4125</v>
      </c>
      <c r="E3231" s="1" t="s">
        <v>4126</v>
      </c>
      <c r="F3231" s="1">
        <v>545</v>
      </c>
      <c r="G3231" s="1">
        <v>45.47</v>
      </c>
      <c r="H3231" s="1">
        <v>12</v>
      </c>
      <c r="I3231" s="1">
        <v>0</v>
      </c>
      <c r="J3231" s="1" t="s">
        <v>48</v>
      </c>
      <c r="K3231" s="9" t="str">
        <f t="shared" si="50"/>
        <v>GPA</v>
      </c>
    </row>
    <row r="3232" spans="1:11" ht="15" customHeight="1">
      <c r="A3232" s="1">
        <v>8</v>
      </c>
      <c r="B3232" s="1">
        <v>930</v>
      </c>
      <c r="C3232" s="1" t="s">
        <v>20</v>
      </c>
      <c r="D3232" s="1" t="s">
        <v>3209</v>
      </c>
      <c r="E3232" s="1" t="s">
        <v>3210</v>
      </c>
      <c r="F3232" s="1">
        <v>4674</v>
      </c>
      <c r="G3232" s="1">
        <v>64.180000000000007</v>
      </c>
      <c r="H3232" s="1">
        <v>73</v>
      </c>
      <c r="I3232" s="1">
        <v>0</v>
      </c>
      <c r="J3232" s="1" t="s">
        <v>48</v>
      </c>
      <c r="K3232" s="9" t="str">
        <f t="shared" si="50"/>
        <v>GPA</v>
      </c>
    </row>
    <row r="3233" spans="1:11" ht="15" customHeight="1">
      <c r="A3233" s="1">
        <v>8</v>
      </c>
      <c r="B3233" s="1">
        <v>930</v>
      </c>
      <c r="C3233" s="1" t="s">
        <v>21</v>
      </c>
      <c r="D3233" s="1" t="s">
        <v>4127</v>
      </c>
      <c r="E3233" s="1" t="s">
        <v>4128</v>
      </c>
      <c r="F3233" s="1">
        <v>1084</v>
      </c>
      <c r="G3233" s="1">
        <v>40.18</v>
      </c>
      <c r="H3233" s="1">
        <v>27</v>
      </c>
      <c r="I3233" s="1">
        <v>0</v>
      </c>
      <c r="J3233" s="1" t="s">
        <v>48</v>
      </c>
      <c r="K3233" s="9" t="str">
        <f t="shared" si="50"/>
        <v>GPA</v>
      </c>
    </row>
    <row r="3234" spans="1:11" ht="15" customHeight="1">
      <c r="A3234" s="1">
        <v>8</v>
      </c>
      <c r="B3234" s="1">
        <v>930</v>
      </c>
      <c r="C3234" s="1" t="s">
        <v>53</v>
      </c>
      <c r="D3234" s="1" t="s">
        <v>3211</v>
      </c>
      <c r="E3234" s="1" t="s">
        <v>3212</v>
      </c>
      <c r="F3234" s="1">
        <v>16126</v>
      </c>
      <c r="G3234" s="1">
        <v>126.81</v>
      </c>
      <c r="H3234" s="1">
        <v>127</v>
      </c>
      <c r="I3234" s="1">
        <v>0</v>
      </c>
      <c r="J3234" s="1" t="s">
        <v>48</v>
      </c>
      <c r="K3234" s="9" t="str">
        <f t="shared" si="50"/>
        <v>GPA</v>
      </c>
    </row>
    <row r="3235" spans="1:11" ht="15" customHeight="1">
      <c r="A3235" s="1">
        <v>8</v>
      </c>
      <c r="B3235" s="1">
        <v>930</v>
      </c>
      <c r="C3235" s="1" t="s">
        <v>53</v>
      </c>
      <c r="D3235" s="1" t="s">
        <v>3213</v>
      </c>
      <c r="E3235" s="1" t="s">
        <v>3214</v>
      </c>
      <c r="F3235" s="1">
        <v>14398</v>
      </c>
      <c r="G3235" s="1">
        <v>113.66</v>
      </c>
      <c r="H3235" s="1">
        <v>127</v>
      </c>
      <c r="I3235" s="1">
        <v>0</v>
      </c>
      <c r="J3235" s="1" t="s">
        <v>48</v>
      </c>
      <c r="K3235" s="9" t="str">
        <f t="shared" si="50"/>
        <v>GPA</v>
      </c>
    </row>
    <row r="3236" spans="1:11" ht="15" customHeight="1">
      <c r="A3236" s="1">
        <v>8</v>
      </c>
      <c r="B3236" s="1">
        <v>930</v>
      </c>
      <c r="C3236" s="1" t="s">
        <v>18</v>
      </c>
      <c r="D3236" s="1" t="s">
        <v>3215</v>
      </c>
      <c r="E3236" s="1" t="s">
        <v>3216</v>
      </c>
      <c r="F3236" s="1">
        <v>135</v>
      </c>
      <c r="G3236" s="1">
        <v>3.52</v>
      </c>
      <c r="H3236" s="1">
        <v>38</v>
      </c>
      <c r="I3236" s="1">
        <v>0</v>
      </c>
      <c r="J3236" s="1" t="s">
        <v>48</v>
      </c>
      <c r="K3236" s="9" t="str">
        <f t="shared" si="50"/>
        <v>GPA</v>
      </c>
    </row>
    <row r="3237" spans="1:11" ht="15" customHeight="1">
      <c r="A3237" s="1">
        <v>8</v>
      </c>
      <c r="B3237" s="1">
        <v>930</v>
      </c>
      <c r="C3237" s="1" t="s">
        <v>53</v>
      </c>
      <c r="D3237" s="1" t="s">
        <v>3217</v>
      </c>
      <c r="E3237" s="1" t="s">
        <v>3218</v>
      </c>
      <c r="F3237" s="1">
        <v>695</v>
      </c>
      <c r="G3237" s="1">
        <v>11.1</v>
      </c>
      <c r="H3237" s="1">
        <v>63</v>
      </c>
      <c r="I3237" s="1">
        <v>0</v>
      </c>
      <c r="J3237" s="1" t="s">
        <v>48</v>
      </c>
      <c r="K3237" s="9" t="str">
        <f t="shared" si="50"/>
        <v>GPA</v>
      </c>
    </row>
    <row r="3238" spans="1:11" ht="15" customHeight="1">
      <c r="A3238" s="1">
        <v>8</v>
      </c>
      <c r="B3238" s="1">
        <v>930</v>
      </c>
      <c r="C3238" s="1" t="s">
        <v>18</v>
      </c>
      <c r="D3238" s="1" t="s">
        <v>3219</v>
      </c>
      <c r="E3238" s="1" t="s">
        <v>3220</v>
      </c>
      <c r="F3238" s="1">
        <v>864</v>
      </c>
      <c r="G3238" s="1">
        <v>15.17</v>
      </c>
      <c r="H3238" s="1">
        <v>57</v>
      </c>
      <c r="I3238" s="1">
        <v>0</v>
      </c>
      <c r="J3238" s="1" t="s">
        <v>48</v>
      </c>
      <c r="K3238" s="9" t="str">
        <f t="shared" si="50"/>
        <v>GPA</v>
      </c>
    </row>
    <row r="3239" spans="1:11" ht="15" customHeight="1">
      <c r="A3239" s="1">
        <v>8</v>
      </c>
      <c r="B3239" s="1">
        <v>930</v>
      </c>
      <c r="C3239" s="1" t="s">
        <v>21</v>
      </c>
      <c r="D3239" s="1" t="s">
        <v>3221</v>
      </c>
      <c r="E3239" s="1" t="s">
        <v>3222</v>
      </c>
      <c r="F3239" s="1">
        <v>1011</v>
      </c>
      <c r="G3239" s="1">
        <v>51.8</v>
      </c>
      <c r="H3239" s="1">
        <v>20</v>
      </c>
      <c r="I3239" s="1">
        <v>0</v>
      </c>
      <c r="J3239" s="1" t="s">
        <v>48</v>
      </c>
      <c r="K3239" s="9" t="str">
        <f t="shared" si="50"/>
        <v>GPA</v>
      </c>
    </row>
    <row r="3240" spans="1:11" ht="15" customHeight="1">
      <c r="A3240" s="1">
        <v>8</v>
      </c>
      <c r="B3240" s="1">
        <v>930</v>
      </c>
      <c r="C3240" s="1" t="s">
        <v>53</v>
      </c>
      <c r="D3240" s="1" t="s">
        <v>3221</v>
      </c>
      <c r="E3240" s="1" t="s">
        <v>3222</v>
      </c>
      <c r="F3240" s="1">
        <v>349</v>
      </c>
      <c r="G3240" s="1">
        <v>2.3199999999999998</v>
      </c>
      <c r="H3240" s="1">
        <v>150</v>
      </c>
      <c r="I3240" s="1">
        <v>0</v>
      </c>
      <c r="J3240" s="1" t="s">
        <v>48</v>
      </c>
      <c r="K3240" s="9" t="str">
        <f t="shared" si="50"/>
        <v>GPA</v>
      </c>
    </row>
    <row r="3241" spans="1:11" ht="15" customHeight="1">
      <c r="A3241" s="1">
        <v>8</v>
      </c>
      <c r="B3241" s="1">
        <v>930</v>
      </c>
      <c r="C3241" s="1" t="s">
        <v>18</v>
      </c>
      <c r="D3241" s="1" t="s">
        <v>3223</v>
      </c>
      <c r="E3241" s="1" t="s">
        <v>3224</v>
      </c>
      <c r="F3241" s="1">
        <v>489</v>
      </c>
      <c r="G3241" s="1">
        <v>21.76</v>
      </c>
      <c r="H3241" s="1">
        <v>22</v>
      </c>
      <c r="I3241" s="1">
        <v>0</v>
      </c>
      <c r="J3241" s="1" t="s">
        <v>48</v>
      </c>
      <c r="K3241" s="9" t="str">
        <f t="shared" si="50"/>
        <v>GPA</v>
      </c>
    </row>
    <row r="3242" spans="1:11" ht="15" customHeight="1">
      <c r="A3242" s="1">
        <v>8</v>
      </c>
      <c r="B3242" s="1">
        <v>930</v>
      </c>
      <c r="C3242" s="1" t="s">
        <v>53</v>
      </c>
      <c r="D3242" s="1" t="s">
        <v>3223</v>
      </c>
      <c r="E3242" s="1" t="s">
        <v>3224</v>
      </c>
      <c r="F3242" s="1">
        <v>73</v>
      </c>
      <c r="G3242" s="1">
        <v>1.57</v>
      </c>
      <c r="H3242" s="1">
        <v>46</v>
      </c>
      <c r="I3242" s="1">
        <v>0</v>
      </c>
      <c r="J3242" s="1" t="s">
        <v>48</v>
      </c>
      <c r="K3242" s="9" t="str">
        <f t="shared" si="50"/>
        <v>GPA</v>
      </c>
    </row>
    <row r="3243" spans="1:11" ht="15" customHeight="1">
      <c r="A3243" s="1">
        <v>8</v>
      </c>
      <c r="B3243" s="1">
        <v>930</v>
      </c>
      <c r="C3243" s="1" t="s">
        <v>21</v>
      </c>
      <c r="D3243" s="1" t="s">
        <v>3225</v>
      </c>
      <c r="E3243" s="1" t="s">
        <v>3226</v>
      </c>
      <c r="F3243" s="1">
        <v>439</v>
      </c>
      <c r="G3243" s="1">
        <v>86.09</v>
      </c>
      <c r="H3243" s="1">
        <v>5</v>
      </c>
      <c r="I3243" s="1">
        <v>0</v>
      </c>
      <c r="J3243" s="1" t="s">
        <v>48</v>
      </c>
      <c r="K3243" s="9" t="str">
        <f t="shared" si="50"/>
        <v>GPA</v>
      </c>
    </row>
    <row r="3244" spans="1:11" ht="15" customHeight="1">
      <c r="A3244" s="1">
        <v>8</v>
      </c>
      <c r="B3244" s="1">
        <v>930</v>
      </c>
      <c r="C3244" s="1" t="s">
        <v>53</v>
      </c>
      <c r="D3244" s="1" t="s">
        <v>3227</v>
      </c>
      <c r="E3244" s="1" t="s">
        <v>3228</v>
      </c>
      <c r="F3244" s="1">
        <v>7080</v>
      </c>
      <c r="G3244" s="1">
        <v>94.43</v>
      </c>
      <c r="H3244" s="1">
        <v>75</v>
      </c>
      <c r="I3244" s="1">
        <v>0</v>
      </c>
      <c r="J3244" s="1" t="s">
        <v>48</v>
      </c>
      <c r="K3244" s="9" t="str">
        <f t="shared" si="50"/>
        <v>GPA</v>
      </c>
    </row>
    <row r="3245" spans="1:11" ht="15" customHeight="1">
      <c r="A3245" s="1">
        <v>8</v>
      </c>
      <c r="B3245" s="1">
        <v>930</v>
      </c>
      <c r="C3245" s="1" t="s">
        <v>20</v>
      </c>
      <c r="D3245" s="1" t="s">
        <v>3229</v>
      </c>
      <c r="E3245" s="1" t="s">
        <v>3230</v>
      </c>
      <c r="F3245" s="1">
        <v>13</v>
      </c>
      <c r="G3245" s="1">
        <v>0.27</v>
      </c>
      <c r="H3245" s="1">
        <v>48</v>
      </c>
      <c r="I3245" s="1">
        <v>0</v>
      </c>
      <c r="J3245" s="1" t="s">
        <v>48</v>
      </c>
      <c r="K3245" s="9" t="str">
        <f t="shared" si="50"/>
        <v>GPA</v>
      </c>
    </row>
    <row r="3246" spans="1:11" ht="15" customHeight="1">
      <c r="A3246" s="1">
        <v>8</v>
      </c>
      <c r="B3246" s="1">
        <v>930</v>
      </c>
      <c r="C3246" s="1" t="s">
        <v>19</v>
      </c>
      <c r="D3246" s="1" t="s">
        <v>3229</v>
      </c>
      <c r="E3246" s="1" t="s">
        <v>3230</v>
      </c>
      <c r="F3246" s="1">
        <v>1839</v>
      </c>
      <c r="G3246" s="1">
        <v>87.57</v>
      </c>
      <c r="H3246" s="1">
        <v>21</v>
      </c>
      <c r="I3246" s="1">
        <v>0</v>
      </c>
      <c r="J3246" s="1" t="s">
        <v>48</v>
      </c>
      <c r="K3246" s="9" t="str">
        <f t="shared" si="50"/>
        <v>GPA</v>
      </c>
    </row>
    <row r="3247" spans="1:11" ht="15" customHeight="1">
      <c r="A3247" s="1">
        <v>8</v>
      </c>
      <c r="B3247" s="1">
        <v>930</v>
      </c>
      <c r="C3247" s="1" t="s">
        <v>18</v>
      </c>
      <c r="D3247" s="1" t="s">
        <v>3231</v>
      </c>
      <c r="E3247" s="1" t="s">
        <v>3232</v>
      </c>
      <c r="F3247" s="1">
        <v>269</v>
      </c>
      <c r="G3247" s="1">
        <v>26.11</v>
      </c>
      <c r="H3247" s="1">
        <v>10</v>
      </c>
      <c r="I3247" s="1">
        <v>0</v>
      </c>
      <c r="J3247" s="1" t="s">
        <v>48</v>
      </c>
      <c r="K3247" s="9" t="str">
        <f t="shared" si="50"/>
        <v>GPA</v>
      </c>
    </row>
    <row r="3248" spans="1:11" ht="15" customHeight="1">
      <c r="A3248" s="1">
        <v>8</v>
      </c>
      <c r="B3248" s="1">
        <v>930</v>
      </c>
      <c r="C3248" s="1" t="s">
        <v>20</v>
      </c>
      <c r="D3248" s="1" t="s">
        <v>3233</v>
      </c>
      <c r="E3248" s="1" t="s">
        <v>3234</v>
      </c>
      <c r="F3248" s="1">
        <v>84</v>
      </c>
      <c r="G3248" s="1">
        <v>3.73</v>
      </c>
      <c r="H3248" s="1">
        <v>23</v>
      </c>
      <c r="I3248" s="1">
        <v>0</v>
      </c>
      <c r="J3248" s="1" t="s">
        <v>48</v>
      </c>
      <c r="K3248" s="9" t="str">
        <f t="shared" si="50"/>
        <v>GPA</v>
      </c>
    </row>
    <row r="3249" spans="1:11" ht="15" customHeight="1">
      <c r="A3249" s="1">
        <v>8</v>
      </c>
      <c r="B3249" s="1">
        <v>930</v>
      </c>
      <c r="C3249" s="1" t="s">
        <v>18</v>
      </c>
      <c r="D3249" s="1" t="s">
        <v>3243</v>
      </c>
      <c r="E3249" s="1" t="s">
        <v>3244</v>
      </c>
      <c r="F3249" s="1">
        <v>55</v>
      </c>
      <c r="G3249" s="1">
        <v>4.84</v>
      </c>
      <c r="H3249" s="1">
        <v>11</v>
      </c>
      <c r="I3249" s="1">
        <v>0</v>
      </c>
      <c r="J3249" s="1" t="s">
        <v>48</v>
      </c>
      <c r="K3249" s="9" t="str">
        <f t="shared" si="50"/>
        <v>GPA</v>
      </c>
    </row>
    <row r="3250" spans="1:11" ht="15" customHeight="1">
      <c r="A3250" s="1">
        <v>8</v>
      </c>
      <c r="B3250" s="1">
        <v>930</v>
      </c>
      <c r="C3250" s="1" t="s">
        <v>18</v>
      </c>
      <c r="D3250" s="1" t="s">
        <v>3245</v>
      </c>
      <c r="E3250" s="1" t="s">
        <v>3246</v>
      </c>
      <c r="F3250" s="1">
        <v>71</v>
      </c>
      <c r="G3250" s="1">
        <v>3.79</v>
      </c>
      <c r="H3250" s="1">
        <v>19</v>
      </c>
      <c r="I3250" s="1">
        <v>0</v>
      </c>
      <c r="J3250" s="1" t="s">
        <v>48</v>
      </c>
      <c r="K3250" s="9" t="str">
        <f t="shared" si="50"/>
        <v>GPA</v>
      </c>
    </row>
    <row r="3251" spans="1:11" ht="15" customHeight="1">
      <c r="A3251" s="1">
        <v>8</v>
      </c>
      <c r="B3251" s="1">
        <v>930</v>
      </c>
      <c r="C3251" s="1" t="s">
        <v>53</v>
      </c>
      <c r="D3251" s="1" t="s">
        <v>3245</v>
      </c>
      <c r="E3251" s="1" t="s">
        <v>3246</v>
      </c>
      <c r="F3251" s="1">
        <v>160</v>
      </c>
      <c r="G3251" s="1">
        <v>3.16</v>
      </c>
      <c r="H3251" s="1">
        <v>51</v>
      </c>
      <c r="I3251" s="1">
        <v>0</v>
      </c>
      <c r="J3251" s="1" t="s">
        <v>48</v>
      </c>
      <c r="K3251" s="9" t="str">
        <f t="shared" si="50"/>
        <v>GPA</v>
      </c>
    </row>
    <row r="3252" spans="1:11" ht="15" customHeight="1">
      <c r="A3252" s="1">
        <v>8</v>
      </c>
      <c r="B3252" s="1">
        <v>930</v>
      </c>
      <c r="C3252" s="1" t="s">
        <v>20</v>
      </c>
      <c r="D3252" s="1" t="s">
        <v>3247</v>
      </c>
      <c r="E3252" s="1" t="s">
        <v>3248</v>
      </c>
      <c r="F3252" s="1">
        <v>2</v>
      </c>
      <c r="G3252" s="1">
        <v>7.0000000000000007E-2</v>
      </c>
      <c r="H3252" s="1">
        <v>29</v>
      </c>
      <c r="I3252" s="1">
        <v>0</v>
      </c>
      <c r="J3252" s="1" t="s">
        <v>48</v>
      </c>
      <c r="K3252" s="9" t="str">
        <f t="shared" si="50"/>
        <v>GPA</v>
      </c>
    </row>
    <row r="3253" spans="1:11" ht="15" customHeight="1">
      <c r="A3253" s="1">
        <v>8</v>
      </c>
      <c r="B3253" s="1">
        <v>930</v>
      </c>
      <c r="C3253" s="1" t="s">
        <v>19</v>
      </c>
      <c r="D3253" s="1" t="s">
        <v>3247</v>
      </c>
      <c r="E3253" s="1" t="s">
        <v>3248</v>
      </c>
      <c r="F3253" s="1">
        <v>1</v>
      </c>
      <c r="G3253" s="1">
        <v>0.03</v>
      </c>
      <c r="H3253" s="1">
        <v>33</v>
      </c>
      <c r="I3253" s="1">
        <v>0</v>
      </c>
      <c r="J3253" s="1" t="s">
        <v>48</v>
      </c>
      <c r="K3253" s="9" t="str">
        <f t="shared" si="50"/>
        <v>GPA</v>
      </c>
    </row>
    <row r="3254" spans="1:11" ht="15" customHeight="1">
      <c r="A3254" s="1">
        <v>8</v>
      </c>
      <c r="B3254" s="1">
        <v>930</v>
      </c>
      <c r="C3254" s="1" t="s">
        <v>18</v>
      </c>
      <c r="D3254" s="1" t="s">
        <v>4129</v>
      </c>
      <c r="E3254" s="1" t="s">
        <v>4130</v>
      </c>
      <c r="F3254" s="1">
        <v>15</v>
      </c>
      <c r="G3254" s="1">
        <v>7.05</v>
      </c>
      <c r="H3254" s="1">
        <v>2</v>
      </c>
      <c r="I3254" s="1">
        <v>0</v>
      </c>
      <c r="J3254" s="1" t="s">
        <v>48</v>
      </c>
      <c r="K3254" s="9" t="str">
        <f t="shared" si="50"/>
        <v>GPA</v>
      </c>
    </row>
    <row r="3255" spans="1:11" ht="15" customHeight="1">
      <c r="A3255" s="1">
        <v>8</v>
      </c>
      <c r="B3255" s="1">
        <v>930</v>
      </c>
      <c r="C3255" s="1" t="s">
        <v>18</v>
      </c>
      <c r="D3255" s="1" t="s">
        <v>3249</v>
      </c>
      <c r="E3255" s="1" t="s">
        <v>3250</v>
      </c>
      <c r="F3255" s="1">
        <v>208</v>
      </c>
      <c r="G3255" s="1">
        <v>18.93</v>
      </c>
      <c r="H3255" s="1">
        <v>11</v>
      </c>
      <c r="I3255" s="1">
        <v>0</v>
      </c>
      <c r="J3255" s="1" t="s">
        <v>48</v>
      </c>
      <c r="K3255" s="9" t="str">
        <f t="shared" si="50"/>
        <v>GPA</v>
      </c>
    </row>
    <row r="3256" spans="1:11" ht="15" customHeight="1">
      <c r="A3256" s="1">
        <v>8</v>
      </c>
      <c r="B3256" s="1">
        <v>930</v>
      </c>
      <c r="C3256" s="1" t="s">
        <v>21</v>
      </c>
      <c r="D3256" s="1" t="s">
        <v>3251</v>
      </c>
      <c r="E3256" s="1" t="s">
        <v>3252</v>
      </c>
      <c r="F3256" s="1">
        <v>690</v>
      </c>
      <c r="G3256" s="1">
        <v>55.07</v>
      </c>
      <c r="H3256" s="1">
        <v>13</v>
      </c>
      <c r="I3256" s="1">
        <v>0</v>
      </c>
      <c r="J3256" s="1" t="s">
        <v>48</v>
      </c>
      <c r="K3256" s="9" t="str">
        <f t="shared" si="50"/>
        <v>GPA</v>
      </c>
    </row>
    <row r="3257" spans="1:11" ht="15" customHeight="1">
      <c r="A3257" s="1">
        <v>8</v>
      </c>
      <c r="B3257" s="1">
        <v>930</v>
      </c>
      <c r="C3257" s="1" t="s">
        <v>18</v>
      </c>
      <c r="D3257" s="1" t="s">
        <v>3251</v>
      </c>
      <c r="E3257" s="1" t="s">
        <v>3252</v>
      </c>
      <c r="F3257" s="1">
        <v>16</v>
      </c>
      <c r="G3257" s="1">
        <v>0</v>
      </c>
      <c r="H3257" s="1">
        <v>0</v>
      </c>
      <c r="I3257" s="1">
        <v>0</v>
      </c>
      <c r="J3257" s="1" t="s">
        <v>48</v>
      </c>
      <c r="K3257" s="9" t="str">
        <f t="shared" si="50"/>
        <v>GPA</v>
      </c>
    </row>
    <row r="3258" spans="1:11" ht="15" customHeight="1">
      <c r="A3258" s="1">
        <v>8</v>
      </c>
      <c r="B3258" s="1">
        <v>930</v>
      </c>
      <c r="C3258" s="1" t="s">
        <v>18</v>
      </c>
      <c r="D3258" s="1" t="s">
        <v>3253</v>
      </c>
      <c r="E3258" s="1" t="s">
        <v>3254</v>
      </c>
      <c r="F3258" s="1">
        <v>188</v>
      </c>
      <c r="G3258" s="1">
        <v>11.84</v>
      </c>
      <c r="H3258" s="1">
        <v>16</v>
      </c>
      <c r="I3258" s="1">
        <v>0</v>
      </c>
      <c r="J3258" s="1" t="s">
        <v>48</v>
      </c>
      <c r="K3258" s="9" t="str">
        <f t="shared" si="50"/>
        <v>GPA</v>
      </c>
    </row>
    <row r="3259" spans="1:11" ht="15" customHeight="1">
      <c r="A3259" s="1">
        <v>8</v>
      </c>
      <c r="B3259" s="1">
        <v>930</v>
      </c>
      <c r="C3259" s="1" t="s">
        <v>53</v>
      </c>
      <c r="D3259" s="1" t="s">
        <v>3253</v>
      </c>
      <c r="E3259" s="1" t="s">
        <v>3254</v>
      </c>
      <c r="F3259" s="1">
        <v>126</v>
      </c>
      <c r="G3259" s="1">
        <v>1.23</v>
      </c>
      <c r="H3259" s="1">
        <v>102</v>
      </c>
      <c r="I3259" s="1">
        <v>0</v>
      </c>
      <c r="J3259" s="1" t="s">
        <v>48</v>
      </c>
      <c r="K3259" s="9" t="str">
        <f t="shared" si="50"/>
        <v>GPA</v>
      </c>
    </row>
    <row r="3260" spans="1:11" ht="15" customHeight="1">
      <c r="A3260" s="1">
        <v>8</v>
      </c>
      <c r="B3260" s="1">
        <v>930</v>
      </c>
      <c r="C3260" s="1" t="s">
        <v>53</v>
      </c>
      <c r="D3260" s="1" t="s">
        <v>3255</v>
      </c>
      <c r="E3260" s="1" t="s">
        <v>3256</v>
      </c>
      <c r="F3260" s="1">
        <v>4807</v>
      </c>
      <c r="G3260" s="1">
        <v>42.78</v>
      </c>
      <c r="H3260" s="1">
        <v>112</v>
      </c>
      <c r="I3260" s="1">
        <v>0</v>
      </c>
      <c r="J3260" s="1" t="s">
        <v>48</v>
      </c>
      <c r="K3260" s="9" t="str">
        <f t="shared" si="50"/>
        <v>GPA</v>
      </c>
    </row>
    <row r="3261" spans="1:11" ht="15" customHeight="1">
      <c r="A3261" s="1">
        <v>8</v>
      </c>
      <c r="B3261" s="1">
        <v>930</v>
      </c>
      <c r="C3261" s="1" t="s">
        <v>53</v>
      </c>
      <c r="D3261" s="1" t="s">
        <v>3257</v>
      </c>
      <c r="E3261" s="1" t="s">
        <v>3258</v>
      </c>
      <c r="F3261" s="1">
        <v>5231</v>
      </c>
      <c r="G3261" s="1">
        <v>50.08</v>
      </c>
      <c r="H3261" s="1">
        <v>104</v>
      </c>
      <c r="I3261" s="1">
        <v>0</v>
      </c>
      <c r="J3261" s="1" t="s">
        <v>48</v>
      </c>
      <c r="K3261" s="9" t="str">
        <f t="shared" si="50"/>
        <v>GPA</v>
      </c>
    </row>
    <row r="3262" spans="1:11" ht="15" customHeight="1">
      <c r="A3262" s="1">
        <v>8</v>
      </c>
      <c r="B3262" s="1">
        <v>930</v>
      </c>
      <c r="C3262" s="1" t="s">
        <v>20</v>
      </c>
      <c r="D3262" s="1" t="s">
        <v>3259</v>
      </c>
      <c r="E3262" s="1" t="s">
        <v>3260</v>
      </c>
      <c r="F3262" s="1">
        <v>180</v>
      </c>
      <c r="G3262" s="1">
        <v>27.45</v>
      </c>
      <c r="H3262" s="1">
        <v>7</v>
      </c>
      <c r="I3262" s="1">
        <v>0</v>
      </c>
      <c r="J3262" s="1" t="s">
        <v>48</v>
      </c>
      <c r="K3262" s="9" t="str">
        <f t="shared" si="50"/>
        <v>GPA</v>
      </c>
    </row>
    <row r="3263" spans="1:11" ht="15" customHeight="1">
      <c r="A3263" s="1">
        <v>8</v>
      </c>
      <c r="B3263" s="1">
        <v>930</v>
      </c>
      <c r="C3263" s="1" t="s">
        <v>53</v>
      </c>
      <c r="D3263" s="1" t="s">
        <v>3259</v>
      </c>
      <c r="E3263" s="1" t="s">
        <v>3260</v>
      </c>
      <c r="F3263" s="1">
        <v>1339</v>
      </c>
      <c r="G3263" s="1">
        <v>11.14</v>
      </c>
      <c r="H3263" s="1">
        <v>120</v>
      </c>
      <c r="I3263" s="1">
        <v>0</v>
      </c>
      <c r="J3263" s="1" t="s">
        <v>48</v>
      </c>
      <c r="K3263" s="9" t="str">
        <f t="shared" si="50"/>
        <v>GPA</v>
      </c>
    </row>
    <row r="3264" spans="1:11" ht="15" customHeight="1">
      <c r="A3264" s="1">
        <v>8</v>
      </c>
      <c r="B3264" s="1">
        <v>930</v>
      </c>
      <c r="C3264" s="1" t="s">
        <v>53</v>
      </c>
      <c r="D3264" s="1" t="s">
        <v>3261</v>
      </c>
      <c r="E3264" s="1" t="s">
        <v>3262</v>
      </c>
      <c r="F3264" s="1">
        <v>9953</v>
      </c>
      <c r="G3264" s="1">
        <v>135.56</v>
      </c>
      <c r="H3264" s="1">
        <v>73</v>
      </c>
      <c r="I3264" s="1">
        <v>0</v>
      </c>
      <c r="J3264" s="1" t="s">
        <v>48</v>
      </c>
      <c r="K3264" s="9" t="str">
        <f t="shared" si="50"/>
        <v>GPA</v>
      </c>
    </row>
    <row r="3265" spans="1:11" ht="15" customHeight="1">
      <c r="A3265" s="1">
        <v>8</v>
      </c>
      <c r="B3265" s="1">
        <v>930</v>
      </c>
      <c r="C3265" s="1" t="s">
        <v>53</v>
      </c>
      <c r="D3265" s="1" t="s">
        <v>3263</v>
      </c>
      <c r="E3265" s="1" t="s">
        <v>3264</v>
      </c>
      <c r="F3265" s="1">
        <v>2409</v>
      </c>
      <c r="G3265" s="1">
        <v>131.54</v>
      </c>
      <c r="H3265" s="1">
        <v>18</v>
      </c>
      <c r="I3265" s="1">
        <v>0</v>
      </c>
      <c r="J3265" s="1" t="s">
        <v>48</v>
      </c>
      <c r="K3265" s="9" t="str">
        <f t="shared" si="50"/>
        <v>GPA</v>
      </c>
    </row>
    <row r="3266" spans="1:11" ht="15" customHeight="1">
      <c r="A3266" s="1">
        <v>8</v>
      </c>
      <c r="B3266" s="1">
        <v>930</v>
      </c>
      <c r="C3266" s="1" t="s">
        <v>20</v>
      </c>
      <c r="D3266" s="1" t="s">
        <v>3265</v>
      </c>
      <c r="E3266" s="1" t="s">
        <v>3266</v>
      </c>
      <c r="F3266" s="1">
        <v>1964</v>
      </c>
      <c r="G3266" s="1">
        <v>56.11</v>
      </c>
      <c r="H3266" s="1">
        <v>35</v>
      </c>
      <c r="I3266" s="1">
        <v>0</v>
      </c>
      <c r="J3266" s="1" t="s">
        <v>48</v>
      </c>
      <c r="K3266" s="9" t="str">
        <f t="shared" ref="K3266:K3329" si="51">IF(J3266&lt;&gt;"",IF(OR(UPPER(J3266)="TERCEIRO",UPPER(J3266)="TERCEIRA"),"TERCEIRA",IF(UPPER(J3266)="GPA","GPA",J3266)),IF(LEFT(D3266,1)="T","TERCEIRA","GPA"))</f>
        <v>GPA</v>
      </c>
    </row>
    <row r="3267" spans="1:11" ht="15" customHeight="1">
      <c r="A3267" s="1">
        <v>8</v>
      </c>
      <c r="B3267" s="1">
        <v>930</v>
      </c>
      <c r="C3267" s="1" t="s">
        <v>18</v>
      </c>
      <c r="D3267" s="1" t="s">
        <v>3267</v>
      </c>
      <c r="E3267" s="1" t="s">
        <v>3268</v>
      </c>
      <c r="F3267" s="1">
        <v>694</v>
      </c>
      <c r="G3267" s="1">
        <v>56.32</v>
      </c>
      <c r="H3267" s="1">
        <v>12</v>
      </c>
      <c r="I3267" s="1">
        <v>0</v>
      </c>
      <c r="J3267" s="1" t="s">
        <v>48</v>
      </c>
      <c r="K3267" s="9" t="str">
        <f t="shared" si="51"/>
        <v>GPA</v>
      </c>
    </row>
    <row r="3268" spans="1:11" ht="15" customHeight="1">
      <c r="A3268" s="1">
        <v>8</v>
      </c>
      <c r="B3268" s="1">
        <v>930</v>
      </c>
      <c r="C3268" s="1" t="s">
        <v>18</v>
      </c>
      <c r="D3268" s="1" t="s">
        <v>3269</v>
      </c>
      <c r="E3268" s="1" t="s">
        <v>3270</v>
      </c>
      <c r="F3268" s="1">
        <v>2262</v>
      </c>
      <c r="G3268" s="1">
        <v>34.340000000000003</v>
      </c>
      <c r="H3268" s="1">
        <v>66</v>
      </c>
      <c r="I3268" s="1">
        <v>0</v>
      </c>
      <c r="J3268" s="1" t="s">
        <v>48</v>
      </c>
      <c r="K3268" s="9" t="str">
        <f t="shared" si="51"/>
        <v>GPA</v>
      </c>
    </row>
    <row r="3269" spans="1:11" ht="15" customHeight="1">
      <c r="A3269" s="1">
        <v>8</v>
      </c>
      <c r="B3269" s="1">
        <v>930</v>
      </c>
      <c r="C3269" s="1" t="s">
        <v>18</v>
      </c>
      <c r="D3269" s="1" t="s">
        <v>3271</v>
      </c>
      <c r="E3269" s="1" t="s">
        <v>3272</v>
      </c>
      <c r="F3269" s="1">
        <v>37</v>
      </c>
      <c r="G3269" s="1">
        <v>0.22</v>
      </c>
      <c r="H3269" s="1">
        <v>168</v>
      </c>
      <c r="I3269" s="1">
        <v>0</v>
      </c>
      <c r="J3269" s="1" t="s">
        <v>48</v>
      </c>
      <c r="K3269" s="9" t="str">
        <f t="shared" si="51"/>
        <v>GPA</v>
      </c>
    </row>
    <row r="3270" spans="1:11" ht="15" customHeight="1">
      <c r="A3270" s="1">
        <v>8</v>
      </c>
      <c r="B3270" s="1">
        <v>930</v>
      </c>
      <c r="C3270" s="1" t="s">
        <v>18</v>
      </c>
      <c r="D3270" s="1" t="s">
        <v>3273</v>
      </c>
      <c r="E3270" s="1" t="s">
        <v>3274</v>
      </c>
      <c r="F3270" s="1">
        <v>1407</v>
      </c>
      <c r="G3270" s="1">
        <v>18.91</v>
      </c>
      <c r="H3270" s="1">
        <v>74</v>
      </c>
      <c r="I3270" s="1">
        <v>0</v>
      </c>
      <c r="J3270" s="1" t="s">
        <v>48</v>
      </c>
      <c r="K3270" s="9" t="str">
        <f t="shared" si="51"/>
        <v>GPA</v>
      </c>
    </row>
    <row r="3271" spans="1:11" ht="15" customHeight="1">
      <c r="A3271" s="1">
        <v>8</v>
      </c>
      <c r="B3271" s="1">
        <v>930</v>
      </c>
      <c r="C3271" s="1" t="s">
        <v>18</v>
      </c>
      <c r="D3271" s="1" t="s">
        <v>3275</v>
      </c>
      <c r="E3271" s="1" t="s">
        <v>3276</v>
      </c>
      <c r="F3271" s="1">
        <v>1520</v>
      </c>
      <c r="G3271" s="1">
        <v>25.1</v>
      </c>
      <c r="H3271" s="1">
        <v>61</v>
      </c>
      <c r="I3271" s="1">
        <v>0</v>
      </c>
      <c r="J3271" s="1" t="s">
        <v>48</v>
      </c>
      <c r="K3271" s="9" t="str">
        <f t="shared" si="51"/>
        <v>GPA</v>
      </c>
    </row>
    <row r="3272" spans="1:11" ht="15" customHeight="1">
      <c r="A3272" s="1">
        <v>8</v>
      </c>
      <c r="B3272" s="1">
        <v>930</v>
      </c>
      <c r="C3272" s="1" t="s">
        <v>53</v>
      </c>
      <c r="D3272" s="1" t="s">
        <v>3275</v>
      </c>
      <c r="E3272" s="1" t="s">
        <v>3276</v>
      </c>
      <c r="F3272" s="1">
        <v>967</v>
      </c>
      <c r="G3272" s="1">
        <v>13.54</v>
      </c>
      <c r="H3272" s="1">
        <v>71</v>
      </c>
      <c r="I3272" s="1">
        <v>0</v>
      </c>
      <c r="J3272" s="1" t="s">
        <v>48</v>
      </c>
      <c r="K3272" s="9" t="str">
        <f t="shared" si="51"/>
        <v>GPA</v>
      </c>
    </row>
    <row r="3273" spans="1:11" ht="15" customHeight="1">
      <c r="A3273" s="1">
        <v>8</v>
      </c>
      <c r="B3273" s="1">
        <v>930</v>
      </c>
      <c r="C3273" s="1" t="s">
        <v>19</v>
      </c>
      <c r="D3273" s="1" t="s">
        <v>3277</v>
      </c>
      <c r="E3273" s="1" t="s">
        <v>3278</v>
      </c>
      <c r="F3273" s="1">
        <v>326</v>
      </c>
      <c r="G3273" s="1">
        <v>6.15</v>
      </c>
      <c r="H3273" s="1">
        <v>53</v>
      </c>
      <c r="I3273" s="1">
        <v>0</v>
      </c>
      <c r="J3273" s="1" t="s">
        <v>48</v>
      </c>
      <c r="K3273" s="9" t="str">
        <f t="shared" si="51"/>
        <v>GPA</v>
      </c>
    </row>
    <row r="3274" spans="1:11" ht="15" customHeight="1">
      <c r="A3274" s="1">
        <v>8</v>
      </c>
      <c r="B3274" s="1">
        <v>930</v>
      </c>
      <c r="C3274" s="1" t="s">
        <v>20</v>
      </c>
      <c r="D3274" s="1" t="s">
        <v>3279</v>
      </c>
      <c r="E3274" s="1" t="s">
        <v>3280</v>
      </c>
      <c r="F3274" s="1">
        <v>86</v>
      </c>
      <c r="G3274" s="1">
        <v>8.24</v>
      </c>
      <c r="H3274" s="1">
        <v>10</v>
      </c>
      <c r="I3274" s="1">
        <v>0</v>
      </c>
      <c r="J3274" s="1" t="s">
        <v>48</v>
      </c>
      <c r="K3274" s="9" t="str">
        <f t="shared" si="51"/>
        <v>GPA</v>
      </c>
    </row>
    <row r="3275" spans="1:11" ht="15" customHeight="1">
      <c r="A3275" s="1">
        <v>8</v>
      </c>
      <c r="B3275" s="1">
        <v>930</v>
      </c>
      <c r="C3275" s="1" t="s">
        <v>18</v>
      </c>
      <c r="D3275" s="1" t="s">
        <v>4131</v>
      </c>
      <c r="E3275" s="1" t="s">
        <v>4132</v>
      </c>
      <c r="F3275" s="1">
        <v>33</v>
      </c>
      <c r="G3275" s="1">
        <v>4.76</v>
      </c>
      <c r="H3275" s="1">
        <v>7</v>
      </c>
      <c r="I3275" s="1">
        <v>0</v>
      </c>
      <c r="J3275" s="1" t="s">
        <v>48</v>
      </c>
      <c r="K3275" s="9" t="str">
        <f t="shared" si="51"/>
        <v>GPA</v>
      </c>
    </row>
    <row r="3276" spans="1:11" ht="15" customHeight="1">
      <c r="A3276" s="1">
        <v>8</v>
      </c>
      <c r="B3276" s="1">
        <v>930</v>
      </c>
      <c r="C3276" s="1" t="s">
        <v>21</v>
      </c>
      <c r="D3276" s="1" t="s">
        <v>3281</v>
      </c>
      <c r="E3276" s="1" t="s">
        <v>3282</v>
      </c>
      <c r="F3276" s="1">
        <v>632</v>
      </c>
      <c r="G3276" s="1">
        <v>95.87</v>
      </c>
      <c r="H3276" s="1">
        <v>7</v>
      </c>
      <c r="I3276" s="1">
        <v>0</v>
      </c>
      <c r="J3276" s="1" t="s">
        <v>48</v>
      </c>
      <c r="K3276" s="9" t="str">
        <f t="shared" si="51"/>
        <v>GPA</v>
      </c>
    </row>
    <row r="3277" spans="1:11" ht="15" customHeight="1">
      <c r="A3277" s="1">
        <v>8</v>
      </c>
      <c r="B3277" s="1">
        <v>930</v>
      </c>
      <c r="C3277" s="1" t="s">
        <v>18</v>
      </c>
      <c r="D3277" s="1" t="s">
        <v>4133</v>
      </c>
      <c r="E3277" s="1" t="s">
        <v>4134</v>
      </c>
      <c r="F3277" s="1">
        <v>133</v>
      </c>
      <c r="G3277" s="1">
        <v>4.3499999999999996</v>
      </c>
      <c r="H3277" s="1">
        <v>31</v>
      </c>
      <c r="I3277" s="1">
        <v>0</v>
      </c>
      <c r="J3277" s="1" t="s">
        <v>48</v>
      </c>
      <c r="K3277" s="9" t="str">
        <f t="shared" si="51"/>
        <v>GPA</v>
      </c>
    </row>
    <row r="3278" spans="1:11" ht="15" customHeight="1">
      <c r="A3278" s="1">
        <v>8</v>
      </c>
      <c r="B3278" s="1">
        <v>930</v>
      </c>
      <c r="C3278" s="1" t="s">
        <v>53</v>
      </c>
      <c r="D3278" s="1" t="s">
        <v>4133</v>
      </c>
      <c r="E3278" s="1" t="s">
        <v>4134</v>
      </c>
      <c r="F3278" s="1">
        <v>48</v>
      </c>
      <c r="G3278" s="1">
        <v>0</v>
      </c>
      <c r="H3278" s="1">
        <v>0</v>
      </c>
      <c r="I3278" s="1">
        <v>0</v>
      </c>
      <c r="J3278" s="1" t="s">
        <v>48</v>
      </c>
      <c r="K3278" s="9" t="str">
        <f t="shared" si="51"/>
        <v>GPA</v>
      </c>
    </row>
    <row r="3279" spans="1:11" ht="15" customHeight="1">
      <c r="A3279" s="1">
        <v>8</v>
      </c>
      <c r="B3279" s="1">
        <v>930</v>
      </c>
      <c r="C3279" s="1" t="s">
        <v>53</v>
      </c>
      <c r="D3279" s="1" t="s">
        <v>3283</v>
      </c>
      <c r="E3279" s="1" t="s">
        <v>3284</v>
      </c>
      <c r="F3279" s="1">
        <v>2438</v>
      </c>
      <c r="G3279" s="1">
        <v>33.869999999999997</v>
      </c>
      <c r="H3279" s="1">
        <v>72</v>
      </c>
      <c r="I3279" s="1">
        <v>0</v>
      </c>
      <c r="J3279" s="1" t="s">
        <v>48</v>
      </c>
      <c r="K3279" s="9" t="str">
        <f t="shared" si="51"/>
        <v>GPA</v>
      </c>
    </row>
    <row r="3280" spans="1:11" ht="15" customHeight="1">
      <c r="A3280" s="1">
        <v>8</v>
      </c>
      <c r="B3280" s="1">
        <v>930</v>
      </c>
      <c r="C3280" s="1" t="s">
        <v>53</v>
      </c>
      <c r="D3280" s="1" t="s">
        <v>3285</v>
      </c>
      <c r="E3280" s="1" t="s">
        <v>3286</v>
      </c>
      <c r="F3280" s="1">
        <v>11481</v>
      </c>
      <c r="G3280" s="1">
        <v>81.599999999999994</v>
      </c>
      <c r="H3280" s="1">
        <v>141</v>
      </c>
      <c r="I3280" s="1">
        <v>0</v>
      </c>
      <c r="J3280" s="1" t="s">
        <v>48</v>
      </c>
      <c r="K3280" s="9" t="str">
        <f t="shared" si="51"/>
        <v>GPA</v>
      </c>
    </row>
    <row r="3281" spans="1:11" ht="15" customHeight="1">
      <c r="A3281" s="1">
        <v>8</v>
      </c>
      <c r="B3281" s="1">
        <v>930</v>
      </c>
      <c r="C3281" s="1" t="s">
        <v>18</v>
      </c>
      <c r="D3281" s="1" t="s">
        <v>3287</v>
      </c>
      <c r="E3281" s="1" t="s">
        <v>3288</v>
      </c>
      <c r="F3281" s="1">
        <v>74</v>
      </c>
      <c r="G3281" s="1">
        <v>6.38</v>
      </c>
      <c r="H3281" s="1">
        <v>12</v>
      </c>
      <c r="I3281" s="1">
        <v>0</v>
      </c>
      <c r="J3281" s="1" t="s">
        <v>48</v>
      </c>
      <c r="K3281" s="9" t="str">
        <f t="shared" si="51"/>
        <v>GPA</v>
      </c>
    </row>
    <row r="3282" spans="1:11" ht="15" customHeight="1">
      <c r="A3282" s="1">
        <v>8</v>
      </c>
      <c r="B3282" s="1">
        <v>930</v>
      </c>
      <c r="C3282" s="1" t="s">
        <v>53</v>
      </c>
      <c r="D3282" s="1" t="s">
        <v>3287</v>
      </c>
      <c r="E3282" s="1" t="s">
        <v>3288</v>
      </c>
      <c r="F3282" s="1">
        <v>212</v>
      </c>
      <c r="G3282" s="1">
        <v>1.92</v>
      </c>
      <c r="H3282" s="1">
        <v>110</v>
      </c>
      <c r="I3282" s="1">
        <v>0</v>
      </c>
      <c r="J3282" s="1" t="s">
        <v>48</v>
      </c>
      <c r="K3282" s="9" t="str">
        <f t="shared" si="51"/>
        <v>GPA</v>
      </c>
    </row>
    <row r="3283" spans="1:11" ht="15" customHeight="1">
      <c r="A3283" s="1">
        <v>8</v>
      </c>
      <c r="B3283" s="1">
        <v>930</v>
      </c>
      <c r="C3283" s="1" t="s">
        <v>53</v>
      </c>
      <c r="D3283" s="1" t="s">
        <v>3289</v>
      </c>
      <c r="E3283" s="1" t="s">
        <v>3290</v>
      </c>
      <c r="F3283" s="1">
        <v>225</v>
      </c>
      <c r="G3283" s="1">
        <v>9.4600000000000009</v>
      </c>
      <c r="H3283" s="1">
        <v>24</v>
      </c>
      <c r="I3283" s="1">
        <v>0</v>
      </c>
      <c r="J3283" s="1" t="s">
        <v>48</v>
      </c>
      <c r="K3283" s="9" t="str">
        <f t="shared" si="51"/>
        <v>GPA</v>
      </c>
    </row>
    <row r="3284" spans="1:11" ht="15" customHeight="1">
      <c r="A3284" s="1">
        <v>8</v>
      </c>
      <c r="B3284" s="1">
        <v>930</v>
      </c>
      <c r="C3284" s="1" t="s">
        <v>19</v>
      </c>
      <c r="D3284" s="1" t="s">
        <v>4135</v>
      </c>
      <c r="E3284" s="1" t="s">
        <v>4136</v>
      </c>
      <c r="F3284" s="1">
        <v>47</v>
      </c>
      <c r="G3284" s="1">
        <v>2.81</v>
      </c>
      <c r="H3284" s="1">
        <v>17</v>
      </c>
      <c r="I3284" s="1">
        <v>0</v>
      </c>
      <c r="J3284" s="1" t="s">
        <v>48</v>
      </c>
      <c r="K3284" s="9" t="str">
        <f t="shared" si="51"/>
        <v>GPA</v>
      </c>
    </row>
    <row r="3285" spans="1:11" ht="15" customHeight="1">
      <c r="A3285" s="1">
        <v>8</v>
      </c>
      <c r="B3285" s="1">
        <v>930</v>
      </c>
      <c r="C3285" s="1" t="s">
        <v>18</v>
      </c>
      <c r="D3285" s="1" t="s">
        <v>3291</v>
      </c>
      <c r="E3285" s="1" t="s">
        <v>3292</v>
      </c>
      <c r="F3285" s="1">
        <v>18</v>
      </c>
      <c r="G3285" s="1">
        <v>1.47</v>
      </c>
      <c r="H3285" s="1">
        <v>12</v>
      </c>
      <c r="I3285" s="1">
        <v>0</v>
      </c>
      <c r="J3285" s="1" t="s">
        <v>48</v>
      </c>
      <c r="K3285" s="9" t="str">
        <f t="shared" si="51"/>
        <v>GPA</v>
      </c>
    </row>
    <row r="3286" spans="1:11" ht="15" customHeight="1">
      <c r="A3286" s="1">
        <v>8</v>
      </c>
      <c r="B3286" s="1">
        <v>930</v>
      </c>
      <c r="C3286" s="1" t="s">
        <v>19</v>
      </c>
      <c r="D3286" s="1" t="s">
        <v>3291</v>
      </c>
      <c r="E3286" s="1" t="s">
        <v>3292</v>
      </c>
      <c r="F3286" s="1">
        <v>91</v>
      </c>
      <c r="G3286" s="1">
        <v>8.48</v>
      </c>
      <c r="H3286" s="1">
        <v>11</v>
      </c>
      <c r="I3286" s="1">
        <v>0</v>
      </c>
      <c r="J3286" s="1" t="s">
        <v>48</v>
      </c>
      <c r="K3286" s="9" t="str">
        <f t="shared" si="51"/>
        <v>GPA</v>
      </c>
    </row>
    <row r="3287" spans="1:11" ht="15" customHeight="1">
      <c r="A3287" s="1">
        <v>8</v>
      </c>
      <c r="B3287" s="1">
        <v>930</v>
      </c>
      <c r="C3287" s="1" t="s">
        <v>18</v>
      </c>
      <c r="D3287" s="1" t="s">
        <v>3293</v>
      </c>
      <c r="E3287" s="1" t="s">
        <v>3294</v>
      </c>
      <c r="F3287" s="1">
        <v>813</v>
      </c>
      <c r="G3287" s="1">
        <v>37.32</v>
      </c>
      <c r="H3287" s="1">
        <v>22</v>
      </c>
      <c r="I3287" s="1">
        <v>0</v>
      </c>
      <c r="J3287" s="1" t="s">
        <v>48</v>
      </c>
      <c r="K3287" s="9" t="str">
        <f t="shared" si="51"/>
        <v>GPA</v>
      </c>
    </row>
    <row r="3288" spans="1:11" ht="15" customHeight="1">
      <c r="A3288" s="1">
        <v>8</v>
      </c>
      <c r="B3288" s="1">
        <v>930</v>
      </c>
      <c r="C3288" s="1" t="s">
        <v>53</v>
      </c>
      <c r="D3288" s="1" t="s">
        <v>3293</v>
      </c>
      <c r="E3288" s="1" t="s">
        <v>3294</v>
      </c>
      <c r="F3288" s="1">
        <v>446</v>
      </c>
      <c r="G3288" s="1">
        <v>6.02</v>
      </c>
      <c r="H3288" s="1">
        <v>74</v>
      </c>
      <c r="I3288" s="1">
        <v>0</v>
      </c>
      <c r="J3288" s="1" t="s">
        <v>48</v>
      </c>
      <c r="K3288" s="9" t="str">
        <f t="shared" si="51"/>
        <v>GPA</v>
      </c>
    </row>
    <row r="3289" spans="1:11" ht="15" customHeight="1">
      <c r="A3289" s="1">
        <v>8</v>
      </c>
      <c r="B3289" s="1">
        <v>930</v>
      </c>
      <c r="C3289" s="1" t="s">
        <v>53</v>
      </c>
      <c r="D3289" s="1" t="s">
        <v>3295</v>
      </c>
      <c r="E3289" s="1" t="s">
        <v>3296</v>
      </c>
      <c r="F3289" s="1">
        <v>572</v>
      </c>
      <c r="G3289" s="1">
        <v>7.88</v>
      </c>
      <c r="H3289" s="1">
        <v>73</v>
      </c>
      <c r="I3289" s="1">
        <v>0</v>
      </c>
      <c r="J3289" s="1" t="s">
        <v>48</v>
      </c>
      <c r="K3289" s="9" t="str">
        <f t="shared" si="51"/>
        <v>GPA</v>
      </c>
    </row>
    <row r="3290" spans="1:11" ht="15" customHeight="1">
      <c r="A3290" s="1">
        <v>8</v>
      </c>
      <c r="B3290" s="1">
        <v>930</v>
      </c>
      <c r="C3290" s="1" t="s">
        <v>53</v>
      </c>
      <c r="D3290" s="1" t="s">
        <v>3297</v>
      </c>
      <c r="E3290" s="1" t="s">
        <v>3298</v>
      </c>
      <c r="F3290" s="1">
        <v>9649</v>
      </c>
      <c r="G3290" s="1">
        <v>76.27</v>
      </c>
      <c r="H3290" s="1">
        <v>127</v>
      </c>
      <c r="I3290" s="1">
        <v>0</v>
      </c>
      <c r="J3290" s="1" t="s">
        <v>48</v>
      </c>
      <c r="K3290" s="9" t="str">
        <f t="shared" si="51"/>
        <v>GPA</v>
      </c>
    </row>
    <row r="3291" spans="1:11" ht="15" customHeight="1">
      <c r="A3291" s="1">
        <v>8</v>
      </c>
      <c r="B3291" s="1">
        <v>930</v>
      </c>
      <c r="C3291" s="1" t="s">
        <v>18</v>
      </c>
      <c r="D3291" s="1" t="s">
        <v>3299</v>
      </c>
      <c r="E3291" s="1" t="s">
        <v>3300</v>
      </c>
      <c r="F3291" s="1">
        <v>2001</v>
      </c>
      <c r="G3291" s="1">
        <v>41.8</v>
      </c>
      <c r="H3291" s="1">
        <v>48</v>
      </c>
      <c r="I3291" s="1">
        <v>0</v>
      </c>
      <c r="J3291" s="1" t="s">
        <v>48</v>
      </c>
      <c r="K3291" s="9" t="str">
        <f t="shared" si="51"/>
        <v>GPA</v>
      </c>
    </row>
    <row r="3292" spans="1:11" ht="15" customHeight="1">
      <c r="A3292" s="1">
        <v>8</v>
      </c>
      <c r="B3292" s="1">
        <v>930</v>
      </c>
      <c r="C3292" s="1" t="s">
        <v>53</v>
      </c>
      <c r="D3292" s="1" t="s">
        <v>3299</v>
      </c>
      <c r="E3292" s="1" t="s">
        <v>3300</v>
      </c>
      <c r="F3292" s="1">
        <v>964</v>
      </c>
      <c r="G3292" s="1">
        <v>12.3</v>
      </c>
      <c r="H3292" s="1">
        <v>78</v>
      </c>
      <c r="I3292" s="1">
        <v>0</v>
      </c>
      <c r="J3292" s="1" t="s">
        <v>48</v>
      </c>
      <c r="K3292" s="9" t="str">
        <f t="shared" si="51"/>
        <v>GPA</v>
      </c>
    </row>
    <row r="3293" spans="1:11" ht="15" customHeight="1">
      <c r="A3293" s="1">
        <v>8</v>
      </c>
      <c r="B3293" s="1">
        <v>930</v>
      </c>
      <c r="C3293" s="1" t="s">
        <v>18</v>
      </c>
      <c r="D3293" s="1" t="s">
        <v>3301</v>
      </c>
      <c r="E3293" s="1" t="s">
        <v>3302</v>
      </c>
      <c r="F3293" s="1">
        <v>772</v>
      </c>
      <c r="G3293" s="1">
        <v>28.85</v>
      </c>
      <c r="H3293" s="1">
        <v>27</v>
      </c>
      <c r="I3293" s="1">
        <v>0</v>
      </c>
      <c r="J3293" s="1" t="s">
        <v>48</v>
      </c>
      <c r="K3293" s="9" t="str">
        <f t="shared" si="51"/>
        <v>GPA</v>
      </c>
    </row>
    <row r="3294" spans="1:11" ht="15" customHeight="1">
      <c r="A3294" s="1">
        <v>8</v>
      </c>
      <c r="B3294" s="1">
        <v>930</v>
      </c>
      <c r="C3294" s="1" t="s">
        <v>53</v>
      </c>
      <c r="D3294" s="1" t="s">
        <v>3301</v>
      </c>
      <c r="E3294" s="1" t="s">
        <v>3302</v>
      </c>
      <c r="F3294" s="1">
        <v>184</v>
      </c>
      <c r="G3294" s="1">
        <v>4.24</v>
      </c>
      <c r="H3294" s="1">
        <v>43</v>
      </c>
      <c r="I3294" s="1">
        <v>0</v>
      </c>
      <c r="J3294" s="1" t="s">
        <v>48</v>
      </c>
      <c r="K3294" s="9" t="str">
        <f t="shared" si="51"/>
        <v>GPA</v>
      </c>
    </row>
    <row r="3295" spans="1:11" ht="15" customHeight="1">
      <c r="A3295" s="1">
        <v>8</v>
      </c>
      <c r="B3295" s="1">
        <v>930</v>
      </c>
      <c r="C3295" s="1" t="s">
        <v>18</v>
      </c>
      <c r="D3295" s="1" t="s">
        <v>3303</v>
      </c>
      <c r="E3295" s="1" t="s">
        <v>3304</v>
      </c>
      <c r="F3295" s="1">
        <v>1265</v>
      </c>
      <c r="G3295" s="1">
        <v>91.66</v>
      </c>
      <c r="H3295" s="1">
        <v>14</v>
      </c>
      <c r="I3295" s="1">
        <v>0</v>
      </c>
      <c r="J3295" s="1" t="s">
        <v>48</v>
      </c>
      <c r="K3295" s="9" t="str">
        <f t="shared" si="51"/>
        <v>GPA</v>
      </c>
    </row>
    <row r="3296" spans="1:11" ht="15" customHeight="1">
      <c r="A3296" s="1">
        <v>8</v>
      </c>
      <c r="B3296" s="1">
        <v>930</v>
      </c>
      <c r="C3296" s="1" t="s">
        <v>20</v>
      </c>
      <c r="D3296" s="1" t="s">
        <v>3305</v>
      </c>
      <c r="E3296" s="1" t="s">
        <v>3306</v>
      </c>
      <c r="F3296" s="1">
        <v>2538</v>
      </c>
      <c r="G3296" s="1">
        <v>65.97</v>
      </c>
      <c r="H3296" s="1">
        <v>38</v>
      </c>
      <c r="I3296" s="1">
        <v>0</v>
      </c>
      <c r="J3296" s="1" t="s">
        <v>48</v>
      </c>
      <c r="K3296" s="9" t="str">
        <f t="shared" si="51"/>
        <v>GPA</v>
      </c>
    </row>
    <row r="3297" spans="1:11" ht="15" customHeight="1">
      <c r="A3297" s="1">
        <v>8</v>
      </c>
      <c r="B3297" s="1">
        <v>930</v>
      </c>
      <c r="C3297" s="1" t="s">
        <v>53</v>
      </c>
      <c r="D3297" s="1" t="s">
        <v>3305</v>
      </c>
      <c r="E3297" s="1" t="s">
        <v>3306</v>
      </c>
      <c r="F3297" s="1">
        <v>274</v>
      </c>
      <c r="G3297" s="1">
        <v>4.8099999999999996</v>
      </c>
      <c r="H3297" s="1">
        <v>57</v>
      </c>
      <c r="I3297" s="1">
        <v>0</v>
      </c>
      <c r="J3297" s="1" t="s">
        <v>48</v>
      </c>
      <c r="K3297" s="9" t="str">
        <f t="shared" si="51"/>
        <v>GPA</v>
      </c>
    </row>
    <row r="3298" spans="1:11" ht="15" customHeight="1">
      <c r="A3298" s="1">
        <v>8</v>
      </c>
      <c r="B3298" s="1">
        <v>930</v>
      </c>
      <c r="C3298" s="1" t="s">
        <v>18</v>
      </c>
      <c r="D3298" s="1" t="s">
        <v>3307</v>
      </c>
      <c r="E3298" s="1" t="s">
        <v>3308</v>
      </c>
      <c r="F3298" s="1">
        <v>131</v>
      </c>
      <c r="G3298" s="1">
        <v>2.17</v>
      </c>
      <c r="H3298" s="1">
        <v>60</v>
      </c>
      <c r="I3298" s="1">
        <v>0</v>
      </c>
      <c r="J3298" s="1" t="s">
        <v>48</v>
      </c>
      <c r="K3298" s="9" t="str">
        <f t="shared" si="51"/>
        <v>GPA</v>
      </c>
    </row>
    <row r="3299" spans="1:11" ht="15" customHeight="1">
      <c r="A3299" s="1">
        <v>8</v>
      </c>
      <c r="B3299" s="1">
        <v>930</v>
      </c>
      <c r="C3299" s="1" t="s">
        <v>18</v>
      </c>
      <c r="D3299" s="1" t="s">
        <v>3309</v>
      </c>
      <c r="E3299" s="1" t="s">
        <v>3310</v>
      </c>
      <c r="F3299" s="1">
        <v>459</v>
      </c>
      <c r="G3299" s="1">
        <v>26.96</v>
      </c>
      <c r="H3299" s="1">
        <v>17</v>
      </c>
      <c r="I3299" s="1">
        <v>0</v>
      </c>
      <c r="J3299" s="1" t="s">
        <v>48</v>
      </c>
      <c r="K3299" s="9" t="str">
        <f t="shared" si="51"/>
        <v>GPA</v>
      </c>
    </row>
    <row r="3300" spans="1:11" ht="15" customHeight="1">
      <c r="A3300" s="1">
        <v>8</v>
      </c>
      <c r="B3300" s="1">
        <v>930</v>
      </c>
      <c r="C3300" s="1" t="s">
        <v>18</v>
      </c>
      <c r="D3300" s="1" t="s">
        <v>3311</v>
      </c>
      <c r="E3300" s="1" t="s">
        <v>3312</v>
      </c>
      <c r="F3300" s="1">
        <v>203</v>
      </c>
      <c r="G3300" s="1">
        <v>4.49</v>
      </c>
      <c r="H3300" s="1">
        <v>45</v>
      </c>
      <c r="I3300" s="1">
        <v>0</v>
      </c>
      <c r="J3300" s="1" t="s">
        <v>48</v>
      </c>
      <c r="K3300" s="9" t="str">
        <f t="shared" si="51"/>
        <v>GPA</v>
      </c>
    </row>
    <row r="3301" spans="1:11" ht="15" customHeight="1">
      <c r="A3301" s="1">
        <v>8</v>
      </c>
      <c r="B3301" s="1">
        <v>930</v>
      </c>
      <c r="C3301" s="1" t="s">
        <v>20</v>
      </c>
      <c r="D3301" s="1" t="s">
        <v>3311</v>
      </c>
      <c r="E3301" s="1" t="s">
        <v>3312</v>
      </c>
      <c r="F3301" s="1">
        <v>133</v>
      </c>
      <c r="G3301" s="1">
        <v>23.24</v>
      </c>
      <c r="H3301" s="1">
        <v>6</v>
      </c>
      <c r="I3301" s="1">
        <v>0</v>
      </c>
      <c r="J3301" s="1" t="s">
        <v>48</v>
      </c>
      <c r="K3301" s="9" t="str">
        <f t="shared" si="51"/>
        <v>GPA</v>
      </c>
    </row>
    <row r="3302" spans="1:11" ht="15" customHeight="1">
      <c r="A3302" s="1">
        <v>8</v>
      </c>
      <c r="B3302" s="1">
        <v>930</v>
      </c>
      <c r="C3302" s="1" t="s">
        <v>53</v>
      </c>
      <c r="D3302" s="1" t="s">
        <v>3311</v>
      </c>
      <c r="E3302" s="1" t="s">
        <v>3312</v>
      </c>
      <c r="F3302" s="1">
        <v>522</v>
      </c>
      <c r="G3302" s="1">
        <v>7.34</v>
      </c>
      <c r="H3302" s="1">
        <v>71</v>
      </c>
      <c r="I3302" s="1">
        <v>0</v>
      </c>
      <c r="J3302" s="1" t="s">
        <v>48</v>
      </c>
      <c r="K3302" s="9" t="str">
        <f t="shared" si="51"/>
        <v>GPA</v>
      </c>
    </row>
    <row r="3303" spans="1:11" ht="15" customHeight="1">
      <c r="A3303" s="1">
        <v>8</v>
      </c>
      <c r="B3303" s="1">
        <v>930</v>
      </c>
      <c r="C3303" s="1" t="s">
        <v>18</v>
      </c>
      <c r="D3303" s="1" t="s">
        <v>3313</v>
      </c>
      <c r="E3303" s="1" t="s">
        <v>3314</v>
      </c>
      <c r="F3303" s="1">
        <v>174</v>
      </c>
      <c r="G3303" s="1">
        <v>9</v>
      </c>
      <c r="H3303" s="1">
        <v>19</v>
      </c>
      <c r="I3303" s="1">
        <v>0</v>
      </c>
      <c r="J3303" s="1" t="s">
        <v>48</v>
      </c>
      <c r="K3303" s="9" t="str">
        <f t="shared" si="51"/>
        <v>GPA</v>
      </c>
    </row>
    <row r="3304" spans="1:11" ht="15" customHeight="1">
      <c r="A3304" s="1">
        <v>8</v>
      </c>
      <c r="B3304" s="1">
        <v>930</v>
      </c>
      <c r="C3304" s="1" t="s">
        <v>18</v>
      </c>
      <c r="D3304" s="1" t="s">
        <v>3315</v>
      </c>
      <c r="E3304" s="1" t="s">
        <v>3316</v>
      </c>
      <c r="F3304" s="1">
        <v>374</v>
      </c>
      <c r="G3304" s="1">
        <v>25.08</v>
      </c>
      <c r="H3304" s="1">
        <v>15</v>
      </c>
      <c r="I3304" s="1">
        <v>0</v>
      </c>
      <c r="J3304" s="1" t="s">
        <v>48</v>
      </c>
      <c r="K3304" s="9" t="str">
        <f t="shared" si="51"/>
        <v>GPA</v>
      </c>
    </row>
    <row r="3305" spans="1:11" ht="15" customHeight="1">
      <c r="A3305" s="1">
        <v>8</v>
      </c>
      <c r="B3305" s="1">
        <v>930</v>
      </c>
      <c r="C3305" s="1" t="s">
        <v>53</v>
      </c>
      <c r="D3305" s="1" t="s">
        <v>3315</v>
      </c>
      <c r="E3305" s="1" t="s">
        <v>3316</v>
      </c>
      <c r="F3305" s="1">
        <v>415</v>
      </c>
      <c r="G3305" s="1">
        <v>4.1500000000000004</v>
      </c>
      <c r="H3305" s="1">
        <v>100</v>
      </c>
      <c r="I3305" s="1">
        <v>0</v>
      </c>
      <c r="J3305" s="1" t="s">
        <v>48</v>
      </c>
      <c r="K3305" s="9" t="str">
        <f t="shared" si="51"/>
        <v>GPA</v>
      </c>
    </row>
    <row r="3306" spans="1:11" ht="15" customHeight="1">
      <c r="A3306" s="1">
        <v>8</v>
      </c>
      <c r="B3306" s="1">
        <v>930</v>
      </c>
      <c r="C3306" s="1" t="s">
        <v>18</v>
      </c>
      <c r="D3306" s="1" t="s">
        <v>4137</v>
      </c>
      <c r="E3306" s="1" t="s">
        <v>4138</v>
      </c>
      <c r="F3306" s="1">
        <v>68</v>
      </c>
      <c r="G3306" s="1">
        <v>8.7200000000000006</v>
      </c>
      <c r="H3306" s="1">
        <v>8</v>
      </c>
      <c r="I3306" s="1">
        <v>0</v>
      </c>
      <c r="J3306" s="1" t="s">
        <v>48</v>
      </c>
      <c r="K3306" s="9" t="str">
        <f t="shared" si="51"/>
        <v>GPA</v>
      </c>
    </row>
    <row r="3307" spans="1:11" ht="15" customHeight="1">
      <c r="A3307" s="1">
        <v>8</v>
      </c>
      <c r="B3307" s="1">
        <v>930</v>
      </c>
      <c r="C3307" s="1" t="s">
        <v>18</v>
      </c>
      <c r="D3307" s="1" t="s">
        <v>3319</v>
      </c>
      <c r="E3307" s="1" t="s">
        <v>3320</v>
      </c>
      <c r="F3307" s="1">
        <v>792</v>
      </c>
      <c r="G3307" s="1">
        <v>15.57</v>
      </c>
      <c r="H3307" s="1">
        <v>51</v>
      </c>
      <c r="I3307" s="1">
        <v>0</v>
      </c>
      <c r="J3307" s="1" t="s">
        <v>48</v>
      </c>
      <c r="K3307" s="9" t="str">
        <f t="shared" si="51"/>
        <v>GPA</v>
      </c>
    </row>
    <row r="3308" spans="1:11" ht="15" customHeight="1">
      <c r="A3308" s="1">
        <v>8</v>
      </c>
      <c r="B3308" s="1">
        <v>930</v>
      </c>
      <c r="C3308" s="1" t="s">
        <v>53</v>
      </c>
      <c r="D3308" s="1" t="s">
        <v>3319</v>
      </c>
      <c r="E3308" s="1" t="s">
        <v>3320</v>
      </c>
      <c r="F3308" s="1">
        <v>205</v>
      </c>
      <c r="G3308" s="1">
        <v>1.9</v>
      </c>
      <c r="H3308" s="1">
        <v>108</v>
      </c>
      <c r="I3308" s="1">
        <v>0</v>
      </c>
      <c r="J3308" s="1" t="s">
        <v>48</v>
      </c>
      <c r="K3308" s="9" t="str">
        <f t="shared" si="51"/>
        <v>GPA</v>
      </c>
    </row>
    <row r="3309" spans="1:11" ht="15" customHeight="1">
      <c r="A3309" s="1">
        <v>8</v>
      </c>
      <c r="B3309" s="1">
        <v>930</v>
      </c>
      <c r="C3309" s="1" t="s">
        <v>18</v>
      </c>
      <c r="D3309" s="1" t="s">
        <v>3321</v>
      </c>
      <c r="E3309" s="1" t="s">
        <v>3322</v>
      </c>
      <c r="F3309" s="1">
        <v>2469</v>
      </c>
      <c r="G3309" s="1">
        <v>124.38</v>
      </c>
      <c r="H3309" s="1">
        <v>20</v>
      </c>
      <c r="I3309" s="1">
        <v>0</v>
      </c>
      <c r="J3309" s="1" t="s">
        <v>48</v>
      </c>
      <c r="K3309" s="9" t="str">
        <f t="shared" si="51"/>
        <v>GPA</v>
      </c>
    </row>
    <row r="3310" spans="1:11" ht="15" customHeight="1">
      <c r="A3310" s="1">
        <v>8</v>
      </c>
      <c r="B3310" s="1">
        <v>930</v>
      </c>
      <c r="C3310" s="1" t="s">
        <v>18</v>
      </c>
      <c r="D3310" s="1" t="s">
        <v>3323</v>
      </c>
      <c r="E3310" s="1" t="s">
        <v>3324</v>
      </c>
      <c r="F3310" s="1">
        <v>33</v>
      </c>
      <c r="G3310" s="1">
        <v>1.23</v>
      </c>
      <c r="H3310" s="1">
        <v>27</v>
      </c>
      <c r="I3310" s="1">
        <v>0</v>
      </c>
      <c r="J3310" s="1" t="s">
        <v>48</v>
      </c>
      <c r="K3310" s="9" t="str">
        <f t="shared" si="51"/>
        <v>GPA</v>
      </c>
    </row>
    <row r="3311" spans="1:11" ht="15" customHeight="1">
      <c r="A3311" s="1">
        <v>8</v>
      </c>
      <c r="B3311" s="1">
        <v>930</v>
      </c>
      <c r="C3311" s="1" t="s">
        <v>53</v>
      </c>
      <c r="D3311" s="1" t="s">
        <v>3323</v>
      </c>
      <c r="E3311" s="1" t="s">
        <v>3324</v>
      </c>
      <c r="F3311" s="1">
        <v>4983</v>
      </c>
      <c r="G3311" s="1">
        <v>66.45</v>
      </c>
      <c r="H3311" s="1">
        <v>75</v>
      </c>
      <c r="I3311" s="1">
        <v>0</v>
      </c>
      <c r="J3311" s="1" t="s">
        <v>48</v>
      </c>
      <c r="K3311" s="9" t="str">
        <f t="shared" si="51"/>
        <v>GPA</v>
      </c>
    </row>
    <row r="3312" spans="1:11" ht="15" customHeight="1">
      <c r="A3312" s="1">
        <v>8</v>
      </c>
      <c r="B3312" s="1">
        <v>930</v>
      </c>
      <c r="C3312" s="1" t="s">
        <v>53</v>
      </c>
      <c r="D3312" s="1" t="s">
        <v>3325</v>
      </c>
      <c r="E3312" s="1" t="s">
        <v>3326</v>
      </c>
      <c r="F3312" s="1">
        <v>8244</v>
      </c>
      <c r="G3312" s="1">
        <v>105.37</v>
      </c>
      <c r="H3312" s="1">
        <v>78</v>
      </c>
      <c r="I3312" s="1">
        <v>0</v>
      </c>
      <c r="J3312" s="1" t="s">
        <v>48</v>
      </c>
      <c r="K3312" s="9" t="str">
        <f t="shared" si="51"/>
        <v>GPA</v>
      </c>
    </row>
    <row r="3313" spans="1:11" ht="15" customHeight="1">
      <c r="A3313" s="1">
        <v>8</v>
      </c>
      <c r="B3313" s="1">
        <v>930</v>
      </c>
      <c r="C3313" s="1" t="s">
        <v>53</v>
      </c>
      <c r="D3313" s="1" t="s">
        <v>3327</v>
      </c>
      <c r="E3313" s="1" t="s">
        <v>3328</v>
      </c>
      <c r="F3313" s="1">
        <v>13876</v>
      </c>
      <c r="G3313" s="1">
        <v>106.17</v>
      </c>
      <c r="H3313" s="1">
        <v>131</v>
      </c>
      <c r="I3313" s="1">
        <v>0</v>
      </c>
      <c r="J3313" s="1" t="s">
        <v>48</v>
      </c>
      <c r="K3313" s="9" t="str">
        <f t="shared" si="51"/>
        <v>GPA</v>
      </c>
    </row>
    <row r="3314" spans="1:11" ht="15" customHeight="1">
      <c r="A3314" s="1">
        <v>8</v>
      </c>
      <c r="B3314" s="1">
        <v>930</v>
      </c>
      <c r="C3314" s="1" t="s">
        <v>21</v>
      </c>
      <c r="D3314" s="1" t="s">
        <v>3329</v>
      </c>
      <c r="E3314" s="1" t="s">
        <v>3330</v>
      </c>
      <c r="F3314" s="1">
        <v>2060</v>
      </c>
      <c r="G3314" s="1">
        <v>67.33</v>
      </c>
      <c r="H3314" s="1">
        <v>31</v>
      </c>
      <c r="I3314" s="1">
        <v>0</v>
      </c>
      <c r="J3314" s="1" t="s">
        <v>48</v>
      </c>
      <c r="K3314" s="9" t="str">
        <f t="shared" si="51"/>
        <v>GPA</v>
      </c>
    </row>
    <row r="3315" spans="1:11" ht="15" customHeight="1">
      <c r="A3315" s="1">
        <v>8</v>
      </c>
      <c r="B3315" s="1">
        <v>930</v>
      </c>
      <c r="C3315" s="1" t="s">
        <v>53</v>
      </c>
      <c r="D3315" s="1" t="s">
        <v>3329</v>
      </c>
      <c r="E3315" s="1" t="s">
        <v>3330</v>
      </c>
      <c r="F3315" s="1">
        <v>10063</v>
      </c>
      <c r="G3315" s="1">
        <v>41.15</v>
      </c>
      <c r="H3315" s="1">
        <v>245</v>
      </c>
      <c r="I3315" s="1">
        <v>0</v>
      </c>
      <c r="J3315" s="1" t="s">
        <v>48</v>
      </c>
      <c r="K3315" s="9" t="str">
        <f t="shared" si="51"/>
        <v>GPA</v>
      </c>
    </row>
    <row r="3316" spans="1:11" ht="15" customHeight="1">
      <c r="A3316" s="1">
        <v>8</v>
      </c>
      <c r="B3316" s="1">
        <v>930</v>
      </c>
      <c r="C3316" s="1" t="s">
        <v>18</v>
      </c>
      <c r="D3316" s="1" t="s">
        <v>3331</v>
      </c>
      <c r="E3316" s="1" t="s">
        <v>3332</v>
      </c>
      <c r="F3316" s="1">
        <v>741</v>
      </c>
      <c r="G3316" s="1">
        <v>16.23</v>
      </c>
      <c r="H3316" s="1">
        <v>46</v>
      </c>
      <c r="I3316" s="1">
        <v>0</v>
      </c>
      <c r="J3316" s="1" t="s">
        <v>48</v>
      </c>
      <c r="K3316" s="9" t="str">
        <f t="shared" si="51"/>
        <v>GPA</v>
      </c>
    </row>
    <row r="3317" spans="1:11" ht="15" customHeight="1">
      <c r="A3317" s="1">
        <v>8</v>
      </c>
      <c r="B3317" s="1">
        <v>930</v>
      </c>
      <c r="C3317" s="1" t="s">
        <v>20</v>
      </c>
      <c r="D3317" s="1" t="s">
        <v>3331</v>
      </c>
      <c r="E3317" s="1" t="s">
        <v>3332</v>
      </c>
      <c r="F3317" s="1">
        <v>42</v>
      </c>
      <c r="G3317" s="1">
        <v>1.19</v>
      </c>
      <c r="H3317" s="1">
        <v>35</v>
      </c>
      <c r="I3317" s="1">
        <v>0</v>
      </c>
      <c r="J3317" s="1" t="s">
        <v>48</v>
      </c>
      <c r="K3317" s="9" t="str">
        <f t="shared" si="51"/>
        <v>GPA</v>
      </c>
    </row>
    <row r="3318" spans="1:11" ht="15" customHeight="1">
      <c r="A3318" s="1">
        <v>8</v>
      </c>
      <c r="B3318" s="1">
        <v>930</v>
      </c>
      <c r="C3318" s="1" t="s">
        <v>53</v>
      </c>
      <c r="D3318" s="1" t="s">
        <v>3331</v>
      </c>
      <c r="E3318" s="1" t="s">
        <v>3332</v>
      </c>
      <c r="F3318" s="1">
        <v>50</v>
      </c>
      <c r="G3318" s="1">
        <v>0.56999999999999995</v>
      </c>
      <c r="H3318" s="1">
        <v>88</v>
      </c>
      <c r="I3318" s="1">
        <v>0</v>
      </c>
      <c r="J3318" s="1" t="s">
        <v>48</v>
      </c>
      <c r="K3318" s="9" t="str">
        <f t="shared" si="51"/>
        <v>GPA</v>
      </c>
    </row>
    <row r="3319" spans="1:11" ht="15" customHeight="1">
      <c r="A3319" s="1">
        <v>8</v>
      </c>
      <c r="B3319" s="1">
        <v>930</v>
      </c>
      <c r="C3319" s="1" t="s">
        <v>18</v>
      </c>
      <c r="D3319" s="1" t="s">
        <v>4139</v>
      </c>
      <c r="E3319" s="1" t="s">
        <v>4140</v>
      </c>
      <c r="F3319" s="1">
        <v>1</v>
      </c>
      <c r="G3319" s="1">
        <v>1.67</v>
      </c>
      <c r="H3319" s="1">
        <v>1</v>
      </c>
      <c r="I3319" s="1">
        <v>0</v>
      </c>
      <c r="J3319" s="1" t="s">
        <v>48</v>
      </c>
      <c r="K3319" s="9" t="str">
        <f t="shared" si="51"/>
        <v>GPA</v>
      </c>
    </row>
    <row r="3320" spans="1:11" ht="15" customHeight="1">
      <c r="A3320" s="1">
        <v>8</v>
      </c>
      <c r="B3320" s="1">
        <v>930</v>
      </c>
      <c r="C3320" s="1" t="s">
        <v>53</v>
      </c>
      <c r="D3320" s="1" t="s">
        <v>4139</v>
      </c>
      <c r="E3320" s="1" t="s">
        <v>4140</v>
      </c>
      <c r="F3320" s="1">
        <v>1</v>
      </c>
      <c r="G3320" s="1">
        <v>0.02</v>
      </c>
      <c r="H3320" s="1">
        <v>50</v>
      </c>
      <c r="I3320" s="1">
        <v>0</v>
      </c>
      <c r="J3320" s="1" t="s">
        <v>48</v>
      </c>
      <c r="K3320" s="9" t="str">
        <f t="shared" si="51"/>
        <v>GPA</v>
      </c>
    </row>
    <row r="3321" spans="1:11" ht="15" customHeight="1">
      <c r="A3321" s="1">
        <v>8</v>
      </c>
      <c r="B3321" s="1">
        <v>930</v>
      </c>
      <c r="C3321" s="1" t="s">
        <v>53</v>
      </c>
      <c r="D3321" s="1" t="s">
        <v>3333</v>
      </c>
      <c r="E3321" s="1" t="s">
        <v>3334</v>
      </c>
      <c r="F3321" s="1">
        <v>4127</v>
      </c>
      <c r="G3321" s="1">
        <v>47.75</v>
      </c>
      <c r="H3321" s="1">
        <v>86</v>
      </c>
      <c r="I3321" s="1">
        <v>0</v>
      </c>
      <c r="J3321" s="1" t="s">
        <v>48</v>
      </c>
      <c r="K3321" s="9" t="str">
        <f t="shared" si="51"/>
        <v>GPA</v>
      </c>
    </row>
    <row r="3322" spans="1:11" ht="15" customHeight="1">
      <c r="A3322" s="1">
        <v>8</v>
      </c>
      <c r="B3322" s="1">
        <v>930</v>
      </c>
      <c r="C3322" s="1" t="s">
        <v>53</v>
      </c>
      <c r="D3322" s="1" t="s">
        <v>3335</v>
      </c>
      <c r="E3322" s="1" t="s">
        <v>3336</v>
      </c>
      <c r="F3322" s="1">
        <v>3950</v>
      </c>
      <c r="G3322" s="1">
        <v>74.89</v>
      </c>
      <c r="H3322" s="1">
        <v>53</v>
      </c>
      <c r="I3322" s="1">
        <v>0</v>
      </c>
      <c r="J3322" s="1" t="s">
        <v>48</v>
      </c>
      <c r="K3322" s="9" t="str">
        <f t="shared" si="51"/>
        <v>GPA</v>
      </c>
    </row>
    <row r="3323" spans="1:11" ht="15" customHeight="1">
      <c r="A3323" s="1">
        <v>8</v>
      </c>
      <c r="B3323" s="1">
        <v>930</v>
      </c>
      <c r="C3323" s="1" t="s">
        <v>53</v>
      </c>
      <c r="D3323" s="1" t="s">
        <v>3337</v>
      </c>
      <c r="E3323" s="1" t="s">
        <v>3338</v>
      </c>
      <c r="F3323" s="1">
        <v>1502</v>
      </c>
      <c r="G3323" s="1">
        <v>46.94</v>
      </c>
      <c r="H3323" s="1">
        <v>32</v>
      </c>
      <c r="I3323" s="1">
        <v>0</v>
      </c>
      <c r="J3323" s="1" t="s">
        <v>48</v>
      </c>
      <c r="K3323" s="9" t="str">
        <f t="shared" si="51"/>
        <v>GPA</v>
      </c>
    </row>
    <row r="3324" spans="1:11" ht="15" customHeight="1">
      <c r="A3324" s="1">
        <v>8</v>
      </c>
      <c r="B3324" s="1">
        <v>930</v>
      </c>
      <c r="C3324" s="1" t="s">
        <v>53</v>
      </c>
      <c r="D3324" s="1" t="s">
        <v>4141</v>
      </c>
      <c r="E3324" s="1" t="s">
        <v>4142</v>
      </c>
      <c r="F3324" s="1">
        <v>49</v>
      </c>
      <c r="G3324" s="1">
        <v>4.51</v>
      </c>
      <c r="H3324" s="1">
        <v>11</v>
      </c>
      <c r="I3324" s="1">
        <v>0</v>
      </c>
      <c r="J3324" s="1" t="s">
        <v>48</v>
      </c>
      <c r="K3324" s="9" t="str">
        <f t="shared" si="51"/>
        <v>GPA</v>
      </c>
    </row>
    <row r="3325" spans="1:11" ht="15" customHeight="1">
      <c r="A3325" s="1">
        <v>8</v>
      </c>
      <c r="B3325" s="1">
        <v>930</v>
      </c>
      <c r="C3325" s="1" t="s">
        <v>53</v>
      </c>
      <c r="D3325" s="1" t="s">
        <v>3341</v>
      </c>
      <c r="E3325" s="1" t="s">
        <v>3342</v>
      </c>
      <c r="F3325" s="1">
        <v>644</v>
      </c>
      <c r="G3325" s="1">
        <v>4.79</v>
      </c>
      <c r="H3325" s="1">
        <v>134</v>
      </c>
      <c r="I3325" s="1">
        <v>0</v>
      </c>
      <c r="J3325" s="1" t="s">
        <v>48</v>
      </c>
      <c r="K3325" s="9" t="str">
        <f t="shared" si="51"/>
        <v>GPA</v>
      </c>
    </row>
    <row r="3326" spans="1:11" ht="15" customHeight="1">
      <c r="A3326" s="1">
        <v>8</v>
      </c>
      <c r="B3326" s="1">
        <v>930</v>
      </c>
      <c r="C3326" s="1" t="s">
        <v>53</v>
      </c>
      <c r="D3326" s="1" t="s">
        <v>3343</v>
      </c>
      <c r="E3326" s="1" t="s">
        <v>3344</v>
      </c>
      <c r="F3326" s="1">
        <v>5685</v>
      </c>
      <c r="G3326" s="1">
        <v>77.150000000000006</v>
      </c>
      <c r="H3326" s="1">
        <v>74</v>
      </c>
      <c r="I3326" s="1">
        <v>0</v>
      </c>
      <c r="J3326" s="1" t="s">
        <v>48</v>
      </c>
      <c r="K3326" s="9" t="str">
        <f t="shared" si="51"/>
        <v>GPA</v>
      </c>
    </row>
    <row r="3327" spans="1:11" ht="15" customHeight="1">
      <c r="A3327" s="1">
        <v>8</v>
      </c>
      <c r="B3327" s="1">
        <v>930</v>
      </c>
      <c r="C3327" s="1" t="s">
        <v>53</v>
      </c>
      <c r="D3327" s="1" t="s">
        <v>3345</v>
      </c>
      <c r="E3327" s="1" t="s">
        <v>3346</v>
      </c>
      <c r="F3327" s="1">
        <v>5198</v>
      </c>
      <c r="G3327" s="1">
        <v>77.7</v>
      </c>
      <c r="H3327" s="1">
        <v>67</v>
      </c>
      <c r="I3327" s="1">
        <v>0</v>
      </c>
      <c r="J3327" s="1" t="s">
        <v>48</v>
      </c>
      <c r="K3327" s="9" t="str">
        <f t="shared" si="51"/>
        <v>GPA</v>
      </c>
    </row>
    <row r="3328" spans="1:11" ht="15" customHeight="1">
      <c r="A3328" s="1">
        <v>8</v>
      </c>
      <c r="B3328" s="1">
        <v>930</v>
      </c>
      <c r="C3328" s="1" t="s">
        <v>53</v>
      </c>
      <c r="D3328" s="1" t="s">
        <v>4143</v>
      </c>
      <c r="E3328" s="1" t="s">
        <v>4144</v>
      </c>
      <c r="F3328" s="1">
        <v>294</v>
      </c>
      <c r="G3328" s="1">
        <v>4.28</v>
      </c>
      <c r="H3328" s="1">
        <v>69</v>
      </c>
      <c r="I3328" s="1">
        <v>0</v>
      </c>
      <c r="J3328" s="1" t="s">
        <v>48</v>
      </c>
      <c r="K3328" s="9" t="str">
        <f t="shared" si="51"/>
        <v>GPA</v>
      </c>
    </row>
    <row r="3329" spans="1:11" ht="15" customHeight="1">
      <c r="A3329" s="1">
        <v>8</v>
      </c>
      <c r="B3329" s="1">
        <v>930</v>
      </c>
      <c r="C3329" s="1" t="s">
        <v>53</v>
      </c>
      <c r="D3329" s="1" t="s">
        <v>3347</v>
      </c>
      <c r="E3329" s="1" t="s">
        <v>3348</v>
      </c>
      <c r="F3329" s="1">
        <v>4730</v>
      </c>
      <c r="G3329" s="1">
        <v>70.73</v>
      </c>
      <c r="H3329" s="1">
        <v>67</v>
      </c>
      <c r="I3329" s="1">
        <v>0</v>
      </c>
      <c r="J3329" s="1" t="s">
        <v>48</v>
      </c>
      <c r="K3329" s="9" t="str">
        <f t="shared" si="51"/>
        <v>GPA</v>
      </c>
    </row>
    <row r="3330" spans="1:11" ht="15" customHeight="1">
      <c r="A3330" s="1">
        <v>8</v>
      </c>
      <c r="B3330" s="1">
        <v>930</v>
      </c>
      <c r="C3330" s="1" t="s">
        <v>19</v>
      </c>
      <c r="D3330" s="1" t="s">
        <v>3349</v>
      </c>
      <c r="E3330" s="1" t="s">
        <v>3350</v>
      </c>
      <c r="F3330" s="1">
        <v>1829</v>
      </c>
      <c r="G3330" s="1">
        <v>62.86</v>
      </c>
      <c r="H3330" s="1">
        <v>29</v>
      </c>
      <c r="I3330" s="1">
        <v>0</v>
      </c>
      <c r="J3330" s="1" t="s">
        <v>48</v>
      </c>
      <c r="K3330" s="9" t="str">
        <f t="shared" ref="K3330:K3393" si="52">IF(J3330&lt;&gt;"",IF(OR(UPPER(J3330)="TERCEIRO",UPPER(J3330)="TERCEIRA"),"TERCEIRA",IF(UPPER(J3330)="GPA","GPA",J3330)),IF(LEFT(D3330,1)="T","TERCEIRA","GPA"))</f>
        <v>GPA</v>
      </c>
    </row>
    <row r="3331" spans="1:11" ht="15" customHeight="1">
      <c r="A3331" s="1">
        <v>8</v>
      </c>
      <c r="B3331" s="1">
        <v>930</v>
      </c>
      <c r="C3331" s="1" t="s">
        <v>18</v>
      </c>
      <c r="D3331" s="1" t="s">
        <v>3351</v>
      </c>
      <c r="E3331" s="1" t="s">
        <v>3352</v>
      </c>
      <c r="F3331" s="1">
        <v>412</v>
      </c>
      <c r="G3331" s="1">
        <v>7.54</v>
      </c>
      <c r="H3331" s="1">
        <v>55</v>
      </c>
      <c r="I3331" s="1">
        <v>0</v>
      </c>
      <c r="J3331" s="1" t="s">
        <v>48</v>
      </c>
      <c r="K3331" s="9" t="str">
        <f t="shared" si="52"/>
        <v>GPA</v>
      </c>
    </row>
    <row r="3332" spans="1:11" ht="15" customHeight="1">
      <c r="A3332" s="1">
        <v>8</v>
      </c>
      <c r="B3332" s="1">
        <v>930</v>
      </c>
      <c r="C3332" s="1" t="s">
        <v>21</v>
      </c>
      <c r="D3332" s="1" t="s">
        <v>3353</v>
      </c>
      <c r="E3332" s="1" t="s">
        <v>3354</v>
      </c>
      <c r="F3332" s="1">
        <v>959</v>
      </c>
      <c r="G3332" s="1">
        <v>50.81</v>
      </c>
      <c r="H3332" s="1">
        <v>19</v>
      </c>
      <c r="I3332" s="1">
        <v>0</v>
      </c>
      <c r="J3332" s="1" t="s">
        <v>48</v>
      </c>
      <c r="K3332" s="9" t="str">
        <f t="shared" si="52"/>
        <v>GPA</v>
      </c>
    </row>
    <row r="3333" spans="1:11" ht="15" customHeight="1">
      <c r="A3333" s="1">
        <v>8</v>
      </c>
      <c r="B3333" s="1">
        <v>930</v>
      </c>
      <c r="C3333" s="1" t="s">
        <v>53</v>
      </c>
      <c r="D3333" s="1" t="s">
        <v>3355</v>
      </c>
      <c r="E3333" s="1" t="s">
        <v>3356</v>
      </c>
      <c r="F3333" s="1">
        <v>4575</v>
      </c>
      <c r="G3333" s="1">
        <v>48.11</v>
      </c>
      <c r="H3333" s="1">
        <v>95</v>
      </c>
      <c r="I3333" s="1">
        <v>0</v>
      </c>
      <c r="J3333" s="1" t="s">
        <v>48</v>
      </c>
      <c r="K3333" s="9" t="str">
        <f t="shared" si="52"/>
        <v>GPA</v>
      </c>
    </row>
    <row r="3334" spans="1:11" ht="15" customHeight="1">
      <c r="A3334" s="1">
        <v>8</v>
      </c>
      <c r="B3334" s="1">
        <v>930</v>
      </c>
      <c r="C3334" s="1" t="s">
        <v>18</v>
      </c>
      <c r="D3334" s="1" t="s">
        <v>3357</v>
      </c>
      <c r="E3334" s="1" t="s">
        <v>3358</v>
      </c>
      <c r="F3334" s="1">
        <v>1450</v>
      </c>
      <c r="G3334" s="1">
        <v>27.2</v>
      </c>
      <c r="H3334" s="1">
        <v>53</v>
      </c>
      <c r="I3334" s="1">
        <v>0</v>
      </c>
      <c r="J3334" s="1" t="s">
        <v>48</v>
      </c>
      <c r="K3334" s="9" t="str">
        <f t="shared" si="52"/>
        <v>GPA</v>
      </c>
    </row>
    <row r="3335" spans="1:11" ht="15" customHeight="1">
      <c r="A3335" s="1">
        <v>8</v>
      </c>
      <c r="B3335" s="1">
        <v>930</v>
      </c>
      <c r="C3335" s="1" t="s">
        <v>21</v>
      </c>
      <c r="D3335" s="1" t="s">
        <v>3359</v>
      </c>
      <c r="E3335" s="1" t="s">
        <v>3360</v>
      </c>
      <c r="F3335" s="1">
        <v>641</v>
      </c>
      <c r="G3335" s="1">
        <v>71.58</v>
      </c>
      <c r="H3335" s="1">
        <v>9</v>
      </c>
      <c r="I3335" s="1">
        <v>0</v>
      </c>
      <c r="J3335" s="1" t="s">
        <v>48</v>
      </c>
      <c r="K3335" s="9" t="str">
        <f t="shared" si="52"/>
        <v>GPA</v>
      </c>
    </row>
    <row r="3336" spans="1:11" ht="15" customHeight="1">
      <c r="A3336" s="1">
        <v>8</v>
      </c>
      <c r="B3336" s="1">
        <v>930</v>
      </c>
      <c r="C3336" s="1" t="s">
        <v>53</v>
      </c>
      <c r="D3336" s="1" t="s">
        <v>4145</v>
      </c>
      <c r="E3336" s="1" t="s">
        <v>4146</v>
      </c>
      <c r="F3336" s="1">
        <v>334</v>
      </c>
      <c r="G3336" s="1">
        <v>2.11</v>
      </c>
      <c r="H3336" s="1">
        <v>158</v>
      </c>
      <c r="I3336" s="1">
        <v>0</v>
      </c>
      <c r="J3336" s="1" t="s">
        <v>48</v>
      </c>
      <c r="K3336" s="9" t="str">
        <f t="shared" si="52"/>
        <v>GPA</v>
      </c>
    </row>
    <row r="3337" spans="1:11" ht="15" customHeight="1">
      <c r="A3337" s="1">
        <v>8</v>
      </c>
      <c r="B3337" s="1">
        <v>930</v>
      </c>
      <c r="C3337" s="1" t="s">
        <v>53</v>
      </c>
      <c r="D3337" s="1" t="s">
        <v>3361</v>
      </c>
      <c r="E3337" s="1" t="s">
        <v>3362</v>
      </c>
      <c r="F3337" s="1">
        <v>7839</v>
      </c>
      <c r="G3337" s="1">
        <v>85.98</v>
      </c>
      <c r="H3337" s="1">
        <v>91</v>
      </c>
      <c r="I3337" s="1">
        <v>0</v>
      </c>
      <c r="J3337" s="1" t="s">
        <v>48</v>
      </c>
      <c r="K3337" s="9" t="str">
        <f t="shared" si="52"/>
        <v>GPA</v>
      </c>
    </row>
    <row r="3338" spans="1:11" ht="15" customHeight="1">
      <c r="A3338" s="1">
        <v>8</v>
      </c>
      <c r="B3338" s="1">
        <v>930</v>
      </c>
      <c r="C3338" s="1" t="s">
        <v>18</v>
      </c>
      <c r="D3338" s="1" t="s">
        <v>3363</v>
      </c>
      <c r="E3338" s="1" t="s">
        <v>3364</v>
      </c>
      <c r="F3338" s="1">
        <v>50</v>
      </c>
      <c r="G3338" s="1">
        <v>3.86</v>
      </c>
      <c r="H3338" s="1">
        <v>13</v>
      </c>
      <c r="I3338" s="1">
        <v>0</v>
      </c>
      <c r="J3338" s="1" t="s">
        <v>48</v>
      </c>
      <c r="K3338" s="9" t="str">
        <f t="shared" si="52"/>
        <v>GPA</v>
      </c>
    </row>
    <row r="3339" spans="1:11" ht="15" customHeight="1">
      <c r="A3339" s="1">
        <v>8</v>
      </c>
      <c r="B3339" s="1">
        <v>930</v>
      </c>
      <c r="C3339" s="1" t="s">
        <v>53</v>
      </c>
      <c r="D3339" s="1" t="s">
        <v>3363</v>
      </c>
      <c r="E3339" s="1" t="s">
        <v>3364</v>
      </c>
      <c r="F3339" s="1">
        <v>290</v>
      </c>
      <c r="G3339" s="1">
        <v>4.8899999999999997</v>
      </c>
      <c r="H3339" s="1">
        <v>59</v>
      </c>
      <c r="I3339" s="1">
        <v>0</v>
      </c>
      <c r="J3339" s="1" t="s">
        <v>48</v>
      </c>
      <c r="K3339" s="9" t="str">
        <f t="shared" si="52"/>
        <v>GPA</v>
      </c>
    </row>
    <row r="3340" spans="1:11" ht="15" customHeight="1">
      <c r="A3340" s="1">
        <v>8</v>
      </c>
      <c r="B3340" s="1">
        <v>930</v>
      </c>
      <c r="C3340" s="1" t="s">
        <v>18</v>
      </c>
      <c r="D3340" s="1" t="s">
        <v>3365</v>
      </c>
      <c r="E3340" s="1" t="s">
        <v>3366</v>
      </c>
      <c r="F3340" s="1">
        <v>1460</v>
      </c>
      <c r="G3340" s="1">
        <v>23.79</v>
      </c>
      <c r="H3340" s="1">
        <v>61</v>
      </c>
      <c r="I3340" s="1">
        <v>0</v>
      </c>
      <c r="J3340" s="1" t="s">
        <v>48</v>
      </c>
      <c r="K3340" s="9" t="str">
        <f t="shared" si="52"/>
        <v>GPA</v>
      </c>
    </row>
    <row r="3341" spans="1:11" ht="15" customHeight="1">
      <c r="A3341" s="1">
        <v>8</v>
      </c>
      <c r="B3341" s="1">
        <v>930</v>
      </c>
      <c r="C3341" s="1" t="s">
        <v>20</v>
      </c>
      <c r="D3341" s="1" t="s">
        <v>3365</v>
      </c>
      <c r="E3341" s="1" t="s">
        <v>3366</v>
      </c>
      <c r="F3341" s="1">
        <v>2</v>
      </c>
      <c r="G3341" s="1">
        <v>8.33</v>
      </c>
      <c r="H3341" s="1">
        <v>0</v>
      </c>
      <c r="I3341" s="1">
        <v>0</v>
      </c>
      <c r="J3341" s="1" t="s">
        <v>48</v>
      </c>
      <c r="K3341" s="9" t="str">
        <f t="shared" si="52"/>
        <v>GPA</v>
      </c>
    </row>
    <row r="3342" spans="1:11" ht="15" customHeight="1">
      <c r="A3342" s="1">
        <v>8</v>
      </c>
      <c r="B3342" s="1">
        <v>930</v>
      </c>
      <c r="C3342" s="1" t="s">
        <v>53</v>
      </c>
      <c r="D3342" s="1" t="s">
        <v>3365</v>
      </c>
      <c r="E3342" s="1" t="s">
        <v>3366</v>
      </c>
      <c r="F3342" s="1">
        <v>1277</v>
      </c>
      <c r="G3342" s="1">
        <v>14.01</v>
      </c>
      <c r="H3342" s="1">
        <v>91</v>
      </c>
      <c r="I3342" s="1">
        <v>0</v>
      </c>
      <c r="J3342" s="1" t="s">
        <v>48</v>
      </c>
      <c r="K3342" s="9" t="str">
        <f t="shared" si="52"/>
        <v>GPA</v>
      </c>
    </row>
    <row r="3343" spans="1:11" ht="15" customHeight="1">
      <c r="A3343" s="1">
        <v>8</v>
      </c>
      <c r="B3343" s="1">
        <v>930</v>
      </c>
      <c r="C3343" s="1" t="s">
        <v>18</v>
      </c>
      <c r="D3343" s="1" t="s">
        <v>3367</v>
      </c>
      <c r="E3343" s="1" t="s">
        <v>3368</v>
      </c>
      <c r="F3343" s="1">
        <v>517</v>
      </c>
      <c r="G3343" s="1">
        <v>16.02</v>
      </c>
      <c r="H3343" s="1">
        <v>32</v>
      </c>
      <c r="I3343" s="1">
        <v>0</v>
      </c>
      <c r="J3343" s="1" t="s">
        <v>48</v>
      </c>
      <c r="K3343" s="9" t="str">
        <f t="shared" si="52"/>
        <v>GPA</v>
      </c>
    </row>
    <row r="3344" spans="1:11" ht="15" customHeight="1">
      <c r="A3344" s="1">
        <v>8</v>
      </c>
      <c r="B3344" s="1">
        <v>930</v>
      </c>
      <c r="C3344" s="1" t="s">
        <v>53</v>
      </c>
      <c r="D3344" s="1" t="s">
        <v>3367</v>
      </c>
      <c r="E3344" s="1" t="s">
        <v>3368</v>
      </c>
      <c r="F3344" s="1">
        <v>5653</v>
      </c>
      <c r="G3344" s="1">
        <v>51.08</v>
      </c>
      <c r="H3344" s="1">
        <v>111</v>
      </c>
      <c r="I3344" s="1">
        <v>0</v>
      </c>
      <c r="J3344" s="1" t="s">
        <v>48</v>
      </c>
      <c r="K3344" s="9" t="str">
        <f t="shared" si="52"/>
        <v>GPA</v>
      </c>
    </row>
    <row r="3345" spans="1:11" ht="15" customHeight="1">
      <c r="A3345" s="1">
        <v>8</v>
      </c>
      <c r="B3345" s="1">
        <v>930</v>
      </c>
      <c r="C3345" s="1" t="s">
        <v>53</v>
      </c>
      <c r="D3345" s="1" t="s">
        <v>3369</v>
      </c>
      <c r="E3345" s="1" t="s">
        <v>3370</v>
      </c>
      <c r="F3345" s="1">
        <v>7342</v>
      </c>
      <c r="G3345" s="1">
        <v>90.23</v>
      </c>
      <c r="H3345" s="1">
        <v>81</v>
      </c>
      <c r="I3345" s="1">
        <v>0</v>
      </c>
      <c r="J3345" s="1" t="s">
        <v>48</v>
      </c>
      <c r="K3345" s="9" t="str">
        <f t="shared" si="52"/>
        <v>GPA</v>
      </c>
    </row>
    <row r="3346" spans="1:11" ht="15" customHeight="1">
      <c r="A3346" s="1">
        <v>8</v>
      </c>
      <c r="B3346" s="1">
        <v>930</v>
      </c>
      <c r="C3346" s="1" t="s">
        <v>20</v>
      </c>
      <c r="D3346" s="1" t="s">
        <v>3371</v>
      </c>
      <c r="E3346" s="1" t="s">
        <v>3372</v>
      </c>
      <c r="F3346" s="1">
        <v>369</v>
      </c>
      <c r="G3346" s="1">
        <v>13.95</v>
      </c>
      <c r="H3346" s="1">
        <v>26</v>
      </c>
      <c r="I3346" s="1">
        <v>0</v>
      </c>
      <c r="J3346" s="1" t="s">
        <v>48</v>
      </c>
      <c r="K3346" s="9" t="str">
        <f t="shared" si="52"/>
        <v>GPA</v>
      </c>
    </row>
    <row r="3347" spans="1:11" ht="15" customHeight="1">
      <c r="A3347" s="1">
        <v>8</v>
      </c>
      <c r="B3347" s="1">
        <v>930</v>
      </c>
      <c r="C3347" s="1" t="s">
        <v>19</v>
      </c>
      <c r="D3347" s="1" t="s">
        <v>3373</v>
      </c>
      <c r="E3347" s="1" t="s">
        <v>3374</v>
      </c>
      <c r="F3347" s="1">
        <v>1599</v>
      </c>
      <c r="G3347" s="1">
        <v>73.37</v>
      </c>
      <c r="H3347" s="1">
        <v>22</v>
      </c>
      <c r="I3347" s="1">
        <v>0</v>
      </c>
      <c r="J3347" s="1" t="s">
        <v>48</v>
      </c>
      <c r="K3347" s="9" t="str">
        <f t="shared" si="52"/>
        <v>GPA</v>
      </c>
    </row>
    <row r="3348" spans="1:11" ht="15" customHeight="1">
      <c r="A3348" s="1">
        <v>8</v>
      </c>
      <c r="B3348" s="1">
        <v>930</v>
      </c>
      <c r="C3348" s="1" t="s">
        <v>53</v>
      </c>
      <c r="D3348" s="1" t="s">
        <v>3375</v>
      </c>
      <c r="E3348" s="1" t="s">
        <v>3376</v>
      </c>
      <c r="F3348" s="1">
        <v>13758</v>
      </c>
      <c r="G3348" s="1">
        <v>116.61</v>
      </c>
      <c r="H3348" s="1">
        <v>118</v>
      </c>
      <c r="I3348" s="1">
        <v>0</v>
      </c>
      <c r="J3348" s="1" t="s">
        <v>48</v>
      </c>
      <c r="K3348" s="9" t="str">
        <f t="shared" si="52"/>
        <v>GPA</v>
      </c>
    </row>
    <row r="3349" spans="1:11" ht="15" customHeight="1">
      <c r="A3349" s="1">
        <v>8</v>
      </c>
      <c r="B3349" s="1">
        <v>930</v>
      </c>
      <c r="C3349" s="1" t="s">
        <v>18</v>
      </c>
      <c r="D3349" s="1" t="s">
        <v>3379</v>
      </c>
      <c r="E3349" s="1" t="s">
        <v>3380</v>
      </c>
      <c r="F3349" s="1">
        <v>1634</v>
      </c>
      <c r="G3349" s="1">
        <v>100.95</v>
      </c>
      <c r="H3349" s="1">
        <v>16</v>
      </c>
      <c r="I3349" s="1">
        <v>0</v>
      </c>
      <c r="J3349" s="1" t="s">
        <v>48</v>
      </c>
      <c r="K3349" s="9" t="str">
        <f t="shared" si="52"/>
        <v>GPA</v>
      </c>
    </row>
    <row r="3350" spans="1:11" ht="15" customHeight="1">
      <c r="A3350" s="1">
        <v>8</v>
      </c>
      <c r="B3350" s="1">
        <v>930</v>
      </c>
      <c r="C3350" s="1" t="s">
        <v>53</v>
      </c>
      <c r="D3350" s="1" t="s">
        <v>3379</v>
      </c>
      <c r="E3350" s="1" t="s">
        <v>3380</v>
      </c>
      <c r="F3350" s="1">
        <v>37</v>
      </c>
      <c r="G3350" s="1">
        <v>0.74</v>
      </c>
      <c r="H3350" s="1">
        <v>50</v>
      </c>
      <c r="I3350" s="1">
        <v>0</v>
      </c>
      <c r="J3350" s="1" t="s">
        <v>48</v>
      </c>
      <c r="K3350" s="9" t="str">
        <f t="shared" si="52"/>
        <v>GPA</v>
      </c>
    </row>
    <row r="3351" spans="1:11" ht="15" customHeight="1">
      <c r="A3351" s="1">
        <v>8</v>
      </c>
      <c r="B3351" s="1">
        <v>930</v>
      </c>
      <c r="C3351" s="1" t="s">
        <v>53</v>
      </c>
      <c r="D3351" s="1" t="s">
        <v>3381</v>
      </c>
      <c r="E3351" s="1" t="s">
        <v>3382</v>
      </c>
      <c r="F3351" s="1">
        <v>1448</v>
      </c>
      <c r="G3351" s="1">
        <v>15.67</v>
      </c>
      <c r="H3351" s="1">
        <v>92</v>
      </c>
      <c r="I3351" s="1">
        <v>0</v>
      </c>
      <c r="J3351" s="1" t="s">
        <v>48</v>
      </c>
      <c r="K3351" s="9" t="str">
        <f t="shared" si="52"/>
        <v>GPA</v>
      </c>
    </row>
    <row r="3352" spans="1:11" ht="15" customHeight="1">
      <c r="A3352" s="1">
        <v>8</v>
      </c>
      <c r="B3352" s="1">
        <v>930</v>
      </c>
      <c r="C3352" s="1" t="s">
        <v>53</v>
      </c>
      <c r="D3352" s="1" t="s">
        <v>3383</v>
      </c>
      <c r="E3352" s="1" t="s">
        <v>3384</v>
      </c>
      <c r="F3352" s="1">
        <v>9458</v>
      </c>
      <c r="G3352" s="1">
        <v>82.64</v>
      </c>
      <c r="H3352" s="1">
        <v>114</v>
      </c>
      <c r="I3352" s="1">
        <v>0</v>
      </c>
      <c r="J3352" s="1" t="s">
        <v>48</v>
      </c>
      <c r="K3352" s="9" t="str">
        <f t="shared" si="52"/>
        <v>GPA</v>
      </c>
    </row>
    <row r="3353" spans="1:11" ht="15" customHeight="1">
      <c r="A3353" s="1">
        <v>8</v>
      </c>
      <c r="B3353" s="1">
        <v>930</v>
      </c>
      <c r="C3353" s="1" t="s">
        <v>53</v>
      </c>
      <c r="D3353" s="1" t="s">
        <v>3387</v>
      </c>
      <c r="E3353" s="1" t="s">
        <v>3388</v>
      </c>
      <c r="F3353" s="1">
        <v>2164</v>
      </c>
      <c r="G3353" s="1">
        <v>33.28</v>
      </c>
      <c r="H3353" s="1">
        <v>65</v>
      </c>
      <c r="I3353" s="1">
        <v>0</v>
      </c>
      <c r="J3353" s="1" t="s">
        <v>48</v>
      </c>
      <c r="K3353" s="9" t="str">
        <f t="shared" si="52"/>
        <v>GPA</v>
      </c>
    </row>
    <row r="3354" spans="1:11" ht="15" customHeight="1">
      <c r="A3354" s="1">
        <v>8</v>
      </c>
      <c r="B3354" s="1">
        <v>930</v>
      </c>
      <c r="C3354" s="1" t="s">
        <v>53</v>
      </c>
      <c r="D3354" s="1" t="s">
        <v>3389</v>
      </c>
      <c r="E3354" s="1" t="s">
        <v>3390</v>
      </c>
      <c r="F3354" s="1">
        <v>245</v>
      </c>
      <c r="G3354" s="1">
        <v>2.1800000000000002</v>
      </c>
      <c r="H3354" s="1">
        <v>112</v>
      </c>
      <c r="I3354" s="1">
        <v>0</v>
      </c>
      <c r="J3354" s="1" t="s">
        <v>48</v>
      </c>
      <c r="K3354" s="9" t="str">
        <f t="shared" si="52"/>
        <v>GPA</v>
      </c>
    </row>
    <row r="3355" spans="1:11" ht="15" customHeight="1">
      <c r="A3355" s="1">
        <v>8</v>
      </c>
      <c r="B3355" s="1">
        <v>930</v>
      </c>
      <c r="C3355" s="1" t="s">
        <v>18</v>
      </c>
      <c r="D3355" s="1" t="s">
        <v>3391</v>
      </c>
      <c r="E3355" s="1" t="s">
        <v>3392</v>
      </c>
      <c r="F3355" s="1">
        <v>1297</v>
      </c>
      <c r="G3355" s="1">
        <v>22.38</v>
      </c>
      <c r="H3355" s="1">
        <v>58</v>
      </c>
      <c r="I3355" s="1">
        <v>0</v>
      </c>
      <c r="J3355" s="1" t="s">
        <v>48</v>
      </c>
      <c r="K3355" s="9" t="str">
        <f t="shared" si="52"/>
        <v>GPA</v>
      </c>
    </row>
    <row r="3356" spans="1:11" ht="15" customHeight="1">
      <c r="A3356" s="1">
        <v>8</v>
      </c>
      <c r="B3356" s="1">
        <v>930</v>
      </c>
      <c r="C3356" s="1" t="s">
        <v>53</v>
      </c>
      <c r="D3356" s="1" t="s">
        <v>3391</v>
      </c>
      <c r="E3356" s="1" t="s">
        <v>3392</v>
      </c>
      <c r="F3356" s="1">
        <v>1149</v>
      </c>
      <c r="G3356" s="1">
        <v>10.14</v>
      </c>
      <c r="H3356" s="1">
        <v>113</v>
      </c>
      <c r="I3356" s="1">
        <v>0</v>
      </c>
      <c r="J3356" s="1" t="s">
        <v>48</v>
      </c>
      <c r="K3356" s="9" t="str">
        <f t="shared" si="52"/>
        <v>GPA</v>
      </c>
    </row>
    <row r="3357" spans="1:11" ht="15" customHeight="1">
      <c r="A3357" s="1">
        <v>8</v>
      </c>
      <c r="B3357" s="1">
        <v>930</v>
      </c>
      <c r="C3357" s="1" t="s">
        <v>18</v>
      </c>
      <c r="D3357" s="1" t="s">
        <v>3393</v>
      </c>
      <c r="E3357" s="1" t="s">
        <v>3394</v>
      </c>
      <c r="F3357" s="1">
        <v>758</v>
      </c>
      <c r="G3357" s="1">
        <v>18.84</v>
      </c>
      <c r="H3357" s="1">
        <v>40</v>
      </c>
      <c r="I3357" s="1">
        <v>0</v>
      </c>
      <c r="J3357" s="1" t="s">
        <v>48</v>
      </c>
      <c r="K3357" s="9" t="str">
        <f t="shared" si="52"/>
        <v>GPA</v>
      </c>
    </row>
    <row r="3358" spans="1:11" ht="15" customHeight="1">
      <c r="A3358" s="1">
        <v>8</v>
      </c>
      <c r="B3358" s="1">
        <v>930</v>
      </c>
      <c r="C3358" s="1" t="s">
        <v>53</v>
      </c>
      <c r="D3358" s="1" t="s">
        <v>3393</v>
      </c>
      <c r="E3358" s="1" t="s">
        <v>3394</v>
      </c>
      <c r="F3358" s="1">
        <v>521</v>
      </c>
      <c r="G3358" s="1">
        <v>9.61</v>
      </c>
      <c r="H3358" s="1">
        <v>54</v>
      </c>
      <c r="I3358" s="1">
        <v>0</v>
      </c>
      <c r="J3358" s="1" t="s">
        <v>48</v>
      </c>
      <c r="K3358" s="9" t="str">
        <f t="shared" si="52"/>
        <v>GPA</v>
      </c>
    </row>
    <row r="3359" spans="1:11" ht="15" customHeight="1">
      <c r="A3359" s="1">
        <v>8</v>
      </c>
      <c r="B3359" s="1">
        <v>930</v>
      </c>
      <c r="C3359" s="1" t="s">
        <v>18</v>
      </c>
      <c r="D3359" s="1" t="s">
        <v>3395</v>
      </c>
      <c r="E3359" s="1" t="s">
        <v>3396</v>
      </c>
      <c r="F3359" s="1">
        <v>903</v>
      </c>
      <c r="G3359" s="1">
        <v>23.25</v>
      </c>
      <c r="H3359" s="1">
        <v>39</v>
      </c>
      <c r="I3359" s="1">
        <v>0</v>
      </c>
      <c r="J3359" s="1" t="s">
        <v>48</v>
      </c>
      <c r="K3359" s="9" t="str">
        <f t="shared" si="52"/>
        <v>GPA</v>
      </c>
    </row>
    <row r="3360" spans="1:11" ht="15" customHeight="1">
      <c r="A3360" s="1">
        <v>8</v>
      </c>
      <c r="B3360" s="1">
        <v>930</v>
      </c>
      <c r="C3360" s="1" t="s">
        <v>53</v>
      </c>
      <c r="D3360" s="1" t="s">
        <v>3395</v>
      </c>
      <c r="E3360" s="1" t="s">
        <v>3396</v>
      </c>
      <c r="F3360" s="1">
        <v>1156</v>
      </c>
      <c r="G3360" s="1">
        <v>13.52</v>
      </c>
      <c r="H3360" s="1">
        <v>86</v>
      </c>
      <c r="I3360" s="1">
        <v>0</v>
      </c>
      <c r="J3360" s="1" t="s">
        <v>48</v>
      </c>
      <c r="K3360" s="9" t="str">
        <f t="shared" si="52"/>
        <v>GPA</v>
      </c>
    </row>
    <row r="3361" spans="1:11" ht="15" customHeight="1">
      <c r="A3361" s="1">
        <v>8</v>
      </c>
      <c r="B3361" s="1">
        <v>930</v>
      </c>
      <c r="C3361" s="1" t="s">
        <v>18</v>
      </c>
      <c r="D3361" s="1" t="s">
        <v>3397</v>
      </c>
      <c r="E3361" s="1" t="s">
        <v>3398</v>
      </c>
      <c r="F3361" s="1">
        <v>1182</v>
      </c>
      <c r="G3361" s="1">
        <v>22.08</v>
      </c>
      <c r="H3361" s="1">
        <v>54</v>
      </c>
      <c r="I3361" s="1">
        <v>0</v>
      </c>
      <c r="J3361" s="1" t="s">
        <v>48</v>
      </c>
      <c r="K3361" s="9" t="str">
        <f t="shared" si="52"/>
        <v>GPA</v>
      </c>
    </row>
    <row r="3362" spans="1:11" ht="15" customHeight="1">
      <c r="A3362" s="1">
        <v>8</v>
      </c>
      <c r="B3362" s="1">
        <v>930</v>
      </c>
      <c r="C3362" s="1" t="s">
        <v>53</v>
      </c>
      <c r="D3362" s="1" t="s">
        <v>3397</v>
      </c>
      <c r="E3362" s="1" t="s">
        <v>3398</v>
      </c>
      <c r="F3362" s="1">
        <v>875</v>
      </c>
      <c r="G3362" s="1">
        <v>15.02</v>
      </c>
      <c r="H3362" s="1">
        <v>58</v>
      </c>
      <c r="I3362" s="1">
        <v>0</v>
      </c>
      <c r="J3362" s="1" t="s">
        <v>48</v>
      </c>
      <c r="K3362" s="9" t="str">
        <f t="shared" si="52"/>
        <v>GPA</v>
      </c>
    </row>
    <row r="3363" spans="1:11" ht="15" customHeight="1">
      <c r="A3363" s="1">
        <v>8</v>
      </c>
      <c r="B3363" s="1">
        <v>930</v>
      </c>
      <c r="C3363" s="1" t="s">
        <v>53</v>
      </c>
      <c r="D3363" s="1" t="s">
        <v>3399</v>
      </c>
      <c r="E3363" s="1" t="s">
        <v>3400</v>
      </c>
      <c r="F3363" s="1">
        <v>4193</v>
      </c>
      <c r="G3363" s="1">
        <v>98.27</v>
      </c>
      <c r="H3363" s="1">
        <v>43</v>
      </c>
      <c r="I3363" s="1">
        <v>0</v>
      </c>
      <c r="J3363" s="1" t="s">
        <v>48</v>
      </c>
      <c r="K3363" s="9" t="str">
        <f t="shared" si="52"/>
        <v>GPA</v>
      </c>
    </row>
    <row r="3364" spans="1:11" ht="15" customHeight="1">
      <c r="A3364" s="1">
        <v>8</v>
      </c>
      <c r="B3364" s="1">
        <v>930</v>
      </c>
      <c r="C3364" s="1" t="s">
        <v>18</v>
      </c>
      <c r="D3364" s="1" t="s">
        <v>3401</v>
      </c>
      <c r="E3364" s="1" t="s">
        <v>3402</v>
      </c>
      <c r="F3364" s="1">
        <v>371</v>
      </c>
      <c r="G3364" s="1">
        <v>47.03</v>
      </c>
      <c r="H3364" s="1">
        <v>8</v>
      </c>
      <c r="I3364" s="1">
        <v>0</v>
      </c>
      <c r="J3364" s="1" t="s">
        <v>48</v>
      </c>
      <c r="K3364" s="9" t="str">
        <f t="shared" si="52"/>
        <v>GPA</v>
      </c>
    </row>
    <row r="3365" spans="1:11" ht="15" customHeight="1">
      <c r="A3365" s="1">
        <v>8</v>
      </c>
      <c r="B3365" s="1">
        <v>930</v>
      </c>
      <c r="C3365" s="1" t="s">
        <v>53</v>
      </c>
      <c r="D3365" s="1" t="s">
        <v>3403</v>
      </c>
      <c r="E3365" s="1" t="s">
        <v>3404</v>
      </c>
      <c r="F3365" s="1">
        <v>5972</v>
      </c>
      <c r="G3365" s="1">
        <v>74.290000000000006</v>
      </c>
      <c r="H3365" s="1">
        <v>80</v>
      </c>
      <c r="I3365" s="1">
        <v>0</v>
      </c>
      <c r="J3365" s="1" t="s">
        <v>48</v>
      </c>
      <c r="K3365" s="9" t="str">
        <f t="shared" si="52"/>
        <v>GPA</v>
      </c>
    </row>
    <row r="3366" spans="1:11" ht="15" customHeight="1">
      <c r="A3366" s="1">
        <v>8</v>
      </c>
      <c r="B3366" s="1">
        <v>930</v>
      </c>
      <c r="C3366" s="1" t="s">
        <v>53</v>
      </c>
      <c r="D3366" s="1" t="s">
        <v>3405</v>
      </c>
      <c r="E3366" s="1" t="s">
        <v>3406</v>
      </c>
      <c r="F3366" s="1">
        <v>1294</v>
      </c>
      <c r="G3366" s="1">
        <v>21.32</v>
      </c>
      <c r="H3366" s="1">
        <v>61</v>
      </c>
      <c r="I3366" s="1">
        <v>0</v>
      </c>
      <c r="J3366" s="1" t="s">
        <v>48</v>
      </c>
      <c r="K3366" s="9" t="str">
        <f t="shared" si="52"/>
        <v>GPA</v>
      </c>
    </row>
    <row r="3367" spans="1:11" ht="15" customHeight="1">
      <c r="A3367" s="1">
        <v>8</v>
      </c>
      <c r="B3367" s="1">
        <v>930</v>
      </c>
      <c r="C3367" s="1" t="s">
        <v>18</v>
      </c>
      <c r="D3367" s="1" t="s">
        <v>3407</v>
      </c>
      <c r="E3367" s="1" t="s">
        <v>3408</v>
      </c>
      <c r="F3367" s="1">
        <v>1524</v>
      </c>
      <c r="G3367" s="1">
        <v>29.46</v>
      </c>
      <c r="H3367" s="1">
        <v>52</v>
      </c>
      <c r="I3367" s="1">
        <v>0</v>
      </c>
      <c r="J3367" s="1" t="s">
        <v>48</v>
      </c>
      <c r="K3367" s="9" t="str">
        <f t="shared" si="52"/>
        <v>GPA</v>
      </c>
    </row>
    <row r="3368" spans="1:11" ht="15" customHeight="1">
      <c r="A3368" s="1">
        <v>8</v>
      </c>
      <c r="B3368" s="1">
        <v>930</v>
      </c>
      <c r="C3368" s="1" t="s">
        <v>53</v>
      </c>
      <c r="D3368" s="1" t="s">
        <v>3407</v>
      </c>
      <c r="E3368" s="1" t="s">
        <v>3408</v>
      </c>
      <c r="F3368" s="1">
        <v>796</v>
      </c>
      <c r="G3368" s="1">
        <v>7.25</v>
      </c>
      <c r="H3368" s="1">
        <v>110</v>
      </c>
      <c r="I3368" s="1">
        <v>0</v>
      </c>
      <c r="J3368" s="1" t="s">
        <v>48</v>
      </c>
      <c r="K3368" s="9" t="str">
        <f t="shared" si="52"/>
        <v>GPA</v>
      </c>
    </row>
    <row r="3369" spans="1:11" ht="15" customHeight="1">
      <c r="A3369" s="1">
        <v>8</v>
      </c>
      <c r="B3369" s="1">
        <v>930</v>
      </c>
      <c r="C3369" s="1" t="s">
        <v>18</v>
      </c>
      <c r="D3369" s="1" t="s">
        <v>4147</v>
      </c>
      <c r="E3369" s="1" t="s">
        <v>4148</v>
      </c>
      <c r="F3369" s="1">
        <v>23</v>
      </c>
      <c r="G3369" s="1">
        <v>2</v>
      </c>
      <c r="H3369" s="1">
        <v>12</v>
      </c>
      <c r="I3369" s="1">
        <v>0</v>
      </c>
      <c r="J3369" s="1" t="s">
        <v>48</v>
      </c>
      <c r="K3369" s="9" t="str">
        <f t="shared" si="52"/>
        <v>GPA</v>
      </c>
    </row>
    <row r="3370" spans="1:11" ht="15" customHeight="1">
      <c r="A3370" s="1">
        <v>8</v>
      </c>
      <c r="B3370" s="1">
        <v>930</v>
      </c>
      <c r="C3370" s="1" t="s">
        <v>20</v>
      </c>
      <c r="D3370" s="1" t="s">
        <v>4147</v>
      </c>
      <c r="E3370" s="1" t="s">
        <v>4148</v>
      </c>
      <c r="F3370" s="1">
        <v>31</v>
      </c>
      <c r="G3370" s="1">
        <v>0.68</v>
      </c>
      <c r="H3370" s="1">
        <v>46</v>
      </c>
      <c r="I3370" s="1">
        <v>0</v>
      </c>
      <c r="J3370" s="1" t="s">
        <v>48</v>
      </c>
      <c r="K3370" s="9" t="str">
        <f t="shared" si="52"/>
        <v>GPA</v>
      </c>
    </row>
    <row r="3371" spans="1:11" ht="15" customHeight="1">
      <c r="A3371" s="1">
        <v>8</v>
      </c>
      <c r="B3371" s="1">
        <v>930</v>
      </c>
      <c r="C3371" s="1" t="s">
        <v>53</v>
      </c>
      <c r="D3371" s="1" t="s">
        <v>4147</v>
      </c>
      <c r="E3371" s="1" t="s">
        <v>4148</v>
      </c>
      <c r="F3371" s="1">
        <v>61</v>
      </c>
      <c r="G3371" s="1">
        <v>0.01</v>
      </c>
      <c r="H3371" s="1">
        <v>6100</v>
      </c>
      <c r="I3371" s="1">
        <v>0</v>
      </c>
      <c r="J3371" s="1" t="s">
        <v>48</v>
      </c>
      <c r="K3371" s="9" t="str">
        <f t="shared" si="52"/>
        <v>GPA</v>
      </c>
    </row>
    <row r="3372" spans="1:11" ht="15" customHeight="1">
      <c r="A3372" s="1">
        <v>8</v>
      </c>
      <c r="B3372" s="1">
        <v>930</v>
      </c>
      <c r="C3372" s="1" t="s">
        <v>18</v>
      </c>
      <c r="D3372" s="1" t="s">
        <v>3409</v>
      </c>
      <c r="E3372" s="1" t="s">
        <v>3410</v>
      </c>
      <c r="F3372" s="1">
        <v>1238</v>
      </c>
      <c r="G3372" s="1">
        <v>23.47</v>
      </c>
      <c r="H3372" s="1">
        <v>53</v>
      </c>
      <c r="I3372" s="1">
        <v>0</v>
      </c>
      <c r="J3372" s="1" t="s">
        <v>48</v>
      </c>
      <c r="K3372" s="9" t="str">
        <f t="shared" si="52"/>
        <v>GPA</v>
      </c>
    </row>
    <row r="3373" spans="1:11" ht="15" customHeight="1">
      <c r="A3373" s="1">
        <v>8</v>
      </c>
      <c r="B3373" s="1">
        <v>930</v>
      </c>
      <c r="C3373" s="1" t="s">
        <v>53</v>
      </c>
      <c r="D3373" s="1" t="s">
        <v>3409</v>
      </c>
      <c r="E3373" s="1" t="s">
        <v>3410</v>
      </c>
      <c r="F3373" s="1">
        <v>1368</v>
      </c>
      <c r="G3373" s="1">
        <v>15.47</v>
      </c>
      <c r="H3373" s="1">
        <v>88</v>
      </c>
      <c r="I3373" s="1">
        <v>0</v>
      </c>
      <c r="J3373" s="1" t="s">
        <v>48</v>
      </c>
      <c r="K3373" s="9" t="str">
        <f t="shared" si="52"/>
        <v>GPA</v>
      </c>
    </row>
    <row r="3374" spans="1:11" ht="15" customHeight="1">
      <c r="A3374" s="1">
        <v>8</v>
      </c>
      <c r="B3374" s="1">
        <v>930</v>
      </c>
      <c r="C3374" s="1" t="s">
        <v>53</v>
      </c>
      <c r="D3374" s="1" t="s">
        <v>3411</v>
      </c>
      <c r="E3374" s="1" t="s">
        <v>3412</v>
      </c>
      <c r="F3374" s="1">
        <v>11642</v>
      </c>
      <c r="G3374" s="1">
        <v>108.39</v>
      </c>
      <c r="H3374" s="1">
        <v>107</v>
      </c>
      <c r="I3374" s="1">
        <v>0</v>
      </c>
      <c r="J3374" s="1" t="s">
        <v>48</v>
      </c>
      <c r="K3374" s="9" t="str">
        <f t="shared" si="52"/>
        <v>GPA</v>
      </c>
    </row>
    <row r="3375" spans="1:11" ht="15" customHeight="1">
      <c r="A3375" s="1">
        <v>8</v>
      </c>
      <c r="B3375" s="1">
        <v>930</v>
      </c>
      <c r="C3375" s="1" t="s">
        <v>53</v>
      </c>
      <c r="D3375" s="1" t="s">
        <v>3413</v>
      </c>
      <c r="E3375" s="1" t="s">
        <v>3414</v>
      </c>
      <c r="F3375" s="1">
        <v>12718</v>
      </c>
      <c r="G3375" s="1">
        <v>148.51</v>
      </c>
      <c r="H3375" s="1">
        <v>86</v>
      </c>
      <c r="I3375" s="1">
        <v>0</v>
      </c>
      <c r="J3375" s="1" t="s">
        <v>48</v>
      </c>
      <c r="K3375" s="9" t="str">
        <f t="shared" si="52"/>
        <v>GPA</v>
      </c>
    </row>
    <row r="3376" spans="1:11" ht="15" customHeight="1">
      <c r="A3376" s="1">
        <v>8</v>
      </c>
      <c r="B3376" s="1">
        <v>930</v>
      </c>
      <c r="C3376" s="1" t="s">
        <v>18</v>
      </c>
      <c r="D3376" s="1" t="s">
        <v>3415</v>
      </c>
      <c r="E3376" s="1" t="s">
        <v>3416</v>
      </c>
      <c r="F3376" s="1">
        <v>1260</v>
      </c>
      <c r="G3376" s="1">
        <v>26.18</v>
      </c>
      <c r="H3376" s="1">
        <v>48</v>
      </c>
      <c r="I3376" s="1">
        <v>0</v>
      </c>
      <c r="J3376" s="1" t="s">
        <v>48</v>
      </c>
      <c r="K3376" s="9" t="str">
        <f t="shared" si="52"/>
        <v>GPA</v>
      </c>
    </row>
    <row r="3377" spans="1:11" ht="15" customHeight="1">
      <c r="A3377" s="1">
        <v>8</v>
      </c>
      <c r="B3377" s="1">
        <v>930</v>
      </c>
      <c r="C3377" s="1" t="s">
        <v>53</v>
      </c>
      <c r="D3377" s="1" t="s">
        <v>3415</v>
      </c>
      <c r="E3377" s="1" t="s">
        <v>3416</v>
      </c>
      <c r="F3377" s="1">
        <v>2424</v>
      </c>
      <c r="G3377" s="1">
        <v>29.18</v>
      </c>
      <c r="H3377" s="1">
        <v>83</v>
      </c>
      <c r="I3377" s="1">
        <v>0</v>
      </c>
      <c r="J3377" s="1" t="s">
        <v>48</v>
      </c>
      <c r="K3377" s="9" t="str">
        <f t="shared" si="52"/>
        <v>GPA</v>
      </c>
    </row>
    <row r="3378" spans="1:11" ht="15" customHeight="1">
      <c r="A3378" s="1">
        <v>8</v>
      </c>
      <c r="B3378" s="1">
        <v>930</v>
      </c>
      <c r="C3378" s="1" t="s">
        <v>53</v>
      </c>
      <c r="D3378" s="1" t="s">
        <v>3417</v>
      </c>
      <c r="E3378" s="1" t="s">
        <v>3418</v>
      </c>
      <c r="F3378" s="1">
        <v>9550</v>
      </c>
      <c r="G3378" s="1">
        <v>111.33</v>
      </c>
      <c r="H3378" s="1">
        <v>86</v>
      </c>
      <c r="I3378" s="1">
        <v>0</v>
      </c>
      <c r="J3378" s="1" t="s">
        <v>48</v>
      </c>
      <c r="K3378" s="9" t="str">
        <f t="shared" si="52"/>
        <v>GPA</v>
      </c>
    </row>
    <row r="3379" spans="1:11" ht="15" customHeight="1">
      <c r="A3379" s="1">
        <v>8</v>
      </c>
      <c r="B3379" s="1">
        <v>930</v>
      </c>
      <c r="C3379" s="1" t="s">
        <v>53</v>
      </c>
      <c r="D3379" s="1" t="s">
        <v>3421</v>
      </c>
      <c r="E3379" s="1" t="s">
        <v>3422</v>
      </c>
      <c r="F3379" s="1">
        <v>7408</v>
      </c>
      <c r="G3379" s="1">
        <v>81.81</v>
      </c>
      <c r="H3379" s="1">
        <v>91</v>
      </c>
      <c r="I3379" s="1">
        <v>0</v>
      </c>
      <c r="J3379" s="1" t="s">
        <v>48</v>
      </c>
      <c r="K3379" s="9" t="str">
        <f t="shared" si="52"/>
        <v>GPA</v>
      </c>
    </row>
    <row r="3380" spans="1:11" ht="15" customHeight="1">
      <c r="A3380" s="1">
        <v>8</v>
      </c>
      <c r="B3380" s="1">
        <v>930</v>
      </c>
      <c r="C3380" s="1" t="s">
        <v>20</v>
      </c>
      <c r="D3380" s="1" t="s">
        <v>3423</v>
      </c>
      <c r="E3380" s="1" t="s">
        <v>3424</v>
      </c>
      <c r="F3380" s="1">
        <v>949</v>
      </c>
      <c r="G3380" s="1">
        <v>26.28</v>
      </c>
      <c r="H3380" s="1">
        <v>36</v>
      </c>
      <c r="I3380" s="1">
        <v>0</v>
      </c>
      <c r="J3380" s="1" t="s">
        <v>48</v>
      </c>
      <c r="K3380" s="9" t="str">
        <f t="shared" si="52"/>
        <v>GPA</v>
      </c>
    </row>
    <row r="3381" spans="1:11" ht="15" customHeight="1">
      <c r="A3381" s="1">
        <v>8</v>
      </c>
      <c r="B3381" s="1">
        <v>930</v>
      </c>
      <c r="C3381" s="1" t="s">
        <v>19</v>
      </c>
      <c r="D3381" s="1" t="s">
        <v>3423</v>
      </c>
      <c r="E3381" s="1" t="s">
        <v>3424</v>
      </c>
      <c r="F3381" s="1">
        <v>484</v>
      </c>
      <c r="G3381" s="1">
        <v>30.31</v>
      </c>
      <c r="H3381" s="1">
        <v>16</v>
      </c>
      <c r="I3381" s="1">
        <v>0</v>
      </c>
      <c r="J3381" s="1" t="s">
        <v>48</v>
      </c>
      <c r="K3381" s="9" t="str">
        <f t="shared" si="52"/>
        <v>GPA</v>
      </c>
    </row>
    <row r="3382" spans="1:11" ht="15" customHeight="1">
      <c r="A3382" s="1">
        <v>8</v>
      </c>
      <c r="B3382" s="1">
        <v>930</v>
      </c>
      <c r="C3382" s="1" t="s">
        <v>53</v>
      </c>
      <c r="D3382" s="1" t="s">
        <v>3425</v>
      </c>
      <c r="E3382" s="1" t="s">
        <v>3426</v>
      </c>
      <c r="F3382" s="1">
        <v>203</v>
      </c>
      <c r="G3382" s="1">
        <v>2.13</v>
      </c>
      <c r="H3382" s="1">
        <v>95</v>
      </c>
      <c r="I3382" s="1">
        <v>0</v>
      </c>
      <c r="J3382" s="1" t="s">
        <v>48</v>
      </c>
      <c r="K3382" s="9" t="str">
        <f t="shared" si="52"/>
        <v>GPA</v>
      </c>
    </row>
    <row r="3383" spans="1:11" ht="15" customHeight="1">
      <c r="A3383" s="1">
        <v>8</v>
      </c>
      <c r="B3383" s="1">
        <v>930</v>
      </c>
      <c r="C3383" s="1" t="s">
        <v>53</v>
      </c>
      <c r="D3383" s="1" t="s">
        <v>3427</v>
      </c>
      <c r="E3383" s="1" t="s">
        <v>3428</v>
      </c>
      <c r="F3383" s="1">
        <v>4949</v>
      </c>
      <c r="G3383" s="1">
        <v>81.040000000000006</v>
      </c>
      <c r="H3383" s="1">
        <v>61</v>
      </c>
      <c r="I3383" s="1">
        <v>0</v>
      </c>
      <c r="J3383" s="1" t="s">
        <v>48</v>
      </c>
      <c r="K3383" s="9" t="str">
        <f t="shared" si="52"/>
        <v>GPA</v>
      </c>
    </row>
    <row r="3384" spans="1:11" ht="15" customHeight="1">
      <c r="A3384" s="1">
        <v>8</v>
      </c>
      <c r="B3384" s="1">
        <v>930</v>
      </c>
      <c r="C3384" s="1" t="s">
        <v>53</v>
      </c>
      <c r="D3384" s="1" t="s">
        <v>3429</v>
      </c>
      <c r="E3384" s="1" t="s">
        <v>3430</v>
      </c>
      <c r="F3384" s="1">
        <v>9158</v>
      </c>
      <c r="G3384" s="1">
        <v>116.82</v>
      </c>
      <c r="H3384" s="1">
        <v>78</v>
      </c>
      <c r="I3384" s="1">
        <v>0</v>
      </c>
      <c r="J3384" s="1" t="s">
        <v>48</v>
      </c>
      <c r="K3384" s="9" t="str">
        <f t="shared" si="52"/>
        <v>GPA</v>
      </c>
    </row>
    <row r="3385" spans="1:11" ht="15" customHeight="1">
      <c r="A3385" s="1">
        <v>8</v>
      </c>
      <c r="B3385" s="1">
        <v>930</v>
      </c>
      <c r="C3385" s="1" t="s">
        <v>53</v>
      </c>
      <c r="D3385" s="1" t="s">
        <v>3433</v>
      </c>
      <c r="E3385" s="1" t="s">
        <v>3434</v>
      </c>
      <c r="F3385" s="1">
        <v>7129</v>
      </c>
      <c r="G3385" s="1">
        <v>85.47</v>
      </c>
      <c r="H3385" s="1">
        <v>83</v>
      </c>
      <c r="I3385" s="1">
        <v>0</v>
      </c>
      <c r="J3385" s="1" t="s">
        <v>48</v>
      </c>
      <c r="K3385" s="9" t="str">
        <f t="shared" si="52"/>
        <v>GPA</v>
      </c>
    </row>
    <row r="3386" spans="1:11" ht="15" customHeight="1">
      <c r="A3386" s="1">
        <v>8</v>
      </c>
      <c r="B3386" s="1">
        <v>930</v>
      </c>
      <c r="C3386" s="1" t="s">
        <v>53</v>
      </c>
      <c r="D3386" s="1" t="s">
        <v>3435</v>
      </c>
      <c r="E3386" s="1" t="s">
        <v>3436</v>
      </c>
      <c r="F3386" s="1">
        <v>4100</v>
      </c>
      <c r="G3386" s="1">
        <v>52.63</v>
      </c>
      <c r="H3386" s="1">
        <v>78</v>
      </c>
      <c r="I3386" s="1">
        <v>0</v>
      </c>
      <c r="J3386" s="1" t="s">
        <v>48</v>
      </c>
      <c r="K3386" s="9" t="str">
        <f t="shared" si="52"/>
        <v>GPA</v>
      </c>
    </row>
    <row r="3387" spans="1:11" ht="15" customHeight="1">
      <c r="A3387" s="1">
        <v>8</v>
      </c>
      <c r="B3387" s="1">
        <v>930</v>
      </c>
      <c r="C3387" s="1" t="s">
        <v>18</v>
      </c>
      <c r="D3387" s="1" t="s">
        <v>3439</v>
      </c>
      <c r="E3387" s="1" t="s">
        <v>3440</v>
      </c>
      <c r="F3387" s="1">
        <v>6</v>
      </c>
      <c r="G3387" s="1">
        <v>0.34</v>
      </c>
      <c r="H3387" s="1">
        <v>18</v>
      </c>
      <c r="I3387" s="1">
        <v>0</v>
      </c>
      <c r="J3387" s="1" t="s">
        <v>48</v>
      </c>
      <c r="K3387" s="9" t="str">
        <f t="shared" si="52"/>
        <v>GPA</v>
      </c>
    </row>
    <row r="3388" spans="1:11" ht="15" customHeight="1">
      <c r="A3388" s="1">
        <v>8</v>
      </c>
      <c r="B3388" s="1">
        <v>930</v>
      </c>
      <c r="C3388" s="1" t="s">
        <v>53</v>
      </c>
      <c r="D3388" s="1" t="s">
        <v>3441</v>
      </c>
      <c r="E3388" s="1" t="s">
        <v>3442</v>
      </c>
      <c r="F3388" s="1">
        <v>6722</v>
      </c>
      <c r="G3388" s="1">
        <v>58.7</v>
      </c>
      <c r="H3388" s="1">
        <v>115</v>
      </c>
      <c r="I3388" s="1">
        <v>0</v>
      </c>
      <c r="J3388" s="1" t="s">
        <v>48</v>
      </c>
      <c r="K3388" s="9" t="str">
        <f t="shared" si="52"/>
        <v>GPA</v>
      </c>
    </row>
    <row r="3389" spans="1:11" ht="15" customHeight="1">
      <c r="A3389" s="1">
        <v>8</v>
      </c>
      <c r="B3389" s="1">
        <v>930</v>
      </c>
      <c r="C3389" s="1" t="s">
        <v>53</v>
      </c>
      <c r="D3389" s="1" t="s">
        <v>3443</v>
      </c>
      <c r="E3389" s="1" t="s">
        <v>3444</v>
      </c>
      <c r="F3389" s="1">
        <v>7973</v>
      </c>
      <c r="G3389" s="1">
        <v>94.71</v>
      </c>
      <c r="H3389" s="1">
        <v>84</v>
      </c>
      <c r="I3389" s="1">
        <v>0</v>
      </c>
      <c r="J3389" s="1" t="s">
        <v>48</v>
      </c>
      <c r="K3389" s="9" t="str">
        <f t="shared" si="52"/>
        <v>GPA</v>
      </c>
    </row>
    <row r="3390" spans="1:11" ht="15" customHeight="1">
      <c r="A3390" s="1">
        <v>8</v>
      </c>
      <c r="B3390" s="1">
        <v>930</v>
      </c>
      <c r="C3390" s="1" t="s">
        <v>53</v>
      </c>
      <c r="D3390" s="1" t="s">
        <v>3445</v>
      </c>
      <c r="E3390" s="1" t="s">
        <v>3446</v>
      </c>
      <c r="F3390" s="1">
        <v>7902</v>
      </c>
      <c r="G3390" s="1">
        <v>100.38</v>
      </c>
      <c r="H3390" s="1">
        <v>79</v>
      </c>
      <c r="I3390" s="1">
        <v>0</v>
      </c>
      <c r="J3390" s="1" t="s">
        <v>48</v>
      </c>
      <c r="K3390" s="9" t="str">
        <f t="shared" si="52"/>
        <v>GPA</v>
      </c>
    </row>
    <row r="3391" spans="1:11" ht="15" customHeight="1">
      <c r="A3391" s="1">
        <v>8</v>
      </c>
      <c r="B3391" s="1">
        <v>930</v>
      </c>
      <c r="C3391" s="1" t="s">
        <v>53</v>
      </c>
      <c r="D3391" s="1" t="s">
        <v>3449</v>
      </c>
      <c r="E3391" s="1" t="s">
        <v>3450</v>
      </c>
      <c r="F3391" s="1">
        <v>8560</v>
      </c>
      <c r="G3391" s="1">
        <v>112.67</v>
      </c>
      <c r="H3391" s="1">
        <v>76</v>
      </c>
      <c r="I3391" s="1">
        <v>0</v>
      </c>
      <c r="J3391" s="1" t="s">
        <v>48</v>
      </c>
      <c r="K3391" s="9" t="str">
        <f t="shared" si="52"/>
        <v>GPA</v>
      </c>
    </row>
    <row r="3392" spans="1:11" ht="15" customHeight="1">
      <c r="A3392" s="1">
        <v>8</v>
      </c>
      <c r="B3392" s="1">
        <v>930</v>
      </c>
      <c r="C3392" s="1" t="s">
        <v>18</v>
      </c>
      <c r="D3392" s="1" t="s">
        <v>3451</v>
      </c>
      <c r="E3392" s="1" t="s">
        <v>3452</v>
      </c>
      <c r="F3392" s="1">
        <v>457</v>
      </c>
      <c r="G3392" s="1">
        <v>50.99</v>
      </c>
      <c r="H3392" s="1">
        <v>9</v>
      </c>
      <c r="I3392" s="1">
        <v>0</v>
      </c>
      <c r="J3392" s="1" t="s">
        <v>48</v>
      </c>
      <c r="K3392" s="9" t="str">
        <f t="shared" si="52"/>
        <v>GPA</v>
      </c>
    </row>
    <row r="3393" spans="1:11" ht="15" customHeight="1">
      <c r="A3393" s="1">
        <v>8</v>
      </c>
      <c r="B3393" s="1">
        <v>930</v>
      </c>
      <c r="C3393" s="1" t="s">
        <v>53</v>
      </c>
      <c r="D3393" s="1" t="s">
        <v>3451</v>
      </c>
      <c r="E3393" s="1" t="s">
        <v>3452</v>
      </c>
      <c r="F3393" s="1">
        <v>120</v>
      </c>
      <c r="G3393" s="1">
        <v>1.21</v>
      </c>
      <c r="H3393" s="1">
        <v>99</v>
      </c>
      <c r="I3393" s="1">
        <v>0</v>
      </c>
      <c r="J3393" s="1" t="s">
        <v>48</v>
      </c>
      <c r="K3393" s="9" t="str">
        <f t="shared" si="52"/>
        <v>GPA</v>
      </c>
    </row>
    <row r="3394" spans="1:11" ht="15" customHeight="1">
      <c r="A3394" s="1">
        <v>8</v>
      </c>
      <c r="B3394" s="1">
        <v>930</v>
      </c>
      <c r="C3394" s="1" t="s">
        <v>53</v>
      </c>
      <c r="D3394" s="1" t="s">
        <v>3455</v>
      </c>
      <c r="E3394" s="1" t="s">
        <v>3456</v>
      </c>
      <c r="F3394" s="1">
        <v>1862</v>
      </c>
      <c r="G3394" s="1">
        <v>12.98</v>
      </c>
      <c r="H3394" s="1">
        <v>143</v>
      </c>
      <c r="I3394" s="1">
        <v>0</v>
      </c>
      <c r="J3394" s="1" t="s">
        <v>48</v>
      </c>
      <c r="K3394" s="9" t="str">
        <f t="shared" ref="K3394:K3457" si="53">IF(J3394&lt;&gt;"",IF(OR(UPPER(J3394)="TERCEIRO",UPPER(J3394)="TERCEIRA"),"TERCEIRA",IF(UPPER(J3394)="GPA","GPA",J3394)),IF(LEFT(D3394,1)="T","TERCEIRA","GPA"))</f>
        <v>GPA</v>
      </c>
    </row>
    <row r="3395" spans="1:11" ht="15" customHeight="1">
      <c r="A3395" s="1">
        <v>8</v>
      </c>
      <c r="B3395" s="1">
        <v>930</v>
      </c>
      <c r="C3395" s="1" t="s">
        <v>53</v>
      </c>
      <c r="D3395" s="1" t="s">
        <v>3457</v>
      </c>
      <c r="E3395" s="1" t="s">
        <v>3458</v>
      </c>
      <c r="F3395" s="1">
        <v>765</v>
      </c>
      <c r="G3395" s="1">
        <v>8.31</v>
      </c>
      <c r="H3395" s="1">
        <v>92</v>
      </c>
      <c r="I3395" s="1">
        <v>0</v>
      </c>
      <c r="J3395" s="1" t="s">
        <v>48</v>
      </c>
      <c r="K3395" s="9" t="str">
        <f t="shared" si="53"/>
        <v>GPA</v>
      </c>
    </row>
    <row r="3396" spans="1:11" ht="15" customHeight="1">
      <c r="A3396" s="1">
        <v>8</v>
      </c>
      <c r="B3396" s="1">
        <v>930</v>
      </c>
      <c r="C3396" s="1" t="s">
        <v>53</v>
      </c>
      <c r="D3396" s="1" t="s">
        <v>3459</v>
      </c>
      <c r="E3396" s="1" t="s">
        <v>3460</v>
      </c>
      <c r="F3396" s="1">
        <v>5902</v>
      </c>
      <c r="G3396" s="1">
        <v>67.099999999999994</v>
      </c>
      <c r="H3396" s="1">
        <v>88</v>
      </c>
      <c r="I3396" s="1">
        <v>0</v>
      </c>
      <c r="J3396" s="1" t="s">
        <v>48</v>
      </c>
      <c r="K3396" s="9" t="str">
        <f t="shared" si="53"/>
        <v>GPA</v>
      </c>
    </row>
    <row r="3397" spans="1:11" ht="15" customHeight="1">
      <c r="A3397" s="1">
        <v>8</v>
      </c>
      <c r="B3397" s="1">
        <v>930</v>
      </c>
      <c r="C3397" s="1" t="s">
        <v>53</v>
      </c>
      <c r="D3397" s="1" t="s">
        <v>3461</v>
      </c>
      <c r="E3397" s="1" t="s">
        <v>3462</v>
      </c>
      <c r="F3397" s="1">
        <v>6950</v>
      </c>
      <c r="G3397" s="1">
        <v>82.87</v>
      </c>
      <c r="H3397" s="1">
        <v>84</v>
      </c>
      <c r="I3397" s="1">
        <v>0</v>
      </c>
      <c r="J3397" s="1" t="s">
        <v>48</v>
      </c>
      <c r="K3397" s="9" t="str">
        <f t="shared" si="53"/>
        <v>GPA</v>
      </c>
    </row>
    <row r="3398" spans="1:11" ht="15" customHeight="1">
      <c r="A3398" s="1">
        <v>8</v>
      </c>
      <c r="B3398" s="1">
        <v>930</v>
      </c>
      <c r="C3398" s="1" t="s">
        <v>53</v>
      </c>
      <c r="D3398" s="1" t="s">
        <v>3463</v>
      </c>
      <c r="E3398" s="1" t="s">
        <v>3464</v>
      </c>
      <c r="F3398" s="1">
        <v>2589</v>
      </c>
      <c r="G3398" s="1">
        <v>32.85</v>
      </c>
      <c r="H3398" s="1">
        <v>79</v>
      </c>
      <c r="I3398" s="1">
        <v>0</v>
      </c>
      <c r="J3398" s="1" t="s">
        <v>48</v>
      </c>
      <c r="K3398" s="9" t="str">
        <f t="shared" si="53"/>
        <v>GPA</v>
      </c>
    </row>
    <row r="3399" spans="1:11" ht="15" customHeight="1">
      <c r="A3399" s="1">
        <v>8</v>
      </c>
      <c r="B3399" s="1">
        <v>930</v>
      </c>
      <c r="C3399" s="1" t="s">
        <v>53</v>
      </c>
      <c r="D3399" s="1" t="s">
        <v>3465</v>
      </c>
      <c r="E3399" s="1" t="s">
        <v>3466</v>
      </c>
      <c r="F3399" s="1">
        <v>1419</v>
      </c>
      <c r="G3399" s="1">
        <v>20.58</v>
      </c>
      <c r="H3399" s="1">
        <v>69</v>
      </c>
      <c r="I3399" s="1">
        <v>0</v>
      </c>
      <c r="J3399" s="1" t="s">
        <v>48</v>
      </c>
      <c r="K3399" s="9" t="str">
        <f t="shared" si="53"/>
        <v>GPA</v>
      </c>
    </row>
    <row r="3400" spans="1:11" ht="15" customHeight="1">
      <c r="A3400" s="1">
        <v>8</v>
      </c>
      <c r="B3400" s="1">
        <v>930</v>
      </c>
      <c r="C3400" s="1" t="s">
        <v>53</v>
      </c>
      <c r="D3400" s="1" t="s">
        <v>3467</v>
      </c>
      <c r="E3400" s="1" t="s">
        <v>3468</v>
      </c>
      <c r="F3400" s="1">
        <v>371</v>
      </c>
      <c r="G3400" s="1">
        <v>4.24</v>
      </c>
      <c r="H3400" s="1">
        <v>88</v>
      </c>
      <c r="I3400" s="1">
        <v>0</v>
      </c>
      <c r="J3400" s="1" t="s">
        <v>48</v>
      </c>
      <c r="K3400" s="9" t="str">
        <f t="shared" si="53"/>
        <v>GPA</v>
      </c>
    </row>
    <row r="3401" spans="1:11" ht="15" customHeight="1">
      <c r="A3401" s="1">
        <v>8</v>
      </c>
      <c r="B3401" s="1">
        <v>930</v>
      </c>
      <c r="C3401" s="1" t="s">
        <v>53</v>
      </c>
      <c r="D3401" s="1" t="s">
        <v>3469</v>
      </c>
      <c r="E3401" s="1" t="s">
        <v>3470</v>
      </c>
      <c r="F3401" s="1">
        <v>6358</v>
      </c>
      <c r="G3401" s="1">
        <v>64.36</v>
      </c>
      <c r="H3401" s="1">
        <v>99</v>
      </c>
      <c r="I3401" s="1">
        <v>0</v>
      </c>
      <c r="J3401" s="1" t="s">
        <v>48</v>
      </c>
      <c r="K3401" s="9" t="str">
        <f t="shared" si="53"/>
        <v>GPA</v>
      </c>
    </row>
    <row r="3402" spans="1:11" ht="15" customHeight="1">
      <c r="A3402" s="1">
        <v>8</v>
      </c>
      <c r="B3402" s="1">
        <v>930</v>
      </c>
      <c r="C3402" s="1" t="s">
        <v>53</v>
      </c>
      <c r="D3402" s="1" t="s">
        <v>3471</v>
      </c>
      <c r="E3402" s="1" t="s">
        <v>3472</v>
      </c>
      <c r="F3402" s="1">
        <v>3109</v>
      </c>
      <c r="G3402" s="1">
        <v>126.86</v>
      </c>
      <c r="H3402" s="1">
        <v>25</v>
      </c>
      <c r="I3402" s="1">
        <v>0</v>
      </c>
      <c r="J3402" s="1" t="s">
        <v>48</v>
      </c>
      <c r="K3402" s="9" t="str">
        <f t="shared" si="53"/>
        <v>GPA</v>
      </c>
    </row>
    <row r="3403" spans="1:11" ht="15" customHeight="1">
      <c r="A3403" s="1">
        <v>8</v>
      </c>
      <c r="B3403" s="1">
        <v>930</v>
      </c>
      <c r="C3403" s="1" t="s">
        <v>53</v>
      </c>
      <c r="D3403" s="1" t="s">
        <v>3473</v>
      </c>
      <c r="E3403" s="1" t="s">
        <v>3474</v>
      </c>
      <c r="F3403" s="1">
        <v>6241</v>
      </c>
      <c r="G3403" s="1">
        <v>72.94</v>
      </c>
      <c r="H3403" s="1">
        <v>86</v>
      </c>
      <c r="I3403" s="1">
        <v>0</v>
      </c>
      <c r="J3403" s="1" t="s">
        <v>48</v>
      </c>
      <c r="K3403" s="9" t="str">
        <f t="shared" si="53"/>
        <v>GPA</v>
      </c>
    </row>
    <row r="3404" spans="1:11" ht="15" customHeight="1">
      <c r="A3404" s="1">
        <v>8</v>
      </c>
      <c r="B3404" s="1">
        <v>930</v>
      </c>
      <c r="C3404" s="1" t="s">
        <v>53</v>
      </c>
      <c r="D3404" s="1" t="s">
        <v>3477</v>
      </c>
      <c r="E3404" s="1" t="s">
        <v>3478</v>
      </c>
      <c r="F3404" s="1">
        <v>2754</v>
      </c>
      <c r="G3404" s="1">
        <v>75.3</v>
      </c>
      <c r="H3404" s="1">
        <v>37</v>
      </c>
      <c r="I3404" s="1">
        <v>0</v>
      </c>
      <c r="J3404" s="1" t="s">
        <v>48</v>
      </c>
      <c r="K3404" s="9" t="str">
        <f t="shared" si="53"/>
        <v>GPA</v>
      </c>
    </row>
    <row r="3405" spans="1:11" ht="15" customHeight="1">
      <c r="A3405" s="1">
        <v>8</v>
      </c>
      <c r="B3405" s="1">
        <v>930</v>
      </c>
      <c r="C3405" s="1" t="s">
        <v>53</v>
      </c>
      <c r="D3405" s="1" t="s">
        <v>3479</v>
      </c>
      <c r="E3405" s="1" t="s">
        <v>3480</v>
      </c>
      <c r="F3405" s="1">
        <v>4256</v>
      </c>
      <c r="G3405" s="1">
        <v>67.2</v>
      </c>
      <c r="H3405" s="1">
        <v>63</v>
      </c>
      <c r="I3405" s="1">
        <v>0</v>
      </c>
      <c r="J3405" s="1" t="s">
        <v>48</v>
      </c>
      <c r="K3405" s="9" t="str">
        <f t="shared" si="53"/>
        <v>GPA</v>
      </c>
    </row>
    <row r="3406" spans="1:11" ht="15" customHeight="1">
      <c r="A3406" s="1">
        <v>8</v>
      </c>
      <c r="B3406" s="1">
        <v>930</v>
      </c>
      <c r="C3406" s="1" t="s">
        <v>18</v>
      </c>
      <c r="D3406" s="1" t="s">
        <v>3481</v>
      </c>
      <c r="E3406" s="1" t="s">
        <v>3482</v>
      </c>
      <c r="F3406" s="1">
        <v>1092</v>
      </c>
      <c r="G3406" s="1">
        <v>101.92</v>
      </c>
      <c r="H3406" s="1">
        <v>11</v>
      </c>
      <c r="I3406" s="1">
        <v>0</v>
      </c>
      <c r="J3406" s="1" t="s">
        <v>48</v>
      </c>
      <c r="K3406" s="9" t="str">
        <f t="shared" si="53"/>
        <v>GPA</v>
      </c>
    </row>
    <row r="3407" spans="1:11" ht="15" customHeight="1">
      <c r="A3407" s="1">
        <v>8</v>
      </c>
      <c r="B3407" s="1">
        <v>930</v>
      </c>
      <c r="C3407" s="1" t="s">
        <v>53</v>
      </c>
      <c r="D3407" s="1" t="s">
        <v>3483</v>
      </c>
      <c r="E3407" s="1" t="s">
        <v>3484</v>
      </c>
      <c r="F3407" s="1">
        <v>5760</v>
      </c>
      <c r="G3407" s="1">
        <v>78.680000000000007</v>
      </c>
      <c r="H3407" s="1">
        <v>73</v>
      </c>
      <c r="I3407" s="1">
        <v>0</v>
      </c>
      <c r="J3407" s="1" t="s">
        <v>48</v>
      </c>
      <c r="K3407" s="9" t="str">
        <f t="shared" si="53"/>
        <v>GPA</v>
      </c>
    </row>
    <row r="3408" spans="1:11" ht="15" customHeight="1">
      <c r="A3408" s="1">
        <v>8</v>
      </c>
      <c r="B3408" s="1">
        <v>930</v>
      </c>
      <c r="C3408" s="1" t="s">
        <v>53</v>
      </c>
      <c r="D3408" s="1" t="s">
        <v>3485</v>
      </c>
      <c r="E3408" s="1" t="s">
        <v>3486</v>
      </c>
      <c r="F3408" s="1">
        <v>7104</v>
      </c>
      <c r="G3408" s="1">
        <v>89.04</v>
      </c>
      <c r="H3408" s="1">
        <v>80</v>
      </c>
      <c r="I3408" s="1">
        <v>0</v>
      </c>
      <c r="J3408" s="1" t="s">
        <v>48</v>
      </c>
      <c r="K3408" s="9" t="str">
        <f t="shared" si="53"/>
        <v>GPA</v>
      </c>
    </row>
    <row r="3409" spans="1:11" ht="15" customHeight="1">
      <c r="A3409" s="1">
        <v>8</v>
      </c>
      <c r="B3409" s="1">
        <v>930</v>
      </c>
      <c r="C3409" s="1" t="s">
        <v>53</v>
      </c>
      <c r="D3409" s="1" t="s">
        <v>3489</v>
      </c>
      <c r="E3409" s="1" t="s">
        <v>3490</v>
      </c>
      <c r="F3409" s="1">
        <v>8555</v>
      </c>
      <c r="G3409" s="1">
        <v>130.72</v>
      </c>
      <c r="H3409" s="1">
        <v>65</v>
      </c>
      <c r="I3409" s="1">
        <v>0</v>
      </c>
      <c r="J3409" s="1" t="s">
        <v>48</v>
      </c>
      <c r="K3409" s="9" t="str">
        <f t="shared" si="53"/>
        <v>GPA</v>
      </c>
    </row>
    <row r="3410" spans="1:11" ht="15" customHeight="1">
      <c r="A3410" s="1">
        <v>8</v>
      </c>
      <c r="B3410" s="1">
        <v>930</v>
      </c>
      <c r="C3410" s="1" t="s">
        <v>53</v>
      </c>
      <c r="D3410" s="1" t="s">
        <v>3491</v>
      </c>
      <c r="E3410" s="1" t="s">
        <v>3492</v>
      </c>
      <c r="F3410" s="1">
        <v>2824</v>
      </c>
      <c r="G3410" s="1">
        <v>85.91</v>
      </c>
      <c r="H3410" s="1">
        <v>33</v>
      </c>
      <c r="I3410" s="1">
        <v>0</v>
      </c>
      <c r="J3410" s="1" t="s">
        <v>48</v>
      </c>
      <c r="K3410" s="9" t="str">
        <f t="shared" si="53"/>
        <v>GPA</v>
      </c>
    </row>
    <row r="3411" spans="1:11" ht="15" customHeight="1">
      <c r="A3411" s="1">
        <v>8</v>
      </c>
      <c r="B3411" s="1">
        <v>930</v>
      </c>
      <c r="C3411" s="1" t="s">
        <v>20</v>
      </c>
      <c r="D3411" s="1" t="s">
        <v>4149</v>
      </c>
      <c r="E3411" s="1" t="s">
        <v>4150</v>
      </c>
      <c r="F3411" s="1">
        <v>19</v>
      </c>
      <c r="G3411" s="1">
        <v>5.53</v>
      </c>
      <c r="H3411" s="1">
        <v>3</v>
      </c>
      <c r="I3411" s="1">
        <v>0</v>
      </c>
      <c r="J3411" s="1" t="s">
        <v>48</v>
      </c>
      <c r="K3411" s="9" t="str">
        <f t="shared" si="53"/>
        <v>GPA</v>
      </c>
    </row>
    <row r="3412" spans="1:11" ht="15" customHeight="1">
      <c r="A3412" s="1">
        <v>8</v>
      </c>
      <c r="B3412" s="1">
        <v>930</v>
      </c>
      <c r="C3412" s="1" t="s">
        <v>53</v>
      </c>
      <c r="D3412" s="1" t="s">
        <v>3493</v>
      </c>
      <c r="E3412" s="1" t="s">
        <v>3494</v>
      </c>
      <c r="F3412" s="1">
        <v>275</v>
      </c>
      <c r="G3412" s="1">
        <v>6.09</v>
      </c>
      <c r="H3412" s="1">
        <v>45</v>
      </c>
      <c r="I3412" s="1">
        <v>0</v>
      </c>
      <c r="J3412" s="1" t="s">
        <v>48</v>
      </c>
      <c r="K3412" s="9" t="str">
        <f t="shared" si="53"/>
        <v>GPA</v>
      </c>
    </row>
    <row r="3413" spans="1:11" ht="15" customHeight="1">
      <c r="A3413" s="1">
        <v>8</v>
      </c>
      <c r="B3413" s="1">
        <v>930</v>
      </c>
      <c r="C3413" s="1" t="s">
        <v>53</v>
      </c>
      <c r="D3413" s="1" t="s">
        <v>4151</v>
      </c>
      <c r="E3413" s="1" t="s">
        <v>4152</v>
      </c>
      <c r="F3413" s="1">
        <v>1955</v>
      </c>
      <c r="G3413" s="1">
        <v>22.01</v>
      </c>
      <c r="H3413" s="1">
        <v>89</v>
      </c>
      <c r="I3413" s="1">
        <v>0</v>
      </c>
      <c r="J3413" s="1" t="s">
        <v>48</v>
      </c>
      <c r="K3413" s="9" t="str">
        <f t="shared" si="53"/>
        <v>GPA</v>
      </c>
    </row>
    <row r="3414" spans="1:11" ht="15" customHeight="1">
      <c r="A3414" s="1">
        <v>8</v>
      </c>
      <c r="B3414" s="1">
        <v>930</v>
      </c>
      <c r="C3414" s="1" t="s">
        <v>53</v>
      </c>
      <c r="D3414" s="1" t="s">
        <v>3495</v>
      </c>
      <c r="E3414" s="1" t="s">
        <v>3496</v>
      </c>
      <c r="F3414" s="1">
        <v>9289</v>
      </c>
      <c r="G3414" s="1">
        <v>92.21</v>
      </c>
      <c r="H3414" s="1">
        <v>101</v>
      </c>
      <c r="I3414" s="1">
        <v>0</v>
      </c>
      <c r="J3414" s="1" t="s">
        <v>48</v>
      </c>
      <c r="K3414" s="9" t="str">
        <f t="shared" si="53"/>
        <v>GPA</v>
      </c>
    </row>
    <row r="3415" spans="1:11" ht="15" customHeight="1">
      <c r="A3415" s="1">
        <v>8</v>
      </c>
      <c r="B3415" s="1">
        <v>930</v>
      </c>
      <c r="C3415" s="1" t="s">
        <v>53</v>
      </c>
      <c r="D3415" s="1" t="s">
        <v>3497</v>
      </c>
      <c r="E3415" s="1" t="s">
        <v>3498</v>
      </c>
      <c r="F3415" s="1">
        <v>9493</v>
      </c>
      <c r="G3415" s="1">
        <v>108.46</v>
      </c>
      <c r="H3415" s="1">
        <v>88</v>
      </c>
      <c r="I3415" s="1">
        <v>0</v>
      </c>
      <c r="J3415" s="1" t="s">
        <v>48</v>
      </c>
      <c r="K3415" s="9" t="str">
        <f t="shared" si="53"/>
        <v>GPA</v>
      </c>
    </row>
    <row r="3416" spans="1:11" ht="15" customHeight="1">
      <c r="A3416" s="1">
        <v>8</v>
      </c>
      <c r="B3416" s="1">
        <v>930</v>
      </c>
      <c r="C3416" s="1" t="s">
        <v>53</v>
      </c>
      <c r="D3416" s="1" t="s">
        <v>3501</v>
      </c>
      <c r="E3416" s="1" t="s">
        <v>3502</v>
      </c>
      <c r="F3416" s="1">
        <v>5958</v>
      </c>
      <c r="G3416" s="1">
        <v>78.069999999999993</v>
      </c>
      <c r="H3416" s="1">
        <v>76</v>
      </c>
      <c r="I3416" s="1">
        <v>0</v>
      </c>
      <c r="J3416" s="1" t="s">
        <v>48</v>
      </c>
      <c r="K3416" s="9" t="str">
        <f t="shared" si="53"/>
        <v>GPA</v>
      </c>
    </row>
    <row r="3417" spans="1:11" ht="15" customHeight="1">
      <c r="A3417" s="1">
        <v>8</v>
      </c>
      <c r="B3417" s="1">
        <v>930</v>
      </c>
      <c r="C3417" s="1" t="s">
        <v>53</v>
      </c>
      <c r="D3417" s="1" t="s">
        <v>3503</v>
      </c>
      <c r="E3417" s="1" t="s">
        <v>3504</v>
      </c>
      <c r="F3417" s="1">
        <v>5624</v>
      </c>
      <c r="G3417" s="1">
        <v>70.209999999999994</v>
      </c>
      <c r="H3417" s="1">
        <v>80</v>
      </c>
      <c r="I3417" s="1">
        <v>0</v>
      </c>
      <c r="J3417" s="1" t="s">
        <v>48</v>
      </c>
      <c r="K3417" s="9" t="str">
        <f t="shared" si="53"/>
        <v>GPA</v>
      </c>
    </row>
    <row r="3418" spans="1:11" ht="15" customHeight="1">
      <c r="A3418" s="1">
        <v>8</v>
      </c>
      <c r="B3418" s="1">
        <v>930</v>
      </c>
      <c r="C3418" s="1" t="s">
        <v>53</v>
      </c>
      <c r="D3418" s="1" t="s">
        <v>3505</v>
      </c>
      <c r="E3418" s="1" t="s">
        <v>3506</v>
      </c>
      <c r="F3418" s="1">
        <v>9893</v>
      </c>
      <c r="G3418" s="1">
        <v>100.07</v>
      </c>
      <c r="H3418" s="1">
        <v>99</v>
      </c>
      <c r="I3418" s="1">
        <v>0</v>
      </c>
      <c r="J3418" s="1" t="s">
        <v>48</v>
      </c>
      <c r="K3418" s="9" t="str">
        <f t="shared" si="53"/>
        <v>GPA</v>
      </c>
    </row>
    <row r="3419" spans="1:11" ht="15" customHeight="1">
      <c r="A3419" s="1">
        <v>8</v>
      </c>
      <c r="B3419" s="1">
        <v>930</v>
      </c>
      <c r="C3419" s="1" t="s">
        <v>53</v>
      </c>
      <c r="D3419" s="1" t="s">
        <v>3507</v>
      </c>
      <c r="E3419" s="1" t="s">
        <v>3508</v>
      </c>
      <c r="F3419" s="1">
        <v>3953</v>
      </c>
      <c r="G3419" s="1">
        <v>47.53</v>
      </c>
      <c r="H3419" s="1">
        <v>83</v>
      </c>
      <c r="I3419" s="1">
        <v>0</v>
      </c>
      <c r="J3419" s="1" t="s">
        <v>48</v>
      </c>
      <c r="K3419" s="9" t="str">
        <f t="shared" si="53"/>
        <v>GPA</v>
      </c>
    </row>
    <row r="3420" spans="1:11" ht="15" customHeight="1">
      <c r="A3420" s="1">
        <v>8</v>
      </c>
      <c r="B3420" s="1">
        <v>930</v>
      </c>
      <c r="C3420" s="1" t="s">
        <v>53</v>
      </c>
      <c r="D3420" s="1" t="s">
        <v>3509</v>
      </c>
      <c r="E3420" s="1" t="s">
        <v>3510</v>
      </c>
      <c r="F3420" s="1">
        <v>4889</v>
      </c>
      <c r="G3420" s="1">
        <v>96.73</v>
      </c>
      <c r="H3420" s="1">
        <v>51</v>
      </c>
      <c r="I3420" s="1">
        <v>0</v>
      </c>
      <c r="J3420" s="1" t="s">
        <v>48</v>
      </c>
      <c r="K3420" s="9" t="str">
        <f t="shared" si="53"/>
        <v>GPA</v>
      </c>
    </row>
    <row r="3421" spans="1:11" ht="15" customHeight="1">
      <c r="A3421" s="1">
        <v>8</v>
      </c>
      <c r="B3421" s="1">
        <v>930</v>
      </c>
      <c r="C3421" s="1" t="s">
        <v>53</v>
      </c>
      <c r="D3421" s="1" t="s">
        <v>3511</v>
      </c>
      <c r="E3421" s="1" t="s">
        <v>3512</v>
      </c>
      <c r="F3421" s="1">
        <v>10992</v>
      </c>
      <c r="G3421" s="1">
        <v>103.82</v>
      </c>
      <c r="H3421" s="1">
        <v>106</v>
      </c>
      <c r="I3421" s="1">
        <v>0</v>
      </c>
      <c r="J3421" s="1" t="s">
        <v>48</v>
      </c>
      <c r="K3421" s="9" t="str">
        <f t="shared" si="53"/>
        <v>GPA</v>
      </c>
    </row>
    <row r="3422" spans="1:11" ht="15" customHeight="1">
      <c r="A3422" s="1">
        <v>8</v>
      </c>
      <c r="B3422" s="1">
        <v>930</v>
      </c>
      <c r="C3422" s="1" t="s">
        <v>53</v>
      </c>
      <c r="D3422" s="1" t="s">
        <v>3513</v>
      </c>
      <c r="E3422" s="1" t="s">
        <v>3514</v>
      </c>
      <c r="F3422" s="1">
        <v>6444</v>
      </c>
      <c r="G3422" s="1">
        <v>77.19</v>
      </c>
      <c r="H3422" s="1">
        <v>83</v>
      </c>
      <c r="I3422" s="1">
        <v>0</v>
      </c>
      <c r="J3422" s="1" t="s">
        <v>48</v>
      </c>
      <c r="K3422" s="9" t="str">
        <f t="shared" si="53"/>
        <v>GPA</v>
      </c>
    </row>
    <row r="3423" spans="1:11" ht="15" customHeight="1">
      <c r="A3423" s="1">
        <v>8</v>
      </c>
      <c r="B3423" s="1">
        <v>930</v>
      </c>
      <c r="C3423" s="1" t="s">
        <v>53</v>
      </c>
      <c r="D3423" s="1" t="s">
        <v>3515</v>
      </c>
      <c r="E3423" s="1" t="s">
        <v>3516</v>
      </c>
      <c r="F3423" s="1">
        <v>9072</v>
      </c>
      <c r="G3423" s="1">
        <v>92.33</v>
      </c>
      <c r="H3423" s="1">
        <v>98</v>
      </c>
      <c r="I3423" s="1">
        <v>0</v>
      </c>
      <c r="J3423" s="1" t="s">
        <v>48</v>
      </c>
      <c r="K3423" s="9" t="str">
        <f t="shared" si="53"/>
        <v>GPA</v>
      </c>
    </row>
    <row r="3424" spans="1:11" ht="15" customHeight="1">
      <c r="A3424" s="1">
        <v>8</v>
      </c>
      <c r="B3424" s="1">
        <v>930</v>
      </c>
      <c r="C3424" s="1" t="s">
        <v>53</v>
      </c>
      <c r="D3424" s="1" t="s">
        <v>3517</v>
      </c>
      <c r="E3424" s="1" t="s">
        <v>3518</v>
      </c>
      <c r="F3424" s="1">
        <v>6752</v>
      </c>
      <c r="G3424" s="1">
        <v>74.98</v>
      </c>
      <c r="H3424" s="1">
        <v>90</v>
      </c>
      <c r="I3424" s="1">
        <v>0</v>
      </c>
      <c r="J3424" s="1" t="s">
        <v>48</v>
      </c>
      <c r="K3424" s="9" t="str">
        <f t="shared" si="53"/>
        <v>GPA</v>
      </c>
    </row>
    <row r="3425" spans="1:11" ht="15" customHeight="1">
      <c r="A3425" s="1">
        <v>8</v>
      </c>
      <c r="B3425" s="1">
        <v>930</v>
      </c>
      <c r="C3425" s="1" t="s">
        <v>53</v>
      </c>
      <c r="D3425" s="1" t="s">
        <v>3519</v>
      </c>
      <c r="E3425" s="1" t="s">
        <v>3520</v>
      </c>
      <c r="F3425" s="1">
        <v>1050</v>
      </c>
      <c r="G3425" s="1">
        <v>18.39</v>
      </c>
      <c r="H3425" s="1">
        <v>57</v>
      </c>
      <c r="I3425" s="1">
        <v>0</v>
      </c>
      <c r="J3425" s="1" t="s">
        <v>48</v>
      </c>
      <c r="K3425" s="9" t="str">
        <f t="shared" si="53"/>
        <v>GPA</v>
      </c>
    </row>
    <row r="3426" spans="1:11" ht="15" customHeight="1">
      <c r="A3426" s="1">
        <v>8</v>
      </c>
      <c r="B3426" s="1">
        <v>930</v>
      </c>
      <c r="C3426" s="1" t="s">
        <v>53</v>
      </c>
      <c r="D3426" s="1" t="s">
        <v>3521</v>
      </c>
      <c r="E3426" s="1" t="s">
        <v>3522</v>
      </c>
      <c r="F3426" s="1">
        <v>3869</v>
      </c>
      <c r="G3426" s="1">
        <v>67.59</v>
      </c>
      <c r="H3426" s="1">
        <v>57</v>
      </c>
      <c r="I3426" s="1">
        <v>0</v>
      </c>
      <c r="J3426" s="1" t="s">
        <v>48</v>
      </c>
      <c r="K3426" s="9" t="str">
        <f t="shared" si="53"/>
        <v>GPA</v>
      </c>
    </row>
    <row r="3427" spans="1:11" ht="15" customHeight="1">
      <c r="A3427" s="1">
        <v>8</v>
      </c>
      <c r="B3427" s="1">
        <v>930</v>
      </c>
      <c r="C3427" s="1" t="s">
        <v>53</v>
      </c>
      <c r="D3427" s="1" t="s">
        <v>3527</v>
      </c>
      <c r="E3427" s="1" t="s">
        <v>3528</v>
      </c>
      <c r="F3427" s="1">
        <v>304</v>
      </c>
      <c r="G3427" s="1">
        <v>9.9</v>
      </c>
      <c r="H3427" s="1">
        <v>31</v>
      </c>
      <c r="I3427" s="1">
        <v>0</v>
      </c>
      <c r="J3427" s="1" t="s">
        <v>48</v>
      </c>
      <c r="K3427" s="9" t="str">
        <f t="shared" si="53"/>
        <v>GPA</v>
      </c>
    </row>
    <row r="3428" spans="1:11" ht="15" customHeight="1">
      <c r="A3428" s="1">
        <v>8</v>
      </c>
      <c r="B3428" s="1">
        <v>930</v>
      </c>
      <c r="C3428" s="1" t="s">
        <v>53</v>
      </c>
      <c r="D3428" s="1" t="s">
        <v>3529</v>
      </c>
      <c r="E3428" s="1" t="s">
        <v>3530</v>
      </c>
      <c r="F3428" s="1">
        <v>4522</v>
      </c>
      <c r="G3428" s="1">
        <v>43.3</v>
      </c>
      <c r="H3428" s="1">
        <v>104</v>
      </c>
      <c r="I3428" s="1">
        <v>0</v>
      </c>
      <c r="J3428" s="1" t="s">
        <v>48</v>
      </c>
      <c r="K3428" s="9" t="str">
        <f t="shared" si="53"/>
        <v>GPA</v>
      </c>
    </row>
    <row r="3429" spans="1:11" ht="15" customHeight="1">
      <c r="A3429" s="1">
        <v>8</v>
      </c>
      <c r="B3429" s="1">
        <v>930</v>
      </c>
      <c r="C3429" s="1" t="s">
        <v>53</v>
      </c>
      <c r="D3429" s="1" t="s">
        <v>3531</v>
      </c>
      <c r="E3429" s="1" t="s">
        <v>3532</v>
      </c>
      <c r="F3429" s="1">
        <v>5235</v>
      </c>
      <c r="G3429" s="1">
        <v>97.41</v>
      </c>
      <c r="H3429" s="1">
        <v>54</v>
      </c>
      <c r="I3429" s="1">
        <v>0</v>
      </c>
      <c r="J3429" s="1" t="s">
        <v>48</v>
      </c>
      <c r="K3429" s="9" t="str">
        <f t="shared" si="53"/>
        <v>GPA</v>
      </c>
    </row>
    <row r="3430" spans="1:11" ht="15" customHeight="1">
      <c r="A3430" s="1">
        <v>8</v>
      </c>
      <c r="B3430" s="1">
        <v>930</v>
      </c>
      <c r="C3430" s="1" t="s">
        <v>53</v>
      </c>
      <c r="D3430" s="1" t="s">
        <v>3533</v>
      </c>
      <c r="E3430" s="1" t="s">
        <v>3534</v>
      </c>
      <c r="F3430" s="1">
        <v>8706</v>
      </c>
      <c r="G3430" s="1">
        <v>74.36</v>
      </c>
      <c r="H3430" s="1">
        <v>117</v>
      </c>
      <c r="I3430" s="1">
        <v>0</v>
      </c>
      <c r="J3430" s="1" t="s">
        <v>48</v>
      </c>
      <c r="K3430" s="9" t="str">
        <f t="shared" si="53"/>
        <v>GPA</v>
      </c>
    </row>
    <row r="3431" spans="1:11" ht="15" customHeight="1">
      <c r="A3431" s="1">
        <v>8</v>
      </c>
      <c r="B3431" s="1">
        <v>930</v>
      </c>
      <c r="C3431" s="1" t="s">
        <v>53</v>
      </c>
      <c r="D3431" s="1" t="s">
        <v>3535</v>
      </c>
      <c r="E3431" s="1" t="s">
        <v>3536</v>
      </c>
      <c r="F3431" s="1">
        <v>1945</v>
      </c>
      <c r="G3431" s="1">
        <v>29.6</v>
      </c>
      <c r="H3431" s="1">
        <v>66</v>
      </c>
      <c r="I3431" s="1">
        <v>0</v>
      </c>
      <c r="J3431" s="1" t="s">
        <v>48</v>
      </c>
      <c r="K3431" s="9" t="str">
        <f t="shared" si="53"/>
        <v>GPA</v>
      </c>
    </row>
    <row r="3432" spans="1:11" ht="15" customHeight="1">
      <c r="A3432" s="1">
        <v>8</v>
      </c>
      <c r="B3432" s="1">
        <v>930</v>
      </c>
      <c r="C3432" s="1" t="s">
        <v>20</v>
      </c>
      <c r="D3432" s="1" t="s">
        <v>3537</v>
      </c>
      <c r="E3432" s="1" t="s">
        <v>3538</v>
      </c>
      <c r="F3432" s="1">
        <v>1</v>
      </c>
      <c r="G3432" s="1">
        <v>0.41</v>
      </c>
      <c r="H3432" s="1">
        <v>2</v>
      </c>
      <c r="I3432" s="1">
        <v>0</v>
      </c>
      <c r="J3432" s="1" t="s">
        <v>48</v>
      </c>
      <c r="K3432" s="9" t="str">
        <f t="shared" si="53"/>
        <v>GPA</v>
      </c>
    </row>
    <row r="3433" spans="1:11" ht="15" customHeight="1">
      <c r="A3433" s="1">
        <v>8</v>
      </c>
      <c r="B3433" s="1">
        <v>930</v>
      </c>
      <c r="C3433" s="1" t="s">
        <v>53</v>
      </c>
      <c r="D3433" s="1" t="s">
        <v>3537</v>
      </c>
      <c r="E3433" s="1" t="s">
        <v>3538</v>
      </c>
      <c r="F3433" s="1">
        <v>9402</v>
      </c>
      <c r="G3433" s="1">
        <v>96.75</v>
      </c>
      <c r="H3433" s="1">
        <v>97</v>
      </c>
      <c r="I3433" s="1">
        <v>0</v>
      </c>
      <c r="J3433" s="1" t="s">
        <v>48</v>
      </c>
      <c r="K3433" s="9" t="str">
        <f t="shared" si="53"/>
        <v>GPA</v>
      </c>
    </row>
    <row r="3434" spans="1:11" ht="15" customHeight="1">
      <c r="A3434" s="1">
        <v>8</v>
      </c>
      <c r="B3434" s="1">
        <v>930</v>
      </c>
      <c r="C3434" s="1" t="s">
        <v>53</v>
      </c>
      <c r="D3434" s="1" t="s">
        <v>3539</v>
      </c>
      <c r="E3434" s="1" t="s">
        <v>3540</v>
      </c>
      <c r="F3434" s="1">
        <v>3741</v>
      </c>
      <c r="G3434" s="1">
        <v>88.82</v>
      </c>
      <c r="H3434" s="1">
        <v>42</v>
      </c>
      <c r="I3434" s="1">
        <v>0</v>
      </c>
      <c r="J3434" s="1" t="s">
        <v>48</v>
      </c>
      <c r="K3434" s="9" t="str">
        <f t="shared" si="53"/>
        <v>GPA</v>
      </c>
    </row>
    <row r="3435" spans="1:11" ht="15" customHeight="1">
      <c r="A3435" s="1">
        <v>8</v>
      </c>
      <c r="B3435" s="1">
        <v>930</v>
      </c>
      <c r="C3435" s="1" t="s">
        <v>53</v>
      </c>
      <c r="D3435" s="1" t="s">
        <v>3541</v>
      </c>
      <c r="E3435" s="1" t="s">
        <v>3542</v>
      </c>
      <c r="F3435" s="1">
        <v>8564</v>
      </c>
      <c r="G3435" s="1">
        <v>86.67</v>
      </c>
      <c r="H3435" s="1">
        <v>99</v>
      </c>
      <c r="I3435" s="1">
        <v>0</v>
      </c>
      <c r="J3435" s="1" t="s">
        <v>48</v>
      </c>
      <c r="K3435" s="9" t="str">
        <f t="shared" si="53"/>
        <v>GPA</v>
      </c>
    </row>
    <row r="3436" spans="1:11" ht="15" customHeight="1">
      <c r="A3436" s="1">
        <v>8</v>
      </c>
      <c r="B3436" s="1">
        <v>930</v>
      </c>
      <c r="C3436" s="1" t="s">
        <v>53</v>
      </c>
      <c r="D3436" s="1" t="s">
        <v>3543</v>
      </c>
      <c r="E3436" s="1" t="s">
        <v>3544</v>
      </c>
      <c r="F3436" s="1">
        <v>2761</v>
      </c>
      <c r="G3436" s="1">
        <v>34.520000000000003</v>
      </c>
      <c r="H3436" s="1">
        <v>80</v>
      </c>
      <c r="I3436" s="1">
        <v>0</v>
      </c>
      <c r="J3436" s="1" t="s">
        <v>48</v>
      </c>
      <c r="K3436" s="9" t="str">
        <f t="shared" si="53"/>
        <v>GPA</v>
      </c>
    </row>
    <row r="3437" spans="1:11" ht="15" customHeight="1">
      <c r="A3437" s="1">
        <v>8</v>
      </c>
      <c r="B3437" s="1">
        <v>930</v>
      </c>
      <c r="C3437" s="1" t="s">
        <v>53</v>
      </c>
      <c r="D3437" s="1" t="s">
        <v>3545</v>
      </c>
      <c r="E3437" s="1" t="s">
        <v>3546</v>
      </c>
      <c r="F3437" s="1">
        <v>14479</v>
      </c>
      <c r="G3437" s="1">
        <v>131.03</v>
      </c>
      <c r="H3437" s="1">
        <v>111</v>
      </c>
      <c r="I3437" s="1">
        <v>0</v>
      </c>
      <c r="J3437" s="1" t="s">
        <v>48</v>
      </c>
      <c r="K3437" s="9" t="str">
        <f t="shared" si="53"/>
        <v>GPA</v>
      </c>
    </row>
    <row r="3438" spans="1:11" ht="15" customHeight="1">
      <c r="A3438" s="1">
        <v>8</v>
      </c>
      <c r="B3438" s="1">
        <v>930</v>
      </c>
      <c r="C3438" s="1" t="s">
        <v>53</v>
      </c>
      <c r="D3438" s="1" t="s">
        <v>3547</v>
      </c>
      <c r="E3438" s="1" t="s">
        <v>3548</v>
      </c>
      <c r="F3438" s="1">
        <v>13577</v>
      </c>
      <c r="G3438" s="1">
        <v>110.81</v>
      </c>
      <c r="H3438" s="1">
        <v>123</v>
      </c>
      <c r="I3438" s="1">
        <v>0</v>
      </c>
      <c r="J3438" s="1" t="s">
        <v>48</v>
      </c>
      <c r="K3438" s="9" t="str">
        <f t="shared" si="53"/>
        <v>GPA</v>
      </c>
    </row>
    <row r="3439" spans="1:11" ht="15" customHeight="1">
      <c r="A3439" s="1">
        <v>8</v>
      </c>
      <c r="B3439" s="1">
        <v>930</v>
      </c>
      <c r="C3439" s="1" t="s">
        <v>53</v>
      </c>
      <c r="D3439" s="1" t="s">
        <v>3549</v>
      </c>
      <c r="E3439" s="1" t="s">
        <v>3550</v>
      </c>
      <c r="F3439" s="1">
        <v>3635</v>
      </c>
      <c r="G3439" s="1">
        <v>28.75</v>
      </c>
      <c r="H3439" s="1">
        <v>126</v>
      </c>
      <c r="I3439" s="1">
        <v>0</v>
      </c>
      <c r="J3439" s="1" t="s">
        <v>48</v>
      </c>
      <c r="K3439" s="9" t="str">
        <f t="shared" si="53"/>
        <v>GPA</v>
      </c>
    </row>
    <row r="3440" spans="1:11" ht="15" customHeight="1">
      <c r="A3440" s="1">
        <v>8</v>
      </c>
      <c r="B3440" s="1">
        <v>930</v>
      </c>
      <c r="C3440" s="1" t="s">
        <v>18</v>
      </c>
      <c r="D3440" s="1" t="s">
        <v>3551</v>
      </c>
      <c r="E3440" s="1" t="s">
        <v>3552</v>
      </c>
      <c r="F3440" s="1">
        <v>234</v>
      </c>
      <c r="G3440" s="1">
        <v>5.71</v>
      </c>
      <c r="H3440" s="1">
        <v>41</v>
      </c>
      <c r="I3440" s="1">
        <v>0</v>
      </c>
      <c r="J3440" s="1" t="s">
        <v>48</v>
      </c>
      <c r="K3440" s="9" t="str">
        <f t="shared" si="53"/>
        <v>GPA</v>
      </c>
    </row>
    <row r="3441" spans="1:11" ht="15" customHeight="1">
      <c r="A3441" s="1">
        <v>8</v>
      </c>
      <c r="B3441" s="1">
        <v>930</v>
      </c>
      <c r="C3441" s="1" t="s">
        <v>53</v>
      </c>
      <c r="D3441" s="1" t="s">
        <v>3551</v>
      </c>
      <c r="E3441" s="1" t="s">
        <v>3552</v>
      </c>
      <c r="F3441" s="1">
        <v>5529</v>
      </c>
      <c r="G3441" s="1">
        <v>59.9</v>
      </c>
      <c r="H3441" s="1">
        <v>92</v>
      </c>
      <c r="I3441" s="1">
        <v>0</v>
      </c>
      <c r="J3441" s="1" t="s">
        <v>48</v>
      </c>
      <c r="K3441" s="9" t="str">
        <f t="shared" si="53"/>
        <v>GPA</v>
      </c>
    </row>
    <row r="3442" spans="1:11" ht="15" customHeight="1">
      <c r="A3442" s="1">
        <v>8</v>
      </c>
      <c r="B3442" s="1">
        <v>930</v>
      </c>
      <c r="C3442" s="1" t="s">
        <v>53</v>
      </c>
      <c r="D3442" s="1" t="s">
        <v>3553</v>
      </c>
      <c r="E3442" s="1" t="s">
        <v>3554</v>
      </c>
      <c r="F3442" s="1">
        <v>280</v>
      </c>
      <c r="G3442" s="1">
        <v>5.29</v>
      </c>
      <c r="H3442" s="1">
        <v>53</v>
      </c>
      <c r="I3442" s="1">
        <v>0</v>
      </c>
      <c r="J3442" s="1" t="s">
        <v>48</v>
      </c>
      <c r="K3442" s="9" t="str">
        <f t="shared" si="53"/>
        <v>GPA</v>
      </c>
    </row>
    <row r="3443" spans="1:11" ht="15" customHeight="1">
      <c r="A3443" s="1">
        <v>8</v>
      </c>
      <c r="B3443" s="1">
        <v>930</v>
      </c>
      <c r="C3443" s="1" t="s">
        <v>53</v>
      </c>
      <c r="D3443" s="1" t="s">
        <v>3557</v>
      </c>
      <c r="E3443" s="1" t="s">
        <v>3558</v>
      </c>
      <c r="F3443" s="1">
        <v>9981</v>
      </c>
      <c r="G3443" s="1">
        <v>124.21</v>
      </c>
      <c r="H3443" s="1">
        <v>80</v>
      </c>
      <c r="I3443" s="1">
        <v>0</v>
      </c>
      <c r="J3443" s="1" t="s">
        <v>48</v>
      </c>
      <c r="K3443" s="9" t="str">
        <f t="shared" si="53"/>
        <v>GPA</v>
      </c>
    </row>
    <row r="3444" spans="1:11" ht="15" customHeight="1">
      <c r="A3444" s="1">
        <v>8</v>
      </c>
      <c r="B3444" s="1">
        <v>930</v>
      </c>
      <c r="C3444" s="1" t="s">
        <v>53</v>
      </c>
      <c r="D3444" s="1" t="s">
        <v>3559</v>
      </c>
      <c r="E3444" s="1" t="s">
        <v>3560</v>
      </c>
      <c r="F3444" s="1">
        <v>13001</v>
      </c>
      <c r="G3444" s="1">
        <v>117.15</v>
      </c>
      <c r="H3444" s="1">
        <v>111</v>
      </c>
      <c r="I3444" s="1">
        <v>0</v>
      </c>
      <c r="J3444" s="1" t="s">
        <v>48</v>
      </c>
      <c r="K3444" s="9" t="str">
        <f t="shared" si="53"/>
        <v>GPA</v>
      </c>
    </row>
    <row r="3445" spans="1:11" ht="15" customHeight="1">
      <c r="A3445" s="1">
        <v>8</v>
      </c>
      <c r="B3445" s="1">
        <v>930</v>
      </c>
      <c r="C3445" s="1" t="s">
        <v>53</v>
      </c>
      <c r="D3445" s="1" t="s">
        <v>3561</v>
      </c>
      <c r="E3445" s="1" t="s">
        <v>3562</v>
      </c>
      <c r="F3445" s="1">
        <v>4073</v>
      </c>
      <c r="G3445" s="1">
        <v>73.180000000000007</v>
      </c>
      <c r="H3445" s="1">
        <v>56</v>
      </c>
      <c r="I3445" s="1">
        <v>0</v>
      </c>
      <c r="J3445" s="1" t="s">
        <v>48</v>
      </c>
      <c r="K3445" s="9" t="str">
        <f t="shared" si="53"/>
        <v>GPA</v>
      </c>
    </row>
    <row r="3446" spans="1:11" ht="15" customHeight="1">
      <c r="A3446" s="1">
        <v>8</v>
      </c>
      <c r="B3446" s="1">
        <v>930</v>
      </c>
      <c r="C3446" s="1" t="s">
        <v>53</v>
      </c>
      <c r="D3446" s="1" t="s">
        <v>3565</v>
      </c>
      <c r="E3446" s="1" t="s">
        <v>3566</v>
      </c>
      <c r="F3446" s="1">
        <v>600</v>
      </c>
      <c r="G3446" s="1">
        <v>4.8499999999999996</v>
      </c>
      <c r="H3446" s="1">
        <v>124</v>
      </c>
      <c r="I3446" s="1">
        <v>0</v>
      </c>
      <c r="J3446" s="1" t="s">
        <v>48</v>
      </c>
      <c r="K3446" s="9" t="str">
        <f t="shared" si="53"/>
        <v>GPA</v>
      </c>
    </row>
    <row r="3447" spans="1:11" ht="15" customHeight="1">
      <c r="A3447" s="1">
        <v>8</v>
      </c>
      <c r="B3447" s="1">
        <v>930</v>
      </c>
      <c r="C3447" s="1" t="s">
        <v>53</v>
      </c>
      <c r="D3447" s="1" t="s">
        <v>3567</v>
      </c>
      <c r="E3447" s="1" t="s">
        <v>3568</v>
      </c>
      <c r="F3447" s="1">
        <v>13768</v>
      </c>
      <c r="G3447" s="1">
        <v>127.44</v>
      </c>
      <c r="H3447" s="1">
        <v>108</v>
      </c>
      <c r="I3447" s="1">
        <v>0</v>
      </c>
      <c r="J3447" s="1" t="s">
        <v>48</v>
      </c>
      <c r="K3447" s="9" t="str">
        <f t="shared" si="53"/>
        <v>GPA</v>
      </c>
    </row>
    <row r="3448" spans="1:11" ht="15" customHeight="1">
      <c r="A3448" s="1">
        <v>8</v>
      </c>
      <c r="B3448" s="1">
        <v>930</v>
      </c>
      <c r="C3448" s="1" t="s">
        <v>53</v>
      </c>
      <c r="D3448" s="1" t="s">
        <v>3569</v>
      </c>
      <c r="E3448" s="1" t="s">
        <v>3570</v>
      </c>
      <c r="F3448" s="1">
        <v>2488</v>
      </c>
      <c r="G3448" s="1">
        <v>40.97</v>
      </c>
      <c r="H3448" s="1">
        <v>61</v>
      </c>
      <c r="I3448" s="1">
        <v>0</v>
      </c>
      <c r="J3448" s="1" t="s">
        <v>48</v>
      </c>
      <c r="K3448" s="9" t="str">
        <f t="shared" si="53"/>
        <v>GPA</v>
      </c>
    </row>
    <row r="3449" spans="1:11" ht="15" customHeight="1">
      <c r="A3449" s="1">
        <v>8</v>
      </c>
      <c r="B3449" s="1">
        <v>930</v>
      </c>
      <c r="C3449" s="1" t="s">
        <v>53</v>
      </c>
      <c r="D3449" s="1" t="s">
        <v>3571</v>
      </c>
      <c r="E3449" s="1" t="s">
        <v>3572</v>
      </c>
      <c r="F3449" s="1">
        <v>6417</v>
      </c>
      <c r="G3449" s="1">
        <v>85.78</v>
      </c>
      <c r="H3449" s="1">
        <v>75</v>
      </c>
      <c r="I3449" s="1">
        <v>0</v>
      </c>
      <c r="J3449" s="1" t="s">
        <v>48</v>
      </c>
      <c r="K3449" s="9" t="str">
        <f t="shared" si="53"/>
        <v>GPA</v>
      </c>
    </row>
    <row r="3450" spans="1:11" ht="15" customHeight="1">
      <c r="A3450" s="1">
        <v>8</v>
      </c>
      <c r="B3450" s="1">
        <v>930</v>
      </c>
      <c r="C3450" s="1" t="s">
        <v>53</v>
      </c>
      <c r="D3450" s="1" t="s">
        <v>3573</v>
      </c>
      <c r="E3450" s="1" t="s">
        <v>3574</v>
      </c>
      <c r="F3450" s="1">
        <v>10985</v>
      </c>
      <c r="G3450" s="1">
        <v>102.32</v>
      </c>
      <c r="H3450" s="1">
        <v>107</v>
      </c>
      <c r="I3450" s="1">
        <v>0</v>
      </c>
      <c r="J3450" s="1" t="s">
        <v>48</v>
      </c>
      <c r="K3450" s="9" t="str">
        <f t="shared" si="53"/>
        <v>GPA</v>
      </c>
    </row>
    <row r="3451" spans="1:11" ht="15" customHeight="1">
      <c r="A3451" s="1">
        <v>8</v>
      </c>
      <c r="B3451" s="1">
        <v>930</v>
      </c>
      <c r="C3451" s="1" t="s">
        <v>53</v>
      </c>
      <c r="D3451" s="1" t="s">
        <v>3575</v>
      </c>
      <c r="E3451" s="1" t="s">
        <v>3576</v>
      </c>
      <c r="F3451" s="1">
        <v>6614</v>
      </c>
      <c r="G3451" s="1">
        <v>86.5</v>
      </c>
      <c r="H3451" s="1">
        <v>76</v>
      </c>
      <c r="I3451" s="1">
        <v>0</v>
      </c>
      <c r="J3451" s="1" t="s">
        <v>48</v>
      </c>
      <c r="K3451" s="9" t="str">
        <f t="shared" si="53"/>
        <v>GPA</v>
      </c>
    </row>
    <row r="3452" spans="1:11" ht="15" customHeight="1">
      <c r="A3452" s="1">
        <v>8</v>
      </c>
      <c r="B3452" s="1">
        <v>930</v>
      </c>
      <c r="C3452" s="1" t="s">
        <v>53</v>
      </c>
      <c r="D3452" s="1" t="s">
        <v>3577</v>
      </c>
      <c r="E3452" s="1" t="s">
        <v>3578</v>
      </c>
      <c r="F3452" s="1">
        <v>8628</v>
      </c>
      <c r="G3452" s="1">
        <v>105.93</v>
      </c>
      <c r="H3452" s="1">
        <v>81</v>
      </c>
      <c r="I3452" s="1">
        <v>0</v>
      </c>
      <c r="J3452" s="1" t="s">
        <v>48</v>
      </c>
      <c r="K3452" s="9" t="str">
        <f t="shared" si="53"/>
        <v>GPA</v>
      </c>
    </row>
    <row r="3453" spans="1:11" ht="15" customHeight="1">
      <c r="A3453" s="1">
        <v>8</v>
      </c>
      <c r="B3453" s="1">
        <v>930</v>
      </c>
      <c r="C3453" s="1" t="s">
        <v>53</v>
      </c>
      <c r="D3453" s="1" t="s">
        <v>4153</v>
      </c>
      <c r="E3453" s="1" t="s">
        <v>4154</v>
      </c>
      <c r="F3453" s="1">
        <v>534</v>
      </c>
      <c r="G3453" s="1">
        <v>18.86</v>
      </c>
      <c r="H3453" s="1">
        <v>28</v>
      </c>
      <c r="I3453" s="1">
        <v>0</v>
      </c>
      <c r="J3453" s="1" t="s">
        <v>48</v>
      </c>
      <c r="K3453" s="9" t="str">
        <f t="shared" si="53"/>
        <v>GPA</v>
      </c>
    </row>
    <row r="3454" spans="1:11" ht="15" customHeight="1">
      <c r="A3454" s="1">
        <v>8</v>
      </c>
      <c r="B3454" s="1">
        <v>930</v>
      </c>
      <c r="C3454" s="1" t="s">
        <v>53</v>
      </c>
      <c r="D3454" s="1" t="s">
        <v>4155</v>
      </c>
      <c r="E3454" s="1" t="s">
        <v>4156</v>
      </c>
      <c r="F3454" s="1">
        <v>498</v>
      </c>
      <c r="G3454" s="1">
        <v>8.5299999999999994</v>
      </c>
      <c r="H3454" s="1">
        <v>58</v>
      </c>
      <c r="I3454" s="1">
        <v>0</v>
      </c>
      <c r="J3454" s="1" t="s">
        <v>48</v>
      </c>
      <c r="K3454" s="9" t="str">
        <f t="shared" si="53"/>
        <v>GPA</v>
      </c>
    </row>
    <row r="3455" spans="1:11" ht="15" customHeight="1">
      <c r="A3455" s="1">
        <v>8</v>
      </c>
      <c r="B3455" s="1">
        <v>930</v>
      </c>
      <c r="C3455" s="1" t="s">
        <v>53</v>
      </c>
      <c r="D3455" s="1" t="s">
        <v>4157</v>
      </c>
      <c r="E3455" s="1" t="s">
        <v>4158</v>
      </c>
      <c r="F3455" s="1">
        <v>792</v>
      </c>
      <c r="G3455" s="1">
        <v>37.200000000000003</v>
      </c>
      <c r="H3455" s="1">
        <v>21</v>
      </c>
      <c r="I3455" s="1">
        <v>0</v>
      </c>
      <c r="J3455" s="1" t="s">
        <v>48</v>
      </c>
      <c r="K3455" s="9" t="str">
        <f t="shared" si="53"/>
        <v>GPA</v>
      </c>
    </row>
    <row r="3456" spans="1:11" ht="15" customHeight="1">
      <c r="A3456" s="1">
        <v>8</v>
      </c>
      <c r="B3456" s="1">
        <v>930</v>
      </c>
      <c r="C3456" s="1" t="s">
        <v>53</v>
      </c>
      <c r="D3456" s="1" t="s">
        <v>4159</v>
      </c>
      <c r="E3456" s="1" t="s">
        <v>4160</v>
      </c>
      <c r="F3456" s="1">
        <v>8574</v>
      </c>
      <c r="G3456" s="1">
        <v>83.9</v>
      </c>
      <c r="H3456" s="1">
        <v>102</v>
      </c>
      <c r="I3456" s="1">
        <v>0</v>
      </c>
      <c r="J3456" s="1" t="s">
        <v>48</v>
      </c>
      <c r="K3456" s="9" t="str">
        <f t="shared" si="53"/>
        <v>GPA</v>
      </c>
    </row>
    <row r="3457" spans="1:11" ht="15" customHeight="1">
      <c r="A3457" s="1">
        <v>8</v>
      </c>
      <c r="B3457" s="1">
        <v>930</v>
      </c>
      <c r="C3457" s="1" t="s">
        <v>53</v>
      </c>
      <c r="D3457" s="1" t="s">
        <v>4161</v>
      </c>
      <c r="E3457" s="1" t="s">
        <v>4162</v>
      </c>
      <c r="F3457" s="1">
        <v>2548</v>
      </c>
      <c r="G3457" s="1">
        <v>46.83</v>
      </c>
      <c r="H3457" s="1">
        <v>54</v>
      </c>
      <c r="I3457" s="1">
        <v>0</v>
      </c>
      <c r="J3457" s="1" t="s">
        <v>48</v>
      </c>
      <c r="K3457" s="9" t="str">
        <f t="shared" si="53"/>
        <v>GPA</v>
      </c>
    </row>
    <row r="3458" spans="1:11" ht="15" customHeight="1">
      <c r="A3458" s="1">
        <v>8</v>
      </c>
      <c r="B3458" s="1">
        <v>930</v>
      </c>
      <c r="C3458" s="1" t="s">
        <v>53</v>
      </c>
      <c r="D3458" s="1" t="s">
        <v>4163</v>
      </c>
      <c r="E3458" s="1" t="s">
        <v>4164</v>
      </c>
      <c r="F3458" s="1">
        <v>1159</v>
      </c>
      <c r="G3458" s="1">
        <v>17.98</v>
      </c>
      <c r="H3458" s="1">
        <v>64</v>
      </c>
      <c r="I3458" s="1">
        <v>0</v>
      </c>
      <c r="J3458" s="1" t="s">
        <v>48</v>
      </c>
      <c r="K3458" s="9" t="str">
        <f t="shared" ref="K3458:K3521" si="54">IF(J3458&lt;&gt;"",IF(OR(UPPER(J3458)="TERCEIRO",UPPER(J3458)="TERCEIRA"),"TERCEIRA",IF(UPPER(J3458)="GPA","GPA",J3458)),IF(LEFT(D3458,1)="T","TERCEIRA","GPA"))</f>
        <v>GPA</v>
      </c>
    </row>
    <row r="3459" spans="1:11" ht="15" customHeight="1">
      <c r="A3459" s="1">
        <v>8</v>
      </c>
      <c r="B3459" s="1">
        <v>930</v>
      </c>
      <c r="C3459" s="1" t="s">
        <v>53</v>
      </c>
      <c r="D3459" s="1" t="s">
        <v>4165</v>
      </c>
      <c r="E3459" s="1" t="s">
        <v>4166</v>
      </c>
      <c r="F3459" s="1">
        <v>758</v>
      </c>
      <c r="G3459" s="1">
        <v>10.83</v>
      </c>
      <c r="H3459" s="1">
        <v>70</v>
      </c>
      <c r="I3459" s="1">
        <v>0</v>
      </c>
      <c r="J3459" s="1" t="s">
        <v>48</v>
      </c>
      <c r="K3459" s="9" t="str">
        <f t="shared" si="54"/>
        <v>GPA</v>
      </c>
    </row>
    <row r="3460" spans="1:11" ht="15" customHeight="1">
      <c r="A3460" s="1">
        <v>8</v>
      </c>
      <c r="B3460" s="1">
        <v>930</v>
      </c>
      <c r="C3460" s="1" t="s">
        <v>53</v>
      </c>
      <c r="D3460" s="1" t="s">
        <v>4167</v>
      </c>
      <c r="E3460" s="1" t="s">
        <v>4168</v>
      </c>
      <c r="F3460" s="1">
        <v>6715</v>
      </c>
      <c r="G3460" s="1">
        <v>73.680000000000007</v>
      </c>
      <c r="H3460" s="1">
        <v>91</v>
      </c>
      <c r="I3460" s="1">
        <v>0</v>
      </c>
      <c r="J3460" s="1" t="s">
        <v>48</v>
      </c>
      <c r="K3460" s="9" t="str">
        <f t="shared" si="54"/>
        <v>GPA</v>
      </c>
    </row>
    <row r="3461" spans="1:11" ht="15" customHeight="1">
      <c r="A3461" s="1">
        <v>8</v>
      </c>
      <c r="B3461" s="1">
        <v>930</v>
      </c>
      <c r="C3461" s="1" t="s">
        <v>53</v>
      </c>
      <c r="D3461" s="1" t="s">
        <v>4169</v>
      </c>
      <c r="E3461" s="1" t="s">
        <v>4170</v>
      </c>
      <c r="F3461" s="1">
        <v>5487</v>
      </c>
      <c r="G3461" s="1">
        <v>55.91</v>
      </c>
      <c r="H3461" s="1">
        <v>98</v>
      </c>
      <c r="I3461" s="1">
        <v>0</v>
      </c>
      <c r="J3461" s="1" t="s">
        <v>48</v>
      </c>
      <c r="K3461" s="9" t="str">
        <f t="shared" si="54"/>
        <v>GPA</v>
      </c>
    </row>
    <row r="3462" spans="1:11" ht="15" customHeight="1">
      <c r="A3462" s="1">
        <v>8</v>
      </c>
      <c r="B3462" s="1">
        <v>930</v>
      </c>
      <c r="C3462" s="1" t="s">
        <v>53</v>
      </c>
      <c r="D3462" s="1" t="s">
        <v>4171</v>
      </c>
      <c r="E3462" s="1" t="s">
        <v>4172</v>
      </c>
      <c r="F3462" s="1">
        <v>5156</v>
      </c>
      <c r="G3462" s="1">
        <v>44.92</v>
      </c>
      <c r="H3462" s="1">
        <v>115</v>
      </c>
      <c r="I3462" s="1">
        <v>0</v>
      </c>
      <c r="J3462" s="1" t="s">
        <v>48</v>
      </c>
      <c r="K3462" s="9" t="str">
        <f t="shared" si="54"/>
        <v>GPA</v>
      </c>
    </row>
    <row r="3463" spans="1:11" ht="15" customHeight="1">
      <c r="A3463" s="1">
        <v>8</v>
      </c>
      <c r="B3463" s="1">
        <v>930</v>
      </c>
      <c r="C3463" s="1" t="s">
        <v>53</v>
      </c>
      <c r="D3463" s="1" t="s">
        <v>4173</v>
      </c>
      <c r="E3463" s="1" t="s">
        <v>4174</v>
      </c>
      <c r="F3463" s="1">
        <v>1971</v>
      </c>
      <c r="G3463" s="1">
        <v>36.22</v>
      </c>
      <c r="H3463" s="1">
        <v>54</v>
      </c>
      <c r="I3463" s="1">
        <v>0</v>
      </c>
      <c r="J3463" s="1" t="s">
        <v>48</v>
      </c>
      <c r="K3463" s="9" t="str">
        <f t="shared" si="54"/>
        <v>GPA</v>
      </c>
    </row>
    <row r="3464" spans="1:11" ht="15" customHeight="1">
      <c r="A3464" s="1">
        <v>8</v>
      </c>
      <c r="B3464" s="1">
        <v>930</v>
      </c>
      <c r="C3464" s="1" t="s">
        <v>53</v>
      </c>
      <c r="D3464" s="1" t="s">
        <v>4175</v>
      </c>
      <c r="E3464" s="1" t="s">
        <v>4176</v>
      </c>
      <c r="F3464" s="1">
        <v>4108</v>
      </c>
      <c r="G3464" s="1">
        <v>61.58</v>
      </c>
      <c r="H3464" s="1">
        <v>67</v>
      </c>
      <c r="I3464" s="1">
        <v>0</v>
      </c>
      <c r="J3464" s="1" t="s">
        <v>48</v>
      </c>
      <c r="K3464" s="9" t="str">
        <f t="shared" si="54"/>
        <v>GPA</v>
      </c>
    </row>
    <row r="3465" spans="1:11" ht="15" customHeight="1">
      <c r="A3465" s="1">
        <v>8</v>
      </c>
      <c r="B3465" s="1">
        <v>930</v>
      </c>
      <c r="C3465" s="1" t="s">
        <v>53</v>
      </c>
      <c r="D3465" s="1" t="s">
        <v>4177</v>
      </c>
      <c r="E3465" s="1" t="s">
        <v>4178</v>
      </c>
      <c r="F3465" s="1">
        <v>1151</v>
      </c>
      <c r="G3465" s="1">
        <v>12.33</v>
      </c>
      <c r="H3465" s="1">
        <v>93</v>
      </c>
      <c r="I3465" s="1">
        <v>0</v>
      </c>
      <c r="J3465" s="1" t="s">
        <v>48</v>
      </c>
      <c r="K3465" s="9" t="str">
        <f t="shared" si="54"/>
        <v>GPA</v>
      </c>
    </row>
    <row r="3466" spans="1:11" ht="15" customHeight="1">
      <c r="A3466" s="1">
        <v>8</v>
      </c>
      <c r="B3466" s="1">
        <v>930</v>
      </c>
      <c r="C3466" s="1" t="s">
        <v>53</v>
      </c>
      <c r="D3466" s="1" t="s">
        <v>4179</v>
      </c>
      <c r="E3466" s="1" t="s">
        <v>4180</v>
      </c>
      <c r="F3466" s="1">
        <v>775</v>
      </c>
      <c r="G3466" s="1">
        <v>19.12</v>
      </c>
      <c r="H3466" s="1">
        <v>41</v>
      </c>
      <c r="I3466" s="1">
        <v>0</v>
      </c>
      <c r="J3466" s="1" t="s">
        <v>48</v>
      </c>
      <c r="K3466" s="9" t="str">
        <f t="shared" si="54"/>
        <v>GPA</v>
      </c>
    </row>
    <row r="3467" spans="1:11" ht="15" customHeight="1">
      <c r="A3467" s="1">
        <v>8</v>
      </c>
      <c r="B3467" s="1">
        <v>930</v>
      </c>
      <c r="C3467" s="1" t="s">
        <v>19</v>
      </c>
      <c r="D3467" s="1" t="s">
        <v>3579</v>
      </c>
      <c r="E3467" s="1" t="s">
        <v>3580</v>
      </c>
      <c r="F3467" s="1">
        <v>1529</v>
      </c>
      <c r="G3467" s="1">
        <v>86.03</v>
      </c>
      <c r="H3467" s="1">
        <v>18</v>
      </c>
      <c r="I3467" s="1">
        <v>0</v>
      </c>
      <c r="J3467" s="1" t="s">
        <v>48</v>
      </c>
      <c r="K3467" s="9" t="str">
        <f t="shared" si="54"/>
        <v>GPA</v>
      </c>
    </row>
    <row r="3468" spans="1:11" ht="15" customHeight="1">
      <c r="A3468" s="1">
        <v>8</v>
      </c>
      <c r="B3468" s="1">
        <v>930</v>
      </c>
      <c r="C3468" s="1" t="s">
        <v>19</v>
      </c>
      <c r="D3468" s="1" t="s">
        <v>4181</v>
      </c>
      <c r="E3468" s="1" t="s">
        <v>4182</v>
      </c>
      <c r="F3468" s="1">
        <v>5</v>
      </c>
      <c r="G3468" s="1">
        <v>1.99</v>
      </c>
      <c r="H3468" s="1">
        <v>3</v>
      </c>
      <c r="I3468" s="1">
        <v>0</v>
      </c>
      <c r="J3468" s="1" t="s">
        <v>48</v>
      </c>
      <c r="K3468" s="9" t="str">
        <f t="shared" si="54"/>
        <v>GPA</v>
      </c>
    </row>
    <row r="3469" spans="1:11" ht="15" customHeight="1">
      <c r="A3469" s="1">
        <v>8</v>
      </c>
      <c r="B3469" s="1">
        <v>930</v>
      </c>
      <c r="C3469" s="1" t="s">
        <v>20</v>
      </c>
      <c r="D3469" s="1" t="s">
        <v>3581</v>
      </c>
      <c r="E3469" s="1" t="s">
        <v>3582</v>
      </c>
      <c r="F3469" s="1">
        <v>12</v>
      </c>
      <c r="G3469" s="1">
        <v>1.28</v>
      </c>
      <c r="H3469" s="1">
        <v>9</v>
      </c>
      <c r="I3469" s="1">
        <v>0</v>
      </c>
      <c r="J3469" s="1" t="s">
        <v>48</v>
      </c>
      <c r="K3469" s="9" t="str">
        <f t="shared" si="54"/>
        <v>GPA</v>
      </c>
    </row>
    <row r="3470" spans="1:11" ht="15" customHeight="1">
      <c r="A3470" s="1">
        <v>8</v>
      </c>
      <c r="B3470" s="1">
        <v>930</v>
      </c>
      <c r="C3470" s="1" t="s">
        <v>19</v>
      </c>
      <c r="D3470" s="1" t="s">
        <v>3581</v>
      </c>
      <c r="E3470" s="1" t="s">
        <v>3582</v>
      </c>
      <c r="F3470" s="1">
        <v>1729</v>
      </c>
      <c r="G3470" s="1">
        <v>128.66</v>
      </c>
      <c r="H3470" s="1">
        <v>13</v>
      </c>
      <c r="I3470" s="1">
        <v>0</v>
      </c>
      <c r="J3470" s="1" t="s">
        <v>48</v>
      </c>
      <c r="K3470" s="9" t="str">
        <f t="shared" si="54"/>
        <v>GPA</v>
      </c>
    </row>
    <row r="3471" spans="1:11" ht="15" customHeight="1">
      <c r="A3471" s="1">
        <v>8</v>
      </c>
      <c r="B3471" s="1">
        <v>930</v>
      </c>
      <c r="C3471" s="1" t="s">
        <v>21</v>
      </c>
      <c r="D3471" s="1" t="s">
        <v>3585</v>
      </c>
      <c r="E3471" s="1" t="s">
        <v>3586</v>
      </c>
      <c r="F3471" s="1">
        <v>1844</v>
      </c>
      <c r="G3471" s="1">
        <v>26.68</v>
      </c>
      <c r="H3471" s="1">
        <v>69</v>
      </c>
      <c r="I3471" s="1">
        <v>0</v>
      </c>
      <c r="J3471" s="1" t="s">
        <v>48</v>
      </c>
      <c r="K3471" s="9" t="str">
        <f t="shared" si="54"/>
        <v>GPA</v>
      </c>
    </row>
    <row r="3472" spans="1:11" ht="15" customHeight="1">
      <c r="A3472" s="1">
        <v>8</v>
      </c>
      <c r="B3472" s="1">
        <v>930</v>
      </c>
      <c r="C3472" s="1" t="s">
        <v>19</v>
      </c>
      <c r="D3472" s="1" t="s">
        <v>3587</v>
      </c>
      <c r="E3472" s="1" t="s">
        <v>3588</v>
      </c>
      <c r="F3472" s="1">
        <v>3396</v>
      </c>
      <c r="G3472" s="1">
        <v>139.94999999999999</v>
      </c>
      <c r="H3472" s="1">
        <v>24</v>
      </c>
      <c r="I3472" s="1">
        <v>0</v>
      </c>
      <c r="J3472" s="1" t="s">
        <v>48</v>
      </c>
      <c r="K3472" s="9" t="str">
        <f t="shared" si="54"/>
        <v>GPA</v>
      </c>
    </row>
    <row r="3473" spans="1:11" ht="15" customHeight="1">
      <c r="A3473" s="1">
        <v>8</v>
      </c>
      <c r="B3473" s="1">
        <v>930</v>
      </c>
      <c r="C3473" s="1" t="s">
        <v>20</v>
      </c>
      <c r="D3473" s="1" t="s">
        <v>3589</v>
      </c>
      <c r="E3473" s="1" t="s">
        <v>3590</v>
      </c>
      <c r="F3473" s="1">
        <v>6</v>
      </c>
      <c r="G3473" s="1">
        <v>1.33</v>
      </c>
      <c r="H3473" s="1">
        <v>5</v>
      </c>
      <c r="I3473" s="1">
        <v>0</v>
      </c>
      <c r="J3473" s="1" t="s">
        <v>48</v>
      </c>
      <c r="K3473" s="9" t="str">
        <f t="shared" si="54"/>
        <v>GPA</v>
      </c>
    </row>
    <row r="3474" spans="1:11" ht="15" customHeight="1">
      <c r="A3474" s="1">
        <v>8</v>
      </c>
      <c r="B3474" s="1">
        <v>930</v>
      </c>
      <c r="C3474" s="1" t="s">
        <v>53</v>
      </c>
      <c r="D3474" s="1" t="s">
        <v>3593</v>
      </c>
      <c r="E3474" s="1" t="s">
        <v>3594</v>
      </c>
      <c r="F3474" s="1">
        <v>5503</v>
      </c>
      <c r="G3474" s="1">
        <v>51.55</v>
      </c>
      <c r="H3474" s="1">
        <v>107</v>
      </c>
      <c r="I3474" s="1">
        <v>0</v>
      </c>
      <c r="J3474" s="1" t="s">
        <v>48</v>
      </c>
      <c r="K3474" s="9" t="str">
        <f t="shared" si="54"/>
        <v>GPA</v>
      </c>
    </row>
    <row r="3475" spans="1:11" ht="15" customHeight="1">
      <c r="A3475" s="1">
        <v>8</v>
      </c>
      <c r="B3475" s="1">
        <v>930</v>
      </c>
      <c r="C3475" s="1" t="s">
        <v>21</v>
      </c>
      <c r="D3475" s="1" t="s">
        <v>3595</v>
      </c>
      <c r="E3475" s="1" t="s">
        <v>3596</v>
      </c>
      <c r="F3475" s="1">
        <v>2936</v>
      </c>
      <c r="G3475" s="1">
        <v>111.93</v>
      </c>
      <c r="H3475" s="1">
        <v>26</v>
      </c>
      <c r="I3475" s="1">
        <v>0</v>
      </c>
      <c r="J3475" s="1" t="s">
        <v>48</v>
      </c>
      <c r="K3475" s="9" t="str">
        <f t="shared" si="54"/>
        <v>GPA</v>
      </c>
    </row>
    <row r="3476" spans="1:11" ht="15" customHeight="1">
      <c r="A3476" s="1">
        <v>8</v>
      </c>
      <c r="B3476" s="1">
        <v>930</v>
      </c>
      <c r="C3476" s="1" t="s">
        <v>53</v>
      </c>
      <c r="D3476" s="1" t="s">
        <v>3597</v>
      </c>
      <c r="E3476" s="1" t="s">
        <v>3598</v>
      </c>
      <c r="F3476" s="1">
        <v>12820</v>
      </c>
      <c r="G3476" s="1">
        <v>110.38</v>
      </c>
      <c r="H3476" s="1">
        <v>116</v>
      </c>
      <c r="I3476" s="1">
        <v>0</v>
      </c>
      <c r="J3476" s="1" t="s">
        <v>808</v>
      </c>
      <c r="K3476" s="9" t="str">
        <f t="shared" si="54"/>
        <v>TERCEIRA</v>
      </c>
    </row>
    <row r="3477" spans="1:11" ht="15" customHeight="1">
      <c r="A3477" s="1">
        <v>8</v>
      </c>
      <c r="B3477" s="1">
        <v>930</v>
      </c>
      <c r="C3477" s="1" t="s">
        <v>53</v>
      </c>
      <c r="D3477" s="1" t="s">
        <v>3599</v>
      </c>
      <c r="E3477" s="1" t="s">
        <v>3600</v>
      </c>
      <c r="F3477" s="1">
        <v>14844</v>
      </c>
      <c r="G3477" s="1">
        <v>141.13</v>
      </c>
      <c r="H3477" s="1">
        <v>105</v>
      </c>
      <c r="I3477" s="1">
        <v>0</v>
      </c>
      <c r="J3477" s="1" t="s">
        <v>808</v>
      </c>
      <c r="K3477" s="9" t="str">
        <f t="shared" si="54"/>
        <v>TERCEIRA</v>
      </c>
    </row>
    <row r="3478" spans="1:11" ht="15" customHeight="1">
      <c r="A3478" s="1">
        <v>8</v>
      </c>
      <c r="B3478" s="1">
        <v>930</v>
      </c>
      <c r="C3478" s="1" t="s">
        <v>53</v>
      </c>
      <c r="D3478" s="1" t="s">
        <v>3601</v>
      </c>
      <c r="E3478" s="1" t="s">
        <v>3602</v>
      </c>
      <c r="F3478" s="1">
        <v>10625</v>
      </c>
      <c r="G3478" s="1">
        <v>94.25</v>
      </c>
      <c r="H3478" s="1">
        <v>113</v>
      </c>
      <c r="I3478" s="1">
        <v>0</v>
      </c>
      <c r="J3478" s="1" t="s">
        <v>808</v>
      </c>
      <c r="K3478" s="9" t="str">
        <f t="shared" si="54"/>
        <v>TERCEIRA</v>
      </c>
    </row>
    <row r="3479" spans="1:11" ht="15" customHeight="1">
      <c r="A3479" s="1">
        <v>8</v>
      </c>
      <c r="B3479" s="1">
        <v>930</v>
      </c>
      <c r="C3479" s="1" t="s">
        <v>53</v>
      </c>
      <c r="D3479" s="1" t="s">
        <v>3603</v>
      </c>
      <c r="E3479" s="1" t="s">
        <v>3604</v>
      </c>
      <c r="F3479" s="1">
        <v>12759</v>
      </c>
      <c r="G3479" s="1">
        <v>118.74</v>
      </c>
      <c r="H3479" s="1">
        <v>107</v>
      </c>
      <c r="I3479" s="1">
        <v>0</v>
      </c>
      <c r="J3479" s="1" t="s">
        <v>808</v>
      </c>
      <c r="K3479" s="9" t="str">
        <f t="shared" si="54"/>
        <v>TERCEIRA</v>
      </c>
    </row>
    <row r="3480" spans="1:11" ht="15" customHeight="1">
      <c r="A3480" s="1">
        <v>8</v>
      </c>
      <c r="B3480" s="1">
        <v>930</v>
      </c>
      <c r="C3480" s="1" t="s">
        <v>53</v>
      </c>
      <c r="D3480" s="1" t="s">
        <v>3607</v>
      </c>
      <c r="E3480" s="1" t="s">
        <v>3608</v>
      </c>
      <c r="F3480" s="1">
        <v>6197</v>
      </c>
      <c r="G3480" s="1">
        <v>41.13</v>
      </c>
      <c r="H3480" s="1">
        <v>151</v>
      </c>
      <c r="I3480" s="1">
        <v>0</v>
      </c>
      <c r="J3480" s="1" t="s">
        <v>808</v>
      </c>
      <c r="K3480" s="9" t="str">
        <f t="shared" si="54"/>
        <v>TERCEIRA</v>
      </c>
    </row>
    <row r="3481" spans="1:11" ht="15" customHeight="1">
      <c r="A3481" s="1">
        <v>8</v>
      </c>
      <c r="B3481" s="1">
        <v>930</v>
      </c>
      <c r="C3481" s="1" t="s">
        <v>53</v>
      </c>
      <c r="D3481" s="1" t="s">
        <v>3611</v>
      </c>
      <c r="E3481" s="1" t="s">
        <v>3612</v>
      </c>
      <c r="F3481" s="1">
        <v>1483</v>
      </c>
      <c r="G3481" s="1">
        <v>12.52</v>
      </c>
      <c r="H3481" s="1">
        <v>118</v>
      </c>
      <c r="I3481" s="1">
        <v>0</v>
      </c>
      <c r="J3481" s="1" t="s">
        <v>808</v>
      </c>
      <c r="K3481" s="9" t="str">
        <f t="shared" si="54"/>
        <v>TERCEIRA</v>
      </c>
    </row>
    <row r="3482" spans="1:11" ht="15" customHeight="1">
      <c r="A3482" s="1">
        <v>8</v>
      </c>
      <c r="B3482" s="1">
        <v>930</v>
      </c>
      <c r="C3482" s="1" t="s">
        <v>53</v>
      </c>
      <c r="D3482" s="1" t="s">
        <v>3613</v>
      </c>
      <c r="E3482" s="1" t="s">
        <v>3614</v>
      </c>
      <c r="F3482" s="1">
        <v>10017</v>
      </c>
      <c r="G3482" s="1">
        <v>114.58</v>
      </c>
      <c r="H3482" s="1">
        <v>87</v>
      </c>
      <c r="I3482" s="1">
        <v>0</v>
      </c>
      <c r="J3482" s="1" t="s">
        <v>808</v>
      </c>
      <c r="K3482" s="9" t="str">
        <f t="shared" si="54"/>
        <v>TERCEIRA</v>
      </c>
    </row>
    <row r="3483" spans="1:11" ht="15" customHeight="1">
      <c r="A3483" s="1">
        <v>8</v>
      </c>
      <c r="B3483" s="1">
        <v>930</v>
      </c>
      <c r="C3483" s="1" t="s">
        <v>53</v>
      </c>
      <c r="D3483" s="1" t="s">
        <v>3617</v>
      </c>
      <c r="E3483" s="1" t="s">
        <v>3618</v>
      </c>
      <c r="F3483" s="1">
        <v>7049</v>
      </c>
      <c r="G3483" s="1">
        <v>89.58</v>
      </c>
      <c r="H3483" s="1">
        <v>79</v>
      </c>
      <c r="I3483" s="1">
        <v>0</v>
      </c>
      <c r="J3483" s="1" t="s">
        <v>808</v>
      </c>
      <c r="K3483" s="9" t="str">
        <f t="shared" si="54"/>
        <v>TERCEIRA</v>
      </c>
    </row>
    <row r="3484" spans="1:11" ht="15" customHeight="1">
      <c r="A3484" s="1">
        <v>8</v>
      </c>
      <c r="B3484" s="1">
        <v>930</v>
      </c>
      <c r="C3484" s="1" t="s">
        <v>53</v>
      </c>
      <c r="D3484" s="1" t="s">
        <v>3619</v>
      </c>
      <c r="E3484" s="1" t="s">
        <v>3620</v>
      </c>
      <c r="F3484" s="1">
        <v>8850</v>
      </c>
      <c r="G3484" s="1">
        <v>114.34</v>
      </c>
      <c r="H3484" s="1">
        <v>77</v>
      </c>
      <c r="I3484" s="1">
        <v>0</v>
      </c>
      <c r="J3484" s="1" t="s">
        <v>808</v>
      </c>
      <c r="K3484" s="9" t="str">
        <f t="shared" si="54"/>
        <v>TERCEIRA</v>
      </c>
    </row>
    <row r="3485" spans="1:11" ht="15" customHeight="1">
      <c r="A3485" s="1">
        <v>8</v>
      </c>
      <c r="B3485" s="1">
        <v>930</v>
      </c>
      <c r="C3485" s="1" t="s">
        <v>53</v>
      </c>
      <c r="D3485" s="1" t="s">
        <v>4183</v>
      </c>
      <c r="E3485" s="1" t="s">
        <v>4184</v>
      </c>
      <c r="F3485" s="1">
        <v>9634</v>
      </c>
      <c r="G3485" s="1">
        <v>110.41</v>
      </c>
      <c r="H3485" s="1">
        <v>87</v>
      </c>
      <c r="I3485" s="1">
        <v>0</v>
      </c>
      <c r="J3485" s="1" t="s">
        <v>808</v>
      </c>
      <c r="K3485" s="9" t="str">
        <f t="shared" si="54"/>
        <v>TERCEIRA</v>
      </c>
    </row>
    <row r="3486" spans="1:11" ht="15" customHeight="1">
      <c r="A3486" s="1">
        <v>8</v>
      </c>
      <c r="B3486" s="1">
        <v>930</v>
      </c>
      <c r="C3486" s="1" t="s">
        <v>53</v>
      </c>
      <c r="D3486" s="1" t="s">
        <v>4185</v>
      </c>
      <c r="E3486" s="1" t="s">
        <v>4186</v>
      </c>
      <c r="F3486" s="1">
        <v>7201</v>
      </c>
      <c r="G3486" s="1">
        <v>109.82</v>
      </c>
      <c r="H3486" s="1">
        <v>66</v>
      </c>
      <c r="I3486" s="1">
        <v>0</v>
      </c>
      <c r="J3486" s="1" t="s">
        <v>808</v>
      </c>
      <c r="K3486" s="9" t="str">
        <f t="shared" si="54"/>
        <v>TERCEIRA</v>
      </c>
    </row>
    <row r="3487" spans="1:11" ht="15" customHeight="1">
      <c r="A3487" s="1">
        <v>8</v>
      </c>
      <c r="B3487" s="1">
        <v>930</v>
      </c>
      <c r="C3487" s="1" t="s">
        <v>53</v>
      </c>
      <c r="D3487" s="1" t="s">
        <v>4187</v>
      </c>
      <c r="E3487" s="1" t="s">
        <v>4188</v>
      </c>
      <c r="F3487" s="1">
        <v>3428</v>
      </c>
      <c r="G3487" s="1">
        <v>40.340000000000003</v>
      </c>
      <c r="H3487" s="1">
        <v>85</v>
      </c>
      <c r="I3487" s="1">
        <v>0</v>
      </c>
      <c r="J3487" s="1" t="s">
        <v>808</v>
      </c>
      <c r="K3487" s="9" t="str">
        <f t="shared" si="54"/>
        <v>TERCEIRA</v>
      </c>
    </row>
    <row r="3488" spans="1:11" ht="15" customHeight="1">
      <c r="A3488" s="1">
        <v>8</v>
      </c>
      <c r="B3488" s="1">
        <v>930</v>
      </c>
      <c r="C3488" s="1" t="s">
        <v>53</v>
      </c>
      <c r="D3488" s="1" t="s">
        <v>4189</v>
      </c>
      <c r="E3488" s="1" t="s">
        <v>4190</v>
      </c>
      <c r="F3488" s="1">
        <v>1170</v>
      </c>
      <c r="G3488" s="1">
        <v>18.46</v>
      </c>
      <c r="H3488" s="1">
        <v>63</v>
      </c>
      <c r="I3488" s="1">
        <v>0</v>
      </c>
      <c r="J3488" s="1" t="s">
        <v>808</v>
      </c>
      <c r="K3488" s="9" t="str">
        <f t="shared" si="54"/>
        <v>TERCEIRA</v>
      </c>
    </row>
    <row r="3489" spans="1:11" ht="15" customHeight="1">
      <c r="A3489" s="1">
        <v>8</v>
      </c>
      <c r="B3489" s="1">
        <v>930</v>
      </c>
      <c r="C3489" s="1" t="s">
        <v>53</v>
      </c>
      <c r="D3489" s="1" t="s">
        <v>4191</v>
      </c>
      <c r="E3489" s="1" t="s">
        <v>4192</v>
      </c>
      <c r="F3489" s="1">
        <v>1592</v>
      </c>
      <c r="G3489" s="1">
        <v>24.24</v>
      </c>
      <c r="H3489" s="1">
        <v>66</v>
      </c>
      <c r="I3489" s="1">
        <v>0</v>
      </c>
      <c r="J3489" s="1" t="s">
        <v>808</v>
      </c>
      <c r="K3489" s="9" t="str">
        <f t="shared" si="54"/>
        <v>TERCEIRA</v>
      </c>
    </row>
    <row r="3490" spans="1:11" ht="15" customHeight="1">
      <c r="A3490" s="1">
        <v>8</v>
      </c>
      <c r="B3490" s="1">
        <v>930</v>
      </c>
      <c r="C3490" s="1" t="s">
        <v>53</v>
      </c>
      <c r="D3490" s="1" t="s">
        <v>4193</v>
      </c>
      <c r="E3490" s="1" t="s">
        <v>4194</v>
      </c>
      <c r="F3490" s="1">
        <v>1336</v>
      </c>
      <c r="G3490" s="1">
        <v>22.9</v>
      </c>
      <c r="H3490" s="1">
        <v>58</v>
      </c>
      <c r="I3490" s="1">
        <v>0</v>
      </c>
      <c r="J3490" s="1" t="s">
        <v>808</v>
      </c>
      <c r="K3490" s="9" t="str">
        <f t="shared" si="54"/>
        <v>TERCEIRA</v>
      </c>
    </row>
    <row r="3491" spans="1:11" ht="15" customHeight="1">
      <c r="A3491" s="1">
        <v>8</v>
      </c>
      <c r="B3491" s="1">
        <v>930</v>
      </c>
      <c r="C3491" s="1" t="s">
        <v>53</v>
      </c>
      <c r="D3491" s="1" t="s">
        <v>3621</v>
      </c>
      <c r="E3491" s="1" t="s">
        <v>3622</v>
      </c>
      <c r="F3491" s="1">
        <v>7287</v>
      </c>
      <c r="G3491" s="1">
        <v>77.349999999999994</v>
      </c>
      <c r="H3491" s="1">
        <v>94</v>
      </c>
      <c r="I3491" s="1">
        <v>0</v>
      </c>
      <c r="J3491" s="1" t="s">
        <v>808</v>
      </c>
      <c r="K3491" s="9" t="str">
        <f t="shared" si="54"/>
        <v>TERCEIRA</v>
      </c>
    </row>
    <row r="3492" spans="1:11" ht="15" customHeight="1">
      <c r="A3492" s="1">
        <v>8</v>
      </c>
      <c r="B3492" s="1">
        <v>930</v>
      </c>
      <c r="C3492" s="1" t="s">
        <v>53</v>
      </c>
      <c r="D3492" s="1" t="s">
        <v>3623</v>
      </c>
      <c r="E3492" s="1" t="s">
        <v>3624</v>
      </c>
      <c r="F3492" s="1">
        <v>7719</v>
      </c>
      <c r="G3492" s="1">
        <v>94.92</v>
      </c>
      <c r="H3492" s="1">
        <v>81</v>
      </c>
      <c r="I3492" s="1">
        <v>0</v>
      </c>
      <c r="J3492" s="1" t="s">
        <v>808</v>
      </c>
      <c r="K3492" s="9" t="str">
        <f t="shared" si="54"/>
        <v>TERCEIRA</v>
      </c>
    </row>
    <row r="3493" spans="1:11" ht="15" customHeight="1">
      <c r="A3493" s="1">
        <v>8</v>
      </c>
      <c r="B3493" s="1">
        <v>930</v>
      </c>
      <c r="C3493" s="1" t="s">
        <v>53</v>
      </c>
      <c r="D3493" s="1" t="s">
        <v>3625</v>
      </c>
      <c r="E3493" s="1" t="s">
        <v>3626</v>
      </c>
      <c r="F3493" s="1">
        <v>9805</v>
      </c>
      <c r="G3493" s="1">
        <v>71.2</v>
      </c>
      <c r="H3493" s="1">
        <v>138</v>
      </c>
      <c r="I3493" s="1">
        <v>0</v>
      </c>
      <c r="J3493" s="1" t="s">
        <v>808</v>
      </c>
      <c r="K3493" s="9" t="str">
        <f t="shared" si="54"/>
        <v>TERCEIRA</v>
      </c>
    </row>
    <row r="3494" spans="1:11" ht="15" customHeight="1">
      <c r="A3494" s="1">
        <v>8</v>
      </c>
      <c r="B3494" s="1">
        <v>930</v>
      </c>
      <c r="C3494" s="1" t="s">
        <v>53</v>
      </c>
      <c r="D3494" s="1" t="s">
        <v>3627</v>
      </c>
      <c r="E3494" s="1" t="s">
        <v>3628</v>
      </c>
      <c r="F3494" s="1">
        <v>10780</v>
      </c>
      <c r="G3494" s="1">
        <v>128.30000000000001</v>
      </c>
      <c r="H3494" s="1">
        <v>84</v>
      </c>
      <c r="I3494" s="1">
        <v>0</v>
      </c>
      <c r="J3494" s="1" t="s">
        <v>808</v>
      </c>
      <c r="K3494" s="9" t="str">
        <f t="shared" si="54"/>
        <v>TERCEIRA</v>
      </c>
    </row>
    <row r="3495" spans="1:11" ht="15" customHeight="1">
      <c r="A3495" s="1">
        <v>8</v>
      </c>
      <c r="B3495" s="1">
        <v>930</v>
      </c>
      <c r="C3495" s="1" t="s">
        <v>53</v>
      </c>
      <c r="D3495" s="1" t="s">
        <v>3629</v>
      </c>
      <c r="E3495" s="1" t="s">
        <v>3630</v>
      </c>
      <c r="F3495" s="1">
        <v>5418</v>
      </c>
      <c r="G3495" s="1">
        <v>66.260000000000005</v>
      </c>
      <c r="H3495" s="1">
        <v>82</v>
      </c>
      <c r="I3495" s="1">
        <v>0</v>
      </c>
      <c r="J3495" s="1" t="s">
        <v>808</v>
      </c>
      <c r="K3495" s="9" t="str">
        <f t="shared" si="54"/>
        <v>TERCEIRA</v>
      </c>
    </row>
    <row r="3496" spans="1:11" ht="15" customHeight="1">
      <c r="A3496" s="1">
        <v>8</v>
      </c>
      <c r="B3496" s="1">
        <v>930</v>
      </c>
      <c r="C3496" s="1" t="s">
        <v>18</v>
      </c>
      <c r="D3496" s="1" t="s">
        <v>3633</v>
      </c>
      <c r="E3496" s="1" t="s">
        <v>3634</v>
      </c>
      <c r="F3496" s="1">
        <v>2138</v>
      </c>
      <c r="G3496" s="1">
        <v>87.24</v>
      </c>
      <c r="H3496" s="1">
        <v>25</v>
      </c>
      <c r="I3496" s="1">
        <v>0</v>
      </c>
      <c r="J3496" s="1" t="s">
        <v>808</v>
      </c>
      <c r="K3496" s="9" t="str">
        <f t="shared" si="54"/>
        <v>TERCEIRA</v>
      </c>
    </row>
    <row r="3497" spans="1:11" ht="15" customHeight="1">
      <c r="A3497" s="1">
        <v>8</v>
      </c>
      <c r="B3497" s="1">
        <v>930</v>
      </c>
      <c r="C3497" s="1" t="s">
        <v>53</v>
      </c>
      <c r="D3497" s="1" t="s">
        <v>3633</v>
      </c>
      <c r="E3497" s="1" t="s">
        <v>3634</v>
      </c>
      <c r="F3497" s="1">
        <v>352</v>
      </c>
      <c r="G3497" s="1">
        <v>4.97</v>
      </c>
      <c r="H3497" s="1">
        <v>71</v>
      </c>
      <c r="I3497" s="1">
        <v>0</v>
      </c>
      <c r="J3497" s="1" t="s">
        <v>808</v>
      </c>
      <c r="K3497" s="9" t="str">
        <f t="shared" si="54"/>
        <v>TERCEIRA</v>
      </c>
    </row>
    <row r="3498" spans="1:11" ht="15" customHeight="1">
      <c r="A3498" s="1">
        <v>8</v>
      </c>
      <c r="B3498" s="1">
        <v>930</v>
      </c>
      <c r="C3498" s="1" t="s">
        <v>53</v>
      </c>
      <c r="D3498" s="1" t="s">
        <v>3635</v>
      </c>
      <c r="E3498" s="1" t="s">
        <v>3636</v>
      </c>
      <c r="F3498" s="1">
        <v>17084</v>
      </c>
      <c r="G3498" s="1">
        <v>112.36</v>
      </c>
      <c r="H3498" s="1">
        <v>152</v>
      </c>
      <c r="I3498" s="1">
        <v>0</v>
      </c>
      <c r="J3498" s="1" t="s">
        <v>808</v>
      </c>
      <c r="K3498" s="9" t="str">
        <f t="shared" si="54"/>
        <v>TERCEIRA</v>
      </c>
    </row>
    <row r="3499" spans="1:11" ht="15" customHeight="1">
      <c r="A3499" s="1">
        <v>8</v>
      </c>
      <c r="B3499" s="1">
        <v>930</v>
      </c>
      <c r="C3499" s="1" t="s">
        <v>18</v>
      </c>
      <c r="D3499" s="1" t="s">
        <v>3637</v>
      </c>
      <c r="E3499" s="1" t="s">
        <v>3638</v>
      </c>
      <c r="F3499" s="1">
        <v>1613</v>
      </c>
      <c r="G3499" s="1">
        <v>38.46</v>
      </c>
      <c r="H3499" s="1">
        <v>42</v>
      </c>
      <c r="I3499" s="1">
        <v>0</v>
      </c>
      <c r="J3499" s="1" t="s">
        <v>808</v>
      </c>
      <c r="K3499" s="9" t="str">
        <f t="shared" si="54"/>
        <v>TERCEIRA</v>
      </c>
    </row>
    <row r="3500" spans="1:11" ht="15" customHeight="1">
      <c r="A3500" s="1">
        <v>8</v>
      </c>
      <c r="B3500" s="1">
        <v>930</v>
      </c>
      <c r="C3500" s="1" t="s">
        <v>53</v>
      </c>
      <c r="D3500" s="1" t="s">
        <v>3639</v>
      </c>
      <c r="E3500" s="1" t="s">
        <v>3640</v>
      </c>
      <c r="F3500" s="1">
        <v>8427</v>
      </c>
      <c r="G3500" s="1">
        <v>104.8</v>
      </c>
      <c r="H3500" s="1">
        <v>80</v>
      </c>
      <c r="I3500" s="1">
        <v>0</v>
      </c>
      <c r="J3500" s="1" t="s">
        <v>808</v>
      </c>
      <c r="K3500" s="9" t="str">
        <f t="shared" si="54"/>
        <v>TERCEIRA</v>
      </c>
    </row>
    <row r="3501" spans="1:11" ht="15" customHeight="1">
      <c r="A3501" s="1">
        <v>8</v>
      </c>
      <c r="B3501" s="1">
        <v>930</v>
      </c>
      <c r="C3501" s="1" t="s">
        <v>53</v>
      </c>
      <c r="D3501" s="1" t="s">
        <v>3641</v>
      </c>
      <c r="E3501" s="1" t="s">
        <v>3642</v>
      </c>
      <c r="F3501" s="1">
        <v>2710</v>
      </c>
      <c r="G3501" s="1">
        <v>29.04</v>
      </c>
      <c r="H3501" s="1">
        <v>93</v>
      </c>
      <c r="I3501" s="1">
        <v>0</v>
      </c>
      <c r="J3501" s="1" t="s">
        <v>808</v>
      </c>
      <c r="K3501" s="9" t="str">
        <f t="shared" si="54"/>
        <v>TERCEIRA</v>
      </c>
    </row>
    <row r="3502" spans="1:11" ht="15" customHeight="1">
      <c r="A3502" s="1">
        <v>8</v>
      </c>
      <c r="B3502" s="1">
        <v>930</v>
      </c>
      <c r="C3502" s="1" t="s">
        <v>53</v>
      </c>
      <c r="D3502" s="1" t="s">
        <v>3647</v>
      </c>
      <c r="E3502" s="1" t="s">
        <v>3648</v>
      </c>
      <c r="F3502" s="1">
        <v>15061</v>
      </c>
      <c r="G3502" s="1">
        <v>105.35</v>
      </c>
      <c r="H3502" s="1">
        <v>143</v>
      </c>
      <c r="I3502" s="1">
        <v>0</v>
      </c>
      <c r="J3502" s="1" t="s">
        <v>808</v>
      </c>
      <c r="K3502" s="9" t="str">
        <f t="shared" si="54"/>
        <v>TERCEIRA</v>
      </c>
    </row>
    <row r="3503" spans="1:11" ht="15" customHeight="1">
      <c r="A3503" s="1">
        <v>8</v>
      </c>
      <c r="B3503" s="1">
        <v>930</v>
      </c>
      <c r="C3503" s="1" t="s">
        <v>53</v>
      </c>
      <c r="D3503" s="1" t="s">
        <v>3649</v>
      </c>
      <c r="E3503" s="1" t="s">
        <v>3650</v>
      </c>
      <c r="F3503" s="1">
        <v>14721</v>
      </c>
      <c r="G3503" s="1">
        <v>130.55000000000001</v>
      </c>
      <c r="H3503" s="1">
        <v>113</v>
      </c>
      <c r="I3503" s="1">
        <v>0</v>
      </c>
      <c r="J3503" s="1" t="s">
        <v>808</v>
      </c>
      <c r="K3503" s="9" t="str">
        <f t="shared" si="54"/>
        <v>TERCEIRA</v>
      </c>
    </row>
    <row r="3504" spans="1:11" ht="15" customHeight="1">
      <c r="A3504" s="1">
        <v>8</v>
      </c>
      <c r="B3504" s="1">
        <v>930</v>
      </c>
      <c r="C3504" s="1" t="s">
        <v>53</v>
      </c>
      <c r="D3504" s="1" t="s">
        <v>3651</v>
      </c>
      <c r="E3504" s="1" t="s">
        <v>3652</v>
      </c>
      <c r="F3504" s="1">
        <v>9383</v>
      </c>
      <c r="G3504" s="1">
        <v>101.99</v>
      </c>
      <c r="H3504" s="1">
        <v>92</v>
      </c>
      <c r="I3504" s="1">
        <v>0</v>
      </c>
      <c r="J3504" s="1" t="s">
        <v>808</v>
      </c>
      <c r="K3504" s="9" t="str">
        <f t="shared" si="54"/>
        <v>TERCEIRA</v>
      </c>
    </row>
    <row r="3505" spans="1:11" ht="15" customHeight="1">
      <c r="A3505" s="1">
        <v>8</v>
      </c>
      <c r="B3505" s="1">
        <v>930</v>
      </c>
      <c r="C3505" s="1" t="s">
        <v>53</v>
      </c>
      <c r="D3505" s="1" t="s">
        <v>3653</v>
      </c>
      <c r="E3505" s="1" t="s">
        <v>3654</v>
      </c>
      <c r="F3505" s="1">
        <v>14023</v>
      </c>
      <c r="G3505" s="1">
        <v>99.57</v>
      </c>
      <c r="H3505" s="1">
        <v>141</v>
      </c>
      <c r="I3505" s="1">
        <v>0</v>
      </c>
      <c r="J3505" s="1" t="s">
        <v>808</v>
      </c>
      <c r="K3505" s="9" t="str">
        <f t="shared" si="54"/>
        <v>TERCEIRA</v>
      </c>
    </row>
    <row r="3506" spans="1:11" ht="15" customHeight="1">
      <c r="A3506" s="1">
        <v>8</v>
      </c>
      <c r="B3506" s="1">
        <v>930</v>
      </c>
      <c r="C3506" s="1" t="s">
        <v>53</v>
      </c>
      <c r="D3506" s="1" t="s">
        <v>3655</v>
      </c>
      <c r="E3506" s="1" t="s">
        <v>3656</v>
      </c>
      <c r="F3506" s="1">
        <v>8145</v>
      </c>
      <c r="G3506" s="1">
        <v>91.23</v>
      </c>
      <c r="H3506" s="1">
        <v>89</v>
      </c>
      <c r="I3506" s="1">
        <v>0</v>
      </c>
      <c r="J3506" s="1" t="s">
        <v>808</v>
      </c>
      <c r="K3506" s="9" t="str">
        <f t="shared" si="54"/>
        <v>TERCEIRA</v>
      </c>
    </row>
    <row r="3507" spans="1:11" ht="15" customHeight="1">
      <c r="A3507" s="1">
        <v>8</v>
      </c>
      <c r="B3507" s="1">
        <v>930</v>
      </c>
      <c r="C3507" s="1" t="s">
        <v>53</v>
      </c>
      <c r="D3507" s="1" t="s">
        <v>3657</v>
      </c>
      <c r="E3507" s="1" t="s">
        <v>3658</v>
      </c>
      <c r="F3507" s="1">
        <v>10955</v>
      </c>
      <c r="G3507" s="1">
        <v>82.47</v>
      </c>
      <c r="H3507" s="1">
        <v>133</v>
      </c>
      <c r="I3507" s="1">
        <v>0</v>
      </c>
      <c r="J3507" s="1" t="s">
        <v>808</v>
      </c>
      <c r="K3507" s="9" t="str">
        <f t="shared" si="54"/>
        <v>TERCEIRA</v>
      </c>
    </row>
    <row r="3508" spans="1:11" ht="15" customHeight="1">
      <c r="A3508" s="1">
        <v>8</v>
      </c>
      <c r="B3508" s="1">
        <v>930</v>
      </c>
      <c r="C3508" s="1" t="s">
        <v>53</v>
      </c>
      <c r="D3508" s="1" t="s">
        <v>3659</v>
      </c>
      <c r="E3508" s="1" t="s">
        <v>3660</v>
      </c>
      <c r="F3508" s="1">
        <v>9849</v>
      </c>
      <c r="G3508" s="1">
        <v>110.58</v>
      </c>
      <c r="H3508" s="1">
        <v>89</v>
      </c>
      <c r="I3508" s="1">
        <v>0</v>
      </c>
      <c r="J3508" s="1" t="s">
        <v>808</v>
      </c>
      <c r="K3508" s="9" t="str">
        <f t="shared" si="54"/>
        <v>TERCEIRA</v>
      </c>
    </row>
    <row r="3509" spans="1:11" ht="15" customHeight="1">
      <c r="A3509" s="1">
        <v>8</v>
      </c>
      <c r="B3509" s="1">
        <v>930</v>
      </c>
      <c r="C3509" s="1" t="s">
        <v>53</v>
      </c>
      <c r="D3509" s="1" t="s">
        <v>3661</v>
      </c>
      <c r="E3509" s="1" t="s">
        <v>3662</v>
      </c>
      <c r="F3509" s="1">
        <v>10769</v>
      </c>
      <c r="G3509" s="1">
        <v>98.16</v>
      </c>
      <c r="H3509" s="1">
        <v>110</v>
      </c>
      <c r="I3509" s="1">
        <v>0</v>
      </c>
      <c r="J3509" s="1" t="s">
        <v>808</v>
      </c>
      <c r="K3509" s="9" t="str">
        <f t="shared" si="54"/>
        <v>TERCEIRA</v>
      </c>
    </row>
    <row r="3510" spans="1:11" ht="15" customHeight="1">
      <c r="A3510" s="1">
        <v>8</v>
      </c>
      <c r="B3510" s="1">
        <v>930</v>
      </c>
      <c r="C3510" s="1" t="s">
        <v>53</v>
      </c>
      <c r="D3510" s="1" t="s">
        <v>3663</v>
      </c>
      <c r="E3510" s="1" t="s">
        <v>3664</v>
      </c>
      <c r="F3510" s="1">
        <v>1033</v>
      </c>
      <c r="G3510" s="1">
        <v>9.2100000000000009</v>
      </c>
      <c r="H3510" s="1">
        <v>112</v>
      </c>
      <c r="I3510" s="1">
        <v>0</v>
      </c>
      <c r="J3510" s="1" t="s">
        <v>808</v>
      </c>
      <c r="K3510" s="9" t="str">
        <f t="shared" si="54"/>
        <v>TERCEIRA</v>
      </c>
    </row>
    <row r="3511" spans="1:11" ht="15" customHeight="1">
      <c r="A3511" s="1">
        <v>8</v>
      </c>
      <c r="B3511" s="1">
        <v>930</v>
      </c>
      <c r="C3511" s="1" t="s">
        <v>53</v>
      </c>
      <c r="D3511" s="1" t="s">
        <v>3665</v>
      </c>
      <c r="E3511" s="1" t="s">
        <v>3666</v>
      </c>
      <c r="F3511" s="1">
        <v>2650</v>
      </c>
      <c r="G3511" s="1">
        <v>21.02</v>
      </c>
      <c r="H3511" s="1">
        <v>126</v>
      </c>
      <c r="I3511" s="1">
        <v>0</v>
      </c>
      <c r="J3511" s="1" t="s">
        <v>808</v>
      </c>
      <c r="K3511" s="9" t="str">
        <f t="shared" si="54"/>
        <v>TERCEIRA</v>
      </c>
    </row>
    <row r="3512" spans="1:11" ht="15" customHeight="1">
      <c r="A3512" s="1">
        <v>8</v>
      </c>
      <c r="B3512" s="1">
        <v>930</v>
      </c>
      <c r="C3512" s="1" t="s">
        <v>53</v>
      </c>
      <c r="D3512" s="1" t="s">
        <v>3667</v>
      </c>
      <c r="E3512" s="1" t="s">
        <v>3668</v>
      </c>
      <c r="F3512" s="1">
        <v>15797</v>
      </c>
      <c r="G3512" s="1">
        <v>120.43</v>
      </c>
      <c r="H3512" s="1">
        <v>131</v>
      </c>
      <c r="I3512" s="1">
        <v>0</v>
      </c>
      <c r="J3512" s="1" t="s">
        <v>808</v>
      </c>
      <c r="K3512" s="9" t="str">
        <f t="shared" si="54"/>
        <v>TERCEIRA</v>
      </c>
    </row>
    <row r="3513" spans="1:11" ht="15" customHeight="1">
      <c r="A3513" s="1">
        <v>8</v>
      </c>
      <c r="B3513" s="1">
        <v>930</v>
      </c>
      <c r="C3513" s="1" t="s">
        <v>53</v>
      </c>
      <c r="D3513" s="1" t="s">
        <v>3669</v>
      </c>
      <c r="E3513" s="1" t="s">
        <v>3670</v>
      </c>
      <c r="F3513" s="1">
        <v>8236</v>
      </c>
      <c r="G3513" s="1">
        <v>83.29</v>
      </c>
      <c r="H3513" s="1">
        <v>99</v>
      </c>
      <c r="I3513" s="1">
        <v>0</v>
      </c>
      <c r="J3513" s="1" t="s">
        <v>808</v>
      </c>
      <c r="K3513" s="9" t="str">
        <f t="shared" si="54"/>
        <v>TERCEIRA</v>
      </c>
    </row>
    <row r="3514" spans="1:11" ht="15" customHeight="1">
      <c r="A3514" s="1">
        <v>8</v>
      </c>
      <c r="B3514" s="1">
        <v>930</v>
      </c>
      <c r="C3514" s="1" t="s">
        <v>53</v>
      </c>
      <c r="D3514" s="1" t="s">
        <v>3671</v>
      </c>
      <c r="E3514" s="1" t="s">
        <v>3672</v>
      </c>
      <c r="F3514" s="1">
        <v>3131</v>
      </c>
      <c r="G3514" s="1">
        <v>38.68</v>
      </c>
      <c r="H3514" s="1">
        <v>81</v>
      </c>
      <c r="I3514" s="1">
        <v>0</v>
      </c>
      <c r="J3514" s="1" t="s">
        <v>808</v>
      </c>
      <c r="K3514" s="9" t="str">
        <f t="shared" si="54"/>
        <v>TERCEIRA</v>
      </c>
    </row>
    <row r="3515" spans="1:11" ht="15" customHeight="1">
      <c r="A3515" s="1">
        <v>8</v>
      </c>
      <c r="B3515" s="1">
        <v>930</v>
      </c>
      <c r="C3515" s="1" t="s">
        <v>53</v>
      </c>
      <c r="D3515" s="1" t="s">
        <v>3673</v>
      </c>
      <c r="E3515" s="1" t="s">
        <v>3674</v>
      </c>
      <c r="F3515" s="1">
        <v>8228</v>
      </c>
      <c r="G3515" s="1">
        <v>77.13</v>
      </c>
      <c r="H3515" s="1">
        <v>107</v>
      </c>
      <c r="I3515" s="1">
        <v>0</v>
      </c>
      <c r="J3515" s="1" t="s">
        <v>808</v>
      </c>
      <c r="K3515" s="9" t="str">
        <f t="shared" si="54"/>
        <v>TERCEIRA</v>
      </c>
    </row>
    <row r="3516" spans="1:11" ht="15" customHeight="1">
      <c r="A3516" s="1">
        <v>8</v>
      </c>
      <c r="B3516" s="1">
        <v>930</v>
      </c>
      <c r="C3516" s="1" t="s">
        <v>53</v>
      </c>
      <c r="D3516" s="1" t="s">
        <v>3675</v>
      </c>
      <c r="E3516" s="1" t="s">
        <v>3676</v>
      </c>
      <c r="F3516" s="1">
        <v>5198</v>
      </c>
      <c r="G3516" s="1">
        <v>54.87</v>
      </c>
      <c r="H3516" s="1">
        <v>95</v>
      </c>
      <c r="I3516" s="1">
        <v>0</v>
      </c>
      <c r="J3516" s="1" t="s">
        <v>808</v>
      </c>
      <c r="K3516" s="9" t="str">
        <f t="shared" si="54"/>
        <v>TERCEIRA</v>
      </c>
    </row>
    <row r="3517" spans="1:11" ht="15" customHeight="1">
      <c r="A3517" s="1">
        <v>8</v>
      </c>
      <c r="B3517" s="1">
        <v>930</v>
      </c>
      <c r="C3517" s="1" t="s">
        <v>53</v>
      </c>
      <c r="D3517" s="1" t="s">
        <v>3677</v>
      </c>
      <c r="E3517" s="1" t="s">
        <v>3678</v>
      </c>
      <c r="F3517" s="1">
        <v>21612</v>
      </c>
      <c r="G3517" s="1">
        <v>130.5</v>
      </c>
      <c r="H3517" s="1">
        <v>166</v>
      </c>
      <c r="I3517" s="1">
        <v>0</v>
      </c>
      <c r="J3517" s="1" t="s">
        <v>808</v>
      </c>
      <c r="K3517" s="9" t="str">
        <f t="shared" si="54"/>
        <v>TERCEIRA</v>
      </c>
    </row>
    <row r="3518" spans="1:11" ht="15" customHeight="1">
      <c r="A3518" s="1">
        <v>8</v>
      </c>
      <c r="B3518" s="1">
        <v>930</v>
      </c>
      <c r="C3518" s="1" t="s">
        <v>53</v>
      </c>
      <c r="D3518" s="1" t="s">
        <v>3679</v>
      </c>
      <c r="E3518" s="1" t="s">
        <v>3680</v>
      </c>
      <c r="F3518" s="1">
        <v>21952</v>
      </c>
      <c r="G3518" s="1">
        <v>149.30000000000001</v>
      </c>
      <c r="H3518" s="1">
        <v>147</v>
      </c>
      <c r="I3518" s="1">
        <v>0</v>
      </c>
      <c r="J3518" s="1" t="s">
        <v>808</v>
      </c>
      <c r="K3518" s="9" t="str">
        <f t="shared" si="54"/>
        <v>TERCEIRA</v>
      </c>
    </row>
    <row r="3519" spans="1:11" ht="15" customHeight="1">
      <c r="A3519" s="1">
        <v>8</v>
      </c>
      <c r="B3519" s="1">
        <v>930</v>
      </c>
      <c r="C3519" s="1" t="s">
        <v>53</v>
      </c>
      <c r="D3519" s="1" t="s">
        <v>3683</v>
      </c>
      <c r="E3519" s="1" t="s">
        <v>3684</v>
      </c>
      <c r="F3519" s="1">
        <v>12052</v>
      </c>
      <c r="G3519" s="1">
        <v>103.41</v>
      </c>
      <c r="H3519" s="1">
        <v>117</v>
      </c>
      <c r="I3519" s="1">
        <v>0</v>
      </c>
      <c r="J3519" s="1" t="s">
        <v>808</v>
      </c>
      <c r="K3519" s="9" t="str">
        <f t="shared" si="54"/>
        <v>TERCEIRA</v>
      </c>
    </row>
    <row r="3520" spans="1:11" ht="15" customHeight="1">
      <c r="A3520" s="1">
        <v>8</v>
      </c>
      <c r="B3520" s="1">
        <v>930</v>
      </c>
      <c r="C3520" s="1" t="s">
        <v>53</v>
      </c>
      <c r="D3520" s="1" t="s">
        <v>3685</v>
      </c>
      <c r="E3520" s="1" t="s">
        <v>3686</v>
      </c>
      <c r="F3520" s="1">
        <v>8060</v>
      </c>
      <c r="G3520" s="1">
        <v>77.069999999999993</v>
      </c>
      <c r="H3520" s="1">
        <v>105</v>
      </c>
      <c r="I3520" s="1">
        <v>0</v>
      </c>
      <c r="J3520" s="1" t="s">
        <v>808</v>
      </c>
      <c r="K3520" s="9" t="str">
        <f t="shared" si="54"/>
        <v>TERCEIRA</v>
      </c>
    </row>
    <row r="3521" spans="1:11" ht="15" customHeight="1">
      <c r="A3521" s="1">
        <v>8</v>
      </c>
      <c r="B3521" s="1">
        <v>930</v>
      </c>
      <c r="C3521" s="1" t="s">
        <v>53</v>
      </c>
      <c r="D3521" s="1" t="s">
        <v>3687</v>
      </c>
      <c r="E3521" s="1" t="s">
        <v>3688</v>
      </c>
      <c r="F3521" s="1">
        <v>6006</v>
      </c>
      <c r="G3521" s="1">
        <v>86.74</v>
      </c>
      <c r="H3521" s="1">
        <v>69</v>
      </c>
      <c r="I3521" s="1">
        <v>0</v>
      </c>
      <c r="J3521" s="1" t="s">
        <v>808</v>
      </c>
      <c r="K3521" s="9" t="str">
        <f t="shared" si="54"/>
        <v>TERCEIRA</v>
      </c>
    </row>
    <row r="3522" spans="1:11" ht="15" customHeight="1">
      <c r="A3522" s="1">
        <v>8</v>
      </c>
      <c r="B3522" s="1">
        <v>930</v>
      </c>
      <c r="C3522" s="1" t="s">
        <v>53</v>
      </c>
      <c r="D3522" s="1" t="s">
        <v>3689</v>
      </c>
      <c r="E3522" s="1" t="s">
        <v>3690</v>
      </c>
      <c r="F3522" s="1">
        <v>12687</v>
      </c>
      <c r="G3522" s="1">
        <v>99.06</v>
      </c>
      <c r="H3522" s="1">
        <v>128</v>
      </c>
      <c r="I3522" s="1">
        <v>0</v>
      </c>
      <c r="J3522" s="1" t="s">
        <v>808</v>
      </c>
      <c r="K3522" s="9" t="str">
        <f t="shared" ref="K3522:K3585" si="55">IF(J3522&lt;&gt;"",IF(OR(UPPER(J3522)="TERCEIRO",UPPER(J3522)="TERCEIRA"),"TERCEIRA",IF(UPPER(J3522)="GPA","GPA",J3522)),IF(LEFT(D3522,1)="T","TERCEIRA","GPA"))</f>
        <v>TERCEIRA</v>
      </c>
    </row>
    <row r="3523" spans="1:11" ht="15" customHeight="1">
      <c r="A3523" s="1">
        <v>8</v>
      </c>
      <c r="B3523" s="1">
        <v>930</v>
      </c>
      <c r="C3523" s="1" t="s">
        <v>53</v>
      </c>
      <c r="D3523" s="1" t="s">
        <v>3691</v>
      </c>
      <c r="E3523" s="1" t="s">
        <v>3692</v>
      </c>
      <c r="F3523" s="1">
        <v>10140</v>
      </c>
      <c r="G3523" s="1">
        <v>105.48</v>
      </c>
      <c r="H3523" s="1">
        <v>96</v>
      </c>
      <c r="I3523" s="1">
        <v>0</v>
      </c>
      <c r="J3523" s="1" t="s">
        <v>808</v>
      </c>
      <c r="K3523" s="9" t="str">
        <f t="shared" si="55"/>
        <v>TERCEIRA</v>
      </c>
    </row>
    <row r="3524" spans="1:11" ht="15" customHeight="1">
      <c r="A3524" s="1">
        <v>8</v>
      </c>
      <c r="B3524" s="1">
        <v>930</v>
      </c>
      <c r="C3524" s="1" t="s">
        <v>53</v>
      </c>
      <c r="D3524" s="1" t="s">
        <v>3693</v>
      </c>
      <c r="E3524" s="1" t="s">
        <v>3694</v>
      </c>
      <c r="F3524" s="1">
        <v>862</v>
      </c>
      <c r="G3524" s="1">
        <v>10.02</v>
      </c>
      <c r="H3524" s="1">
        <v>86</v>
      </c>
      <c r="I3524" s="1">
        <v>0</v>
      </c>
      <c r="J3524" s="1" t="s">
        <v>808</v>
      </c>
      <c r="K3524" s="9" t="str">
        <f t="shared" si="55"/>
        <v>TERCEIRA</v>
      </c>
    </row>
    <row r="3525" spans="1:11" ht="15" customHeight="1">
      <c r="A3525" s="1">
        <v>8</v>
      </c>
      <c r="B3525" s="1">
        <v>930</v>
      </c>
      <c r="C3525" s="1" t="s">
        <v>53</v>
      </c>
      <c r="D3525" s="1" t="s">
        <v>3695</v>
      </c>
      <c r="E3525" s="1" t="s">
        <v>3696</v>
      </c>
      <c r="F3525" s="1">
        <v>7280</v>
      </c>
      <c r="G3525" s="1">
        <v>76.209999999999994</v>
      </c>
      <c r="H3525" s="1">
        <v>96</v>
      </c>
      <c r="I3525" s="1">
        <v>0</v>
      </c>
      <c r="J3525" s="1" t="s">
        <v>808</v>
      </c>
      <c r="K3525" s="9" t="str">
        <f t="shared" si="55"/>
        <v>TERCEIRA</v>
      </c>
    </row>
    <row r="3526" spans="1:11" ht="15" customHeight="1">
      <c r="A3526" s="1">
        <v>8</v>
      </c>
      <c r="B3526" s="1">
        <v>930</v>
      </c>
      <c r="C3526" s="1" t="s">
        <v>53</v>
      </c>
      <c r="D3526" s="1" t="s">
        <v>3697</v>
      </c>
      <c r="E3526" s="1" t="s">
        <v>3698</v>
      </c>
      <c r="F3526" s="1">
        <v>5725</v>
      </c>
      <c r="G3526" s="1">
        <v>66.78</v>
      </c>
      <c r="H3526" s="1">
        <v>86</v>
      </c>
      <c r="I3526" s="1">
        <v>0</v>
      </c>
      <c r="J3526" s="1" t="s">
        <v>808</v>
      </c>
      <c r="K3526" s="9" t="str">
        <f t="shared" si="55"/>
        <v>TERCEIRA</v>
      </c>
    </row>
    <row r="3527" spans="1:11" ht="15" customHeight="1">
      <c r="A3527" s="1">
        <v>8</v>
      </c>
      <c r="B3527" s="1">
        <v>930</v>
      </c>
      <c r="C3527" s="1" t="s">
        <v>53</v>
      </c>
      <c r="D3527" s="1" t="s">
        <v>3699</v>
      </c>
      <c r="E3527" s="1" t="s">
        <v>3700</v>
      </c>
      <c r="F3527" s="1">
        <v>12319</v>
      </c>
      <c r="G3527" s="1">
        <v>127.71</v>
      </c>
      <c r="H3527" s="1">
        <v>96</v>
      </c>
      <c r="I3527" s="1">
        <v>0</v>
      </c>
      <c r="J3527" s="1" t="s">
        <v>808</v>
      </c>
      <c r="K3527" s="9" t="str">
        <f t="shared" si="55"/>
        <v>TERCEIRA</v>
      </c>
    </row>
    <row r="3528" spans="1:11" ht="15" customHeight="1">
      <c r="A3528" s="1">
        <v>8</v>
      </c>
      <c r="B3528" s="1">
        <v>930</v>
      </c>
      <c r="C3528" s="1" t="s">
        <v>53</v>
      </c>
      <c r="D3528" s="1" t="s">
        <v>4195</v>
      </c>
      <c r="E3528" s="1" t="s">
        <v>4196</v>
      </c>
      <c r="F3528" s="1">
        <v>1169</v>
      </c>
      <c r="G3528" s="1">
        <v>18.28</v>
      </c>
      <c r="H3528" s="1">
        <v>64</v>
      </c>
      <c r="I3528" s="1">
        <v>0</v>
      </c>
      <c r="J3528" s="1" t="s">
        <v>808</v>
      </c>
      <c r="K3528" s="9" t="str">
        <f t="shared" si="55"/>
        <v>TERCEIRA</v>
      </c>
    </row>
    <row r="3529" spans="1:11" ht="15" customHeight="1">
      <c r="A3529" s="1">
        <v>8</v>
      </c>
      <c r="B3529" s="1">
        <v>930</v>
      </c>
      <c r="C3529" s="1" t="s">
        <v>53</v>
      </c>
      <c r="D3529" s="1" t="s">
        <v>4197</v>
      </c>
      <c r="E3529" s="1" t="s">
        <v>4198</v>
      </c>
      <c r="F3529" s="1">
        <v>1354</v>
      </c>
      <c r="G3529" s="1">
        <v>23.47</v>
      </c>
      <c r="H3529" s="1">
        <v>58</v>
      </c>
      <c r="I3529" s="1">
        <v>0</v>
      </c>
      <c r="J3529" s="1" t="s">
        <v>808</v>
      </c>
      <c r="K3529" s="9" t="str">
        <f t="shared" si="55"/>
        <v>TERCEIRA</v>
      </c>
    </row>
    <row r="3530" spans="1:11" ht="15" customHeight="1">
      <c r="A3530" s="1">
        <v>8</v>
      </c>
      <c r="B3530" s="1">
        <v>930</v>
      </c>
      <c r="C3530" s="1" t="s">
        <v>53</v>
      </c>
      <c r="D3530" s="1" t="s">
        <v>3701</v>
      </c>
      <c r="E3530" s="1" t="s">
        <v>3702</v>
      </c>
      <c r="F3530" s="1">
        <v>6698</v>
      </c>
      <c r="G3530" s="1">
        <v>80.19</v>
      </c>
      <c r="H3530" s="1">
        <v>84</v>
      </c>
      <c r="I3530" s="1">
        <v>0</v>
      </c>
      <c r="J3530" s="1" t="s">
        <v>808</v>
      </c>
      <c r="K3530" s="9" t="str">
        <f t="shared" si="55"/>
        <v>TERCEIRA</v>
      </c>
    </row>
    <row r="3531" spans="1:11" ht="15" customHeight="1">
      <c r="A3531" s="1">
        <v>8</v>
      </c>
      <c r="B3531" s="1">
        <v>930</v>
      </c>
      <c r="C3531" s="1" t="s">
        <v>53</v>
      </c>
      <c r="D3531" s="1" t="s">
        <v>3705</v>
      </c>
      <c r="E3531" s="1" t="s">
        <v>3706</v>
      </c>
      <c r="F3531" s="1">
        <v>6818</v>
      </c>
      <c r="G3531" s="1">
        <v>107.05</v>
      </c>
      <c r="H3531" s="1">
        <v>64</v>
      </c>
      <c r="I3531" s="1">
        <v>0</v>
      </c>
      <c r="J3531" s="1" t="s">
        <v>808</v>
      </c>
      <c r="K3531" s="9" t="str">
        <f t="shared" si="55"/>
        <v>TERCEIRA</v>
      </c>
    </row>
    <row r="3532" spans="1:11" ht="15" customHeight="1">
      <c r="A3532" s="1">
        <v>8</v>
      </c>
      <c r="B3532" s="1">
        <v>930</v>
      </c>
      <c r="C3532" s="1" t="s">
        <v>53</v>
      </c>
      <c r="D3532" s="1" t="s">
        <v>3707</v>
      </c>
      <c r="E3532" s="1" t="s">
        <v>3708</v>
      </c>
      <c r="F3532" s="1">
        <v>14813</v>
      </c>
      <c r="G3532" s="1">
        <v>109.47</v>
      </c>
      <c r="H3532" s="1">
        <v>135</v>
      </c>
      <c r="I3532" s="1">
        <v>0</v>
      </c>
      <c r="J3532" s="1" t="s">
        <v>808</v>
      </c>
      <c r="K3532" s="9" t="str">
        <f t="shared" si="55"/>
        <v>TERCEIRA</v>
      </c>
    </row>
    <row r="3533" spans="1:11" ht="15" customHeight="1">
      <c r="A3533" s="1">
        <v>8</v>
      </c>
      <c r="B3533" s="1">
        <v>930</v>
      </c>
      <c r="C3533" s="1" t="s">
        <v>53</v>
      </c>
      <c r="D3533" s="1" t="s">
        <v>3709</v>
      </c>
      <c r="E3533" s="1" t="s">
        <v>3710</v>
      </c>
      <c r="F3533" s="1">
        <v>8070</v>
      </c>
      <c r="G3533" s="1">
        <v>94.63</v>
      </c>
      <c r="H3533" s="1">
        <v>85</v>
      </c>
      <c r="I3533" s="1">
        <v>0</v>
      </c>
      <c r="J3533" s="1" t="s">
        <v>808</v>
      </c>
      <c r="K3533" s="9" t="str">
        <f t="shared" si="55"/>
        <v>TERCEIRA</v>
      </c>
    </row>
    <row r="3534" spans="1:11" ht="15" customHeight="1">
      <c r="A3534" s="1">
        <v>8</v>
      </c>
      <c r="B3534" s="1">
        <v>930</v>
      </c>
      <c r="C3534" s="1" t="s">
        <v>53</v>
      </c>
      <c r="D3534" s="1" t="s">
        <v>3713</v>
      </c>
      <c r="E3534" s="1" t="s">
        <v>3714</v>
      </c>
      <c r="F3534" s="1">
        <v>8966</v>
      </c>
      <c r="G3534" s="1">
        <v>103.59</v>
      </c>
      <c r="H3534" s="1">
        <v>87</v>
      </c>
      <c r="I3534" s="1">
        <v>0</v>
      </c>
      <c r="J3534" s="1" t="s">
        <v>808</v>
      </c>
      <c r="K3534" s="9" t="str">
        <f t="shared" si="55"/>
        <v>TERCEIRA</v>
      </c>
    </row>
    <row r="3535" spans="1:11" ht="15" customHeight="1">
      <c r="A3535" s="1">
        <v>8</v>
      </c>
      <c r="B3535" s="1">
        <v>930</v>
      </c>
      <c r="C3535" s="1" t="s">
        <v>53</v>
      </c>
      <c r="D3535" s="1" t="s">
        <v>3715</v>
      </c>
      <c r="E3535" s="1" t="s">
        <v>3716</v>
      </c>
      <c r="F3535" s="1">
        <v>4553</v>
      </c>
      <c r="G3535" s="1">
        <v>57.69</v>
      </c>
      <c r="H3535" s="1">
        <v>79</v>
      </c>
      <c r="I3535" s="1">
        <v>0</v>
      </c>
      <c r="J3535" s="1" t="s">
        <v>808</v>
      </c>
      <c r="K3535" s="9" t="str">
        <f t="shared" si="55"/>
        <v>TERCEIRA</v>
      </c>
    </row>
    <row r="3536" spans="1:11" ht="15" customHeight="1">
      <c r="A3536" s="1">
        <v>8</v>
      </c>
      <c r="B3536" s="1">
        <v>930</v>
      </c>
      <c r="C3536" s="1" t="s">
        <v>53</v>
      </c>
      <c r="D3536" s="1" t="s">
        <v>3717</v>
      </c>
      <c r="E3536" s="1" t="s">
        <v>3718</v>
      </c>
      <c r="F3536" s="1">
        <v>16674</v>
      </c>
      <c r="G3536" s="1">
        <v>115.11</v>
      </c>
      <c r="H3536" s="1">
        <v>145</v>
      </c>
      <c r="I3536" s="1">
        <v>0</v>
      </c>
      <c r="J3536" s="1" t="s">
        <v>808</v>
      </c>
      <c r="K3536" s="9" t="str">
        <f t="shared" si="55"/>
        <v>TERCEIRA</v>
      </c>
    </row>
    <row r="3537" spans="1:11" ht="15" customHeight="1">
      <c r="A3537" s="1">
        <v>8</v>
      </c>
      <c r="B3537" s="1">
        <v>930</v>
      </c>
      <c r="C3537" s="1" t="s">
        <v>53</v>
      </c>
      <c r="D3537" s="1" t="s">
        <v>3719</v>
      </c>
      <c r="E3537" s="1" t="s">
        <v>3720</v>
      </c>
      <c r="F3537" s="1">
        <v>6698</v>
      </c>
      <c r="G3537" s="1">
        <v>77.099999999999994</v>
      </c>
      <c r="H3537" s="1">
        <v>87</v>
      </c>
      <c r="I3537" s="1">
        <v>0</v>
      </c>
      <c r="J3537" s="1" t="s">
        <v>808</v>
      </c>
      <c r="K3537" s="9" t="str">
        <f t="shared" si="55"/>
        <v>TERCEIRA</v>
      </c>
    </row>
    <row r="3538" spans="1:11" ht="15" customHeight="1">
      <c r="A3538" s="1">
        <v>8</v>
      </c>
      <c r="B3538" s="1">
        <v>930</v>
      </c>
      <c r="C3538" s="1" t="s">
        <v>53</v>
      </c>
      <c r="D3538" s="1" t="s">
        <v>3725</v>
      </c>
      <c r="E3538" s="1" t="s">
        <v>3726</v>
      </c>
      <c r="F3538" s="1">
        <v>5330</v>
      </c>
      <c r="G3538" s="1">
        <v>63.21</v>
      </c>
      <c r="H3538" s="1">
        <v>84</v>
      </c>
      <c r="I3538" s="1">
        <v>0</v>
      </c>
      <c r="J3538" s="1" t="s">
        <v>808</v>
      </c>
      <c r="K3538" s="9" t="str">
        <f t="shared" si="55"/>
        <v>TERCEIRA</v>
      </c>
    </row>
    <row r="3539" spans="1:11" ht="15" customHeight="1">
      <c r="A3539" s="1">
        <v>8</v>
      </c>
      <c r="B3539" s="1">
        <v>930</v>
      </c>
      <c r="C3539" s="1" t="s">
        <v>53</v>
      </c>
      <c r="D3539" s="1" t="s">
        <v>3731</v>
      </c>
      <c r="E3539" s="1" t="s">
        <v>3732</v>
      </c>
      <c r="F3539" s="1">
        <v>3653</v>
      </c>
      <c r="G3539" s="1">
        <v>60.76</v>
      </c>
      <c r="H3539" s="1">
        <v>60</v>
      </c>
      <c r="I3539" s="1">
        <v>0</v>
      </c>
      <c r="J3539" s="1" t="s">
        <v>808</v>
      </c>
      <c r="K3539" s="9" t="str">
        <f t="shared" si="55"/>
        <v>TERCEIRA</v>
      </c>
    </row>
    <row r="3540" spans="1:11" ht="15" customHeight="1">
      <c r="A3540" s="1">
        <v>8</v>
      </c>
      <c r="B3540" s="1">
        <v>930</v>
      </c>
      <c r="C3540" s="1" t="s">
        <v>53</v>
      </c>
      <c r="D3540" s="1" t="s">
        <v>3735</v>
      </c>
      <c r="E3540" s="1" t="s">
        <v>3736</v>
      </c>
      <c r="F3540" s="1">
        <v>8123</v>
      </c>
      <c r="G3540" s="1">
        <v>78.790000000000006</v>
      </c>
      <c r="H3540" s="1">
        <v>103</v>
      </c>
      <c r="I3540" s="1">
        <v>0</v>
      </c>
      <c r="J3540" s="1" t="s">
        <v>808</v>
      </c>
      <c r="K3540" s="9" t="str">
        <f t="shared" si="55"/>
        <v>TERCEIRA</v>
      </c>
    </row>
    <row r="3541" spans="1:11" ht="15" customHeight="1">
      <c r="A3541" s="1">
        <v>8</v>
      </c>
      <c r="B3541" s="1">
        <v>930</v>
      </c>
      <c r="C3541" s="1" t="s">
        <v>53</v>
      </c>
      <c r="D3541" s="1" t="s">
        <v>3737</v>
      </c>
      <c r="E3541" s="1" t="s">
        <v>3738</v>
      </c>
      <c r="F3541" s="1">
        <v>7533</v>
      </c>
      <c r="G3541" s="1">
        <v>95.19</v>
      </c>
      <c r="H3541" s="1">
        <v>79</v>
      </c>
      <c r="I3541" s="1">
        <v>0</v>
      </c>
      <c r="J3541" s="1" t="s">
        <v>808</v>
      </c>
      <c r="K3541" s="9" t="str">
        <f t="shared" si="55"/>
        <v>TERCEIRA</v>
      </c>
    </row>
    <row r="3542" spans="1:11" ht="15" customHeight="1">
      <c r="A3542" s="1">
        <v>8</v>
      </c>
      <c r="B3542" s="1">
        <v>930</v>
      </c>
      <c r="C3542" s="1" t="s">
        <v>53</v>
      </c>
      <c r="D3542" s="1" t="s">
        <v>3739</v>
      </c>
      <c r="E3542" s="1" t="s">
        <v>3740</v>
      </c>
      <c r="F3542" s="1">
        <v>5020</v>
      </c>
      <c r="G3542" s="1">
        <v>72.290000000000006</v>
      </c>
      <c r="H3542" s="1">
        <v>69</v>
      </c>
      <c r="I3542" s="1">
        <v>0</v>
      </c>
      <c r="J3542" s="1" t="s">
        <v>808</v>
      </c>
      <c r="K3542" s="9" t="str">
        <f t="shared" si="55"/>
        <v>TERCEIRA</v>
      </c>
    </row>
    <row r="3543" spans="1:11" ht="15" customHeight="1">
      <c r="A3543" s="1">
        <v>8</v>
      </c>
      <c r="B3543" s="1">
        <v>930</v>
      </c>
      <c r="C3543" s="1" t="s">
        <v>53</v>
      </c>
      <c r="D3543" s="1" t="s">
        <v>3741</v>
      </c>
      <c r="E3543" s="1" t="s">
        <v>3742</v>
      </c>
      <c r="F3543" s="1">
        <v>2459</v>
      </c>
      <c r="G3543" s="1">
        <v>30.36</v>
      </c>
      <c r="H3543" s="1">
        <v>81</v>
      </c>
      <c r="I3543" s="1">
        <v>0</v>
      </c>
      <c r="J3543" s="1" t="s">
        <v>808</v>
      </c>
      <c r="K3543" s="9" t="str">
        <f t="shared" si="55"/>
        <v>TERCEIRA</v>
      </c>
    </row>
    <row r="3544" spans="1:11" ht="15" customHeight="1">
      <c r="A3544" s="1">
        <v>8</v>
      </c>
      <c r="B3544" s="1">
        <v>930</v>
      </c>
      <c r="C3544" s="1" t="s">
        <v>53</v>
      </c>
      <c r="D3544" s="1" t="s">
        <v>3743</v>
      </c>
      <c r="E3544" s="1" t="s">
        <v>3744</v>
      </c>
      <c r="F3544" s="1">
        <v>16990</v>
      </c>
      <c r="G3544" s="1">
        <v>143.86000000000001</v>
      </c>
      <c r="H3544" s="1">
        <v>118</v>
      </c>
      <c r="I3544" s="1">
        <v>0</v>
      </c>
      <c r="J3544" s="1" t="s">
        <v>808</v>
      </c>
      <c r="K3544" s="9" t="str">
        <f t="shared" si="55"/>
        <v>TERCEIRA</v>
      </c>
    </row>
    <row r="3545" spans="1:11" ht="15" customHeight="1">
      <c r="A3545" s="1">
        <v>8</v>
      </c>
      <c r="B3545" s="1">
        <v>930</v>
      </c>
      <c r="C3545" s="1" t="s">
        <v>53</v>
      </c>
      <c r="D3545" s="1" t="s">
        <v>3747</v>
      </c>
      <c r="E3545" s="1" t="s">
        <v>3748</v>
      </c>
      <c r="F3545" s="1">
        <v>15563</v>
      </c>
      <c r="G3545" s="1">
        <v>113.13</v>
      </c>
      <c r="H3545" s="1">
        <v>138</v>
      </c>
      <c r="I3545" s="1">
        <v>0</v>
      </c>
      <c r="J3545" s="1" t="s">
        <v>808</v>
      </c>
      <c r="K3545" s="9" t="str">
        <f t="shared" si="55"/>
        <v>TERCEIRA</v>
      </c>
    </row>
    <row r="3546" spans="1:11" ht="15" customHeight="1">
      <c r="A3546" s="1">
        <v>8</v>
      </c>
      <c r="B3546" s="1">
        <v>930</v>
      </c>
      <c r="C3546" s="1" t="s">
        <v>53</v>
      </c>
      <c r="D3546" s="1" t="s">
        <v>3749</v>
      </c>
      <c r="E3546" s="1" t="s">
        <v>3750</v>
      </c>
      <c r="F3546" s="1">
        <v>13129</v>
      </c>
      <c r="G3546" s="1">
        <v>114.32</v>
      </c>
      <c r="H3546" s="1">
        <v>115</v>
      </c>
      <c r="I3546" s="1">
        <v>0</v>
      </c>
      <c r="J3546" s="1" t="s">
        <v>808</v>
      </c>
      <c r="K3546" s="9" t="str">
        <f t="shared" si="55"/>
        <v>TERCEIRA</v>
      </c>
    </row>
    <row r="3547" spans="1:11" ht="15" customHeight="1">
      <c r="A3547" s="1">
        <v>8</v>
      </c>
      <c r="B3547" s="1">
        <v>930</v>
      </c>
      <c r="C3547" s="1" t="s">
        <v>53</v>
      </c>
      <c r="D3547" s="1" t="s">
        <v>3751</v>
      </c>
      <c r="E3547" s="1" t="s">
        <v>3752</v>
      </c>
      <c r="F3547" s="1">
        <v>3817</v>
      </c>
      <c r="G3547" s="1">
        <v>27.74</v>
      </c>
      <c r="H3547" s="1">
        <v>138</v>
      </c>
      <c r="I3547" s="1">
        <v>0</v>
      </c>
      <c r="J3547" s="1" t="s">
        <v>808</v>
      </c>
      <c r="K3547" s="9" t="str">
        <f t="shared" si="55"/>
        <v>TERCEIRA</v>
      </c>
    </row>
    <row r="3548" spans="1:11" ht="15" customHeight="1">
      <c r="A3548" s="1">
        <v>8</v>
      </c>
      <c r="B3548" s="1">
        <v>930</v>
      </c>
      <c r="C3548" s="1" t="s">
        <v>53</v>
      </c>
      <c r="D3548" s="1" t="s">
        <v>3755</v>
      </c>
      <c r="E3548" s="1" t="s">
        <v>3756</v>
      </c>
      <c r="F3548" s="1">
        <v>1878</v>
      </c>
      <c r="G3548" s="1">
        <v>6.56</v>
      </c>
      <c r="H3548" s="1">
        <v>286</v>
      </c>
      <c r="I3548" s="1">
        <v>0</v>
      </c>
      <c r="J3548" s="1" t="s">
        <v>808</v>
      </c>
      <c r="K3548" s="9" t="str">
        <f t="shared" si="55"/>
        <v>TERCEIRA</v>
      </c>
    </row>
    <row r="3549" spans="1:11" ht="15" customHeight="1">
      <c r="A3549" s="1">
        <v>8</v>
      </c>
      <c r="B3549" s="1">
        <v>930</v>
      </c>
      <c r="C3549" s="1" t="s">
        <v>53</v>
      </c>
      <c r="D3549" s="1" t="s">
        <v>3757</v>
      </c>
      <c r="E3549" s="1" t="s">
        <v>3758</v>
      </c>
      <c r="F3549" s="1">
        <v>14893</v>
      </c>
      <c r="G3549" s="1">
        <v>112.24</v>
      </c>
      <c r="H3549" s="1">
        <v>133</v>
      </c>
      <c r="I3549" s="1">
        <v>0</v>
      </c>
      <c r="J3549" s="1" t="s">
        <v>808</v>
      </c>
      <c r="K3549" s="9" t="str">
        <f t="shared" si="55"/>
        <v>TERCEIRA</v>
      </c>
    </row>
    <row r="3550" spans="1:11" ht="15" customHeight="1">
      <c r="A3550" s="1">
        <v>8</v>
      </c>
      <c r="B3550" s="1">
        <v>930</v>
      </c>
      <c r="C3550" s="1" t="s">
        <v>53</v>
      </c>
      <c r="D3550" s="1" t="s">
        <v>3759</v>
      </c>
      <c r="E3550" s="1" t="s">
        <v>3760</v>
      </c>
      <c r="F3550" s="1">
        <v>12505</v>
      </c>
      <c r="G3550" s="1">
        <v>85.58</v>
      </c>
      <c r="H3550" s="1">
        <v>146</v>
      </c>
      <c r="I3550" s="1">
        <v>0</v>
      </c>
      <c r="J3550" s="1" t="s">
        <v>808</v>
      </c>
      <c r="K3550" s="9" t="str">
        <f t="shared" si="55"/>
        <v>TERCEIRA</v>
      </c>
    </row>
    <row r="3551" spans="1:11" ht="15" customHeight="1">
      <c r="A3551" s="1">
        <v>8</v>
      </c>
      <c r="B3551" s="1">
        <v>930</v>
      </c>
      <c r="C3551" s="1" t="s">
        <v>53</v>
      </c>
      <c r="D3551" s="1" t="s">
        <v>3763</v>
      </c>
      <c r="E3551" s="1" t="s">
        <v>3764</v>
      </c>
      <c r="F3551" s="1">
        <v>2287</v>
      </c>
      <c r="G3551" s="1">
        <v>27.44</v>
      </c>
      <c r="H3551" s="1">
        <v>83</v>
      </c>
      <c r="I3551" s="1">
        <v>0</v>
      </c>
      <c r="J3551" s="1" t="s">
        <v>808</v>
      </c>
      <c r="K3551" s="9" t="str">
        <f t="shared" si="55"/>
        <v>TERCEIRA</v>
      </c>
    </row>
    <row r="3552" spans="1:11" ht="15" customHeight="1">
      <c r="A3552" s="1">
        <v>8</v>
      </c>
      <c r="B3552" s="1">
        <v>930</v>
      </c>
      <c r="C3552" s="1" t="s">
        <v>53</v>
      </c>
      <c r="D3552" s="1" t="s">
        <v>3765</v>
      </c>
      <c r="E3552" s="1" t="s">
        <v>3766</v>
      </c>
      <c r="F3552" s="1">
        <v>8148</v>
      </c>
      <c r="G3552" s="1">
        <v>97.84</v>
      </c>
      <c r="H3552" s="1">
        <v>83</v>
      </c>
      <c r="I3552" s="1">
        <v>0</v>
      </c>
      <c r="J3552" s="1" t="s">
        <v>808</v>
      </c>
      <c r="K3552" s="9" t="str">
        <f t="shared" si="55"/>
        <v>TERCEIRA</v>
      </c>
    </row>
    <row r="3553" spans="1:11" ht="15" customHeight="1">
      <c r="A3553" s="1">
        <v>8</v>
      </c>
      <c r="B3553" s="1">
        <v>930</v>
      </c>
      <c r="C3553" s="1" t="s">
        <v>53</v>
      </c>
      <c r="D3553" s="1" t="s">
        <v>3767</v>
      </c>
      <c r="E3553" s="1" t="s">
        <v>3768</v>
      </c>
      <c r="F3553" s="1">
        <v>3291</v>
      </c>
      <c r="G3553" s="1">
        <v>32.11</v>
      </c>
      <c r="H3553" s="1">
        <v>102</v>
      </c>
      <c r="I3553" s="1">
        <v>0</v>
      </c>
      <c r="J3553" s="1" t="s">
        <v>808</v>
      </c>
      <c r="K3553" s="9" t="str">
        <f t="shared" si="55"/>
        <v>TERCEIRA</v>
      </c>
    </row>
    <row r="3554" spans="1:11" ht="15" customHeight="1">
      <c r="A3554" s="1">
        <v>8</v>
      </c>
      <c r="B3554" s="1">
        <v>930</v>
      </c>
      <c r="C3554" s="1" t="s">
        <v>53</v>
      </c>
      <c r="D3554" s="1" t="s">
        <v>3771</v>
      </c>
      <c r="E3554" s="1" t="s">
        <v>3772</v>
      </c>
      <c r="F3554" s="1">
        <v>13484</v>
      </c>
      <c r="G3554" s="1">
        <v>149.06</v>
      </c>
      <c r="H3554" s="1">
        <v>90</v>
      </c>
      <c r="I3554" s="1">
        <v>0</v>
      </c>
      <c r="J3554" s="1" t="s">
        <v>808</v>
      </c>
      <c r="K3554" s="9" t="str">
        <f t="shared" si="55"/>
        <v>TERCEIRA</v>
      </c>
    </row>
    <row r="3555" spans="1:11" ht="15" customHeight="1">
      <c r="A3555" s="1">
        <v>8</v>
      </c>
      <c r="B3555" s="1">
        <v>930</v>
      </c>
      <c r="C3555" s="1" t="s">
        <v>53</v>
      </c>
      <c r="D3555" s="1" t="s">
        <v>3773</v>
      </c>
      <c r="E3555" s="1" t="s">
        <v>3774</v>
      </c>
      <c r="F3555" s="1">
        <v>8258</v>
      </c>
      <c r="G3555" s="1">
        <v>90.72</v>
      </c>
      <c r="H3555" s="1">
        <v>91</v>
      </c>
      <c r="I3555" s="1">
        <v>0</v>
      </c>
      <c r="J3555" s="1" t="s">
        <v>808</v>
      </c>
      <c r="K3555" s="9" t="str">
        <f t="shared" si="55"/>
        <v>TERCEIRA</v>
      </c>
    </row>
    <row r="3556" spans="1:11" ht="15" customHeight="1">
      <c r="A3556" s="1">
        <v>8</v>
      </c>
      <c r="B3556" s="1">
        <v>930</v>
      </c>
      <c r="C3556" s="1" t="s">
        <v>53</v>
      </c>
      <c r="D3556" s="1" t="s">
        <v>3775</v>
      </c>
      <c r="E3556" s="1" t="s">
        <v>3776</v>
      </c>
      <c r="F3556" s="1">
        <v>4489</v>
      </c>
      <c r="G3556" s="1">
        <v>37.44</v>
      </c>
      <c r="H3556" s="1">
        <v>120</v>
      </c>
      <c r="I3556" s="1">
        <v>0</v>
      </c>
      <c r="J3556" s="1" t="s">
        <v>808</v>
      </c>
      <c r="K3556" s="9" t="str">
        <f t="shared" si="55"/>
        <v>TERCEIRA</v>
      </c>
    </row>
    <row r="3557" spans="1:11" ht="15" customHeight="1">
      <c r="A3557" s="1">
        <v>8</v>
      </c>
      <c r="B3557" s="1">
        <v>930</v>
      </c>
      <c r="C3557" s="1" t="s">
        <v>53</v>
      </c>
      <c r="D3557" s="1" t="s">
        <v>3777</v>
      </c>
      <c r="E3557" s="1" t="s">
        <v>3778</v>
      </c>
      <c r="F3557" s="1">
        <v>643</v>
      </c>
      <c r="G3557" s="1">
        <v>5.95</v>
      </c>
      <c r="H3557" s="1">
        <v>108</v>
      </c>
      <c r="I3557" s="1">
        <v>0</v>
      </c>
      <c r="J3557" s="1" t="s">
        <v>808</v>
      </c>
      <c r="K3557" s="9" t="str">
        <f t="shared" si="55"/>
        <v>TERCEIRA</v>
      </c>
    </row>
    <row r="3558" spans="1:11" ht="15" customHeight="1">
      <c r="A3558" s="1">
        <v>8</v>
      </c>
      <c r="B3558" s="1">
        <v>930</v>
      </c>
      <c r="C3558" s="1" t="s">
        <v>19</v>
      </c>
      <c r="D3558" s="1" t="s">
        <v>3779</v>
      </c>
      <c r="E3558" s="1" t="s">
        <v>4199</v>
      </c>
      <c r="F3558" s="1">
        <v>83</v>
      </c>
      <c r="G3558" s="1">
        <v>1.1200000000000001</v>
      </c>
      <c r="H3558" s="1">
        <v>74</v>
      </c>
      <c r="I3558" s="1">
        <v>0</v>
      </c>
      <c r="J3558" s="1" t="s">
        <v>808</v>
      </c>
      <c r="K3558" s="9" t="str">
        <f t="shared" si="55"/>
        <v>TERCEIRA</v>
      </c>
    </row>
    <row r="3559" spans="1:11" ht="15" customHeight="1">
      <c r="A3559" s="1">
        <v>8</v>
      </c>
      <c r="B3559" s="1">
        <v>930</v>
      </c>
      <c r="C3559" s="1" t="s">
        <v>53</v>
      </c>
      <c r="D3559" s="1" t="s">
        <v>3779</v>
      </c>
      <c r="E3559" s="1" t="s">
        <v>4199</v>
      </c>
      <c r="F3559" s="1">
        <v>8186</v>
      </c>
      <c r="G3559" s="1">
        <v>90.37</v>
      </c>
      <c r="H3559" s="1">
        <v>91</v>
      </c>
      <c r="I3559" s="1">
        <v>0</v>
      </c>
      <c r="J3559" s="1" t="s">
        <v>808</v>
      </c>
      <c r="K3559" s="9" t="str">
        <f t="shared" si="55"/>
        <v>TERCEIRA</v>
      </c>
    </row>
    <row r="3560" spans="1:11" ht="15" customHeight="1">
      <c r="A3560" s="1">
        <v>8</v>
      </c>
      <c r="B3560" s="1">
        <v>930</v>
      </c>
      <c r="C3560" s="1" t="s">
        <v>53</v>
      </c>
      <c r="D3560" s="1" t="s">
        <v>3781</v>
      </c>
      <c r="E3560" s="1" t="s">
        <v>3782</v>
      </c>
      <c r="F3560" s="1">
        <v>14653</v>
      </c>
      <c r="G3560" s="1">
        <v>82.56</v>
      </c>
      <c r="H3560" s="1">
        <v>177</v>
      </c>
      <c r="I3560" s="1">
        <v>0</v>
      </c>
      <c r="J3560" s="1" t="s">
        <v>808</v>
      </c>
      <c r="K3560" s="9" t="str">
        <f t="shared" si="55"/>
        <v>TERCEIRA</v>
      </c>
    </row>
    <row r="3561" spans="1:11" ht="15" customHeight="1">
      <c r="A3561" s="1">
        <v>8</v>
      </c>
      <c r="B3561" s="1">
        <v>930</v>
      </c>
      <c r="C3561" s="1" t="s">
        <v>53</v>
      </c>
      <c r="D3561" s="1" t="s">
        <v>3783</v>
      </c>
      <c r="E3561" s="1" t="s">
        <v>3784</v>
      </c>
      <c r="F3561" s="1">
        <v>6902</v>
      </c>
      <c r="G3561" s="1">
        <v>65.540000000000006</v>
      </c>
      <c r="H3561" s="1">
        <v>105</v>
      </c>
      <c r="I3561" s="1">
        <v>0</v>
      </c>
      <c r="J3561" s="1" t="s">
        <v>808</v>
      </c>
      <c r="K3561" s="9" t="str">
        <f t="shared" si="55"/>
        <v>TERCEIRA</v>
      </c>
    </row>
    <row r="3562" spans="1:11" ht="15" customHeight="1">
      <c r="A3562" s="1">
        <v>8</v>
      </c>
      <c r="B3562" s="1">
        <v>930</v>
      </c>
      <c r="C3562" s="1" t="s">
        <v>53</v>
      </c>
      <c r="D3562" s="1" t="s">
        <v>4200</v>
      </c>
      <c r="E3562" s="1" t="s">
        <v>4201</v>
      </c>
      <c r="F3562" s="1">
        <v>2554</v>
      </c>
      <c r="G3562" s="1">
        <v>19.88</v>
      </c>
      <c r="H3562" s="1">
        <v>128</v>
      </c>
      <c r="I3562" s="1">
        <v>0</v>
      </c>
      <c r="J3562" s="1" t="s">
        <v>808</v>
      </c>
      <c r="K3562" s="9" t="str">
        <f t="shared" si="55"/>
        <v>TERCEIRA</v>
      </c>
    </row>
    <row r="3563" spans="1:11" ht="15" customHeight="1">
      <c r="A3563" s="1">
        <v>8</v>
      </c>
      <c r="B3563" s="1">
        <v>930</v>
      </c>
      <c r="C3563" s="1" t="s">
        <v>53</v>
      </c>
      <c r="D3563" s="1" t="s">
        <v>3785</v>
      </c>
      <c r="E3563" s="1" t="s">
        <v>3786</v>
      </c>
      <c r="F3563" s="1">
        <v>5970</v>
      </c>
      <c r="G3563" s="1">
        <v>44.9</v>
      </c>
      <c r="H3563" s="1">
        <v>133</v>
      </c>
      <c r="I3563" s="1">
        <v>0</v>
      </c>
      <c r="J3563" s="1" t="s">
        <v>808</v>
      </c>
      <c r="K3563" s="9" t="str">
        <f t="shared" si="55"/>
        <v>TERCEIRA</v>
      </c>
    </row>
    <row r="3564" spans="1:11" ht="15" customHeight="1">
      <c r="A3564" s="1">
        <v>8</v>
      </c>
      <c r="B3564" s="1">
        <v>930</v>
      </c>
      <c r="C3564" s="1" t="s">
        <v>53</v>
      </c>
      <c r="D3564" s="1" t="s">
        <v>3787</v>
      </c>
      <c r="E3564" s="1" t="s">
        <v>3788</v>
      </c>
      <c r="F3564" s="1">
        <v>1406</v>
      </c>
      <c r="G3564" s="1">
        <v>17.2</v>
      </c>
      <c r="H3564" s="1">
        <v>82</v>
      </c>
      <c r="I3564" s="1">
        <v>0</v>
      </c>
      <c r="J3564" s="1" t="s">
        <v>808</v>
      </c>
      <c r="K3564" s="9" t="str">
        <f t="shared" si="55"/>
        <v>TERCEIRA</v>
      </c>
    </row>
    <row r="3565" spans="1:11" ht="15" customHeight="1">
      <c r="A3565" s="1">
        <v>8</v>
      </c>
      <c r="B3565" s="1">
        <v>930</v>
      </c>
      <c r="C3565" s="1" t="s">
        <v>53</v>
      </c>
      <c r="D3565" s="1" t="s">
        <v>4202</v>
      </c>
      <c r="E3565" s="1" t="s">
        <v>4203</v>
      </c>
      <c r="F3565" s="1">
        <v>2279</v>
      </c>
      <c r="G3565" s="1">
        <v>22.7</v>
      </c>
      <c r="H3565" s="1">
        <v>100</v>
      </c>
      <c r="I3565" s="1">
        <v>0</v>
      </c>
      <c r="J3565" s="1" t="s">
        <v>808</v>
      </c>
      <c r="K3565" s="9" t="str">
        <f t="shared" si="55"/>
        <v>TERCEIRA</v>
      </c>
    </row>
    <row r="3566" spans="1:11" ht="15" customHeight="1">
      <c r="A3566" s="1">
        <v>8</v>
      </c>
      <c r="B3566" s="1">
        <v>930</v>
      </c>
      <c r="C3566" s="1" t="s">
        <v>53</v>
      </c>
      <c r="D3566" s="1" t="s">
        <v>3789</v>
      </c>
      <c r="E3566" s="1" t="s">
        <v>3790</v>
      </c>
      <c r="F3566" s="1">
        <v>8252</v>
      </c>
      <c r="G3566" s="1">
        <v>55.54</v>
      </c>
      <c r="H3566" s="1">
        <v>149</v>
      </c>
      <c r="I3566" s="1">
        <v>0</v>
      </c>
      <c r="J3566" s="1" t="s">
        <v>808</v>
      </c>
      <c r="K3566" s="9" t="str">
        <f t="shared" si="55"/>
        <v>TERCEIRA</v>
      </c>
    </row>
    <row r="3567" spans="1:11" ht="15" customHeight="1">
      <c r="A3567" s="1">
        <v>8</v>
      </c>
      <c r="B3567" s="1">
        <v>930</v>
      </c>
      <c r="C3567" s="1" t="s">
        <v>53</v>
      </c>
      <c r="D3567" s="1" t="s">
        <v>3791</v>
      </c>
      <c r="E3567" s="1" t="s">
        <v>3792</v>
      </c>
      <c r="F3567" s="1">
        <v>9884</v>
      </c>
      <c r="G3567" s="1">
        <v>96</v>
      </c>
      <c r="H3567" s="1">
        <v>103</v>
      </c>
      <c r="I3567" s="1">
        <v>0</v>
      </c>
      <c r="J3567" s="1" t="s">
        <v>808</v>
      </c>
      <c r="K3567" s="9" t="str">
        <f t="shared" si="55"/>
        <v>TERCEIRA</v>
      </c>
    </row>
    <row r="3568" spans="1:11" ht="15" customHeight="1">
      <c r="A3568" s="1">
        <v>8</v>
      </c>
      <c r="B3568" s="1">
        <v>930</v>
      </c>
      <c r="C3568" s="1" t="s">
        <v>53</v>
      </c>
      <c r="D3568" s="1" t="s">
        <v>3793</v>
      </c>
      <c r="E3568" s="1" t="s">
        <v>3794</v>
      </c>
      <c r="F3568" s="1">
        <v>8420</v>
      </c>
      <c r="G3568" s="1">
        <v>83.38</v>
      </c>
      <c r="H3568" s="1">
        <v>101</v>
      </c>
      <c r="I3568" s="1">
        <v>0</v>
      </c>
      <c r="J3568" s="1" t="s">
        <v>808</v>
      </c>
      <c r="K3568" s="9" t="str">
        <f t="shared" si="55"/>
        <v>TERCEIRA</v>
      </c>
    </row>
    <row r="3569" spans="1:11" ht="15" customHeight="1">
      <c r="A3569" s="1">
        <v>8</v>
      </c>
      <c r="B3569" s="1">
        <v>930</v>
      </c>
      <c r="C3569" s="1" t="s">
        <v>53</v>
      </c>
      <c r="D3569" s="1" t="s">
        <v>3795</v>
      </c>
      <c r="E3569" s="1" t="s">
        <v>3796</v>
      </c>
      <c r="F3569" s="1">
        <v>13357</v>
      </c>
      <c r="G3569" s="1">
        <v>105.12</v>
      </c>
      <c r="H3569" s="1">
        <v>127</v>
      </c>
      <c r="I3569" s="1">
        <v>0</v>
      </c>
      <c r="J3569" s="1" t="s">
        <v>808</v>
      </c>
      <c r="K3569" s="9" t="str">
        <f t="shared" si="55"/>
        <v>TERCEIRA</v>
      </c>
    </row>
    <row r="3570" spans="1:11" ht="15" customHeight="1">
      <c r="A3570" s="1">
        <v>8</v>
      </c>
      <c r="B3570" s="1">
        <v>930</v>
      </c>
      <c r="C3570" s="1" t="s">
        <v>53</v>
      </c>
      <c r="D3570" s="1" t="s">
        <v>3797</v>
      </c>
      <c r="E3570" s="1" t="s">
        <v>3798</v>
      </c>
      <c r="F3570" s="1">
        <v>11861</v>
      </c>
      <c r="G3570" s="1">
        <v>97.88</v>
      </c>
      <c r="H3570" s="1">
        <v>121</v>
      </c>
      <c r="I3570" s="1">
        <v>0</v>
      </c>
      <c r="J3570" s="1" t="s">
        <v>808</v>
      </c>
      <c r="K3570" s="9" t="str">
        <f t="shared" si="55"/>
        <v>TERCEIRA</v>
      </c>
    </row>
    <row r="3571" spans="1:11" ht="15" customHeight="1">
      <c r="A3571" s="1">
        <v>8</v>
      </c>
      <c r="B3571" s="1">
        <v>930</v>
      </c>
      <c r="C3571" s="1" t="s">
        <v>53</v>
      </c>
      <c r="D3571" s="1" t="s">
        <v>3799</v>
      </c>
      <c r="E3571" s="1" t="s">
        <v>3800</v>
      </c>
      <c r="F3571" s="1">
        <v>4694</v>
      </c>
      <c r="G3571" s="1">
        <v>31.09</v>
      </c>
      <c r="H3571" s="1">
        <v>151</v>
      </c>
      <c r="I3571" s="1">
        <v>0</v>
      </c>
      <c r="J3571" s="1" t="s">
        <v>808</v>
      </c>
      <c r="K3571" s="9" t="str">
        <f t="shared" si="55"/>
        <v>TERCEIRA</v>
      </c>
    </row>
    <row r="3572" spans="1:11" ht="15" customHeight="1">
      <c r="A3572" s="1">
        <v>8</v>
      </c>
      <c r="B3572" s="1">
        <v>930</v>
      </c>
      <c r="C3572" s="1" t="s">
        <v>53</v>
      </c>
      <c r="D3572" s="1" t="s">
        <v>3801</v>
      </c>
      <c r="E3572" s="1" t="s">
        <v>3802</v>
      </c>
      <c r="F3572" s="1">
        <v>1465</v>
      </c>
      <c r="G3572" s="1">
        <v>23.22</v>
      </c>
      <c r="H3572" s="1">
        <v>63</v>
      </c>
      <c r="I3572" s="1">
        <v>0</v>
      </c>
      <c r="J3572" s="1" t="s">
        <v>808</v>
      </c>
      <c r="K3572" s="9" t="str">
        <f t="shared" si="55"/>
        <v>TERCEIRA</v>
      </c>
    </row>
    <row r="3573" spans="1:11" ht="15" customHeight="1">
      <c r="A3573" s="1">
        <v>8</v>
      </c>
      <c r="B3573" s="1">
        <v>930</v>
      </c>
      <c r="C3573" s="1" t="s">
        <v>53</v>
      </c>
      <c r="D3573" s="1" t="s">
        <v>3803</v>
      </c>
      <c r="E3573" s="1" t="s">
        <v>3804</v>
      </c>
      <c r="F3573" s="1">
        <v>1312</v>
      </c>
      <c r="G3573" s="1">
        <v>17.32</v>
      </c>
      <c r="H3573" s="1">
        <v>76</v>
      </c>
      <c r="I3573" s="1">
        <v>0</v>
      </c>
      <c r="J3573" s="1" t="s">
        <v>808</v>
      </c>
      <c r="K3573" s="9" t="str">
        <f t="shared" si="55"/>
        <v>TERCEIRA</v>
      </c>
    </row>
    <row r="3574" spans="1:11" ht="15" customHeight="1">
      <c r="A3574" s="1">
        <v>8</v>
      </c>
      <c r="B3574" s="1">
        <v>930</v>
      </c>
      <c r="C3574" s="1" t="s">
        <v>53</v>
      </c>
      <c r="D3574" s="1" t="s">
        <v>3805</v>
      </c>
      <c r="E3574" s="1" t="s">
        <v>3806</v>
      </c>
      <c r="F3574" s="1">
        <v>9600</v>
      </c>
      <c r="G3574" s="1">
        <v>91.34</v>
      </c>
      <c r="H3574" s="1">
        <v>105</v>
      </c>
      <c r="I3574" s="1">
        <v>0</v>
      </c>
      <c r="J3574" s="1" t="s">
        <v>808</v>
      </c>
      <c r="K3574" s="9" t="str">
        <f t="shared" si="55"/>
        <v>TERCEIRA</v>
      </c>
    </row>
    <row r="3575" spans="1:11" ht="15" customHeight="1">
      <c r="A3575" s="1">
        <v>8</v>
      </c>
      <c r="B3575" s="1">
        <v>930</v>
      </c>
      <c r="C3575" s="1" t="s">
        <v>53</v>
      </c>
      <c r="D3575" s="1" t="s">
        <v>3807</v>
      </c>
      <c r="E3575" s="1" t="s">
        <v>3808</v>
      </c>
      <c r="F3575" s="1">
        <v>9684</v>
      </c>
      <c r="G3575" s="1">
        <v>62.93</v>
      </c>
      <c r="H3575" s="1">
        <v>154</v>
      </c>
      <c r="I3575" s="1">
        <v>0</v>
      </c>
      <c r="J3575" s="1" t="s">
        <v>808</v>
      </c>
      <c r="K3575" s="9" t="str">
        <f t="shared" si="55"/>
        <v>TERCEIRA</v>
      </c>
    </row>
    <row r="3576" spans="1:11" ht="15" customHeight="1">
      <c r="A3576" s="1">
        <v>8</v>
      </c>
      <c r="B3576" s="1">
        <v>930</v>
      </c>
      <c r="C3576" s="1" t="s">
        <v>53</v>
      </c>
      <c r="D3576" s="1" t="s">
        <v>3809</v>
      </c>
      <c r="E3576" s="1" t="s">
        <v>3810</v>
      </c>
      <c r="F3576" s="1">
        <v>8250</v>
      </c>
      <c r="G3576" s="1">
        <v>83.87</v>
      </c>
      <c r="H3576" s="1">
        <v>98</v>
      </c>
      <c r="I3576" s="1">
        <v>0</v>
      </c>
      <c r="J3576" s="1" t="s">
        <v>808</v>
      </c>
      <c r="K3576" s="9" t="str">
        <f t="shared" si="55"/>
        <v>TERCEIRA</v>
      </c>
    </row>
    <row r="3577" spans="1:11" ht="15" customHeight="1">
      <c r="A3577" s="1">
        <v>8</v>
      </c>
      <c r="B3577" s="1">
        <v>930</v>
      </c>
      <c r="C3577" s="1" t="s">
        <v>53</v>
      </c>
      <c r="D3577" s="1" t="s">
        <v>3811</v>
      </c>
      <c r="E3577" s="1" t="s">
        <v>3812</v>
      </c>
      <c r="F3577" s="1">
        <v>3531</v>
      </c>
      <c r="G3577" s="1">
        <v>34.86</v>
      </c>
      <c r="H3577" s="1">
        <v>101</v>
      </c>
      <c r="I3577" s="1">
        <v>0</v>
      </c>
      <c r="J3577" s="1" t="s">
        <v>808</v>
      </c>
      <c r="K3577" s="9" t="str">
        <f t="shared" si="55"/>
        <v>TERCEIRA</v>
      </c>
    </row>
    <row r="3578" spans="1:11" ht="15" customHeight="1">
      <c r="A3578" s="1">
        <v>8</v>
      </c>
      <c r="B3578" s="1">
        <v>930</v>
      </c>
      <c r="C3578" s="1" t="s">
        <v>53</v>
      </c>
      <c r="D3578" s="1" t="s">
        <v>3813</v>
      </c>
      <c r="E3578" s="1" t="s">
        <v>3814</v>
      </c>
      <c r="F3578" s="1">
        <v>9388</v>
      </c>
      <c r="G3578" s="1">
        <v>98.49</v>
      </c>
      <c r="H3578" s="1">
        <v>95</v>
      </c>
      <c r="I3578" s="1">
        <v>0</v>
      </c>
      <c r="J3578" s="1" t="s">
        <v>808</v>
      </c>
      <c r="K3578" s="9" t="str">
        <f t="shared" si="55"/>
        <v>TERCEIRA</v>
      </c>
    </row>
    <row r="3579" spans="1:11" ht="15" customHeight="1">
      <c r="A3579" s="1">
        <v>8</v>
      </c>
      <c r="B3579" s="1">
        <v>930</v>
      </c>
      <c r="C3579" s="1" t="s">
        <v>53</v>
      </c>
      <c r="D3579" s="1" t="s">
        <v>3815</v>
      </c>
      <c r="E3579" s="1" t="s">
        <v>3816</v>
      </c>
      <c r="F3579" s="1">
        <v>12673</v>
      </c>
      <c r="G3579" s="1">
        <v>96.8</v>
      </c>
      <c r="H3579" s="1">
        <v>131</v>
      </c>
      <c r="I3579" s="1">
        <v>0</v>
      </c>
      <c r="J3579" s="1" t="s">
        <v>808</v>
      </c>
      <c r="K3579" s="9" t="str">
        <f t="shared" si="55"/>
        <v>TERCEIRA</v>
      </c>
    </row>
    <row r="3580" spans="1:11" ht="15" customHeight="1">
      <c r="A3580" s="1">
        <v>8</v>
      </c>
      <c r="B3580" s="1">
        <v>930</v>
      </c>
      <c r="C3580" s="1" t="s">
        <v>53</v>
      </c>
      <c r="D3580" s="1" t="s">
        <v>3817</v>
      </c>
      <c r="E3580" s="1" t="s">
        <v>3818</v>
      </c>
      <c r="F3580" s="1">
        <v>8614</v>
      </c>
      <c r="G3580" s="1">
        <v>65.540000000000006</v>
      </c>
      <c r="H3580" s="1">
        <v>131</v>
      </c>
      <c r="I3580" s="1">
        <v>0</v>
      </c>
      <c r="J3580" s="1" t="s">
        <v>808</v>
      </c>
      <c r="K3580" s="9" t="str">
        <f t="shared" si="55"/>
        <v>TERCEIRA</v>
      </c>
    </row>
    <row r="3581" spans="1:11" ht="15" customHeight="1">
      <c r="A3581" s="1">
        <v>8</v>
      </c>
      <c r="B3581" s="1">
        <v>930</v>
      </c>
      <c r="C3581" s="1" t="s">
        <v>53</v>
      </c>
      <c r="D3581" s="1" t="s">
        <v>3819</v>
      </c>
      <c r="E3581" s="1" t="s">
        <v>3820</v>
      </c>
      <c r="F3581" s="1">
        <v>15087</v>
      </c>
      <c r="G3581" s="1">
        <v>87.28</v>
      </c>
      <c r="H3581" s="1">
        <v>173</v>
      </c>
      <c r="I3581" s="1">
        <v>0</v>
      </c>
      <c r="J3581" s="1" t="s">
        <v>808</v>
      </c>
      <c r="K3581" s="9" t="str">
        <f t="shared" si="55"/>
        <v>TERCEIRA</v>
      </c>
    </row>
    <row r="3582" spans="1:11" ht="15" customHeight="1">
      <c r="A3582" s="1">
        <v>8</v>
      </c>
      <c r="B3582" s="1">
        <v>930</v>
      </c>
      <c r="C3582" s="1" t="s">
        <v>53</v>
      </c>
      <c r="D3582" s="1" t="s">
        <v>3821</v>
      </c>
      <c r="E3582" s="1" t="s">
        <v>3822</v>
      </c>
      <c r="F3582" s="1">
        <v>1285</v>
      </c>
      <c r="G3582" s="1">
        <v>15.16</v>
      </c>
      <c r="H3582" s="1">
        <v>85</v>
      </c>
      <c r="I3582" s="1">
        <v>0</v>
      </c>
      <c r="J3582" s="1" t="s">
        <v>808</v>
      </c>
      <c r="K3582" s="9" t="str">
        <f t="shared" si="55"/>
        <v>TERCEIRA</v>
      </c>
    </row>
    <row r="3583" spans="1:11" ht="15" customHeight="1">
      <c r="A3583" s="1">
        <v>8</v>
      </c>
      <c r="B3583" s="1">
        <v>930</v>
      </c>
      <c r="C3583" s="1" t="s">
        <v>53</v>
      </c>
      <c r="D3583" s="1" t="s">
        <v>4204</v>
      </c>
      <c r="E3583" s="1" t="s">
        <v>4205</v>
      </c>
      <c r="F3583" s="1">
        <v>1375</v>
      </c>
      <c r="G3583" s="1">
        <v>14.03</v>
      </c>
      <c r="H3583" s="1">
        <v>98</v>
      </c>
      <c r="I3583" s="1">
        <v>0</v>
      </c>
      <c r="J3583" s="1" t="s">
        <v>808</v>
      </c>
      <c r="K3583" s="9" t="str">
        <f t="shared" si="55"/>
        <v>TERCEIRA</v>
      </c>
    </row>
    <row r="3584" spans="1:11" ht="15" customHeight="1">
      <c r="A3584" s="1">
        <v>8</v>
      </c>
      <c r="B3584" s="1">
        <v>930</v>
      </c>
      <c r="C3584" s="1" t="s">
        <v>53</v>
      </c>
      <c r="D3584" s="1" t="s">
        <v>3823</v>
      </c>
      <c r="E3584" s="1" t="s">
        <v>3824</v>
      </c>
      <c r="F3584" s="1">
        <v>1368</v>
      </c>
      <c r="G3584" s="1">
        <v>17.559999999999999</v>
      </c>
      <c r="H3584" s="1">
        <v>78</v>
      </c>
      <c r="I3584" s="1">
        <v>0</v>
      </c>
      <c r="J3584" s="1" t="s">
        <v>808</v>
      </c>
      <c r="K3584" s="9" t="str">
        <f t="shared" si="55"/>
        <v>TERCEIRA</v>
      </c>
    </row>
    <row r="3585" spans="1:11" ht="15" customHeight="1">
      <c r="A3585" s="1">
        <v>8</v>
      </c>
      <c r="B3585" s="1">
        <v>930</v>
      </c>
      <c r="C3585" s="1" t="s">
        <v>53</v>
      </c>
      <c r="D3585" s="1" t="s">
        <v>3827</v>
      </c>
      <c r="E3585" s="1" t="s">
        <v>3828</v>
      </c>
      <c r="F3585" s="1">
        <v>9214</v>
      </c>
      <c r="G3585" s="1">
        <v>96.9</v>
      </c>
      <c r="H3585" s="1">
        <v>95</v>
      </c>
      <c r="I3585" s="1">
        <v>0</v>
      </c>
      <c r="J3585" s="1" t="s">
        <v>808</v>
      </c>
      <c r="K3585" s="9" t="str">
        <f t="shared" si="55"/>
        <v>TERCEIRA</v>
      </c>
    </row>
    <row r="3586" spans="1:11" ht="15" customHeight="1">
      <c r="A3586" s="1">
        <v>8</v>
      </c>
      <c r="B3586" s="1">
        <v>930</v>
      </c>
      <c r="C3586" s="1" t="s">
        <v>53</v>
      </c>
      <c r="D3586" s="1" t="s">
        <v>3829</v>
      </c>
      <c r="E3586" s="1" t="s">
        <v>3830</v>
      </c>
      <c r="F3586" s="1">
        <v>562</v>
      </c>
      <c r="G3586" s="1">
        <v>2.21</v>
      </c>
      <c r="H3586" s="1">
        <v>254</v>
      </c>
      <c r="I3586" s="1">
        <v>0</v>
      </c>
      <c r="J3586" s="1" t="s">
        <v>808</v>
      </c>
      <c r="K3586" s="9" t="str">
        <f t="shared" ref="K3586:K3649" si="56">IF(J3586&lt;&gt;"",IF(OR(UPPER(J3586)="TERCEIRO",UPPER(J3586)="TERCEIRA"),"TERCEIRA",IF(UPPER(J3586)="GPA","GPA",J3586)),IF(LEFT(D3586,1)="T","TERCEIRA","GPA"))</f>
        <v>TERCEIRA</v>
      </c>
    </row>
    <row r="3587" spans="1:11" ht="15" customHeight="1">
      <c r="A3587" s="1">
        <v>8</v>
      </c>
      <c r="B3587" s="1">
        <v>930</v>
      </c>
      <c r="C3587" s="1" t="s">
        <v>53</v>
      </c>
      <c r="D3587" s="1" t="s">
        <v>3833</v>
      </c>
      <c r="E3587" s="1" t="s">
        <v>3834</v>
      </c>
      <c r="F3587" s="1">
        <v>9403</v>
      </c>
      <c r="G3587" s="1">
        <v>88.15</v>
      </c>
      <c r="H3587" s="1">
        <v>107</v>
      </c>
      <c r="I3587" s="1">
        <v>0</v>
      </c>
      <c r="J3587" s="1" t="s">
        <v>808</v>
      </c>
      <c r="K3587" s="9" t="str">
        <f t="shared" si="56"/>
        <v>TERCEIRA</v>
      </c>
    </row>
    <row r="3588" spans="1:11" ht="15" customHeight="1">
      <c r="A3588" s="1">
        <v>8</v>
      </c>
      <c r="B3588" s="1">
        <v>930</v>
      </c>
      <c r="C3588" s="1" t="s">
        <v>53</v>
      </c>
      <c r="D3588" s="1" t="s">
        <v>3835</v>
      </c>
      <c r="E3588" s="1" t="s">
        <v>3836</v>
      </c>
      <c r="F3588" s="1">
        <v>3833</v>
      </c>
      <c r="G3588" s="1">
        <v>34.840000000000003</v>
      </c>
      <c r="H3588" s="1">
        <v>110</v>
      </c>
      <c r="I3588" s="1">
        <v>0</v>
      </c>
      <c r="J3588" s="1" t="s">
        <v>808</v>
      </c>
      <c r="K3588" s="9" t="str">
        <f t="shared" si="56"/>
        <v>TERCEIRA</v>
      </c>
    </row>
    <row r="3589" spans="1:11" ht="15" customHeight="1">
      <c r="A3589" s="1">
        <v>8</v>
      </c>
      <c r="B3589" s="1">
        <v>930</v>
      </c>
      <c r="C3589" s="1" t="s">
        <v>53</v>
      </c>
      <c r="D3589" s="1" t="s">
        <v>3837</v>
      </c>
      <c r="E3589" s="1" t="s">
        <v>3838</v>
      </c>
      <c r="F3589" s="1">
        <v>12141</v>
      </c>
      <c r="G3589" s="1">
        <v>99.05</v>
      </c>
      <c r="H3589" s="1">
        <v>123</v>
      </c>
      <c r="I3589" s="1">
        <v>0</v>
      </c>
      <c r="J3589" s="1" t="s">
        <v>808</v>
      </c>
      <c r="K3589" s="9" t="str">
        <f t="shared" si="56"/>
        <v>TERCEIRA</v>
      </c>
    </row>
    <row r="3590" spans="1:11" ht="15" customHeight="1">
      <c r="A3590" s="1">
        <v>8</v>
      </c>
      <c r="B3590" s="1">
        <v>930</v>
      </c>
      <c r="C3590" s="1" t="s">
        <v>53</v>
      </c>
      <c r="D3590" s="1" t="s">
        <v>4206</v>
      </c>
      <c r="E3590" s="1" t="s">
        <v>4207</v>
      </c>
      <c r="F3590" s="1">
        <v>324</v>
      </c>
      <c r="G3590" s="1">
        <v>3.76</v>
      </c>
      <c r="H3590" s="1">
        <v>86</v>
      </c>
      <c r="I3590" s="1">
        <v>0</v>
      </c>
      <c r="J3590" s="1" t="s">
        <v>808</v>
      </c>
      <c r="K3590" s="9" t="str">
        <f t="shared" si="56"/>
        <v>TERCEIRA</v>
      </c>
    </row>
    <row r="3591" spans="1:11" ht="15" customHeight="1">
      <c r="A3591" s="1">
        <v>8</v>
      </c>
      <c r="B3591" s="1">
        <v>930</v>
      </c>
      <c r="C3591" s="1" t="s">
        <v>53</v>
      </c>
      <c r="D3591" s="1" t="s">
        <v>3839</v>
      </c>
      <c r="E3591" s="1" t="s">
        <v>3840</v>
      </c>
      <c r="F3591" s="1">
        <v>1481</v>
      </c>
      <c r="G3591" s="1">
        <v>16.93</v>
      </c>
      <c r="H3591" s="1">
        <v>87</v>
      </c>
      <c r="I3591" s="1">
        <v>0</v>
      </c>
      <c r="J3591" s="1" t="s">
        <v>808</v>
      </c>
      <c r="K3591" s="9" t="str">
        <f t="shared" si="56"/>
        <v>TERCEIRA</v>
      </c>
    </row>
    <row r="3592" spans="1:11" ht="15" customHeight="1">
      <c r="A3592" s="1">
        <v>8</v>
      </c>
      <c r="B3592" s="1">
        <v>930</v>
      </c>
      <c r="C3592" s="1" t="s">
        <v>53</v>
      </c>
      <c r="D3592" s="1" t="s">
        <v>3843</v>
      </c>
      <c r="E3592" s="1" t="s">
        <v>3844</v>
      </c>
      <c r="F3592" s="1">
        <v>7804</v>
      </c>
      <c r="G3592" s="1">
        <v>87.57</v>
      </c>
      <c r="H3592" s="1">
        <v>89</v>
      </c>
      <c r="I3592" s="1">
        <v>0</v>
      </c>
      <c r="J3592" s="1" t="s">
        <v>808</v>
      </c>
      <c r="K3592" s="9" t="str">
        <f t="shared" si="56"/>
        <v>TERCEIRA</v>
      </c>
    </row>
    <row r="3593" spans="1:11" ht="15" customHeight="1">
      <c r="A3593" s="1">
        <v>8</v>
      </c>
      <c r="B3593" s="1">
        <v>930</v>
      </c>
      <c r="C3593" s="1" t="s">
        <v>53</v>
      </c>
      <c r="D3593" s="1" t="s">
        <v>3845</v>
      </c>
      <c r="E3593" s="1" t="s">
        <v>4208</v>
      </c>
      <c r="F3593" s="1">
        <v>1395</v>
      </c>
      <c r="G3593" s="1">
        <v>15.96</v>
      </c>
      <c r="H3593" s="1">
        <v>87</v>
      </c>
      <c r="I3593" s="1">
        <v>0</v>
      </c>
      <c r="J3593" s="1" t="s">
        <v>808</v>
      </c>
      <c r="K3593" s="9" t="str">
        <f t="shared" si="56"/>
        <v>TERCEIRA</v>
      </c>
    </row>
    <row r="3594" spans="1:11" ht="15" customHeight="1">
      <c r="A3594" s="1">
        <v>8</v>
      </c>
      <c r="B3594" s="1">
        <v>930</v>
      </c>
      <c r="C3594" s="1" t="s">
        <v>53</v>
      </c>
      <c r="D3594" s="1" t="s">
        <v>3847</v>
      </c>
      <c r="E3594" s="1" t="s">
        <v>3848</v>
      </c>
      <c r="F3594" s="1">
        <v>5015</v>
      </c>
      <c r="G3594" s="1">
        <v>63.73</v>
      </c>
      <c r="H3594" s="1">
        <v>79</v>
      </c>
      <c r="I3594" s="1">
        <v>0</v>
      </c>
      <c r="J3594" s="1" t="s">
        <v>808</v>
      </c>
      <c r="K3594" s="9" t="str">
        <f t="shared" si="56"/>
        <v>TERCEIRA</v>
      </c>
    </row>
    <row r="3595" spans="1:11" ht="15" customHeight="1">
      <c r="A3595" s="1">
        <v>8</v>
      </c>
      <c r="B3595" s="1">
        <v>930</v>
      </c>
      <c r="C3595" s="1" t="s">
        <v>53</v>
      </c>
      <c r="D3595" s="1" t="s">
        <v>3849</v>
      </c>
      <c r="E3595" s="1" t="s">
        <v>3850</v>
      </c>
      <c r="F3595" s="1">
        <v>6659</v>
      </c>
      <c r="G3595" s="1">
        <v>72.67</v>
      </c>
      <c r="H3595" s="1">
        <v>92</v>
      </c>
      <c r="I3595" s="1">
        <v>0</v>
      </c>
      <c r="J3595" s="1" t="s">
        <v>808</v>
      </c>
      <c r="K3595" s="9" t="str">
        <f t="shared" si="56"/>
        <v>TERCEIRA</v>
      </c>
    </row>
    <row r="3596" spans="1:11" ht="15" customHeight="1">
      <c r="A3596" s="1">
        <v>8</v>
      </c>
      <c r="B3596" s="1">
        <v>930</v>
      </c>
      <c r="C3596" s="1" t="s">
        <v>53</v>
      </c>
      <c r="D3596" s="1" t="s">
        <v>4209</v>
      </c>
      <c r="E3596" s="1" t="s">
        <v>4210</v>
      </c>
      <c r="F3596" s="1">
        <v>7163</v>
      </c>
      <c r="G3596" s="1">
        <v>74.73</v>
      </c>
      <c r="H3596" s="1">
        <v>96</v>
      </c>
      <c r="I3596" s="1">
        <v>0</v>
      </c>
      <c r="J3596" s="1" t="s">
        <v>808</v>
      </c>
      <c r="K3596" s="9" t="str">
        <f t="shared" si="56"/>
        <v>TERCEIRA</v>
      </c>
    </row>
    <row r="3597" spans="1:11" ht="15" customHeight="1">
      <c r="A3597" s="1">
        <v>8</v>
      </c>
      <c r="B3597" s="1">
        <v>930</v>
      </c>
      <c r="C3597" s="1" t="s">
        <v>53</v>
      </c>
      <c r="D3597" s="1" t="s">
        <v>4211</v>
      </c>
      <c r="E3597" s="1" t="s">
        <v>4212</v>
      </c>
      <c r="F3597" s="1">
        <v>6891</v>
      </c>
      <c r="G3597" s="1">
        <v>83.17</v>
      </c>
      <c r="H3597" s="1">
        <v>83</v>
      </c>
      <c r="I3597" s="1">
        <v>0</v>
      </c>
      <c r="J3597" s="1" t="s">
        <v>808</v>
      </c>
      <c r="K3597" s="9" t="str">
        <f t="shared" si="56"/>
        <v>TERCEIRA</v>
      </c>
    </row>
    <row r="3598" spans="1:11" ht="15" customHeight="1">
      <c r="A3598" s="1">
        <v>8</v>
      </c>
      <c r="B3598" s="1">
        <v>930</v>
      </c>
      <c r="C3598" s="1" t="s">
        <v>53</v>
      </c>
      <c r="D3598" s="1" t="s">
        <v>4213</v>
      </c>
      <c r="E3598" s="1" t="s">
        <v>4214</v>
      </c>
      <c r="F3598" s="1">
        <v>8073</v>
      </c>
      <c r="G3598" s="1">
        <v>87.43</v>
      </c>
      <c r="H3598" s="1">
        <v>92</v>
      </c>
      <c r="I3598" s="1">
        <v>0</v>
      </c>
      <c r="J3598" s="1" t="s">
        <v>808</v>
      </c>
      <c r="K3598" s="9" t="str">
        <f t="shared" si="56"/>
        <v>TERCEIRA</v>
      </c>
    </row>
    <row r="3599" spans="1:11" ht="15" customHeight="1">
      <c r="A3599" s="1">
        <v>8</v>
      </c>
      <c r="B3599" s="1">
        <v>930</v>
      </c>
      <c r="C3599" s="1" t="s">
        <v>53</v>
      </c>
      <c r="D3599" s="1" t="s">
        <v>4215</v>
      </c>
      <c r="E3599" s="1" t="s">
        <v>4216</v>
      </c>
      <c r="F3599" s="1">
        <v>1617</v>
      </c>
      <c r="G3599" s="1">
        <v>19.010000000000002</v>
      </c>
      <c r="H3599" s="1">
        <v>85</v>
      </c>
      <c r="I3599" s="1">
        <v>0</v>
      </c>
      <c r="J3599" s="1" t="s">
        <v>808</v>
      </c>
      <c r="K3599" s="9" t="str">
        <f t="shared" si="56"/>
        <v>TERCEIRA</v>
      </c>
    </row>
    <row r="3600" spans="1:11" ht="15" customHeight="1">
      <c r="A3600" s="1">
        <v>8</v>
      </c>
      <c r="B3600" s="1">
        <v>930</v>
      </c>
      <c r="C3600" s="1" t="s">
        <v>53</v>
      </c>
      <c r="D3600" s="1" t="s">
        <v>4217</v>
      </c>
      <c r="E3600" s="1" t="s">
        <v>4218</v>
      </c>
      <c r="F3600" s="1">
        <v>2400</v>
      </c>
      <c r="G3600" s="1">
        <v>30.98</v>
      </c>
      <c r="H3600" s="1">
        <v>77</v>
      </c>
      <c r="I3600" s="1">
        <v>0</v>
      </c>
      <c r="J3600" s="1" t="s">
        <v>808</v>
      </c>
      <c r="K3600" s="9" t="str">
        <f t="shared" si="56"/>
        <v>TERCEIRA</v>
      </c>
    </row>
    <row r="3601" spans="1:11" ht="15" customHeight="1">
      <c r="A3601" s="1">
        <v>8</v>
      </c>
      <c r="B3601" s="1">
        <v>930</v>
      </c>
      <c r="C3601" s="1" t="s">
        <v>21</v>
      </c>
      <c r="D3601" s="1" t="s">
        <v>3851</v>
      </c>
      <c r="E3601" s="1" t="s">
        <v>3852</v>
      </c>
      <c r="F3601" s="1">
        <v>2816</v>
      </c>
      <c r="G3601" s="1">
        <v>46.16</v>
      </c>
      <c r="H3601" s="1">
        <v>61</v>
      </c>
      <c r="I3601" s="1">
        <v>0</v>
      </c>
      <c r="J3601" s="1" t="s">
        <v>808</v>
      </c>
      <c r="K3601" s="9" t="str">
        <f t="shared" si="56"/>
        <v>TERCEIRA</v>
      </c>
    </row>
    <row r="3602" spans="1:11" ht="15" customHeight="1">
      <c r="A3602" s="1">
        <v>8</v>
      </c>
      <c r="B3602" s="1">
        <v>930</v>
      </c>
      <c r="C3602" s="1" t="s">
        <v>53</v>
      </c>
      <c r="D3602" s="1" t="s">
        <v>3853</v>
      </c>
      <c r="E3602" s="1" t="s">
        <v>3854</v>
      </c>
      <c r="F3602" s="1">
        <v>523</v>
      </c>
      <c r="G3602" s="1">
        <v>8.61</v>
      </c>
      <c r="H3602" s="1">
        <v>61</v>
      </c>
      <c r="I3602" s="1">
        <v>0</v>
      </c>
      <c r="J3602" s="1" t="s">
        <v>808</v>
      </c>
      <c r="K3602" s="9" t="str">
        <f t="shared" si="56"/>
        <v>TERCEIRA</v>
      </c>
    </row>
    <row r="3603" spans="1:11" ht="15" customHeight="1">
      <c r="A3603" s="1">
        <v>8</v>
      </c>
      <c r="B3603" s="1">
        <v>930</v>
      </c>
      <c r="C3603" s="1" t="s">
        <v>53</v>
      </c>
      <c r="D3603" s="1" t="s">
        <v>3855</v>
      </c>
      <c r="E3603" s="1" t="s">
        <v>3856</v>
      </c>
      <c r="F3603" s="1">
        <v>7036</v>
      </c>
      <c r="G3603" s="1">
        <v>84.69</v>
      </c>
      <c r="H3603" s="1">
        <v>83</v>
      </c>
      <c r="I3603" s="1">
        <v>0</v>
      </c>
      <c r="J3603" s="1" t="s">
        <v>808</v>
      </c>
      <c r="K3603" s="9" t="str">
        <f t="shared" si="56"/>
        <v>TERCEIRA</v>
      </c>
    </row>
    <row r="3604" spans="1:11" ht="15" customHeight="1">
      <c r="A3604" s="1">
        <v>8</v>
      </c>
      <c r="B3604" s="1">
        <v>930</v>
      </c>
      <c r="C3604" s="1" t="s">
        <v>53</v>
      </c>
      <c r="D3604" s="1" t="s">
        <v>3857</v>
      </c>
      <c r="E3604" s="1" t="s">
        <v>3858</v>
      </c>
      <c r="F3604" s="1">
        <v>5445</v>
      </c>
      <c r="G3604" s="1">
        <v>75.67</v>
      </c>
      <c r="H3604" s="1">
        <v>72</v>
      </c>
      <c r="I3604" s="1">
        <v>0</v>
      </c>
      <c r="J3604" s="1" t="s">
        <v>808</v>
      </c>
      <c r="K3604" s="9" t="str">
        <f t="shared" si="56"/>
        <v>TERCEIRA</v>
      </c>
    </row>
    <row r="3605" spans="1:11" ht="15" customHeight="1">
      <c r="A3605" s="1">
        <v>8</v>
      </c>
      <c r="B3605" s="1">
        <v>930</v>
      </c>
      <c r="C3605" s="1" t="s">
        <v>21</v>
      </c>
      <c r="D3605" s="1" t="s">
        <v>3861</v>
      </c>
      <c r="E3605" s="1" t="s">
        <v>3862</v>
      </c>
      <c r="F3605" s="1">
        <v>1300</v>
      </c>
      <c r="G3605" s="1">
        <v>41.92</v>
      </c>
      <c r="H3605" s="1">
        <v>31</v>
      </c>
      <c r="I3605" s="1">
        <v>0</v>
      </c>
      <c r="J3605" s="1" t="s">
        <v>808</v>
      </c>
      <c r="K3605" s="9" t="str">
        <f t="shared" si="56"/>
        <v>TERCEIRA</v>
      </c>
    </row>
    <row r="3606" spans="1:11" ht="15" customHeight="1">
      <c r="A3606" s="1">
        <v>8</v>
      </c>
      <c r="B3606" s="1">
        <v>930</v>
      </c>
      <c r="C3606" s="1" t="s">
        <v>53</v>
      </c>
      <c r="D3606" s="1" t="s">
        <v>3863</v>
      </c>
      <c r="E3606" s="1" t="s">
        <v>4219</v>
      </c>
      <c r="F3606" s="1">
        <v>9217</v>
      </c>
      <c r="G3606" s="1">
        <v>103.89</v>
      </c>
      <c r="H3606" s="1">
        <v>89</v>
      </c>
      <c r="I3606" s="1">
        <v>0</v>
      </c>
      <c r="J3606" s="1" t="s">
        <v>808</v>
      </c>
      <c r="K3606" s="9" t="str">
        <f t="shared" si="56"/>
        <v>TERCEIRA</v>
      </c>
    </row>
    <row r="3607" spans="1:11" ht="15" customHeight="1">
      <c r="A3607" s="1">
        <v>8</v>
      </c>
      <c r="B3607" s="1">
        <v>930</v>
      </c>
      <c r="C3607" s="1" t="s">
        <v>53</v>
      </c>
      <c r="D3607" s="1" t="s">
        <v>3865</v>
      </c>
      <c r="E3607" s="1" t="s">
        <v>3866</v>
      </c>
      <c r="F3607" s="1">
        <v>6522</v>
      </c>
      <c r="G3607" s="1">
        <v>72.17</v>
      </c>
      <c r="H3607" s="1">
        <v>90</v>
      </c>
      <c r="I3607" s="1">
        <v>0</v>
      </c>
      <c r="J3607" s="1" t="s">
        <v>808</v>
      </c>
      <c r="K3607" s="9" t="str">
        <f t="shared" si="56"/>
        <v>TERCEIRA</v>
      </c>
    </row>
    <row r="3608" spans="1:11" ht="15" customHeight="1">
      <c r="A3608" s="1">
        <v>8</v>
      </c>
      <c r="B3608" s="1">
        <v>930</v>
      </c>
      <c r="C3608" s="1" t="s">
        <v>21</v>
      </c>
      <c r="D3608" s="1" t="s">
        <v>3867</v>
      </c>
      <c r="E3608" s="1" t="s">
        <v>3868</v>
      </c>
      <c r="F3608" s="1">
        <v>734</v>
      </c>
      <c r="G3608" s="1">
        <v>73.78</v>
      </c>
      <c r="H3608" s="1">
        <v>10</v>
      </c>
      <c r="I3608" s="1">
        <v>0</v>
      </c>
      <c r="J3608" s="1" t="s">
        <v>808</v>
      </c>
      <c r="K3608" s="9" t="str">
        <f t="shared" si="56"/>
        <v>TERCEIRA</v>
      </c>
    </row>
    <row r="3609" spans="1:11" ht="15" customHeight="1">
      <c r="A3609" s="1">
        <v>8</v>
      </c>
      <c r="B3609" s="1">
        <v>930</v>
      </c>
      <c r="C3609" s="1" t="s">
        <v>53</v>
      </c>
      <c r="D3609" s="1" t="s">
        <v>3871</v>
      </c>
      <c r="E3609" s="1" t="s">
        <v>3872</v>
      </c>
      <c r="F3609" s="1">
        <v>10946</v>
      </c>
      <c r="G3609" s="1">
        <v>153.04</v>
      </c>
      <c r="H3609" s="1">
        <v>72</v>
      </c>
      <c r="I3609" s="1">
        <v>0</v>
      </c>
      <c r="J3609" s="1" t="s">
        <v>808</v>
      </c>
      <c r="K3609" s="9" t="str">
        <f t="shared" si="56"/>
        <v>TERCEIRA</v>
      </c>
    </row>
    <row r="3610" spans="1:11" ht="15" customHeight="1">
      <c r="A3610" s="1">
        <v>8</v>
      </c>
      <c r="B3610" s="1">
        <v>930</v>
      </c>
      <c r="C3610" s="1" t="s">
        <v>53</v>
      </c>
      <c r="D3610" s="1" t="s">
        <v>3873</v>
      </c>
      <c r="E3610" s="1" t="s">
        <v>3874</v>
      </c>
      <c r="F3610" s="1">
        <v>6985</v>
      </c>
      <c r="G3610" s="1">
        <v>77.760000000000005</v>
      </c>
      <c r="H3610" s="1">
        <v>90</v>
      </c>
      <c r="I3610" s="1">
        <v>0</v>
      </c>
      <c r="J3610" s="1" t="s">
        <v>808</v>
      </c>
      <c r="K3610" s="9" t="str">
        <f t="shared" si="56"/>
        <v>TERCEIRA</v>
      </c>
    </row>
    <row r="3611" spans="1:11" ht="15" customHeight="1">
      <c r="A3611" s="1">
        <v>8</v>
      </c>
      <c r="B3611" s="1">
        <v>930</v>
      </c>
      <c r="C3611" s="1" t="s">
        <v>53</v>
      </c>
      <c r="D3611" s="1" t="s">
        <v>3875</v>
      </c>
      <c r="E3611" s="1" t="s">
        <v>3876</v>
      </c>
      <c r="F3611" s="1">
        <v>9878</v>
      </c>
      <c r="G3611" s="1">
        <v>97.67</v>
      </c>
      <c r="H3611" s="1">
        <v>101</v>
      </c>
      <c r="I3611" s="1">
        <v>0</v>
      </c>
      <c r="J3611" s="1" t="s">
        <v>808</v>
      </c>
      <c r="K3611" s="9" t="str">
        <f t="shared" si="56"/>
        <v>TERCEIRA</v>
      </c>
    </row>
    <row r="3612" spans="1:11" ht="15" customHeight="1">
      <c r="A3612" s="1">
        <v>8</v>
      </c>
      <c r="B3612" s="1">
        <v>930</v>
      </c>
      <c r="C3612" s="1" t="s">
        <v>53</v>
      </c>
      <c r="D3612" s="1" t="s">
        <v>3877</v>
      </c>
      <c r="E3612" s="1" t="s">
        <v>4220</v>
      </c>
      <c r="F3612" s="1">
        <v>8335</v>
      </c>
      <c r="G3612" s="1">
        <v>111.32</v>
      </c>
      <c r="H3612" s="1">
        <v>75</v>
      </c>
      <c r="I3612" s="1">
        <v>0</v>
      </c>
      <c r="J3612" s="1" t="s">
        <v>808</v>
      </c>
      <c r="K3612" s="9" t="str">
        <f t="shared" si="56"/>
        <v>TERCEIRA</v>
      </c>
    </row>
    <row r="3613" spans="1:11" ht="15" customHeight="1">
      <c r="A3613" s="1">
        <v>8</v>
      </c>
      <c r="B3613" s="1">
        <v>930</v>
      </c>
      <c r="C3613" s="1" t="s">
        <v>53</v>
      </c>
      <c r="D3613" s="1" t="s">
        <v>4221</v>
      </c>
      <c r="E3613" s="1" t="s">
        <v>4222</v>
      </c>
      <c r="F3613" s="1">
        <v>952</v>
      </c>
      <c r="G3613" s="1">
        <v>16.649999999999999</v>
      </c>
      <c r="H3613" s="1">
        <v>57</v>
      </c>
      <c r="I3613" s="1">
        <v>0</v>
      </c>
      <c r="J3613" s="1" t="s">
        <v>808</v>
      </c>
      <c r="K3613" s="9" t="str">
        <f t="shared" si="56"/>
        <v>TERCEIRA</v>
      </c>
    </row>
    <row r="3614" spans="1:11" ht="15" customHeight="1">
      <c r="A3614" s="1">
        <v>8</v>
      </c>
      <c r="B3614" s="1">
        <v>930</v>
      </c>
      <c r="C3614" s="1" t="s">
        <v>53</v>
      </c>
      <c r="D3614" s="1" t="s">
        <v>3881</v>
      </c>
      <c r="E3614" s="1" t="s">
        <v>3882</v>
      </c>
      <c r="F3614" s="1">
        <v>3733</v>
      </c>
      <c r="G3614" s="1">
        <v>57.95</v>
      </c>
      <c r="H3614" s="1">
        <v>64</v>
      </c>
      <c r="I3614" s="1">
        <v>0</v>
      </c>
      <c r="J3614" s="1" t="s">
        <v>808</v>
      </c>
      <c r="K3614" s="9" t="str">
        <f t="shared" si="56"/>
        <v>TERCEIRA</v>
      </c>
    </row>
    <row r="3615" spans="1:11" ht="15" customHeight="1">
      <c r="A3615" s="1">
        <v>8</v>
      </c>
      <c r="B3615" s="1">
        <v>930</v>
      </c>
      <c r="C3615" s="1" t="s">
        <v>53</v>
      </c>
      <c r="D3615" s="1" t="s">
        <v>3883</v>
      </c>
      <c r="E3615" s="1" t="s">
        <v>3884</v>
      </c>
      <c r="F3615" s="1">
        <v>5544</v>
      </c>
      <c r="G3615" s="1">
        <v>78.72</v>
      </c>
      <c r="H3615" s="1">
        <v>70</v>
      </c>
      <c r="I3615" s="1">
        <v>0</v>
      </c>
      <c r="J3615" s="1" t="s">
        <v>808</v>
      </c>
      <c r="K3615" s="9" t="str">
        <f t="shared" si="56"/>
        <v>TERCEIRA</v>
      </c>
    </row>
    <row r="3616" spans="1:11" ht="15" customHeight="1">
      <c r="A3616" s="1">
        <v>8</v>
      </c>
      <c r="B3616" s="1">
        <v>930</v>
      </c>
      <c r="C3616" s="1" t="s">
        <v>53</v>
      </c>
      <c r="D3616" s="1" t="s">
        <v>3885</v>
      </c>
      <c r="E3616" s="1" t="s">
        <v>3886</v>
      </c>
      <c r="F3616" s="1">
        <v>6823</v>
      </c>
      <c r="G3616" s="1">
        <v>76.709999999999994</v>
      </c>
      <c r="H3616" s="1">
        <v>89</v>
      </c>
      <c r="I3616" s="1">
        <v>0</v>
      </c>
      <c r="J3616" s="1" t="s">
        <v>808</v>
      </c>
      <c r="K3616" s="9" t="str">
        <f t="shared" si="56"/>
        <v>TERCEIRA</v>
      </c>
    </row>
    <row r="3617" spans="1:11" ht="15" customHeight="1">
      <c r="A3617" s="1">
        <v>8</v>
      </c>
      <c r="B3617" s="1">
        <v>930</v>
      </c>
      <c r="C3617" s="1" t="s">
        <v>53</v>
      </c>
      <c r="D3617" s="1" t="s">
        <v>3887</v>
      </c>
      <c r="E3617" s="1" t="s">
        <v>3888</v>
      </c>
      <c r="F3617" s="1">
        <v>638</v>
      </c>
      <c r="G3617" s="1">
        <v>8.01</v>
      </c>
      <c r="H3617" s="1">
        <v>80</v>
      </c>
      <c r="I3617" s="1">
        <v>0</v>
      </c>
      <c r="J3617" s="1" t="s">
        <v>808</v>
      </c>
      <c r="K3617" s="9" t="str">
        <f t="shared" si="56"/>
        <v>TERCEIRA</v>
      </c>
    </row>
    <row r="3618" spans="1:11" ht="15" customHeight="1">
      <c r="A3618" s="1">
        <v>8</v>
      </c>
      <c r="B3618" s="1">
        <v>930</v>
      </c>
      <c r="C3618" s="1" t="s">
        <v>53</v>
      </c>
      <c r="D3618" s="1" t="s">
        <v>3889</v>
      </c>
      <c r="E3618" s="1" t="s">
        <v>3890</v>
      </c>
      <c r="F3618" s="1">
        <v>5970</v>
      </c>
      <c r="G3618" s="1">
        <v>136.46</v>
      </c>
      <c r="H3618" s="1">
        <v>44</v>
      </c>
      <c r="I3618" s="1">
        <v>0</v>
      </c>
      <c r="J3618" s="1" t="s">
        <v>808</v>
      </c>
      <c r="K3618" s="9" t="str">
        <f t="shared" si="56"/>
        <v>TERCEIRA</v>
      </c>
    </row>
    <row r="3619" spans="1:11" ht="15" customHeight="1">
      <c r="A3619" s="1">
        <v>8</v>
      </c>
      <c r="B3619" s="1">
        <v>930</v>
      </c>
      <c r="C3619" s="1" t="s">
        <v>53</v>
      </c>
      <c r="D3619" s="1" t="s">
        <v>3891</v>
      </c>
      <c r="E3619" s="1" t="s">
        <v>3892</v>
      </c>
      <c r="F3619" s="1">
        <v>8789</v>
      </c>
      <c r="G3619" s="1">
        <v>120.84</v>
      </c>
      <c r="H3619" s="1">
        <v>73</v>
      </c>
      <c r="I3619" s="1">
        <v>0</v>
      </c>
      <c r="J3619" s="1" t="s">
        <v>808</v>
      </c>
      <c r="K3619" s="9" t="str">
        <f t="shared" si="56"/>
        <v>TERCEIRA</v>
      </c>
    </row>
    <row r="3620" spans="1:11" ht="15" customHeight="1">
      <c r="A3620" s="1">
        <v>8</v>
      </c>
      <c r="B3620" s="1">
        <v>930</v>
      </c>
      <c r="C3620" s="1" t="s">
        <v>53</v>
      </c>
      <c r="D3620" s="1" t="s">
        <v>3895</v>
      </c>
      <c r="E3620" s="1" t="s">
        <v>3896</v>
      </c>
      <c r="F3620" s="1">
        <v>3209</v>
      </c>
      <c r="G3620" s="1">
        <v>66.97</v>
      </c>
      <c r="H3620" s="1">
        <v>48</v>
      </c>
      <c r="I3620" s="1">
        <v>0</v>
      </c>
      <c r="J3620" s="1" t="s">
        <v>808</v>
      </c>
      <c r="K3620" s="9" t="str">
        <f t="shared" si="56"/>
        <v>TERCEIRA</v>
      </c>
    </row>
    <row r="3621" spans="1:11" ht="15" customHeight="1">
      <c r="A3621" s="1">
        <v>8</v>
      </c>
      <c r="B3621" s="1">
        <v>930</v>
      </c>
      <c r="C3621" s="1" t="s">
        <v>18</v>
      </c>
      <c r="D3621" s="1" t="s">
        <v>3897</v>
      </c>
      <c r="E3621" s="1" t="s">
        <v>3898</v>
      </c>
      <c r="F3621" s="1">
        <v>165</v>
      </c>
      <c r="G3621" s="1">
        <v>4.45</v>
      </c>
      <c r="H3621" s="1">
        <v>37</v>
      </c>
      <c r="I3621" s="1">
        <v>0</v>
      </c>
      <c r="J3621" s="1" t="s">
        <v>808</v>
      </c>
      <c r="K3621" s="9" t="str">
        <f t="shared" si="56"/>
        <v>TERCEIRA</v>
      </c>
    </row>
    <row r="3622" spans="1:11" ht="15" customHeight="1">
      <c r="A3622" s="1">
        <v>8</v>
      </c>
      <c r="B3622" s="1">
        <v>930</v>
      </c>
      <c r="C3622" s="1" t="s">
        <v>18</v>
      </c>
      <c r="D3622" s="1" t="s">
        <v>3899</v>
      </c>
      <c r="E3622" s="1" t="s">
        <v>3900</v>
      </c>
      <c r="F3622" s="1">
        <v>1196</v>
      </c>
      <c r="G3622" s="1">
        <v>40.58</v>
      </c>
      <c r="H3622" s="1">
        <v>29</v>
      </c>
      <c r="I3622" s="1">
        <v>0</v>
      </c>
      <c r="J3622" s="1" t="s">
        <v>808</v>
      </c>
      <c r="K3622" s="9" t="str">
        <f t="shared" si="56"/>
        <v>TERCEIRA</v>
      </c>
    </row>
    <row r="3623" spans="1:11" ht="15" customHeight="1">
      <c r="A3623" s="1">
        <v>8</v>
      </c>
      <c r="B3623" s="1">
        <v>930</v>
      </c>
      <c r="C3623" s="1" t="s">
        <v>53</v>
      </c>
      <c r="D3623" s="1" t="s">
        <v>3899</v>
      </c>
      <c r="E3623" s="1" t="s">
        <v>3900</v>
      </c>
      <c r="F3623" s="1">
        <v>150</v>
      </c>
      <c r="G3623" s="1">
        <v>3.53</v>
      </c>
      <c r="H3623" s="1">
        <v>42</v>
      </c>
      <c r="I3623" s="1">
        <v>0</v>
      </c>
      <c r="J3623" s="1" t="s">
        <v>808</v>
      </c>
      <c r="K3623" s="9" t="str">
        <f t="shared" si="56"/>
        <v>TERCEIRA</v>
      </c>
    </row>
    <row r="3624" spans="1:11" ht="15" customHeight="1">
      <c r="A3624" s="1">
        <v>8</v>
      </c>
      <c r="B3624" s="1">
        <v>930</v>
      </c>
      <c r="C3624" s="1" t="s">
        <v>18</v>
      </c>
      <c r="D3624" s="1" t="s">
        <v>3901</v>
      </c>
      <c r="E3624" s="1" t="s">
        <v>3902</v>
      </c>
      <c r="F3624" s="1">
        <v>566</v>
      </c>
      <c r="G3624" s="1">
        <v>36.229999999999997</v>
      </c>
      <c r="H3624" s="1">
        <v>16</v>
      </c>
      <c r="I3624" s="1">
        <v>0</v>
      </c>
      <c r="J3624" s="1" t="s">
        <v>808</v>
      </c>
      <c r="K3624" s="9" t="str">
        <f t="shared" si="56"/>
        <v>TERCEIRA</v>
      </c>
    </row>
    <row r="3625" spans="1:11" ht="15" customHeight="1">
      <c r="A3625" s="1">
        <v>8</v>
      </c>
      <c r="B3625" s="1">
        <v>930</v>
      </c>
      <c r="C3625" s="1" t="s">
        <v>53</v>
      </c>
      <c r="D3625" s="1" t="s">
        <v>3901</v>
      </c>
      <c r="E3625" s="1" t="s">
        <v>3902</v>
      </c>
      <c r="F3625" s="1">
        <v>66</v>
      </c>
      <c r="G3625" s="1">
        <v>1.65</v>
      </c>
      <c r="H3625" s="1">
        <v>40</v>
      </c>
      <c r="I3625" s="1">
        <v>0</v>
      </c>
      <c r="J3625" s="1" t="s">
        <v>808</v>
      </c>
      <c r="K3625" s="9" t="str">
        <f t="shared" si="56"/>
        <v>TERCEIRA</v>
      </c>
    </row>
    <row r="3626" spans="1:11" ht="15" customHeight="1">
      <c r="A3626" s="1">
        <v>8</v>
      </c>
      <c r="B3626" s="1">
        <v>930</v>
      </c>
      <c r="C3626" s="1" t="s">
        <v>53</v>
      </c>
      <c r="D3626" s="1" t="s">
        <v>3903</v>
      </c>
      <c r="E3626" s="1" t="s">
        <v>3904</v>
      </c>
      <c r="F3626" s="1">
        <v>5198</v>
      </c>
      <c r="G3626" s="1">
        <v>68.58</v>
      </c>
      <c r="H3626" s="1">
        <v>76</v>
      </c>
      <c r="I3626" s="1">
        <v>0</v>
      </c>
      <c r="J3626" s="1" t="s">
        <v>808</v>
      </c>
      <c r="K3626" s="9" t="str">
        <f t="shared" si="56"/>
        <v>TERCEIRA</v>
      </c>
    </row>
    <row r="3627" spans="1:11" ht="15" customHeight="1">
      <c r="A3627" s="1">
        <v>8</v>
      </c>
      <c r="B3627" s="1">
        <v>930</v>
      </c>
      <c r="C3627" s="1" t="s">
        <v>53</v>
      </c>
      <c r="D3627" s="1" t="s">
        <v>3909</v>
      </c>
      <c r="E3627" s="1" t="s">
        <v>3910</v>
      </c>
      <c r="F3627" s="1">
        <v>5730</v>
      </c>
      <c r="G3627" s="1">
        <v>96.96</v>
      </c>
      <c r="H3627" s="1">
        <v>59</v>
      </c>
      <c r="I3627" s="1">
        <v>0</v>
      </c>
      <c r="J3627" s="1" t="s">
        <v>808</v>
      </c>
      <c r="K3627" s="9" t="str">
        <f t="shared" si="56"/>
        <v>TERCEIRA</v>
      </c>
    </row>
    <row r="3628" spans="1:11" ht="15" customHeight="1">
      <c r="A3628" s="1">
        <v>8</v>
      </c>
      <c r="B3628" s="1">
        <v>930</v>
      </c>
      <c r="C3628" s="1" t="s">
        <v>53</v>
      </c>
      <c r="D3628" s="1" t="s">
        <v>4223</v>
      </c>
      <c r="E3628" s="1" t="s">
        <v>4224</v>
      </c>
      <c r="F3628" s="1">
        <v>578</v>
      </c>
      <c r="G3628" s="1">
        <v>12.35</v>
      </c>
      <c r="H3628" s="1">
        <v>47</v>
      </c>
      <c r="I3628" s="1">
        <v>0</v>
      </c>
      <c r="J3628" s="1" t="s">
        <v>808</v>
      </c>
      <c r="K3628" s="9" t="str">
        <f t="shared" si="56"/>
        <v>TERCEIRA</v>
      </c>
    </row>
    <row r="3629" spans="1:11" ht="15" customHeight="1">
      <c r="A3629" s="1">
        <v>8</v>
      </c>
      <c r="B3629" s="1">
        <v>930</v>
      </c>
      <c r="C3629" s="1" t="s">
        <v>53</v>
      </c>
      <c r="D3629" s="1" t="s">
        <v>3911</v>
      </c>
      <c r="E3629" s="1" t="s">
        <v>3912</v>
      </c>
      <c r="F3629" s="1">
        <v>11423</v>
      </c>
      <c r="G3629" s="1">
        <v>78.28</v>
      </c>
      <c r="H3629" s="1">
        <v>146</v>
      </c>
      <c r="I3629" s="1">
        <v>0</v>
      </c>
      <c r="J3629" s="1" t="s">
        <v>808</v>
      </c>
      <c r="K3629" s="9" t="str">
        <f t="shared" si="56"/>
        <v>TERCEIRA</v>
      </c>
    </row>
    <row r="3630" spans="1:11" ht="15" customHeight="1">
      <c r="A3630" s="1">
        <v>8</v>
      </c>
      <c r="B3630" s="1">
        <v>930</v>
      </c>
      <c r="C3630" s="1" t="s">
        <v>53</v>
      </c>
      <c r="D3630" s="1" t="s">
        <v>3915</v>
      </c>
      <c r="E3630" s="1" t="s">
        <v>3916</v>
      </c>
      <c r="F3630" s="1">
        <v>324</v>
      </c>
      <c r="G3630" s="1">
        <v>3.26</v>
      </c>
      <c r="H3630" s="1">
        <v>99</v>
      </c>
      <c r="I3630" s="1">
        <v>0</v>
      </c>
      <c r="J3630" s="1" t="s">
        <v>808</v>
      </c>
      <c r="K3630" s="9" t="str">
        <f t="shared" si="56"/>
        <v>TERCEIRA</v>
      </c>
    </row>
    <row r="3631" spans="1:11" ht="15" customHeight="1">
      <c r="A3631" s="1">
        <v>8</v>
      </c>
      <c r="B3631" s="1">
        <v>930</v>
      </c>
      <c r="C3631" s="1" t="s">
        <v>53</v>
      </c>
      <c r="D3631" s="1" t="s">
        <v>3917</v>
      </c>
      <c r="E3631" s="1" t="s">
        <v>3918</v>
      </c>
      <c r="F3631" s="1">
        <v>11471</v>
      </c>
      <c r="G3631" s="1">
        <v>79.540000000000006</v>
      </c>
      <c r="H3631" s="1">
        <v>144</v>
      </c>
      <c r="I3631" s="1">
        <v>0</v>
      </c>
      <c r="J3631" s="1" t="s">
        <v>808</v>
      </c>
      <c r="K3631" s="9" t="str">
        <f t="shared" si="56"/>
        <v>TERCEIRA</v>
      </c>
    </row>
    <row r="3632" spans="1:11" ht="15" customHeight="1">
      <c r="A3632" s="1">
        <v>8</v>
      </c>
      <c r="B3632" s="1">
        <v>930</v>
      </c>
      <c r="C3632" s="1" t="s">
        <v>53</v>
      </c>
      <c r="D3632" s="1" t="s">
        <v>3919</v>
      </c>
      <c r="E3632" s="1" t="s">
        <v>3920</v>
      </c>
      <c r="F3632" s="1">
        <v>12121</v>
      </c>
      <c r="G3632" s="1">
        <v>121.26</v>
      </c>
      <c r="H3632" s="1">
        <v>100</v>
      </c>
      <c r="I3632" s="1">
        <v>0</v>
      </c>
      <c r="J3632" s="1" t="s">
        <v>808</v>
      </c>
      <c r="K3632" s="9" t="str">
        <f t="shared" si="56"/>
        <v>TERCEIRA</v>
      </c>
    </row>
    <row r="3633" spans="1:11" ht="15" customHeight="1">
      <c r="A3633" s="1">
        <v>8</v>
      </c>
      <c r="B3633" s="1">
        <v>930</v>
      </c>
      <c r="C3633" s="1" t="s">
        <v>53</v>
      </c>
      <c r="D3633" s="1" t="s">
        <v>3921</v>
      </c>
      <c r="E3633" s="1" t="s">
        <v>3922</v>
      </c>
      <c r="F3633" s="1">
        <v>4754</v>
      </c>
      <c r="G3633" s="1">
        <v>62.04</v>
      </c>
      <c r="H3633" s="1">
        <v>77</v>
      </c>
      <c r="I3633" s="1">
        <v>0</v>
      </c>
      <c r="J3633" s="1" t="s">
        <v>808</v>
      </c>
      <c r="K3633" s="9" t="str">
        <f t="shared" si="56"/>
        <v>TERCEIRA</v>
      </c>
    </row>
    <row r="3634" spans="1:11" ht="15" customHeight="1">
      <c r="A3634" s="1">
        <v>8</v>
      </c>
      <c r="B3634" s="1">
        <v>930</v>
      </c>
      <c r="C3634" s="1" t="s">
        <v>53</v>
      </c>
      <c r="D3634" s="1" t="s">
        <v>3925</v>
      </c>
      <c r="E3634" s="1" t="s">
        <v>3926</v>
      </c>
      <c r="F3634" s="1">
        <v>13487</v>
      </c>
      <c r="G3634" s="1">
        <v>134.74</v>
      </c>
      <c r="H3634" s="1">
        <v>100</v>
      </c>
      <c r="I3634" s="1">
        <v>0</v>
      </c>
      <c r="J3634" s="1" t="s">
        <v>808</v>
      </c>
      <c r="K3634" s="9" t="str">
        <f t="shared" si="56"/>
        <v>TERCEIRA</v>
      </c>
    </row>
    <row r="3635" spans="1:11" ht="15" customHeight="1">
      <c r="A3635" s="1">
        <v>8</v>
      </c>
      <c r="B3635" s="1">
        <v>930</v>
      </c>
      <c r="C3635" s="1" t="s">
        <v>53</v>
      </c>
      <c r="D3635" s="1" t="s">
        <v>3929</v>
      </c>
      <c r="E3635" s="1" t="s">
        <v>3930</v>
      </c>
      <c r="F3635" s="1">
        <v>9918</v>
      </c>
      <c r="G3635" s="1">
        <v>79.319999999999993</v>
      </c>
      <c r="H3635" s="1">
        <v>125</v>
      </c>
      <c r="I3635" s="1">
        <v>0</v>
      </c>
      <c r="J3635" s="1" t="s">
        <v>808</v>
      </c>
      <c r="K3635" s="9" t="str">
        <f t="shared" si="56"/>
        <v>TERCEIRA</v>
      </c>
    </row>
    <row r="3636" spans="1:11" ht="15" customHeight="1">
      <c r="A3636" s="1">
        <v>8</v>
      </c>
      <c r="B3636" s="1">
        <v>930</v>
      </c>
      <c r="C3636" s="1" t="s">
        <v>53</v>
      </c>
      <c r="D3636" s="1" t="s">
        <v>3931</v>
      </c>
      <c r="E3636" s="1" t="s">
        <v>4225</v>
      </c>
      <c r="F3636" s="1">
        <v>13187</v>
      </c>
      <c r="G3636" s="1">
        <v>106.85</v>
      </c>
      <c r="H3636" s="1">
        <v>123</v>
      </c>
      <c r="I3636" s="1">
        <v>0</v>
      </c>
      <c r="J3636" s="1" t="s">
        <v>808</v>
      </c>
      <c r="K3636" s="9" t="str">
        <f t="shared" si="56"/>
        <v>TERCEIRA</v>
      </c>
    </row>
    <row r="3637" spans="1:11" ht="15" customHeight="1">
      <c r="A3637" s="1">
        <v>8</v>
      </c>
      <c r="B3637" s="1">
        <v>930</v>
      </c>
      <c r="C3637" s="1" t="s">
        <v>53</v>
      </c>
      <c r="D3637" s="1" t="s">
        <v>4226</v>
      </c>
      <c r="E3637" s="1" t="s">
        <v>4227</v>
      </c>
      <c r="F3637" s="1">
        <v>1097</v>
      </c>
      <c r="G3637" s="1">
        <v>14.74</v>
      </c>
      <c r="H3637" s="1">
        <v>74</v>
      </c>
      <c r="I3637" s="1">
        <v>0</v>
      </c>
      <c r="J3637" s="1" t="s">
        <v>808</v>
      </c>
      <c r="K3637" s="9" t="str">
        <f t="shared" si="56"/>
        <v>TERCEIRA</v>
      </c>
    </row>
    <row r="3638" spans="1:11" ht="15" customHeight="1">
      <c r="A3638" s="1">
        <v>8</v>
      </c>
      <c r="B3638" s="1">
        <v>930</v>
      </c>
      <c r="C3638" s="1" t="s">
        <v>53</v>
      </c>
      <c r="D3638" s="1" t="s">
        <v>4228</v>
      </c>
      <c r="E3638" s="1" t="s">
        <v>4229</v>
      </c>
      <c r="F3638" s="1">
        <v>5944</v>
      </c>
      <c r="G3638" s="1">
        <v>70.13</v>
      </c>
      <c r="H3638" s="1">
        <v>85</v>
      </c>
      <c r="I3638" s="1">
        <v>0</v>
      </c>
      <c r="J3638" s="1" t="s">
        <v>808</v>
      </c>
      <c r="K3638" s="9" t="str">
        <f t="shared" si="56"/>
        <v>TERCEIRA</v>
      </c>
    </row>
    <row r="3639" spans="1:11" ht="15" customHeight="1">
      <c r="A3639" s="1">
        <v>8</v>
      </c>
      <c r="B3639" s="1">
        <v>930</v>
      </c>
      <c r="C3639" s="1" t="s">
        <v>53</v>
      </c>
      <c r="D3639" s="1" t="s">
        <v>3933</v>
      </c>
      <c r="E3639" s="1" t="s">
        <v>3934</v>
      </c>
      <c r="F3639" s="1">
        <v>5569</v>
      </c>
      <c r="G3639" s="1">
        <v>49.5</v>
      </c>
      <c r="H3639" s="1">
        <v>113</v>
      </c>
      <c r="I3639" s="1">
        <v>0</v>
      </c>
      <c r="J3639" s="1" t="s">
        <v>808</v>
      </c>
      <c r="K3639" s="9" t="str">
        <f t="shared" si="56"/>
        <v>TERCEIRA</v>
      </c>
    </row>
    <row r="3640" spans="1:11" ht="15" customHeight="1">
      <c r="A3640" s="1">
        <v>8</v>
      </c>
      <c r="B3640" s="1">
        <v>930</v>
      </c>
      <c r="C3640" s="1" t="s">
        <v>53</v>
      </c>
      <c r="D3640" s="1" t="s">
        <v>3935</v>
      </c>
      <c r="E3640" s="1" t="s">
        <v>3936</v>
      </c>
      <c r="F3640" s="1">
        <v>1598</v>
      </c>
      <c r="G3640" s="1">
        <v>13.86</v>
      </c>
      <c r="H3640" s="1">
        <v>115</v>
      </c>
      <c r="I3640" s="1">
        <v>0</v>
      </c>
      <c r="J3640" s="1" t="s">
        <v>808</v>
      </c>
      <c r="K3640" s="9" t="str">
        <f t="shared" si="56"/>
        <v>TERCEIRA</v>
      </c>
    </row>
    <row r="3641" spans="1:11" ht="15" customHeight="1">
      <c r="A3641" s="1">
        <v>8</v>
      </c>
      <c r="B3641" s="1">
        <v>930</v>
      </c>
      <c r="C3641" s="1" t="s">
        <v>53</v>
      </c>
      <c r="D3641" s="1" t="s">
        <v>3937</v>
      </c>
      <c r="E3641" s="1" t="s">
        <v>3938</v>
      </c>
      <c r="F3641" s="1">
        <v>12517</v>
      </c>
      <c r="G3641" s="1">
        <v>88.91</v>
      </c>
      <c r="H3641" s="1">
        <v>141</v>
      </c>
      <c r="I3641" s="1">
        <v>0</v>
      </c>
      <c r="J3641" s="1" t="s">
        <v>808</v>
      </c>
      <c r="K3641" s="9" t="str">
        <f t="shared" si="56"/>
        <v>TERCEIRA</v>
      </c>
    </row>
    <row r="3642" spans="1:11" ht="15" customHeight="1">
      <c r="A3642" s="1">
        <v>8</v>
      </c>
      <c r="B3642" s="1">
        <v>1953</v>
      </c>
      <c r="C3642" s="1" t="s">
        <v>53</v>
      </c>
      <c r="D3642" s="1" t="s">
        <v>893</v>
      </c>
      <c r="E3642" s="1" t="s">
        <v>894</v>
      </c>
      <c r="F3642" s="1">
        <v>14987</v>
      </c>
      <c r="G3642" s="1">
        <v>98.94</v>
      </c>
      <c r="H3642" s="1">
        <v>151</v>
      </c>
      <c r="I3642" s="1">
        <v>110</v>
      </c>
      <c r="J3642" s="1" t="s">
        <v>48</v>
      </c>
      <c r="K3642" s="9" t="str">
        <f t="shared" si="56"/>
        <v>GPA</v>
      </c>
    </row>
    <row r="3643" spans="1:11" ht="15" customHeight="1">
      <c r="A3643" s="1">
        <v>8</v>
      </c>
      <c r="B3643" s="1">
        <v>1953</v>
      </c>
      <c r="C3643" s="1" t="s">
        <v>53</v>
      </c>
      <c r="D3643" s="1" t="s">
        <v>895</v>
      </c>
      <c r="E3643" s="1" t="s">
        <v>896</v>
      </c>
      <c r="F3643" s="1">
        <v>20312</v>
      </c>
      <c r="G3643" s="1">
        <v>127.36</v>
      </c>
      <c r="H3643" s="1">
        <v>159</v>
      </c>
      <c r="I3643" s="1">
        <v>110</v>
      </c>
      <c r="J3643" s="1" t="s">
        <v>48</v>
      </c>
      <c r="K3643" s="9" t="str">
        <f t="shared" si="56"/>
        <v>GPA</v>
      </c>
    </row>
    <row r="3644" spans="1:11" ht="15" customHeight="1">
      <c r="A3644" s="1">
        <v>8</v>
      </c>
      <c r="B3644" s="1">
        <v>1953</v>
      </c>
      <c r="C3644" s="1" t="s">
        <v>19</v>
      </c>
      <c r="D3644" s="1" t="s">
        <v>899</v>
      </c>
      <c r="E3644" s="1" t="s">
        <v>900</v>
      </c>
      <c r="F3644" s="1">
        <v>43</v>
      </c>
      <c r="G3644" s="1">
        <v>6</v>
      </c>
      <c r="H3644" s="1">
        <v>7</v>
      </c>
      <c r="I3644" s="1">
        <v>19</v>
      </c>
      <c r="J3644" s="1" t="s">
        <v>48</v>
      </c>
      <c r="K3644" s="9" t="str">
        <f t="shared" si="56"/>
        <v>GPA</v>
      </c>
    </row>
    <row r="3645" spans="1:11" ht="15" customHeight="1">
      <c r="A3645" s="1">
        <v>8</v>
      </c>
      <c r="B3645" s="1">
        <v>1953</v>
      </c>
      <c r="C3645" s="1" t="s">
        <v>21</v>
      </c>
      <c r="D3645" s="1" t="s">
        <v>903</v>
      </c>
      <c r="E3645" s="1" t="s">
        <v>904</v>
      </c>
      <c r="F3645" s="1">
        <v>2</v>
      </c>
      <c r="G3645" s="1">
        <v>7.0000000000000007E-2</v>
      </c>
      <c r="H3645" s="1">
        <v>29</v>
      </c>
      <c r="I3645" s="1">
        <v>19</v>
      </c>
      <c r="J3645" s="1" t="s">
        <v>48</v>
      </c>
      <c r="K3645" s="9" t="str">
        <f t="shared" si="56"/>
        <v>GPA</v>
      </c>
    </row>
    <row r="3646" spans="1:11" ht="15" customHeight="1">
      <c r="A3646" s="1">
        <v>8</v>
      </c>
      <c r="B3646" s="1">
        <v>1953</v>
      </c>
      <c r="C3646" s="1" t="s">
        <v>53</v>
      </c>
      <c r="D3646" s="1" t="s">
        <v>903</v>
      </c>
      <c r="E3646" s="1" t="s">
        <v>904</v>
      </c>
      <c r="F3646" s="1">
        <v>13000</v>
      </c>
      <c r="G3646" s="1">
        <v>115.3</v>
      </c>
      <c r="H3646" s="1">
        <v>113</v>
      </c>
      <c r="I3646" s="1">
        <v>110</v>
      </c>
      <c r="J3646" s="1" t="s">
        <v>48</v>
      </c>
      <c r="K3646" s="9" t="str">
        <f t="shared" si="56"/>
        <v>GPA</v>
      </c>
    </row>
    <row r="3647" spans="1:11" ht="15" customHeight="1">
      <c r="A3647" s="1">
        <v>8</v>
      </c>
      <c r="B3647" s="1">
        <v>1953</v>
      </c>
      <c r="C3647" s="1" t="s">
        <v>18</v>
      </c>
      <c r="D3647" s="1" t="s">
        <v>905</v>
      </c>
      <c r="E3647" s="1" t="s">
        <v>906</v>
      </c>
      <c r="F3647" s="1">
        <v>323</v>
      </c>
      <c r="G3647" s="1">
        <v>9.7100000000000009</v>
      </c>
      <c r="H3647" s="1">
        <v>33</v>
      </c>
      <c r="I3647" s="1">
        <v>18</v>
      </c>
      <c r="J3647" s="1" t="s">
        <v>48</v>
      </c>
      <c r="K3647" s="9" t="str">
        <f t="shared" si="56"/>
        <v>GPA</v>
      </c>
    </row>
    <row r="3648" spans="1:11" ht="15" customHeight="1">
      <c r="A3648" s="1">
        <v>8</v>
      </c>
      <c r="B3648" s="1">
        <v>1953</v>
      </c>
      <c r="C3648" s="1" t="s">
        <v>19</v>
      </c>
      <c r="D3648" s="1" t="s">
        <v>905</v>
      </c>
      <c r="E3648" s="1" t="s">
        <v>906</v>
      </c>
      <c r="F3648" s="1">
        <v>124</v>
      </c>
      <c r="G3648" s="1">
        <v>2.31</v>
      </c>
      <c r="H3648" s="1">
        <v>54</v>
      </c>
      <c r="I3648" s="1">
        <v>19</v>
      </c>
      <c r="J3648" s="1" t="s">
        <v>48</v>
      </c>
      <c r="K3648" s="9" t="str">
        <f t="shared" si="56"/>
        <v>GPA</v>
      </c>
    </row>
    <row r="3649" spans="1:11" ht="15" customHeight="1">
      <c r="A3649" s="1">
        <v>8</v>
      </c>
      <c r="B3649" s="1">
        <v>1953</v>
      </c>
      <c r="C3649" s="1" t="s">
        <v>53</v>
      </c>
      <c r="D3649" s="1" t="s">
        <v>905</v>
      </c>
      <c r="E3649" s="1" t="s">
        <v>906</v>
      </c>
      <c r="F3649" s="1">
        <v>4</v>
      </c>
      <c r="G3649" s="1">
        <v>0.17</v>
      </c>
      <c r="H3649" s="1">
        <v>24</v>
      </c>
      <c r="I3649" s="1">
        <v>110</v>
      </c>
      <c r="J3649" s="1" t="s">
        <v>48</v>
      </c>
      <c r="K3649" s="9" t="str">
        <f t="shared" si="56"/>
        <v>GPA</v>
      </c>
    </row>
    <row r="3650" spans="1:11" ht="15" customHeight="1">
      <c r="A3650" s="1">
        <v>8</v>
      </c>
      <c r="B3650" s="1">
        <v>1953</v>
      </c>
      <c r="C3650" s="1" t="s">
        <v>21</v>
      </c>
      <c r="D3650" s="1" t="s">
        <v>907</v>
      </c>
      <c r="E3650" s="1" t="s">
        <v>908</v>
      </c>
      <c r="F3650" s="1">
        <v>3149</v>
      </c>
      <c r="G3650" s="1">
        <v>105.46</v>
      </c>
      <c r="H3650" s="1">
        <v>30</v>
      </c>
      <c r="I3650" s="1">
        <v>19</v>
      </c>
      <c r="J3650" s="1" t="s">
        <v>48</v>
      </c>
      <c r="K3650" s="9" t="str">
        <f t="shared" ref="K3650:K3713" si="57">IF(J3650&lt;&gt;"",IF(OR(UPPER(J3650)="TERCEIRO",UPPER(J3650)="TERCEIRA"),"TERCEIRA",IF(UPPER(J3650)="GPA","GPA",J3650)),IF(LEFT(D3650,1)="T","TERCEIRA","GPA"))</f>
        <v>GPA</v>
      </c>
    </row>
    <row r="3651" spans="1:11" ht="15" customHeight="1">
      <c r="A3651" s="1">
        <v>8</v>
      </c>
      <c r="B3651" s="1">
        <v>1953</v>
      </c>
      <c r="C3651" s="1" t="s">
        <v>21</v>
      </c>
      <c r="D3651" s="1" t="s">
        <v>909</v>
      </c>
      <c r="E3651" s="1" t="s">
        <v>910</v>
      </c>
      <c r="F3651" s="1">
        <v>1345</v>
      </c>
      <c r="G3651" s="1">
        <v>18.34</v>
      </c>
      <c r="H3651" s="1">
        <v>73</v>
      </c>
      <c r="I3651" s="1">
        <v>19</v>
      </c>
      <c r="J3651" s="1" t="s">
        <v>48</v>
      </c>
      <c r="K3651" s="9" t="str">
        <f t="shared" si="57"/>
        <v>GPA</v>
      </c>
    </row>
    <row r="3652" spans="1:11" ht="15" customHeight="1">
      <c r="A3652" s="1">
        <v>8</v>
      </c>
      <c r="B3652" s="1">
        <v>1953</v>
      </c>
      <c r="C3652" s="1" t="s">
        <v>53</v>
      </c>
      <c r="D3652" s="1" t="s">
        <v>909</v>
      </c>
      <c r="E3652" s="1" t="s">
        <v>910</v>
      </c>
      <c r="F3652" s="1">
        <v>217</v>
      </c>
      <c r="G3652" s="1">
        <v>0.97</v>
      </c>
      <c r="H3652" s="1">
        <v>224</v>
      </c>
      <c r="I3652" s="1">
        <v>110</v>
      </c>
      <c r="J3652" s="1" t="s">
        <v>48</v>
      </c>
      <c r="K3652" s="9" t="str">
        <f t="shared" si="57"/>
        <v>GPA</v>
      </c>
    </row>
    <row r="3653" spans="1:11" ht="15" customHeight="1">
      <c r="A3653" s="1">
        <v>8</v>
      </c>
      <c r="B3653" s="1">
        <v>1953</v>
      </c>
      <c r="C3653" s="1" t="s">
        <v>21</v>
      </c>
      <c r="D3653" s="1" t="s">
        <v>911</v>
      </c>
      <c r="E3653" s="1" t="s">
        <v>912</v>
      </c>
      <c r="F3653" s="1">
        <v>1897</v>
      </c>
      <c r="G3653" s="1">
        <v>49.45</v>
      </c>
      <c r="H3653" s="1">
        <v>38</v>
      </c>
      <c r="I3653" s="1">
        <v>19</v>
      </c>
      <c r="J3653" s="1" t="s">
        <v>48</v>
      </c>
      <c r="K3653" s="9" t="str">
        <f t="shared" si="57"/>
        <v>GPA</v>
      </c>
    </row>
    <row r="3654" spans="1:11" ht="15" customHeight="1">
      <c r="A3654" s="1">
        <v>8</v>
      </c>
      <c r="B3654" s="1">
        <v>1953</v>
      </c>
      <c r="C3654" s="1" t="s">
        <v>21</v>
      </c>
      <c r="D3654" s="1" t="s">
        <v>913</v>
      </c>
      <c r="E3654" s="1" t="s">
        <v>914</v>
      </c>
      <c r="F3654" s="1">
        <v>1699</v>
      </c>
      <c r="G3654" s="1">
        <v>27.6</v>
      </c>
      <c r="H3654" s="1">
        <v>62</v>
      </c>
      <c r="I3654" s="1">
        <v>19</v>
      </c>
      <c r="J3654" s="1" t="s">
        <v>48</v>
      </c>
      <c r="K3654" s="9" t="str">
        <f t="shared" si="57"/>
        <v>GPA</v>
      </c>
    </row>
    <row r="3655" spans="1:11" ht="15" customHeight="1">
      <c r="A3655" s="1">
        <v>8</v>
      </c>
      <c r="B3655" s="1">
        <v>1953</v>
      </c>
      <c r="C3655" s="1" t="s">
        <v>19</v>
      </c>
      <c r="D3655" s="1" t="s">
        <v>913</v>
      </c>
      <c r="E3655" s="1" t="s">
        <v>914</v>
      </c>
      <c r="F3655" s="1">
        <v>1</v>
      </c>
      <c r="G3655" s="1">
        <v>1</v>
      </c>
      <c r="H3655" s="1">
        <v>1</v>
      </c>
      <c r="I3655" s="1">
        <v>19</v>
      </c>
      <c r="J3655" s="1" t="s">
        <v>48</v>
      </c>
      <c r="K3655" s="9" t="str">
        <f t="shared" si="57"/>
        <v>GPA</v>
      </c>
    </row>
    <row r="3656" spans="1:11" ht="15" customHeight="1">
      <c r="A3656" s="1">
        <v>8</v>
      </c>
      <c r="B3656" s="1">
        <v>1953</v>
      </c>
      <c r="C3656" s="1" t="s">
        <v>21</v>
      </c>
      <c r="D3656" s="1" t="s">
        <v>915</v>
      </c>
      <c r="E3656" s="1" t="s">
        <v>916</v>
      </c>
      <c r="F3656" s="1">
        <v>2295</v>
      </c>
      <c r="G3656" s="1">
        <v>55.66</v>
      </c>
      <c r="H3656" s="1">
        <v>41</v>
      </c>
      <c r="I3656" s="1">
        <v>19</v>
      </c>
      <c r="J3656" s="1" t="s">
        <v>48</v>
      </c>
      <c r="K3656" s="9" t="str">
        <f t="shared" si="57"/>
        <v>GPA</v>
      </c>
    </row>
    <row r="3657" spans="1:11" ht="15" customHeight="1">
      <c r="A3657" s="1">
        <v>8</v>
      </c>
      <c r="B3657" s="1">
        <v>1953</v>
      </c>
      <c r="C3657" s="1" t="s">
        <v>21</v>
      </c>
      <c r="D3657" s="1" t="s">
        <v>917</v>
      </c>
      <c r="E3657" s="1" t="s">
        <v>918</v>
      </c>
      <c r="F3657" s="1">
        <v>1462</v>
      </c>
      <c r="G3657" s="1">
        <v>36.49</v>
      </c>
      <c r="H3657" s="1">
        <v>40</v>
      </c>
      <c r="I3657" s="1">
        <v>19</v>
      </c>
      <c r="J3657" s="1" t="s">
        <v>48</v>
      </c>
      <c r="K3657" s="9" t="str">
        <f t="shared" si="57"/>
        <v>GPA</v>
      </c>
    </row>
    <row r="3658" spans="1:11" ht="15" customHeight="1">
      <c r="A3658" s="1">
        <v>8</v>
      </c>
      <c r="B3658" s="1">
        <v>1953</v>
      </c>
      <c r="C3658" s="1" t="s">
        <v>19</v>
      </c>
      <c r="D3658" s="1" t="s">
        <v>917</v>
      </c>
      <c r="E3658" s="1" t="s">
        <v>918</v>
      </c>
      <c r="F3658" s="1">
        <v>114</v>
      </c>
      <c r="G3658" s="1">
        <v>2.5099999999999998</v>
      </c>
      <c r="H3658" s="1">
        <v>45</v>
      </c>
      <c r="I3658" s="1">
        <v>19</v>
      </c>
      <c r="J3658" s="1" t="s">
        <v>48</v>
      </c>
      <c r="K3658" s="9" t="str">
        <f t="shared" si="57"/>
        <v>GPA</v>
      </c>
    </row>
    <row r="3659" spans="1:11" ht="15" customHeight="1">
      <c r="A3659" s="1">
        <v>8</v>
      </c>
      <c r="B3659" s="1">
        <v>1953</v>
      </c>
      <c r="C3659" s="1" t="s">
        <v>53</v>
      </c>
      <c r="D3659" s="1" t="s">
        <v>917</v>
      </c>
      <c r="E3659" s="1" t="s">
        <v>918</v>
      </c>
      <c r="F3659" s="1">
        <v>1048</v>
      </c>
      <c r="G3659" s="1">
        <v>6.8</v>
      </c>
      <c r="H3659" s="1">
        <v>154</v>
      </c>
      <c r="I3659" s="1">
        <v>110</v>
      </c>
      <c r="J3659" s="1" t="s">
        <v>48</v>
      </c>
      <c r="K3659" s="9" t="str">
        <f t="shared" si="57"/>
        <v>GPA</v>
      </c>
    </row>
    <row r="3660" spans="1:11" ht="15" customHeight="1">
      <c r="A3660" s="1">
        <v>8</v>
      </c>
      <c r="B3660" s="1">
        <v>1953</v>
      </c>
      <c r="C3660" s="1" t="s">
        <v>18</v>
      </c>
      <c r="D3660" s="1" t="s">
        <v>919</v>
      </c>
      <c r="E3660" s="1" t="s">
        <v>920</v>
      </c>
      <c r="F3660" s="1">
        <v>325</v>
      </c>
      <c r="G3660" s="1">
        <v>0.76</v>
      </c>
      <c r="H3660" s="1">
        <v>428</v>
      </c>
      <c r="I3660" s="1">
        <v>18</v>
      </c>
      <c r="J3660" s="1" t="s">
        <v>48</v>
      </c>
      <c r="K3660" s="9" t="str">
        <f t="shared" si="57"/>
        <v>GPA</v>
      </c>
    </row>
    <row r="3661" spans="1:11" ht="15" customHeight="1">
      <c r="A3661" s="1">
        <v>8</v>
      </c>
      <c r="B3661" s="1">
        <v>1953</v>
      </c>
      <c r="C3661" s="1" t="s">
        <v>19</v>
      </c>
      <c r="D3661" s="1" t="s">
        <v>919</v>
      </c>
      <c r="E3661" s="1" t="s">
        <v>920</v>
      </c>
      <c r="F3661" s="1">
        <v>2198</v>
      </c>
      <c r="G3661" s="1">
        <v>32.85</v>
      </c>
      <c r="H3661" s="1">
        <v>67</v>
      </c>
      <c r="I3661" s="1">
        <v>19</v>
      </c>
      <c r="J3661" s="1" t="s">
        <v>48</v>
      </c>
      <c r="K3661" s="9" t="str">
        <f t="shared" si="57"/>
        <v>GPA</v>
      </c>
    </row>
    <row r="3662" spans="1:11" ht="15" customHeight="1">
      <c r="A3662" s="1">
        <v>8</v>
      </c>
      <c r="B3662" s="1">
        <v>1953</v>
      </c>
      <c r="C3662" s="1" t="s">
        <v>21</v>
      </c>
      <c r="D3662" s="1" t="s">
        <v>921</v>
      </c>
      <c r="E3662" s="1" t="s">
        <v>922</v>
      </c>
      <c r="F3662" s="1">
        <v>2597</v>
      </c>
      <c r="G3662" s="1">
        <v>58.49</v>
      </c>
      <c r="H3662" s="1">
        <v>44</v>
      </c>
      <c r="I3662" s="1">
        <v>19</v>
      </c>
      <c r="J3662" s="1" t="s">
        <v>48</v>
      </c>
      <c r="K3662" s="9" t="str">
        <f t="shared" si="57"/>
        <v>GPA</v>
      </c>
    </row>
    <row r="3663" spans="1:11" ht="15" customHeight="1">
      <c r="A3663" s="1">
        <v>8</v>
      </c>
      <c r="B3663" s="1">
        <v>1953</v>
      </c>
      <c r="C3663" s="1" t="s">
        <v>20</v>
      </c>
      <c r="D3663" s="1" t="s">
        <v>923</v>
      </c>
      <c r="E3663" s="1" t="s">
        <v>924</v>
      </c>
      <c r="F3663" s="1">
        <v>1853</v>
      </c>
      <c r="G3663" s="1">
        <v>13.78</v>
      </c>
      <c r="H3663" s="1">
        <v>134</v>
      </c>
      <c r="I3663" s="1">
        <v>15</v>
      </c>
      <c r="J3663" s="1" t="s">
        <v>48</v>
      </c>
      <c r="K3663" s="9" t="str">
        <f t="shared" si="57"/>
        <v>GPA</v>
      </c>
    </row>
    <row r="3664" spans="1:11" ht="15" customHeight="1">
      <c r="A3664" s="1">
        <v>8</v>
      </c>
      <c r="B3664" s="1">
        <v>1953</v>
      </c>
      <c r="C3664" s="1" t="s">
        <v>53</v>
      </c>
      <c r="D3664" s="1" t="s">
        <v>923</v>
      </c>
      <c r="E3664" s="1" t="s">
        <v>924</v>
      </c>
      <c r="F3664" s="1">
        <v>2468</v>
      </c>
      <c r="G3664" s="1">
        <v>18.5</v>
      </c>
      <c r="H3664" s="1">
        <v>133</v>
      </c>
      <c r="I3664" s="1">
        <v>110</v>
      </c>
      <c r="J3664" s="1" t="s">
        <v>48</v>
      </c>
      <c r="K3664" s="9" t="str">
        <f t="shared" si="57"/>
        <v>GPA</v>
      </c>
    </row>
    <row r="3665" spans="1:11" ht="15" customHeight="1">
      <c r="A3665" s="1">
        <v>8</v>
      </c>
      <c r="B3665" s="1">
        <v>1953</v>
      </c>
      <c r="C3665" s="1" t="s">
        <v>20</v>
      </c>
      <c r="D3665" s="1" t="s">
        <v>925</v>
      </c>
      <c r="E3665" s="1" t="s">
        <v>926</v>
      </c>
      <c r="F3665" s="1">
        <v>1</v>
      </c>
      <c r="G3665" s="1">
        <v>0</v>
      </c>
      <c r="H3665" s="1">
        <v>0</v>
      </c>
      <c r="I3665" s="1">
        <v>15</v>
      </c>
      <c r="J3665" s="1" t="s">
        <v>48</v>
      </c>
      <c r="K3665" s="9" t="str">
        <f t="shared" si="57"/>
        <v>GPA</v>
      </c>
    </row>
    <row r="3666" spans="1:11" ht="15" customHeight="1">
      <c r="A3666" s="1">
        <v>8</v>
      </c>
      <c r="B3666" s="1">
        <v>1953</v>
      </c>
      <c r="C3666" s="1" t="s">
        <v>53</v>
      </c>
      <c r="D3666" s="1" t="s">
        <v>925</v>
      </c>
      <c r="E3666" s="1" t="s">
        <v>926</v>
      </c>
      <c r="F3666" s="1">
        <v>3</v>
      </c>
      <c r="G3666" s="1">
        <v>3.89</v>
      </c>
      <c r="H3666" s="1">
        <v>1</v>
      </c>
      <c r="I3666" s="1">
        <v>110</v>
      </c>
      <c r="J3666" s="1" t="s">
        <v>48</v>
      </c>
      <c r="K3666" s="9" t="str">
        <f t="shared" si="57"/>
        <v>GPA</v>
      </c>
    </row>
    <row r="3667" spans="1:11" ht="15" customHeight="1">
      <c r="A3667" s="1">
        <v>8</v>
      </c>
      <c r="B3667" s="1">
        <v>1953</v>
      </c>
      <c r="C3667" s="1" t="s">
        <v>19</v>
      </c>
      <c r="D3667" s="1" t="s">
        <v>927</v>
      </c>
      <c r="E3667" s="1" t="s">
        <v>928</v>
      </c>
      <c r="F3667" s="1">
        <v>1</v>
      </c>
      <c r="G3667" s="1">
        <v>0.39</v>
      </c>
      <c r="H3667" s="1">
        <v>3</v>
      </c>
      <c r="I3667" s="1">
        <v>19</v>
      </c>
      <c r="J3667" s="1" t="s">
        <v>48</v>
      </c>
      <c r="K3667" s="9" t="str">
        <f t="shared" si="57"/>
        <v>GPA</v>
      </c>
    </row>
    <row r="3668" spans="1:11" ht="15" customHeight="1">
      <c r="A3668" s="1">
        <v>8</v>
      </c>
      <c r="B3668" s="1">
        <v>1953</v>
      </c>
      <c r="C3668" s="1" t="s">
        <v>53</v>
      </c>
      <c r="D3668" s="1" t="s">
        <v>927</v>
      </c>
      <c r="E3668" s="1" t="s">
        <v>928</v>
      </c>
      <c r="F3668" s="1">
        <v>8</v>
      </c>
      <c r="G3668" s="1">
        <v>6.66</v>
      </c>
      <c r="H3668" s="1">
        <v>1</v>
      </c>
      <c r="I3668" s="1">
        <v>110</v>
      </c>
      <c r="J3668" s="1" t="s">
        <v>48</v>
      </c>
      <c r="K3668" s="9" t="str">
        <f t="shared" si="57"/>
        <v>GPA</v>
      </c>
    </row>
    <row r="3669" spans="1:11" ht="15" customHeight="1">
      <c r="A3669" s="1">
        <v>8</v>
      </c>
      <c r="B3669" s="1">
        <v>1953</v>
      </c>
      <c r="C3669" s="1" t="s">
        <v>18</v>
      </c>
      <c r="D3669" s="1" t="s">
        <v>929</v>
      </c>
      <c r="E3669" s="1" t="s">
        <v>930</v>
      </c>
      <c r="F3669" s="1">
        <v>63</v>
      </c>
      <c r="G3669" s="1">
        <v>1.73</v>
      </c>
      <c r="H3669" s="1">
        <v>36</v>
      </c>
      <c r="I3669" s="1">
        <v>18</v>
      </c>
      <c r="J3669" s="1" t="s">
        <v>48</v>
      </c>
      <c r="K3669" s="9" t="str">
        <f t="shared" si="57"/>
        <v>GPA</v>
      </c>
    </row>
    <row r="3670" spans="1:11" ht="15" customHeight="1">
      <c r="A3670" s="1">
        <v>8</v>
      </c>
      <c r="B3670" s="1">
        <v>1953</v>
      </c>
      <c r="C3670" s="1" t="s">
        <v>19</v>
      </c>
      <c r="D3670" s="1" t="s">
        <v>929</v>
      </c>
      <c r="E3670" s="1" t="s">
        <v>930</v>
      </c>
      <c r="F3670" s="1">
        <v>479</v>
      </c>
      <c r="G3670" s="1">
        <v>12.52</v>
      </c>
      <c r="H3670" s="1">
        <v>38</v>
      </c>
      <c r="I3670" s="1">
        <v>19</v>
      </c>
      <c r="J3670" s="1" t="s">
        <v>48</v>
      </c>
      <c r="K3670" s="9" t="str">
        <f t="shared" si="57"/>
        <v>GPA</v>
      </c>
    </row>
    <row r="3671" spans="1:11" ht="15" customHeight="1">
      <c r="A3671" s="1">
        <v>8</v>
      </c>
      <c r="B3671" s="1">
        <v>1953</v>
      </c>
      <c r="C3671" s="1" t="s">
        <v>19</v>
      </c>
      <c r="D3671" s="1" t="s">
        <v>931</v>
      </c>
      <c r="E3671" s="1" t="s">
        <v>932</v>
      </c>
      <c r="F3671" s="1">
        <v>10</v>
      </c>
      <c r="G3671" s="1">
        <v>0.86</v>
      </c>
      <c r="H3671" s="1">
        <v>12</v>
      </c>
      <c r="I3671" s="1">
        <v>19</v>
      </c>
      <c r="J3671" s="1" t="s">
        <v>48</v>
      </c>
      <c r="K3671" s="9" t="str">
        <f t="shared" si="57"/>
        <v>GPA</v>
      </c>
    </row>
    <row r="3672" spans="1:11" ht="15" customHeight="1">
      <c r="A3672" s="1">
        <v>8</v>
      </c>
      <c r="B3672" s="1">
        <v>1953</v>
      </c>
      <c r="C3672" s="1" t="s">
        <v>21</v>
      </c>
      <c r="D3672" s="1" t="s">
        <v>933</v>
      </c>
      <c r="E3672" s="1" t="s">
        <v>934</v>
      </c>
      <c r="F3672" s="1">
        <v>1228</v>
      </c>
      <c r="G3672" s="1">
        <v>41.51</v>
      </c>
      <c r="H3672" s="1">
        <v>30</v>
      </c>
      <c r="I3672" s="1">
        <v>19</v>
      </c>
      <c r="J3672" s="1" t="s">
        <v>48</v>
      </c>
      <c r="K3672" s="9" t="str">
        <f t="shared" si="57"/>
        <v>GPA</v>
      </c>
    </row>
    <row r="3673" spans="1:11" ht="15" customHeight="1">
      <c r="A3673" s="1">
        <v>8</v>
      </c>
      <c r="B3673" s="1">
        <v>1953</v>
      </c>
      <c r="C3673" s="1" t="s">
        <v>21</v>
      </c>
      <c r="D3673" s="1" t="s">
        <v>935</v>
      </c>
      <c r="E3673" s="1" t="s">
        <v>936</v>
      </c>
      <c r="F3673" s="1">
        <v>1468</v>
      </c>
      <c r="G3673" s="1">
        <v>33.32</v>
      </c>
      <c r="H3673" s="1">
        <v>44</v>
      </c>
      <c r="I3673" s="1">
        <v>19</v>
      </c>
      <c r="J3673" s="1" t="s">
        <v>48</v>
      </c>
      <c r="K3673" s="9" t="str">
        <f t="shared" si="57"/>
        <v>GPA</v>
      </c>
    </row>
    <row r="3674" spans="1:11" ht="15" customHeight="1">
      <c r="A3674" s="1">
        <v>8</v>
      </c>
      <c r="B3674" s="1">
        <v>1953</v>
      </c>
      <c r="C3674" s="1" t="s">
        <v>18</v>
      </c>
      <c r="D3674" s="1" t="s">
        <v>935</v>
      </c>
      <c r="E3674" s="1" t="s">
        <v>936</v>
      </c>
      <c r="F3674" s="1">
        <v>19</v>
      </c>
      <c r="G3674" s="1">
        <v>0.89</v>
      </c>
      <c r="H3674" s="1">
        <v>21</v>
      </c>
      <c r="I3674" s="1">
        <v>18</v>
      </c>
      <c r="J3674" s="1" t="s">
        <v>48</v>
      </c>
      <c r="K3674" s="9" t="str">
        <f t="shared" si="57"/>
        <v>GPA</v>
      </c>
    </row>
    <row r="3675" spans="1:11" ht="15" customHeight="1">
      <c r="A3675" s="1">
        <v>8</v>
      </c>
      <c r="B3675" s="1">
        <v>1953</v>
      </c>
      <c r="C3675" s="1" t="s">
        <v>20</v>
      </c>
      <c r="D3675" s="1" t="s">
        <v>937</v>
      </c>
      <c r="E3675" s="1" t="s">
        <v>938</v>
      </c>
      <c r="F3675" s="1">
        <v>1145</v>
      </c>
      <c r="G3675" s="1">
        <v>45.42</v>
      </c>
      <c r="H3675" s="1">
        <v>25</v>
      </c>
      <c r="I3675" s="1">
        <v>15</v>
      </c>
      <c r="J3675" s="1" t="s">
        <v>48</v>
      </c>
      <c r="K3675" s="9" t="str">
        <f t="shared" si="57"/>
        <v>GPA</v>
      </c>
    </row>
    <row r="3676" spans="1:11" ht="15" customHeight="1">
      <c r="A3676" s="1">
        <v>8</v>
      </c>
      <c r="B3676" s="1">
        <v>1953</v>
      </c>
      <c r="C3676" s="1" t="s">
        <v>19</v>
      </c>
      <c r="D3676" s="1" t="s">
        <v>937</v>
      </c>
      <c r="E3676" s="1" t="s">
        <v>938</v>
      </c>
      <c r="F3676" s="1">
        <v>368</v>
      </c>
      <c r="G3676" s="1">
        <v>16.14</v>
      </c>
      <c r="H3676" s="1">
        <v>23</v>
      </c>
      <c r="I3676" s="1">
        <v>19</v>
      </c>
      <c r="J3676" s="1" t="s">
        <v>48</v>
      </c>
      <c r="K3676" s="9" t="str">
        <f t="shared" si="57"/>
        <v>GPA</v>
      </c>
    </row>
    <row r="3677" spans="1:11" ht="15" customHeight="1">
      <c r="A3677" s="1">
        <v>8</v>
      </c>
      <c r="B3677" s="1">
        <v>1953</v>
      </c>
      <c r="C3677" s="1" t="s">
        <v>53</v>
      </c>
      <c r="D3677" s="1" t="s">
        <v>937</v>
      </c>
      <c r="E3677" s="1" t="s">
        <v>938</v>
      </c>
      <c r="F3677" s="1">
        <v>66</v>
      </c>
      <c r="G3677" s="1">
        <v>0.44</v>
      </c>
      <c r="H3677" s="1">
        <v>150</v>
      </c>
      <c r="I3677" s="1">
        <v>110</v>
      </c>
      <c r="J3677" s="1" t="s">
        <v>48</v>
      </c>
      <c r="K3677" s="9" t="str">
        <f t="shared" si="57"/>
        <v>GPA</v>
      </c>
    </row>
    <row r="3678" spans="1:11" ht="15" customHeight="1">
      <c r="A3678" s="1">
        <v>8</v>
      </c>
      <c r="B3678" s="1">
        <v>1953</v>
      </c>
      <c r="C3678" s="1" t="s">
        <v>18</v>
      </c>
      <c r="D3678" s="1" t="s">
        <v>941</v>
      </c>
      <c r="E3678" s="1" t="s">
        <v>942</v>
      </c>
      <c r="F3678" s="1">
        <v>45</v>
      </c>
      <c r="G3678" s="1">
        <v>6.14</v>
      </c>
      <c r="H3678" s="1">
        <v>7</v>
      </c>
      <c r="I3678" s="1">
        <v>18</v>
      </c>
      <c r="J3678" s="1" t="s">
        <v>48</v>
      </c>
      <c r="K3678" s="9" t="str">
        <f t="shared" si="57"/>
        <v>GPA</v>
      </c>
    </row>
    <row r="3679" spans="1:11" ht="15" customHeight="1">
      <c r="A3679" s="1">
        <v>8</v>
      </c>
      <c r="B3679" s="1">
        <v>1953</v>
      </c>
      <c r="C3679" s="1" t="s">
        <v>20</v>
      </c>
      <c r="D3679" s="1" t="s">
        <v>941</v>
      </c>
      <c r="E3679" s="1" t="s">
        <v>942</v>
      </c>
      <c r="F3679" s="1">
        <v>224</v>
      </c>
      <c r="G3679" s="1">
        <v>22.66</v>
      </c>
      <c r="H3679" s="1">
        <v>10</v>
      </c>
      <c r="I3679" s="1">
        <v>15</v>
      </c>
      <c r="J3679" s="1" t="s">
        <v>48</v>
      </c>
      <c r="K3679" s="9" t="str">
        <f t="shared" si="57"/>
        <v>GPA</v>
      </c>
    </row>
    <row r="3680" spans="1:11" ht="15" customHeight="1">
      <c r="A3680" s="1">
        <v>8</v>
      </c>
      <c r="B3680" s="1">
        <v>1953</v>
      </c>
      <c r="C3680" s="1" t="s">
        <v>53</v>
      </c>
      <c r="D3680" s="1" t="s">
        <v>941</v>
      </c>
      <c r="E3680" s="1" t="s">
        <v>942</v>
      </c>
      <c r="F3680" s="1">
        <v>3673</v>
      </c>
      <c r="G3680" s="1">
        <v>29.51</v>
      </c>
      <c r="H3680" s="1">
        <v>124</v>
      </c>
      <c r="I3680" s="1">
        <v>110</v>
      </c>
      <c r="J3680" s="1" t="s">
        <v>48</v>
      </c>
      <c r="K3680" s="9" t="str">
        <f t="shared" si="57"/>
        <v>GPA</v>
      </c>
    </row>
    <row r="3681" spans="1:11" ht="15" customHeight="1">
      <c r="A3681" s="1">
        <v>8</v>
      </c>
      <c r="B3681" s="1">
        <v>1953</v>
      </c>
      <c r="C3681" s="1" t="s">
        <v>18</v>
      </c>
      <c r="D3681" s="1" t="s">
        <v>945</v>
      </c>
      <c r="E3681" s="1" t="s">
        <v>946</v>
      </c>
      <c r="F3681" s="1">
        <v>272</v>
      </c>
      <c r="G3681" s="1">
        <v>4.5599999999999996</v>
      </c>
      <c r="H3681" s="1">
        <v>60</v>
      </c>
      <c r="I3681" s="1">
        <v>18</v>
      </c>
      <c r="J3681" s="1" t="s">
        <v>48</v>
      </c>
      <c r="K3681" s="9" t="str">
        <f t="shared" si="57"/>
        <v>GPA</v>
      </c>
    </row>
    <row r="3682" spans="1:11" ht="15" customHeight="1">
      <c r="A3682" s="1">
        <v>8</v>
      </c>
      <c r="B3682" s="1">
        <v>1953</v>
      </c>
      <c r="C3682" s="1" t="s">
        <v>20</v>
      </c>
      <c r="D3682" s="1" t="s">
        <v>945</v>
      </c>
      <c r="E3682" s="1" t="s">
        <v>946</v>
      </c>
      <c r="F3682" s="1">
        <v>59</v>
      </c>
      <c r="G3682" s="1">
        <v>0.19</v>
      </c>
      <c r="H3682" s="1">
        <v>311</v>
      </c>
      <c r="I3682" s="1">
        <v>15</v>
      </c>
      <c r="J3682" s="1" t="s">
        <v>48</v>
      </c>
      <c r="K3682" s="9" t="str">
        <f t="shared" si="57"/>
        <v>GPA</v>
      </c>
    </row>
    <row r="3683" spans="1:11" ht="15" customHeight="1">
      <c r="A3683" s="1">
        <v>8</v>
      </c>
      <c r="B3683" s="1">
        <v>1953</v>
      </c>
      <c r="C3683" s="1" t="s">
        <v>19</v>
      </c>
      <c r="D3683" s="1" t="s">
        <v>945</v>
      </c>
      <c r="E3683" s="1" t="s">
        <v>946</v>
      </c>
      <c r="F3683" s="1">
        <v>1964</v>
      </c>
      <c r="G3683" s="1">
        <v>21.75</v>
      </c>
      <c r="H3683" s="1">
        <v>90</v>
      </c>
      <c r="I3683" s="1">
        <v>19</v>
      </c>
      <c r="J3683" s="1" t="s">
        <v>48</v>
      </c>
      <c r="K3683" s="9" t="str">
        <f t="shared" si="57"/>
        <v>GPA</v>
      </c>
    </row>
    <row r="3684" spans="1:11" ht="15" customHeight="1">
      <c r="A3684" s="1">
        <v>8</v>
      </c>
      <c r="B3684" s="1">
        <v>1953</v>
      </c>
      <c r="C3684" s="1" t="s">
        <v>53</v>
      </c>
      <c r="D3684" s="1" t="s">
        <v>945</v>
      </c>
      <c r="E3684" s="1" t="s">
        <v>946</v>
      </c>
      <c r="F3684" s="1">
        <v>555</v>
      </c>
      <c r="G3684" s="1">
        <v>3.45</v>
      </c>
      <c r="H3684" s="1">
        <v>161</v>
      </c>
      <c r="I3684" s="1">
        <v>110</v>
      </c>
      <c r="J3684" s="1" t="s">
        <v>48</v>
      </c>
      <c r="K3684" s="9" t="str">
        <f t="shared" si="57"/>
        <v>GPA</v>
      </c>
    </row>
    <row r="3685" spans="1:11" ht="15" customHeight="1">
      <c r="A3685" s="1">
        <v>8</v>
      </c>
      <c r="B3685" s="1">
        <v>1953</v>
      </c>
      <c r="C3685" s="1" t="s">
        <v>20</v>
      </c>
      <c r="D3685" s="1" t="s">
        <v>949</v>
      </c>
      <c r="E3685" s="1" t="s">
        <v>950</v>
      </c>
      <c r="F3685" s="1">
        <v>2172</v>
      </c>
      <c r="G3685" s="1">
        <v>105.82</v>
      </c>
      <c r="H3685" s="1">
        <v>21</v>
      </c>
      <c r="I3685" s="1">
        <v>15</v>
      </c>
      <c r="J3685" s="1" t="s">
        <v>48</v>
      </c>
      <c r="K3685" s="9" t="str">
        <f t="shared" si="57"/>
        <v>GPA</v>
      </c>
    </row>
    <row r="3686" spans="1:11" ht="15" customHeight="1">
      <c r="A3686" s="1">
        <v>8</v>
      </c>
      <c r="B3686" s="1">
        <v>1953</v>
      </c>
      <c r="C3686" s="1" t="s">
        <v>18</v>
      </c>
      <c r="D3686" s="1" t="s">
        <v>951</v>
      </c>
      <c r="E3686" s="1" t="s">
        <v>952</v>
      </c>
      <c r="F3686" s="1">
        <v>191</v>
      </c>
      <c r="G3686" s="1">
        <v>0.99</v>
      </c>
      <c r="H3686" s="1">
        <v>193</v>
      </c>
      <c r="I3686" s="1">
        <v>18</v>
      </c>
      <c r="J3686" s="1" t="s">
        <v>48</v>
      </c>
      <c r="K3686" s="9" t="str">
        <f t="shared" si="57"/>
        <v>GPA</v>
      </c>
    </row>
    <row r="3687" spans="1:11" ht="15" customHeight="1">
      <c r="A3687" s="1">
        <v>8</v>
      </c>
      <c r="B3687" s="1">
        <v>1953</v>
      </c>
      <c r="C3687" s="1" t="s">
        <v>20</v>
      </c>
      <c r="D3687" s="1" t="s">
        <v>951</v>
      </c>
      <c r="E3687" s="1" t="s">
        <v>952</v>
      </c>
      <c r="F3687" s="1">
        <v>13</v>
      </c>
      <c r="G3687" s="1">
        <v>0.86</v>
      </c>
      <c r="H3687" s="1">
        <v>15</v>
      </c>
      <c r="I3687" s="1">
        <v>15</v>
      </c>
      <c r="J3687" s="1" t="s">
        <v>48</v>
      </c>
      <c r="K3687" s="9" t="str">
        <f t="shared" si="57"/>
        <v>GPA</v>
      </c>
    </row>
    <row r="3688" spans="1:11" ht="15" customHeight="1">
      <c r="A3688" s="1">
        <v>8</v>
      </c>
      <c r="B3688" s="1">
        <v>1953</v>
      </c>
      <c r="C3688" s="1" t="s">
        <v>19</v>
      </c>
      <c r="D3688" s="1" t="s">
        <v>951</v>
      </c>
      <c r="E3688" s="1" t="s">
        <v>952</v>
      </c>
      <c r="F3688" s="1">
        <v>2244</v>
      </c>
      <c r="G3688" s="1">
        <v>29.76</v>
      </c>
      <c r="H3688" s="1">
        <v>75</v>
      </c>
      <c r="I3688" s="1">
        <v>19</v>
      </c>
      <c r="J3688" s="1" t="s">
        <v>48</v>
      </c>
      <c r="K3688" s="9" t="str">
        <f t="shared" si="57"/>
        <v>GPA</v>
      </c>
    </row>
    <row r="3689" spans="1:11" ht="15" customHeight="1">
      <c r="A3689" s="1">
        <v>8</v>
      </c>
      <c r="B3689" s="1">
        <v>1953</v>
      </c>
      <c r="C3689" s="1" t="s">
        <v>53</v>
      </c>
      <c r="D3689" s="1" t="s">
        <v>951</v>
      </c>
      <c r="E3689" s="1" t="s">
        <v>952</v>
      </c>
      <c r="F3689" s="1">
        <v>146</v>
      </c>
      <c r="G3689" s="1">
        <v>1.19</v>
      </c>
      <c r="H3689" s="1">
        <v>123</v>
      </c>
      <c r="I3689" s="1">
        <v>110</v>
      </c>
      <c r="J3689" s="1" t="s">
        <v>48</v>
      </c>
      <c r="K3689" s="9" t="str">
        <f t="shared" si="57"/>
        <v>GPA</v>
      </c>
    </row>
    <row r="3690" spans="1:11" ht="15" customHeight="1">
      <c r="A3690" s="1">
        <v>8</v>
      </c>
      <c r="B3690" s="1">
        <v>1953</v>
      </c>
      <c r="C3690" s="1" t="s">
        <v>20</v>
      </c>
      <c r="D3690" s="1" t="s">
        <v>953</v>
      </c>
      <c r="E3690" s="1" t="s">
        <v>954</v>
      </c>
      <c r="F3690" s="1">
        <v>205</v>
      </c>
      <c r="G3690" s="1">
        <v>15.71</v>
      </c>
      <c r="H3690" s="1">
        <v>13</v>
      </c>
      <c r="I3690" s="1">
        <v>15</v>
      </c>
      <c r="J3690" s="1" t="s">
        <v>48</v>
      </c>
      <c r="K3690" s="9" t="str">
        <f t="shared" si="57"/>
        <v>GPA</v>
      </c>
    </row>
    <row r="3691" spans="1:11" ht="15" customHeight="1">
      <c r="A3691" s="1">
        <v>8</v>
      </c>
      <c r="B3691" s="1">
        <v>1953</v>
      </c>
      <c r="C3691" s="1" t="s">
        <v>21</v>
      </c>
      <c r="D3691" s="1" t="s">
        <v>955</v>
      </c>
      <c r="E3691" s="1" t="s">
        <v>956</v>
      </c>
      <c r="F3691" s="1">
        <v>2263</v>
      </c>
      <c r="G3691" s="1">
        <v>54.09</v>
      </c>
      <c r="H3691" s="1">
        <v>42</v>
      </c>
      <c r="I3691" s="1">
        <v>19</v>
      </c>
      <c r="J3691" s="1" t="s">
        <v>48</v>
      </c>
      <c r="K3691" s="9" t="str">
        <f t="shared" si="57"/>
        <v>GPA</v>
      </c>
    </row>
    <row r="3692" spans="1:11" ht="15" customHeight="1">
      <c r="A3692" s="1">
        <v>8</v>
      </c>
      <c r="B3692" s="1">
        <v>1953</v>
      </c>
      <c r="C3692" s="1" t="s">
        <v>18</v>
      </c>
      <c r="D3692" s="1" t="s">
        <v>957</v>
      </c>
      <c r="E3692" s="1" t="s">
        <v>958</v>
      </c>
      <c r="F3692" s="1">
        <v>1287</v>
      </c>
      <c r="G3692" s="1">
        <v>34.5</v>
      </c>
      <c r="H3692" s="1">
        <v>37</v>
      </c>
      <c r="I3692" s="1">
        <v>18</v>
      </c>
      <c r="J3692" s="1" t="s">
        <v>48</v>
      </c>
      <c r="K3692" s="9" t="str">
        <f t="shared" si="57"/>
        <v>GPA</v>
      </c>
    </row>
    <row r="3693" spans="1:11" ht="15" customHeight="1">
      <c r="A3693" s="1">
        <v>8</v>
      </c>
      <c r="B3693" s="1">
        <v>1953</v>
      </c>
      <c r="C3693" s="1" t="s">
        <v>18</v>
      </c>
      <c r="D3693" s="1" t="s">
        <v>959</v>
      </c>
      <c r="E3693" s="1" t="s">
        <v>960</v>
      </c>
      <c r="F3693" s="1">
        <v>1785</v>
      </c>
      <c r="G3693" s="1">
        <v>20.79</v>
      </c>
      <c r="H3693" s="1">
        <v>86</v>
      </c>
      <c r="I3693" s="1">
        <v>18</v>
      </c>
      <c r="J3693" s="1" t="s">
        <v>48</v>
      </c>
      <c r="K3693" s="9" t="str">
        <f t="shared" si="57"/>
        <v>GPA</v>
      </c>
    </row>
    <row r="3694" spans="1:11" ht="15" customHeight="1">
      <c r="A3694" s="1">
        <v>8</v>
      </c>
      <c r="B3694" s="1">
        <v>1953</v>
      </c>
      <c r="C3694" s="1" t="s">
        <v>53</v>
      </c>
      <c r="D3694" s="1" t="s">
        <v>959</v>
      </c>
      <c r="E3694" s="1" t="s">
        <v>960</v>
      </c>
      <c r="F3694" s="1">
        <v>20</v>
      </c>
      <c r="G3694" s="1">
        <v>0.06</v>
      </c>
      <c r="H3694" s="1">
        <v>333</v>
      </c>
      <c r="I3694" s="1">
        <v>110</v>
      </c>
      <c r="J3694" s="1" t="s">
        <v>48</v>
      </c>
      <c r="K3694" s="9" t="str">
        <f t="shared" si="57"/>
        <v>GPA</v>
      </c>
    </row>
    <row r="3695" spans="1:11" ht="15" customHeight="1">
      <c r="A3695" s="1">
        <v>8</v>
      </c>
      <c r="B3695" s="1">
        <v>1953</v>
      </c>
      <c r="C3695" s="1" t="s">
        <v>18</v>
      </c>
      <c r="D3695" s="1" t="s">
        <v>4230</v>
      </c>
      <c r="E3695" s="1" t="s">
        <v>4231</v>
      </c>
      <c r="F3695" s="1">
        <v>840</v>
      </c>
      <c r="G3695" s="1">
        <v>19.170000000000002</v>
      </c>
      <c r="H3695" s="1">
        <v>44</v>
      </c>
      <c r="I3695" s="1">
        <v>18</v>
      </c>
      <c r="J3695" s="1" t="s">
        <v>48</v>
      </c>
      <c r="K3695" s="9" t="str">
        <f t="shared" si="57"/>
        <v>GPA</v>
      </c>
    </row>
    <row r="3696" spans="1:11" ht="15" customHeight="1">
      <c r="A3696" s="1">
        <v>8</v>
      </c>
      <c r="B3696" s="1">
        <v>1953</v>
      </c>
      <c r="C3696" s="1" t="s">
        <v>53</v>
      </c>
      <c r="D3696" s="1" t="s">
        <v>4230</v>
      </c>
      <c r="E3696" s="1" t="s">
        <v>4231</v>
      </c>
      <c r="F3696" s="1">
        <v>48</v>
      </c>
      <c r="G3696" s="1">
        <v>2.48</v>
      </c>
      <c r="H3696" s="1">
        <v>19</v>
      </c>
      <c r="I3696" s="1">
        <v>110</v>
      </c>
      <c r="J3696" s="1" t="s">
        <v>48</v>
      </c>
      <c r="K3696" s="9" t="str">
        <f t="shared" si="57"/>
        <v>GPA</v>
      </c>
    </row>
    <row r="3697" spans="1:11" ht="15" customHeight="1">
      <c r="A3697" s="1">
        <v>8</v>
      </c>
      <c r="B3697" s="1">
        <v>1953</v>
      </c>
      <c r="C3697" s="1" t="s">
        <v>21</v>
      </c>
      <c r="D3697" s="1" t="s">
        <v>961</v>
      </c>
      <c r="E3697" s="1" t="s">
        <v>962</v>
      </c>
      <c r="F3697" s="1">
        <v>1926</v>
      </c>
      <c r="G3697" s="1">
        <v>41.66</v>
      </c>
      <c r="H3697" s="1">
        <v>46</v>
      </c>
      <c r="I3697" s="1">
        <v>19</v>
      </c>
      <c r="J3697" s="1" t="s">
        <v>48</v>
      </c>
      <c r="K3697" s="9" t="str">
        <f t="shared" si="57"/>
        <v>GPA</v>
      </c>
    </row>
    <row r="3698" spans="1:11" ht="15" customHeight="1">
      <c r="A3698" s="1">
        <v>8</v>
      </c>
      <c r="B3698" s="1">
        <v>1953</v>
      </c>
      <c r="C3698" s="1" t="s">
        <v>53</v>
      </c>
      <c r="D3698" s="1" t="s">
        <v>963</v>
      </c>
      <c r="E3698" s="1" t="s">
        <v>964</v>
      </c>
      <c r="F3698" s="1">
        <v>2637</v>
      </c>
      <c r="G3698" s="1">
        <v>26.27</v>
      </c>
      <c r="H3698" s="1">
        <v>100</v>
      </c>
      <c r="I3698" s="1">
        <v>110</v>
      </c>
      <c r="J3698" s="1" t="s">
        <v>48</v>
      </c>
      <c r="K3698" s="9" t="str">
        <f t="shared" si="57"/>
        <v>GPA</v>
      </c>
    </row>
    <row r="3699" spans="1:11" ht="15" customHeight="1">
      <c r="A3699" s="1">
        <v>8</v>
      </c>
      <c r="B3699" s="1">
        <v>1953</v>
      </c>
      <c r="C3699" s="1" t="s">
        <v>21</v>
      </c>
      <c r="D3699" s="1" t="s">
        <v>965</v>
      </c>
      <c r="E3699" s="1" t="s">
        <v>966</v>
      </c>
      <c r="F3699" s="1">
        <v>2037</v>
      </c>
      <c r="G3699" s="1">
        <v>47</v>
      </c>
      <c r="H3699" s="1">
        <v>43</v>
      </c>
      <c r="I3699" s="1">
        <v>19</v>
      </c>
      <c r="J3699" s="1" t="s">
        <v>48</v>
      </c>
      <c r="K3699" s="9" t="str">
        <f t="shared" si="57"/>
        <v>GPA</v>
      </c>
    </row>
    <row r="3700" spans="1:11" ht="15" customHeight="1">
      <c r="A3700" s="1">
        <v>8</v>
      </c>
      <c r="B3700" s="1">
        <v>1953</v>
      </c>
      <c r="C3700" s="1" t="s">
        <v>19</v>
      </c>
      <c r="D3700" s="1" t="s">
        <v>965</v>
      </c>
      <c r="E3700" s="1" t="s">
        <v>966</v>
      </c>
      <c r="F3700" s="1">
        <v>17</v>
      </c>
      <c r="G3700" s="1">
        <v>0.21</v>
      </c>
      <c r="H3700" s="1">
        <v>81</v>
      </c>
      <c r="I3700" s="1">
        <v>19</v>
      </c>
      <c r="J3700" s="1" t="s">
        <v>48</v>
      </c>
      <c r="K3700" s="9" t="str">
        <f t="shared" si="57"/>
        <v>GPA</v>
      </c>
    </row>
    <row r="3701" spans="1:11" ht="15" customHeight="1">
      <c r="A3701" s="1">
        <v>8</v>
      </c>
      <c r="B3701" s="1">
        <v>1953</v>
      </c>
      <c r="C3701" s="1" t="s">
        <v>53</v>
      </c>
      <c r="D3701" s="1" t="s">
        <v>967</v>
      </c>
      <c r="E3701" s="1" t="s">
        <v>968</v>
      </c>
      <c r="F3701" s="1">
        <v>337</v>
      </c>
      <c r="G3701" s="1">
        <v>6.35</v>
      </c>
      <c r="H3701" s="1">
        <v>53</v>
      </c>
      <c r="I3701" s="1">
        <v>110</v>
      </c>
      <c r="J3701" s="1" t="s">
        <v>48</v>
      </c>
      <c r="K3701" s="9" t="str">
        <f t="shared" si="57"/>
        <v>GPA</v>
      </c>
    </row>
    <row r="3702" spans="1:11" ht="15" customHeight="1">
      <c r="A3702" s="1">
        <v>8</v>
      </c>
      <c r="B3702" s="1">
        <v>1953</v>
      </c>
      <c r="C3702" s="1" t="s">
        <v>53</v>
      </c>
      <c r="D3702" s="1" t="s">
        <v>969</v>
      </c>
      <c r="E3702" s="1" t="s">
        <v>970</v>
      </c>
      <c r="F3702" s="1">
        <v>4837</v>
      </c>
      <c r="G3702" s="1">
        <v>33.18</v>
      </c>
      <c r="H3702" s="1">
        <v>146</v>
      </c>
      <c r="I3702" s="1">
        <v>110</v>
      </c>
      <c r="J3702" s="1" t="s">
        <v>48</v>
      </c>
      <c r="K3702" s="9" t="str">
        <f t="shared" si="57"/>
        <v>GPA</v>
      </c>
    </row>
    <row r="3703" spans="1:11" ht="15" customHeight="1">
      <c r="A3703" s="1">
        <v>8</v>
      </c>
      <c r="B3703" s="1">
        <v>1953</v>
      </c>
      <c r="C3703" s="1" t="s">
        <v>20</v>
      </c>
      <c r="D3703" s="1" t="s">
        <v>971</v>
      </c>
      <c r="E3703" s="1" t="s">
        <v>972</v>
      </c>
      <c r="F3703" s="1">
        <v>4061</v>
      </c>
      <c r="G3703" s="1">
        <v>122.08</v>
      </c>
      <c r="H3703" s="1">
        <v>33</v>
      </c>
      <c r="I3703" s="1">
        <v>15</v>
      </c>
      <c r="J3703" s="1" t="s">
        <v>48</v>
      </c>
      <c r="K3703" s="9" t="str">
        <f t="shared" si="57"/>
        <v>GPA</v>
      </c>
    </row>
    <row r="3704" spans="1:11" ht="15" customHeight="1">
      <c r="A3704" s="1">
        <v>8</v>
      </c>
      <c r="B3704" s="1">
        <v>1953</v>
      </c>
      <c r="C3704" s="1" t="s">
        <v>19</v>
      </c>
      <c r="D3704" s="1" t="s">
        <v>971</v>
      </c>
      <c r="E3704" s="1" t="s">
        <v>972</v>
      </c>
      <c r="F3704" s="1">
        <v>41</v>
      </c>
      <c r="G3704" s="1">
        <v>1.22</v>
      </c>
      <c r="H3704" s="1">
        <v>34</v>
      </c>
      <c r="I3704" s="1">
        <v>19</v>
      </c>
      <c r="J3704" s="1" t="s">
        <v>48</v>
      </c>
      <c r="K3704" s="9" t="str">
        <f t="shared" si="57"/>
        <v>GPA</v>
      </c>
    </row>
    <row r="3705" spans="1:11" ht="15" customHeight="1">
      <c r="A3705" s="1">
        <v>8</v>
      </c>
      <c r="B3705" s="1">
        <v>1953</v>
      </c>
      <c r="C3705" s="1" t="s">
        <v>18</v>
      </c>
      <c r="D3705" s="1" t="s">
        <v>973</v>
      </c>
      <c r="E3705" s="1" t="s">
        <v>974</v>
      </c>
      <c r="F3705" s="1">
        <v>769</v>
      </c>
      <c r="G3705" s="1">
        <v>14.87</v>
      </c>
      <c r="H3705" s="1">
        <v>52</v>
      </c>
      <c r="I3705" s="1">
        <v>18</v>
      </c>
      <c r="J3705" s="1" t="s">
        <v>48</v>
      </c>
      <c r="K3705" s="9" t="str">
        <f t="shared" si="57"/>
        <v>GPA</v>
      </c>
    </row>
    <row r="3706" spans="1:11" ht="15" customHeight="1">
      <c r="A3706" s="1">
        <v>8</v>
      </c>
      <c r="B3706" s="1">
        <v>1953</v>
      </c>
      <c r="C3706" s="1" t="s">
        <v>20</v>
      </c>
      <c r="D3706" s="1" t="s">
        <v>973</v>
      </c>
      <c r="E3706" s="1" t="s">
        <v>974</v>
      </c>
      <c r="F3706" s="1">
        <v>9</v>
      </c>
      <c r="G3706" s="1">
        <v>0.88</v>
      </c>
      <c r="H3706" s="1">
        <v>10</v>
      </c>
      <c r="I3706" s="1">
        <v>15</v>
      </c>
      <c r="J3706" s="1" t="s">
        <v>48</v>
      </c>
      <c r="K3706" s="9" t="str">
        <f t="shared" si="57"/>
        <v>GPA</v>
      </c>
    </row>
    <row r="3707" spans="1:11" ht="15" customHeight="1">
      <c r="A3707" s="1">
        <v>8</v>
      </c>
      <c r="B3707" s="1">
        <v>1953</v>
      </c>
      <c r="C3707" s="1" t="s">
        <v>19</v>
      </c>
      <c r="D3707" s="1" t="s">
        <v>973</v>
      </c>
      <c r="E3707" s="1" t="s">
        <v>974</v>
      </c>
      <c r="F3707" s="1">
        <v>299</v>
      </c>
      <c r="G3707" s="1">
        <v>20.14</v>
      </c>
      <c r="H3707" s="1">
        <v>15</v>
      </c>
      <c r="I3707" s="1">
        <v>19</v>
      </c>
      <c r="J3707" s="1" t="s">
        <v>48</v>
      </c>
      <c r="K3707" s="9" t="str">
        <f t="shared" si="57"/>
        <v>GPA</v>
      </c>
    </row>
    <row r="3708" spans="1:11" ht="15" customHeight="1">
      <c r="A3708" s="1">
        <v>8</v>
      </c>
      <c r="B3708" s="1">
        <v>1953</v>
      </c>
      <c r="C3708" s="1" t="s">
        <v>53</v>
      </c>
      <c r="D3708" s="1" t="s">
        <v>973</v>
      </c>
      <c r="E3708" s="1" t="s">
        <v>974</v>
      </c>
      <c r="F3708" s="1">
        <v>25</v>
      </c>
      <c r="G3708" s="1">
        <v>0.93</v>
      </c>
      <c r="H3708" s="1">
        <v>27</v>
      </c>
      <c r="I3708" s="1">
        <v>110</v>
      </c>
      <c r="J3708" s="1" t="s">
        <v>48</v>
      </c>
      <c r="K3708" s="9" t="str">
        <f t="shared" si="57"/>
        <v>GPA</v>
      </c>
    </row>
    <row r="3709" spans="1:11" ht="15" customHeight="1">
      <c r="A3709" s="1">
        <v>8</v>
      </c>
      <c r="B3709" s="1">
        <v>1953</v>
      </c>
      <c r="C3709" s="1" t="s">
        <v>20</v>
      </c>
      <c r="D3709" s="1" t="s">
        <v>975</v>
      </c>
      <c r="E3709" s="1" t="s">
        <v>976</v>
      </c>
      <c r="F3709" s="1">
        <v>3179</v>
      </c>
      <c r="G3709" s="1">
        <v>133.16</v>
      </c>
      <c r="H3709" s="1">
        <v>24</v>
      </c>
      <c r="I3709" s="1">
        <v>15</v>
      </c>
      <c r="J3709" s="1" t="s">
        <v>48</v>
      </c>
      <c r="K3709" s="9" t="str">
        <f t="shared" si="57"/>
        <v>GPA</v>
      </c>
    </row>
    <row r="3710" spans="1:11" ht="15" customHeight="1">
      <c r="A3710" s="1">
        <v>8</v>
      </c>
      <c r="B3710" s="1">
        <v>1953</v>
      </c>
      <c r="C3710" s="1" t="s">
        <v>20</v>
      </c>
      <c r="D3710" s="1" t="s">
        <v>977</v>
      </c>
      <c r="E3710" s="1" t="s">
        <v>978</v>
      </c>
      <c r="F3710" s="1">
        <v>1</v>
      </c>
      <c r="G3710" s="1">
        <v>0</v>
      </c>
      <c r="H3710" s="1">
        <v>0</v>
      </c>
      <c r="I3710" s="1">
        <v>15</v>
      </c>
      <c r="J3710" s="1" t="s">
        <v>48</v>
      </c>
      <c r="K3710" s="9" t="str">
        <f t="shared" si="57"/>
        <v>GPA</v>
      </c>
    </row>
    <row r="3711" spans="1:11" ht="15" customHeight="1">
      <c r="A3711" s="1">
        <v>8</v>
      </c>
      <c r="B3711" s="1">
        <v>1953</v>
      </c>
      <c r="C3711" s="1" t="s">
        <v>21</v>
      </c>
      <c r="D3711" s="1" t="s">
        <v>979</v>
      </c>
      <c r="E3711" s="1" t="s">
        <v>980</v>
      </c>
      <c r="F3711" s="1">
        <v>1518</v>
      </c>
      <c r="G3711" s="1">
        <v>31.82</v>
      </c>
      <c r="H3711" s="1">
        <v>48</v>
      </c>
      <c r="I3711" s="1">
        <v>19</v>
      </c>
      <c r="J3711" s="1" t="s">
        <v>48</v>
      </c>
      <c r="K3711" s="9" t="str">
        <f t="shared" si="57"/>
        <v>GPA</v>
      </c>
    </row>
    <row r="3712" spans="1:11" ht="15" customHeight="1">
      <c r="A3712" s="1">
        <v>8</v>
      </c>
      <c r="B3712" s="1">
        <v>1953</v>
      </c>
      <c r="C3712" s="1" t="s">
        <v>18</v>
      </c>
      <c r="D3712" s="1" t="s">
        <v>981</v>
      </c>
      <c r="E3712" s="1" t="s">
        <v>982</v>
      </c>
      <c r="F3712" s="1">
        <v>23</v>
      </c>
      <c r="G3712" s="1">
        <v>4.43</v>
      </c>
      <c r="H3712" s="1">
        <v>5</v>
      </c>
      <c r="I3712" s="1">
        <v>18</v>
      </c>
      <c r="J3712" s="1" t="s">
        <v>48</v>
      </c>
      <c r="K3712" s="9" t="str">
        <f t="shared" si="57"/>
        <v>GPA</v>
      </c>
    </row>
    <row r="3713" spans="1:11" ht="15" customHeight="1">
      <c r="A3713" s="1">
        <v>8</v>
      </c>
      <c r="B3713" s="1">
        <v>1953</v>
      </c>
      <c r="C3713" s="1" t="s">
        <v>20</v>
      </c>
      <c r="D3713" s="1" t="s">
        <v>981</v>
      </c>
      <c r="E3713" s="1" t="s">
        <v>982</v>
      </c>
      <c r="F3713" s="1">
        <v>97</v>
      </c>
      <c r="G3713" s="1">
        <v>18.82</v>
      </c>
      <c r="H3713" s="1">
        <v>5</v>
      </c>
      <c r="I3713" s="1">
        <v>15</v>
      </c>
      <c r="J3713" s="1" t="s">
        <v>48</v>
      </c>
      <c r="K3713" s="9" t="str">
        <f t="shared" si="57"/>
        <v>GPA</v>
      </c>
    </row>
    <row r="3714" spans="1:11" ht="15" customHeight="1">
      <c r="A3714" s="1">
        <v>8</v>
      </c>
      <c r="B3714" s="1">
        <v>1953</v>
      </c>
      <c r="C3714" s="1" t="s">
        <v>19</v>
      </c>
      <c r="D3714" s="1" t="s">
        <v>981</v>
      </c>
      <c r="E3714" s="1" t="s">
        <v>982</v>
      </c>
      <c r="F3714" s="1">
        <v>32</v>
      </c>
      <c r="G3714" s="1">
        <v>3.6</v>
      </c>
      <c r="H3714" s="1">
        <v>9</v>
      </c>
      <c r="I3714" s="1">
        <v>19</v>
      </c>
      <c r="J3714" s="1" t="s">
        <v>48</v>
      </c>
      <c r="K3714" s="9" t="str">
        <f t="shared" ref="K3714:K3777" si="58">IF(J3714&lt;&gt;"",IF(OR(UPPER(J3714)="TERCEIRO",UPPER(J3714)="TERCEIRA"),"TERCEIRA",IF(UPPER(J3714)="GPA","GPA",J3714)),IF(LEFT(D3714,1)="T","TERCEIRA","GPA"))</f>
        <v>GPA</v>
      </c>
    </row>
    <row r="3715" spans="1:11" ht="15" customHeight="1">
      <c r="A3715" s="1">
        <v>8</v>
      </c>
      <c r="B3715" s="1">
        <v>1953</v>
      </c>
      <c r="C3715" s="1" t="s">
        <v>53</v>
      </c>
      <c r="D3715" s="1" t="s">
        <v>981</v>
      </c>
      <c r="E3715" s="1" t="s">
        <v>982</v>
      </c>
      <c r="F3715" s="1">
        <v>1442</v>
      </c>
      <c r="G3715" s="1">
        <v>17.41</v>
      </c>
      <c r="H3715" s="1">
        <v>83</v>
      </c>
      <c r="I3715" s="1">
        <v>110</v>
      </c>
      <c r="J3715" s="1" t="s">
        <v>48</v>
      </c>
      <c r="K3715" s="9" t="str">
        <f t="shared" si="58"/>
        <v>GPA</v>
      </c>
    </row>
    <row r="3716" spans="1:11" ht="15" customHeight="1">
      <c r="A3716" s="1">
        <v>8</v>
      </c>
      <c r="B3716" s="1">
        <v>1953</v>
      </c>
      <c r="C3716" s="1" t="s">
        <v>18</v>
      </c>
      <c r="D3716" s="1" t="s">
        <v>983</v>
      </c>
      <c r="E3716" s="1" t="s">
        <v>984</v>
      </c>
      <c r="F3716" s="1">
        <v>36</v>
      </c>
      <c r="G3716" s="1">
        <v>0.24</v>
      </c>
      <c r="H3716" s="1">
        <v>150</v>
      </c>
      <c r="I3716" s="1">
        <v>18</v>
      </c>
      <c r="J3716" s="1" t="s">
        <v>48</v>
      </c>
      <c r="K3716" s="9" t="str">
        <f t="shared" si="58"/>
        <v>GPA</v>
      </c>
    </row>
    <row r="3717" spans="1:11" ht="15" customHeight="1">
      <c r="A3717" s="1">
        <v>8</v>
      </c>
      <c r="B3717" s="1">
        <v>1953</v>
      </c>
      <c r="C3717" s="1" t="s">
        <v>20</v>
      </c>
      <c r="D3717" s="1" t="s">
        <v>983</v>
      </c>
      <c r="E3717" s="1" t="s">
        <v>984</v>
      </c>
      <c r="F3717" s="1">
        <v>33</v>
      </c>
      <c r="G3717" s="1">
        <v>2.21</v>
      </c>
      <c r="H3717" s="1">
        <v>15</v>
      </c>
      <c r="I3717" s="1">
        <v>15</v>
      </c>
      <c r="J3717" s="1" t="s">
        <v>48</v>
      </c>
      <c r="K3717" s="9" t="str">
        <f t="shared" si="58"/>
        <v>GPA</v>
      </c>
    </row>
    <row r="3718" spans="1:11" ht="15" customHeight="1">
      <c r="A3718" s="1">
        <v>8</v>
      </c>
      <c r="B3718" s="1">
        <v>1953</v>
      </c>
      <c r="C3718" s="1" t="s">
        <v>19</v>
      </c>
      <c r="D3718" s="1" t="s">
        <v>983</v>
      </c>
      <c r="E3718" s="1" t="s">
        <v>984</v>
      </c>
      <c r="F3718" s="1">
        <v>4474</v>
      </c>
      <c r="G3718" s="1">
        <v>50.98</v>
      </c>
      <c r="H3718" s="1">
        <v>88</v>
      </c>
      <c r="I3718" s="1">
        <v>19</v>
      </c>
      <c r="J3718" s="1" t="s">
        <v>48</v>
      </c>
      <c r="K3718" s="9" t="str">
        <f t="shared" si="58"/>
        <v>GPA</v>
      </c>
    </row>
    <row r="3719" spans="1:11" ht="15" customHeight="1">
      <c r="A3719" s="1">
        <v>8</v>
      </c>
      <c r="B3719" s="1">
        <v>1953</v>
      </c>
      <c r="C3719" s="1" t="s">
        <v>19</v>
      </c>
      <c r="D3719" s="1" t="s">
        <v>985</v>
      </c>
      <c r="E3719" s="1" t="s">
        <v>986</v>
      </c>
      <c r="F3719" s="1">
        <v>850</v>
      </c>
      <c r="G3719" s="1">
        <v>20.399999999999999</v>
      </c>
      <c r="H3719" s="1">
        <v>42</v>
      </c>
      <c r="I3719" s="1">
        <v>19</v>
      </c>
      <c r="J3719" s="1" t="s">
        <v>48</v>
      </c>
      <c r="K3719" s="9" t="str">
        <f t="shared" si="58"/>
        <v>GPA</v>
      </c>
    </row>
    <row r="3720" spans="1:11" ht="15" customHeight="1">
      <c r="A3720" s="1">
        <v>8</v>
      </c>
      <c r="B3720" s="1">
        <v>1953</v>
      </c>
      <c r="C3720" s="1" t="s">
        <v>20</v>
      </c>
      <c r="D3720" s="1" t="s">
        <v>989</v>
      </c>
      <c r="E3720" s="1" t="s">
        <v>990</v>
      </c>
      <c r="F3720" s="1">
        <v>133</v>
      </c>
      <c r="G3720" s="1">
        <v>3.96</v>
      </c>
      <c r="H3720" s="1">
        <v>34</v>
      </c>
      <c r="I3720" s="1">
        <v>15</v>
      </c>
      <c r="J3720" s="1" t="s">
        <v>48</v>
      </c>
      <c r="K3720" s="9" t="str">
        <f t="shared" si="58"/>
        <v>GPA</v>
      </c>
    </row>
    <row r="3721" spans="1:11" ht="15" customHeight="1">
      <c r="A3721" s="1">
        <v>8</v>
      </c>
      <c r="B3721" s="1">
        <v>1953</v>
      </c>
      <c r="C3721" s="1" t="s">
        <v>19</v>
      </c>
      <c r="D3721" s="1" t="s">
        <v>989</v>
      </c>
      <c r="E3721" s="1" t="s">
        <v>990</v>
      </c>
      <c r="F3721" s="1">
        <v>94</v>
      </c>
      <c r="G3721" s="1">
        <v>3.36</v>
      </c>
      <c r="H3721" s="1">
        <v>28</v>
      </c>
      <c r="I3721" s="1">
        <v>19</v>
      </c>
      <c r="J3721" s="1" t="s">
        <v>48</v>
      </c>
      <c r="K3721" s="9" t="str">
        <f t="shared" si="58"/>
        <v>GPA</v>
      </c>
    </row>
    <row r="3722" spans="1:11" ht="15" customHeight="1">
      <c r="A3722" s="1">
        <v>8</v>
      </c>
      <c r="B3722" s="1">
        <v>1953</v>
      </c>
      <c r="C3722" s="1" t="s">
        <v>53</v>
      </c>
      <c r="D3722" s="1" t="s">
        <v>991</v>
      </c>
      <c r="E3722" s="1" t="s">
        <v>992</v>
      </c>
      <c r="F3722" s="1">
        <v>13222</v>
      </c>
      <c r="G3722" s="1">
        <v>81.45</v>
      </c>
      <c r="H3722" s="1">
        <v>162</v>
      </c>
      <c r="I3722" s="1">
        <v>110</v>
      </c>
      <c r="J3722" s="1" t="s">
        <v>48</v>
      </c>
      <c r="K3722" s="9" t="str">
        <f t="shared" si="58"/>
        <v>GPA</v>
      </c>
    </row>
    <row r="3723" spans="1:11" ht="15" customHeight="1">
      <c r="A3723" s="1">
        <v>8</v>
      </c>
      <c r="B3723" s="1">
        <v>1953</v>
      </c>
      <c r="C3723" s="1" t="s">
        <v>19</v>
      </c>
      <c r="D3723" s="1" t="s">
        <v>993</v>
      </c>
      <c r="E3723" s="1" t="s">
        <v>994</v>
      </c>
      <c r="F3723" s="1">
        <v>230</v>
      </c>
      <c r="G3723" s="1">
        <v>10.06</v>
      </c>
      <c r="H3723" s="1">
        <v>23</v>
      </c>
      <c r="I3723" s="1">
        <v>19</v>
      </c>
      <c r="J3723" s="1" t="s">
        <v>48</v>
      </c>
      <c r="K3723" s="9" t="str">
        <f t="shared" si="58"/>
        <v>GPA</v>
      </c>
    </row>
    <row r="3724" spans="1:11" ht="15" customHeight="1">
      <c r="A3724" s="1">
        <v>8</v>
      </c>
      <c r="B3724" s="1">
        <v>1953</v>
      </c>
      <c r="C3724" s="1" t="s">
        <v>20</v>
      </c>
      <c r="D3724" s="1" t="s">
        <v>4232</v>
      </c>
      <c r="E3724" s="1" t="s">
        <v>4233</v>
      </c>
      <c r="F3724" s="1">
        <v>541</v>
      </c>
      <c r="G3724" s="1">
        <v>61.41</v>
      </c>
      <c r="H3724" s="1">
        <v>9</v>
      </c>
      <c r="I3724" s="1">
        <v>15</v>
      </c>
      <c r="J3724" s="1" t="s">
        <v>48</v>
      </c>
      <c r="K3724" s="9" t="str">
        <f t="shared" si="58"/>
        <v>GPA</v>
      </c>
    </row>
    <row r="3725" spans="1:11" ht="15" customHeight="1">
      <c r="A3725" s="1">
        <v>8</v>
      </c>
      <c r="B3725" s="1">
        <v>1953</v>
      </c>
      <c r="C3725" s="1" t="s">
        <v>19</v>
      </c>
      <c r="D3725" s="1" t="s">
        <v>4232</v>
      </c>
      <c r="E3725" s="1" t="s">
        <v>4233</v>
      </c>
      <c r="F3725" s="1">
        <v>3</v>
      </c>
      <c r="G3725" s="1">
        <v>0.49</v>
      </c>
      <c r="H3725" s="1">
        <v>6</v>
      </c>
      <c r="I3725" s="1">
        <v>19</v>
      </c>
      <c r="J3725" s="1" t="s">
        <v>48</v>
      </c>
      <c r="K3725" s="9" t="str">
        <f t="shared" si="58"/>
        <v>GPA</v>
      </c>
    </row>
    <row r="3726" spans="1:11" ht="15" customHeight="1">
      <c r="A3726" s="1">
        <v>8</v>
      </c>
      <c r="B3726" s="1">
        <v>1953</v>
      </c>
      <c r="C3726" s="1" t="s">
        <v>53</v>
      </c>
      <c r="D3726" s="1" t="s">
        <v>995</v>
      </c>
      <c r="E3726" s="1" t="s">
        <v>996</v>
      </c>
      <c r="F3726" s="1">
        <v>3241</v>
      </c>
      <c r="G3726" s="1">
        <v>29.17</v>
      </c>
      <c r="H3726" s="1">
        <v>111</v>
      </c>
      <c r="I3726" s="1">
        <v>110</v>
      </c>
      <c r="J3726" s="1" t="s">
        <v>48</v>
      </c>
      <c r="K3726" s="9" t="str">
        <f t="shared" si="58"/>
        <v>GPA</v>
      </c>
    </row>
    <row r="3727" spans="1:11" ht="15" customHeight="1">
      <c r="A3727" s="1">
        <v>8</v>
      </c>
      <c r="B3727" s="1">
        <v>1953</v>
      </c>
      <c r="C3727" s="1" t="s">
        <v>53</v>
      </c>
      <c r="D3727" s="1" t="s">
        <v>997</v>
      </c>
      <c r="E3727" s="1" t="s">
        <v>998</v>
      </c>
      <c r="F3727" s="1">
        <v>6351</v>
      </c>
      <c r="G3727" s="1">
        <v>80.959999999999994</v>
      </c>
      <c r="H3727" s="1">
        <v>78</v>
      </c>
      <c r="I3727" s="1">
        <v>110</v>
      </c>
      <c r="J3727" s="1" t="s">
        <v>48</v>
      </c>
      <c r="K3727" s="9" t="str">
        <f t="shared" si="58"/>
        <v>GPA</v>
      </c>
    </row>
    <row r="3728" spans="1:11" ht="15" customHeight="1">
      <c r="A3728" s="1">
        <v>8</v>
      </c>
      <c r="B3728" s="1">
        <v>1953</v>
      </c>
      <c r="C3728" s="1" t="s">
        <v>20</v>
      </c>
      <c r="D3728" s="1" t="s">
        <v>4234</v>
      </c>
      <c r="E3728" s="1" t="s">
        <v>4235</v>
      </c>
      <c r="F3728" s="1">
        <v>27</v>
      </c>
      <c r="G3728" s="1">
        <v>9.3800000000000008</v>
      </c>
      <c r="H3728" s="1">
        <v>3</v>
      </c>
      <c r="I3728" s="1">
        <v>15</v>
      </c>
      <c r="J3728" s="1" t="s">
        <v>48</v>
      </c>
      <c r="K3728" s="9" t="str">
        <f t="shared" si="58"/>
        <v>GPA</v>
      </c>
    </row>
    <row r="3729" spans="1:11" ht="15" customHeight="1">
      <c r="A3729" s="1">
        <v>8</v>
      </c>
      <c r="B3729" s="1">
        <v>1953</v>
      </c>
      <c r="C3729" s="1" t="s">
        <v>19</v>
      </c>
      <c r="D3729" s="1" t="s">
        <v>4234</v>
      </c>
      <c r="E3729" s="1" t="s">
        <v>4235</v>
      </c>
      <c r="F3729" s="1">
        <v>319</v>
      </c>
      <c r="G3729" s="1">
        <v>14.89</v>
      </c>
      <c r="H3729" s="1">
        <v>21</v>
      </c>
      <c r="I3729" s="1">
        <v>19</v>
      </c>
      <c r="J3729" s="1" t="s">
        <v>48</v>
      </c>
      <c r="K3729" s="9" t="str">
        <f t="shared" si="58"/>
        <v>GPA</v>
      </c>
    </row>
    <row r="3730" spans="1:11" ht="15" customHeight="1">
      <c r="A3730" s="1">
        <v>8</v>
      </c>
      <c r="B3730" s="1">
        <v>1953</v>
      </c>
      <c r="C3730" s="1" t="s">
        <v>53</v>
      </c>
      <c r="D3730" s="1" t="s">
        <v>4236</v>
      </c>
      <c r="E3730" s="1" t="s">
        <v>4237</v>
      </c>
      <c r="F3730" s="1">
        <v>1463</v>
      </c>
      <c r="G3730" s="1">
        <v>14.31</v>
      </c>
      <c r="H3730" s="1">
        <v>102</v>
      </c>
      <c r="I3730" s="1">
        <v>110</v>
      </c>
      <c r="J3730" s="1" t="s">
        <v>48</v>
      </c>
      <c r="K3730" s="9" t="str">
        <f t="shared" si="58"/>
        <v>GPA</v>
      </c>
    </row>
    <row r="3731" spans="1:11" ht="15" customHeight="1">
      <c r="A3731" s="1">
        <v>8</v>
      </c>
      <c r="B3731" s="1">
        <v>1953</v>
      </c>
      <c r="C3731" s="1" t="s">
        <v>20</v>
      </c>
      <c r="D3731" s="1" t="s">
        <v>1001</v>
      </c>
      <c r="E3731" s="1" t="s">
        <v>1002</v>
      </c>
      <c r="F3731" s="1">
        <v>47</v>
      </c>
      <c r="G3731" s="1">
        <v>7.17</v>
      </c>
      <c r="H3731" s="1">
        <v>7</v>
      </c>
      <c r="I3731" s="1">
        <v>15</v>
      </c>
      <c r="J3731" s="1" t="s">
        <v>48</v>
      </c>
      <c r="K3731" s="9" t="str">
        <f t="shared" si="58"/>
        <v>GPA</v>
      </c>
    </row>
    <row r="3732" spans="1:11" ht="15" customHeight="1">
      <c r="A3732" s="1">
        <v>8</v>
      </c>
      <c r="B3732" s="1">
        <v>1953</v>
      </c>
      <c r="C3732" s="1" t="s">
        <v>19</v>
      </c>
      <c r="D3732" s="1" t="s">
        <v>1001</v>
      </c>
      <c r="E3732" s="1" t="s">
        <v>1002</v>
      </c>
      <c r="F3732" s="1">
        <v>10</v>
      </c>
      <c r="G3732" s="1">
        <v>0.31</v>
      </c>
      <c r="H3732" s="1">
        <v>32</v>
      </c>
      <c r="I3732" s="1">
        <v>19</v>
      </c>
      <c r="J3732" s="1" t="s">
        <v>48</v>
      </c>
      <c r="K3732" s="9" t="str">
        <f t="shared" si="58"/>
        <v>GPA</v>
      </c>
    </row>
    <row r="3733" spans="1:11" ht="15" customHeight="1">
      <c r="A3733" s="1">
        <v>8</v>
      </c>
      <c r="B3733" s="1">
        <v>1953</v>
      </c>
      <c r="C3733" s="1" t="s">
        <v>53</v>
      </c>
      <c r="D3733" s="1" t="s">
        <v>1003</v>
      </c>
      <c r="E3733" s="1" t="s">
        <v>1004</v>
      </c>
      <c r="F3733" s="1">
        <v>9369</v>
      </c>
      <c r="G3733" s="1">
        <v>77.150000000000006</v>
      </c>
      <c r="H3733" s="1">
        <v>121</v>
      </c>
      <c r="I3733" s="1">
        <v>110</v>
      </c>
      <c r="J3733" s="1" t="s">
        <v>48</v>
      </c>
      <c r="K3733" s="9" t="str">
        <f t="shared" si="58"/>
        <v>GPA</v>
      </c>
    </row>
    <row r="3734" spans="1:11" ht="15" customHeight="1">
      <c r="A3734" s="1">
        <v>8</v>
      </c>
      <c r="B3734" s="1">
        <v>1953</v>
      </c>
      <c r="C3734" s="1" t="s">
        <v>53</v>
      </c>
      <c r="D3734" s="1" t="s">
        <v>1005</v>
      </c>
      <c r="E3734" s="1" t="s">
        <v>1006</v>
      </c>
      <c r="F3734" s="1">
        <v>8814</v>
      </c>
      <c r="G3734" s="1">
        <v>76.150000000000006</v>
      </c>
      <c r="H3734" s="1">
        <v>116</v>
      </c>
      <c r="I3734" s="1">
        <v>110</v>
      </c>
      <c r="J3734" s="1" t="s">
        <v>48</v>
      </c>
      <c r="K3734" s="9" t="str">
        <f t="shared" si="58"/>
        <v>GPA</v>
      </c>
    </row>
    <row r="3735" spans="1:11" ht="15" customHeight="1">
      <c r="A3735" s="1">
        <v>8</v>
      </c>
      <c r="B3735" s="1">
        <v>1953</v>
      </c>
      <c r="C3735" s="1" t="s">
        <v>18</v>
      </c>
      <c r="D3735" s="1" t="s">
        <v>1007</v>
      </c>
      <c r="E3735" s="1" t="s">
        <v>1008</v>
      </c>
      <c r="F3735" s="1">
        <v>44</v>
      </c>
      <c r="G3735" s="1">
        <v>4.62</v>
      </c>
      <c r="H3735" s="1">
        <v>10</v>
      </c>
      <c r="I3735" s="1">
        <v>18</v>
      </c>
      <c r="J3735" s="1" t="s">
        <v>48</v>
      </c>
      <c r="K3735" s="9" t="str">
        <f t="shared" si="58"/>
        <v>GPA</v>
      </c>
    </row>
    <row r="3736" spans="1:11" ht="15" customHeight="1">
      <c r="A3736" s="1">
        <v>8</v>
      </c>
      <c r="B3736" s="1">
        <v>1953</v>
      </c>
      <c r="C3736" s="1" t="s">
        <v>53</v>
      </c>
      <c r="D3736" s="1" t="s">
        <v>1007</v>
      </c>
      <c r="E3736" s="1" t="s">
        <v>1008</v>
      </c>
      <c r="F3736" s="1">
        <v>611</v>
      </c>
      <c r="G3736" s="1">
        <v>3.03</v>
      </c>
      <c r="H3736" s="1">
        <v>202</v>
      </c>
      <c r="I3736" s="1">
        <v>110</v>
      </c>
      <c r="J3736" s="1" t="s">
        <v>48</v>
      </c>
      <c r="K3736" s="9" t="str">
        <f t="shared" si="58"/>
        <v>GPA</v>
      </c>
    </row>
    <row r="3737" spans="1:11" ht="15" customHeight="1">
      <c r="A3737" s="1">
        <v>8</v>
      </c>
      <c r="B3737" s="1">
        <v>1953</v>
      </c>
      <c r="C3737" s="1" t="s">
        <v>53</v>
      </c>
      <c r="D3737" s="1" t="s">
        <v>4238</v>
      </c>
      <c r="E3737" s="1" t="s">
        <v>4239</v>
      </c>
      <c r="F3737" s="1">
        <v>4663</v>
      </c>
      <c r="G3737" s="1">
        <v>43.27</v>
      </c>
      <c r="H3737" s="1">
        <v>108</v>
      </c>
      <c r="I3737" s="1">
        <v>110</v>
      </c>
      <c r="J3737" s="1" t="s">
        <v>48</v>
      </c>
      <c r="K3737" s="9" t="str">
        <f t="shared" si="58"/>
        <v>GPA</v>
      </c>
    </row>
    <row r="3738" spans="1:11" ht="15" customHeight="1">
      <c r="A3738" s="1">
        <v>8</v>
      </c>
      <c r="B3738" s="1">
        <v>1953</v>
      </c>
      <c r="C3738" s="1" t="s">
        <v>53</v>
      </c>
      <c r="D3738" s="1" t="s">
        <v>1009</v>
      </c>
      <c r="E3738" s="1" t="s">
        <v>1010</v>
      </c>
      <c r="F3738" s="1">
        <v>3930</v>
      </c>
      <c r="G3738" s="1">
        <v>41.9</v>
      </c>
      <c r="H3738" s="1">
        <v>94</v>
      </c>
      <c r="I3738" s="1">
        <v>110</v>
      </c>
      <c r="J3738" s="1" t="s">
        <v>48</v>
      </c>
      <c r="K3738" s="9" t="str">
        <f t="shared" si="58"/>
        <v>GPA</v>
      </c>
    </row>
    <row r="3739" spans="1:11" ht="15" customHeight="1">
      <c r="A3739" s="1">
        <v>8</v>
      </c>
      <c r="B3739" s="1">
        <v>1953</v>
      </c>
      <c r="C3739" s="1" t="s">
        <v>53</v>
      </c>
      <c r="D3739" s="1" t="s">
        <v>1011</v>
      </c>
      <c r="E3739" s="1" t="s">
        <v>1012</v>
      </c>
      <c r="F3739" s="1">
        <v>10811</v>
      </c>
      <c r="G3739" s="1">
        <v>76.69</v>
      </c>
      <c r="H3739" s="1">
        <v>141</v>
      </c>
      <c r="I3739" s="1">
        <v>110</v>
      </c>
      <c r="J3739" s="1" t="s">
        <v>48</v>
      </c>
      <c r="K3739" s="9" t="str">
        <f t="shared" si="58"/>
        <v>GPA</v>
      </c>
    </row>
    <row r="3740" spans="1:11" ht="15" customHeight="1">
      <c r="A3740" s="1">
        <v>8</v>
      </c>
      <c r="B3740" s="1">
        <v>1953</v>
      </c>
      <c r="C3740" s="1" t="s">
        <v>20</v>
      </c>
      <c r="D3740" s="1" t="s">
        <v>1013</v>
      </c>
      <c r="E3740" s="1" t="s">
        <v>1014</v>
      </c>
      <c r="F3740" s="1">
        <v>11</v>
      </c>
      <c r="G3740" s="1">
        <v>0.86</v>
      </c>
      <c r="H3740" s="1">
        <v>13</v>
      </c>
      <c r="I3740" s="1">
        <v>15</v>
      </c>
      <c r="J3740" s="1" t="s">
        <v>48</v>
      </c>
      <c r="K3740" s="9" t="str">
        <f t="shared" si="58"/>
        <v>GPA</v>
      </c>
    </row>
    <row r="3741" spans="1:11" ht="15" customHeight="1">
      <c r="A3741" s="1">
        <v>8</v>
      </c>
      <c r="B3741" s="1">
        <v>1953</v>
      </c>
      <c r="C3741" s="1" t="s">
        <v>53</v>
      </c>
      <c r="D3741" s="1" t="s">
        <v>1013</v>
      </c>
      <c r="E3741" s="1" t="s">
        <v>1014</v>
      </c>
      <c r="F3741" s="1">
        <v>12534</v>
      </c>
      <c r="G3741" s="1">
        <v>64.739999999999995</v>
      </c>
      <c r="H3741" s="1">
        <v>194</v>
      </c>
      <c r="I3741" s="1">
        <v>110</v>
      </c>
      <c r="J3741" s="1" t="s">
        <v>48</v>
      </c>
      <c r="K3741" s="9" t="str">
        <f t="shared" si="58"/>
        <v>GPA</v>
      </c>
    </row>
    <row r="3742" spans="1:11" ht="15" customHeight="1">
      <c r="A3742" s="1">
        <v>8</v>
      </c>
      <c r="B3742" s="1">
        <v>1953</v>
      </c>
      <c r="C3742" s="1" t="s">
        <v>53</v>
      </c>
      <c r="D3742" s="1" t="s">
        <v>1017</v>
      </c>
      <c r="E3742" s="1" t="s">
        <v>1018</v>
      </c>
      <c r="F3742" s="1">
        <v>9523</v>
      </c>
      <c r="G3742" s="1">
        <v>67.87</v>
      </c>
      <c r="H3742" s="1">
        <v>140</v>
      </c>
      <c r="I3742" s="1">
        <v>110</v>
      </c>
      <c r="J3742" s="1" t="s">
        <v>48</v>
      </c>
      <c r="K3742" s="9" t="str">
        <f t="shared" si="58"/>
        <v>GPA</v>
      </c>
    </row>
    <row r="3743" spans="1:11" ht="15" customHeight="1">
      <c r="A3743" s="1">
        <v>8</v>
      </c>
      <c r="B3743" s="1">
        <v>1953</v>
      </c>
      <c r="C3743" s="1" t="s">
        <v>53</v>
      </c>
      <c r="D3743" s="1" t="s">
        <v>1019</v>
      </c>
      <c r="E3743" s="1" t="s">
        <v>1020</v>
      </c>
      <c r="F3743" s="1">
        <v>7174</v>
      </c>
      <c r="G3743" s="1">
        <v>77.44</v>
      </c>
      <c r="H3743" s="1">
        <v>93</v>
      </c>
      <c r="I3743" s="1">
        <v>110</v>
      </c>
      <c r="J3743" s="1" t="s">
        <v>48</v>
      </c>
      <c r="K3743" s="9" t="str">
        <f t="shared" si="58"/>
        <v>GPA</v>
      </c>
    </row>
    <row r="3744" spans="1:11" ht="15" customHeight="1">
      <c r="A3744" s="1">
        <v>8</v>
      </c>
      <c r="B3744" s="1">
        <v>1953</v>
      </c>
      <c r="C3744" s="1" t="s">
        <v>53</v>
      </c>
      <c r="D3744" s="1" t="s">
        <v>1023</v>
      </c>
      <c r="E3744" s="1" t="s">
        <v>1024</v>
      </c>
      <c r="F3744" s="1">
        <v>5494</v>
      </c>
      <c r="G3744" s="1">
        <v>54.61</v>
      </c>
      <c r="H3744" s="1">
        <v>101</v>
      </c>
      <c r="I3744" s="1">
        <v>110</v>
      </c>
      <c r="J3744" s="1" t="s">
        <v>48</v>
      </c>
      <c r="K3744" s="9" t="str">
        <f t="shared" si="58"/>
        <v>GPA</v>
      </c>
    </row>
    <row r="3745" spans="1:11" ht="15" customHeight="1">
      <c r="A3745" s="1">
        <v>8</v>
      </c>
      <c r="B3745" s="1">
        <v>1953</v>
      </c>
      <c r="C3745" s="1" t="s">
        <v>18</v>
      </c>
      <c r="D3745" s="1" t="s">
        <v>1027</v>
      </c>
      <c r="E3745" s="1" t="s">
        <v>1028</v>
      </c>
      <c r="F3745" s="1">
        <v>19</v>
      </c>
      <c r="G3745" s="1">
        <v>0.17</v>
      </c>
      <c r="H3745" s="1">
        <v>112</v>
      </c>
      <c r="I3745" s="1">
        <v>18</v>
      </c>
      <c r="J3745" s="1" t="s">
        <v>48</v>
      </c>
      <c r="K3745" s="9" t="str">
        <f t="shared" si="58"/>
        <v>GPA</v>
      </c>
    </row>
    <row r="3746" spans="1:11" ht="15" customHeight="1">
      <c r="A3746" s="1">
        <v>8</v>
      </c>
      <c r="B3746" s="1">
        <v>1953</v>
      </c>
      <c r="C3746" s="1" t="s">
        <v>20</v>
      </c>
      <c r="D3746" s="1" t="s">
        <v>1027</v>
      </c>
      <c r="E3746" s="1" t="s">
        <v>1028</v>
      </c>
      <c r="F3746" s="1">
        <v>2</v>
      </c>
      <c r="G3746" s="1">
        <v>0.53</v>
      </c>
      <c r="H3746" s="1">
        <v>4</v>
      </c>
      <c r="I3746" s="1">
        <v>15</v>
      </c>
      <c r="J3746" s="1" t="s">
        <v>48</v>
      </c>
      <c r="K3746" s="9" t="str">
        <f t="shared" si="58"/>
        <v>GPA</v>
      </c>
    </row>
    <row r="3747" spans="1:11" ht="15" customHeight="1">
      <c r="A3747" s="1">
        <v>8</v>
      </c>
      <c r="B3747" s="1">
        <v>1953</v>
      </c>
      <c r="C3747" s="1" t="s">
        <v>19</v>
      </c>
      <c r="D3747" s="1" t="s">
        <v>1027</v>
      </c>
      <c r="E3747" s="1" t="s">
        <v>1028</v>
      </c>
      <c r="F3747" s="1">
        <v>2195</v>
      </c>
      <c r="G3747" s="1">
        <v>41.6</v>
      </c>
      <c r="H3747" s="1">
        <v>53</v>
      </c>
      <c r="I3747" s="1">
        <v>19</v>
      </c>
      <c r="J3747" s="1" t="s">
        <v>48</v>
      </c>
      <c r="K3747" s="9" t="str">
        <f t="shared" si="58"/>
        <v>GPA</v>
      </c>
    </row>
    <row r="3748" spans="1:11" ht="15" customHeight="1">
      <c r="A3748" s="1">
        <v>8</v>
      </c>
      <c r="B3748" s="1">
        <v>1953</v>
      </c>
      <c r="C3748" s="1" t="s">
        <v>53</v>
      </c>
      <c r="D3748" s="1" t="s">
        <v>1029</v>
      </c>
      <c r="E3748" s="1" t="s">
        <v>1030</v>
      </c>
      <c r="F3748" s="1">
        <v>10330</v>
      </c>
      <c r="G3748" s="1">
        <v>70.209999999999994</v>
      </c>
      <c r="H3748" s="1">
        <v>147</v>
      </c>
      <c r="I3748" s="1">
        <v>110</v>
      </c>
      <c r="J3748" s="1" t="s">
        <v>48</v>
      </c>
      <c r="K3748" s="9" t="str">
        <f t="shared" si="58"/>
        <v>GPA</v>
      </c>
    </row>
    <row r="3749" spans="1:11" ht="15" customHeight="1">
      <c r="A3749" s="1">
        <v>8</v>
      </c>
      <c r="B3749" s="1">
        <v>1953</v>
      </c>
      <c r="C3749" s="1" t="s">
        <v>53</v>
      </c>
      <c r="D3749" s="1" t="s">
        <v>1031</v>
      </c>
      <c r="E3749" s="1" t="s">
        <v>1032</v>
      </c>
      <c r="F3749" s="1">
        <v>12364</v>
      </c>
      <c r="G3749" s="1">
        <v>79.989999999999995</v>
      </c>
      <c r="H3749" s="1">
        <v>155</v>
      </c>
      <c r="I3749" s="1">
        <v>110</v>
      </c>
      <c r="J3749" s="1" t="s">
        <v>48</v>
      </c>
      <c r="K3749" s="9" t="str">
        <f t="shared" si="58"/>
        <v>GPA</v>
      </c>
    </row>
    <row r="3750" spans="1:11" ht="15" customHeight="1">
      <c r="A3750" s="1">
        <v>8</v>
      </c>
      <c r="B3750" s="1">
        <v>1953</v>
      </c>
      <c r="C3750" s="1" t="s">
        <v>53</v>
      </c>
      <c r="D3750" s="1" t="s">
        <v>1033</v>
      </c>
      <c r="E3750" s="1" t="s">
        <v>1034</v>
      </c>
      <c r="F3750" s="1">
        <v>8798</v>
      </c>
      <c r="G3750" s="1">
        <v>58.97</v>
      </c>
      <c r="H3750" s="1">
        <v>149</v>
      </c>
      <c r="I3750" s="1">
        <v>110</v>
      </c>
      <c r="J3750" s="1" t="s">
        <v>48</v>
      </c>
      <c r="K3750" s="9" t="str">
        <f t="shared" si="58"/>
        <v>GPA</v>
      </c>
    </row>
    <row r="3751" spans="1:11" ht="15" customHeight="1">
      <c r="A3751" s="1">
        <v>8</v>
      </c>
      <c r="B3751" s="1">
        <v>1953</v>
      </c>
      <c r="C3751" s="1" t="s">
        <v>53</v>
      </c>
      <c r="D3751" s="1" t="s">
        <v>4240</v>
      </c>
      <c r="E3751" s="1" t="s">
        <v>4241</v>
      </c>
      <c r="F3751" s="1">
        <v>1487</v>
      </c>
      <c r="G3751" s="1">
        <v>38.74</v>
      </c>
      <c r="H3751" s="1">
        <v>38</v>
      </c>
      <c r="I3751" s="1">
        <v>110</v>
      </c>
      <c r="J3751" s="1" t="s">
        <v>48</v>
      </c>
      <c r="K3751" s="9" t="str">
        <f t="shared" si="58"/>
        <v>GPA</v>
      </c>
    </row>
    <row r="3752" spans="1:11" ht="15" customHeight="1">
      <c r="A3752" s="1">
        <v>8</v>
      </c>
      <c r="B3752" s="1">
        <v>1953</v>
      </c>
      <c r="C3752" s="1" t="s">
        <v>53</v>
      </c>
      <c r="D3752" s="1" t="s">
        <v>1035</v>
      </c>
      <c r="E3752" s="1" t="s">
        <v>1036</v>
      </c>
      <c r="F3752" s="1">
        <v>188</v>
      </c>
      <c r="G3752" s="1">
        <v>0.48</v>
      </c>
      <c r="H3752" s="1">
        <v>392</v>
      </c>
      <c r="I3752" s="1">
        <v>110</v>
      </c>
      <c r="J3752" s="1" t="s">
        <v>48</v>
      </c>
      <c r="K3752" s="9" t="str">
        <f t="shared" si="58"/>
        <v>GPA</v>
      </c>
    </row>
    <row r="3753" spans="1:11" ht="15" customHeight="1">
      <c r="A3753" s="1">
        <v>8</v>
      </c>
      <c r="B3753" s="1">
        <v>1953</v>
      </c>
      <c r="C3753" s="1" t="s">
        <v>53</v>
      </c>
      <c r="D3753" s="1" t="s">
        <v>1037</v>
      </c>
      <c r="E3753" s="1" t="s">
        <v>1038</v>
      </c>
      <c r="F3753" s="1">
        <v>7064</v>
      </c>
      <c r="G3753" s="1">
        <v>60.03</v>
      </c>
      <c r="H3753" s="1">
        <v>118</v>
      </c>
      <c r="I3753" s="1">
        <v>110</v>
      </c>
      <c r="J3753" s="1" t="s">
        <v>48</v>
      </c>
      <c r="K3753" s="9" t="str">
        <f t="shared" si="58"/>
        <v>GPA</v>
      </c>
    </row>
    <row r="3754" spans="1:11" ht="15" customHeight="1">
      <c r="A3754" s="1">
        <v>8</v>
      </c>
      <c r="B3754" s="1">
        <v>1953</v>
      </c>
      <c r="C3754" s="1" t="s">
        <v>53</v>
      </c>
      <c r="D3754" s="1" t="s">
        <v>4242</v>
      </c>
      <c r="E3754" s="1" t="s">
        <v>4243</v>
      </c>
      <c r="F3754" s="1">
        <v>3112</v>
      </c>
      <c r="G3754" s="1">
        <v>21.31</v>
      </c>
      <c r="H3754" s="1">
        <v>146</v>
      </c>
      <c r="I3754" s="1">
        <v>110</v>
      </c>
      <c r="J3754" s="1" t="s">
        <v>48</v>
      </c>
      <c r="K3754" s="9" t="str">
        <f t="shared" si="58"/>
        <v>GPA</v>
      </c>
    </row>
    <row r="3755" spans="1:11" ht="15" customHeight="1">
      <c r="A3755" s="1">
        <v>8</v>
      </c>
      <c r="B3755" s="1">
        <v>1953</v>
      </c>
      <c r="C3755" s="1" t="s">
        <v>53</v>
      </c>
      <c r="D3755" s="1" t="s">
        <v>4244</v>
      </c>
      <c r="E3755" s="1" t="s">
        <v>4245</v>
      </c>
      <c r="F3755" s="1">
        <v>1388</v>
      </c>
      <c r="G3755" s="1">
        <v>12.3</v>
      </c>
      <c r="H3755" s="1">
        <v>113</v>
      </c>
      <c r="I3755" s="1">
        <v>110</v>
      </c>
      <c r="J3755" s="1" t="s">
        <v>48</v>
      </c>
      <c r="K3755" s="9" t="str">
        <f t="shared" si="58"/>
        <v>GPA</v>
      </c>
    </row>
    <row r="3756" spans="1:11" ht="15" customHeight="1">
      <c r="A3756" s="1">
        <v>8</v>
      </c>
      <c r="B3756" s="1">
        <v>1953</v>
      </c>
      <c r="C3756" s="1" t="s">
        <v>53</v>
      </c>
      <c r="D3756" s="1" t="s">
        <v>4246</v>
      </c>
      <c r="E3756" s="1" t="s">
        <v>4247</v>
      </c>
      <c r="F3756" s="1">
        <v>1693</v>
      </c>
      <c r="G3756" s="1">
        <v>15.27</v>
      </c>
      <c r="H3756" s="1">
        <v>111</v>
      </c>
      <c r="I3756" s="1">
        <v>110</v>
      </c>
      <c r="J3756" s="1" t="s">
        <v>48</v>
      </c>
      <c r="K3756" s="9" t="str">
        <f t="shared" si="58"/>
        <v>GPA</v>
      </c>
    </row>
    <row r="3757" spans="1:11" ht="15" customHeight="1">
      <c r="A3757" s="1">
        <v>8</v>
      </c>
      <c r="B3757" s="1">
        <v>1953</v>
      </c>
      <c r="C3757" s="1" t="s">
        <v>53</v>
      </c>
      <c r="D3757" s="1" t="s">
        <v>4248</v>
      </c>
      <c r="E3757" s="1" t="s">
        <v>4249</v>
      </c>
      <c r="F3757" s="1">
        <v>3392</v>
      </c>
      <c r="G3757" s="1">
        <v>19.5</v>
      </c>
      <c r="H3757" s="1">
        <v>174</v>
      </c>
      <c r="I3757" s="1">
        <v>110</v>
      </c>
      <c r="J3757" s="1" t="s">
        <v>48</v>
      </c>
      <c r="K3757" s="9" t="str">
        <f t="shared" si="58"/>
        <v>GPA</v>
      </c>
    </row>
    <row r="3758" spans="1:11" ht="15" customHeight="1">
      <c r="A3758" s="1">
        <v>8</v>
      </c>
      <c r="B3758" s="1">
        <v>1953</v>
      </c>
      <c r="C3758" s="1" t="s">
        <v>53</v>
      </c>
      <c r="D3758" s="1" t="s">
        <v>4250</v>
      </c>
      <c r="E3758" s="1" t="s">
        <v>4251</v>
      </c>
      <c r="F3758" s="1">
        <v>4867</v>
      </c>
      <c r="G3758" s="1">
        <v>47.14</v>
      </c>
      <c r="H3758" s="1">
        <v>103</v>
      </c>
      <c r="I3758" s="1">
        <v>110</v>
      </c>
      <c r="J3758" s="1" t="s">
        <v>48</v>
      </c>
      <c r="K3758" s="9" t="str">
        <f t="shared" si="58"/>
        <v>GPA</v>
      </c>
    </row>
    <row r="3759" spans="1:11" ht="15" customHeight="1">
      <c r="A3759" s="1">
        <v>8</v>
      </c>
      <c r="B3759" s="1">
        <v>1953</v>
      </c>
      <c r="C3759" s="1" t="s">
        <v>53</v>
      </c>
      <c r="D3759" s="1" t="s">
        <v>4252</v>
      </c>
      <c r="E3759" s="1" t="s">
        <v>4253</v>
      </c>
      <c r="F3759" s="1">
        <v>2158</v>
      </c>
      <c r="G3759" s="1">
        <v>18.149999999999999</v>
      </c>
      <c r="H3759" s="1">
        <v>119</v>
      </c>
      <c r="I3759" s="1">
        <v>110</v>
      </c>
      <c r="J3759" s="1" t="s">
        <v>48</v>
      </c>
      <c r="K3759" s="9" t="str">
        <f t="shared" si="58"/>
        <v>GPA</v>
      </c>
    </row>
    <row r="3760" spans="1:11" ht="15" customHeight="1">
      <c r="A3760" s="1">
        <v>8</v>
      </c>
      <c r="B3760" s="1">
        <v>1953</v>
      </c>
      <c r="C3760" s="1" t="s">
        <v>53</v>
      </c>
      <c r="D3760" s="1" t="s">
        <v>4254</v>
      </c>
      <c r="E3760" s="1" t="s">
        <v>4255</v>
      </c>
      <c r="F3760" s="1">
        <v>6287</v>
      </c>
      <c r="G3760" s="1">
        <v>48.81</v>
      </c>
      <c r="H3760" s="1">
        <v>129</v>
      </c>
      <c r="I3760" s="1">
        <v>110</v>
      </c>
      <c r="J3760" s="1" t="s">
        <v>48</v>
      </c>
      <c r="K3760" s="9" t="str">
        <f t="shared" si="58"/>
        <v>GPA</v>
      </c>
    </row>
    <row r="3761" spans="1:11" ht="15" customHeight="1">
      <c r="A3761" s="1">
        <v>8</v>
      </c>
      <c r="B3761" s="1">
        <v>1953</v>
      </c>
      <c r="C3761" s="1" t="s">
        <v>53</v>
      </c>
      <c r="D3761" s="1" t="s">
        <v>4256</v>
      </c>
      <c r="E3761" s="1" t="s">
        <v>4257</v>
      </c>
      <c r="F3761" s="1">
        <v>653</v>
      </c>
      <c r="G3761" s="1">
        <v>2.3199999999999998</v>
      </c>
      <c r="H3761" s="1">
        <v>281</v>
      </c>
      <c r="I3761" s="1">
        <v>110</v>
      </c>
      <c r="J3761" s="1" t="s">
        <v>48</v>
      </c>
      <c r="K3761" s="9" t="str">
        <f t="shared" si="58"/>
        <v>GPA</v>
      </c>
    </row>
    <row r="3762" spans="1:11" ht="15" customHeight="1">
      <c r="A3762" s="1">
        <v>8</v>
      </c>
      <c r="B3762" s="1">
        <v>1953</v>
      </c>
      <c r="C3762" s="1" t="s">
        <v>53</v>
      </c>
      <c r="D3762" s="1" t="s">
        <v>4258</v>
      </c>
      <c r="E3762" s="1" t="s">
        <v>4259</v>
      </c>
      <c r="F3762" s="1">
        <v>163</v>
      </c>
      <c r="G3762" s="1">
        <v>0.65</v>
      </c>
      <c r="H3762" s="1">
        <v>251</v>
      </c>
      <c r="I3762" s="1">
        <v>110</v>
      </c>
      <c r="J3762" s="1" t="s">
        <v>48</v>
      </c>
      <c r="K3762" s="9" t="str">
        <f t="shared" si="58"/>
        <v>GPA</v>
      </c>
    </row>
    <row r="3763" spans="1:11" ht="15" customHeight="1">
      <c r="A3763" s="1">
        <v>8</v>
      </c>
      <c r="B3763" s="1">
        <v>1953</v>
      </c>
      <c r="C3763" s="1" t="s">
        <v>18</v>
      </c>
      <c r="D3763" s="1" t="s">
        <v>1039</v>
      </c>
      <c r="E3763" s="1" t="s">
        <v>1040</v>
      </c>
      <c r="F3763" s="1">
        <v>1010</v>
      </c>
      <c r="G3763" s="1">
        <v>30.15</v>
      </c>
      <c r="H3763" s="1">
        <v>33</v>
      </c>
      <c r="I3763" s="1">
        <v>18</v>
      </c>
      <c r="J3763" s="1" t="s">
        <v>48</v>
      </c>
      <c r="K3763" s="9" t="str">
        <f t="shared" si="58"/>
        <v>GPA</v>
      </c>
    </row>
    <row r="3764" spans="1:11" ht="15" customHeight="1">
      <c r="A3764" s="1">
        <v>8</v>
      </c>
      <c r="B3764" s="1">
        <v>1953</v>
      </c>
      <c r="C3764" s="1" t="s">
        <v>20</v>
      </c>
      <c r="D3764" s="1" t="s">
        <v>1039</v>
      </c>
      <c r="E3764" s="1" t="s">
        <v>1040</v>
      </c>
      <c r="F3764" s="1">
        <v>68</v>
      </c>
      <c r="G3764" s="1">
        <v>0.72</v>
      </c>
      <c r="H3764" s="1">
        <v>94</v>
      </c>
      <c r="I3764" s="1">
        <v>15</v>
      </c>
      <c r="J3764" s="1" t="s">
        <v>48</v>
      </c>
      <c r="K3764" s="9" t="str">
        <f t="shared" si="58"/>
        <v>GPA</v>
      </c>
    </row>
    <row r="3765" spans="1:11" ht="15" customHeight="1">
      <c r="A3765" s="1">
        <v>8</v>
      </c>
      <c r="B3765" s="1">
        <v>1953</v>
      </c>
      <c r="C3765" s="1" t="s">
        <v>19</v>
      </c>
      <c r="D3765" s="1" t="s">
        <v>1039</v>
      </c>
      <c r="E3765" s="1" t="s">
        <v>1040</v>
      </c>
      <c r="F3765" s="1">
        <v>774</v>
      </c>
      <c r="G3765" s="1">
        <v>21.98</v>
      </c>
      <c r="H3765" s="1">
        <v>35</v>
      </c>
      <c r="I3765" s="1">
        <v>19</v>
      </c>
      <c r="J3765" s="1" t="s">
        <v>48</v>
      </c>
      <c r="K3765" s="9" t="str">
        <f t="shared" si="58"/>
        <v>GPA</v>
      </c>
    </row>
    <row r="3766" spans="1:11" ht="15" customHeight="1">
      <c r="A3766" s="1">
        <v>8</v>
      </c>
      <c r="B3766" s="1">
        <v>1953</v>
      </c>
      <c r="C3766" s="1" t="s">
        <v>53</v>
      </c>
      <c r="D3766" s="1" t="s">
        <v>1039</v>
      </c>
      <c r="E3766" s="1" t="s">
        <v>1040</v>
      </c>
      <c r="F3766" s="1">
        <v>310</v>
      </c>
      <c r="G3766" s="1">
        <v>1.75</v>
      </c>
      <c r="H3766" s="1">
        <v>177</v>
      </c>
      <c r="I3766" s="1">
        <v>110</v>
      </c>
      <c r="J3766" s="1" t="s">
        <v>48</v>
      </c>
      <c r="K3766" s="9" t="str">
        <f t="shared" si="58"/>
        <v>GPA</v>
      </c>
    </row>
    <row r="3767" spans="1:11" ht="15" customHeight="1">
      <c r="A3767" s="1">
        <v>8</v>
      </c>
      <c r="B3767" s="1">
        <v>1953</v>
      </c>
      <c r="C3767" s="1" t="s">
        <v>18</v>
      </c>
      <c r="D3767" s="1" t="s">
        <v>1041</v>
      </c>
      <c r="E3767" s="1" t="s">
        <v>1042</v>
      </c>
      <c r="F3767" s="1">
        <v>1317</v>
      </c>
      <c r="G3767" s="1">
        <v>19.12</v>
      </c>
      <c r="H3767" s="1">
        <v>69</v>
      </c>
      <c r="I3767" s="1">
        <v>18</v>
      </c>
      <c r="J3767" s="1" t="s">
        <v>48</v>
      </c>
      <c r="K3767" s="9" t="str">
        <f t="shared" si="58"/>
        <v>GPA</v>
      </c>
    </row>
    <row r="3768" spans="1:11" ht="15" customHeight="1">
      <c r="A3768" s="1">
        <v>8</v>
      </c>
      <c r="B3768" s="1">
        <v>1953</v>
      </c>
      <c r="C3768" s="1" t="s">
        <v>53</v>
      </c>
      <c r="D3768" s="1" t="s">
        <v>1041</v>
      </c>
      <c r="E3768" s="1" t="s">
        <v>1042</v>
      </c>
      <c r="F3768" s="1">
        <v>24</v>
      </c>
      <c r="G3768" s="1">
        <v>0.04</v>
      </c>
      <c r="H3768" s="1">
        <v>600</v>
      </c>
      <c r="I3768" s="1">
        <v>110</v>
      </c>
      <c r="J3768" s="1" t="s">
        <v>48</v>
      </c>
      <c r="K3768" s="9" t="str">
        <f t="shared" si="58"/>
        <v>GPA</v>
      </c>
    </row>
    <row r="3769" spans="1:11" ht="15" customHeight="1">
      <c r="A3769" s="1">
        <v>8</v>
      </c>
      <c r="B3769" s="1">
        <v>1953</v>
      </c>
      <c r="C3769" s="1" t="s">
        <v>21</v>
      </c>
      <c r="D3769" s="1" t="s">
        <v>1043</v>
      </c>
      <c r="E3769" s="1" t="s">
        <v>1044</v>
      </c>
      <c r="F3769" s="1">
        <v>1553</v>
      </c>
      <c r="G3769" s="1">
        <v>33.880000000000003</v>
      </c>
      <c r="H3769" s="1">
        <v>46</v>
      </c>
      <c r="I3769" s="1">
        <v>19</v>
      </c>
      <c r="J3769" s="1" t="s">
        <v>48</v>
      </c>
      <c r="K3769" s="9" t="str">
        <f t="shared" si="58"/>
        <v>GPA</v>
      </c>
    </row>
    <row r="3770" spans="1:11" ht="15" customHeight="1">
      <c r="A3770" s="1">
        <v>8</v>
      </c>
      <c r="B3770" s="1">
        <v>1953</v>
      </c>
      <c r="C3770" s="1" t="s">
        <v>53</v>
      </c>
      <c r="D3770" s="1" t="s">
        <v>1043</v>
      </c>
      <c r="E3770" s="1" t="s">
        <v>1044</v>
      </c>
      <c r="F3770" s="1">
        <v>262</v>
      </c>
      <c r="G3770" s="1">
        <v>3.05</v>
      </c>
      <c r="H3770" s="1">
        <v>86</v>
      </c>
      <c r="I3770" s="1">
        <v>110</v>
      </c>
      <c r="J3770" s="1" t="s">
        <v>48</v>
      </c>
      <c r="K3770" s="9" t="str">
        <f t="shared" si="58"/>
        <v>GPA</v>
      </c>
    </row>
    <row r="3771" spans="1:11" ht="15" customHeight="1">
      <c r="A3771" s="1">
        <v>8</v>
      </c>
      <c r="B3771" s="1">
        <v>1953</v>
      </c>
      <c r="C3771" s="1" t="s">
        <v>18</v>
      </c>
      <c r="D3771" s="1" t="s">
        <v>1045</v>
      </c>
      <c r="E3771" s="1" t="s">
        <v>1046</v>
      </c>
      <c r="F3771" s="1">
        <v>903</v>
      </c>
      <c r="G3771" s="1">
        <v>37.880000000000003</v>
      </c>
      <c r="H3771" s="1">
        <v>24</v>
      </c>
      <c r="I3771" s="1">
        <v>18</v>
      </c>
      <c r="J3771" s="1" t="s">
        <v>48</v>
      </c>
      <c r="K3771" s="9" t="str">
        <f t="shared" si="58"/>
        <v>GPA</v>
      </c>
    </row>
    <row r="3772" spans="1:11" ht="15" customHeight="1">
      <c r="A3772" s="1">
        <v>8</v>
      </c>
      <c r="B3772" s="1">
        <v>1953</v>
      </c>
      <c r="C3772" s="1" t="s">
        <v>20</v>
      </c>
      <c r="D3772" s="1" t="s">
        <v>1045</v>
      </c>
      <c r="E3772" s="1" t="s">
        <v>1046</v>
      </c>
      <c r="F3772" s="1">
        <v>877</v>
      </c>
      <c r="G3772" s="1">
        <v>52.93</v>
      </c>
      <c r="H3772" s="1">
        <v>17</v>
      </c>
      <c r="I3772" s="1">
        <v>15</v>
      </c>
      <c r="J3772" s="1" t="s">
        <v>48</v>
      </c>
      <c r="K3772" s="9" t="str">
        <f t="shared" si="58"/>
        <v>GPA</v>
      </c>
    </row>
    <row r="3773" spans="1:11" ht="15" customHeight="1">
      <c r="A3773" s="1">
        <v>8</v>
      </c>
      <c r="B3773" s="1">
        <v>1953</v>
      </c>
      <c r="C3773" s="1" t="s">
        <v>19</v>
      </c>
      <c r="D3773" s="1" t="s">
        <v>1045</v>
      </c>
      <c r="E3773" s="1" t="s">
        <v>1046</v>
      </c>
      <c r="F3773" s="1">
        <v>98</v>
      </c>
      <c r="G3773" s="1">
        <v>1.93</v>
      </c>
      <c r="H3773" s="1">
        <v>51</v>
      </c>
      <c r="I3773" s="1">
        <v>19</v>
      </c>
      <c r="J3773" s="1" t="s">
        <v>48</v>
      </c>
      <c r="K3773" s="9" t="str">
        <f t="shared" si="58"/>
        <v>GPA</v>
      </c>
    </row>
    <row r="3774" spans="1:11" ht="15" customHeight="1">
      <c r="A3774" s="1">
        <v>8</v>
      </c>
      <c r="B3774" s="1">
        <v>1953</v>
      </c>
      <c r="C3774" s="1" t="s">
        <v>53</v>
      </c>
      <c r="D3774" s="1" t="s">
        <v>1045</v>
      </c>
      <c r="E3774" s="1" t="s">
        <v>1046</v>
      </c>
      <c r="F3774" s="1">
        <v>21</v>
      </c>
      <c r="G3774" s="1">
        <v>0</v>
      </c>
      <c r="H3774" s="1">
        <v>0</v>
      </c>
      <c r="I3774" s="1">
        <v>110</v>
      </c>
      <c r="J3774" s="1" t="s">
        <v>48</v>
      </c>
      <c r="K3774" s="9" t="str">
        <f t="shared" si="58"/>
        <v>GPA</v>
      </c>
    </row>
    <row r="3775" spans="1:11" ht="15" customHeight="1">
      <c r="A3775" s="1">
        <v>8</v>
      </c>
      <c r="B3775" s="1">
        <v>1953</v>
      </c>
      <c r="C3775" s="1" t="s">
        <v>18</v>
      </c>
      <c r="D3775" s="1" t="s">
        <v>1047</v>
      </c>
      <c r="E3775" s="1" t="s">
        <v>1048</v>
      </c>
      <c r="F3775" s="1">
        <v>1046</v>
      </c>
      <c r="G3775" s="1">
        <v>33.630000000000003</v>
      </c>
      <c r="H3775" s="1">
        <v>31</v>
      </c>
      <c r="I3775" s="1">
        <v>18</v>
      </c>
      <c r="J3775" s="1" t="s">
        <v>48</v>
      </c>
      <c r="K3775" s="9" t="str">
        <f t="shared" si="58"/>
        <v>GPA</v>
      </c>
    </row>
    <row r="3776" spans="1:11" ht="15" customHeight="1">
      <c r="A3776" s="1">
        <v>8</v>
      </c>
      <c r="B3776" s="1">
        <v>1953</v>
      </c>
      <c r="C3776" s="1" t="s">
        <v>18</v>
      </c>
      <c r="D3776" s="1" t="s">
        <v>1049</v>
      </c>
      <c r="E3776" s="1" t="s">
        <v>1050</v>
      </c>
      <c r="F3776" s="1">
        <v>2</v>
      </c>
      <c r="G3776" s="1">
        <v>0.45</v>
      </c>
      <c r="H3776" s="1">
        <v>4</v>
      </c>
      <c r="I3776" s="1">
        <v>18</v>
      </c>
      <c r="J3776" s="1" t="s">
        <v>48</v>
      </c>
      <c r="K3776" s="9" t="str">
        <f t="shared" si="58"/>
        <v>GPA</v>
      </c>
    </row>
    <row r="3777" spans="1:11" ht="15" customHeight="1">
      <c r="A3777" s="1">
        <v>8</v>
      </c>
      <c r="B3777" s="1">
        <v>1953</v>
      </c>
      <c r="C3777" s="1" t="s">
        <v>20</v>
      </c>
      <c r="D3777" s="1" t="s">
        <v>1049</v>
      </c>
      <c r="E3777" s="1" t="s">
        <v>1050</v>
      </c>
      <c r="F3777" s="1">
        <v>1</v>
      </c>
      <c r="G3777" s="1">
        <v>2.31</v>
      </c>
      <c r="H3777" s="1">
        <v>0</v>
      </c>
      <c r="I3777" s="1">
        <v>15</v>
      </c>
      <c r="J3777" s="1" t="s">
        <v>48</v>
      </c>
      <c r="K3777" s="9" t="str">
        <f t="shared" si="58"/>
        <v>GPA</v>
      </c>
    </row>
    <row r="3778" spans="1:11" ht="15" customHeight="1">
      <c r="A3778" s="1">
        <v>8</v>
      </c>
      <c r="B3778" s="1">
        <v>1953</v>
      </c>
      <c r="C3778" s="1" t="s">
        <v>19</v>
      </c>
      <c r="D3778" s="1" t="s">
        <v>1049</v>
      </c>
      <c r="E3778" s="1" t="s">
        <v>1050</v>
      </c>
      <c r="F3778" s="1">
        <v>2</v>
      </c>
      <c r="G3778" s="1">
        <v>14.18</v>
      </c>
      <c r="H3778" s="1">
        <v>0</v>
      </c>
      <c r="I3778" s="1">
        <v>19</v>
      </c>
      <c r="J3778" s="1" t="s">
        <v>48</v>
      </c>
      <c r="K3778" s="9" t="str">
        <f t="shared" ref="K3778:K3841" si="59">IF(J3778&lt;&gt;"",IF(OR(UPPER(J3778)="TERCEIRO",UPPER(J3778)="TERCEIRA"),"TERCEIRA",IF(UPPER(J3778)="GPA","GPA",J3778)),IF(LEFT(D3778,1)="T","TERCEIRA","GPA"))</f>
        <v>GPA</v>
      </c>
    </row>
    <row r="3779" spans="1:11" ht="15" customHeight="1">
      <c r="A3779" s="1">
        <v>8</v>
      </c>
      <c r="B3779" s="1">
        <v>1953</v>
      </c>
      <c r="C3779" s="1" t="s">
        <v>53</v>
      </c>
      <c r="D3779" s="1" t="s">
        <v>1059</v>
      </c>
      <c r="E3779" s="1" t="s">
        <v>1060</v>
      </c>
      <c r="F3779" s="1">
        <v>22329</v>
      </c>
      <c r="G3779" s="1">
        <v>141.59</v>
      </c>
      <c r="H3779" s="1">
        <v>158</v>
      </c>
      <c r="I3779" s="1">
        <v>110</v>
      </c>
      <c r="J3779" s="1" t="s">
        <v>808</v>
      </c>
      <c r="K3779" s="9" t="str">
        <f t="shared" si="59"/>
        <v>TERCEIRA</v>
      </c>
    </row>
    <row r="3780" spans="1:11" ht="15" customHeight="1">
      <c r="A3780" s="1">
        <v>8</v>
      </c>
      <c r="B3780" s="1">
        <v>1953</v>
      </c>
      <c r="C3780" s="1" t="s">
        <v>53</v>
      </c>
      <c r="D3780" s="1" t="s">
        <v>1061</v>
      </c>
      <c r="E3780" s="1" t="s">
        <v>1062</v>
      </c>
      <c r="F3780" s="1">
        <v>11494</v>
      </c>
      <c r="G3780" s="1">
        <v>103.61</v>
      </c>
      <c r="H3780" s="1">
        <v>111</v>
      </c>
      <c r="I3780" s="1">
        <v>110</v>
      </c>
      <c r="J3780" s="1" t="s">
        <v>808</v>
      </c>
      <c r="K3780" s="9" t="str">
        <f t="shared" si="59"/>
        <v>TERCEIRA</v>
      </c>
    </row>
    <row r="3781" spans="1:11" ht="15" customHeight="1">
      <c r="A3781" s="1">
        <v>8</v>
      </c>
      <c r="B3781" s="1">
        <v>1953</v>
      </c>
      <c r="C3781" s="1" t="s">
        <v>53</v>
      </c>
      <c r="D3781" s="1" t="s">
        <v>1063</v>
      </c>
      <c r="E3781" s="1" t="s">
        <v>1064</v>
      </c>
      <c r="F3781" s="1">
        <v>6182</v>
      </c>
      <c r="G3781" s="1">
        <v>42.27</v>
      </c>
      <c r="H3781" s="1">
        <v>146</v>
      </c>
      <c r="I3781" s="1">
        <v>110</v>
      </c>
      <c r="J3781" s="1" t="s">
        <v>808</v>
      </c>
      <c r="K3781" s="9" t="str">
        <f t="shared" si="59"/>
        <v>TERCEIRA</v>
      </c>
    </row>
    <row r="3782" spans="1:11" ht="15" customHeight="1">
      <c r="A3782" s="1">
        <v>8</v>
      </c>
      <c r="B3782" s="1">
        <v>1953</v>
      </c>
      <c r="C3782" s="1" t="s">
        <v>53</v>
      </c>
      <c r="D3782" s="1" t="s">
        <v>1065</v>
      </c>
      <c r="E3782" s="1" t="s">
        <v>1066</v>
      </c>
      <c r="F3782" s="1">
        <v>7144</v>
      </c>
      <c r="G3782" s="1">
        <v>53.2</v>
      </c>
      <c r="H3782" s="1">
        <v>134</v>
      </c>
      <c r="I3782" s="1">
        <v>110</v>
      </c>
      <c r="J3782" s="1" t="s">
        <v>808</v>
      </c>
      <c r="K3782" s="9" t="str">
        <f t="shared" si="59"/>
        <v>TERCEIRA</v>
      </c>
    </row>
    <row r="3783" spans="1:11" ht="15" customHeight="1">
      <c r="A3783" s="1">
        <v>8</v>
      </c>
      <c r="B3783" s="1">
        <v>1953</v>
      </c>
      <c r="C3783" s="1" t="s">
        <v>53</v>
      </c>
      <c r="D3783" s="1" t="s">
        <v>1067</v>
      </c>
      <c r="E3783" s="1" t="s">
        <v>1068</v>
      </c>
      <c r="F3783" s="1">
        <v>2163</v>
      </c>
      <c r="G3783" s="1">
        <v>21.67</v>
      </c>
      <c r="H3783" s="1">
        <v>100</v>
      </c>
      <c r="I3783" s="1">
        <v>110</v>
      </c>
      <c r="J3783" s="1" t="s">
        <v>808</v>
      </c>
      <c r="K3783" s="9" t="str">
        <f t="shared" si="59"/>
        <v>TERCEIRA</v>
      </c>
    </row>
    <row r="3784" spans="1:11" ht="15" customHeight="1">
      <c r="A3784" s="1">
        <v>8</v>
      </c>
      <c r="B3784" s="1">
        <v>1953</v>
      </c>
      <c r="C3784" s="1" t="s">
        <v>53</v>
      </c>
      <c r="D3784" s="1" t="s">
        <v>1069</v>
      </c>
      <c r="E3784" s="1" t="s">
        <v>1070</v>
      </c>
      <c r="F3784" s="1">
        <v>8041</v>
      </c>
      <c r="G3784" s="1">
        <v>70.58</v>
      </c>
      <c r="H3784" s="1">
        <v>114</v>
      </c>
      <c r="I3784" s="1">
        <v>110</v>
      </c>
      <c r="J3784" s="1" t="s">
        <v>808</v>
      </c>
      <c r="K3784" s="9" t="str">
        <f t="shared" si="59"/>
        <v>TERCEIRA</v>
      </c>
    </row>
    <row r="3785" spans="1:11" ht="15" customHeight="1">
      <c r="A3785" s="1">
        <v>8</v>
      </c>
      <c r="B3785" s="1">
        <v>1953</v>
      </c>
      <c r="C3785" s="1" t="s">
        <v>53</v>
      </c>
      <c r="D3785" s="1" t="s">
        <v>1071</v>
      </c>
      <c r="E3785" s="1" t="s">
        <v>1072</v>
      </c>
      <c r="F3785" s="1">
        <v>5009</v>
      </c>
      <c r="G3785" s="1">
        <v>39.58</v>
      </c>
      <c r="H3785" s="1">
        <v>127</v>
      </c>
      <c r="I3785" s="1">
        <v>110</v>
      </c>
      <c r="J3785" s="1" t="s">
        <v>808</v>
      </c>
      <c r="K3785" s="9" t="str">
        <f t="shared" si="59"/>
        <v>TERCEIRA</v>
      </c>
    </row>
    <row r="3786" spans="1:11" ht="15" customHeight="1">
      <c r="A3786" s="1">
        <v>8</v>
      </c>
      <c r="B3786" s="1">
        <v>1953</v>
      </c>
      <c r="C3786" s="1" t="s">
        <v>53</v>
      </c>
      <c r="D3786" s="1" t="s">
        <v>1073</v>
      </c>
      <c r="E3786" s="1" t="s">
        <v>1074</v>
      </c>
      <c r="F3786" s="1">
        <v>1830</v>
      </c>
      <c r="G3786" s="1">
        <v>14.6</v>
      </c>
      <c r="H3786" s="1">
        <v>125</v>
      </c>
      <c r="I3786" s="1">
        <v>110</v>
      </c>
      <c r="J3786" s="1" t="s">
        <v>808</v>
      </c>
      <c r="K3786" s="9" t="str">
        <f t="shared" si="59"/>
        <v>TERCEIRA</v>
      </c>
    </row>
    <row r="3787" spans="1:11" ht="15" customHeight="1">
      <c r="A3787" s="1">
        <v>8</v>
      </c>
      <c r="B3787" s="1">
        <v>1953</v>
      </c>
      <c r="C3787" s="1" t="s">
        <v>53</v>
      </c>
      <c r="D3787" s="1" t="s">
        <v>4260</v>
      </c>
      <c r="E3787" s="1" t="s">
        <v>4261</v>
      </c>
      <c r="F3787" s="1">
        <v>13102</v>
      </c>
      <c r="G3787" s="1">
        <v>100.91</v>
      </c>
      <c r="H3787" s="1">
        <v>130</v>
      </c>
      <c r="I3787" s="1">
        <v>110</v>
      </c>
      <c r="J3787" s="1" t="s">
        <v>808</v>
      </c>
      <c r="K3787" s="9" t="str">
        <f t="shared" si="59"/>
        <v>TERCEIRA</v>
      </c>
    </row>
    <row r="3788" spans="1:11" ht="15" customHeight="1">
      <c r="A3788" s="1">
        <v>8</v>
      </c>
      <c r="B3788" s="1">
        <v>1953</v>
      </c>
      <c r="C3788" s="1" t="s">
        <v>53</v>
      </c>
      <c r="D3788" s="1" t="s">
        <v>4262</v>
      </c>
      <c r="E3788" s="1" t="s">
        <v>4263</v>
      </c>
      <c r="F3788" s="1">
        <v>1082</v>
      </c>
      <c r="G3788" s="1">
        <v>14.92</v>
      </c>
      <c r="H3788" s="1">
        <v>73</v>
      </c>
      <c r="I3788" s="1">
        <v>110</v>
      </c>
      <c r="J3788" s="1" t="s">
        <v>808</v>
      </c>
      <c r="K3788" s="9" t="str">
        <f t="shared" si="59"/>
        <v>TERCEIRA</v>
      </c>
    </row>
    <row r="3789" spans="1:11" ht="15" customHeight="1">
      <c r="A3789" s="1">
        <v>8</v>
      </c>
      <c r="B3789" s="1">
        <v>1965</v>
      </c>
      <c r="C3789" s="1" t="s">
        <v>21</v>
      </c>
      <c r="D3789" s="1" t="s">
        <v>1195</v>
      </c>
      <c r="E3789" s="1" t="s">
        <v>1196</v>
      </c>
      <c r="F3789" s="1">
        <v>205</v>
      </c>
      <c r="G3789" s="1">
        <v>11.69</v>
      </c>
      <c r="H3789" s="1">
        <v>18</v>
      </c>
      <c r="I3789" s="1">
        <v>0</v>
      </c>
      <c r="J3789" s="1" t="s">
        <v>48</v>
      </c>
      <c r="K3789" s="9" t="str">
        <f t="shared" si="59"/>
        <v>GPA</v>
      </c>
    </row>
    <row r="3790" spans="1:11" ht="15" customHeight="1">
      <c r="A3790" s="1">
        <v>8</v>
      </c>
      <c r="B3790" s="1">
        <v>1965</v>
      </c>
      <c r="C3790" s="1" t="s">
        <v>21</v>
      </c>
      <c r="D3790" s="1" t="s">
        <v>1197</v>
      </c>
      <c r="E3790" s="1" t="s">
        <v>1198</v>
      </c>
      <c r="F3790" s="1">
        <v>2891</v>
      </c>
      <c r="G3790" s="1">
        <v>178.2</v>
      </c>
      <c r="H3790" s="1">
        <v>16</v>
      </c>
      <c r="I3790" s="1">
        <v>0</v>
      </c>
      <c r="J3790" s="1" t="s">
        <v>48</v>
      </c>
      <c r="K3790" s="9" t="str">
        <f t="shared" si="59"/>
        <v>GPA</v>
      </c>
    </row>
    <row r="3791" spans="1:11" ht="15" customHeight="1">
      <c r="A3791" s="1">
        <v>8</v>
      </c>
      <c r="B3791" s="1">
        <v>1965</v>
      </c>
      <c r="C3791" s="1" t="s">
        <v>21</v>
      </c>
      <c r="D3791" s="1" t="s">
        <v>1199</v>
      </c>
      <c r="E3791" s="1" t="s">
        <v>1200</v>
      </c>
      <c r="F3791" s="1">
        <v>2840</v>
      </c>
      <c r="G3791" s="1">
        <v>178.7</v>
      </c>
      <c r="H3791" s="1">
        <v>16</v>
      </c>
      <c r="I3791" s="1">
        <v>0</v>
      </c>
      <c r="J3791" s="1" t="s">
        <v>48</v>
      </c>
      <c r="K3791" s="9" t="str">
        <f t="shared" si="59"/>
        <v>GPA</v>
      </c>
    </row>
    <row r="3792" spans="1:11" ht="15" customHeight="1">
      <c r="A3792" s="1">
        <v>8</v>
      </c>
      <c r="B3792" s="1">
        <v>1965</v>
      </c>
      <c r="C3792" s="1" t="s">
        <v>20</v>
      </c>
      <c r="D3792" s="1" t="s">
        <v>1201</v>
      </c>
      <c r="E3792" s="1" t="s">
        <v>1202</v>
      </c>
      <c r="F3792" s="1">
        <v>6</v>
      </c>
      <c r="G3792" s="1">
        <v>0.32</v>
      </c>
      <c r="H3792" s="1">
        <v>19</v>
      </c>
      <c r="I3792" s="1">
        <v>0</v>
      </c>
      <c r="J3792" s="1" t="s">
        <v>48</v>
      </c>
      <c r="K3792" s="9" t="str">
        <f t="shared" si="59"/>
        <v>GPA</v>
      </c>
    </row>
    <row r="3793" spans="1:11" ht="15" customHeight="1">
      <c r="A3793" s="1">
        <v>8</v>
      </c>
      <c r="B3793" s="1">
        <v>1965</v>
      </c>
      <c r="C3793" s="1" t="s">
        <v>19</v>
      </c>
      <c r="D3793" s="1" t="s">
        <v>1201</v>
      </c>
      <c r="E3793" s="1" t="s">
        <v>1202</v>
      </c>
      <c r="F3793" s="1">
        <v>4695</v>
      </c>
      <c r="G3793" s="1">
        <v>161.83000000000001</v>
      </c>
      <c r="H3793" s="1">
        <v>29</v>
      </c>
      <c r="I3793" s="1">
        <v>0</v>
      </c>
      <c r="J3793" s="1" t="s">
        <v>48</v>
      </c>
      <c r="K3793" s="9" t="str">
        <f t="shared" si="59"/>
        <v>GPA</v>
      </c>
    </row>
    <row r="3794" spans="1:11" ht="15" customHeight="1">
      <c r="A3794" s="1">
        <v>8</v>
      </c>
      <c r="B3794" s="1">
        <v>1965</v>
      </c>
      <c r="C3794" s="1" t="s">
        <v>21</v>
      </c>
      <c r="D3794" s="1" t="s">
        <v>1205</v>
      </c>
      <c r="E3794" s="1" t="s">
        <v>1206</v>
      </c>
      <c r="F3794" s="1">
        <v>1473</v>
      </c>
      <c r="G3794" s="1">
        <v>178.5</v>
      </c>
      <c r="H3794" s="1">
        <v>8</v>
      </c>
      <c r="I3794" s="1">
        <v>0</v>
      </c>
      <c r="J3794" s="1" t="s">
        <v>48</v>
      </c>
      <c r="K3794" s="9" t="str">
        <f t="shared" si="59"/>
        <v>GPA</v>
      </c>
    </row>
    <row r="3795" spans="1:11" ht="15" customHeight="1">
      <c r="A3795" s="1">
        <v>8</v>
      </c>
      <c r="B3795" s="1">
        <v>1965</v>
      </c>
      <c r="C3795" s="1" t="s">
        <v>21</v>
      </c>
      <c r="D3795" s="1" t="s">
        <v>1207</v>
      </c>
      <c r="E3795" s="1" t="s">
        <v>1208</v>
      </c>
      <c r="F3795" s="1">
        <v>306</v>
      </c>
      <c r="G3795" s="1">
        <v>26.02</v>
      </c>
      <c r="H3795" s="1">
        <v>12</v>
      </c>
      <c r="I3795" s="1">
        <v>0</v>
      </c>
      <c r="J3795" s="1" t="s">
        <v>48</v>
      </c>
      <c r="K3795" s="9" t="str">
        <f t="shared" si="59"/>
        <v>GPA</v>
      </c>
    </row>
    <row r="3796" spans="1:11" ht="15" customHeight="1">
      <c r="A3796" s="1">
        <v>8</v>
      </c>
      <c r="B3796" s="1">
        <v>1965</v>
      </c>
      <c r="C3796" s="1" t="s">
        <v>21</v>
      </c>
      <c r="D3796" s="1" t="s">
        <v>1209</v>
      </c>
      <c r="E3796" s="1" t="s">
        <v>1210</v>
      </c>
      <c r="F3796" s="1">
        <v>2136</v>
      </c>
      <c r="G3796" s="1">
        <v>162.18</v>
      </c>
      <c r="H3796" s="1">
        <v>13</v>
      </c>
      <c r="I3796" s="1">
        <v>0</v>
      </c>
      <c r="J3796" s="1" t="s">
        <v>48</v>
      </c>
      <c r="K3796" s="9" t="str">
        <f t="shared" si="59"/>
        <v>GPA</v>
      </c>
    </row>
    <row r="3797" spans="1:11" ht="15" customHeight="1">
      <c r="A3797" s="1">
        <v>8</v>
      </c>
      <c r="B3797" s="1">
        <v>1965</v>
      </c>
      <c r="C3797" s="1" t="s">
        <v>19</v>
      </c>
      <c r="D3797" s="1" t="s">
        <v>1211</v>
      </c>
      <c r="E3797" s="1" t="s">
        <v>1212</v>
      </c>
      <c r="F3797" s="1">
        <v>4388</v>
      </c>
      <c r="G3797" s="1">
        <v>113.26</v>
      </c>
      <c r="H3797" s="1">
        <v>39</v>
      </c>
      <c r="I3797" s="1">
        <v>0</v>
      </c>
      <c r="J3797" s="1" t="s">
        <v>48</v>
      </c>
      <c r="K3797" s="9" t="str">
        <f t="shared" si="59"/>
        <v>GPA</v>
      </c>
    </row>
    <row r="3798" spans="1:11" ht="15" customHeight="1">
      <c r="A3798" s="1">
        <v>8</v>
      </c>
      <c r="B3798" s="1">
        <v>1965</v>
      </c>
      <c r="C3798" s="1" t="s">
        <v>20</v>
      </c>
      <c r="D3798" s="1" t="s">
        <v>1213</v>
      </c>
      <c r="E3798" s="1" t="s">
        <v>1214</v>
      </c>
      <c r="F3798" s="1">
        <v>28</v>
      </c>
      <c r="G3798" s="1">
        <v>20.010000000000002</v>
      </c>
      <c r="H3798" s="1">
        <v>1</v>
      </c>
      <c r="I3798" s="1">
        <v>0</v>
      </c>
      <c r="J3798" s="1" t="s">
        <v>48</v>
      </c>
      <c r="K3798" s="9" t="str">
        <f t="shared" si="59"/>
        <v>GPA</v>
      </c>
    </row>
    <row r="3799" spans="1:11" ht="15" customHeight="1">
      <c r="A3799" s="1">
        <v>8</v>
      </c>
      <c r="B3799" s="1">
        <v>1965</v>
      </c>
      <c r="C3799" s="1" t="s">
        <v>21</v>
      </c>
      <c r="D3799" s="1" t="s">
        <v>1215</v>
      </c>
      <c r="E3799" s="1" t="s">
        <v>1216</v>
      </c>
      <c r="F3799" s="1">
        <v>2320</v>
      </c>
      <c r="G3799" s="1">
        <v>147.84</v>
      </c>
      <c r="H3799" s="1">
        <v>16</v>
      </c>
      <c r="I3799" s="1">
        <v>0</v>
      </c>
      <c r="J3799" s="1" t="s">
        <v>48</v>
      </c>
      <c r="K3799" s="9" t="str">
        <f t="shared" si="59"/>
        <v>GPA</v>
      </c>
    </row>
    <row r="3800" spans="1:11" ht="15" customHeight="1">
      <c r="A3800" s="1">
        <v>8</v>
      </c>
      <c r="B3800" s="1">
        <v>1965</v>
      </c>
      <c r="C3800" s="1" t="s">
        <v>21</v>
      </c>
      <c r="D3800" s="1" t="s">
        <v>4264</v>
      </c>
      <c r="E3800" s="1" t="s">
        <v>4265</v>
      </c>
      <c r="F3800" s="1">
        <v>901</v>
      </c>
      <c r="G3800" s="1">
        <v>124.26</v>
      </c>
      <c r="H3800" s="1">
        <v>7</v>
      </c>
      <c r="I3800" s="1">
        <v>0</v>
      </c>
      <c r="J3800" s="1" t="s">
        <v>48</v>
      </c>
      <c r="K3800" s="9" t="str">
        <f t="shared" si="59"/>
        <v>GPA</v>
      </c>
    </row>
    <row r="3801" spans="1:11" ht="15" customHeight="1">
      <c r="A3801" s="1">
        <v>8</v>
      </c>
      <c r="B3801" s="1">
        <v>1965</v>
      </c>
      <c r="C3801" s="1" t="s">
        <v>21</v>
      </c>
      <c r="D3801" s="1" t="s">
        <v>4266</v>
      </c>
      <c r="E3801" s="1" t="s">
        <v>4267</v>
      </c>
      <c r="F3801" s="1">
        <v>458</v>
      </c>
      <c r="G3801" s="1">
        <v>61.28</v>
      </c>
      <c r="H3801" s="1">
        <v>7</v>
      </c>
      <c r="I3801" s="1">
        <v>0</v>
      </c>
      <c r="J3801" s="1" t="s">
        <v>48</v>
      </c>
      <c r="K3801" s="9" t="str">
        <f t="shared" si="59"/>
        <v>GPA</v>
      </c>
    </row>
    <row r="3802" spans="1:11" ht="15" customHeight="1">
      <c r="A3802" s="1">
        <v>8</v>
      </c>
      <c r="B3802" s="1">
        <v>1965</v>
      </c>
      <c r="C3802" s="1" t="s">
        <v>21</v>
      </c>
      <c r="D3802" s="1" t="s">
        <v>1217</v>
      </c>
      <c r="E3802" s="1" t="s">
        <v>1218</v>
      </c>
      <c r="F3802" s="1">
        <v>1754</v>
      </c>
      <c r="G3802" s="1">
        <v>146.21</v>
      </c>
      <c r="H3802" s="1">
        <v>12</v>
      </c>
      <c r="I3802" s="1">
        <v>0</v>
      </c>
      <c r="J3802" s="1" t="s">
        <v>48</v>
      </c>
      <c r="K3802" s="9" t="str">
        <f t="shared" si="59"/>
        <v>GPA</v>
      </c>
    </row>
    <row r="3803" spans="1:11" ht="15" customHeight="1">
      <c r="A3803" s="1">
        <v>8</v>
      </c>
      <c r="B3803" s="1">
        <v>1965</v>
      </c>
      <c r="C3803" s="1" t="s">
        <v>21</v>
      </c>
      <c r="D3803" s="1" t="s">
        <v>1219</v>
      </c>
      <c r="E3803" s="1" t="s">
        <v>1220</v>
      </c>
      <c r="F3803" s="1">
        <v>3510</v>
      </c>
      <c r="G3803" s="1">
        <v>248.77</v>
      </c>
      <c r="H3803" s="1">
        <v>14</v>
      </c>
      <c r="I3803" s="1">
        <v>0</v>
      </c>
      <c r="J3803" s="1" t="s">
        <v>48</v>
      </c>
      <c r="K3803" s="9" t="str">
        <f t="shared" si="59"/>
        <v>GPA</v>
      </c>
    </row>
    <row r="3804" spans="1:11" ht="15" customHeight="1">
      <c r="A3804" s="1">
        <v>8</v>
      </c>
      <c r="B3804" s="1">
        <v>1965</v>
      </c>
      <c r="C3804" s="1" t="s">
        <v>21</v>
      </c>
      <c r="D3804" s="1" t="s">
        <v>1221</v>
      </c>
      <c r="E3804" s="1" t="s">
        <v>1222</v>
      </c>
      <c r="F3804" s="1">
        <v>1030</v>
      </c>
      <c r="G3804" s="1">
        <v>65.89</v>
      </c>
      <c r="H3804" s="1">
        <v>16</v>
      </c>
      <c r="I3804" s="1">
        <v>0</v>
      </c>
      <c r="J3804" s="1" t="s">
        <v>48</v>
      </c>
      <c r="K3804" s="9" t="str">
        <f t="shared" si="59"/>
        <v>GPA</v>
      </c>
    </row>
    <row r="3805" spans="1:11" ht="15" customHeight="1">
      <c r="A3805" s="1">
        <v>8</v>
      </c>
      <c r="B3805" s="1">
        <v>1965</v>
      </c>
      <c r="C3805" s="1" t="s">
        <v>21</v>
      </c>
      <c r="D3805" s="1" t="s">
        <v>1223</v>
      </c>
      <c r="E3805" s="1" t="s">
        <v>1224</v>
      </c>
      <c r="F3805" s="1">
        <v>4829</v>
      </c>
      <c r="G3805" s="1">
        <v>204.32</v>
      </c>
      <c r="H3805" s="1">
        <v>24</v>
      </c>
      <c r="I3805" s="1">
        <v>0</v>
      </c>
      <c r="J3805" s="1" t="s">
        <v>48</v>
      </c>
      <c r="K3805" s="9" t="str">
        <f t="shared" si="59"/>
        <v>GPA</v>
      </c>
    </row>
    <row r="3806" spans="1:11" ht="15" customHeight="1">
      <c r="A3806" s="1">
        <v>8</v>
      </c>
      <c r="B3806" s="1">
        <v>1965</v>
      </c>
      <c r="C3806" s="1" t="s">
        <v>21</v>
      </c>
      <c r="D3806" s="1" t="s">
        <v>1227</v>
      </c>
      <c r="E3806" s="1" t="s">
        <v>1228</v>
      </c>
      <c r="F3806" s="1">
        <v>3072</v>
      </c>
      <c r="G3806" s="1">
        <v>223.2</v>
      </c>
      <c r="H3806" s="1">
        <v>14</v>
      </c>
      <c r="I3806" s="1">
        <v>0</v>
      </c>
      <c r="J3806" s="1" t="s">
        <v>48</v>
      </c>
      <c r="K3806" s="9" t="str">
        <f t="shared" si="59"/>
        <v>GPA</v>
      </c>
    </row>
    <row r="3807" spans="1:11" ht="15" customHeight="1">
      <c r="A3807" s="1">
        <v>8</v>
      </c>
      <c r="B3807" s="1">
        <v>1965</v>
      </c>
      <c r="C3807" s="1" t="s">
        <v>21</v>
      </c>
      <c r="D3807" s="1" t="s">
        <v>1231</v>
      </c>
      <c r="E3807" s="1" t="s">
        <v>1232</v>
      </c>
      <c r="F3807" s="1">
        <v>4978</v>
      </c>
      <c r="G3807" s="1">
        <v>204.34</v>
      </c>
      <c r="H3807" s="1">
        <v>24</v>
      </c>
      <c r="I3807" s="1">
        <v>0</v>
      </c>
      <c r="J3807" s="1" t="s">
        <v>48</v>
      </c>
      <c r="K3807" s="9" t="str">
        <f t="shared" si="59"/>
        <v>GPA</v>
      </c>
    </row>
    <row r="3808" spans="1:11" ht="15" customHeight="1">
      <c r="A3808" s="1">
        <v>8</v>
      </c>
      <c r="B3808" s="1">
        <v>1965</v>
      </c>
      <c r="C3808" s="1" t="s">
        <v>19</v>
      </c>
      <c r="D3808" s="1" t="s">
        <v>1233</v>
      </c>
      <c r="E3808" s="1" t="s">
        <v>1234</v>
      </c>
      <c r="F3808" s="1">
        <v>3862</v>
      </c>
      <c r="G3808" s="1">
        <v>144.41</v>
      </c>
      <c r="H3808" s="1">
        <v>27</v>
      </c>
      <c r="I3808" s="1">
        <v>0</v>
      </c>
      <c r="J3808" s="1" t="s">
        <v>48</v>
      </c>
      <c r="K3808" s="9" t="str">
        <f t="shared" si="59"/>
        <v>GPA</v>
      </c>
    </row>
    <row r="3809" spans="1:11" ht="15" customHeight="1">
      <c r="A3809" s="1">
        <v>8</v>
      </c>
      <c r="B3809" s="1">
        <v>1965</v>
      </c>
      <c r="C3809" s="1" t="s">
        <v>21</v>
      </c>
      <c r="D3809" s="1" t="s">
        <v>1235</v>
      </c>
      <c r="E3809" s="1" t="s">
        <v>1236</v>
      </c>
      <c r="F3809" s="1">
        <v>2412</v>
      </c>
      <c r="G3809" s="1">
        <v>180.53</v>
      </c>
      <c r="H3809" s="1">
        <v>13</v>
      </c>
      <c r="I3809" s="1">
        <v>0</v>
      </c>
      <c r="J3809" s="1" t="s">
        <v>48</v>
      </c>
      <c r="K3809" s="9" t="str">
        <f t="shared" si="59"/>
        <v>GPA</v>
      </c>
    </row>
    <row r="3810" spans="1:11" ht="15" customHeight="1">
      <c r="A3810" s="1">
        <v>8</v>
      </c>
      <c r="B3810" s="1">
        <v>1965</v>
      </c>
      <c r="C3810" s="1" t="s">
        <v>21</v>
      </c>
      <c r="D3810" s="1" t="s">
        <v>1239</v>
      </c>
      <c r="E3810" s="1" t="s">
        <v>1240</v>
      </c>
      <c r="F3810" s="1">
        <v>2152</v>
      </c>
      <c r="G3810" s="1">
        <v>192.51</v>
      </c>
      <c r="H3810" s="1">
        <v>11</v>
      </c>
      <c r="I3810" s="1">
        <v>0</v>
      </c>
      <c r="J3810" s="1" t="s">
        <v>48</v>
      </c>
      <c r="K3810" s="9" t="str">
        <f t="shared" si="59"/>
        <v>GPA</v>
      </c>
    </row>
    <row r="3811" spans="1:11" ht="15" customHeight="1">
      <c r="A3811" s="1">
        <v>8</v>
      </c>
      <c r="B3811" s="1">
        <v>1965</v>
      </c>
      <c r="C3811" s="1" t="s">
        <v>21</v>
      </c>
      <c r="D3811" s="1" t="s">
        <v>4268</v>
      </c>
      <c r="E3811" s="1" t="s">
        <v>4269</v>
      </c>
      <c r="F3811" s="1">
        <v>1212</v>
      </c>
      <c r="G3811" s="1">
        <v>145.15</v>
      </c>
      <c r="H3811" s="1">
        <v>8</v>
      </c>
      <c r="I3811" s="1">
        <v>0</v>
      </c>
      <c r="J3811" s="1" t="s">
        <v>48</v>
      </c>
      <c r="K3811" s="9" t="str">
        <f t="shared" si="59"/>
        <v>GPA</v>
      </c>
    </row>
    <row r="3812" spans="1:11" ht="15" customHeight="1">
      <c r="A3812" s="1">
        <v>8</v>
      </c>
      <c r="B3812" s="1">
        <v>1965</v>
      </c>
      <c r="C3812" s="1" t="s">
        <v>20</v>
      </c>
      <c r="D3812" s="1" t="s">
        <v>4270</v>
      </c>
      <c r="E3812" s="1" t="s">
        <v>4271</v>
      </c>
      <c r="F3812" s="1">
        <v>2</v>
      </c>
      <c r="G3812" s="1">
        <v>0.1</v>
      </c>
      <c r="H3812" s="1">
        <v>20</v>
      </c>
      <c r="I3812" s="1">
        <v>0</v>
      </c>
      <c r="J3812" s="1" t="s">
        <v>48</v>
      </c>
      <c r="K3812" s="9" t="str">
        <f t="shared" si="59"/>
        <v>GPA</v>
      </c>
    </row>
    <row r="3813" spans="1:11" ht="15" customHeight="1">
      <c r="A3813" s="1">
        <v>8</v>
      </c>
      <c r="B3813" s="1">
        <v>1965</v>
      </c>
      <c r="C3813" s="1" t="s">
        <v>19</v>
      </c>
      <c r="D3813" s="1" t="s">
        <v>4270</v>
      </c>
      <c r="E3813" s="1" t="s">
        <v>4271</v>
      </c>
      <c r="F3813" s="1">
        <v>4</v>
      </c>
      <c r="G3813" s="1">
        <v>8.7799999999999994</v>
      </c>
      <c r="H3813" s="1">
        <v>0</v>
      </c>
      <c r="I3813" s="1">
        <v>0</v>
      </c>
      <c r="J3813" s="1" t="s">
        <v>48</v>
      </c>
      <c r="K3813" s="9" t="str">
        <f t="shared" si="59"/>
        <v>GPA</v>
      </c>
    </row>
    <row r="3814" spans="1:11" ht="15" customHeight="1">
      <c r="A3814" s="1">
        <v>8</v>
      </c>
      <c r="B3814" s="1">
        <v>1965</v>
      </c>
      <c r="C3814" s="1" t="s">
        <v>20</v>
      </c>
      <c r="D3814" s="1" t="s">
        <v>1241</v>
      </c>
      <c r="E3814" s="1" t="s">
        <v>1242</v>
      </c>
      <c r="F3814" s="1">
        <v>34</v>
      </c>
      <c r="G3814" s="1">
        <v>2.98</v>
      </c>
      <c r="H3814" s="1">
        <v>11</v>
      </c>
      <c r="I3814" s="1">
        <v>0</v>
      </c>
      <c r="J3814" s="1" t="s">
        <v>48</v>
      </c>
      <c r="K3814" s="9" t="str">
        <f t="shared" si="59"/>
        <v>GPA</v>
      </c>
    </row>
    <row r="3815" spans="1:11" ht="15" customHeight="1">
      <c r="A3815" s="1">
        <v>8</v>
      </c>
      <c r="B3815" s="1">
        <v>1965</v>
      </c>
      <c r="C3815" s="1" t="s">
        <v>19</v>
      </c>
      <c r="D3815" s="1" t="s">
        <v>1241</v>
      </c>
      <c r="E3815" s="1" t="s">
        <v>1242</v>
      </c>
      <c r="F3815" s="1">
        <v>2909</v>
      </c>
      <c r="G3815" s="1">
        <v>123.86</v>
      </c>
      <c r="H3815" s="1">
        <v>23</v>
      </c>
      <c r="I3815" s="1">
        <v>0</v>
      </c>
      <c r="J3815" s="1" t="s">
        <v>48</v>
      </c>
      <c r="K3815" s="9" t="str">
        <f t="shared" si="59"/>
        <v>GPA</v>
      </c>
    </row>
    <row r="3816" spans="1:11" ht="15" customHeight="1">
      <c r="A3816" s="1">
        <v>8</v>
      </c>
      <c r="B3816" s="1">
        <v>1965</v>
      </c>
      <c r="C3816" s="1" t="s">
        <v>18</v>
      </c>
      <c r="D3816" s="1" t="s">
        <v>4272</v>
      </c>
      <c r="E3816" s="1" t="s">
        <v>4273</v>
      </c>
      <c r="F3816" s="1">
        <v>192</v>
      </c>
      <c r="G3816" s="1">
        <v>9.9600000000000009</v>
      </c>
      <c r="H3816" s="1">
        <v>19</v>
      </c>
      <c r="I3816" s="1">
        <v>0</v>
      </c>
      <c r="J3816" s="1" t="s">
        <v>48</v>
      </c>
      <c r="K3816" s="9" t="str">
        <f t="shared" si="59"/>
        <v>GPA</v>
      </c>
    </row>
    <row r="3817" spans="1:11" ht="15" customHeight="1">
      <c r="A3817" s="1">
        <v>8</v>
      </c>
      <c r="B3817" s="1">
        <v>1965</v>
      </c>
      <c r="C3817" s="1" t="s">
        <v>53</v>
      </c>
      <c r="D3817" s="1" t="s">
        <v>4274</v>
      </c>
      <c r="E3817" s="1" t="s">
        <v>4275</v>
      </c>
      <c r="F3817" s="1">
        <v>297</v>
      </c>
      <c r="G3817" s="1">
        <v>8.07</v>
      </c>
      <c r="H3817" s="1">
        <v>37</v>
      </c>
      <c r="J3817" s="1" t="s">
        <v>48</v>
      </c>
      <c r="K3817" s="9" t="str">
        <f t="shared" si="59"/>
        <v>GPA</v>
      </c>
    </row>
    <row r="3818" spans="1:11" ht="15" customHeight="1">
      <c r="A3818" s="1">
        <v>8</v>
      </c>
      <c r="B3818" s="1">
        <v>1965</v>
      </c>
      <c r="C3818" s="1" t="s">
        <v>19</v>
      </c>
      <c r="D3818" s="1" t="s">
        <v>1243</v>
      </c>
      <c r="E3818" s="1" t="s">
        <v>1244</v>
      </c>
      <c r="F3818" s="1">
        <v>153</v>
      </c>
      <c r="G3818" s="1">
        <v>20.010000000000002</v>
      </c>
      <c r="H3818" s="1">
        <v>8</v>
      </c>
      <c r="I3818" s="1">
        <v>0</v>
      </c>
      <c r="J3818" s="1" t="s">
        <v>48</v>
      </c>
      <c r="K3818" s="9" t="str">
        <f t="shared" si="59"/>
        <v>GPA</v>
      </c>
    </row>
    <row r="3819" spans="1:11" ht="15" customHeight="1">
      <c r="A3819" s="1">
        <v>8</v>
      </c>
      <c r="B3819" s="1">
        <v>1965</v>
      </c>
      <c r="C3819" s="1" t="s">
        <v>21</v>
      </c>
      <c r="D3819" s="1" t="s">
        <v>1245</v>
      </c>
      <c r="E3819" s="1" t="s">
        <v>1246</v>
      </c>
      <c r="F3819" s="1">
        <v>57</v>
      </c>
      <c r="G3819" s="1">
        <v>9.52</v>
      </c>
      <c r="H3819" s="1">
        <v>6</v>
      </c>
      <c r="I3819" s="1">
        <v>0</v>
      </c>
      <c r="J3819" s="1" t="s">
        <v>48</v>
      </c>
      <c r="K3819" s="9" t="str">
        <f t="shared" si="59"/>
        <v>GPA</v>
      </c>
    </row>
    <row r="3820" spans="1:11" ht="15" customHeight="1">
      <c r="A3820" s="1">
        <v>8</v>
      </c>
      <c r="B3820" s="1">
        <v>1965</v>
      </c>
      <c r="C3820" s="1" t="s">
        <v>19</v>
      </c>
      <c r="D3820" s="1" t="s">
        <v>1245</v>
      </c>
      <c r="E3820" s="1" t="s">
        <v>1246</v>
      </c>
      <c r="F3820" s="1">
        <v>1</v>
      </c>
      <c r="G3820" s="1">
        <v>0.46</v>
      </c>
      <c r="H3820" s="1">
        <v>2</v>
      </c>
      <c r="I3820" s="1">
        <v>0</v>
      </c>
      <c r="J3820" s="1" t="s">
        <v>48</v>
      </c>
      <c r="K3820" s="9" t="str">
        <f t="shared" si="59"/>
        <v>GPA</v>
      </c>
    </row>
    <row r="3821" spans="1:11" ht="15" customHeight="1">
      <c r="A3821" s="1">
        <v>8</v>
      </c>
      <c r="B3821" s="1">
        <v>1965</v>
      </c>
      <c r="C3821" s="1" t="s">
        <v>21</v>
      </c>
      <c r="D3821" s="1" t="s">
        <v>1249</v>
      </c>
      <c r="E3821" s="1" t="s">
        <v>1250</v>
      </c>
      <c r="F3821" s="1">
        <v>961</v>
      </c>
      <c r="G3821" s="1">
        <v>104.26</v>
      </c>
      <c r="H3821" s="1">
        <v>9</v>
      </c>
      <c r="I3821" s="1">
        <v>0</v>
      </c>
      <c r="J3821" s="1" t="s">
        <v>48</v>
      </c>
      <c r="K3821" s="9" t="str">
        <f t="shared" si="59"/>
        <v>GPA</v>
      </c>
    </row>
    <row r="3822" spans="1:11" ht="15" customHeight="1">
      <c r="A3822" s="1">
        <v>8</v>
      </c>
      <c r="B3822" s="1">
        <v>1965</v>
      </c>
      <c r="C3822" s="1" t="s">
        <v>19</v>
      </c>
      <c r="D3822" s="1" t="s">
        <v>1253</v>
      </c>
      <c r="E3822" s="1" t="s">
        <v>1254</v>
      </c>
      <c r="F3822" s="1">
        <v>785</v>
      </c>
      <c r="G3822" s="1">
        <v>89.69</v>
      </c>
      <c r="H3822" s="1">
        <v>9</v>
      </c>
      <c r="I3822" s="1">
        <v>0</v>
      </c>
      <c r="J3822" s="1" t="s">
        <v>48</v>
      </c>
      <c r="K3822" s="9" t="str">
        <f t="shared" si="59"/>
        <v>GPA</v>
      </c>
    </row>
    <row r="3823" spans="1:11" ht="15" customHeight="1">
      <c r="A3823" s="1">
        <v>8</v>
      </c>
      <c r="B3823" s="1">
        <v>1965</v>
      </c>
      <c r="C3823" s="1" t="s">
        <v>21</v>
      </c>
      <c r="D3823" s="1" t="s">
        <v>1255</v>
      </c>
      <c r="E3823" s="1" t="s">
        <v>1256</v>
      </c>
      <c r="F3823" s="1">
        <v>1909</v>
      </c>
      <c r="G3823" s="1">
        <v>177.75</v>
      </c>
      <c r="H3823" s="1">
        <v>11</v>
      </c>
      <c r="I3823" s="1">
        <v>0</v>
      </c>
      <c r="J3823" s="1" t="s">
        <v>48</v>
      </c>
      <c r="K3823" s="9" t="str">
        <f t="shared" si="59"/>
        <v>GPA</v>
      </c>
    </row>
    <row r="3824" spans="1:11" ht="15" customHeight="1">
      <c r="A3824" s="1">
        <v>8</v>
      </c>
      <c r="B3824" s="1">
        <v>1965</v>
      </c>
      <c r="C3824" s="1" t="s">
        <v>21</v>
      </c>
      <c r="D3824" s="1" t="s">
        <v>1257</v>
      </c>
      <c r="E3824" s="1" t="s">
        <v>1258</v>
      </c>
      <c r="F3824" s="1">
        <v>2709</v>
      </c>
      <c r="G3824" s="1">
        <v>159.88</v>
      </c>
      <c r="H3824" s="1">
        <v>17</v>
      </c>
      <c r="I3824" s="1">
        <v>0</v>
      </c>
      <c r="J3824" s="1" t="s">
        <v>48</v>
      </c>
      <c r="K3824" s="9" t="str">
        <f t="shared" si="59"/>
        <v>GPA</v>
      </c>
    </row>
    <row r="3825" spans="1:11" ht="15" customHeight="1">
      <c r="A3825" s="1">
        <v>8</v>
      </c>
      <c r="B3825" s="1">
        <v>1965</v>
      </c>
      <c r="C3825" s="1" t="s">
        <v>18</v>
      </c>
      <c r="D3825" s="1" t="s">
        <v>1257</v>
      </c>
      <c r="E3825" s="1" t="s">
        <v>1258</v>
      </c>
      <c r="F3825" s="1">
        <v>63</v>
      </c>
      <c r="G3825" s="1">
        <v>4.38</v>
      </c>
      <c r="H3825" s="1">
        <v>14</v>
      </c>
      <c r="I3825" s="1">
        <v>0</v>
      </c>
      <c r="J3825" s="1" t="s">
        <v>48</v>
      </c>
      <c r="K3825" s="9" t="str">
        <f t="shared" si="59"/>
        <v>GPA</v>
      </c>
    </row>
    <row r="3826" spans="1:11" ht="15" customHeight="1">
      <c r="A3826" s="1">
        <v>8</v>
      </c>
      <c r="B3826" s="1">
        <v>1965</v>
      </c>
      <c r="C3826" s="1" t="s">
        <v>21</v>
      </c>
      <c r="D3826" s="1" t="s">
        <v>1259</v>
      </c>
      <c r="E3826" s="1" t="s">
        <v>1260</v>
      </c>
      <c r="F3826" s="1">
        <v>1430</v>
      </c>
      <c r="G3826" s="1">
        <v>160.38</v>
      </c>
      <c r="H3826" s="1">
        <v>9</v>
      </c>
      <c r="I3826" s="1">
        <v>0</v>
      </c>
      <c r="J3826" s="1" t="s">
        <v>48</v>
      </c>
      <c r="K3826" s="9" t="str">
        <f t="shared" si="59"/>
        <v>GPA</v>
      </c>
    </row>
    <row r="3827" spans="1:11" ht="15" customHeight="1">
      <c r="A3827" s="1">
        <v>8</v>
      </c>
      <c r="B3827" s="1">
        <v>1965</v>
      </c>
      <c r="C3827" s="1" t="s">
        <v>19</v>
      </c>
      <c r="D3827" s="1" t="s">
        <v>1263</v>
      </c>
      <c r="E3827" s="1" t="s">
        <v>1264</v>
      </c>
      <c r="F3827" s="1">
        <v>1095</v>
      </c>
      <c r="G3827" s="1">
        <v>113.3</v>
      </c>
      <c r="H3827" s="1">
        <v>10</v>
      </c>
      <c r="I3827" s="1">
        <v>0</v>
      </c>
      <c r="J3827" s="1" t="s">
        <v>48</v>
      </c>
      <c r="K3827" s="9" t="str">
        <f t="shared" si="59"/>
        <v>GPA</v>
      </c>
    </row>
    <row r="3828" spans="1:11" ht="15" customHeight="1">
      <c r="A3828" s="1">
        <v>8</v>
      </c>
      <c r="B3828" s="1">
        <v>1965</v>
      </c>
      <c r="C3828" s="1" t="s">
        <v>53</v>
      </c>
      <c r="D3828" s="1" t="s">
        <v>1263</v>
      </c>
      <c r="E3828" s="1" t="s">
        <v>1264</v>
      </c>
      <c r="F3828" s="1">
        <v>61</v>
      </c>
      <c r="G3828" s="1">
        <v>0.84</v>
      </c>
      <c r="H3828" s="1">
        <v>73</v>
      </c>
      <c r="J3828" s="1" t="s">
        <v>48</v>
      </c>
      <c r="K3828" s="9" t="str">
        <f t="shared" si="59"/>
        <v>GPA</v>
      </c>
    </row>
    <row r="3829" spans="1:11" ht="15" customHeight="1">
      <c r="A3829" s="1">
        <v>8</v>
      </c>
      <c r="B3829" s="1">
        <v>1965</v>
      </c>
      <c r="C3829" s="1" t="s">
        <v>18</v>
      </c>
      <c r="D3829" s="1" t="s">
        <v>1265</v>
      </c>
      <c r="E3829" s="1" t="s">
        <v>1266</v>
      </c>
      <c r="F3829" s="1">
        <v>103</v>
      </c>
      <c r="G3829" s="1">
        <v>32.15</v>
      </c>
      <c r="H3829" s="1">
        <v>3</v>
      </c>
      <c r="I3829" s="1">
        <v>0</v>
      </c>
      <c r="J3829" s="1" t="s">
        <v>48</v>
      </c>
      <c r="K3829" s="9" t="str">
        <f t="shared" si="59"/>
        <v>GPA</v>
      </c>
    </row>
    <row r="3830" spans="1:11" ht="15" customHeight="1">
      <c r="A3830" s="1">
        <v>8</v>
      </c>
      <c r="B3830" s="1">
        <v>1965</v>
      </c>
      <c r="C3830" s="1" t="s">
        <v>21</v>
      </c>
      <c r="D3830" s="1" t="s">
        <v>1267</v>
      </c>
      <c r="E3830" s="1" t="s">
        <v>1268</v>
      </c>
      <c r="F3830" s="1">
        <v>2656</v>
      </c>
      <c r="G3830" s="1">
        <v>180.94</v>
      </c>
      <c r="H3830" s="1">
        <v>15</v>
      </c>
      <c r="I3830" s="1">
        <v>0</v>
      </c>
      <c r="J3830" s="1" t="s">
        <v>48</v>
      </c>
      <c r="K3830" s="9" t="str">
        <f t="shared" si="59"/>
        <v>GPA</v>
      </c>
    </row>
    <row r="3831" spans="1:11" ht="15" customHeight="1">
      <c r="A3831" s="1">
        <v>8</v>
      </c>
      <c r="B3831" s="1">
        <v>1965</v>
      </c>
      <c r="C3831" s="1" t="s">
        <v>21</v>
      </c>
      <c r="D3831" s="1" t="s">
        <v>1269</v>
      </c>
      <c r="E3831" s="1" t="s">
        <v>1270</v>
      </c>
      <c r="F3831" s="1">
        <v>1536</v>
      </c>
      <c r="G3831" s="1">
        <v>168.16</v>
      </c>
      <c r="H3831" s="1">
        <v>9</v>
      </c>
      <c r="I3831" s="1">
        <v>0</v>
      </c>
      <c r="J3831" s="1" t="s">
        <v>48</v>
      </c>
      <c r="K3831" s="9" t="str">
        <f t="shared" si="59"/>
        <v>GPA</v>
      </c>
    </row>
    <row r="3832" spans="1:11" ht="15" customHeight="1">
      <c r="A3832" s="1">
        <v>8</v>
      </c>
      <c r="B3832" s="1">
        <v>1965</v>
      </c>
      <c r="C3832" s="1" t="s">
        <v>21</v>
      </c>
      <c r="D3832" s="1" t="s">
        <v>1271</v>
      </c>
      <c r="E3832" s="1" t="s">
        <v>1272</v>
      </c>
      <c r="F3832" s="1">
        <v>2869</v>
      </c>
      <c r="G3832" s="1">
        <v>163.9</v>
      </c>
      <c r="H3832" s="1">
        <v>18</v>
      </c>
      <c r="I3832" s="1">
        <v>0</v>
      </c>
      <c r="J3832" s="1" t="s">
        <v>48</v>
      </c>
      <c r="K3832" s="9" t="str">
        <f t="shared" si="59"/>
        <v>GPA</v>
      </c>
    </row>
    <row r="3833" spans="1:11" ht="15" customHeight="1">
      <c r="A3833" s="1">
        <v>8</v>
      </c>
      <c r="B3833" s="1">
        <v>1965</v>
      </c>
      <c r="C3833" s="1" t="s">
        <v>19</v>
      </c>
      <c r="D3833" s="1" t="s">
        <v>1273</v>
      </c>
      <c r="E3833" s="1" t="s">
        <v>1274</v>
      </c>
      <c r="F3833" s="1">
        <v>1097</v>
      </c>
      <c r="G3833" s="1">
        <v>160.08000000000001</v>
      </c>
      <c r="H3833" s="1">
        <v>7</v>
      </c>
      <c r="I3833" s="1">
        <v>0</v>
      </c>
      <c r="J3833" s="1" t="s">
        <v>48</v>
      </c>
      <c r="K3833" s="9" t="str">
        <f t="shared" si="59"/>
        <v>GPA</v>
      </c>
    </row>
    <row r="3834" spans="1:11" ht="15" customHeight="1">
      <c r="A3834" s="1">
        <v>8</v>
      </c>
      <c r="B3834" s="1">
        <v>1965</v>
      </c>
      <c r="C3834" s="1" t="s">
        <v>20</v>
      </c>
      <c r="D3834" s="1" t="s">
        <v>1275</v>
      </c>
      <c r="E3834" s="1" t="s">
        <v>1276</v>
      </c>
      <c r="F3834" s="1">
        <v>266</v>
      </c>
      <c r="G3834" s="1">
        <v>11.77</v>
      </c>
      <c r="H3834" s="1">
        <v>23</v>
      </c>
      <c r="I3834" s="1">
        <v>0</v>
      </c>
      <c r="J3834" s="1" t="s">
        <v>48</v>
      </c>
      <c r="K3834" s="9" t="str">
        <f t="shared" si="59"/>
        <v>GPA</v>
      </c>
    </row>
    <row r="3835" spans="1:11" ht="15" customHeight="1">
      <c r="A3835" s="1">
        <v>8</v>
      </c>
      <c r="B3835" s="1">
        <v>1965</v>
      </c>
      <c r="C3835" s="1" t="s">
        <v>19</v>
      </c>
      <c r="D3835" s="1" t="s">
        <v>1275</v>
      </c>
      <c r="E3835" s="1" t="s">
        <v>1276</v>
      </c>
      <c r="F3835" s="1">
        <v>4347</v>
      </c>
      <c r="G3835" s="1">
        <v>132.01</v>
      </c>
      <c r="H3835" s="1">
        <v>33</v>
      </c>
      <c r="I3835" s="1">
        <v>0</v>
      </c>
      <c r="J3835" s="1" t="s">
        <v>48</v>
      </c>
      <c r="K3835" s="9" t="str">
        <f t="shared" si="59"/>
        <v>GPA</v>
      </c>
    </row>
    <row r="3836" spans="1:11" ht="15" customHeight="1">
      <c r="A3836" s="1">
        <v>8</v>
      </c>
      <c r="B3836" s="1">
        <v>1965</v>
      </c>
      <c r="C3836" s="1" t="s">
        <v>21</v>
      </c>
      <c r="D3836" s="1" t="s">
        <v>1279</v>
      </c>
      <c r="E3836" s="1" t="s">
        <v>1280</v>
      </c>
      <c r="F3836" s="1">
        <v>1364</v>
      </c>
      <c r="G3836" s="1">
        <v>161.78</v>
      </c>
      <c r="H3836" s="1">
        <v>8</v>
      </c>
      <c r="I3836" s="1">
        <v>0</v>
      </c>
      <c r="J3836" s="1" t="s">
        <v>48</v>
      </c>
      <c r="K3836" s="9" t="str">
        <f t="shared" si="59"/>
        <v>GPA</v>
      </c>
    </row>
    <row r="3837" spans="1:11" ht="15" customHeight="1">
      <c r="A3837" s="1">
        <v>8</v>
      </c>
      <c r="B3837" s="1">
        <v>1965</v>
      </c>
      <c r="C3837" s="1" t="s">
        <v>21</v>
      </c>
      <c r="D3837" s="1" t="s">
        <v>1281</v>
      </c>
      <c r="E3837" s="1" t="s">
        <v>1282</v>
      </c>
      <c r="F3837" s="1">
        <v>1487</v>
      </c>
      <c r="G3837" s="1">
        <v>118.83</v>
      </c>
      <c r="H3837" s="1">
        <v>13</v>
      </c>
      <c r="I3837" s="1">
        <v>0</v>
      </c>
      <c r="J3837" s="1" t="s">
        <v>48</v>
      </c>
      <c r="K3837" s="9" t="str">
        <f t="shared" si="59"/>
        <v>GPA</v>
      </c>
    </row>
    <row r="3838" spans="1:11" ht="15" customHeight="1">
      <c r="A3838" s="1">
        <v>8</v>
      </c>
      <c r="B3838" s="1">
        <v>1965</v>
      </c>
      <c r="C3838" s="1" t="s">
        <v>21</v>
      </c>
      <c r="D3838" s="1" t="s">
        <v>1283</v>
      </c>
      <c r="E3838" s="1" t="s">
        <v>1284</v>
      </c>
      <c r="F3838" s="1">
        <v>2073</v>
      </c>
      <c r="G3838" s="1">
        <v>127.53</v>
      </c>
      <c r="H3838" s="1">
        <v>16</v>
      </c>
      <c r="I3838" s="1">
        <v>0</v>
      </c>
      <c r="J3838" s="1" t="s">
        <v>48</v>
      </c>
      <c r="K3838" s="9" t="str">
        <f t="shared" si="59"/>
        <v>GPA</v>
      </c>
    </row>
    <row r="3839" spans="1:11" ht="15" customHeight="1">
      <c r="A3839" s="1">
        <v>8</v>
      </c>
      <c r="B3839" s="1">
        <v>1965</v>
      </c>
      <c r="C3839" s="1" t="s">
        <v>20</v>
      </c>
      <c r="D3839" s="1" t="s">
        <v>1285</v>
      </c>
      <c r="E3839" s="1" t="s">
        <v>1286</v>
      </c>
      <c r="F3839" s="1">
        <v>270</v>
      </c>
      <c r="G3839" s="1">
        <v>50.53</v>
      </c>
      <c r="H3839" s="1">
        <v>5</v>
      </c>
      <c r="I3839" s="1">
        <v>0</v>
      </c>
      <c r="J3839" s="1" t="s">
        <v>48</v>
      </c>
      <c r="K3839" s="9" t="str">
        <f t="shared" si="59"/>
        <v>GPA</v>
      </c>
    </row>
    <row r="3840" spans="1:11" ht="15" customHeight="1">
      <c r="A3840" s="1">
        <v>8</v>
      </c>
      <c r="B3840" s="1">
        <v>1965</v>
      </c>
      <c r="C3840" s="1" t="s">
        <v>19</v>
      </c>
      <c r="D3840" s="1" t="s">
        <v>1285</v>
      </c>
      <c r="E3840" s="1" t="s">
        <v>1286</v>
      </c>
      <c r="F3840" s="1">
        <v>42</v>
      </c>
      <c r="G3840" s="1">
        <v>0.65</v>
      </c>
      <c r="H3840" s="1">
        <v>65</v>
      </c>
      <c r="I3840" s="1">
        <v>0</v>
      </c>
      <c r="J3840" s="1" t="s">
        <v>48</v>
      </c>
      <c r="K3840" s="9" t="str">
        <f t="shared" si="59"/>
        <v>GPA</v>
      </c>
    </row>
    <row r="3841" spans="1:11" ht="15" customHeight="1">
      <c r="A3841" s="1">
        <v>8</v>
      </c>
      <c r="B3841" s="1">
        <v>1965</v>
      </c>
      <c r="C3841" s="1" t="s">
        <v>18</v>
      </c>
      <c r="D3841" s="1" t="s">
        <v>1287</v>
      </c>
      <c r="E3841" s="1" t="s">
        <v>1288</v>
      </c>
      <c r="F3841" s="1">
        <v>177</v>
      </c>
      <c r="G3841" s="1">
        <v>26.04</v>
      </c>
      <c r="H3841" s="1">
        <v>7</v>
      </c>
      <c r="I3841" s="1">
        <v>0</v>
      </c>
      <c r="J3841" s="1" t="s">
        <v>48</v>
      </c>
      <c r="K3841" s="9" t="str">
        <f t="shared" si="59"/>
        <v>GPA</v>
      </c>
    </row>
    <row r="3842" spans="1:11" ht="15" customHeight="1">
      <c r="A3842" s="1">
        <v>8</v>
      </c>
      <c r="B3842" s="1">
        <v>1965</v>
      </c>
      <c r="C3842" s="1" t="s">
        <v>21</v>
      </c>
      <c r="D3842" s="1" t="s">
        <v>1293</v>
      </c>
      <c r="E3842" s="1" t="s">
        <v>1294</v>
      </c>
      <c r="F3842" s="1">
        <v>2534</v>
      </c>
      <c r="G3842" s="1">
        <v>145.30000000000001</v>
      </c>
      <c r="H3842" s="1">
        <v>17</v>
      </c>
      <c r="I3842" s="1">
        <v>0</v>
      </c>
      <c r="J3842" s="1" t="s">
        <v>48</v>
      </c>
      <c r="K3842" s="9" t="str">
        <f t="shared" ref="K3842:K3905" si="60">IF(J3842&lt;&gt;"",IF(OR(UPPER(J3842)="TERCEIRO",UPPER(J3842)="TERCEIRA"),"TERCEIRA",IF(UPPER(J3842)="GPA","GPA",J3842)),IF(LEFT(D3842,1)="T","TERCEIRA","GPA"))</f>
        <v>GPA</v>
      </c>
    </row>
    <row r="3843" spans="1:11" ht="15" customHeight="1">
      <c r="A3843" s="1">
        <v>8</v>
      </c>
      <c r="B3843" s="1">
        <v>1965</v>
      </c>
      <c r="C3843" s="1" t="s">
        <v>21</v>
      </c>
      <c r="D3843" s="1" t="s">
        <v>1295</v>
      </c>
      <c r="E3843" s="1" t="s">
        <v>1296</v>
      </c>
      <c r="F3843" s="1">
        <v>1239</v>
      </c>
      <c r="G3843" s="1">
        <v>152.6</v>
      </c>
      <c r="H3843" s="1">
        <v>8</v>
      </c>
      <c r="I3843" s="1">
        <v>0</v>
      </c>
      <c r="J3843" s="1" t="s">
        <v>48</v>
      </c>
      <c r="K3843" s="9" t="str">
        <f t="shared" si="60"/>
        <v>GPA</v>
      </c>
    </row>
    <row r="3844" spans="1:11" ht="15" customHeight="1">
      <c r="A3844" s="1">
        <v>8</v>
      </c>
      <c r="B3844" s="1">
        <v>1965</v>
      </c>
      <c r="C3844" s="1" t="s">
        <v>21</v>
      </c>
      <c r="D3844" s="1" t="s">
        <v>1297</v>
      </c>
      <c r="E3844" s="1" t="s">
        <v>1298</v>
      </c>
      <c r="F3844" s="1">
        <v>2600</v>
      </c>
      <c r="G3844" s="1">
        <v>237.94</v>
      </c>
      <c r="H3844" s="1">
        <v>11</v>
      </c>
      <c r="I3844" s="1">
        <v>0</v>
      </c>
      <c r="J3844" s="1" t="s">
        <v>48</v>
      </c>
      <c r="K3844" s="9" t="str">
        <f t="shared" si="60"/>
        <v>GPA</v>
      </c>
    </row>
    <row r="3845" spans="1:11" ht="15" customHeight="1">
      <c r="A3845" s="1">
        <v>8</v>
      </c>
      <c r="B3845" s="1">
        <v>1965</v>
      </c>
      <c r="C3845" s="1" t="s">
        <v>21</v>
      </c>
      <c r="D3845" s="1" t="s">
        <v>1301</v>
      </c>
      <c r="E3845" s="1" t="s">
        <v>1302</v>
      </c>
      <c r="F3845" s="1">
        <v>2748</v>
      </c>
      <c r="G3845" s="1">
        <v>215.36</v>
      </c>
      <c r="H3845" s="1">
        <v>13</v>
      </c>
      <c r="I3845" s="1">
        <v>0</v>
      </c>
      <c r="J3845" s="1" t="s">
        <v>48</v>
      </c>
      <c r="K3845" s="9" t="str">
        <f t="shared" si="60"/>
        <v>GPA</v>
      </c>
    </row>
    <row r="3846" spans="1:11" ht="15" customHeight="1">
      <c r="A3846" s="1">
        <v>8</v>
      </c>
      <c r="B3846" s="1">
        <v>1965</v>
      </c>
      <c r="C3846" s="1" t="s">
        <v>21</v>
      </c>
      <c r="D3846" s="1" t="s">
        <v>1305</v>
      </c>
      <c r="E3846" s="1" t="s">
        <v>1306</v>
      </c>
      <c r="F3846" s="1">
        <v>904</v>
      </c>
      <c r="G3846" s="1">
        <v>80.05</v>
      </c>
      <c r="H3846" s="1">
        <v>11</v>
      </c>
      <c r="I3846" s="1">
        <v>0</v>
      </c>
      <c r="J3846" s="1" t="s">
        <v>48</v>
      </c>
      <c r="K3846" s="9" t="str">
        <f t="shared" si="60"/>
        <v>GPA</v>
      </c>
    </row>
    <row r="3847" spans="1:11" ht="15" customHeight="1">
      <c r="A3847" s="1">
        <v>8</v>
      </c>
      <c r="B3847" s="1">
        <v>1965</v>
      </c>
      <c r="C3847" s="1" t="s">
        <v>21</v>
      </c>
      <c r="D3847" s="1" t="s">
        <v>1307</v>
      </c>
      <c r="E3847" s="1" t="s">
        <v>1308</v>
      </c>
      <c r="F3847" s="1">
        <v>2089</v>
      </c>
      <c r="G3847" s="1">
        <v>189.44</v>
      </c>
      <c r="H3847" s="1">
        <v>11</v>
      </c>
      <c r="I3847" s="1">
        <v>0</v>
      </c>
      <c r="J3847" s="1" t="s">
        <v>48</v>
      </c>
      <c r="K3847" s="9" t="str">
        <f t="shared" si="60"/>
        <v>GPA</v>
      </c>
    </row>
    <row r="3848" spans="1:11" ht="15" customHeight="1">
      <c r="A3848" s="1">
        <v>8</v>
      </c>
      <c r="B3848" s="1">
        <v>1965</v>
      </c>
      <c r="C3848" s="1" t="s">
        <v>21</v>
      </c>
      <c r="D3848" s="1" t="s">
        <v>1311</v>
      </c>
      <c r="E3848" s="1" t="s">
        <v>1312</v>
      </c>
      <c r="F3848" s="1">
        <v>1706</v>
      </c>
      <c r="G3848" s="1">
        <v>153.85</v>
      </c>
      <c r="H3848" s="1">
        <v>11</v>
      </c>
      <c r="I3848" s="1">
        <v>0</v>
      </c>
      <c r="J3848" s="1" t="s">
        <v>48</v>
      </c>
      <c r="K3848" s="9" t="str">
        <f t="shared" si="60"/>
        <v>GPA</v>
      </c>
    </row>
    <row r="3849" spans="1:11" ht="15" customHeight="1">
      <c r="A3849" s="1">
        <v>8</v>
      </c>
      <c r="B3849" s="1">
        <v>1965</v>
      </c>
      <c r="C3849" s="1" t="s">
        <v>21</v>
      </c>
      <c r="D3849" s="1" t="s">
        <v>1313</v>
      </c>
      <c r="E3849" s="1" t="s">
        <v>1314</v>
      </c>
      <c r="F3849" s="1">
        <v>2871</v>
      </c>
      <c r="G3849" s="1">
        <v>241.24</v>
      </c>
      <c r="H3849" s="1">
        <v>12</v>
      </c>
      <c r="I3849" s="1">
        <v>0</v>
      </c>
      <c r="J3849" s="1" t="s">
        <v>48</v>
      </c>
      <c r="K3849" s="9" t="str">
        <f t="shared" si="60"/>
        <v>GPA</v>
      </c>
    </row>
    <row r="3850" spans="1:11" ht="15" customHeight="1">
      <c r="A3850" s="1">
        <v>8</v>
      </c>
      <c r="B3850" s="1">
        <v>1965</v>
      </c>
      <c r="C3850" s="1" t="s">
        <v>21</v>
      </c>
      <c r="D3850" s="1" t="s">
        <v>1315</v>
      </c>
      <c r="E3850" s="1" t="s">
        <v>1316</v>
      </c>
      <c r="F3850" s="1">
        <v>1341</v>
      </c>
      <c r="G3850" s="1">
        <v>156.47</v>
      </c>
      <c r="H3850" s="1">
        <v>9</v>
      </c>
      <c r="I3850" s="1">
        <v>0</v>
      </c>
      <c r="J3850" s="1" t="s">
        <v>48</v>
      </c>
      <c r="K3850" s="9" t="str">
        <f t="shared" si="60"/>
        <v>GPA</v>
      </c>
    </row>
    <row r="3851" spans="1:11" ht="15" customHeight="1">
      <c r="A3851" s="1">
        <v>8</v>
      </c>
      <c r="B3851" s="1">
        <v>1965</v>
      </c>
      <c r="C3851" s="1" t="s">
        <v>18</v>
      </c>
      <c r="D3851" s="1" t="s">
        <v>1317</v>
      </c>
      <c r="E3851" s="1" t="s">
        <v>1318</v>
      </c>
      <c r="F3851" s="1">
        <v>200</v>
      </c>
      <c r="G3851" s="1">
        <v>4.5999999999999996</v>
      </c>
      <c r="H3851" s="1">
        <v>43</v>
      </c>
      <c r="I3851" s="1">
        <v>0</v>
      </c>
      <c r="J3851" s="1" t="s">
        <v>48</v>
      </c>
      <c r="K3851" s="9" t="str">
        <f t="shared" si="60"/>
        <v>GPA</v>
      </c>
    </row>
    <row r="3852" spans="1:11" ht="15" customHeight="1">
      <c r="A3852" s="1">
        <v>8</v>
      </c>
      <c r="B3852" s="1">
        <v>1965</v>
      </c>
      <c r="C3852" s="1" t="s">
        <v>21</v>
      </c>
      <c r="D3852" s="1" t="s">
        <v>1319</v>
      </c>
      <c r="E3852" s="1" t="s">
        <v>1320</v>
      </c>
      <c r="F3852" s="1">
        <v>2125</v>
      </c>
      <c r="G3852" s="1">
        <v>154.86000000000001</v>
      </c>
      <c r="H3852" s="1">
        <v>14</v>
      </c>
      <c r="I3852" s="1">
        <v>0</v>
      </c>
      <c r="J3852" s="1" t="s">
        <v>48</v>
      </c>
      <c r="K3852" s="9" t="str">
        <f t="shared" si="60"/>
        <v>GPA</v>
      </c>
    </row>
    <row r="3853" spans="1:11" ht="15" customHeight="1">
      <c r="A3853" s="1">
        <v>8</v>
      </c>
      <c r="B3853" s="1">
        <v>1965</v>
      </c>
      <c r="C3853" s="1" t="s">
        <v>21</v>
      </c>
      <c r="D3853" s="1" t="s">
        <v>1321</v>
      </c>
      <c r="E3853" s="1" t="s">
        <v>1322</v>
      </c>
      <c r="F3853" s="1">
        <v>1017</v>
      </c>
      <c r="G3853" s="1">
        <v>135.93</v>
      </c>
      <c r="H3853" s="1">
        <v>7</v>
      </c>
      <c r="I3853" s="1">
        <v>0</v>
      </c>
      <c r="J3853" s="1" t="s">
        <v>48</v>
      </c>
      <c r="K3853" s="9" t="str">
        <f t="shared" si="60"/>
        <v>GPA</v>
      </c>
    </row>
    <row r="3854" spans="1:11" ht="15" customHeight="1">
      <c r="A3854" s="1">
        <v>8</v>
      </c>
      <c r="B3854" s="1">
        <v>1965</v>
      </c>
      <c r="C3854" s="1" t="s">
        <v>18</v>
      </c>
      <c r="D3854" s="1" t="s">
        <v>1321</v>
      </c>
      <c r="E3854" s="1" t="s">
        <v>1322</v>
      </c>
      <c r="F3854" s="1">
        <v>21</v>
      </c>
      <c r="G3854" s="1">
        <v>4.46</v>
      </c>
      <c r="H3854" s="1">
        <v>5</v>
      </c>
      <c r="I3854" s="1">
        <v>0</v>
      </c>
      <c r="J3854" s="1" t="s">
        <v>48</v>
      </c>
      <c r="K3854" s="9" t="str">
        <f t="shared" si="60"/>
        <v>GPA</v>
      </c>
    </row>
    <row r="3855" spans="1:11" ht="15" customHeight="1">
      <c r="A3855" s="1">
        <v>8</v>
      </c>
      <c r="B3855" s="1">
        <v>1965</v>
      </c>
      <c r="C3855" s="1" t="s">
        <v>18</v>
      </c>
      <c r="D3855" s="1" t="s">
        <v>4276</v>
      </c>
      <c r="E3855" s="1" t="s">
        <v>4277</v>
      </c>
      <c r="F3855" s="1">
        <v>40</v>
      </c>
      <c r="G3855" s="1">
        <v>0.4</v>
      </c>
      <c r="H3855" s="1">
        <v>100</v>
      </c>
      <c r="I3855" s="1">
        <v>0</v>
      </c>
      <c r="J3855" s="1" t="s">
        <v>48</v>
      </c>
      <c r="K3855" s="9" t="str">
        <f t="shared" si="60"/>
        <v>GPA</v>
      </c>
    </row>
    <row r="3856" spans="1:11" ht="15" customHeight="1">
      <c r="A3856" s="1">
        <v>8</v>
      </c>
      <c r="B3856" s="1">
        <v>1965</v>
      </c>
      <c r="C3856" s="1" t="s">
        <v>18</v>
      </c>
      <c r="D3856" s="1" t="s">
        <v>1323</v>
      </c>
      <c r="E3856" s="1" t="s">
        <v>1324</v>
      </c>
      <c r="F3856" s="1">
        <v>1768</v>
      </c>
      <c r="G3856" s="1">
        <v>60.72</v>
      </c>
      <c r="H3856" s="1">
        <v>29</v>
      </c>
      <c r="I3856" s="1">
        <v>0</v>
      </c>
      <c r="J3856" s="1" t="s">
        <v>48</v>
      </c>
      <c r="K3856" s="9" t="str">
        <f t="shared" si="60"/>
        <v>GPA</v>
      </c>
    </row>
    <row r="3857" spans="1:11" ht="15" customHeight="1">
      <c r="A3857" s="1">
        <v>8</v>
      </c>
      <c r="B3857" s="1">
        <v>1965</v>
      </c>
      <c r="C3857" s="1" t="s">
        <v>21</v>
      </c>
      <c r="D3857" s="1" t="s">
        <v>1325</v>
      </c>
      <c r="E3857" s="1" t="s">
        <v>1326</v>
      </c>
      <c r="F3857" s="1">
        <v>1376</v>
      </c>
      <c r="G3857" s="1">
        <v>153.72</v>
      </c>
      <c r="H3857" s="1">
        <v>9</v>
      </c>
      <c r="I3857" s="1">
        <v>0</v>
      </c>
      <c r="J3857" s="1" t="s">
        <v>48</v>
      </c>
      <c r="K3857" s="9" t="str">
        <f t="shared" si="60"/>
        <v>GPA</v>
      </c>
    </row>
    <row r="3858" spans="1:11" ht="15" customHeight="1">
      <c r="A3858" s="1">
        <v>8</v>
      </c>
      <c r="B3858" s="1">
        <v>1965</v>
      </c>
      <c r="C3858" s="1" t="s">
        <v>21</v>
      </c>
      <c r="D3858" s="1" t="s">
        <v>1329</v>
      </c>
      <c r="E3858" s="1" t="s">
        <v>1330</v>
      </c>
      <c r="F3858" s="1">
        <v>2561</v>
      </c>
      <c r="G3858" s="1">
        <v>164.23</v>
      </c>
      <c r="H3858" s="1">
        <v>16</v>
      </c>
      <c r="I3858" s="1">
        <v>0</v>
      </c>
      <c r="J3858" s="1" t="s">
        <v>48</v>
      </c>
      <c r="K3858" s="9" t="str">
        <f t="shared" si="60"/>
        <v>GPA</v>
      </c>
    </row>
    <row r="3859" spans="1:11" ht="15" customHeight="1">
      <c r="A3859" s="1">
        <v>8</v>
      </c>
      <c r="B3859" s="1">
        <v>1965</v>
      </c>
      <c r="C3859" s="1" t="s">
        <v>21</v>
      </c>
      <c r="D3859" s="1" t="s">
        <v>1331</v>
      </c>
      <c r="E3859" s="1" t="s">
        <v>1332</v>
      </c>
      <c r="F3859" s="1">
        <v>875</v>
      </c>
      <c r="G3859" s="1">
        <v>170.86</v>
      </c>
      <c r="H3859" s="1">
        <v>5</v>
      </c>
      <c r="I3859" s="1">
        <v>0</v>
      </c>
      <c r="J3859" s="1" t="s">
        <v>48</v>
      </c>
      <c r="K3859" s="9" t="str">
        <f t="shared" si="60"/>
        <v>GPA</v>
      </c>
    </row>
    <row r="3860" spans="1:11" ht="15" customHeight="1">
      <c r="A3860" s="1">
        <v>8</v>
      </c>
      <c r="B3860" s="1">
        <v>1965</v>
      </c>
      <c r="C3860" s="1" t="s">
        <v>20</v>
      </c>
      <c r="D3860" s="1" t="s">
        <v>1333</v>
      </c>
      <c r="E3860" s="1" t="s">
        <v>1334</v>
      </c>
      <c r="F3860" s="1">
        <v>2524</v>
      </c>
      <c r="G3860" s="1">
        <v>164.08</v>
      </c>
      <c r="H3860" s="1">
        <v>15</v>
      </c>
      <c r="I3860" s="1">
        <v>0</v>
      </c>
      <c r="J3860" s="1" t="s">
        <v>48</v>
      </c>
      <c r="K3860" s="9" t="str">
        <f t="shared" si="60"/>
        <v>GPA</v>
      </c>
    </row>
    <row r="3861" spans="1:11" ht="15" customHeight="1">
      <c r="A3861" s="1">
        <v>8</v>
      </c>
      <c r="B3861" s="1">
        <v>1965</v>
      </c>
      <c r="C3861" s="1" t="s">
        <v>21</v>
      </c>
      <c r="D3861" s="1" t="s">
        <v>1335</v>
      </c>
      <c r="E3861" s="1" t="s">
        <v>1336</v>
      </c>
      <c r="F3861" s="1">
        <v>1264</v>
      </c>
      <c r="G3861" s="1">
        <v>184.21</v>
      </c>
      <c r="H3861" s="1">
        <v>7</v>
      </c>
      <c r="I3861" s="1">
        <v>0</v>
      </c>
      <c r="J3861" s="1" t="s">
        <v>48</v>
      </c>
      <c r="K3861" s="9" t="str">
        <f t="shared" si="60"/>
        <v>GPA</v>
      </c>
    </row>
    <row r="3862" spans="1:11" ht="15" customHeight="1">
      <c r="A3862" s="1">
        <v>8</v>
      </c>
      <c r="B3862" s="1">
        <v>1965</v>
      </c>
      <c r="C3862" s="1" t="s">
        <v>21</v>
      </c>
      <c r="D3862" s="1" t="s">
        <v>1339</v>
      </c>
      <c r="E3862" s="1" t="s">
        <v>1340</v>
      </c>
      <c r="F3862" s="1">
        <v>2425</v>
      </c>
      <c r="G3862" s="1">
        <v>233.79</v>
      </c>
      <c r="H3862" s="1">
        <v>10</v>
      </c>
      <c r="I3862" s="1">
        <v>0</v>
      </c>
      <c r="J3862" s="1" t="s">
        <v>48</v>
      </c>
      <c r="K3862" s="9" t="str">
        <f t="shared" si="60"/>
        <v>GPA</v>
      </c>
    </row>
    <row r="3863" spans="1:11" ht="15" customHeight="1">
      <c r="A3863" s="1">
        <v>8</v>
      </c>
      <c r="B3863" s="1">
        <v>1965</v>
      </c>
      <c r="C3863" s="1" t="s">
        <v>21</v>
      </c>
      <c r="D3863" s="1" t="s">
        <v>1341</v>
      </c>
      <c r="E3863" s="1" t="s">
        <v>1342</v>
      </c>
      <c r="F3863" s="1">
        <v>2696</v>
      </c>
      <c r="G3863" s="1">
        <v>268.56</v>
      </c>
      <c r="H3863" s="1">
        <v>10</v>
      </c>
      <c r="I3863" s="1">
        <v>0</v>
      </c>
      <c r="J3863" s="1" t="s">
        <v>48</v>
      </c>
      <c r="K3863" s="9" t="str">
        <f t="shared" si="60"/>
        <v>GPA</v>
      </c>
    </row>
    <row r="3864" spans="1:11" ht="15" customHeight="1">
      <c r="A3864" s="1">
        <v>8</v>
      </c>
      <c r="B3864" s="1">
        <v>1965</v>
      </c>
      <c r="C3864" s="1" t="s">
        <v>20</v>
      </c>
      <c r="D3864" s="1" t="s">
        <v>1343</v>
      </c>
      <c r="E3864" s="1" t="s">
        <v>1344</v>
      </c>
      <c r="F3864" s="1">
        <v>5</v>
      </c>
      <c r="G3864" s="1">
        <v>0.26</v>
      </c>
      <c r="H3864" s="1">
        <v>19</v>
      </c>
      <c r="I3864" s="1">
        <v>0</v>
      </c>
      <c r="J3864" s="1" t="s">
        <v>48</v>
      </c>
      <c r="K3864" s="9" t="str">
        <f t="shared" si="60"/>
        <v>GPA</v>
      </c>
    </row>
    <row r="3865" spans="1:11" ht="15" customHeight="1">
      <c r="A3865" s="1">
        <v>8</v>
      </c>
      <c r="B3865" s="1">
        <v>1965</v>
      </c>
      <c r="C3865" s="1" t="s">
        <v>19</v>
      </c>
      <c r="D3865" s="1" t="s">
        <v>1343</v>
      </c>
      <c r="E3865" s="1" t="s">
        <v>1344</v>
      </c>
      <c r="F3865" s="1">
        <v>5547</v>
      </c>
      <c r="G3865" s="1">
        <v>139.99</v>
      </c>
      <c r="H3865" s="1">
        <v>40</v>
      </c>
      <c r="I3865" s="1">
        <v>0</v>
      </c>
      <c r="J3865" s="1" t="s">
        <v>48</v>
      </c>
      <c r="K3865" s="9" t="str">
        <f t="shared" si="60"/>
        <v>GPA</v>
      </c>
    </row>
    <row r="3866" spans="1:11" ht="15" customHeight="1">
      <c r="A3866" s="1">
        <v>8</v>
      </c>
      <c r="B3866" s="1">
        <v>1965</v>
      </c>
      <c r="C3866" s="1" t="s">
        <v>21</v>
      </c>
      <c r="D3866" s="1" t="s">
        <v>1345</v>
      </c>
      <c r="E3866" s="1" t="s">
        <v>1346</v>
      </c>
      <c r="F3866" s="1">
        <v>2371</v>
      </c>
      <c r="G3866" s="1">
        <v>146.63999999999999</v>
      </c>
      <c r="H3866" s="1">
        <v>16</v>
      </c>
      <c r="I3866" s="1">
        <v>0</v>
      </c>
      <c r="J3866" s="1" t="s">
        <v>48</v>
      </c>
      <c r="K3866" s="9" t="str">
        <f t="shared" si="60"/>
        <v>GPA</v>
      </c>
    </row>
    <row r="3867" spans="1:11" ht="15" customHeight="1">
      <c r="A3867" s="1">
        <v>8</v>
      </c>
      <c r="B3867" s="1">
        <v>1965</v>
      </c>
      <c r="C3867" s="1" t="s">
        <v>21</v>
      </c>
      <c r="D3867" s="1" t="s">
        <v>1347</v>
      </c>
      <c r="E3867" s="1" t="s">
        <v>1348</v>
      </c>
      <c r="F3867" s="1">
        <v>611</v>
      </c>
      <c r="G3867" s="1">
        <v>91.05</v>
      </c>
      <c r="H3867" s="1">
        <v>7</v>
      </c>
      <c r="I3867" s="1">
        <v>0</v>
      </c>
      <c r="J3867" s="1" t="s">
        <v>48</v>
      </c>
      <c r="K3867" s="9" t="str">
        <f t="shared" si="60"/>
        <v>GPA</v>
      </c>
    </row>
    <row r="3868" spans="1:11" ht="15" customHeight="1">
      <c r="A3868" s="1">
        <v>8</v>
      </c>
      <c r="B3868" s="1">
        <v>1965</v>
      </c>
      <c r="C3868" s="1" t="s">
        <v>18</v>
      </c>
      <c r="D3868" s="1" t="s">
        <v>1349</v>
      </c>
      <c r="E3868" s="1" t="s">
        <v>1350</v>
      </c>
      <c r="F3868" s="1">
        <v>125</v>
      </c>
      <c r="G3868" s="1">
        <v>21.4</v>
      </c>
      <c r="H3868" s="1">
        <v>6</v>
      </c>
      <c r="I3868" s="1">
        <v>0</v>
      </c>
      <c r="J3868" s="1" t="s">
        <v>48</v>
      </c>
      <c r="K3868" s="9" t="str">
        <f t="shared" si="60"/>
        <v>GPA</v>
      </c>
    </row>
    <row r="3869" spans="1:11" ht="15" customHeight="1">
      <c r="A3869" s="1">
        <v>8</v>
      </c>
      <c r="B3869" s="1">
        <v>1965</v>
      </c>
      <c r="C3869" s="1" t="s">
        <v>18</v>
      </c>
      <c r="D3869" s="1" t="s">
        <v>1351</v>
      </c>
      <c r="E3869" s="1" t="s">
        <v>1352</v>
      </c>
      <c r="F3869" s="1">
        <v>239</v>
      </c>
      <c r="G3869" s="1">
        <v>14.74</v>
      </c>
      <c r="H3869" s="1">
        <v>16</v>
      </c>
      <c r="I3869" s="1">
        <v>0</v>
      </c>
      <c r="J3869" s="1" t="s">
        <v>48</v>
      </c>
      <c r="K3869" s="9" t="str">
        <f t="shared" si="60"/>
        <v>GPA</v>
      </c>
    </row>
    <row r="3870" spans="1:11" ht="15" customHeight="1">
      <c r="A3870" s="1">
        <v>8</v>
      </c>
      <c r="B3870" s="1">
        <v>1965</v>
      </c>
      <c r="C3870" s="1" t="s">
        <v>18</v>
      </c>
      <c r="D3870" s="1" t="s">
        <v>1353</v>
      </c>
      <c r="E3870" s="1" t="s">
        <v>1354</v>
      </c>
      <c r="F3870" s="1">
        <v>443</v>
      </c>
      <c r="G3870" s="1">
        <v>13.87</v>
      </c>
      <c r="H3870" s="1">
        <v>32</v>
      </c>
      <c r="I3870" s="1">
        <v>0</v>
      </c>
      <c r="J3870" s="1" t="s">
        <v>48</v>
      </c>
      <c r="K3870" s="9" t="str">
        <f t="shared" si="60"/>
        <v>GPA</v>
      </c>
    </row>
    <row r="3871" spans="1:11" ht="15" customHeight="1">
      <c r="A3871" s="1">
        <v>8</v>
      </c>
      <c r="B3871" s="1">
        <v>1965</v>
      </c>
      <c r="C3871" s="1" t="s">
        <v>19</v>
      </c>
      <c r="D3871" s="1" t="s">
        <v>1355</v>
      </c>
      <c r="E3871" s="1" t="s">
        <v>1356</v>
      </c>
      <c r="F3871" s="1">
        <v>3746</v>
      </c>
      <c r="G3871" s="1">
        <v>171.88</v>
      </c>
      <c r="H3871" s="1">
        <v>22</v>
      </c>
      <c r="I3871" s="1">
        <v>0</v>
      </c>
      <c r="J3871" s="1" t="s">
        <v>48</v>
      </c>
      <c r="K3871" s="9" t="str">
        <f t="shared" si="60"/>
        <v>GPA</v>
      </c>
    </row>
    <row r="3872" spans="1:11" ht="15" customHeight="1">
      <c r="A3872" s="1">
        <v>8</v>
      </c>
      <c r="B3872" s="1">
        <v>1965</v>
      </c>
      <c r="C3872" s="1" t="s">
        <v>21</v>
      </c>
      <c r="D3872" s="1" t="s">
        <v>1357</v>
      </c>
      <c r="E3872" s="1" t="s">
        <v>1358</v>
      </c>
      <c r="F3872" s="1">
        <v>1081</v>
      </c>
      <c r="G3872" s="1">
        <v>165.07</v>
      </c>
      <c r="H3872" s="1">
        <v>7</v>
      </c>
      <c r="I3872" s="1">
        <v>0</v>
      </c>
      <c r="J3872" s="1" t="s">
        <v>48</v>
      </c>
      <c r="K3872" s="9" t="str">
        <f t="shared" si="60"/>
        <v>GPA</v>
      </c>
    </row>
    <row r="3873" spans="1:11" ht="15" customHeight="1">
      <c r="A3873" s="1">
        <v>8</v>
      </c>
      <c r="B3873" s="1">
        <v>1965</v>
      </c>
      <c r="C3873" s="1" t="s">
        <v>20</v>
      </c>
      <c r="D3873" s="1" t="s">
        <v>1361</v>
      </c>
      <c r="E3873" s="1" t="s">
        <v>1362</v>
      </c>
      <c r="F3873" s="1">
        <v>2405</v>
      </c>
      <c r="G3873" s="1">
        <v>121.91</v>
      </c>
      <c r="H3873" s="1">
        <v>20</v>
      </c>
      <c r="I3873" s="1">
        <v>0</v>
      </c>
      <c r="J3873" s="1" t="s">
        <v>48</v>
      </c>
      <c r="K3873" s="9" t="str">
        <f t="shared" si="60"/>
        <v>GPA</v>
      </c>
    </row>
    <row r="3874" spans="1:11" ht="15" customHeight="1">
      <c r="A3874" s="1">
        <v>8</v>
      </c>
      <c r="B3874" s="1">
        <v>1965</v>
      </c>
      <c r="C3874" s="1" t="s">
        <v>53</v>
      </c>
      <c r="D3874" s="1" t="s">
        <v>1361</v>
      </c>
      <c r="E3874" s="1" t="s">
        <v>1362</v>
      </c>
      <c r="F3874" s="1">
        <v>192</v>
      </c>
      <c r="G3874" s="1">
        <v>5.35</v>
      </c>
      <c r="H3874" s="1">
        <v>36</v>
      </c>
      <c r="J3874" s="1" t="s">
        <v>48</v>
      </c>
      <c r="K3874" s="9" t="str">
        <f t="shared" si="60"/>
        <v>GPA</v>
      </c>
    </row>
    <row r="3875" spans="1:11" ht="15" customHeight="1">
      <c r="A3875" s="1">
        <v>8</v>
      </c>
      <c r="B3875" s="1">
        <v>1965</v>
      </c>
      <c r="C3875" s="1" t="s">
        <v>18</v>
      </c>
      <c r="D3875" s="1" t="s">
        <v>4278</v>
      </c>
      <c r="E3875" s="1" t="s">
        <v>4279</v>
      </c>
      <c r="F3875" s="1">
        <v>69</v>
      </c>
      <c r="G3875" s="1">
        <v>12.84</v>
      </c>
      <c r="H3875" s="1">
        <v>5</v>
      </c>
      <c r="I3875" s="1">
        <v>0</v>
      </c>
      <c r="J3875" s="1" t="s">
        <v>48</v>
      </c>
      <c r="K3875" s="9" t="str">
        <f t="shared" si="60"/>
        <v>GPA</v>
      </c>
    </row>
    <row r="3876" spans="1:11" ht="15" customHeight="1">
      <c r="A3876" s="1">
        <v>8</v>
      </c>
      <c r="B3876" s="1">
        <v>1965</v>
      </c>
      <c r="C3876" s="1" t="s">
        <v>21</v>
      </c>
      <c r="D3876" s="1" t="s">
        <v>1365</v>
      </c>
      <c r="E3876" s="1" t="s">
        <v>1366</v>
      </c>
      <c r="F3876" s="1">
        <v>1775</v>
      </c>
      <c r="G3876" s="1">
        <v>153.31</v>
      </c>
      <c r="H3876" s="1">
        <v>12</v>
      </c>
      <c r="I3876" s="1">
        <v>0</v>
      </c>
      <c r="J3876" s="1" t="s">
        <v>48</v>
      </c>
      <c r="K3876" s="9" t="str">
        <f t="shared" si="60"/>
        <v>GPA</v>
      </c>
    </row>
    <row r="3877" spans="1:11" ht="15" customHeight="1">
      <c r="A3877" s="1">
        <v>8</v>
      </c>
      <c r="B3877" s="1">
        <v>1965</v>
      </c>
      <c r="C3877" s="1" t="s">
        <v>21</v>
      </c>
      <c r="D3877" s="1" t="s">
        <v>1371</v>
      </c>
      <c r="E3877" s="1" t="s">
        <v>1372</v>
      </c>
      <c r="F3877" s="1">
        <v>1772</v>
      </c>
      <c r="G3877" s="1">
        <v>197.07</v>
      </c>
      <c r="H3877" s="1">
        <v>9</v>
      </c>
      <c r="I3877" s="1">
        <v>0</v>
      </c>
      <c r="J3877" s="1" t="s">
        <v>48</v>
      </c>
      <c r="K3877" s="9" t="str">
        <f t="shared" si="60"/>
        <v>GPA</v>
      </c>
    </row>
    <row r="3878" spans="1:11" ht="15" customHeight="1">
      <c r="A3878" s="1">
        <v>8</v>
      </c>
      <c r="B3878" s="1">
        <v>1965</v>
      </c>
      <c r="C3878" s="1" t="s">
        <v>21</v>
      </c>
      <c r="D3878" s="1" t="s">
        <v>1373</v>
      </c>
      <c r="E3878" s="1" t="s">
        <v>1374</v>
      </c>
      <c r="F3878" s="1">
        <v>1306</v>
      </c>
      <c r="G3878" s="1">
        <v>104.83</v>
      </c>
      <c r="H3878" s="1">
        <v>12</v>
      </c>
      <c r="I3878" s="1">
        <v>0</v>
      </c>
      <c r="J3878" s="1" t="s">
        <v>48</v>
      </c>
      <c r="K3878" s="9" t="str">
        <f t="shared" si="60"/>
        <v>GPA</v>
      </c>
    </row>
    <row r="3879" spans="1:11" ht="15" customHeight="1">
      <c r="A3879" s="1">
        <v>8</v>
      </c>
      <c r="B3879" s="1">
        <v>1965</v>
      </c>
      <c r="C3879" s="1" t="s">
        <v>20</v>
      </c>
      <c r="D3879" s="1" t="s">
        <v>1375</v>
      </c>
      <c r="E3879" s="1" t="s">
        <v>1376</v>
      </c>
      <c r="F3879" s="1">
        <v>2</v>
      </c>
      <c r="G3879" s="1">
        <v>0.6</v>
      </c>
      <c r="H3879" s="1">
        <v>3</v>
      </c>
      <c r="I3879" s="1">
        <v>0</v>
      </c>
      <c r="J3879" s="1" t="s">
        <v>48</v>
      </c>
      <c r="K3879" s="9" t="str">
        <f t="shared" si="60"/>
        <v>GPA</v>
      </c>
    </row>
    <row r="3880" spans="1:11" ht="15" customHeight="1">
      <c r="A3880" s="1">
        <v>8</v>
      </c>
      <c r="B3880" s="1">
        <v>1965</v>
      </c>
      <c r="C3880" s="1" t="s">
        <v>19</v>
      </c>
      <c r="D3880" s="1" t="s">
        <v>1375</v>
      </c>
      <c r="E3880" s="1" t="s">
        <v>1376</v>
      </c>
      <c r="F3880" s="1">
        <v>3600</v>
      </c>
      <c r="G3880" s="1">
        <v>159.26</v>
      </c>
      <c r="H3880" s="1">
        <v>23</v>
      </c>
      <c r="I3880" s="1">
        <v>0</v>
      </c>
      <c r="J3880" s="1" t="s">
        <v>48</v>
      </c>
      <c r="K3880" s="9" t="str">
        <f t="shared" si="60"/>
        <v>GPA</v>
      </c>
    </row>
    <row r="3881" spans="1:11" ht="15" customHeight="1">
      <c r="A3881" s="1">
        <v>8</v>
      </c>
      <c r="B3881" s="1">
        <v>1965</v>
      </c>
      <c r="C3881" s="1" t="s">
        <v>20</v>
      </c>
      <c r="D3881" s="1" t="s">
        <v>4280</v>
      </c>
      <c r="E3881" s="1" t="s">
        <v>4281</v>
      </c>
      <c r="F3881" s="1">
        <v>2</v>
      </c>
      <c r="G3881" s="1">
        <v>9.36</v>
      </c>
      <c r="H3881" s="1">
        <v>0</v>
      </c>
      <c r="I3881" s="1">
        <v>0</v>
      </c>
      <c r="J3881" s="1" t="s">
        <v>48</v>
      </c>
      <c r="K3881" s="9" t="str">
        <f t="shared" si="60"/>
        <v>GPA</v>
      </c>
    </row>
    <row r="3882" spans="1:11" ht="15" customHeight="1">
      <c r="A3882" s="1">
        <v>8</v>
      </c>
      <c r="B3882" s="1">
        <v>1965</v>
      </c>
      <c r="C3882" s="1" t="s">
        <v>21</v>
      </c>
      <c r="D3882" s="1" t="s">
        <v>1377</v>
      </c>
      <c r="E3882" s="1" t="s">
        <v>1378</v>
      </c>
      <c r="F3882" s="1">
        <v>71</v>
      </c>
      <c r="G3882" s="1">
        <v>14.95</v>
      </c>
      <c r="H3882" s="1">
        <v>5</v>
      </c>
      <c r="I3882" s="1">
        <v>0</v>
      </c>
      <c r="J3882" s="1" t="s">
        <v>48</v>
      </c>
      <c r="K3882" s="9" t="str">
        <f t="shared" si="60"/>
        <v>GPA</v>
      </c>
    </row>
    <row r="3883" spans="1:11" ht="15" customHeight="1">
      <c r="A3883" s="1">
        <v>8</v>
      </c>
      <c r="B3883" s="1">
        <v>1965</v>
      </c>
      <c r="C3883" s="1" t="s">
        <v>20</v>
      </c>
      <c r="D3883" s="1" t="s">
        <v>4282</v>
      </c>
      <c r="E3883" s="1" t="s">
        <v>4283</v>
      </c>
      <c r="F3883" s="1">
        <v>170</v>
      </c>
      <c r="G3883" s="1">
        <v>28.43</v>
      </c>
      <c r="H3883" s="1">
        <v>6</v>
      </c>
      <c r="I3883" s="1">
        <v>0</v>
      </c>
      <c r="J3883" s="1" t="s">
        <v>48</v>
      </c>
      <c r="K3883" s="9" t="str">
        <f t="shared" si="60"/>
        <v>GPA</v>
      </c>
    </row>
    <row r="3884" spans="1:11" ht="15" customHeight="1">
      <c r="A3884" s="1">
        <v>8</v>
      </c>
      <c r="B3884" s="1">
        <v>1965</v>
      </c>
      <c r="C3884" s="1" t="s">
        <v>19</v>
      </c>
      <c r="D3884" s="1" t="s">
        <v>4282</v>
      </c>
      <c r="E3884" s="1" t="s">
        <v>4283</v>
      </c>
      <c r="F3884" s="1">
        <v>4</v>
      </c>
      <c r="G3884" s="1">
        <v>3.72</v>
      </c>
      <c r="H3884" s="1">
        <v>1</v>
      </c>
      <c r="I3884" s="1">
        <v>0</v>
      </c>
      <c r="J3884" s="1" t="s">
        <v>48</v>
      </c>
      <c r="K3884" s="9" t="str">
        <f t="shared" si="60"/>
        <v>GPA</v>
      </c>
    </row>
    <row r="3885" spans="1:11" ht="15" customHeight="1">
      <c r="A3885" s="1">
        <v>8</v>
      </c>
      <c r="B3885" s="1">
        <v>1965</v>
      </c>
      <c r="C3885" s="1" t="s">
        <v>20</v>
      </c>
      <c r="D3885" s="1" t="s">
        <v>1379</v>
      </c>
      <c r="E3885" s="1" t="s">
        <v>1380</v>
      </c>
      <c r="F3885" s="1">
        <v>2168</v>
      </c>
      <c r="G3885" s="1">
        <v>114.39</v>
      </c>
      <c r="H3885" s="1">
        <v>19</v>
      </c>
      <c r="I3885" s="1">
        <v>0</v>
      </c>
      <c r="J3885" s="1" t="s">
        <v>48</v>
      </c>
      <c r="K3885" s="9" t="str">
        <f t="shared" si="60"/>
        <v>GPA</v>
      </c>
    </row>
    <row r="3886" spans="1:11" ht="15" customHeight="1">
      <c r="A3886" s="1">
        <v>8</v>
      </c>
      <c r="B3886" s="1">
        <v>1965</v>
      </c>
      <c r="C3886" s="1" t="s">
        <v>53</v>
      </c>
      <c r="D3886" s="1" t="s">
        <v>1379</v>
      </c>
      <c r="E3886" s="1" t="s">
        <v>1380</v>
      </c>
      <c r="F3886" s="1">
        <v>66</v>
      </c>
      <c r="G3886" s="1">
        <v>1.72</v>
      </c>
      <c r="H3886" s="1">
        <v>38</v>
      </c>
      <c r="J3886" s="1" t="s">
        <v>48</v>
      </c>
      <c r="K3886" s="9" t="str">
        <f t="shared" si="60"/>
        <v>GPA</v>
      </c>
    </row>
    <row r="3887" spans="1:11" ht="15" customHeight="1">
      <c r="A3887" s="1">
        <v>8</v>
      </c>
      <c r="B3887" s="1">
        <v>1965</v>
      </c>
      <c r="C3887" s="1" t="s">
        <v>53</v>
      </c>
      <c r="D3887" s="1" t="s">
        <v>1381</v>
      </c>
      <c r="E3887" s="1" t="s">
        <v>1382</v>
      </c>
      <c r="F3887" s="1">
        <v>523</v>
      </c>
      <c r="G3887" s="1">
        <v>10.94</v>
      </c>
      <c r="H3887" s="1">
        <v>48</v>
      </c>
      <c r="J3887" s="1" t="s">
        <v>48</v>
      </c>
      <c r="K3887" s="9" t="str">
        <f t="shared" si="60"/>
        <v>GPA</v>
      </c>
    </row>
    <row r="3888" spans="1:11" ht="15" customHeight="1">
      <c r="A3888" s="1">
        <v>8</v>
      </c>
      <c r="B3888" s="1">
        <v>1965</v>
      </c>
      <c r="C3888" s="1" t="s">
        <v>21</v>
      </c>
      <c r="D3888" s="1" t="s">
        <v>1383</v>
      </c>
      <c r="E3888" s="1" t="s">
        <v>1384</v>
      </c>
      <c r="F3888" s="1">
        <v>583</v>
      </c>
      <c r="G3888" s="1">
        <v>86.04</v>
      </c>
      <c r="H3888" s="1">
        <v>7</v>
      </c>
      <c r="I3888" s="1">
        <v>0</v>
      </c>
      <c r="J3888" s="1" t="s">
        <v>48</v>
      </c>
      <c r="K3888" s="9" t="str">
        <f t="shared" si="60"/>
        <v>GPA</v>
      </c>
    </row>
    <row r="3889" spans="1:11" ht="15" customHeight="1">
      <c r="A3889" s="1">
        <v>8</v>
      </c>
      <c r="B3889" s="1">
        <v>1965</v>
      </c>
      <c r="C3889" s="1" t="s">
        <v>21</v>
      </c>
      <c r="D3889" s="1" t="s">
        <v>1387</v>
      </c>
      <c r="E3889" s="1" t="s">
        <v>1388</v>
      </c>
      <c r="F3889" s="1">
        <v>37</v>
      </c>
      <c r="G3889" s="1">
        <v>21.8</v>
      </c>
      <c r="H3889" s="1">
        <v>2</v>
      </c>
      <c r="I3889" s="1">
        <v>0</v>
      </c>
      <c r="J3889" s="1" t="s">
        <v>48</v>
      </c>
      <c r="K3889" s="9" t="str">
        <f t="shared" si="60"/>
        <v>GPA</v>
      </c>
    </row>
    <row r="3890" spans="1:11" ht="15" customHeight="1">
      <c r="A3890" s="1">
        <v>8</v>
      </c>
      <c r="B3890" s="1">
        <v>1965</v>
      </c>
      <c r="C3890" s="1" t="s">
        <v>18</v>
      </c>
      <c r="D3890" s="1" t="s">
        <v>4284</v>
      </c>
      <c r="E3890" s="1" t="s">
        <v>4285</v>
      </c>
      <c r="F3890" s="1">
        <v>358</v>
      </c>
      <c r="G3890" s="1">
        <v>15.62</v>
      </c>
      <c r="H3890" s="1">
        <v>23</v>
      </c>
      <c r="I3890" s="1">
        <v>0</v>
      </c>
      <c r="J3890" s="1" t="s">
        <v>48</v>
      </c>
      <c r="K3890" s="9" t="str">
        <f t="shared" si="60"/>
        <v>GPA</v>
      </c>
    </row>
    <row r="3891" spans="1:11" ht="15" customHeight="1">
      <c r="A3891" s="1">
        <v>8</v>
      </c>
      <c r="B3891" s="1">
        <v>1965</v>
      </c>
      <c r="C3891" s="1" t="s">
        <v>18</v>
      </c>
      <c r="D3891" s="1" t="s">
        <v>1391</v>
      </c>
      <c r="E3891" s="1" t="s">
        <v>1392</v>
      </c>
      <c r="F3891" s="1">
        <v>1115</v>
      </c>
      <c r="G3891" s="1">
        <v>52.95</v>
      </c>
      <c r="H3891" s="1">
        <v>21</v>
      </c>
      <c r="I3891" s="1">
        <v>0</v>
      </c>
      <c r="J3891" s="1" t="s">
        <v>48</v>
      </c>
      <c r="K3891" s="9" t="str">
        <f t="shared" si="60"/>
        <v>GPA</v>
      </c>
    </row>
    <row r="3892" spans="1:11" ht="15" customHeight="1">
      <c r="A3892" s="1">
        <v>8</v>
      </c>
      <c r="B3892" s="1">
        <v>1965</v>
      </c>
      <c r="C3892" s="1" t="s">
        <v>21</v>
      </c>
      <c r="D3892" s="1" t="s">
        <v>1393</v>
      </c>
      <c r="E3892" s="1" t="s">
        <v>1394</v>
      </c>
      <c r="F3892" s="1">
        <v>1941</v>
      </c>
      <c r="G3892" s="1">
        <v>143.41</v>
      </c>
      <c r="H3892" s="1">
        <v>14</v>
      </c>
      <c r="I3892" s="1">
        <v>0</v>
      </c>
      <c r="J3892" s="1" t="s">
        <v>48</v>
      </c>
      <c r="K3892" s="9" t="str">
        <f t="shared" si="60"/>
        <v>GPA</v>
      </c>
    </row>
    <row r="3893" spans="1:11" ht="15" customHeight="1">
      <c r="A3893" s="1">
        <v>8</v>
      </c>
      <c r="B3893" s="1">
        <v>1965</v>
      </c>
      <c r="C3893" s="1" t="s">
        <v>21</v>
      </c>
      <c r="D3893" s="1" t="s">
        <v>1395</v>
      </c>
      <c r="E3893" s="1" t="s">
        <v>1396</v>
      </c>
      <c r="F3893" s="1">
        <v>1790</v>
      </c>
      <c r="G3893" s="1">
        <v>212.91</v>
      </c>
      <c r="H3893" s="1">
        <v>8</v>
      </c>
      <c r="I3893" s="1">
        <v>0</v>
      </c>
      <c r="J3893" s="1" t="s">
        <v>48</v>
      </c>
      <c r="K3893" s="9" t="str">
        <f t="shared" si="60"/>
        <v>GPA</v>
      </c>
    </row>
    <row r="3894" spans="1:11" ht="15" customHeight="1">
      <c r="A3894" s="1">
        <v>8</v>
      </c>
      <c r="B3894" s="1">
        <v>1965</v>
      </c>
      <c r="C3894" s="1" t="s">
        <v>18</v>
      </c>
      <c r="D3894" s="1" t="s">
        <v>1397</v>
      </c>
      <c r="E3894" s="1" t="s">
        <v>1398</v>
      </c>
      <c r="F3894" s="1">
        <v>600</v>
      </c>
      <c r="G3894" s="1">
        <v>34.24</v>
      </c>
      <c r="H3894" s="1">
        <v>18</v>
      </c>
      <c r="I3894" s="1">
        <v>0</v>
      </c>
      <c r="J3894" s="1" t="s">
        <v>48</v>
      </c>
      <c r="K3894" s="9" t="str">
        <f t="shared" si="60"/>
        <v>GPA</v>
      </c>
    </row>
    <row r="3895" spans="1:11" ht="15" customHeight="1">
      <c r="A3895" s="1">
        <v>8</v>
      </c>
      <c r="B3895" s="1">
        <v>1965</v>
      </c>
      <c r="C3895" s="1" t="s">
        <v>53</v>
      </c>
      <c r="D3895" s="1" t="s">
        <v>4286</v>
      </c>
      <c r="E3895" s="1" t="s">
        <v>4287</v>
      </c>
      <c r="F3895" s="1">
        <v>576</v>
      </c>
      <c r="G3895" s="1">
        <v>20.76</v>
      </c>
      <c r="H3895" s="1">
        <v>28</v>
      </c>
      <c r="J3895" s="1" t="s">
        <v>48</v>
      </c>
      <c r="K3895" s="9" t="str">
        <f t="shared" si="60"/>
        <v>GPA</v>
      </c>
    </row>
    <row r="3896" spans="1:11" ht="15" customHeight="1">
      <c r="A3896" s="1">
        <v>8</v>
      </c>
      <c r="B3896" s="1">
        <v>1965</v>
      </c>
      <c r="C3896" s="1" t="s">
        <v>18</v>
      </c>
      <c r="D3896" s="1" t="s">
        <v>1399</v>
      </c>
      <c r="E3896" s="1" t="s">
        <v>1400</v>
      </c>
      <c r="F3896" s="1">
        <v>1069</v>
      </c>
      <c r="G3896" s="1">
        <v>62.85</v>
      </c>
      <c r="H3896" s="1">
        <v>17</v>
      </c>
      <c r="I3896" s="1">
        <v>0</v>
      </c>
      <c r="J3896" s="1" t="s">
        <v>48</v>
      </c>
      <c r="K3896" s="9" t="str">
        <f t="shared" si="60"/>
        <v>GPA</v>
      </c>
    </row>
    <row r="3897" spans="1:11" ht="15" customHeight="1">
      <c r="A3897" s="1">
        <v>8</v>
      </c>
      <c r="B3897" s="1">
        <v>1965</v>
      </c>
      <c r="C3897" s="1" t="s">
        <v>21</v>
      </c>
      <c r="D3897" s="1" t="s">
        <v>4288</v>
      </c>
      <c r="E3897" s="1" t="s">
        <v>4289</v>
      </c>
      <c r="F3897" s="1">
        <v>1265</v>
      </c>
      <c r="G3897" s="1">
        <v>178.73</v>
      </c>
      <c r="H3897" s="1">
        <v>7</v>
      </c>
      <c r="I3897" s="1">
        <v>0</v>
      </c>
      <c r="J3897" s="1" t="s">
        <v>48</v>
      </c>
      <c r="K3897" s="9" t="str">
        <f t="shared" si="60"/>
        <v>GPA</v>
      </c>
    </row>
    <row r="3898" spans="1:11" ht="15" customHeight="1">
      <c r="A3898" s="1">
        <v>8</v>
      </c>
      <c r="B3898" s="1">
        <v>1965</v>
      </c>
      <c r="C3898" s="1" t="s">
        <v>18</v>
      </c>
      <c r="D3898" s="1" t="s">
        <v>1401</v>
      </c>
      <c r="E3898" s="1" t="s">
        <v>1402</v>
      </c>
      <c r="F3898" s="1">
        <v>196</v>
      </c>
      <c r="G3898" s="1">
        <v>16.43</v>
      </c>
      <c r="H3898" s="1">
        <v>12</v>
      </c>
      <c r="I3898" s="1">
        <v>0</v>
      </c>
      <c r="J3898" s="1" t="s">
        <v>48</v>
      </c>
      <c r="K3898" s="9" t="str">
        <f t="shared" si="60"/>
        <v>GPA</v>
      </c>
    </row>
    <row r="3899" spans="1:11" ht="15" customHeight="1">
      <c r="A3899" s="1">
        <v>8</v>
      </c>
      <c r="B3899" s="1">
        <v>1965</v>
      </c>
      <c r="C3899" s="1" t="s">
        <v>19</v>
      </c>
      <c r="D3899" s="1" t="s">
        <v>1401</v>
      </c>
      <c r="E3899" s="1" t="s">
        <v>1402</v>
      </c>
      <c r="F3899" s="1">
        <v>1</v>
      </c>
      <c r="G3899" s="1">
        <v>0.68</v>
      </c>
      <c r="H3899" s="1">
        <v>1</v>
      </c>
      <c r="I3899" s="1">
        <v>0</v>
      </c>
      <c r="J3899" s="1" t="s">
        <v>48</v>
      </c>
      <c r="K3899" s="9" t="str">
        <f t="shared" si="60"/>
        <v>GPA</v>
      </c>
    </row>
    <row r="3900" spans="1:11" ht="15" customHeight="1">
      <c r="A3900" s="1">
        <v>8</v>
      </c>
      <c r="B3900" s="1">
        <v>1965</v>
      </c>
      <c r="C3900" s="1" t="s">
        <v>53</v>
      </c>
      <c r="D3900" s="1" t="s">
        <v>1401</v>
      </c>
      <c r="E3900" s="1" t="s">
        <v>1402</v>
      </c>
      <c r="F3900" s="1">
        <v>757</v>
      </c>
      <c r="G3900" s="1">
        <v>18.14</v>
      </c>
      <c r="H3900" s="1">
        <v>42</v>
      </c>
      <c r="J3900" s="1" t="s">
        <v>48</v>
      </c>
      <c r="K3900" s="9" t="str">
        <f t="shared" si="60"/>
        <v>GPA</v>
      </c>
    </row>
    <row r="3901" spans="1:11" ht="15" customHeight="1">
      <c r="A3901" s="1">
        <v>8</v>
      </c>
      <c r="B3901" s="1">
        <v>1965</v>
      </c>
      <c r="C3901" s="1" t="s">
        <v>53</v>
      </c>
      <c r="D3901" s="1" t="s">
        <v>1403</v>
      </c>
      <c r="E3901" s="1" t="s">
        <v>1404</v>
      </c>
      <c r="F3901" s="1">
        <v>3420</v>
      </c>
      <c r="G3901" s="1">
        <v>90.45</v>
      </c>
      <c r="H3901" s="1">
        <v>38</v>
      </c>
      <c r="J3901" s="1" t="s">
        <v>48</v>
      </c>
      <c r="K3901" s="9" t="str">
        <f t="shared" si="60"/>
        <v>GPA</v>
      </c>
    </row>
    <row r="3902" spans="1:11" ht="15" customHeight="1">
      <c r="A3902" s="1">
        <v>8</v>
      </c>
      <c r="B3902" s="1">
        <v>1965</v>
      </c>
      <c r="C3902" s="1" t="s">
        <v>21</v>
      </c>
      <c r="D3902" s="1" t="s">
        <v>1405</v>
      </c>
      <c r="E3902" s="1" t="s">
        <v>1406</v>
      </c>
      <c r="F3902" s="1">
        <v>1942</v>
      </c>
      <c r="G3902" s="1">
        <v>152.94</v>
      </c>
      <c r="H3902" s="1">
        <v>13</v>
      </c>
      <c r="I3902" s="1">
        <v>0</v>
      </c>
      <c r="J3902" s="1" t="s">
        <v>48</v>
      </c>
      <c r="K3902" s="9" t="str">
        <f t="shared" si="60"/>
        <v>GPA</v>
      </c>
    </row>
    <row r="3903" spans="1:11" ht="15" customHeight="1">
      <c r="A3903" s="1">
        <v>8</v>
      </c>
      <c r="B3903" s="1">
        <v>1965</v>
      </c>
      <c r="C3903" s="1" t="s">
        <v>53</v>
      </c>
      <c r="D3903" s="1" t="s">
        <v>4290</v>
      </c>
      <c r="E3903" s="1" t="s">
        <v>4291</v>
      </c>
      <c r="F3903" s="1">
        <v>1384</v>
      </c>
      <c r="G3903" s="1">
        <v>13.56</v>
      </c>
      <c r="H3903" s="1">
        <v>102</v>
      </c>
      <c r="J3903" s="1" t="s">
        <v>48</v>
      </c>
      <c r="K3903" s="9" t="str">
        <f t="shared" si="60"/>
        <v>GPA</v>
      </c>
    </row>
    <row r="3904" spans="1:11" ht="15" customHeight="1">
      <c r="A3904" s="1">
        <v>8</v>
      </c>
      <c r="B3904" s="1">
        <v>1965</v>
      </c>
      <c r="C3904" s="1" t="s">
        <v>18</v>
      </c>
      <c r="D3904" s="1" t="s">
        <v>1409</v>
      </c>
      <c r="E3904" s="1" t="s">
        <v>1410</v>
      </c>
      <c r="F3904" s="1">
        <v>149</v>
      </c>
      <c r="G3904" s="1">
        <v>19.14</v>
      </c>
      <c r="H3904" s="1">
        <v>8</v>
      </c>
      <c r="I3904" s="1">
        <v>0</v>
      </c>
      <c r="J3904" s="1" t="s">
        <v>48</v>
      </c>
      <c r="K3904" s="9" t="str">
        <f t="shared" si="60"/>
        <v>GPA</v>
      </c>
    </row>
    <row r="3905" spans="1:11" ht="15" customHeight="1">
      <c r="A3905" s="1">
        <v>8</v>
      </c>
      <c r="B3905" s="1">
        <v>1965</v>
      </c>
      <c r="C3905" s="1" t="s">
        <v>53</v>
      </c>
      <c r="D3905" s="1" t="s">
        <v>1409</v>
      </c>
      <c r="E3905" s="1" t="s">
        <v>1410</v>
      </c>
      <c r="F3905" s="1">
        <v>561</v>
      </c>
      <c r="G3905" s="1">
        <v>15.8</v>
      </c>
      <c r="H3905" s="1">
        <v>36</v>
      </c>
      <c r="J3905" s="1" t="s">
        <v>48</v>
      </c>
      <c r="K3905" s="9" t="str">
        <f t="shared" si="60"/>
        <v>GPA</v>
      </c>
    </row>
    <row r="3906" spans="1:11" ht="15" customHeight="1">
      <c r="A3906" s="1">
        <v>8</v>
      </c>
      <c r="B3906" s="1">
        <v>1965</v>
      </c>
      <c r="C3906" s="1" t="s">
        <v>53</v>
      </c>
      <c r="D3906" s="1" t="s">
        <v>1411</v>
      </c>
      <c r="E3906" s="1" t="s">
        <v>1412</v>
      </c>
      <c r="F3906" s="1">
        <v>5363</v>
      </c>
      <c r="G3906" s="1">
        <v>113.05</v>
      </c>
      <c r="H3906" s="1">
        <v>47</v>
      </c>
      <c r="J3906" s="1" t="s">
        <v>48</v>
      </c>
      <c r="K3906" s="9" t="str">
        <f t="shared" ref="K3906:K3969" si="61">IF(J3906&lt;&gt;"",IF(OR(UPPER(J3906)="TERCEIRO",UPPER(J3906)="TERCEIRA"),"TERCEIRA",IF(UPPER(J3906)="GPA","GPA",J3906)),IF(LEFT(D3906,1)="T","TERCEIRA","GPA"))</f>
        <v>GPA</v>
      </c>
    </row>
    <row r="3907" spans="1:11" ht="15" customHeight="1">
      <c r="A3907" s="1">
        <v>8</v>
      </c>
      <c r="B3907" s="1">
        <v>1965</v>
      </c>
      <c r="C3907" s="1" t="s">
        <v>21</v>
      </c>
      <c r="D3907" s="1" t="s">
        <v>1419</v>
      </c>
      <c r="E3907" s="1" t="s">
        <v>1420</v>
      </c>
      <c r="F3907" s="1">
        <v>3754</v>
      </c>
      <c r="G3907" s="1">
        <v>199.57</v>
      </c>
      <c r="H3907" s="1">
        <v>19</v>
      </c>
      <c r="I3907" s="1">
        <v>0</v>
      </c>
      <c r="J3907" s="1" t="s">
        <v>48</v>
      </c>
      <c r="K3907" s="9" t="str">
        <f t="shared" si="61"/>
        <v>GPA</v>
      </c>
    </row>
    <row r="3908" spans="1:11" ht="15" customHeight="1">
      <c r="A3908" s="1">
        <v>8</v>
      </c>
      <c r="B3908" s="1">
        <v>1965</v>
      </c>
      <c r="C3908" s="1" t="s">
        <v>18</v>
      </c>
      <c r="D3908" s="1" t="s">
        <v>1421</v>
      </c>
      <c r="E3908" s="1" t="s">
        <v>1422</v>
      </c>
      <c r="F3908" s="1">
        <v>2791</v>
      </c>
      <c r="G3908" s="1">
        <v>56.42</v>
      </c>
      <c r="H3908" s="1">
        <v>49</v>
      </c>
      <c r="I3908" s="1">
        <v>0</v>
      </c>
      <c r="J3908" s="1" t="s">
        <v>48</v>
      </c>
      <c r="K3908" s="9" t="str">
        <f t="shared" si="61"/>
        <v>GPA</v>
      </c>
    </row>
    <row r="3909" spans="1:11" ht="15" customHeight="1">
      <c r="A3909" s="1">
        <v>8</v>
      </c>
      <c r="B3909" s="1">
        <v>1965</v>
      </c>
      <c r="C3909" s="1" t="s">
        <v>20</v>
      </c>
      <c r="D3909" s="1" t="s">
        <v>1421</v>
      </c>
      <c r="E3909" s="1" t="s">
        <v>1422</v>
      </c>
      <c r="F3909" s="1">
        <v>3</v>
      </c>
      <c r="G3909" s="1">
        <v>0.22</v>
      </c>
      <c r="H3909" s="1">
        <v>14</v>
      </c>
      <c r="I3909" s="1">
        <v>0</v>
      </c>
      <c r="J3909" s="1" t="s">
        <v>48</v>
      </c>
      <c r="K3909" s="9" t="str">
        <f t="shared" si="61"/>
        <v>GPA</v>
      </c>
    </row>
    <row r="3910" spans="1:11" ht="15" customHeight="1">
      <c r="A3910" s="1">
        <v>8</v>
      </c>
      <c r="B3910" s="1">
        <v>1965</v>
      </c>
      <c r="C3910" s="1" t="s">
        <v>21</v>
      </c>
      <c r="D3910" s="1" t="s">
        <v>1423</v>
      </c>
      <c r="E3910" s="1" t="s">
        <v>1424</v>
      </c>
      <c r="F3910" s="1">
        <v>1933</v>
      </c>
      <c r="G3910" s="1">
        <v>206.02</v>
      </c>
      <c r="H3910" s="1">
        <v>9</v>
      </c>
      <c r="I3910" s="1">
        <v>0</v>
      </c>
      <c r="J3910" s="1" t="s">
        <v>48</v>
      </c>
      <c r="K3910" s="9" t="str">
        <f t="shared" si="61"/>
        <v>GPA</v>
      </c>
    </row>
    <row r="3911" spans="1:11" ht="15" customHeight="1">
      <c r="A3911" s="1">
        <v>8</v>
      </c>
      <c r="B3911" s="1">
        <v>1965</v>
      </c>
      <c r="C3911" s="1" t="s">
        <v>19</v>
      </c>
      <c r="D3911" s="1" t="s">
        <v>1429</v>
      </c>
      <c r="E3911" s="1" t="s">
        <v>1430</v>
      </c>
      <c r="F3911" s="1">
        <v>10</v>
      </c>
      <c r="G3911" s="1">
        <v>0.19</v>
      </c>
      <c r="H3911" s="1">
        <v>53</v>
      </c>
      <c r="I3911" s="1">
        <v>0</v>
      </c>
      <c r="J3911" s="1" t="s">
        <v>48</v>
      </c>
      <c r="K3911" s="9" t="str">
        <f t="shared" si="61"/>
        <v>GPA</v>
      </c>
    </row>
    <row r="3912" spans="1:11" ht="15" customHeight="1">
      <c r="A3912" s="1">
        <v>8</v>
      </c>
      <c r="B3912" s="1">
        <v>1965</v>
      </c>
      <c r="C3912" s="1" t="s">
        <v>21</v>
      </c>
      <c r="D3912" s="1" t="s">
        <v>1431</v>
      </c>
      <c r="E3912" s="1" t="s">
        <v>1432</v>
      </c>
      <c r="F3912" s="1">
        <v>5159</v>
      </c>
      <c r="G3912" s="1">
        <v>168.47</v>
      </c>
      <c r="H3912" s="1">
        <v>31</v>
      </c>
      <c r="I3912" s="1">
        <v>0</v>
      </c>
      <c r="J3912" s="1" t="s">
        <v>48</v>
      </c>
      <c r="K3912" s="9" t="str">
        <f t="shared" si="61"/>
        <v>GPA</v>
      </c>
    </row>
    <row r="3913" spans="1:11" ht="15" customHeight="1">
      <c r="A3913" s="1">
        <v>8</v>
      </c>
      <c r="B3913" s="1">
        <v>1965</v>
      </c>
      <c r="C3913" s="1" t="s">
        <v>18</v>
      </c>
      <c r="D3913" s="1" t="s">
        <v>1435</v>
      </c>
      <c r="E3913" s="1" t="s">
        <v>1436</v>
      </c>
      <c r="F3913" s="1">
        <v>1980</v>
      </c>
      <c r="G3913" s="1">
        <v>55.45</v>
      </c>
      <c r="H3913" s="1">
        <v>36</v>
      </c>
      <c r="I3913" s="1">
        <v>0</v>
      </c>
      <c r="J3913" s="1" t="s">
        <v>48</v>
      </c>
      <c r="K3913" s="9" t="str">
        <f t="shared" si="61"/>
        <v>GPA</v>
      </c>
    </row>
    <row r="3914" spans="1:11" ht="15" customHeight="1">
      <c r="A3914" s="1">
        <v>8</v>
      </c>
      <c r="B3914" s="1">
        <v>1965</v>
      </c>
      <c r="C3914" s="1" t="s">
        <v>20</v>
      </c>
      <c r="D3914" s="1" t="s">
        <v>1435</v>
      </c>
      <c r="E3914" s="1" t="s">
        <v>1436</v>
      </c>
      <c r="F3914" s="1">
        <v>2</v>
      </c>
      <c r="G3914" s="1">
        <v>0.57999999999999996</v>
      </c>
      <c r="H3914" s="1">
        <v>3</v>
      </c>
      <c r="I3914" s="1">
        <v>0</v>
      </c>
      <c r="J3914" s="1" t="s">
        <v>48</v>
      </c>
      <c r="K3914" s="9" t="str">
        <f t="shared" si="61"/>
        <v>GPA</v>
      </c>
    </row>
    <row r="3915" spans="1:11" ht="15" customHeight="1">
      <c r="A3915" s="1">
        <v>8</v>
      </c>
      <c r="B3915" s="1">
        <v>1965</v>
      </c>
      <c r="C3915" s="1" t="s">
        <v>20</v>
      </c>
      <c r="D3915" s="1" t="s">
        <v>1439</v>
      </c>
      <c r="E3915" s="1" t="s">
        <v>1440</v>
      </c>
      <c r="F3915" s="1">
        <v>100</v>
      </c>
      <c r="G3915" s="1">
        <v>103.74</v>
      </c>
      <c r="H3915" s="1">
        <v>1</v>
      </c>
      <c r="I3915" s="1">
        <v>0</v>
      </c>
      <c r="J3915" s="1" t="s">
        <v>48</v>
      </c>
      <c r="K3915" s="9" t="str">
        <f t="shared" si="61"/>
        <v>GPA</v>
      </c>
    </row>
    <row r="3916" spans="1:11" ht="15" customHeight="1">
      <c r="A3916" s="1">
        <v>8</v>
      </c>
      <c r="B3916" s="1">
        <v>1965</v>
      </c>
      <c r="C3916" s="1" t="s">
        <v>21</v>
      </c>
      <c r="D3916" s="1" t="s">
        <v>1443</v>
      </c>
      <c r="E3916" s="1" t="s">
        <v>1444</v>
      </c>
      <c r="F3916" s="1">
        <v>1053</v>
      </c>
      <c r="G3916" s="1">
        <v>176.92</v>
      </c>
      <c r="H3916" s="1">
        <v>6</v>
      </c>
      <c r="I3916" s="1">
        <v>0</v>
      </c>
      <c r="J3916" s="1" t="s">
        <v>48</v>
      </c>
      <c r="K3916" s="9" t="str">
        <f t="shared" si="61"/>
        <v>GPA</v>
      </c>
    </row>
    <row r="3917" spans="1:11" ht="15" customHeight="1">
      <c r="A3917" s="1">
        <v>8</v>
      </c>
      <c r="B3917" s="1">
        <v>1965</v>
      </c>
      <c r="C3917" s="1" t="s">
        <v>18</v>
      </c>
      <c r="D3917" s="1" t="s">
        <v>1445</v>
      </c>
      <c r="E3917" s="1" t="s">
        <v>1446</v>
      </c>
      <c r="F3917" s="1">
        <v>206</v>
      </c>
      <c r="G3917" s="1">
        <v>34.29</v>
      </c>
      <c r="H3917" s="1">
        <v>6</v>
      </c>
      <c r="I3917" s="1">
        <v>0</v>
      </c>
      <c r="J3917" s="1" t="s">
        <v>48</v>
      </c>
      <c r="K3917" s="9" t="str">
        <f t="shared" si="61"/>
        <v>GPA</v>
      </c>
    </row>
    <row r="3918" spans="1:11" ht="15" customHeight="1">
      <c r="A3918" s="1">
        <v>8</v>
      </c>
      <c r="B3918" s="1">
        <v>1965</v>
      </c>
      <c r="C3918" s="1" t="s">
        <v>53</v>
      </c>
      <c r="D3918" s="1" t="s">
        <v>1445</v>
      </c>
      <c r="E3918" s="1" t="s">
        <v>1446</v>
      </c>
      <c r="F3918" s="1">
        <v>75</v>
      </c>
      <c r="G3918" s="1">
        <v>4.62</v>
      </c>
      <c r="H3918" s="1">
        <v>16</v>
      </c>
      <c r="J3918" s="1" t="s">
        <v>48</v>
      </c>
      <c r="K3918" s="9" t="str">
        <f t="shared" si="61"/>
        <v>GPA</v>
      </c>
    </row>
    <row r="3919" spans="1:11" ht="15" customHeight="1">
      <c r="A3919" s="1">
        <v>8</v>
      </c>
      <c r="B3919" s="1">
        <v>1965</v>
      </c>
      <c r="C3919" s="1" t="s">
        <v>20</v>
      </c>
      <c r="D3919" s="1" t="s">
        <v>4292</v>
      </c>
      <c r="E3919" s="1" t="s">
        <v>4293</v>
      </c>
      <c r="F3919" s="1">
        <v>480</v>
      </c>
      <c r="G3919" s="1">
        <v>24.47</v>
      </c>
      <c r="H3919" s="1">
        <v>20</v>
      </c>
      <c r="I3919" s="1">
        <v>0</v>
      </c>
      <c r="J3919" s="1" t="s">
        <v>48</v>
      </c>
      <c r="K3919" s="9" t="str">
        <f t="shared" si="61"/>
        <v>GPA</v>
      </c>
    </row>
    <row r="3920" spans="1:11" ht="15" customHeight="1">
      <c r="A3920" s="1">
        <v>8</v>
      </c>
      <c r="B3920" s="1">
        <v>1965</v>
      </c>
      <c r="C3920" s="1" t="s">
        <v>20</v>
      </c>
      <c r="D3920" s="1" t="s">
        <v>4294</v>
      </c>
      <c r="E3920" s="1" t="s">
        <v>4295</v>
      </c>
      <c r="F3920" s="1">
        <v>7</v>
      </c>
      <c r="G3920" s="1">
        <v>8.23</v>
      </c>
      <c r="H3920" s="1">
        <v>1</v>
      </c>
      <c r="I3920" s="1">
        <v>0</v>
      </c>
      <c r="J3920" s="1" t="s">
        <v>48</v>
      </c>
      <c r="K3920" s="9" t="str">
        <f t="shared" si="61"/>
        <v>GPA</v>
      </c>
    </row>
    <row r="3921" spans="1:11" ht="15" customHeight="1">
      <c r="A3921" s="1">
        <v>8</v>
      </c>
      <c r="B3921" s="1">
        <v>1965</v>
      </c>
      <c r="C3921" s="1" t="s">
        <v>19</v>
      </c>
      <c r="D3921" s="1" t="s">
        <v>4294</v>
      </c>
      <c r="E3921" s="1" t="s">
        <v>4295</v>
      </c>
      <c r="F3921" s="1">
        <v>7</v>
      </c>
      <c r="G3921" s="1">
        <v>8.7100000000000009</v>
      </c>
      <c r="H3921" s="1">
        <v>1</v>
      </c>
      <c r="I3921" s="1">
        <v>0</v>
      </c>
      <c r="J3921" s="1" t="s">
        <v>48</v>
      </c>
      <c r="K3921" s="9" t="str">
        <f t="shared" si="61"/>
        <v>GPA</v>
      </c>
    </row>
    <row r="3922" spans="1:11" ht="15" customHeight="1">
      <c r="A3922" s="1">
        <v>8</v>
      </c>
      <c r="B3922" s="1">
        <v>1965</v>
      </c>
      <c r="C3922" s="1" t="s">
        <v>53</v>
      </c>
      <c r="D3922" s="1" t="s">
        <v>4296</v>
      </c>
      <c r="E3922" s="1" t="s">
        <v>4297</v>
      </c>
      <c r="F3922" s="1">
        <v>323</v>
      </c>
      <c r="G3922" s="1">
        <v>4.2</v>
      </c>
      <c r="H3922" s="1">
        <v>77</v>
      </c>
      <c r="J3922" s="1" t="s">
        <v>48</v>
      </c>
      <c r="K3922" s="9" t="str">
        <f t="shared" si="61"/>
        <v>GPA</v>
      </c>
    </row>
    <row r="3923" spans="1:11" ht="15" customHeight="1">
      <c r="A3923" s="1">
        <v>8</v>
      </c>
      <c r="B3923" s="1">
        <v>1965</v>
      </c>
      <c r="C3923" s="1" t="s">
        <v>18</v>
      </c>
      <c r="D3923" s="1" t="s">
        <v>4298</v>
      </c>
      <c r="E3923" s="1" t="s">
        <v>4299</v>
      </c>
      <c r="F3923" s="1">
        <v>99</v>
      </c>
      <c r="G3923" s="1">
        <v>11.03</v>
      </c>
      <c r="H3923" s="1">
        <v>9</v>
      </c>
      <c r="I3923" s="1">
        <v>0</v>
      </c>
      <c r="J3923" s="1" t="s">
        <v>48</v>
      </c>
      <c r="K3923" s="9" t="str">
        <f t="shared" si="61"/>
        <v>GPA</v>
      </c>
    </row>
    <row r="3924" spans="1:11" ht="15" customHeight="1">
      <c r="A3924" s="1">
        <v>8</v>
      </c>
      <c r="B3924" s="1">
        <v>1965</v>
      </c>
      <c r="C3924" s="1" t="s">
        <v>20</v>
      </c>
      <c r="D3924" s="1" t="s">
        <v>1449</v>
      </c>
      <c r="E3924" s="1" t="s">
        <v>1450</v>
      </c>
      <c r="F3924" s="1">
        <v>211</v>
      </c>
      <c r="G3924" s="1">
        <v>23.41</v>
      </c>
      <c r="H3924" s="1">
        <v>9</v>
      </c>
      <c r="I3924" s="1">
        <v>0</v>
      </c>
      <c r="J3924" s="1" t="s">
        <v>48</v>
      </c>
      <c r="K3924" s="9" t="str">
        <f t="shared" si="61"/>
        <v>GPA</v>
      </c>
    </row>
    <row r="3925" spans="1:11" ht="15" customHeight="1">
      <c r="A3925" s="1">
        <v>8</v>
      </c>
      <c r="B3925" s="1">
        <v>1965</v>
      </c>
      <c r="C3925" s="1" t="s">
        <v>18</v>
      </c>
      <c r="D3925" s="1" t="s">
        <v>1453</v>
      </c>
      <c r="E3925" s="1" t="s">
        <v>1454</v>
      </c>
      <c r="F3925" s="1">
        <v>21</v>
      </c>
      <c r="G3925" s="1">
        <v>2.1800000000000002</v>
      </c>
      <c r="H3925" s="1">
        <v>10</v>
      </c>
      <c r="I3925" s="1">
        <v>0</v>
      </c>
      <c r="J3925" s="1" t="s">
        <v>48</v>
      </c>
      <c r="K3925" s="9" t="str">
        <f t="shared" si="61"/>
        <v>GPA</v>
      </c>
    </row>
    <row r="3926" spans="1:11" ht="15" customHeight="1">
      <c r="A3926" s="1">
        <v>8</v>
      </c>
      <c r="B3926" s="1">
        <v>1965</v>
      </c>
      <c r="C3926" s="1" t="s">
        <v>18</v>
      </c>
      <c r="D3926" s="1" t="s">
        <v>1455</v>
      </c>
      <c r="E3926" s="1" t="s">
        <v>1456</v>
      </c>
      <c r="F3926" s="1">
        <v>100</v>
      </c>
      <c r="G3926" s="1">
        <v>5.41</v>
      </c>
      <c r="H3926" s="1">
        <v>18</v>
      </c>
      <c r="I3926" s="1">
        <v>0</v>
      </c>
      <c r="J3926" s="1" t="s">
        <v>48</v>
      </c>
      <c r="K3926" s="9" t="str">
        <f t="shared" si="61"/>
        <v>GPA</v>
      </c>
    </row>
    <row r="3927" spans="1:11" ht="15" customHeight="1">
      <c r="A3927" s="1">
        <v>8</v>
      </c>
      <c r="B3927" s="1">
        <v>1965</v>
      </c>
      <c r="C3927" s="1" t="s">
        <v>53</v>
      </c>
      <c r="D3927" s="1" t="s">
        <v>4300</v>
      </c>
      <c r="E3927" s="1" t="s">
        <v>4301</v>
      </c>
      <c r="F3927" s="1">
        <v>79</v>
      </c>
      <c r="G3927" s="1">
        <v>2.0299999999999998</v>
      </c>
      <c r="H3927" s="1">
        <v>39</v>
      </c>
      <c r="J3927" s="1" t="s">
        <v>48</v>
      </c>
      <c r="K3927" s="9" t="str">
        <f t="shared" si="61"/>
        <v>GPA</v>
      </c>
    </row>
    <row r="3928" spans="1:11" ht="15" customHeight="1">
      <c r="A3928" s="1">
        <v>8</v>
      </c>
      <c r="B3928" s="1">
        <v>1965</v>
      </c>
      <c r="C3928" s="1" t="s">
        <v>21</v>
      </c>
      <c r="D3928" s="1" t="s">
        <v>4302</v>
      </c>
      <c r="E3928" s="1" t="s">
        <v>4303</v>
      </c>
      <c r="F3928" s="1">
        <v>1861</v>
      </c>
      <c r="G3928" s="1">
        <v>179.63</v>
      </c>
      <c r="H3928" s="1">
        <v>10</v>
      </c>
      <c r="I3928" s="1">
        <v>0</v>
      </c>
      <c r="J3928" s="1" t="s">
        <v>48</v>
      </c>
      <c r="K3928" s="9" t="str">
        <f t="shared" si="61"/>
        <v>GPA</v>
      </c>
    </row>
    <row r="3929" spans="1:11" ht="15" customHeight="1">
      <c r="A3929" s="1">
        <v>8</v>
      </c>
      <c r="B3929" s="1">
        <v>1965</v>
      </c>
      <c r="C3929" s="1" t="s">
        <v>21</v>
      </c>
      <c r="D3929" s="1" t="s">
        <v>1457</v>
      </c>
      <c r="E3929" s="1" t="s">
        <v>1458</v>
      </c>
      <c r="F3929" s="1">
        <v>1723</v>
      </c>
      <c r="G3929" s="1">
        <v>160.74</v>
      </c>
      <c r="H3929" s="1">
        <v>11</v>
      </c>
      <c r="I3929" s="1">
        <v>0</v>
      </c>
      <c r="J3929" s="1" t="s">
        <v>48</v>
      </c>
      <c r="K3929" s="9" t="str">
        <f t="shared" si="61"/>
        <v>GPA</v>
      </c>
    </row>
    <row r="3930" spans="1:11" ht="15" customHeight="1">
      <c r="A3930" s="1">
        <v>8</v>
      </c>
      <c r="B3930" s="1">
        <v>1965</v>
      </c>
      <c r="C3930" s="1" t="s">
        <v>18</v>
      </c>
      <c r="D3930" s="1" t="s">
        <v>1459</v>
      </c>
      <c r="E3930" s="1" t="s">
        <v>1460</v>
      </c>
      <c r="F3930" s="1">
        <v>197</v>
      </c>
      <c r="G3930" s="1">
        <v>18.43</v>
      </c>
      <c r="H3930" s="1">
        <v>11</v>
      </c>
      <c r="I3930" s="1">
        <v>0</v>
      </c>
      <c r="J3930" s="1" t="s">
        <v>48</v>
      </c>
      <c r="K3930" s="9" t="str">
        <f t="shared" si="61"/>
        <v>GPA</v>
      </c>
    </row>
    <row r="3931" spans="1:11" ht="15" customHeight="1">
      <c r="A3931" s="1">
        <v>8</v>
      </c>
      <c r="B3931" s="1">
        <v>1965</v>
      </c>
      <c r="C3931" s="1" t="s">
        <v>21</v>
      </c>
      <c r="D3931" s="1" t="s">
        <v>1461</v>
      </c>
      <c r="E3931" s="1" t="s">
        <v>1462</v>
      </c>
      <c r="F3931" s="1">
        <v>2098</v>
      </c>
      <c r="G3931" s="1">
        <v>145.57</v>
      </c>
      <c r="H3931" s="1">
        <v>14</v>
      </c>
      <c r="I3931" s="1">
        <v>0</v>
      </c>
      <c r="J3931" s="1" t="s">
        <v>48</v>
      </c>
      <c r="K3931" s="9" t="str">
        <f t="shared" si="61"/>
        <v>GPA</v>
      </c>
    </row>
    <row r="3932" spans="1:11" ht="15" customHeight="1">
      <c r="A3932" s="1">
        <v>8</v>
      </c>
      <c r="B3932" s="1">
        <v>1965</v>
      </c>
      <c r="C3932" s="1" t="s">
        <v>18</v>
      </c>
      <c r="D3932" s="1" t="s">
        <v>1463</v>
      </c>
      <c r="E3932" s="1" t="s">
        <v>1464</v>
      </c>
      <c r="F3932" s="1">
        <v>393</v>
      </c>
      <c r="G3932" s="1">
        <v>49.77</v>
      </c>
      <c r="H3932" s="1">
        <v>8</v>
      </c>
      <c r="I3932" s="1">
        <v>0</v>
      </c>
      <c r="J3932" s="1" t="s">
        <v>48</v>
      </c>
      <c r="K3932" s="9" t="str">
        <f t="shared" si="61"/>
        <v>GPA</v>
      </c>
    </row>
    <row r="3933" spans="1:11" ht="15" customHeight="1">
      <c r="A3933" s="1">
        <v>8</v>
      </c>
      <c r="B3933" s="1">
        <v>1965</v>
      </c>
      <c r="C3933" s="1" t="s">
        <v>53</v>
      </c>
      <c r="D3933" s="1" t="s">
        <v>1465</v>
      </c>
      <c r="E3933" s="1" t="s">
        <v>1466</v>
      </c>
      <c r="F3933" s="1">
        <v>2813</v>
      </c>
      <c r="G3933" s="1">
        <v>103.78</v>
      </c>
      <c r="H3933" s="1">
        <v>27</v>
      </c>
      <c r="J3933" s="1" t="s">
        <v>48</v>
      </c>
      <c r="K3933" s="9" t="str">
        <f t="shared" si="61"/>
        <v>GPA</v>
      </c>
    </row>
    <row r="3934" spans="1:11" ht="15" customHeight="1">
      <c r="A3934" s="1">
        <v>8</v>
      </c>
      <c r="B3934" s="1">
        <v>1965</v>
      </c>
      <c r="C3934" s="1" t="s">
        <v>53</v>
      </c>
      <c r="D3934" s="1" t="s">
        <v>4304</v>
      </c>
      <c r="E3934" s="1" t="s">
        <v>4305</v>
      </c>
      <c r="F3934" s="1">
        <v>915</v>
      </c>
      <c r="G3934" s="1">
        <v>35.81</v>
      </c>
      <c r="H3934" s="1">
        <v>26</v>
      </c>
      <c r="J3934" s="1" t="s">
        <v>48</v>
      </c>
      <c r="K3934" s="9" t="str">
        <f t="shared" si="61"/>
        <v>GPA</v>
      </c>
    </row>
    <row r="3935" spans="1:11" ht="15" customHeight="1">
      <c r="A3935" s="1">
        <v>8</v>
      </c>
      <c r="B3935" s="1">
        <v>1965</v>
      </c>
      <c r="C3935" s="1" t="s">
        <v>18</v>
      </c>
      <c r="D3935" s="1" t="s">
        <v>1467</v>
      </c>
      <c r="E3935" s="1" t="s">
        <v>1468</v>
      </c>
      <c r="F3935" s="1">
        <v>260</v>
      </c>
      <c r="G3935" s="1">
        <v>7.5</v>
      </c>
      <c r="H3935" s="1">
        <v>35</v>
      </c>
      <c r="I3935" s="1">
        <v>0</v>
      </c>
      <c r="J3935" s="1" t="s">
        <v>48</v>
      </c>
      <c r="K3935" s="9" t="str">
        <f t="shared" si="61"/>
        <v>GPA</v>
      </c>
    </row>
    <row r="3936" spans="1:11" ht="15" customHeight="1">
      <c r="A3936" s="1">
        <v>8</v>
      </c>
      <c r="B3936" s="1">
        <v>1965</v>
      </c>
      <c r="C3936" s="1" t="s">
        <v>18</v>
      </c>
      <c r="D3936" s="1" t="s">
        <v>1469</v>
      </c>
      <c r="E3936" s="1" t="s">
        <v>1470</v>
      </c>
      <c r="F3936" s="1">
        <v>209</v>
      </c>
      <c r="G3936" s="1">
        <v>38.450000000000003</v>
      </c>
      <c r="H3936" s="1">
        <v>5</v>
      </c>
      <c r="I3936" s="1">
        <v>0</v>
      </c>
      <c r="J3936" s="1" t="s">
        <v>48</v>
      </c>
      <c r="K3936" s="9" t="str">
        <f t="shared" si="61"/>
        <v>GPA</v>
      </c>
    </row>
    <row r="3937" spans="1:11" ht="15" customHeight="1">
      <c r="A3937" s="1">
        <v>8</v>
      </c>
      <c r="B3937" s="1">
        <v>1965</v>
      </c>
      <c r="C3937" s="1" t="s">
        <v>21</v>
      </c>
      <c r="D3937" s="1" t="s">
        <v>1471</v>
      </c>
      <c r="E3937" s="1" t="s">
        <v>1472</v>
      </c>
      <c r="F3937" s="1">
        <v>3775</v>
      </c>
      <c r="G3937" s="1">
        <v>142.28</v>
      </c>
      <c r="H3937" s="1">
        <v>27</v>
      </c>
      <c r="I3937" s="1">
        <v>0</v>
      </c>
      <c r="J3937" s="1" t="s">
        <v>48</v>
      </c>
      <c r="K3937" s="9" t="str">
        <f t="shared" si="61"/>
        <v>GPA</v>
      </c>
    </row>
    <row r="3938" spans="1:11" ht="15" customHeight="1">
      <c r="A3938" s="1">
        <v>8</v>
      </c>
      <c r="B3938" s="1">
        <v>1965</v>
      </c>
      <c r="C3938" s="1" t="s">
        <v>19</v>
      </c>
      <c r="D3938" s="1" t="s">
        <v>4306</v>
      </c>
      <c r="E3938" s="1" t="s">
        <v>4307</v>
      </c>
      <c r="F3938" s="1">
        <v>41</v>
      </c>
      <c r="G3938" s="1">
        <v>6.67</v>
      </c>
      <c r="H3938" s="1">
        <v>6</v>
      </c>
      <c r="I3938" s="1">
        <v>0</v>
      </c>
      <c r="J3938" s="1" t="s">
        <v>48</v>
      </c>
      <c r="K3938" s="9" t="str">
        <f t="shared" si="61"/>
        <v>GPA</v>
      </c>
    </row>
    <row r="3939" spans="1:11" ht="15" customHeight="1">
      <c r="A3939" s="1">
        <v>8</v>
      </c>
      <c r="B3939" s="1">
        <v>1965</v>
      </c>
      <c r="C3939" s="1" t="s">
        <v>53</v>
      </c>
      <c r="D3939" s="1" t="s">
        <v>4306</v>
      </c>
      <c r="E3939" s="1" t="s">
        <v>4307</v>
      </c>
      <c r="F3939" s="1">
        <v>1412</v>
      </c>
      <c r="G3939" s="1">
        <v>47.2</v>
      </c>
      <c r="H3939" s="1">
        <v>30</v>
      </c>
      <c r="J3939" s="1" t="s">
        <v>48</v>
      </c>
      <c r="K3939" s="9" t="str">
        <f t="shared" si="61"/>
        <v>GPA</v>
      </c>
    </row>
    <row r="3940" spans="1:11" ht="15" customHeight="1">
      <c r="A3940" s="1">
        <v>8</v>
      </c>
      <c r="B3940" s="1">
        <v>1965</v>
      </c>
      <c r="C3940" s="1" t="s">
        <v>20</v>
      </c>
      <c r="D3940" s="1" t="s">
        <v>1475</v>
      </c>
      <c r="E3940" s="1" t="s">
        <v>1476</v>
      </c>
      <c r="F3940" s="1">
        <v>409</v>
      </c>
      <c r="G3940" s="1">
        <v>31.32</v>
      </c>
      <c r="H3940" s="1">
        <v>13</v>
      </c>
      <c r="I3940" s="1">
        <v>0</v>
      </c>
      <c r="J3940" s="1" t="s">
        <v>48</v>
      </c>
      <c r="K3940" s="9" t="str">
        <f t="shared" si="61"/>
        <v>GPA</v>
      </c>
    </row>
    <row r="3941" spans="1:11" ht="15" customHeight="1">
      <c r="A3941" s="1">
        <v>8</v>
      </c>
      <c r="B3941" s="1">
        <v>1965</v>
      </c>
      <c r="C3941" s="1" t="s">
        <v>18</v>
      </c>
      <c r="D3941" s="1" t="s">
        <v>4308</v>
      </c>
      <c r="E3941" s="1" t="s">
        <v>4309</v>
      </c>
      <c r="F3941" s="1">
        <v>498</v>
      </c>
      <c r="G3941" s="1">
        <v>20.73</v>
      </c>
      <c r="H3941" s="1">
        <v>24</v>
      </c>
      <c r="I3941" s="1">
        <v>0</v>
      </c>
      <c r="J3941" s="1" t="s">
        <v>48</v>
      </c>
      <c r="K3941" s="9" t="str">
        <f t="shared" si="61"/>
        <v>GPA</v>
      </c>
    </row>
    <row r="3942" spans="1:11" ht="15" customHeight="1">
      <c r="A3942" s="1">
        <v>8</v>
      </c>
      <c r="B3942" s="1">
        <v>1965</v>
      </c>
      <c r="C3942" s="1" t="s">
        <v>18</v>
      </c>
      <c r="D3942" s="1" t="s">
        <v>1479</v>
      </c>
      <c r="E3942" s="1" t="s">
        <v>1480</v>
      </c>
      <c r="F3942" s="1">
        <v>811</v>
      </c>
      <c r="G3942" s="1">
        <v>24.56</v>
      </c>
      <c r="H3942" s="1">
        <v>33</v>
      </c>
      <c r="I3942" s="1">
        <v>0</v>
      </c>
      <c r="J3942" s="1" t="s">
        <v>48</v>
      </c>
      <c r="K3942" s="9" t="str">
        <f t="shared" si="61"/>
        <v>GPA</v>
      </c>
    </row>
    <row r="3943" spans="1:11" ht="15" customHeight="1">
      <c r="A3943" s="1">
        <v>8</v>
      </c>
      <c r="B3943" s="1">
        <v>1965</v>
      </c>
      <c r="C3943" s="1" t="s">
        <v>18</v>
      </c>
      <c r="D3943" s="1" t="s">
        <v>4310</v>
      </c>
      <c r="E3943" s="1" t="s">
        <v>4311</v>
      </c>
      <c r="F3943" s="1">
        <v>535</v>
      </c>
      <c r="G3943" s="1">
        <v>36.1</v>
      </c>
      <c r="H3943" s="1">
        <v>15</v>
      </c>
      <c r="I3943" s="1">
        <v>0</v>
      </c>
      <c r="J3943" s="1" t="s">
        <v>48</v>
      </c>
      <c r="K3943" s="9" t="str">
        <f t="shared" si="61"/>
        <v>GPA</v>
      </c>
    </row>
    <row r="3944" spans="1:11" ht="15" customHeight="1">
      <c r="A3944" s="1">
        <v>8</v>
      </c>
      <c r="B3944" s="1">
        <v>1965</v>
      </c>
      <c r="C3944" s="1" t="s">
        <v>20</v>
      </c>
      <c r="D3944" s="1" t="s">
        <v>1483</v>
      </c>
      <c r="E3944" s="1" t="s">
        <v>1484</v>
      </c>
      <c r="F3944" s="1">
        <v>121</v>
      </c>
      <c r="G3944" s="1">
        <v>17.010000000000002</v>
      </c>
      <c r="H3944" s="1">
        <v>7</v>
      </c>
      <c r="I3944" s="1">
        <v>0</v>
      </c>
      <c r="J3944" s="1" t="s">
        <v>48</v>
      </c>
      <c r="K3944" s="9" t="str">
        <f t="shared" si="61"/>
        <v>GPA</v>
      </c>
    </row>
    <row r="3945" spans="1:11" ht="15" customHeight="1">
      <c r="A3945" s="1">
        <v>8</v>
      </c>
      <c r="B3945" s="1">
        <v>1965</v>
      </c>
      <c r="C3945" s="1" t="s">
        <v>19</v>
      </c>
      <c r="D3945" s="1" t="s">
        <v>1483</v>
      </c>
      <c r="E3945" s="1" t="s">
        <v>1484</v>
      </c>
      <c r="F3945" s="1">
        <v>3</v>
      </c>
      <c r="G3945" s="1">
        <v>14.29</v>
      </c>
      <c r="H3945" s="1">
        <v>0</v>
      </c>
      <c r="I3945" s="1">
        <v>0</v>
      </c>
      <c r="J3945" s="1" t="s">
        <v>48</v>
      </c>
      <c r="K3945" s="9" t="str">
        <f t="shared" si="61"/>
        <v>GPA</v>
      </c>
    </row>
    <row r="3946" spans="1:11" ht="15" customHeight="1">
      <c r="A3946" s="1">
        <v>8</v>
      </c>
      <c r="B3946" s="1">
        <v>1965</v>
      </c>
      <c r="C3946" s="1" t="s">
        <v>53</v>
      </c>
      <c r="D3946" s="1" t="s">
        <v>1485</v>
      </c>
      <c r="E3946" s="1" t="s">
        <v>1486</v>
      </c>
      <c r="F3946" s="1">
        <v>6894</v>
      </c>
      <c r="G3946" s="1">
        <v>126.28</v>
      </c>
      <c r="H3946" s="1">
        <v>55</v>
      </c>
      <c r="J3946" s="1" t="s">
        <v>48</v>
      </c>
      <c r="K3946" s="9" t="str">
        <f t="shared" si="61"/>
        <v>GPA</v>
      </c>
    </row>
    <row r="3947" spans="1:11" ht="15" customHeight="1">
      <c r="A3947" s="1">
        <v>8</v>
      </c>
      <c r="B3947" s="1">
        <v>1965</v>
      </c>
      <c r="C3947" s="1" t="s">
        <v>53</v>
      </c>
      <c r="D3947" s="1" t="s">
        <v>1487</v>
      </c>
      <c r="E3947" s="1" t="s">
        <v>1488</v>
      </c>
      <c r="F3947" s="1">
        <v>6896</v>
      </c>
      <c r="G3947" s="1">
        <v>114.3</v>
      </c>
      <c r="H3947" s="1">
        <v>60</v>
      </c>
      <c r="J3947" s="1" t="s">
        <v>48</v>
      </c>
      <c r="K3947" s="9" t="str">
        <f t="shared" si="61"/>
        <v>GPA</v>
      </c>
    </row>
    <row r="3948" spans="1:11" ht="15" customHeight="1">
      <c r="A3948" s="1">
        <v>8</v>
      </c>
      <c r="B3948" s="1">
        <v>1965</v>
      </c>
      <c r="C3948" s="1" t="s">
        <v>20</v>
      </c>
      <c r="D3948" s="1" t="s">
        <v>1489</v>
      </c>
      <c r="E3948" s="1" t="s">
        <v>1490</v>
      </c>
      <c r="F3948" s="1">
        <v>2643</v>
      </c>
      <c r="G3948" s="1">
        <v>142.58000000000001</v>
      </c>
      <c r="H3948" s="1">
        <v>19</v>
      </c>
      <c r="I3948" s="1">
        <v>0</v>
      </c>
      <c r="J3948" s="1" t="s">
        <v>48</v>
      </c>
      <c r="K3948" s="9" t="str">
        <f t="shared" si="61"/>
        <v>GPA</v>
      </c>
    </row>
    <row r="3949" spans="1:11" ht="15" customHeight="1">
      <c r="A3949" s="1">
        <v>8</v>
      </c>
      <c r="B3949" s="1">
        <v>1965</v>
      </c>
      <c r="C3949" s="1" t="s">
        <v>53</v>
      </c>
      <c r="D3949" s="1" t="s">
        <v>1489</v>
      </c>
      <c r="E3949" s="1" t="s">
        <v>1490</v>
      </c>
      <c r="F3949" s="1">
        <v>629</v>
      </c>
      <c r="G3949" s="1">
        <v>13.36</v>
      </c>
      <c r="H3949" s="1">
        <v>47</v>
      </c>
      <c r="J3949" s="1" t="s">
        <v>48</v>
      </c>
      <c r="K3949" s="9" t="str">
        <f t="shared" si="61"/>
        <v>GPA</v>
      </c>
    </row>
    <row r="3950" spans="1:11" ht="15" customHeight="1">
      <c r="A3950" s="1">
        <v>8</v>
      </c>
      <c r="B3950" s="1">
        <v>1965</v>
      </c>
      <c r="C3950" s="1" t="s">
        <v>18</v>
      </c>
      <c r="D3950" s="1" t="s">
        <v>1493</v>
      </c>
      <c r="E3950" s="1" t="s">
        <v>1494</v>
      </c>
      <c r="F3950" s="1">
        <v>1804</v>
      </c>
      <c r="G3950" s="1">
        <v>103.57</v>
      </c>
      <c r="H3950" s="1">
        <v>17</v>
      </c>
      <c r="I3950" s="1">
        <v>0</v>
      </c>
      <c r="J3950" s="1" t="s">
        <v>48</v>
      </c>
      <c r="K3950" s="9" t="str">
        <f t="shared" si="61"/>
        <v>GPA</v>
      </c>
    </row>
    <row r="3951" spans="1:11" ht="15" customHeight="1">
      <c r="A3951" s="1">
        <v>8</v>
      </c>
      <c r="B3951" s="1">
        <v>1965</v>
      </c>
      <c r="C3951" s="1" t="s">
        <v>20</v>
      </c>
      <c r="D3951" s="1" t="s">
        <v>1495</v>
      </c>
      <c r="E3951" s="1" t="s">
        <v>1496</v>
      </c>
      <c r="F3951" s="1">
        <v>2630</v>
      </c>
      <c r="G3951" s="1">
        <v>99.59</v>
      </c>
      <c r="H3951" s="1">
        <v>26</v>
      </c>
      <c r="I3951" s="1">
        <v>0</v>
      </c>
      <c r="J3951" s="1" t="s">
        <v>48</v>
      </c>
      <c r="K3951" s="9" t="str">
        <f t="shared" si="61"/>
        <v>GPA</v>
      </c>
    </row>
    <row r="3952" spans="1:11" ht="15" customHeight="1">
      <c r="A3952" s="1">
        <v>8</v>
      </c>
      <c r="B3952" s="1">
        <v>1965</v>
      </c>
      <c r="C3952" s="1" t="s">
        <v>53</v>
      </c>
      <c r="D3952" s="1" t="s">
        <v>1495</v>
      </c>
      <c r="E3952" s="1" t="s">
        <v>1496</v>
      </c>
      <c r="F3952" s="1">
        <v>497</v>
      </c>
      <c r="G3952" s="1">
        <v>8.4499999999999993</v>
      </c>
      <c r="H3952" s="1">
        <v>59</v>
      </c>
      <c r="J3952" s="1" t="s">
        <v>48</v>
      </c>
      <c r="K3952" s="9" t="str">
        <f t="shared" si="61"/>
        <v>GPA</v>
      </c>
    </row>
    <row r="3953" spans="1:11" ht="15" customHeight="1">
      <c r="A3953" s="1">
        <v>8</v>
      </c>
      <c r="B3953" s="1">
        <v>1965</v>
      </c>
      <c r="C3953" s="1" t="s">
        <v>18</v>
      </c>
      <c r="D3953" s="1" t="s">
        <v>1499</v>
      </c>
      <c r="E3953" s="1" t="s">
        <v>1500</v>
      </c>
      <c r="F3953" s="1">
        <v>175</v>
      </c>
      <c r="G3953" s="1">
        <v>36.28</v>
      </c>
      <c r="H3953" s="1">
        <v>5</v>
      </c>
      <c r="I3953" s="1">
        <v>0</v>
      </c>
      <c r="J3953" s="1" t="s">
        <v>48</v>
      </c>
      <c r="K3953" s="9" t="str">
        <f t="shared" si="61"/>
        <v>GPA</v>
      </c>
    </row>
    <row r="3954" spans="1:11" ht="15" customHeight="1">
      <c r="A3954" s="1">
        <v>8</v>
      </c>
      <c r="B3954" s="1">
        <v>1965</v>
      </c>
      <c r="C3954" s="1" t="s">
        <v>53</v>
      </c>
      <c r="D3954" s="1" t="s">
        <v>1499</v>
      </c>
      <c r="E3954" s="1" t="s">
        <v>1500</v>
      </c>
      <c r="F3954" s="1">
        <v>840</v>
      </c>
      <c r="G3954" s="1">
        <v>18.61</v>
      </c>
      <c r="H3954" s="1">
        <v>45</v>
      </c>
      <c r="J3954" s="1" t="s">
        <v>48</v>
      </c>
      <c r="K3954" s="9" t="str">
        <f t="shared" si="61"/>
        <v>GPA</v>
      </c>
    </row>
    <row r="3955" spans="1:11" ht="15" customHeight="1">
      <c r="A3955" s="1">
        <v>8</v>
      </c>
      <c r="B3955" s="1">
        <v>1965</v>
      </c>
      <c r="C3955" s="1" t="s">
        <v>53</v>
      </c>
      <c r="D3955" s="1" t="s">
        <v>4312</v>
      </c>
      <c r="E3955" s="1" t="s">
        <v>4313</v>
      </c>
      <c r="F3955" s="1">
        <v>240</v>
      </c>
      <c r="G3955" s="1">
        <v>3.22</v>
      </c>
      <c r="H3955" s="1">
        <v>75</v>
      </c>
      <c r="J3955" s="1" t="s">
        <v>48</v>
      </c>
      <c r="K3955" s="9" t="str">
        <f t="shared" si="61"/>
        <v>GPA</v>
      </c>
    </row>
    <row r="3956" spans="1:11" ht="15" customHeight="1">
      <c r="A3956" s="1">
        <v>8</v>
      </c>
      <c r="B3956" s="1">
        <v>1965</v>
      </c>
      <c r="C3956" s="1" t="s">
        <v>20</v>
      </c>
      <c r="D3956" s="1" t="s">
        <v>1501</v>
      </c>
      <c r="E3956" s="1" t="s">
        <v>1502</v>
      </c>
      <c r="F3956" s="1">
        <v>2</v>
      </c>
      <c r="G3956" s="1">
        <v>1.57</v>
      </c>
      <c r="H3956" s="1">
        <v>1</v>
      </c>
      <c r="I3956" s="1">
        <v>0</v>
      </c>
      <c r="J3956" s="1" t="s">
        <v>48</v>
      </c>
      <c r="K3956" s="9" t="str">
        <f t="shared" si="61"/>
        <v>GPA</v>
      </c>
    </row>
    <row r="3957" spans="1:11" ht="15" customHeight="1">
      <c r="A3957" s="1">
        <v>8</v>
      </c>
      <c r="B3957" s="1">
        <v>1965</v>
      </c>
      <c r="C3957" s="1" t="s">
        <v>19</v>
      </c>
      <c r="D3957" s="1" t="s">
        <v>1501</v>
      </c>
      <c r="E3957" s="1" t="s">
        <v>1502</v>
      </c>
      <c r="F3957" s="1">
        <v>2498</v>
      </c>
      <c r="G3957" s="1">
        <v>164.31</v>
      </c>
      <c r="H3957" s="1">
        <v>15</v>
      </c>
      <c r="I3957" s="1">
        <v>0</v>
      </c>
      <c r="J3957" s="1" t="s">
        <v>48</v>
      </c>
      <c r="K3957" s="9" t="str">
        <f t="shared" si="61"/>
        <v>GPA</v>
      </c>
    </row>
    <row r="3958" spans="1:11" ht="15" customHeight="1">
      <c r="A3958" s="1">
        <v>8</v>
      </c>
      <c r="B3958" s="1">
        <v>1965</v>
      </c>
      <c r="C3958" s="1" t="s">
        <v>18</v>
      </c>
      <c r="D3958" s="1" t="s">
        <v>1503</v>
      </c>
      <c r="E3958" s="1" t="s">
        <v>1504</v>
      </c>
      <c r="F3958" s="1">
        <v>1746</v>
      </c>
      <c r="G3958" s="1">
        <v>66.84</v>
      </c>
      <c r="H3958" s="1">
        <v>26</v>
      </c>
      <c r="I3958" s="1">
        <v>0</v>
      </c>
      <c r="J3958" s="1" t="s">
        <v>48</v>
      </c>
      <c r="K3958" s="9" t="str">
        <f t="shared" si="61"/>
        <v>GPA</v>
      </c>
    </row>
    <row r="3959" spans="1:11" ht="15" customHeight="1">
      <c r="A3959" s="1">
        <v>8</v>
      </c>
      <c r="B3959" s="1">
        <v>1965</v>
      </c>
      <c r="C3959" s="1" t="s">
        <v>19</v>
      </c>
      <c r="D3959" s="1" t="s">
        <v>1503</v>
      </c>
      <c r="E3959" s="1" t="s">
        <v>1504</v>
      </c>
      <c r="F3959" s="1">
        <v>19</v>
      </c>
      <c r="G3959" s="1">
        <v>0.19</v>
      </c>
      <c r="H3959" s="1">
        <v>100</v>
      </c>
      <c r="I3959" s="1">
        <v>0</v>
      </c>
      <c r="J3959" s="1" t="s">
        <v>48</v>
      </c>
      <c r="K3959" s="9" t="str">
        <f t="shared" si="61"/>
        <v>GPA</v>
      </c>
    </row>
    <row r="3960" spans="1:11" ht="15" customHeight="1">
      <c r="A3960" s="1">
        <v>8</v>
      </c>
      <c r="B3960" s="1">
        <v>1965</v>
      </c>
      <c r="C3960" s="1" t="s">
        <v>20</v>
      </c>
      <c r="D3960" s="1" t="s">
        <v>1505</v>
      </c>
      <c r="E3960" s="1" t="s">
        <v>1506</v>
      </c>
      <c r="F3960" s="1">
        <v>970</v>
      </c>
      <c r="G3960" s="1">
        <v>74.650000000000006</v>
      </c>
      <c r="H3960" s="1">
        <v>13</v>
      </c>
      <c r="I3960" s="1">
        <v>0</v>
      </c>
      <c r="J3960" s="1" t="s">
        <v>48</v>
      </c>
      <c r="K3960" s="9" t="str">
        <f t="shared" si="61"/>
        <v>GPA</v>
      </c>
    </row>
    <row r="3961" spans="1:11" ht="15" customHeight="1">
      <c r="A3961" s="1">
        <v>8</v>
      </c>
      <c r="B3961" s="1">
        <v>1965</v>
      </c>
      <c r="C3961" s="1" t="s">
        <v>19</v>
      </c>
      <c r="D3961" s="1" t="s">
        <v>1505</v>
      </c>
      <c r="E3961" s="1" t="s">
        <v>1506</v>
      </c>
      <c r="F3961" s="1">
        <v>2505</v>
      </c>
      <c r="G3961" s="1">
        <v>107.97</v>
      </c>
      <c r="H3961" s="1">
        <v>23</v>
      </c>
      <c r="I3961" s="1">
        <v>0</v>
      </c>
      <c r="J3961" s="1" t="s">
        <v>48</v>
      </c>
      <c r="K3961" s="9" t="str">
        <f t="shared" si="61"/>
        <v>GPA</v>
      </c>
    </row>
    <row r="3962" spans="1:11" ht="15" customHeight="1">
      <c r="A3962" s="1">
        <v>8</v>
      </c>
      <c r="B3962" s="1">
        <v>1965</v>
      </c>
      <c r="C3962" s="1" t="s">
        <v>20</v>
      </c>
      <c r="D3962" s="1" t="s">
        <v>1507</v>
      </c>
      <c r="E3962" s="1" t="s">
        <v>1508</v>
      </c>
      <c r="F3962" s="1">
        <v>1393</v>
      </c>
      <c r="G3962" s="1">
        <v>115.12</v>
      </c>
      <c r="H3962" s="1">
        <v>12</v>
      </c>
      <c r="I3962" s="1">
        <v>0</v>
      </c>
      <c r="J3962" s="1" t="s">
        <v>48</v>
      </c>
      <c r="K3962" s="9" t="str">
        <f t="shared" si="61"/>
        <v>GPA</v>
      </c>
    </row>
    <row r="3963" spans="1:11" ht="15" customHeight="1">
      <c r="A3963" s="1">
        <v>8</v>
      </c>
      <c r="B3963" s="1">
        <v>1965</v>
      </c>
      <c r="C3963" s="1" t="s">
        <v>53</v>
      </c>
      <c r="D3963" s="1" t="s">
        <v>1507</v>
      </c>
      <c r="E3963" s="1" t="s">
        <v>1508</v>
      </c>
      <c r="F3963" s="1">
        <v>495</v>
      </c>
      <c r="G3963" s="1">
        <v>6.3</v>
      </c>
      <c r="H3963" s="1">
        <v>79</v>
      </c>
      <c r="J3963" s="1" t="s">
        <v>48</v>
      </c>
      <c r="K3963" s="9" t="str">
        <f t="shared" si="61"/>
        <v>GPA</v>
      </c>
    </row>
    <row r="3964" spans="1:11" ht="15" customHeight="1">
      <c r="A3964" s="1">
        <v>8</v>
      </c>
      <c r="B3964" s="1">
        <v>1965</v>
      </c>
      <c r="C3964" s="1" t="s">
        <v>20</v>
      </c>
      <c r="D3964" s="1" t="s">
        <v>1509</v>
      </c>
      <c r="E3964" s="1" t="s">
        <v>1510</v>
      </c>
      <c r="F3964" s="1">
        <v>2964</v>
      </c>
      <c r="G3964" s="1">
        <v>138.5</v>
      </c>
      <c r="H3964" s="1">
        <v>21</v>
      </c>
      <c r="I3964" s="1">
        <v>0</v>
      </c>
      <c r="J3964" s="1" t="s">
        <v>48</v>
      </c>
      <c r="K3964" s="9" t="str">
        <f t="shared" si="61"/>
        <v>GPA</v>
      </c>
    </row>
    <row r="3965" spans="1:11" ht="15" customHeight="1">
      <c r="A3965" s="1">
        <v>8</v>
      </c>
      <c r="B3965" s="1">
        <v>1965</v>
      </c>
      <c r="C3965" s="1" t="s">
        <v>53</v>
      </c>
      <c r="D3965" s="1" t="s">
        <v>1509</v>
      </c>
      <c r="E3965" s="1" t="s">
        <v>1510</v>
      </c>
      <c r="F3965" s="1">
        <v>975</v>
      </c>
      <c r="G3965" s="1">
        <v>12.17</v>
      </c>
      <c r="H3965" s="1">
        <v>80</v>
      </c>
      <c r="J3965" s="1" t="s">
        <v>48</v>
      </c>
      <c r="K3965" s="9" t="str">
        <f t="shared" si="61"/>
        <v>GPA</v>
      </c>
    </row>
    <row r="3966" spans="1:11" ht="15" customHeight="1">
      <c r="A3966" s="1">
        <v>8</v>
      </c>
      <c r="B3966" s="1">
        <v>1965</v>
      </c>
      <c r="C3966" s="1" t="s">
        <v>18</v>
      </c>
      <c r="D3966" s="1" t="s">
        <v>1511</v>
      </c>
      <c r="E3966" s="1" t="s">
        <v>1512</v>
      </c>
      <c r="F3966" s="1">
        <v>493</v>
      </c>
      <c r="G3966" s="1">
        <v>14.35</v>
      </c>
      <c r="H3966" s="1">
        <v>34</v>
      </c>
      <c r="I3966" s="1">
        <v>0</v>
      </c>
      <c r="J3966" s="1" t="s">
        <v>48</v>
      </c>
      <c r="K3966" s="9" t="str">
        <f t="shared" si="61"/>
        <v>GPA</v>
      </c>
    </row>
    <row r="3967" spans="1:11" ht="15" customHeight="1">
      <c r="A3967" s="1">
        <v>8</v>
      </c>
      <c r="B3967" s="1">
        <v>1965</v>
      </c>
      <c r="C3967" s="1" t="s">
        <v>20</v>
      </c>
      <c r="D3967" s="1" t="s">
        <v>1513</v>
      </c>
      <c r="E3967" s="1" t="s">
        <v>1514</v>
      </c>
      <c r="F3967" s="1">
        <v>3675</v>
      </c>
      <c r="G3967" s="1">
        <v>124.73</v>
      </c>
      <c r="H3967" s="1">
        <v>29</v>
      </c>
      <c r="I3967" s="1">
        <v>0</v>
      </c>
      <c r="J3967" s="1" t="s">
        <v>48</v>
      </c>
      <c r="K3967" s="9" t="str">
        <f t="shared" si="61"/>
        <v>GPA</v>
      </c>
    </row>
    <row r="3968" spans="1:11" ht="15" customHeight="1">
      <c r="A3968" s="1">
        <v>8</v>
      </c>
      <c r="B3968" s="1">
        <v>1965</v>
      </c>
      <c r="C3968" s="1" t="s">
        <v>53</v>
      </c>
      <c r="D3968" s="1" t="s">
        <v>1513</v>
      </c>
      <c r="E3968" s="1" t="s">
        <v>1514</v>
      </c>
      <c r="F3968" s="1">
        <v>415</v>
      </c>
      <c r="G3968" s="1">
        <v>6.18</v>
      </c>
      <c r="H3968" s="1">
        <v>67</v>
      </c>
      <c r="J3968" s="1" t="s">
        <v>48</v>
      </c>
      <c r="K3968" s="9" t="str">
        <f t="shared" si="61"/>
        <v>GPA</v>
      </c>
    </row>
    <row r="3969" spans="1:11" ht="15" customHeight="1">
      <c r="A3969" s="1">
        <v>8</v>
      </c>
      <c r="B3969" s="1">
        <v>1965</v>
      </c>
      <c r="C3969" s="1" t="s">
        <v>19</v>
      </c>
      <c r="D3969" s="1" t="s">
        <v>1515</v>
      </c>
      <c r="E3969" s="1" t="s">
        <v>1516</v>
      </c>
      <c r="F3969" s="1">
        <v>108</v>
      </c>
      <c r="G3969" s="1">
        <v>6.67</v>
      </c>
      <c r="H3969" s="1">
        <v>16</v>
      </c>
      <c r="I3969" s="1">
        <v>0</v>
      </c>
      <c r="J3969" s="1" t="s">
        <v>48</v>
      </c>
      <c r="K3969" s="9" t="str">
        <f t="shared" si="61"/>
        <v>GPA</v>
      </c>
    </row>
    <row r="3970" spans="1:11" ht="15" customHeight="1">
      <c r="A3970" s="1">
        <v>8</v>
      </c>
      <c r="B3970" s="1">
        <v>1965</v>
      </c>
      <c r="C3970" s="1" t="s">
        <v>53</v>
      </c>
      <c r="D3970" s="1" t="s">
        <v>1515</v>
      </c>
      <c r="E3970" s="1" t="s">
        <v>1516</v>
      </c>
      <c r="F3970" s="1">
        <v>69</v>
      </c>
      <c r="G3970" s="1">
        <v>1.18</v>
      </c>
      <c r="H3970" s="1">
        <v>58</v>
      </c>
      <c r="J3970" s="1" t="s">
        <v>48</v>
      </c>
      <c r="K3970" s="9" t="str">
        <f t="shared" ref="K3970:K4033" si="62">IF(J3970&lt;&gt;"",IF(OR(UPPER(J3970)="TERCEIRO",UPPER(J3970)="TERCEIRA"),"TERCEIRA",IF(UPPER(J3970)="GPA","GPA",J3970)),IF(LEFT(D3970,1)="T","TERCEIRA","GPA"))</f>
        <v>GPA</v>
      </c>
    </row>
    <row r="3971" spans="1:11" ht="15" customHeight="1">
      <c r="A3971" s="1">
        <v>8</v>
      </c>
      <c r="B3971" s="1">
        <v>1965</v>
      </c>
      <c r="C3971" s="1" t="s">
        <v>20</v>
      </c>
      <c r="D3971" s="1" t="s">
        <v>1517</v>
      </c>
      <c r="E3971" s="1" t="s">
        <v>1518</v>
      </c>
      <c r="F3971" s="1">
        <v>2</v>
      </c>
      <c r="G3971" s="1">
        <v>1.33</v>
      </c>
      <c r="H3971" s="1">
        <v>2</v>
      </c>
      <c r="I3971" s="1">
        <v>0</v>
      </c>
      <c r="J3971" s="1" t="s">
        <v>48</v>
      </c>
      <c r="K3971" s="9" t="str">
        <f t="shared" si="62"/>
        <v>GPA</v>
      </c>
    </row>
    <row r="3972" spans="1:11" ht="15" customHeight="1">
      <c r="A3972" s="1">
        <v>8</v>
      </c>
      <c r="B3972" s="1">
        <v>1965</v>
      </c>
      <c r="C3972" s="1" t="s">
        <v>19</v>
      </c>
      <c r="D3972" s="1" t="s">
        <v>1517</v>
      </c>
      <c r="E3972" s="1" t="s">
        <v>1518</v>
      </c>
      <c r="F3972" s="1">
        <v>11</v>
      </c>
      <c r="G3972" s="1">
        <v>36.86</v>
      </c>
      <c r="H3972" s="1">
        <v>0</v>
      </c>
      <c r="I3972" s="1">
        <v>0</v>
      </c>
      <c r="J3972" s="1" t="s">
        <v>48</v>
      </c>
      <c r="K3972" s="9" t="str">
        <f t="shared" si="62"/>
        <v>GPA</v>
      </c>
    </row>
    <row r="3973" spans="1:11" ht="15" customHeight="1">
      <c r="A3973" s="1">
        <v>8</v>
      </c>
      <c r="B3973" s="1">
        <v>1965</v>
      </c>
      <c r="C3973" s="1" t="s">
        <v>18</v>
      </c>
      <c r="D3973" s="1" t="s">
        <v>1519</v>
      </c>
      <c r="E3973" s="1" t="s">
        <v>1520</v>
      </c>
      <c r="F3973" s="1">
        <v>438</v>
      </c>
      <c r="G3973" s="1">
        <v>39.81</v>
      </c>
      <c r="H3973" s="1">
        <v>11</v>
      </c>
      <c r="I3973" s="1">
        <v>0</v>
      </c>
      <c r="J3973" s="1" t="s">
        <v>48</v>
      </c>
      <c r="K3973" s="9" t="str">
        <f t="shared" si="62"/>
        <v>GPA</v>
      </c>
    </row>
    <row r="3974" spans="1:11" ht="15" customHeight="1">
      <c r="A3974" s="1">
        <v>8</v>
      </c>
      <c r="B3974" s="1">
        <v>1965</v>
      </c>
      <c r="C3974" s="1" t="s">
        <v>53</v>
      </c>
      <c r="D3974" s="1" t="s">
        <v>1521</v>
      </c>
      <c r="E3974" s="1" t="s">
        <v>1522</v>
      </c>
      <c r="F3974" s="1">
        <v>8712</v>
      </c>
      <c r="G3974" s="1">
        <v>126.69</v>
      </c>
      <c r="H3974" s="1">
        <v>69</v>
      </c>
      <c r="J3974" s="1" t="s">
        <v>48</v>
      </c>
      <c r="K3974" s="9" t="str">
        <f t="shared" si="62"/>
        <v>GPA</v>
      </c>
    </row>
    <row r="3975" spans="1:11" ht="15" customHeight="1">
      <c r="A3975" s="1">
        <v>8</v>
      </c>
      <c r="B3975" s="1">
        <v>1965</v>
      </c>
      <c r="C3975" s="1" t="s">
        <v>53</v>
      </c>
      <c r="D3975" s="1" t="s">
        <v>4314</v>
      </c>
      <c r="E3975" s="1" t="s">
        <v>4315</v>
      </c>
      <c r="F3975" s="1">
        <v>1533</v>
      </c>
      <c r="G3975" s="1">
        <v>22.23</v>
      </c>
      <c r="H3975" s="1">
        <v>69</v>
      </c>
      <c r="J3975" s="1" t="s">
        <v>48</v>
      </c>
      <c r="K3975" s="9" t="str">
        <f t="shared" si="62"/>
        <v>GPA</v>
      </c>
    </row>
    <row r="3976" spans="1:11" ht="15" customHeight="1">
      <c r="A3976" s="1">
        <v>8</v>
      </c>
      <c r="B3976" s="1">
        <v>1965</v>
      </c>
      <c r="C3976" s="1" t="s">
        <v>20</v>
      </c>
      <c r="D3976" s="1" t="s">
        <v>1523</v>
      </c>
      <c r="E3976" s="1" t="s">
        <v>1524</v>
      </c>
      <c r="F3976" s="1">
        <v>369</v>
      </c>
      <c r="G3976" s="1">
        <v>16.47</v>
      </c>
      <c r="H3976" s="1">
        <v>22</v>
      </c>
      <c r="I3976" s="1">
        <v>0</v>
      </c>
      <c r="J3976" s="1" t="s">
        <v>48</v>
      </c>
      <c r="K3976" s="9" t="str">
        <f t="shared" si="62"/>
        <v>GPA</v>
      </c>
    </row>
    <row r="3977" spans="1:11" ht="15" customHeight="1">
      <c r="A3977" s="1">
        <v>8</v>
      </c>
      <c r="B3977" s="1">
        <v>1965</v>
      </c>
      <c r="C3977" s="1" t="s">
        <v>20</v>
      </c>
      <c r="D3977" s="1" t="s">
        <v>1525</v>
      </c>
      <c r="E3977" s="1" t="s">
        <v>1526</v>
      </c>
      <c r="F3977" s="1">
        <v>183</v>
      </c>
      <c r="G3977" s="1">
        <v>35.83</v>
      </c>
      <c r="H3977" s="1">
        <v>5</v>
      </c>
      <c r="I3977" s="1">
        <v>0</v>
      </c>
      <c r="J3977" s="1" t="s">
        <v>48</v>
      </c>
      <c r="K3977" s="9" t="str">
        <f t="shared" si="62"/>
        <v>GPA</v>
      </c>
    </row>
    <row r="3978" spans="1:11" ht="15" customHeight="1">
      <c r="A3978" s="1">
        <v>8</v>
      </c>
      <c r="B3978" s="1">
        <v>1965</v>
      </c>
      <c r="C3978" s="1" t="s">
        <v>20</v>
      </c>
      <c r="D3978" s="1" t="s">
        <v>1527</v>
      </c>
      <c r="E3978" s="1" t="s">
        <v>1528</v>
      </c>
      <c r="F3978" s="1">
        <v>823</v>
      </c>
      <c r="G3978" s="1">
        <v>48.57</v>
      </c>
      <c r="H3978" s="1">
        <v>17</v>
      </c>
      <c r="I3978" s="1">
        <v>0</v>
      </c>
      <c r="J3978" s="1" t="s">
        <v>48</v>
      </c>
      <c r="K3978" s="9" t="str">
        <f t="shared" si="62"/>
        <v>GPA</v>
      </c>
    </row>
    <row r="3979" spans="1:11" ht="15" customHeight="1">
      <c r="A3979" s="1">
        <v>8</v>
      </c>
      <c r="B3979" s="1">
        <v>1965</v>
      </c>
      <c r="C3979" s="1" t="s">
        <v>19</v>
      </c>
      <c r="D3979" s="1" t="s">
        <v>1527</v>
      </c>
      <c r="E3979" s="1" t="s">
        <v>1528</v>
      </c>
      <c r="F3979" s="1">
        <v>3757</v>
      </c>
      <c r="G3979" s="1">
        <v>121.04</v>
      </c>
      <c r="H3979" s="1">
        <v>31</v>
      </c>
      <c r="I3979" s="1">
        <v>0</v>
      </c>
      <c r="J3979" s="1" t="s">
        <v>48</v>
      </c>
      <c r="K3979" s="9" t="str">
        <f t="shared" si="62"/>
        <v>GPA</v>
      </c>
    </row>
    <row r="3980" spans="1:11" ht="15" customHeight="1">
      <c r="A3980" s="1">
        <v>8</v>
      </c>
      <c r="B3980" s="1">
        <v>1965</v>
      </c>
      <c r="C3980" s="1" t="s">
        <v>20</v>
      </c>
      <c r="D3980" s="1" t="s">
        <v>1531</v>
      </c>
      <c r="E3980" s="1" t="s">
        <v>1532</v>
      </c>
      <c r="F3980" s="1">
        <v>137</v>
      </c>
      <c r="G3980" s="1">
        <v>19.28</v>
      </c>
      <c r="H3980" s="1">
        <v>7</v>
      </c>
      <c r="I3980" s="1">
        <v>0</v>
      </c>
      <c r="J3980" s="1" t="s">
        <v>48</v>
      </c>
      <c r="K3980" s="9" t="str">
        <f t="shared" si="62"/>
        <v>GPA</v>
      </c>
    </row>
    <row r="3981" spans="1:11" ht="15" customHeight="1">
      <c r="A3981" s="1">
        <v>8</v>
      </c>
      <c r="B3981" s="1">
        <v>1965</v>
      </c>
      <c r="C3981" s="1" t="s">
        <v>53</v>
      </c>
      <c r="D3981" s="1" t="s">
        <v>1533</v>
      </c>
      <c r="E3981" s="1" t="s">
        <v>1534</v>
      </c>
      <c r="F3981" s="1">
        <v>6699</v>
      </c>
      <c r="G3981" s="1">
        <v>107.85</v>
      </c>
      <c r="H3981" s="1">
        <v>62</v>
      </c>
      <c r="J3981" s="1" t="s">
        <v>48</v>
      </c>
      <c r="K3981" s="9" t="str">
        <f t="shared" si="62"/>
        <v>GPA</v>
      </c>
    </row>
    <row r="3982" spans="1:11" ht="15" customHeight="1">
      <c r="A3982" s="1">
        <v>8</v>
      </c>
      <c r="B3982" s="1">
        <v>1965</v>
      </c>
      <c r="C3982" s="1" t="s">
        <v>18</v>
      </c>
      <c r="D3982" s="1" t="s">
        <v>1535</v>
      </c>
      <c r="E3982" s="1" t="s">
        <v>1536</v>
      </c>
      <c r="F3982" s="1">
        <v>1090</v>
      </c>
      <c r="G3982" s="1">
        <v>117.3</v>
      </c>
      <c r="H3982" s="1">
        <v>9</v>
      </c>
      <c r="I3982" s="1">
        <v>0</v>
      </c>
      <c r="J3982" s="1" t="s">
        <v>48</v>
      </c>
      <c r="K3982" s="9" t="str">
        <f t="shared" si="62"/>
        <v>GPA</v>
      </c>
    </row>
    <row r="3983" spans="1:11" ht="15" customHeight="1">
      <c r="A3983" s="1">
        <v>8</v>
      </c>
      <c r="B3983" s="1">
        <v>1965</v>
      </c>
      <c r="C3983" s="1" t="s">
        <v>20</v>
      </c>
      <c r="D3983" s="1" t="s">
        <v>1537</v>
      </c>
      <c r="E3983" s="1" t="s">
        <v>1538</v>
      </c>
      <c r="F3983" s="1">
        <v>2492</v>
      </c>
      <c r="G3983" s="1">
        <v>133.11000000000001</v>
      </c>
      <c r="H3983" s="1">
        <v>19</v>
      </c>
      <c r="I3983" s="1">
        <v>0</v>
      </c>
      <c r="J3983" s="1" t="s">
        <v>48</v>
      </c>
      <c r="K3983" s="9" t="str">
        <f t="shared" si="62"/>
        <v>GPA</v>
      </c>
    </row>
    <row r="3984" spans="1:11" ht="15" customHeight="1">
      <c r="A3984" s="1">
        <v>8</v>
      </c>
      <c r="B3984" s="1">
        <v>1965</v>
      </c>
      <c r="C3984" s="1" t="s">
        <v>53</v>
      </c>
      <c r="D3984" s="1" t="s">
        <v>1537</v>
      </c>
      <c r="E3984" s="1" t="s">
        <v>1538</v>
      </c>
      <c r="F3984" s="1">
        <v>556</v>
      </c>
      <c r="G3984" s="1">
        <v>11.58</v>
      </c>
      <c r="H3984" s="1">
        <v>48</v>
      </c>
      <c r="J3984" s="1" t="s">
        <v>48</v>
      </c>
      <c r="K3984" s="9" t="str">
        <f t="shared" si="62"/>
        <v>GPA</v>
      </c>
    </row>
    <row r="3985" spans="1:11" ht="15" customHeight="1">
      <c r="A3985" s="1">
        <v>8</v>
      </c>
      <c r="B3985" s="1">
        <v>1965</v>
      </c>
      <c r="C3985" s="1" t="s">
        <v>18</v>
      </c>
      <c r="D3985" s="1" t="s">
        <v>1539</v>
      </c>
      <c r="E3985" s="1" t="s">
        <v>1540</v>
      </c>
      <c r="F3985" s="1">
        <v>271</v>
      </c>
      <c r="G3985" s="1">
        <v>21.99</v>
      </c>
      <c r="H3985" s="1">
        <v>12</v>
      </c>
      <c r="I3985" s="1">
        <v>0</v>
      </c>
      <c r="J3985" s="1" t="s">
        <v>48</v>
      </c>
      <c r="K3985" s="9" t="str">
        <f t="shared" si="62"/>
        <v>GPA</v>
      </c>
    </row>
    <row r="3986" spans="1:11" ht="15" customHeight="1">
      <c r="A3986" s="1">
        <v>8</v>
      </c>
      <c r="B3986" s="1">
        <v>1965</v>
      </c>
      <c r="C3986" s="1" t="s">
        <v>53</v>
      </c>
      <c r="D3986" s="1" t="s">
        <v>1541</v>
      </c>
      <c r="E3986" s="1" t="s">
        <v>1542</v>
      </c>
      <c r="F3986" s="1">
        <v>61</v>
      </c>
      <c r="G3986" s="1">
        <v>0.45</v>
      </c>
      <c r="H3986" s="1">
        <v>136</v>
      </c>
      <c r="J3986" s="1" t="s">
        <v>48</v>
      </c>
      <c r="K3986" s="9" t="str">
        <f t="shared" si="62"/>
        <v>GPA</v>
      </c>
    </row>
    <row r="3987" spans="1:11" ht="15" customHeight="1">
      <c r="A3987" s="1">
        <v>8</v>
      </c>
      <c r="B3987" s="1">
        <v>1965</v>
      </c>
      <c r="C3987" s="1" t="s">
        <v>53</v>
      </c>
      <c r="D3987" s="1" t="s">
        <v>1545</v>
      </c>
      <c r="E3987" s="1" t="s">
        <v>1546</v>
      </c>
      <c r="F3987" s="1">
        <v>1741</v>
      </c>
      <c r="G3987" s="1">
        <v>46.04</v>
      </c>
      <c r="H3987" s="1">
        <v>38</v>
      </c>
      <c r="J3987" s="1" t="s">
        <v>48</v>
      </c>
      <c r="K3987" s="9" t="str">
        <f t="shared" si="62"/>
        <v>GPA</v>
      </c>
    </row>
    <row r="3988" spans="1:11" ht="15" customHeight="1">
      <c r="A3988" s="1">
        <v>8</v>
      </c>
      <c r="B3988" s="1">
        <v>1965</v>
      </c>
      <c r="C3988" s="1" t="s">
        <v>18</v>
      </c>
      <c r="D3988" s="1" t="s">
        <v>1549</v>
      </c>
      <c r="E3988" s="1" t="s">
        <v>1550</v>
      </c>
      <c r="F3988" s="1">
        <v>811</v>
      </c>
      <c r="G3988" s="1">
        <v>41.8</v>
      </c>
      <c r="H3988" s="1">
        <v>19</v>
      </c>
      <c r="I3988" s="1">
        <v>0</v>
      </c>
      <c r="J3988" s="1" t="s">
        <v>48</v>
      </c>
      <c r="K3988" s="9" t="str">
        <f t="shared" si="62"/>
        <v>GPA</v>
      </c>
    </row>
    <row r="3989" spans="1:11" ht="15" customHeight="1">
      <c r="A3989" s="1">
        <v>8</v>
      </c>
      <c r="B3989" s="1">
        <v>1965</v>
      </c>
      <c r="C3989" s="1" t="s">
        <v>20</v>
      </c>
      <c r="D3989" s="1" t="s">
        <v>1555</v>
      </c>
      <c r="E3989" s="1" t="s">
        <v>1556</v>
      </c>
      <c r="F3989" s="1">
        <v>220</v>
      </c>
      <c r="G3989" s="1">
        <v>13.22</v>
      </c>
      <c r="H3989" s="1">
        <v>17</v>
      </c>
      <c r="I3989" s="1">
        <v>0</v>
      </c>
      <c r="J3989" s="1" t="s">
        <v>48</v>
      </c>
      <c r="K3989" s="9" t="str">
        <f t="shared" si="62"/>
        <v>GPA</v>
      </c>
    </row>
    <row r="3990" spans="1:11" ht="15" customHeight="1">
      <c r="A3990" s="1">
        <v>8</v>
      </c>
      <c r="B3990" s="1">
        <v>1965</v>
      </c>
      <c r="C3990" s="1" t="s">
        <v>19</v>
      </c>
      <c r="D3990" s="1" t="s">
        <v>1555</v>
      </c>
      <c r="E3990" s="1" t="s">
        <v>1556</v>
      </c>
      <c r="F3990" s="1">
        <v>6664</v>
      </c>
      <c r="G3990" s="1">
        <v>143.31</v>
      </c>
      <c r="H3990" s="1">
        <v>47</v>
      </c>
      <c r="I3990" s="1">
        <v>0</v>
      </c>
      <c r="J3990" s="1" t="s">
        <v>48</v>
      </c>
      <c r="K3990" s="9" t="str">
        <f t="shared" si="62"/>
        <v>GPA</v>
      </c>
    </row>
    <row r="3991" spans="1:11" ht="15" customHeight="1">
      <c r="A3991" s="1">
        <v>8</v>
      </c>
      <c r="B3991" s="1">
        <v>1965</v>
      </c>
      <c r="C3991" s="1" t="s">
        <v>18</v>
      </c>
      <c r="D3991" s="1" t="s">
        <v>4316</v>
      </c>
      <c r="E3991" s="1" t="s">
        <v>4317</v>
      </c>
      <c r="F3991" s="1">
        <v>368</v>
      </c>
      <c r="G3991" s="1">
        <v>14.06</v>
      </c>
      <c r="H3991" s="1">
        <v>26</v>
      </c>
      <c r="I3991" s="1">
        <v>0</v>
      </c>
      <c r="J3991" s="1" t="s">
        <v>48</v>
      </c>
      <c r="K3991" s="9" t="str">
        <f t="shared" si="62"/>
        <v>GPA</v>
      </c>
    </row>
    <row r="3992" spans="1:11" ht="15" customHeight="1">
      <c r="A3992" s="1">
        <v>8</v>
      </c>
      <c r="B3992" s="1">
        <v>1965</v>
      </c>
      <c r="C3992" s="1" t="s">
        <v>21</v>
      </c>
      <c r="D3992" s="1" t="s">
        <v>1559</v>
      </c>
      <c r="E3992" s="1" t="s">
        <v>1560</v>
      </c>
      <c r="F3992" s="1">
        <v>1723</v>
      </c>
      <c r="G3992" s="1">
        <v>145.66999999999999</v>
      </c>
      <c r="H3992" s="1">
        <v>12</v>
      </c>
      <c r="I3992" s="1">
        <v>0</v>
      </c>
      <c r="J3992" s="1" t="s">
        <v>48</v>
      </c>
      <c r="K3992" s="9" t="str">
        <f t="shared" si="62"/>
        <v>GPA</v>
      </c>
    </row>
    <row r="3993" spans="1:11" ht="15" customHeight="1">
      <c r="A3993" s="1">
        <v>8</v>
      </c>
      <c r="B3993" s="1">
        <v>1965</v>
      </c>
      <c r="C3993" s="1" t="s">
        <v>20</v>
      </c>
      <c r="D3993" s="1" t="s">
        <v>4318</v>
      </c>
      <c r="E3993" s="1" t="s">
        <v>4319</v>
      </c>
      <c r="F3993" s="1">
        <v>128</v>
      </c>
      <c r="G3993" s="1">
        <v>13.34</v>
      </c>
      <c r="H3993" s="1">
        <v>10</v>
      </c>
      <c r="I3993" s="1">
        <v>0</v>
      </c>
      <c r="J3993" s="1" t="s">
        <v>48</v>
      </c>
      <c r="K3993" s="9" t="str">
        <f t="shared" si="62"/>
        <v>GPA</v>
      </c>
    </row>
    <row r="3994" spans="1:11" ht="15" customHeight="1">
      <c r="A3994" s="1">
        <v>8</v>
      </c>
      <c r="B3994" s="1">
        <v>1965</v>
      </c>
      <c r="C3994" s="1" t="s">
        <v>19</v>
      </c>
      <c r="D3994" s="1" t="s">
        <v>4318</v>
      </c>
      <c r="E3994" s="1" t="s">
        <v>4319</v>
      </c>
      <c r="F3994" s="1">
        <v>32</v>
      </c>
      <c r="G3994" s="1">
        <v>6.7</v>
      </c>
      <c r="H3994" s="1">
        <v>5</v>
      </c>
      <c r="I3994" s="1">
        <v>0</v>
      </c>
      <c r="J3994" s="1" t="s">
        <v>48</v>
      </c>
      <c r="K3994" s="9" t="str">
        <f t="shared" si="62"/>
        <v>GPA</v>
      </c>
    </row>
    <row r="3995" spans="1:11" ht="15" customHeight="1">
      <c r="A3995" s="1">
        <v>8</v>
      </c>
      <c r="B3995" s="1">
        <v>1965</v>
      </c>
      <c r="C3995" s="1" t="s">
        <v>53</v>
      </c>
      <c r="D3995" s="1" t="s">
        <v>4318</v>
      </c>
      <c r="E3995" s="1" t="s">
        <v>4319</v>
      </c>
      <c r="F3995" s="1">
        <v>512</v>
      </c>
      <c r="G3995" s="1">
        <v>18.2</v>
      </c>
      <c r="H3995" s="1">
        <v>28</v>
      </c>
      <c r="J3995" s="1" t="s">
        <v>48</v>
      </c>
      <c r="K3995" s="9" t="str">
        <f t="shared" si="62"/>
        <v>GPA</v>
      </c>
    </row>
    <row r="3996" spans="1:11" ht="15" customHeight="1">
      <c r="A3996" s="1">
        <v>8</v>
      </c>
      <c r="B3996" s="1">
        <v>1965</v>
      </c>
      <c r="C3996" s="1" t="s">
        <v>18</v>
      </c>
      <c r="D3996" s="1" t="s">
        <v>1563</v>
      </c>
      <c r="E3996" s="1" t="s">
        <v>1564</v>
      </c>
      <c r="F3996" s="1">
        <v>1286</v>
      </c>
      <c r="G3996" s="1">
        <v>85.92</v>
      </c>
      <c r="H3996" s="1">
        <v>15</v>
      </c>
      <c r="I3996" s="1">
        <v>0</v>
      </c>
      <c r="J3996" s="1" t="s">
        <v>48</v>
      </c>
      <c r="K3996" s="9" t="str">
        <f t="shared" si="62"/>
        <v>GPA</v>
      </c>
    </row>
    <row r="3997" spans="1:11" ht="15" customHeight="1">
      <c r="A3997" s="1">
        <v>8</v>
      </c>
      <c r="B3997" s="1">
        <v>1965</v>
      </c>
      <c r="C3997" s="1" t="s">
        <v>53</v>
      </c>
      <c r="D3997" s="1" t="s">
        <v>1563</v>
      </c>
      <c r="E3997" s="1" t="s">
        <v>1564</v>
      </c>
      <c r="F3997" s="1">
        <v>148</v>
      </c>
      <c r="G3997" s="1">
        <v>0.88</v>
      </c>
      <c r="H3997" s="1">
        <v>168</v>
      </c>
      <c r="J3997" s="1" t="s">
        <v>48</v>
      </c>
      <c r="K3997" s="9" t="str">
        <f t="shared" si="62"/>
        <v>GPA</v>
      </c>
    </row>
    <row r="3998" spans="1:11" ht="15" customHeight="1">
      <c r="A3998" s="1">
        <v>8</v>
      </c>
      <c r="B3998" s="1">
        <v>1965</v>
      </c>
      <c r="C3998" s="1" t="s">
        <v>18</v>
      </c>
      <c r="D3998" s="1" t="s">
        <v>1565</v>
      </c>
      <c r="E3998" s="1" t="s">
        <v>1566</v>
      </c>
      <c r="F3998" s="1">
        <v>166</v>
      </c>
      <c r="G3998" s="1">
        <v>7.72</v>
      </c>
      <c r="H3998" s="1">
        <v>22</v>
      </c>
      <c r="I3998" s="1">
        <v>0</v>
      </c>
      <c r="J3998" s="1" t="s">
        <v>48</v>
      </c>
      <c r="K3998" s="9" t="str">
        <f t="shared" si="62"/>
        <v>GPA</v>
      </c>
    </row>
    <row r="3999" spans="1:11" ht="15" customHeight="1">
      <c r="A3999" s="1">
        <v>8</v>
      </c>
      <c r="B3999" s="1">
        <v>1965</v>
      </c>
      <c r="C3999" s="1" t="s">
        <v>18</v>
      </c>
      <c r="D3999" s="1" t="s">
        <v>1571</v>
      </c>
      <c r="E3999" s="1" t="s">
        <v>1572</v>
      </c>
      <c r="F3999" s="1">
        <v>1238</v>
      </c>
      <c r="G3999" s="1">
        <v>54.66</v>
      </c>
      <c r="H3999" s="1">
        <v>23</v>
      </c>
      <c r="I3999" s="1">
        <v>0</v>
      </c>
      <c r="J3999" s="1" t="s">
        <v>48</v>
      </c>
      <c r="K3999" s="9" t="str">
        <f t="shared" si="62"/>
        <v>GPA</v>
      </c>
    </row>
    <row r="4000" spans="1:11" ht="15" customHeight="1">
      <c r="A4000" s="1">
        <v>8</v>
      </c>
      <c r="B4000" s="1">
        <v>1965</v>
      </c>
      <c r="C4000" s="1" t="s">
        <v>19</v>
      </c>
      <c r="D4000" s="1" t="s">
        <v>1573</v>
      </c>
      <c r="E4000" s="1" t="s">
        <v>1574</v>
      </c>
      <c r="F4000" s="1">
        <v>5346</v>
      </c>
      <c r="G4000" s="1">
        <v>143.94999999999999</v>
      </c>
      <c r="H4000" s="1">
        <v>37</v>
      </c>
      <c r="I4000" s="1">
        <v>0</v>
      </c>
      <c r="J4000" s="1" t="s">
        <v>48</v>
      </c>
      <c r="K4000" s="9" t="str">
        <f t="shared" si="62"/>
        <v>GPA</v>
      </c>
    </row>
    <row r="4001" spans="1:11" ht="15" customHeight="1">
      <c r="A4001" s="1">
        <v>8</v>
      </c>
      <c r="B4001" s="1">
        <v>1965</v>
      </c>
      <c r="C4001" s="1" t="s">
        <v>18</v>
      </c>
      <c r="D4001" s="1" t="s">
        <v>1575</v>
      </c>
      <c r="E4001" s="1" t="s">
        <v>1576</v>
      </c>
      <c r="F4001" s="1">
        <v>1760</v>
      </c>
      <c r="G4001" s="1">
        <v>62.71</v>
      </c>
      <c r="H4001" s="1">
        <v>28</v>
      </c>
      <c r="I4001" s="1">
        <v>0</v>
      </c>
      <c r="J4001" s="1" t="s">
        <v>48</v>
      </c>
      <c r="K4001" s="9" t="str">
        <f t="shared" si="62"/>
        <v>GPA</v>
      </c>
    </row>
    <row r="4002" spans="1:11" ht="15" customHeight="1">
      <c r="A4002" s="1">
        <v>8</v>
      </c>
      <c r="B4002" s="1">
        <v>1965</v>
      </c>
      <c r="C4002" s="1" t="s">
        <v>53</v>
      </c>
      <c r="D4002" s="1" t="s">
        <v>1575</v>
      </c>
      <c r="E4002" s="1" t="s">
        <v>1576</v>
      </c>
      <c r="F4002" s="1">
        <v>59</v>
      </c>
      <c r="G4002" s="1">
        <v>0.95</v>
      </c>
      <c r="H4002" s="1">
        <v>62</v>
      </c>
      <c r="J4002" s="1" t="s">
        <v>48</v>
      </c>
      <c r="K4002" s="9" t="str">
        <f t="shared" si="62"/>
        <v>GPA</v>
      </c>
    </row>
    <row r="4003" spans="1:11" ht="15" customHeight="1">
      <c r="A4003" s="1">
        <v>8</v>
      </c>
      <c r="B4003" s="1">
        <v>1965</v>
      </c>
      <c r="C4003" s="1" t="s">
        <v>19</v>
      </c>
      <c r="D4003" s="1" t="s">
        <v>1577</v>
      </c>
      <c r="E4003" s="1" t="s">
        <v>1578</v>
      </c>
      <c r="F4003" s="1">
        <v>2123</v>
      </c>
      <c r="G4003" s="1">
        <v>125.37</v>
      </c>
      <c r="H4003" s="1">
        <v>17</v>
      </c>
      <c r="I4003" s="1">
        <v>0</v>
      </c>
      <c r="J4003" s="1" t="s">
        <v>48</v>
      </c>
      <c r="K4003" s="9" t="str">
        <f t="shared" si="62"/>
        <v>GPA</v>
      </c>
    </row>
    <row r="4004" spans="1:11" ht="15" customHeight="1">
      <c r="A4004" s="1">
        <v>8</v>
      </c>
      <c r="B4004" s="1">
        <v>1965</v>
      </c>
      <c r="C4004" s="1" t="s">
        <v>53</v>
      </c>
      <c r="D4004" s="1" t="s">
        <v>1579</v>
      </c>
      <c r="E4004" s="1" t="s">
        <v>1580</v>
      </c>
      <c r="F4004" s="1">
        <v>113</v>
      </c>
      <c r="G4004" s="1">
        <v>3.77</v>
      </c>
      <c r="H4004" s="1">
        <v>30</v>
      </c>
      <c r="J4004" s="1" t="s">
        <v>48</v>
      </c>
      <c r="K4004" s="9" t="str">
        <f t="shared" si="62"/>
        <v>GPA</v>
      </c>
    </row>
    <row r="4005" spans="1:11" ht="15" customHeight="1">
      <c r="A4005" s="1">
        <v>8</v>
      </c>
      <c r="B4005" s="1">
        <v>1965</v>
      </c>
      <c r="C4005" s="1" t="s">
        <v>18</v>
      </c>
      <c r="D4005" s="1" t="s">
        <v>1581</v>
      </c>
      <c r="E4005" s="1" t="s">
        <v>1582</v>
      </c>
      <c r="F4005" s="1">
        <v>758</v>
      </c>
      <c r="G4005" s="1">
        <v>74.84</v>
      </c>
      <c r="H4005" s="1">
        <v>10</v>
      </c>
      <c r="I4005" s="1">
        <v>0</v>
      </c>
      <c r="J4005" s="1" t="s">
        <v>48</v>
      </c>
      <c r="K4005" s="9" t="str">
        <f t="shared" si="62"/>
        <v>GPA</v>
      </c>
    </row>
    <row r="4006" spans="1:11" ht="15" customHeight="1">
      <c r="A4006" s="1">
        <v>8</v>
      </c>
      <c r="B4006" s="1">
        <v>1965</v>
      </c>
      <c r="C4006" s="1" t="s">
        <v>53</v>
      </c>
      <c r="D4006" s="1" t="s">
        <v>1581</v>
      </c>
      <c r="E4006" s="1" t="s">
        <v>1582</v>
      </c>
      <c r="F4006" s="1">
        <v>112</v>
      </c>
      <c r="G4006" s="1">
        <v>3.65</v>
      </c>
      <c r="H4006" s="1">
        <v>31</v>
      </c>
      <c r="J4006" s="1" t="s">
        <v>48</v>
      </c>
      <c r="K4006" s="9" t="str">
        <f t="shared" si="62"/>
        <v>GPA</v>
      </c>
    </row>
    <row r="4007" spans="1:11" ht="15" customHeight="1">
      <c r="A4007" s="1">
        <v>8</v>
      </c>
      <c r="B4007" s="1">
        <v>1965</v>
      </c>
      <c r="C4007" s="1" t="s">
        <v>53</v>
      </c>
      <c r="D4007" s="1" t="s">
        <v>1583</v>
      </c>
      <c r="E4007" s="1" t="s">
        <v>1584</v>
      </c>
      <c r="F4007" s="1">
        <v>8224</v>
      </c>
      <c r="G4007" s="1">
        <v>118.62</v>
      </c>
      <c r="H4007" s="1">
        <v>69</v>
      </c>
      <c r="J4007" s="1" t="s">
        <v>48</v>
      </c>
      <c r="K4007" s="9" t="str">
        <f t="shared" si="62"/>
        <v>GPA</v>
      </c>
    </row>
    <row r="4008" spans="1:11" ht="15" customHeight="1">
      <c r="A4008" s="1">
        <v>8</v>
      </c>
      <c r="B4008" s="1">
        <v>1965</v>
      </c>
      <c r="C4008" s="1" t="s">
        <v>19</v>
      </c>
      <c r="D4008" s="1" t="s">
        <v>1585</v>
      </c>
      <c r="E4008" s="1" t="s">
        <v>1586</v>
      </c>
      <c r="F4008" s="1">
        <v>96</v>
      </c>
      <c r="G4008" s="1">
        <v>10.28</v>
      </c>
      <c r="H4008" s="1">
        <v>9</v>
      </c>
      <c r="I4008" s="1">
        <v>0</v>
      </c>
      <c r="J4008" s="1" t="s">
        <v>48</v>
      </c>
      <c r="K4008" s="9" t="str">
        <f t="shared" si="62"/>
        <v>GPA</v>
      </c>
    </row>
    <row r="4009" spans="1:11" ht="15" customHeight="1">
      <c r="A4009" s="1">
        <v>8</v>
      </c>
      <c r="B4009" s="1">
        <v>1965</v>
      </c>
      <c r="C4009" s="1" t="s">
        <v>53</v>
      </c>
      <c r="D4009" s="1" t="s">
        <v>1585</v>
      </c>
      <c r="E4009" s="1" t="s">
        <v>1586</v>
      </c>
      <c r="F4009" s="1">
        <v>981</v>
      </c>
      <c r="G4009" s="1">
        <v>26.21</v>
      </c>
      <c r="H4009" s="1">
        <v>37</v>
      </c>
      <c r="J4009" s="1" t="s">
        <v>48</v>
      </c>
      <c r="K4009" s="9" t="str">
        <f t="shared" si="62"/>
        <v>GPA</v>
      </c>
    </row>
    <row r="4010" spans="1:11" ht="15" customHeight="1">
      <c r="A4010" s="1">
        <v>8</v>
      </c>
      <c r="B4010" s="1">
        <v>1965</v>
      </c>
      <c r="C4010" s="1" t="s">
        <v>20</v>
      </c>
      <c r="D4010" s="1" t="s">
        <v>1587</v>
      </c>
      <c r="E4010" s="1" t="s">
        <v>1588</v>
      </c>
      <c r="F4010" s="1">
        <v>1530</v>
      </c>
      <c r="G4010" s="1">
        <v>88.37</v>
      </c>
      <c r="H4010" s="1">
        <v>17</v>
      </c>
      <c r="I4010" s="1">
        <v>0</v>
      </c>
      <c r="J4010" s="1" t="s">
        <v>48</v>
      </c>
      <c r="K4010" s="9" t="str">
        <f t="shared" si="62"/>
        <v>GPA</v>
      </c>
    </row>
    <row r="4011" spans="1:11" ht="15" customHeight="1">
      <c r="A4011" s="1">
        <v>8</v>
      </c>
      <c r="B4011" s="1">
        <v>1965</v>
      </c>
      <c r="C4011" s="1" t="s">
        <v>53</v>
      </c>
      <c r="D4011" s="1" t="s">
        <v>1587</v>
      </c>
      <c r="E4011" s="1" t="s">
        <v>1588</v>
      </c>
      <c r="F4011" s="1">
        <v>1092</v>
      </c>
      <c r="G4011" s="1">
        <v>14.4</v>
      </c>
      <c r="H4011" s="1">
        <v>76</v>
      </c>
      <c r="J4011" s="1" t="s">
        <v>48</v>
      </c>
      <c r="K4011" s="9" t="str">
        <f t="shared" si="62"/>
        <v>GPA</v>
      </c>
    </row>
    <row r="4012" spans="1:11" ht="15" customHeight="1">
      <c r="A4012" s="1">
        <v>8</v>
      </c>
      <c r="B4012" s="1">
        <v>1965</v>
      </c>
      <c r="C4012" s="1" t="s">
        <v>20</v>
      </c>
      <c r="D4012" s="1" t="s">
        <v>1589</v>
      </c>
      <c r="E4012" s="1" t="s">
        <v>1590</v>
      </c>
      <c r="F4012" s="1">
        <v>36</v>
      </c>
      <c r="G4012" s="1">
        <v>3.3</v>
      </c>
      <c r="H4012" s="1">
        <v>11</v>
      </c>
      <c r="I4012" s="1">
        <v>0</v>
      </c>
      <c r="J4012" s="1" t="s">
        <v>48</v>
      </c>
      <c r="K4012" s="9" t="str">
        <f t="shared" si="62"/>
        <v>GPA</v>
      </c>
    </row>
    <row r="4013" spans="1:11" ht="15" customHeight="1">
      <c r="A4013" s="1">
        <v>8</v>
      </c>
      <c r="B4013" s="1">
        <v>1965</v>
      </c>
      <c r="C4013" s="1" t="s">
        <v>20</v>
      </c>
      <c r="D4013" s="1" t="s">
        <v>1591</v>
      </c>
      <c r="E4013" s="1" t="s">
        <v>1592</v>
      </c>
      <c r="F4013" s="1">
        <v>215</v>
      </c>
      <c r="G4013" s="1">
        <v>27.68</v>
      </c>
      <c r="H4013" s="1">
        <v>8</v>
      </c>
      <c r="I4013" s="1">
        <v>0</v>
      </c>
      <c r="J4013" s="1" t="s">
        <v>48</v>
      </c>
      <c r="K4013" s="9" t="str">
        <f t="shared" si="62"/>
        <v>GPA</v>
      </c>
    </row>
    <row r="4014" spans="1:11" ht="15" customHeight="1">
      <c r="A4014" s="1">
        <v>8</v>
      </c>
      <c r="B4014" s="1">
        <v>1965</v>
      </c>
      <c r="C4014" s="1" t="s">
        <v>20</v>
      </c>
      <c r="D4014" s="1" t="s">
        <v>4320</v>
      </c>
      <c r="E4014" s="1" t="s">
        <v>4321</v>
      </c>
      <c r="F4014" s="1">
        <v>1</v>
      </c>
      <c r="G4014" s="1">
        <v>6.67</v>
      </c>
      <c r="H4014" s="1">
        <v>0</v>
      </c>
      <c r="I4014" s="1">
        <v>0</v>
      </c>
      <c r="J4014" s="1" t="s">
        <v>48</v>
      </c>
      <c r="K4014" s="9" t="str">
        <f t="shared" si="62"/>
        <v>GPA</v>
      </c>
    </row>
    <row r="4015" spans="1:11" ht="15" customHeight="1">
      <c r="A4015" s="1">
        <v>8</v>
      </c>
      <c r="B4015" s="1">
        <v>1965</v>
      </c>
      <c r="C4015" s="1" t="s">
        <v>53</v>
      </c>
      <c r="D4015" s="1" t="s">
        <v>1595</v>
      </c>
      <c r="E4015" s="1" t="s">
        <v>1596</v>
      </c>
      <c r="F4015" s="1">
        <v>6433</v>
      </c>
      <c r="G4015" s="1">
        <v>112.28</v>
      </c>
      <c r="H4015" s="1">
        <v>57</v>
      </c>
      <c r="J4015" s="1" t="s">
        <v>48</v>
      </c>
      <c r="K4015" s="9" t="str">
        <f t="shared" si="62"/>
        <v>GPA</v>
      </c>
    </row>
    <row r="4016" spans="1:11" ht="15" customHeight="1">
      <c r="A4016" s="1">
        <v>8</v>
      </c>
      <c r="B4016" s="1">
        <v>1965</v>
      </c>
      <c r="C4016" s="1" t="s">
        <v>20</v>
      </c>
      <c r="D4016" s="1" t="s">
        <v>1597</v>
      </c>
      <c r="E4016" s="1" t="s">
        <v>1598</v>
      </c>
      <c r="F4016" s="1">
        <v>483</v>
      </c>
      <c r="G4016" s="1">
        <v>24.66</v>
      </c>
      <c r="H4016" s="1">
        <v>20</v>
      </c>
      <c r="I4016" s="1">
        <v>0</v>
      </c>
      <c r="J4016" s="1" t="s">
        <v>48</v>
      </c>
      <c r="K4016" s="9" t="str">
        <f t="shared" si="62"/>
        <v>GPA</v>
      </c>
    </row>
    <row r="4017" spans="1:11" ht="15" customHeight="1">
      <c r="A4017" s="1">
        <v>8</v>
      </c>
      <c r="B4017" s="1">
        <v>1965</v>
      </c>
      <c r="C4017" s="1" t="s">
        <v>53</v>
      </c>
      <c r="D4017" s="1" t="s">
        <v>1597</v>
      </c>
      <c r="E4017" s="1" t="s">
        <v>1598</v>
      </c>
      <c r="F4017" s="1">
        <v>206</v>
      </c>
      <c r="G4017" s="1">
        <v>5.62</v>
      </c>
      <c r="H4017" s="1">
        <v>37</v>
      </c>
      <c r="J4017" s="1" t="s">
        <v>48</v>
      </c>
      <c r="K4017" s="9" t="str">
        <f t="shared" si="62"/>
        <v>GPA</v>
      </c>
    </row>
    <row r="4018" spans="1:11" ht="15" customHeight="1">
      <c r="A4018" s="1">
        <v>8</v>
      </c>
      <c r="B4018" s="1">
        <v>1965</v>
      </c>
      <c r="C4018" s="1" t="s">
        <v>20</v>
      </c>
      <c r="D4018" s="1" t="s">
        <v>1601</v>
      </c>
      <c r="E4018" s="1" t="s">
        <v>1602</v>
      </c>
      <c r="F4018" s="1">
        <v>1154</v>
      </c>
      <c r="G4018" s="1">
        <v>100.45</v>
      </c>
      <c r="H4018" s="1">
        <v>11</v>
      </c>
      <c r="I4018" s="1">
        <v>0</v>
      </c>
      <c r="J4018" s="1" t="s">
        <v>48</v>
      </c>
      <c r="K4018" s="9" t="str">
        <f t="shared" si="62"/>
        <v>GPA</v>
      </c>
    </row>
    <row r="4019" spans="1:11" ht="15" customHeight="1">
      <c r="A4019" s="1">
        <v>8</v>
      </c>
      <c r="B4019" s="1">
        <v>1965</v>
      </c>
      <c r="C4019" s="1" t="s">
        <v>53</v>
      </c>
      <c r="D4019" s="1" t="s">
        <v>1601</v>
      </c>
      <c r="E4019" s="1" t="s">
        <v>1602</v>
      </c>
      <c r="F4019" s="1">
        <v>122</v>
      </c>
      <c r="G4019" s="1">
        <v>6.99</v>
      </c>
      <c r="H4019" s="1">
        <v>17</v>
      </c>
      <c r="J4019" s="1" t="s">
        <v>48</v>
      </c>
      <c r="K4019" s="9" t="str">
        <f t="shared" si="62"/>
        <v>GPA</v>
      </c>
    </row>
    <row r="4020" spans="1:11" ht="15" customHeight="1">
      <c r="A4020" s="1">
        <v>8</v>
      </c>
      <c r="B4020" s="1">
        <v>1965</v>
      </c>
      <c r="C4020" s="1" t="s">
        <v>21</v>
      </c>
      <c r="D4020" s="1" t="s">
        <v>1603</v>
      </c>
      <c r="E4020" s="1" t="s">
        <v>1604</v>
      </c>
      <c r="F4020" s="1">
        <v>1758</v>
      </c>
      <c r="G4020" s="1">
        <v>152.72</v>
      </c>
      <c r="H4020" s="1">
        <v>12</v>
      </c>
      <c r="I4020" s="1">
        <v>0</v>
      </c>
      <c r="J4020" s="1" t="s">
        <v>48</v>
      </c>
      <c r="K4020" s="9" t="str">
        <f t="shared" si="62"/>
        <v>GPA</v>
      </c>
    </row>
    <row r="4021" spans="1:11" ht="15" customHeight="1">
      <c r="A4021" s="1">
        <v>8</v>
      </c>
      <c r="B4021" s="1">
        <v>1965</v>
      </c>
      <c r="C4021" s="1" t="s">
        <v>20</v>
      </c>
      <c r="D4021" s="1" t="s">
        <v>1605</v>
      </c>
      <c r="E4021" s="1" t="s">
        <v>1606</v>
      </c>
      <c r="F4021" s="1">
        <v>2257</v>
      </c>
      <c r="G4021" s="1">
        <v>114.8</v>
      </c>
      <c r="H4021" s="1">
        <v>20</v>
      </c>
      <c r="I4021" s="1">
        <v>0</v>
      </c>
      <c r="J4021" s="1" t="s">
        <v>48</v>
      </c>
      <c r="K4021" s="9" t="str">
        <f t="shared" si="62"/>
        <v>GPA</v>
      </c>
    </row>
    <row r="4022" spans="1:11" ht="15" customHeight="1">
      <c r="A4022" s="1">
        <v>8</v>
      </c>
      <c r="B4022" s="1">
        <v>1965</v>
      </c>
      <c r="C4022" s="1" t="s">
        <v>53</v>
      </c>
      <c r="D4022" s="1" t="s">
        <v>1605</v>
      </c>
      <c r="E4022" s="1" t="s">
        <v>1606</v>
      </c>
      <c r="F4022" s="1">
        <v>795</v>
      </c>
      <c r="G4022" s="1">
        <v>11.92</v>
      </c>
      <c r="H4022" s="1">
        <v>67</v>
      </c>
      <c r="J4022" s="1" t="s">
        <v>48</v>
      </c>
      <c r="K4022" s="9" t="str">
        <f t="shared" si="62"/>
        <v>GPA</v>
      </c>
    </row>
    <row r="4023" spans="1:11" ht="15" customHeight="1">
      <c r="A4023" s="1">
        <v>8</v>
      </c>
      <c r="B4023" s="1">
        <v>1965</v>
      </c>
      <c r="C4023" s="1" t="s">
        <v>53</v>
      </c>
      <c r="D4023" s="1" t="s">
        <v>1607</v>
      </c>
      <c r="E4023" s="1" t="s">
        <v>1608</v>
      </c>
      <c r="F4023" s="1">
        <v>65</v>
      </c>
      <c r="G4023" s="1">
        <v>2.21</v>
      </c>
      <c r="H4023" s="1">
        <v>29</v>
      </c>
      <c r="J4023" s="1" t="s">
        <v>48</v>
      </c>
      <c r="K4023" s="9" t="str">
        <f t="shared" si="62"/>
        <v>GPA</v>
      </c>
    </row>
    <row r="4024" spans="1:11" ht="15" customHeight="1">
      <c r="A4024" s="1">
        <v>8</v>
      </c>
      <c r="B4024" s="1">
        <v>1965</v>
      </c>
      <c r="C4024" s="1" t="s">
        <v>20</v>
      </c>
      <c r="D4024" s="1" t="s">
        <v>1609</v>
      </c>
      <c r="E4024" s="1" t="s">
        <v>1610</v>
      </c>
      <c r="F4024" s="1">
        <v>862</v>
      </c>
      <c r="G4024" s="1">
        <v>30.09</v>
      </c>
      <c r="H4024" s="1">
        <v>29</v>
      </c>
      <c r="I4024" s="1">
        <v>0</v>
      </c>
      <c r="J4024" s="1" t="s">
        <v>48</v>
      </c>
      <c r="K4024" s="9" t="str">
        <f t="shared" si="62"/>
        <v>GPA</v>
      </c>
    </row>
    <row r="4025" spans="1:11" ht="15" customHeight="1">
      <c r="A4025" s="1">
        <v>8</v>
      </c>
      <c r="B4025" s="1">
        <v>1965</v>
      </c>
      <c r="C4025" s="1" t="s">
        <v>53</v>
      </c>
      <c r="D4025" s="1" t="s">
        <v>1609</v>
      </c>
      <c r="E4025" s="1" t="s">
        <v>1610</v>
      </c>
      <c r="F4025" s="1">
        <v>181</v>
      </c>
      <c r="G4025" s="1">
        <v>1.68</v>
      </c>
      <c r="H4025" s="1">
        <v>108</v>
      </c>
      <c r="J4025" s="1" t="s">
        <v>48</v>
      </c>
      <c r="K4025" s="9" t="str">
        <f t="shared" si="62"/>
        <v>GPA</v>
      </c>
    </row>
    <row r="4026" spans="1:11" ht="15" customHeight="1">
      <c r="A4026" s="1">
        <v>8</v>
      </c>
      <c r="B4026" s="1">
        <v>1965</v>
      </c>
      <c r="C4026" s="1" t="s">
        <v>20</v>
      </c>
      <c r="D4026" s="1" t="s">
        <v>1611</v>
      </c>
      <c r="E4026" s="1" t="s">
        <v>1612</v>
      </c>
      <c r="F4026" s="1">
        <v>3103</v>
      </c>
      <c r="G4026" s="1">
        <v>174.78</v>
      </c>
      <c r="H4026" s="1">
        <v>18</v>
      </c>
      <c r="I4026" s="1">
        <v>0</v>
      </c>
      <c r="J4026" s="1" t="s">
        <v>48</v>
      </c>
      <c r="K4026" s="9" t="str">
        <f t="shared" si="62"/>
        <v>GPA</v>
      </c>
    </row>
    <row r="4027" spans="1:11" ht="15" customHeight="1">
      <c r="A4027" s="1">
        <v>8</v>
      </c>
      <c r="B4027" s="1">
        <v>1965</v>
      </c>
      <c r="C4027" s="1" t="s">
        <v>53</v>
      </c>
      <c r="D4027" s="1" t="s">
        <v>1611</v>
      </c>
      <c r="E4027" s="1" t="s">
        <v>1612</v>
      </c>
      <c r="F4027" s="1">
        <v>536</v>
      </c>
      <c r="G4027" s="1">
        <v>17.7</v>
      </c>
      <c r="H4027" s="1">
        <v>30</v>
      </c>
      <c r="J4027" s="1" t="s">
        <v>48</v>
      </c>
      <c r="K4027" s="9" t="str">
        <f t="shared" si="62"/>
        <v>GPA</v>
      </c>
    </row>
    <row r="4028" spans="1:11" ht="15" customHeight="1">
      <c r="A4028" s="1">
        <v>8</v>
      </c>
      <c r="B4028" s="1">
        <v>1965</v>
      </c>
      <c r="C4028" s="1" t="s">
        <v>18</v>
      </c>
      <c r="D4028" s="1" t="s">
        <v>4322</v>
      </c>
      <c r="E4028" s="1" t="s">
        <v>4323</v>
      </c>
      <c r="F4028" s="1">
        <v>360</v>
      </c>
      <c r="G4028" s="1">
        <v>53.69</v>
      </c>
      <c r="H4028" s="1">
        <v>7</v>
      </c>
      <c r="I4028" s="1">
        <v>0</v>
      </c>
      <c r="J4028" s="1" t="s">
        <v>48</v>
      </c>
      <c r="K4028" s="9" t="str">
        <f t="shared" si="62"/>
        <v>GPA</v>
      </c>
    </row>
    <row r="4029" spans="1:11" ht="15" customHeight="1">
      <c r="A4029" s="1">
        <v>8</v>
      </c>
      <c r="B4029" s="1">
        <v>1965</v>
      </c>
      <c r="C4029" s="1" t="s">
        <v>53</v>
      </c>
      <c r="D4029" s="1" t="s">
        <v>4322</v>
      </c>
      <c r="E4029" s="1" t="s">
        <v>4323</v>
      </c>
      <c r="F4029" s="1">
        <v>347</v>
      </c>
      <c r="G4029" s="1">
        <v>2.8</v>
      </c>
      <c r="H4029" s="1">
        <v>124</v>
      </c>
      <c r="J4029" s="1" t="s">
        <v>48</v>
      </c>
      <c r="K4029" s="9" t="str">
        <f t="shared" si="62"/>
        <v>GPA</v>
      </c>
    </row>
    <row r="4030" spans="1:11" ht="15" customHeight="1">
      <c r="A4030" s="1">
        <v>8</v>
      </c>
      <c r="B4030" s="1">
        <v>1965</v>
      </c>
      <c r="C4030" s="1" t="s">
        <v>20</v>
      </c>
      <c r="D4030" s="1" t="s">
        <v>1615</v>
      </c>
      <c r="E4030" s="1" t="s">
        <v>1616</v>
      </c>
      <c r="F4030" s="1">
        <v>2057</v>
      </c>
      <c r="G4030" s="1">
        <v>138.66999999999999</v>
      </c>
      <c r="H4030" s="1">
        <v>15</v>
      </c>
      <c r="I4030" s="1">
        <v>0</v>
      </c>
      <c r="J4030" s="1" t="s">
        <v>48</v>
      </c>
      <c r="K4030" s="9" t="str">
        <f t="shared" si="62"/>
        <v>GPA</v>
      </c>
    </row>
    <row r="4031" spans="1:11" ht="15" customHeight="1">
      <c r="A4031" s="1">
        <v>8</v>
      </c>
      <c r="B4031" s="1">
        <v>1965</v>
      </c>
      <c r="C4031" s="1" t="s">
        <v>19</v>
      </c>
      <c r="D4031" s="1" t="s">
        <v>1615</v>
      </c>
      <c r="E4031" s="1" t="s">
        <v>1616</v>
      </c>
      <c r="F4031" s="1">
        <v>8</v>
      </c>
      <c r="G4031" s="1">
        <v>6.67</v>
      </c>
      <c r="H4031" s="1">
        <v>1</v>
      </c>
      <c r="I4031" s="1">
        <v>0</v>
      </c>
      <c r="J4031" s="1" t="s">
        <v>48</v>
      </c>
      <c r="K4031" s="9" t="str">
        <f t="shared" si="62"/>
        <v>GPA</v>
      </c>
    </row>
    <row r="4032" spans="1:11" ht="15" customHeight="1">
      <c r="A4032" s="1">
        <v>8</v>
      </c>
      <c r="B4032" s="1">
        <v>1965</v>
      </c>
      <c r="C4032" s="1" t="s">
        <v>53</v>
      </c>
      <c r="D4032" s="1" t="s">
        <v>1615</v>
      </c>
      <c r="E4032" s="1" t="s">
        <v>1616</v>
      </c>
      <c r="F4032" s="1">
        <v>754</v>
      </c>
      <c r="G4032" s="1">
        <v>13.88</v>
      </c>
      <c r="H4032" s="1">
        <v>54</v>
      </c>
      <c r="J4032" s="1" t="s">
        <v>48</v>
      </c>
      <c r="K4032" s="9" t="str">
        <f t="shared" si="62"/>
        <v>GPA</v>
      </c>
    </row>
    <row r="4033" spans="1:11" ht="15" customHeight="1">
      <c r="A4033" s="1">
        <v>8</v>
      </c>
      <c r="B4033" s="1">
        <v>1965</v>
      </c>
      <c r="C4033" s="1" t="s">
        <v>19</v>
      </c>
      <c r="D4033" s="1" t="s">
        <v>4324</v>
      </c>
      <c r="E4033" s="1" t="s">
        <v>4325</v>
      </c>
      <c r="F4033" s="1">
        <v>1</v>
      </c>
      <c r="G4033" s="1">
        <v>6.67</v>
      </c>
      <c r="H4033" s="1">
        <v>0</v>
      </c>
      <c r="I4033" s="1">
        <v>0</v>
      </c>
      <c r="J4033" s="1" t="s">
        <v>48</v>
      </c>
      <c r="K4033" s="9" t="str">
        <f t="shared" si="62"/>
        <v>GPA</v>
      </c>
    </row>
    <row r="4034" spans="1:11" ht="15" customHeight="1">
      <c r="A4034" s="1">
        <v>8</v>
      </c>
      <c r="B4034" s="1">
        <v>1965</v>
      </c>
      <c r="C4034" s="1" t="s">
        <v>53</v>
      </c>
      <c r="D4034" s="1" t="s">
        <v>1617</v>
      </c>
      <c r="E4034" s="1" t="s">
        <v>1618</v>
      </c>
      <c r="F4034" s="1">
        <v>4306</v>
      </c>
      <c r="G4034" s="1">
        <v>72.45</v>
      </c>
      <c r="H4034" s="1">
        <v>59</v>
      </c>
      <c r="J4034" s="1" t="s">
        <v>48</v>
      </c>
      <c r="K4034" s="9" t="str">
        <f t="shared" ref="K4034:K4097" si="63">IF(J4034&lt;&gt;"",IF(OR(UPPER(J4034)="TERCEIRO",UPPER(J4034)="TERCEIRA"),"TERCEIRA",IF(UPPER(J4034)="GPA","GPA",J4034)),IF(LEFT(D4034,1)="T","TERCEIRA","GPA"))</f>
        <v>GPA</v>
      </c>
    </row>
    <row r="4035" spans="1:11" ht="15" customHeight="1">
      <c r="A4035" s="1">
        <v>8</v>
      </c>
      <c r="B4035" s="1">
        <v>1965</v>
      </c>
      <c r="C4035" s="1" t="s">
        <v>53</v>
      </c>
      <c r="D4035" s="1" t="s">
        <v>1619</v>
      </c>
      <c r="E4035" s="1" t="s">
        <v>1620</v>
      </c>
      <c r="F4035" s="1">
        <v>3767</v>
      </c>
      <c r="G4035" s="1">
        <v>60.25</v>
      </c>
      <c r="H4035" s="1">
        <v>63</v>
      </c>
      <c r="J4035" s="1" t="s">
        <v>48</v>
      </c>
      <c r="K4035" s="9" t="str">
        <f t="shared" si="63"/>
        <v>GPA</v>
      </c>
    </row>
    <row r="4036" spans="1:11" ht="15" customHeight="1">
      <c r="A4036" s="1">
        <v>8</v>
      </c>
      <c r="B4036" s="1">
        <v>1965</v>
      </c>
      <c r="C4036" s="1" t="s">
        <v>18</v>
      </c>
      <c r="D4036" s="1" t="s">
        <v>1621</v>
      </c>
      <c r="E4036" s="1" t="s">
        <v>1622</v>
      </c>
      <c r="F4036" s="1">
        <v>1213</v>
      </c>
      <c r="G4036" s="1">
        <v>89.44</v>
      </c>
      <c r="H4036" s="1">
        <v>14</v>
      </c>
      <c r="I4036" s="1">
        <v>0</v>
      </c>
      <c r="J4036" s="1" t="s">
        <v>48</v>
      </c>
      <c r="K4036" s="9" t="str">
        <f t="shared" si="63"/>
        <v>GPA</v>
      </c>
    </row>
    <row r="4037" spans="1:11" ht="15" customHeight="1">
      <c r="A4037" s="1">
        <v>8</v>
      </c>
      <c r="B4037" s="1">
        <v>1965</v>
      </c>
      <c r="C4037" s="1" t="s">
        <v>20</v>
      </c>
      <c r="D4037" s="1" t="s">
        <v>1621</v>
      </c>
      <c r="E4037" s="1" t="s">
        <v>1622</v>
      </c>
      <c r="F4037" s="1">
        <v>121</v>
      </c>
      <c r="G4037" s="1">
        <v>1.18</v>
      </c>
      <c r="H4037" s="1">
        <v>103</v>
      </c>
      <c r="I4037" s="1">
        <v>0</v>
      </c>
      <c r="J4037" s="1" t="s">
        <v>48</v>
      </c>
      <c r="K4037" s="9" t="str">
        <f t="shared" si="63"/>
        <v>GPA</v>
      </c>
    </row>
    <row r="4038" spans="1:11" ht="15" customHeight="1">
      <c r="A4038" s="1">
        <v>8</v>
      </c>
      <c r="B4038" s="1">
        <v>1965</v>
      </c>
      <c r="C4038" s="1" t="s">
        <v>53</v>
      </c>
      <c r="D4038" s="1" t="s">
        <v>1621</v>
      </c>
      <c r="E4038" s="1" t="s">
        <v>1622</v>
      </c>
      <c r="F4038" s="1">
        <v>996</v>
      </c>
      <c r="G4038" s="1">
        <v>18.399999999999999</v>
      </c>
      <c r="H4038" s="1">
        <v>54</v>
      </c>
      <c r="J4038" s="1" t="s">
        <v>48</v>
      </c>
      <c r="K4038" s="9" t="str">
        <f t="shared" si="63"/>
        <v>GPA</v>
      </c>
    </row>
    <row r="4039" spans="1:11" ht="15" customHeight="1">
      <c r="A4039" s="1">
        <v>8</v>
      </c>
      <c r="B4039" s="1">
        <v>1965</v>
      </c>
      <c r="C4039" s="1" t="s">
        <v>20</v>
      </c>
      <c r="D4039" s="1" t="s">
        <v>1623</v>
      </c>
      <c r="E4039" s="1" t="s">
        <v>1624</v>
      </c>
      <c r="F4039" s="1">
        <v>2374</v>
      </c>
      <c r="G4039" s="1">
        <v>110.94</v>
      </c>
      <c r="H4039" s="1">
        <v>21</v>
      </c>
      <c r="I4039" s="1">
        <v>0</v>
      </c>
      <c r="J4039" s="1" t="s">
        <v>48</v>
      </c>
      <c r="K4039" s="9" t="str">
        <f t="shared" si="63"/>
        <v>GPA</v>
      </c>
    </row>
    <row r="4040" spans="1:11" ht="15" customHeight="1">
      <c r="A4040" s="1">
        <v>8</v>
      </c>
      <c r="B4040" s="1">
        <v>1965</v>
      </c>
      <c r="C4040" s="1" t="s">
        <v>53</v>
      </c>
      <c r="D4040" s="1" t="s">
        <v>1623</v>
      </c>
      <c r="E4040" s="1" t="s">
        <v>1624</v>
      </c>
      <c r="F4040" s="1">
        <v>574</v>
      </c>
      <c r="G4040" s="1">
        <v>6.26</v>
      </c>
      <c r="H4040" s="1">
        <v>92</v>
      </c>
      <c r="J4040" s="1" t="s">
        <v>48</v>
      </c>
      <c r="K4040" s="9" t="str">
        <f t="shared" si="63"/>
        <v>GPA</v>
      </c>
    </row>
    <row r="4041" spans="1:11" ht="15" customHeight="1">
      <c r="A4041" s="1">
        <v>8</v>
      </c>
      <c r="B4041" s="1">
        <v>1965</v>
      </c>
      <c r="C4041" s="1" t="s">
        <v>53</v>
      </c>
      <c r="D4041" s="1" t="s">
        <v>1627</v>
      </c>
      <c r="E4041" s="1" t="s">
        <v>1628</v>
      </c>
      <c r="F4041" s="1">
        <v>747</v>
      </c>
      <c r="G4041" s="1">
        <v>18.11</v>
      </c>
      <c r="H4041" s="1">
        <v>41</v>
      </c>
      <c r="J4041" s="1" t="s">
        <v>48</v>
      </c>
      <c r="K4041" s="9" t="str">
        <f t="shared" si="63"/>
        <v>GPA</v>
      </c>
    </row>
    <row r="4042" spans="1:11" ht="15" customHeight="1">
      <c r="A4042" s="1">
        <v>8</v>
      </c>
      <c r="B4042" s="1">
        <v>1965</v>
      </c>
      <c r="C4042" s="1" t="s">
        <v>20</v>
      </c>
      <c r="D4042" s="1" t="s">
        <v>1629</v>
      </c>
      <c r="E4042" s="1" t="s">
        <v>1630</v>
      </c>
      <c r="F4042" s="1">
        <v>1686</v>
      </c>
      <c r="G4042" s="1">
        <v>130.69999999999999</v>
      </c>
      <c r="H4042" s="1">
        <v>13</v>
      </c>
      <c r="I4042" s="1">
        <v>0</v>
      </c>
      <c r="J4042" s="1" t="s">
        <v>48</v>
      </c>
      <c r="K4042" s="9" t="str">
        <f t="shared" si="63"/>
        <v>GPA</v>
      </c>
    </row>
    <row r="4043" spans="1:11" ht="15" customHeight="1">
      <c r="A4043" s="1">
        <v>8</v>
      </c>
      <c r="B4043" s="1">
        <v>1965</v>
      </c>
      <c r="C4043" s="1" t="s">
        <v>19</v>
      </c>
      <c r="D4043" s="1" t="s">
        <v>1629</v>
      </c>
      <c r="E4043" s="1" t="s">
        <v>1630</v>
      </c>
      <c r="F4043" s="1">
        <v>2</v>
      </c>
      <c r="G4043" s="1">
        <v>0.21</v>
      </c>
      <c r="H4043" s="1">
        <v>10</v>
      </c>
      <c r="I4043" s="1">
        <v>0</v>
      </c>
      <c r="J4043" s="1" t="s">
        <v>48</v>
      </c>
      <c r="K4043" s="9" t="str">
        <f t="shared" si="63"/>
        <v>GPA</v>
      </c>
    </row>
    <row r="4044" spans="1:11" ht="15" customHeight="1">
      <c r="A4044" s="1">
        <v>8</v>
      </c>
      <c r="B4044" s="1">
        <v>1965</v>
      </c>
      <c r="C4044" s="1" t="s">
        <v>53</v>
      </c>
      <c r="D4044" s="1" t="s">
        <v>1629</v>
      </c>
      <c r="E4044" s="1" t="s">
        <v>1630</v>
      </c>
      <c r="F4044" s="1">
        <v>606</v>
      </c>
      <c r="G4044" s="1">
        <v>23.67</v>
      </c>
      <c r="H4044" s="1">
        <v>26</v>
      </c>
      <c r="J4044" s="1" t="s">
        <v>48</v>
      </c>
      <c r="K4044" s="9" t="str">
        <f t="shared" si="63"/>
        <v>GPA</v>
      </c>
    </row>
    <row r="4045" spans="1:11" ht="15" customHeight="1">
      <c r="A4045" s="1">
        <v>8</v>
      </c>
      <c r="B4045" s="1">
        <v>1965</v>
      </c>
      <c r="C4045" s="1" t="s">
        <v>20</v>
      </c>
      <c r="D4045" s="1" t="s">
        <v>4326</v>
      </c>
      <c r="E4045" s="1" t="s">
        <v>4327</v>
      </c>
      <c r="F4045" s="1">
        <v>29</v>
      </c>
      <c r="G4045" s="1">
        <v>7.88</v>
      </c>
      <c r="H4045" s="1">
        <v>4</v>
      </c>
      <c r="I4045" s="1">
        <v>0</v>
      </c>
      <c r="J4045" s="1" t="s">
        <v>48</v>
      </c>
      <c r="K4045" s="9" t="str">
        <f t="shared" si="63"/>
        <v>GPA</v>
      </c>
    </row>
    <row r="4046" spans="1:11" ht="15" customHeight="1">
      <c r="A4046" s="1">
        <v>8</v>
      </c>
      <c r="B4046" s="1">
        <v>1965</v>
      </c>
      <c r="C4046" s="1" t="s">
        <v>21</v>
      </c>
      <c r="D4046" s="1" t="s">
        <v>1631</v>
      </c>
      <c r="E4046" s="1" t="s">
        <v>1632</v>
      </c>
      <c r="F4046" s="1">
        <v>1153</v>
      </c>
      <c r="G4046" s="1">
        <v>162.32</v>
      </c>
      <c r="H4046" s="1">
        <v>7</v>
      </c>
      <c r="I4046" s="1">
        <v>0</v>
      </c>
      <c r="J4046" s="1" t="s">
        <v>48</v>
      </c>
      <c r="K4046" s="9" t="str">
        <f t="shared" si="63"/>
        <v>GPA</v>
      </c>
    </row>
    <row r="4047" spans="1:11" ht="15" customHeight="1">
      <c r="A4047" s="1">
        <v>8</v>
      </c>
      <c r="B4047" s="1">
        <v>1965</v>
      </c>
      <c r="C4047" s="1" t="s">
        <v>20</v>
      </c>
      <c r="D4047" s="1" t="s">
        <v>1633</v>
      </c>
      <c r="E4047" s="1" t="s">
        <v>1634</v>
      </c>
      <c r="F4047" s="1">
        <v>2264</v>
      </c>
      <c r="G4047" s="1">
        <v>123</v>
      </c>
      <c r="H4047" s="1">
        <v>18</v>
      </c>
      <c r="I4047" s="1">
        <v>0</v>
      </c>
      <c r="J4047" s="1" t="s">
        <v>48</v>
      </c>
      <c r="K4047" s="9" t="str">
        <f t="shared" si="63"/>
        <v>GPA</v>
      </c>
    </row>
    <row r="4048" spans="1:11" ht="15" customHeight="1">
      <c r="A4048" s="1">
        <v>8</v>
      </c>
      <c r="B4048" s="1">
        <v>1965</v>
      </c>
      <c r="C4048" s="1" t="s">
        <v>53</v>
      </c>
      <c r="D4048" s="1" t="s">
        <v>1633</v>
      </c>
      <c r="E4048" s="1" t="s">
        <v>1634</v>
      </c>
      <c r="F4048" s="1">
        <v>625</v>
      </c>
      <c r="G4048" s="1">
        <v>9.06</v>
      </c>
      <c r="H4048" s="1">
        <v>69</v>
      </c>
      <c r="J4048" s="1" t="s">
        <v>48</v>
      </c>
      <c r="K4048" s="9" t="str">
        <f t="shared" si="63"/>
        <v>GPA</v>
      </c>
    </row>
    <row r="4049" spans="1:11" ht="15" customHeight="1">
      <c r="A4049" s="1">
        <v>8</v>
      </c>
      <c r="B4049" s="1">
        <v>1965</v>
      </c>
      <c r="C4049" s="1" t="s">
        <v>18</v>
      </c>
      <c r="D4049" s="1" t="s">
        <v>1635</v>
      </c>
      <c r="E4049" s="1" t="s">
        <v>1636</v>
      </c>
      <c r="F4049" s="1">
        <v>2161</v>
      </c>
      <c r="G4049" s="1">
        <v>98.25</v>
      </c>
      <c r="H4049" s="1">
        <v>22</v>
      </c>
      <c r="I4049" s="1">
        <v>0</v>
      </c>
      <c r="J4049" s="1" t="s">
        <v>48</v>
      </c>
      <c r="K4049" s="9" t="str">
        <f t="shared" si="63"/>
        <v>GPA</v>
      </c>
    </row>
    <row r="4050" spans="1:11" ht="15" customHeight="1">
      <c r="A4050" s="1">
        <v>8</v>
      </c>
      <c r="B4050" s="1">
        <v>1965</v>
      </c>
      <c r="C4050" s="1" t="s">
        <v>20</v>
      </c>
      <c r="D4050" s="1" t="s">
        <v>1637</v>
      </c>
      <c r="E4050" s="1" t="s">
        <v>1638</v>
      </c>
      <c r="F4050" s="1">
        <v>3074</v>
      </c>
      <c r="G4050" s="1">
        <v>121.21</v>
      </c>
      <c r="H4050" s="1">
        <v>25</v>
      </c>
      <c r="I4050" s="1">
        <v>0</v>
      </c>
      <c r="J4050" s="1" t="s">
        <v>48</v>
      </c>
      <c r="K4050" s="9" t="str">
        <f t="shared" si="63"/>
        <v>GPA</v>
      </c>
    </row>
    <row r="4051" spans="1:11" ht="15" customHeight="1">
      <c r="A4051" s="1">
        <v>8</v>
      </c>
      <c r="B4051" s="1">
        <v>1965</v>
      </c>
      <c r="C4051" s="1" t="s">
        <v>53</v>
      </c>
      <c r="D4051" s="1" t="s">
        <v>1637</v>
      </c>
      <c r="E4051" s="1" t="s">
        <v>1638</v>
      </c>
      <c r="F4051" s="1">
        <v>1524</v>
      </c>
      <c r="G4051" s="1">
        <v>23.87</v>
      </c>
      <c r="H4051" s="1">
        <v>64</v>
      </c>
      <c r="J4051" s="1" t="s">
        <v>48</v>
      </c>
      <c r="K4051" s="9" t="str">
        <f t="shared" si="63"/>
        <v>GPA</v>
      </c>
    </row>
    <row r="4052" spans="1:11" ht="15" customHeight="1">
      <c r="A4052" s="1">
        <v>8</v>
      </c>
      <c r="B4052" s="1">
        <v>1965</v>
      </c>
      <c r="C4052" s="1" t="s">
        <v>18</v>
      </c>
      <c r="D4052" s="1" t="s">
        <v>4328</v>
      </c>
      <c r="E4052" s="1" t="s">
        <v>4329</v>
      </c>
      <c r="F4052" s="1">
        <v>1626</v>
      </c>
      <c r="G4052" s="1">
        <v>122.88</v>
      </c>
      <c r="H4052" s="1">
        <v>13</v>
      </c>
      <c r="I4052" s="1">
        <v>0</v>
      </c>
      <c r="J4052" s="1" t="s">
        <v>48</v>
      </c>
      <c r="K4052" s="9" t="str">
        <f t="shared" si="63"/>
        <v>GPA</v>
      </c>
    </row>
    <row r="4053" spans="1:11" ht="15" customHeight="1">
      <c r="A4053" s="1">
        <v>8</v>
      </c>
      <c r="B4053" s="1">
        <v>1965</v>
      </c>
      <c r="C4053" s="1" t="s">
        <v>53</v>
      </c>
      <c r="D4053" s="1" t="s">
        <v>1641</v>
      </c>
      <c r="E4053" s="1" t="s">
        <v>1642</v>
      </c>
      <c r="F4053" s="1">
        <v>288</v>
      </c>
      <c r="G4053" s="1">
        <v>10.79</v>
      </c>
      <c r="H4053" s="1">
        <v>27</v>
      </c>
      <c r="J4053" s="1" t="s">
        <v>48</v>
      </c>
      <c r="K4053" s="9" t="str">
        <f t="shared" si="63"/>
        <v>GPA</v>
      </c>
    </row>
    <row r="4054" spans="1:11" ht="15" customHeight="1">
      <c r="A4054" s="1">
        <v>8</v>
      </c>
      <c r="B4054" s="1">
        <v>1965</v>
      </c>
      <c r="C4054" s="1" t="s">
        <v>20</v>
      </c>
      <c r="D4054" s="1" t="s">
        <v>1643</v>
      </c>
      <c r="E4054" s="1" t="s">
        <v>1644</v>
      </c>
      <c r="F4054" s="1">
        <v>481</v>
      </c>
      <c r="G4054" s="1">
        <v>53.84</v>
      </c>
      <c r="H4054" s="1">
        <v>9</v>
      </c>
      <c r="I4054" s="1">
        <v>0</v>
      </c>
      <c r="J4054" s="1" t="s">
        <v>48</v>
      </c>
      <c r="K4054" s="9" t="str">
        <f t="shared" si="63"/>
        <v>GPA</v>
      </c>
    </row>
    <row r="4055" spans="1:11" ht="15" customHeight="1">
      <c r="A4055" s="1">
        <v>8</v>
      </c>
      <c r="B4055" s="1">
        <v>1965</v>
      </c>
      <c r="C4055" s="1" t="s">
        <v>20</v>
      </c>
      <c r="D4055" s="1" t="s">
        <v>1645</v>
      </c>
      <c r="E4055" s="1" t="s">
        <v>1646</v>
      </c>
      <c r="F4055" s="1">
        <v>2644</v>
      </c>
      <c r="G4055" s="1">
        <v>118.69</v>
      </c>
      <c r="H4055" s="1">
        <v>22</v>
      </c>
      <c r="I4055" s="1">
        <v>0</v>
      </c>
      <c r="J4055" s="1" t="s">
        <v>48</v>
      </c>
      <c r="K4055" s="9" t="str">
        <f t="shared" si="63"/>
        <v>GPA</v>
      </c>
    </row>
    <row r="4056" spans="1:11" ht="15" customHeight="1">
      <c r="A4056" s="1">
        <v>8</v>
      </c>
      <c r="B4056" s="1">
        <v>1965</v>
      </c>
      <c r="C4056" s="1" t="s">
        <v>53</v>
      </c>
      <c r="D4056" s="1" t="s">
        <v>1645</v>
      </c>
      <c r="E4056" s="1" t="s">
        <v>1646</v>
      </c>
      <c r="F4056" s="1">
        <v>591</v>
      </c>
      <c r="G4056" s="1">
        <v>9.8800000000000008</v>
      </c>
      <c r="H4056" s="1">
        <v>60</v>
      </c>
      <c r="J4056" s="1" t="s">
        <v>48</v>
      </c>
      <c r="K4056" s="9" t="str">
        <f t="shared" si="63"/>
        <v>GPA</v>
      </c>
    </row>
    <row r="4057" spans="1:11" ht="15" customHeight="1">
      <c r="A4057" s="1">
        <v>8</v>
      </c>
      <c r="B4057" s="1">
        <v>1965</v>
      </c>
      <c r="C4057" s="1" t="s">
        <v>18</v>
      </c>
      <c r="D4057" s="1" t="s">
        <v>1647</v>
      </c>
      <c r="E4057" s="1" t="s">
        <v>1648</v>
      </c>
      <c r="F4057" s="1">
        <v>742</v>
      </c>
      <c r="G4057" s="1">
        <v>90.1</v>
      </c>
      <c r="H4057" s="1">
        <v>8</v>
      </c>
      <c r="I4057" s="1">
        <v>0</v>
      </c>
      <c r="J4057" s="1" t="s">
        <v>48</v>
      </c>
      <c r="K4057" s="9" t="str">
        <f t="shared" si="63"/>
        <v>GPA</v>
      </c>
    </row>
    <row r="4058" spans="1:11" ht="15" customHeight="1">
      <c r="A4058" s="1">
        <v>8</v>
      </c>
      <c r="B4058" s="1">
        <v>1965</v>
      </c>
      <c r="C4058" s="1" t="s">
        <v>53</v>
      </c>
      <c r="D4058" s="1" t="s">
        <v>1647</v>
      </c>
      <c r="E4058" s="1" t="s">
        <v>1648</v>
      </c>
      <c r="F4058" s="1">
        <v>593</v>
      </c>
      <c r="G4058" s="1">
        <v>9.43</v>
      </c>
      <c r="H4058" s="1">
        <v>63</v>
      </c>
      <c r="J4058" s="1" t="s">
        <v>48</v>
      </c>
      <c r="K4058" s="9" t="str">
        <f t="shared" si="63"/>
        <v>GPA</v>
      </c>
    </row>
    <row r="4059" spans="1:11" ht="15" customHeight="1">
      <c r="A4059" s="1">
        <v>8</v>
      </c>
      <c r="B4059" s="1">
        <v>1965</v>
      </c>
      <c r="C4059" s="1" t="s">
        <v>18</v>
      </c>
      <c r="D4059" s="1" t="s">
        <v>1649</v>
      </c>
      <c r="E4059" s="1" t="s">
        <v>1650</v>
      </c>
      <c r="F4059" s="1">
        <v>121</v>
      </c>
      <c r="G4059" s="1">
        <v>5.49</v>
      </c>
      <c r="H4059" s="1">
        <v>22</v>
      </c>
      <c r="I4059" s="1">
        <v>0</v>
      </c>
      <c r="J4059" s="1" t="s">
        <v>48</v>
      </c>
      <c r="K4059" s="9" t="str">
        <f t="shared" si="63"/>
        <v>GPA</v>
      </c>
    </row>
    <row r="4060" spans="1:11" ht="15" customHeight="1">
      <c r="A4060" s="1">
        <v>8</v>
      </c>
      <c r="B4060" s="1">
        <v>1965</v>
      </c>
      <c r="C4060" s="1" t="s">
        <v>53</v>
      </c>
      <c r="D4060" s="1" t="s">
        <v>1653</v>
      </c>
      <c r="E4060" s="1" t="s">
        <v>1654</v>
      </c>
      <c r="F4060" s="1">
        <v>458</v>
      </c>
      <c r="G4060" s="1">
        <v>10.85</v>
      </c>
      <c r="H4060" s="1">
        <v>42</v>
      </c>
      <c r="J4060" s="1" t="s">
        <v>48</v>
      </c>
      <c r="K4060" s="9" t="str">
        <f t="shared" si="63"/>
        <v>GPA</v>
      </c>
    </row>
    <row r="4061" spans="1:11" ht="15" customHeight="1">
      <c r="A4061" s="1">
        <v>8</v>
      </c>
      <c r="B4061" s="1">
        <v>1965</v>
      </c>
      <c r="C4061" s="1" t="s">
        <v>18</v>
      </c>
      <c r="D4061" s="1" t="s">
        <v>1657</v>
      </c>
      <c r="E4061" s="1" t="s">
        <v>1658</v>
      </c>
      <c r="F4061" s="1">
        <v>1790</v>
      </c>
      <c r="G4061" s="1">
        <v>134.93</v>
      </c>
      <c r="H4061" s="1">
        <v>13</v>
      </c>
      <c r="I4061" s="1">
        <v>0</v>
      </c>
      <c r="J4061" s="1" t="s">
        <v>48</v>
      </c>
      <c r="K4061" s="9" t="str">
        <f t="shared" si="63"/>
        <v>GPA</v>
      </c>
    </row>
    <row r="4062" spans="1:11" ht="15" customHeight="1">
      <c r="A4062" s="1">
        <v>8</v>
      </c>
      <c r="B4062" s="1">
        <v>1965</v>
      </c>
      <c r="C4062" s="1" t="s">
        <v>53</v>
      </c>
      <c r="D4062" s="1" t="s">
        <v>1659</v>
      </c>
      <c r="E4062" s="1" t="s">
        <v>1660</v>
      </c>
      <c r="F4062" s="1">
        <v>127</v>
      </c>
      <c r="G4062" s="1">
        <v>0.8</v>
      </c>
      <c r="H4062" s="1">
        <v>159</v>
      </c>
      <c r="J4062" s="1" t="s">
        <v>48</v>
      </c>
      <c r="K4062" s="9" t="str">
        <f t="shared" si="63"/>
        <v>GPA</v>
      </c>
    </row>
    <row r="4063" spans="1:11" ht="15" customHeight="1">
      <c r="A4063" s="1">
        <v>8</v>
      </c>
      <c r="B4063" s="1">
        <v>1965</v>
      </c>
      <c r="C4063" s="1" t="s">
        <v>53</v>
      </c>
      <c r="D4063" s="1" t="s">
        <v>1663</v>
      </c>
      <c r="E4063" s="1" t="s">
        <v>1664</v>
      </c>
      <c r="F4063" s="1">
        <v>510</v>
      </c>
      <c r="G4063" s="1">
        <v>6.44</v>
      </c>
      <c r="H4063" s="1">
        <v>79</v>
      </c>
      <c r="J4063" s="1" t="s">
        <v>48</v>
      </c>
      <c r="K4063" s="9" t="str">
        <f t="shared" si="63"/>
        <v>GPA</v>
      </c>
    </row>
    <row r="4064" spans="1:11" ht="15" customHeight="1">
      <c r="A4064" s="1">
        <v>8</v>
      </c>
      <c r="B4064" s="1">
        <v>1965</v>
      </c>
      <c r="C4064" s="1" t="s">
        <v>18</v>
      </c>
      <c r="D4064" s="1" t="s">
        <v>1665</v>
      </c>
      <c r="E4064" s="1" t="s">
        <v>1666</v>
      </c>
      <c r="F4064" s="1">
        <v>2051</v>
      </c>
      <c r="G4064" s="1">
        <v>62.37</v>
      </c>
      <c r="H4064" s="1">
        <v>33</v>
      </c>
      <c r="I4064" s="1">
        <v>0</v>
      </c>
      <c r="J4064" s="1" t="s">
        <v>48</v>
      </c>
      <c r="K4064" s="9" t="str">
        <f t="shared" si="63"/>
        <v>GPA</v>
      </c>
    </row>
    <row r="4065" spans="1:11" ht="15" customHeight="1">
      <c r="A4065" s="1">
        <v>8</v>
      </c>
      <c r="B4065" s="1">
        <v>1965</v>
      </c>
      <c r="C4065" s="1" t="s">
        <v>53</v>
      </c>
      <c r="D4065" s="1" t="s">
        <v>1667</v>
      </c>
      <c r="E4065" s="1" t="s">
        <v>1668</v>
      </c>
      <c r="F4065" s="1">
        <v>145</v>
      </c>
      <c r="G4065" s="1">
        <v>2.4</v>
      </c>
      <c r="H4065" s="1">
        <v>60</v>
      </c>
      <c r="J4065" s="1" t="s">
        <v>48</v>
      </c>
      <c r="K4065" s="9" t="str">
        <f t="shared" si="63"/>
        <v>GPA</v>
      </c>
    </row>
    <row r="4066" spans="1:11" ht="15" customHeight="1">
      <c r="A4066" s="1">
        <v>8</v>
      </c>
      <c r="B4066" s="1">
        <v>1965</v>
      </c>
      <c r="C4066" s="1" t="s">
        <v>53</v>
      </c>
      <c r="D4066" s="1" t="s">
        <v>1669</v>
      </c>
      <c r="E4066" s="1" t="s">
        <v>1670</v>
      </c>
      <c r="F4066" s="1">
        <v>2242</v>
      </c>
      <c r="G4066" s="1">
        <v>90.1</v>
      </c>
      <c r="H4066" s="1">
        <v>25</v>
      </c>
      <c r="J4066" s="1" t="s">
        <v>48</v>
      </c>
      <c r="K4066" s="9" t="str">
        <f t="shared" si="63"/>
        <v>GPA</v>
      </c>
    </row>
    <row r="4067" spans="1:11" ht="15" customHeight="1">
      <c r="A4067" s="1">
        <v>8</v>
      </c>
      <c r="B4067" s="1">
        <v>1965</v>
      </c>
      <c r="C4067" s="1" t="s">
        <v>53</v>
      </c>
      <c r="D4067" s="1" t="s">
        <v>1671</v>
      </c>
      <c r="E4067" s="1" t="s">
        <v>1672</v>
      </c>
      <c r="F4067" s="1">
        <v>3102</v>
      </c>
      <c r="G4067" s="1">
        <v>35.89</v>
      </c>
      <c r="H4067" s="1">
        <v>86</v>
      </c>
      <c r="J4067" s="1" t="s">
        <v>48</v>
      </c>
      <c r="K4067" s="9" t="str">
        <f t="shared" si="63"/>
        <v>GPA</v>
      </c>
    </row>
    <row r="4068" spans="1:11" ht="15" customHeight="1">
      <c r="A4068" s="1">
        <v>8</v>
      </c>
      <c r="B4068" s="1">
        <v>1965</v>
      </c>
      <c r="C4068" s="1" t="s">
        <v>20</v>
      </c>
      <c r="D4068" s="1" t="s">
        <v>1673</v>
      </c>
      <c r="E4068" s="1" t="s">
        <v>1674</v>
      </c>
      <c r="F4068" s="1">
        <v>18</v>
      </c>
      <c r="G4068" s="1">
        <v>9.74</v>
      </c>
      <c r="H4068" s="1">
        <v>2</v>
      </c>
      <c r="I4068" s="1">
        <v>0</v>
      </c>
      <c r="J4068" s="1" t="s">
        <v>48</v>
      </c>
      <c r="K4068" s="9" t="str">
        <f t="shared" si="63"/>
        <v>GPA</v>
      </c>
    </row>
    <row r="4069" spans="1:11" ht="15" customHeight="1">
      <c r="A4069" s="1">
        <v>8</v>
      </c>
      <c r="B4069" s="1">
        <v>1965</v>
      </c>
      <c r="C4069" s="1" t="s">
        <v>53</v>
      </c>
      <c r="D4069" s="1" t="s">
        <v>1673</v>
      </c>
      <c r="E4069" s="1" t="s">
        <v>1674</v>
      </c>
      <c r="F4069" s="1">
        <v>339</v>
      </c>
      <c r="G4069" s="1">
        <v>2.4700000000000002</v>
      </c>
      <c r="H4069" s="1">
        <v>137</v>
      </c>
      <c r="J4069" s="1" t="s">
        <v>48</v>
      </c>
      <c r="K4069" s="9" t="str">
        <f t="shared" si="63"/>
        <v>GPA</v>
      </c>
    </row>
    <row r="4070" spans="1:11" ht="15" customHeight="1">
      <c r="A4070" s="1">
        <v>8</v>
      </c>
      <c r="B4070" s="1">
        <v>1965</v>
      </c>
      <c r="C4070" s="1" t="s">
        <v>18</v>
      </c>
      <c r="D4070" s="1" t="s">
        <v>1675</v>
      </c>
      <c r="E4070" s="1" t="s">
        <v>1676</v>
      </c>
      <c r="F4070" s="1">
        <v>1074</v>
      </c>
      <c r="G4070" s="1">
        <v>52.57</v>
      </c>
      <c r="H4070" s="1">
        <v>20</v>
      </c>
      <c r="I4070" s="1">
        <v>0</v>
      </c>
      <c r="J4070" s="1" t="s">
        <v>48</v>
      </c>
      <c r="K4070" s="9" t="str">
        <f t="shared" si="63"/>
        <v>GPA</v>
      </c>
    </row>
    <row r="4071" spans="1:11" ht="15" customHeight="1">
      <c r="A4071" s="1">
        <v>8</v>
      </c>
      <c r="B4071" s="1">
        <v>1965</v>
      </c>
      <c r="C4071" s="1" t="s">
        <v>53</v>
      </c>
      <c r="D4071" s="1" t="s">
        <v>1675</v>
      </c>
      <c r="E4071" s="1" t="s">
        <v>1676</v>
      </c>
      <c r="F4071" s="1">
        <v>210</v>
      </c>
      <c r="G4071" s="1">
        <v>4.4000000000000004</v>
      </c>
      <c r="H4071" s="1">
        <v>48</v>
      </c>
      <c r="J4071" s="1" t="s">
        <v>48</v>
      </c>
      <c r="K4071" s="9" t="str">
        <f t="shared" si="63"/>
        <v>GPA</v>
      </c>
    </row>
    <row r="4072" spans="1:11" ht="15" customHeight="1">
      <c r="A4072" s="1">
        <v>8</v>
      </c>
      <c r="B4072" s="1">
        <v>1965</v>
      </c>
      <c r="C4072" s="1" t="s">
        <v>53</v>
      </c>
      <c r="D4072" s="1" t="s">
        <v>1677</v>
      </c>
      <c r="E4072" s="1" t="s">
        <v>1678</v>
      </c>
      <c r="F4072" s="1">
        <v>5478</v>
      </c>
      <c r="G4072" s="1">
        <v>98.57</v>
      </c>
      <c r="H4072" s="1">
        <v>56</v>
      </c>
      <c r="J4072" s="1" t="s">
        <v>48</v>
      </c>
      <c r="K4072" s="9" t="str">
        <f t="shared" si="63"/>
        <v>GPA</v>
      </c>
    </row>
    <row r="4073" spans="1:11" ht="15" customHeight="1">
      <c r="A4073" s="1">
        <v>8</v>
      </c>
      <c r="B4073" s="1">
        <v>1965</v>
      </c>
      <c r="C4073" s="1" t="s">
        <v>53</v>
      </c>
      <c r="D4073" s="1" t="s">
        <v>1679</v>
      </c>
      <c r="E4073" s="1" t="s">
        <v>1680</v>
      </c>
      <c r="F4073" s="1">
        <v>6356</v>
      </c>
      <c r="G4073" s="1">
        <v>78.28</v>
      </c>
      <c r="H4073" s="1">
        <v>81</v>
      </c>
      <c r="J4073" s="1" t="s">
        <v>48</v>
      </c>
      <c r="K4073" s="9" t="str">
        <f t="shared" si="63"/>
        <v>GPA</v>
      </c>
    </row>
    <row r="4074" spans="1:11" ht="15" customHeight="1">
      <c r="A4074" s="1">
        <v>8</v>
      </c>
      <c r="B4074" s="1">
        <v>1965</v>
      </c>
      <c r="C4074" s="1" t="s">
        <v>53</v>
      </c>
      <c r="D4074" s="1" t="s">
        <v>4330</v>
      </c>
      <c r="E4074" s="1" t="s">
        <v>4331</v>
      </c>
      <c r="F4074" s="1">
        <v>2259</v>
      </c>
      <c r="G4074" s="1">
        <v>62.39</v>
      </c>
      <c r="H4074" s="1">
        <v>36</v>
      </c>
      <c r="J4074" s="1" t="s">
        <v>48</v>
      </c>
      <c r="K4074" s="9" t="str">
        <f t="shared" si="63"/>
        <v>GPA</v>
      </c>
    </row>
    <row r="4075" spans="1:11" ht="15" customHeight="1">
      <c r="A4075" s="1">
        <v>8</v>
      </c>
      <c r="B4075" s="1">
        <v>1965</v>
      </c>
      <c r="C4075" s="1" t="s">
        <v>53</v>
      </c>
      <c r="D4075" s="1" t="s">
        <v>1681</v>
      </c>
      <c r="E4075" s="1" t="s">
        <v>1682</v>
      </c>
      <c r="F4075" s="1">
        <v>7145</v>
      </c>
      <c r="G4075" s="1">
        <v>113.4</v>
      </c>
      <c r="H4075" s="1">
        <v>63</v>
      </c>
      <c r="J4075" s="1" t="s">
        <v>48</v>
      </c>
      <c r="K4075" s="9" t="str">
        <f t="shared" si="63"/>
        <v>GPA</v>
      </c>
    </row>
    <row r="4076" spans="1:11" ht="15" customHeight="1">
      <c r="A4076" s="1">
        <v>8</v>
      </c>
      <c r="B4076" s="1">
        <v>1965</v>
      </c>
      <c r="C4076" s="1" t="s">
        <v>53</v>
      </c>
      <c r="D4076" s="1" t="s">
        <v>1683</v>
      </c>
      <c r="E4076" s="1" t="s">
        <v>1684</v>
      </c>
      <c r="F4076" s="1">
        <v>5397</v>
      </c>
      <c r="G4076" s="1">
        <v>119.93</v>
      </c>
      <c r="H4076" s="1">
        <v>45</v>
      </c>
      <c r="J4076" s="1" t="s">
        <v>48</v>
      </c>
      <c r="K4076" s="9" t="str">
        <f t="shared" si="63"/>
        <v>GPA</v>
      </c>
    </row>
    <row r="4077" spans="1:11" ht="15" customHeight="1">
      <c r="A4077" s="1">
        <v>8</v>
      </c>
      <c r="B4077" s="1">
        <v>1965</v>
      </c>
      <c r="C4077" s="1" t="s">
        <v>53</v>
      </c>
      <c r="D4077" s="1" t="s">
        <v>4332</v>
      </c>
      <c r="E4077" s="1" t="s">
        <v>4333</v>
      </c>
      <c r="F4077" s="1">
        <v>858</v>
      </c>
      <c r="G4077" s="1">
        <v>3.15</v>
      </c>
      <c r="H4077" s="1">
        <v>272</v>
      </c>
      <c r="J4077" s="1" t="s">
        <v>48</v>
      </c>
      <c r="K4077" s="9" t="str">
        <f t="shared" si="63"/>
        <v>GPA</v>
      </c>
    </row>
    <row r="4078" spans="1:11" ht="15" customHeight="1">
      <c r="A4078" s="1">
        <v>8</v>
      </c>
      <c r="B4078" s="1">
        <v>1965</v>
      </c>
      <c r="C4078" s="1" t="s">
        <v>18</v>
      </c>
      <c r="D4078" s="1" t="s">
        <v>1691</v>
      </c>
      <c r="E4078" s="1" t="s">
        <v>1692</v>
      </c>
      <c r="F4078" s="1">
        <v>749</v>
      </c>
      <c r="G4078" s="1">
        <v>64.47</v>
      </c>
      <c r="H4078" s="1">
        <v>12</v>
      </c>
      <c r="I4078" s="1">
        <v>0</v>
      </c>
      <c r="J4078" s="1" t="s">
        <v>48</v>
      </c>
      <c r="K4078" s="9" t="str">
        <f t="shared" si="63"/>
        <v>GPA</v>
      </c>
    </row>
    <row r="4079" spans="1:11" ht="15" customHeight="1">
      <c r="A4079" s="1">
        <v>8</v>
      </c>
      <c r="B4079" s="1">
        <v>1965</v>
      </c>
      <c r="C4079" s="1" t="s">
        <v>18</v>
      </c>
      <c r="D4079" s="1" t="s">
        <v>1693</v>
      </c>
      <c r="E4079" s="1" t="s">
        <v>1694</v>
      </c>
      <c r="F4079" s="1">
        <v>545</v>
      </c>
      <c r="G4079" s="1">
        <v>39.729999999999997</v>
      </c>
      <c r="H4079" s="1">
        <v>14</v>
      </c>
      <c r="I4079" s="1">
        <v>0</v>
      </c>
      <c r="J4079" s="1" t="s">
        <v>48</v>
      </c>
      <c r="K4079" s="9" t="str">
        <f t="shared" si="63"/>
        <v>GPA</v>
      </c>
    </row>
    <row r="4080" spans="1:11" ht="15" customHeight="1">
      <c r="A4080" s="1">
        <v>8</v>
      </c>
      <c r="B4080" s="1">
        <v>1965</v>
      </c>
      <c r="C4080" s="1" t="s">
        <v>20</v>
      </c>
      <c r="D4080" s="1" t="s">
        <v>1693</v>
      </c>
      <c r="E4080" s="1" t="s">
        <v>1694</v>
      </c>
      <c r="F4080" s="1">
        <v>24</v>
      </c>
      <c r="G4080" s="1">
        <v>1.68</v>
      </c>
      <c r="H4080" s="1">
        <v>14</v>
      </c>
      <c r="I4080" s="1">
        <v>0</v>
      </c>
      <c r="J4080" s="1" t="s">
        <v>48</v>
      </c>
      <c r="K4080" s="9" t="str">
        <f t="shared" si="63"/>
        <v>GPA</v>
      </c>
    </row>
    <row r="4081" spans="1:11" ht="15" customHeight="1">
      <c r="A4081" s="1">
        <v>8</v>
      </c>
      <c r="B4081" s="1">
        <v>1965</v>
      </c>
      <c r="C4081" s="1" t="s">
        <v>53</v>
      </c>
      <c r="D4081" s="1" t="s">
        <v>1693</v>
      </c>
      <c r="E4081" s="1" t="s">
        <v>1694</v>
      </c>
      <c r="F4081" s="1">
        <v>303</v>
      </c>
      <c r="G4081" s="1">
        <v>1.06</v>
      </c>
      <c r="H4081" s="1">
        <v>286</v>
      </c>
      <c r="J4081" s="1" t="s">
        <v>48</v>
      </c>
      <c r="K4081" s="9" t="str">
        <f t="shared" si="63"/>
        <v>GPA</v>
      </c>
    </row>
    <row r="4082" spans="1:11" ht="15" customHeight="1">
      <c r="A4082" s="1">
        <v>8</v>
      </c>
      <c r="B4082" s="1">
        <v>1965</v>
      </c>
      <c r="C4082" s="1" t="s">
        <v>20</v>
      </c>
      <c r="D4082" s="1" t="s">
        <v>1695</v>
      </c>
      <c r="E4082" s="1" t="s">
        <v>1696</v>
      </c>
      <c r="F4082" s="1">
        <v>2269</v>
      </c>
      <c r="G4082" s="1">
        <v>121.12</v>
      </c>
      <c r="H4082" s="1">
        <v>19</v>
      </c>
      <c r="I4082" s="1">
        <v>0</v>
      </c>
      <c r="J4082" s="1" t="s">
        <v>48</v>
      </c>
      <c r="K4082" s="9" t="str">
        <f t="shared" si="63"/>
        <v>GPA</v>
      </c>
    </row>
    <row r="4083" spans="1:11" ht="15" customHeight="1">
      <c r="A4083" s="1">
        <v>8</v>
      </c>
      <c r="B4083" s="1">
        <v>1965</v>
      </c>
      <c r="C4083" s="1" t="s">
        <v>53</v>
      </c>
      <c r="D4083" s="1" t="s">
        <v>1695</v>
      </c>
      <c r="E4083" s="1" t="s">
        <v>1696</v>
      </c>
      <c r="F4083" s="1">
        <v>424</v>
      </c>
      <c r="G4083" s="1">
        <v>10.66</v>
      </c>
      <c r="H4083" s="1">
        <v>40</v>
      </c>
      <c r="J4083" s="1" t="s">
        <v>48</v>
      </c>
      <c r="K4083" s="9" t="str">
        <f t="shared" si="63"/>
        <v>GPA</v>
      </c>
    </row>
    <row r="4084" spans="1:11" ht="15" customHeight="1">
      <c r="A4084" s="1">
        <v>8</v>
      </c>
      <c r="B4084" s="1">
        <v>1965</v>
      </c>
      <c r="C4084" s="1" t="s">
        <v>53</v>
      </c>
      <c r="D4084" s="1" t="s">
        <v>1697</v>
      </c>
      <c r="E4084" s="1" t="s">
        <v>1698</v>
      </c>
      <c r="F4084" s="1">
        <v>364</v>
      </c>
      <c r="G4084" s="1">
        <v>4.59</v>
      </c>
      <c r="H4084" s="1">
        <v>79</v>
      </c>
      <c r="J4084" s="1" t="s">
        <v>48</v>
      </c>
      <c r="K4084" s="9" t="str">
        <f t="shared" si="63"/>
        <v>GPA</v>
      </c>
    </row>
    <row r="4085" spans="1:11" ht="15" customHeight="1">
      <c r="A4085" s="1">
        <v>8</v>
      </c>
      <c r="B4085" s="1">
        <v>1965</v>
      </c>
      <c r="C4085" s="1" t="s">
        <v>53</v>
      </c>
      <c r="D4085" s="1" t="s">
        <v>1703</v>
      </c>
      <c r="E4085" s="1" t="s">
        <v>1704</v>
      </c>
      <c r="F4085" s="1">
        <v>166</v>
      </c>
      <c r="G4085" s="1">
        <v>4.72</v>
      </c>
      <c r="H4085" s="1">
        <v>35</v>
      </c>
      <c r="J4085" s="1" t="s">
        <v>48</v>
      </c>
      <c r="K4085" s="9" t="str">
        <f t="shared" si="63"/>
        <v>GPA</v>
      </c>
    </row>
    <row r="4086" spans="1:11" ht="15" customHeight="1">
      <c r="A4086" s="1">
        <v>8</v>
      </c>
      <c r="B4086" s="1">
        <v>1965</v>
      </c>
      <c r="C4086" s="1" t="s">
        <v>53</v>
      </c>
      <c r="D4086" s="1" t="s">
        <v>1705</v>
      </c>
      <c r="E4086" s="1" t="s">
        <v>1706</v>
      </c>
      <c r="F4086" s="1">
        <v>351</v>
      </c>
      <c r="G4086" s="1">
        <v>8.17</v>
      </c>
      <c r="H4086" s="1">
        <v>43</v>
      </c>
      <c r="J4086" s="1" t="s">
        <v>48</v>
      </c>
      <c r="K4086" s="9" t="str">
        <f t="shared" si="63"/>
        <v>GPA</v>
      </c>
    </row>
    <row r="4087" spans="1:11" ht="15" customHeight="1">
      <c r="A4087" s="1">
        <v>8</v>
      </c>
      <c r="B4087" s="1">
        <v>1965</v>
      </c>
      <c r="C4087" s="1" t="s">
        <v>20</v>
      </c>
      <c r="D4087" s="1" t="s">
        <v>1707</v>
      </c>
      <c r="E4087" s="1" t="s">
        <v>1708</v>
      </c>
      <c r="F4087" s="1">
        <v>2298</v>
      </c>
      <c r="G4087" s="1">
        <v>119.89</v>
      </c>
      <c r="H4087" s="1">
        <v>19</v>
      </c>
      <c r="I4087" s="1">
        <v>0</v>
      </c>
      <c r="J4087" s="1" t="s">
        <v>48</v>
      </c>
      <c r="K4087" s="9" t="str">
        <f t="shared" si="63"/>
        <v>GPA</v>
      </c>
    </row>
    <row r="4088" spans="1:11" ht="15" customHeight="1">
      <c r="A4088" s="1">
        <v>8</v>
      </c>
      <c r="B4088" s="1">
        <v>1965</v>
      </c>
      <c r="C4088" s="1" t="s">
        <v>53</v>
      </c>
      <c r="D4088" s="1" t="s">
        <v>1707</v>
      </c>
      <c r="E4088" s="1" t="s">
        <v>1708</v>
      </c>
      <c r="F4088" s="1">
        <v>490</v>
      </c>
      <c r="G4088" s="1">
        <v>6.19</v>
      </c>
      <c r="H4088" s="1">
        <v>79</v>
      </c>
      <c r="J4088" s="1" t="s">
        <v>48</v>
      </c>
      <c r="K4088" s="9" t="str">
        <f t="shared" si="63"/>
        <v>GPA</v>
      </c>
    </row>
    <row r="4089" spans="1:11" ht="15" customHeight="1">
      <c r="A4089" s="1">
        <v>8</v>
      </c>
      <c r="B4089" s="1">
        <v>1965</v>
      </c>
      <c r="C4089" s="1" t="s">
        <v>18</v>
      </c>
      <c r="D4089" s="1" t="s">
        <v>1709</v>
      </c>
      <c r="E4089" s="1" t="s">
        <v>1710</v>
      </c>
      <c r="F4089" s="1">
        <v>527</v>
      </c>
      <c r="G4089" s="1">
        <v>78.8</v>
      </c>
      <c r="H4089" s="1">
        <v>7</v>
      </c>
      <c r="I4089" s="1">
        <v>0</v>
      </c>
      <c r="J4089" s="1" t="s">
        <v>48</v>
      </c>
      <c r="K4089" s="9" t="str">
        <f t="shared" si="63"/>
        <v>GPA</v>
      </c>
    </row>
    <row r="4090" spans="1:11" ht="15" customHeight="1">
      <c r="A4090" s="1">
        <v>8</v>
      </c>
      <c r="B4090" s="1">
        <v>1965</v>
      </c>
      <c r="C4090" s="1" t="s">
        <v>53</v>
      </c>
      <c r="D4090" s="1" t="s">
        <v>1709</v>
      </c>
      <c r="E4090" s="1" t="s">
        <v>1710</v>
      </c>
      <c r="F4090" s="1">
        <v>210</v>
      </c>
      <c r="G4090" s="1">
        <v>4.24</v>
      </c>
      <c r="H4090" s="1">
        <v>50</v>
      </c>
      <c r="J4090" s="1" t="s">
        <v>48</v>
      </c>
      <c r="K4090" s="9" t="str">
        <f t="shared" si="63"/>
        <v>GPA</v>
      </c>
    </row>
    <row r="4091" spans="1:11" ht="15" customHeight="1">
      <c r="A4091" s="1">
        <v>8</v>
      </c>
      <c r="B4091" s="1">
        <v>1965</v>
      </c>
      <c r="C4091" s="1" t="s">
        <v>18</v>
      </c>
      <c r="D4091" s="1" t="s">
        <v>1711</v>
      </c>
      <c r="E4091" s="1" t="s">
        <v>1712</v>
      </c>
      <c r="F4091" s="1">
        <v>165</v>
      </c>
      <c r="G4091" s="1">
        <v>21.56</v>
      </c>
      <c r="H4091" s="1">
        <v>8</v>
      </c>
      <c r="I4091" s="1">
        <v>0</v>
      </c>
      <c r="J4091" s="1" t="s">
        <v>48</v>
      </c>
      <c r="K4091" s="9" t="str">
        <f t="shared" si="63"/>
        <v>GPA</v>
      </c>
    </row>
    <row r="4092" spans="1:11" ht="15" customHeight="1">
      <c r="A4092" s="1">
        <v>8</v>
      </c>
      <c r="B4092" s="1">
        <v>1965</v>
      </c>
      <c r="C4092" s="1" t="s">
        <v>53</v>
      </c>
      <c r="D4092" s="1" t="s">
        <v>1711</v>
      </c>
      <c r="E4092" s="1" t="s">
        <v>1712</v>
      </c>
      <c r="F4092" s="1">
        <v>401</v>
      </c>
      <c r="G4092" s="1">
        <v>16.43</v>
      </c>
      <c r="H4092" s="1">
        <v>24</v>
      </c>
      <c r="J4092" s="1" t="s">
        <v>48</v>
      </c>
      <c r="K4092" s="9" t="str">
        <f t="shared" si="63"/>
        <v>GPA</v>
      </c>
    </row>
    <row r="4093" spans="1:11" ht="15" customHeight="1">
      <c r="A4093" s="1">
        <v>8</v>
      </c>
      <c r="B4093" s="1">
        <v>1965</v>
      </c>
      <c r="C4093" s="1" t="s">
        <v>53</v>
      </c>
      <c r="D4093" s="1" t="s">
        <v>1715</v>
      </c>
      <c r="E4093" s="1" t="s">
        <v>1716</v>
      </c>
      <c r="F4093" s="1">
        <v>7741</v>
      </c>
      <c r="G4093" s="1">
        <v>119.96</v>
      </c>
      <c r="H4093" s="1">
        <v>65</v>
      </c>
      <c r="J4093" s="1" t="s">
        <v>48</v>
      </c>
      <c r="K4093" s="9" t="str">
        <f t="shared" si="63"/>
        <v>GPA</v>
      </c>
    </row>
    <row r="4094" spans="1:11" ht="15" customHeight="1">
      <c r="A4094" s="1">
        <v>8</v>
      </c>
      <c r="B4094" s="1">
        <v>1965</v>
      </c>
      <c r="C4094" s="1" t="s">
        <v>18</v>
      </c>
      <c r="D4094" s="1" t="s">
        <v>1717</v>
      </c>
      <c r="E4094" s="1" t="s">
        <v>1718</v>
      </c>
      <c r="F4094" s="1">
        <v>425</v>
      </c>
      <c r="G4094" s="1">
        <v>33.46</v>
      </c>
      <c r="H4094" s="1">
        <v>13</v>
      </c>
      <c r="I4094" s="1">
        <v>0</v>
      </c>
      <c r="J4094" s="1" t="s">
        <v>48</v>
      </c>
      <c r="K4094" s="9" t="str">
        <f t="shared" si="63"/>
        <v>GPA</v>
      </c>
    </row>
    <row r="4095" spans="1:11" ht="15" customHeight="1">
      <c r="A4095" s="1">
        <v>8</v>
      </c>
      <c r="B4095" s="1">
        <v>1965</v>
      </c>
      <c r="C4095" s="1" t="s">
        <v>53</v>
      </c>
      <c r="D4095" s="1" t="s">
        <v>1717</v>
      </c>
      <c r="E4095" s="1" t="s">
        <v>1718</v>
      </c>
      <c r="F4095" s="1">
        <v>1841</v>
      </c>
      <c r="G4095" s="1">
        <v>48.12</v>
      </c>
      <c r="H4095" s="1">
        <v>38</v>
      </c>
      <c r="J4095" s="1" t="s">
        <v>48</v>
      </c>
      <c r="K4095" s="9" t="str">
        <f t="shared" si="63"/>
        <v>GPA</v>
      </c>
    </row>
    <row r="4096" spans="1:11" ht="15" customHeight="1">
      <c r="A4096" s="1">
        <v>8</v>
      </c>
      <c r="B4096" s="1">
        <v>1965</v>
      </c>
      <c r="C4096" s="1" t="s">
        <v>20</v>
      </c>
      <c r="D4096" s="1" t="s">
        <v>1721</v>
      </c>
      <c r="E4096" s="1" t="s">
        <v>1722</v>
      </c>
      <c r="F4096" s="1">
        <v>20</v>
      </c>
      <c r="G4096" s="1">
        <v>10.1</v>
      </c>
      <c r="H4096" s="1">
        <v>2</v>
      </c>
      <c r="I4096" s="1">
        <v>0</v>
      </c>
      <c r="J4096" s="1" t="s">
        <v>48</v>
      </c>
      <c r="K4096" s="9" t="str">
        <f t="shared" si="63"/>
        <v>GPA</v>
      </c>
    </row>
    <row r="4097" spans="1:11" ht="15" customHeight="1">
      <c r="A4097" s="1">
        <v>8</v>
      </c>
      <c r="B4097" s="1">
        <v>1965</v>
      </c>
      <c r="C4097" s="1" t="s">
        <v>19</v>
      </c>
      <c r="D4097" s="1" t="s">
        <v>1721</v>
      </c>
      <c r="E4097" s="1" t="s">
        <v>1722</v>
      </c>
      <c r="F4097" s="1">
        <v>3460</v>
      </c>
      <c r="G4097" s="1">
        <v>151.05000000000001</v>
      </c>
      <c r="H4097" s="1">
        <v>23</v>
      </c>
      <c r="I4097" s="1">
        <v>0</v>
      </c>
      <c r="J4097" s="1" t="s">
        <v>48</v>
      </c>
      <c r="K4097" s="9" t="str">
        <f t="shared" si="63"/>
        <v>GPA</v>
      </c>
    </row>
    <row r="4098" spans="1:11" ht="15" customHeight="1">
      <c r="A4098" s="1">
        <v>8</v>
      </c>
      <c r="B4098" s="1">
        <v>1965</v>
      </c>
      <c r="C4098" s="1" t="s">
        <v>18</v>
      </c>
      <c r="D4098" s="1" t="s">
        <v>4334</v>
      </c>
      <c r="E4098" s="1" t="s">
        <v>4335</v>
      </c>
      <c r="F4098" s="1">
        <v>482</v>
      </c>
      <c r="G4098" s="1">
        <v>24.73</v>
      </c>
      <c r="H4098" s="1">
        <v>19</v>
      </c>
      <c r="I4098" s="1">
        <v>0</v>
      </c>
      <c r="J4098" s="1" t="s">
        <v>48</v>
      </c>
      <c r="K4098" s="9" t="str">
        <f t="shared" ref="K4098:K4161" si="64">IF(J4098&lt;&gt;"",IF(OR(UPPER(J4098)="TERCEIRO",UPPER(J4098)="TERCEIRA"),"TERCEIRA",IF(UPPER(J4098)="GPA","GPA",J4098)),IF(LEFT(D4098,1)="T","TERCEIRA","GPA"))</f>
        <v>GPA</v>
      </c>
    </row>
    <row r="4099" spans="1:11" ht="15" customHeight="1">
      <c r="A4099" s="1">
        <v>8</v>
      </c>
      <c r="B4099" s="1">
        <v>1965</v>
      </c>
      <c r="C4099" s="1" t="s">
        <v>53</v>
      </c>
      <c r="D4099" s="1" t="s">
        <v>1723</v>
      </c>
      <c r="E4099" s="1" t="s">
        <v>1724</v>
      </c>
      <c r="F4099" s="1">
        <v>5014</v>
      </c>
      <c r="G4099" s="1">
        <v>83.99</v>
      </c>
      <c r="H4099" s="1">
        <v>60</v>
      </c>
      <c r="J4099" s="1" t="s">
        <v>48</v>
      </c>
      <c r="K4099" s="9" t="str">
        <f t="shared" si="64"/>
        <v>GPA</v>
      </c>
    </row>
    <row r="4100" spans="1:11" ht="15" customHeight="1">
      <c r="A4100" s="1">
        <v>8</v>
      </c>
      <c r="B4100" s="1">
        <v>1965</v>
      </c>
      <c r="C4100" s="1" t="s">
        <v>20</v>
      </c>
      <c r="D4100" s="1" t="s">
        <v>1725</v>
      </c>
      <c r="E4100" s="1" t="s">
        <v>1726</v>
      </c>
      <c r="F4100" s="1">
        <v>306</v>
      </c>
      <c r="G4100" s="1">
        <v>31.52</v>
      </c>
      <c r="H4100" s="1">
        <v>10</v>
      </c>
      <c r="I4100" s="1">
        <v>0</v>
      </c>
      <c r="J4100" s="1" t="s">
        <v>48</v>
      </c>
      <c r="K4100" s="9" t="str">
        <f t="shared" si="64"/>
        <v>GPA</v>
      </c>
    </row>
    <row r="4101" spans="1:11" ht="15" customHeight="1">
      <c r="A4101" s="1">
        <v>8</v>
      </c>
      <c r="B4101" s="1">
        <v>1965</v>
      </c>
      <c r="C4101" s="1" t="s">
        <v>20</v>
      </c>
      <c r="D4101" s="1" t="s">
        <v>1727</v>
      </c>
      <c r="E4101" s="1" t="s">
        <v>1728</v>
      </c>
      <c r="F4101" s="1">
        <v>1393</v>
      </c>
      <c r="G4101" s="1">
        <v>57.19</v>
      </c>
      <c r="H4101" s="1">
        <v>24</v>
      </c>
      <c r="I4101" s="1">
        <v>0</v>
      </c>
      <c r="J4101" s="1" t="s">
        <v>48</v>
      </c>
      <c r="K4101" s="9" t="str">
        <f t="shared" si="64"/>
        <v>GPA</v>
      </c>
    </row>
    <row r="4102" spans="1:11" ht="15" customHeight="1">
      <c r="A4102" s="1">
        <v>8</v>
      </c>
      <c r="B4102" s="1">
        <v>1965</v>
      </c>
      <c r="C4102" s="1" t="s">
        <v>53</v>
      </c>
      <c r="D4102" s="1" t="s">
        <v>1727</v>
      </c>
      <c r="E4102" s="1" t="s">
        <v>1728</v>
      </c>
      <c r="F4102" s="1">
        <v>1728</v>
      </c>
      <c r="G4102" s="1">
        <v>32.72</v>
      </c>
      <c r="H4102" s="1">
        <v>53</v>
      </c>
      <c r="J4102" s="1" t="s">
        <v>48</v>
      </c>
      <c r="K4102" s="9" t="str">
        <f t="shared" si="64"/>
        <v>GPA</v>
      </c>
    </row>
    <row r="4103" spans="1:11" ht="15" customHeight="1">
      <c r="A4103" s="1">
        <v>8</v>
      </c>
      <c r="B4103" s="1">
        <v>1965</v>
      </c>
      <c r="C4103" s="1" t="s">
        <v>18</v>
      </c>
      <c r="D4103" s="1" t="s">
        <v>1729</v>
      </c>
      <c r="E4103" s="1" t="s">
        <v>1730</v>
      </c>
      <c r="F4103" s="1">
        <v>391</v>
      </c>
      <c r="G4103" s="1">
        <v>38.369999999999997</v>
      </c>
      <c r="H4103" s="1">
        <v>10</v>
      </c>
      <c r="I4103" s="1">
        <v>0</v>
      </c>
      <c r="J4103" s="1" t="s">
        <v>48</v>
      </c>
      <c r="K4103" s="9" t="str">
        <f t="shared" si="64"/>
        <v>GPA</v>
      </c>
    </row>
    <row r="4104" spans="1:11" ht="15" customHeight="1">
      <c r="A4104" s="1">
        <v>8</v>
      </c>
      <c r="B4104" s="1">
        <v>1965</v>
      </c>
      <c r="C4104" s="1" t="s">
        <v>20</v>
      </c>
      <c r="D4104" s="1" t="s">
        <v>1731</v>
      </c>
      <c r="E4104" s="1" t="s">
        <v>1732</v>
      </c>
      <c r="F4104" s="1">
        <v>2496</v>
      </c>
      <c r="G4104" s="1">
        <v>115.2</v>
      </c>
      <c r="H4104" s="1">
        <v>22</v>
      </c>
      <c r="I4104" s="1">
        <v>0</v>
      </c>
      <c r="J4104" s="1" t="s">
        <v>48</v>
      </c>
      <c r="K4104" s="9" t="str">
        <f t="shared" si="64"/>
        <v>GPA</v>
      </c>
    </row>
    <row r="4105" spans="1:11" ht="15" customHeight="1">
      <c r="A4105" s="1">
        <v>8</v>
      </c>
      <c r="B4105" s="1">
        <v>1965</v>
      </c>
      <c r="C4105" s="1" t="s">
        <v>53</v>
      </c>
      <c r="D4105" s="1" t="s">
        <v>1731</v>
      </c>
      <c r="E4105" s="1" t="s">
        <v>1732</v>
      </c>
      <c r="F4105" s="1">
        <v>704</v>
      </c>
      <c r="G4105" s="1">
        <v>8.65</v>
      </c>
      <c r="H4105" s="1">
        <v>81</v>
      </c>
      <c r="J4105" s="1" t="s">
        <v>48</v>
      </c>
      <c r="K4105" s="9" t="str">
        <f t="shared" si="64"/>
        <v>GPA</v>
      </c>
    </row>
    <row r="4106" spans="1:11" ht="15" customHeight="1">
      <c r="A4106" s="1">
        <v>8</v>
      </c>
      <c r="B4106" s="1">
        <v>1965</v>
      </c>
      <c r="C4106" s="1" t="s">
        <v>18</v>
      </c>
      <c r="D4106" s="1" t="s">
        <v>1733</v>
      </c>
      <c r="E4106" s="1" t="s">
        <v>1734</v>
      </c>
      <c r="F4106" s="1">
        <v>492</v>
      </c>
      <c r="G4106" s="1">
        <v>64.44</v>
      </c>
      <c r="H4106" s="1">
        <v>8</v>
      </c>
      <c r="I4106" s="1">
        <v>0</v>
      </c>
      <c r="J4106" s="1" t="s">
        <v>48</v>
      </c>
      <c r="K4106" s="9" t="str">
        <f t="shared" si="64"/>
        <v>GPA</v>
      </c>
    </row>
    <row r="4107" spans="1:11" ht="15" customHeight="1">
      <c r="A4107" s="1">
        <v>8</v>
      </c>
      <c r="B4107" s="1">
        <v>1965</v>
      </c>
      <c r="C4107" s="1" t="s">
        <v>20</v>
      </c>
      <c r="D4107" s="1" t="s">
        <v>1733</v>
      </c>
      <c r="E4107" s="1" t="s">
        <v>1734</v>
      </c>
      <c r="F4107" s="1">
        <v>47</v>
      </c>
      <c r="G4107" s="1">
        <v>1.82</v>
      </c>
      <c r="H4107" s="1">
        <v>26</v>
      </c>
      <c r="I4107" s="1">
        <v>0</v>
      </c>
      <c r="J4107" s="1" t="s">
        <v>48</v>
      </c>
      <c r="K4107" s="9" t="str">
        <f t="shared" si="64"/>
        <v>GPA</v>
      </c>
    </row>
    <row r="4108" spans="1:11" ht="15" customHeight="1">
      <c r="A4108" s="1">
        <v>8</v>
      </c>
      <c r="B4108" s="1">
        <v>1965</v>
      </c>
      <c r="C4108" s="1" t="s">
        <v>53</v>
      </c>
      <c r="D4108" s="1" t="s">
        <v>1733</v>
      </c>
      <c r="E4108" s="1" t="s">
        <v>1734</v>
      </c>
      <c r="F4108" s="1">
        <v>51</v>
      </c>
      <c r="G4108" s="1">
        <v>1.3</v>
      </c>
      <c r="H4108" s="1">
        <v>39</v>
      </c>
      <c r="J4108" s="1" t="s">
        <v>48</v>
      </c>
      <c r="K4108" s="9" t="str">
        <f t="shared" si="64"/>
        <v>GPA</v>
      </c>
    </row>
    <row r="4109" spans="1:11" ht="15" customHeight="1">
      <c r="A4109" s="1">
        <v>8</v>
      </c>
      <c r="B4109" s="1">
        <v>1965</v>
      </c>
      <c r="C4109" s="1" t="s">
        <v>20</v>
      </c>
      <c r="D4109" s="1" t="s">
        <v>1735</v>
      </c>
      <c r="E4109" s="1" t="s">
        <v>1736</v>
      </c>
      <c r="F4109" s="1">
        <v>121</v>
      </c>
      <c r="G4109" s="1">
        <v>6.57</v>
      </c>
      <c r="H4109" s="1">
        <v>18</v>
      </c>
      <c r="I4109" s="1">
        <v>0</v>
      </c>
      <c r="J4109" s="1" t="s">
        <v>48</v>
      </c>
      <c r="K4109" s="9" t="str">
        <f t="shared" si="64"/>
        <v>GPA</v>
      </c>
    </row>
    <row r="4110" spans="1:11" ht="15" customHeight="1">
      <c r="A4110" s="1">
        <v>8</v>
      </c>
      <c r="B4110" s="1">
        <v>1965</v>
      </c>
      <c r="C4110" s="1" t="s">
        <v>53</v>
      </c>
      <c r="D4110" s="1" t="s">
        <v>1737</v>
      </c>
      <c r="E4110" s="1" t="s">
        <v>1738</v>
      </c>
      <c r="F4110" s="1">
        <v>16412</v>
      </c>
      <c r="G4110" s="1">
        <v>124.41</v>
      </c>
      <c r="H4110" s="1">
        <v>132</v>
      </c>
      <c r="J4110" s="1" t="s">
        <v>48</v>
      </c>
      <c r="K4110" s="9" t="str">
        <f t="shared" si="64"/>
        <v>GPA</v>
      </c>
    </row>
    <row r="4111" spans="1:11" ht="15" customHeight="1">
      <c r="A4111" s="1">
        <v>8</v>
      </c>
      <c r="B4111" s="1">
        <v>1965</v>
      </c>
      <c r="C4111" s="1" t="s">
        <v>19</v>
      </c>
      <c r="D4111" s="1" t="s">
        <v>4336</v>
      </c>
      <c r="E4111" s="1" t="s">
        <v>4337</v>
      </c>
      <c r="F4111" s="1">
        <v>87</v>
      </c>
      <c r="G4111" s="1">
        <v>0.62</v>
      </c>
      <c r="H4111" s="1">
        <v>140</v>
      </c>
      <c r="I4111" s="1">
        <v>0</v>
      </c>
      <c r="J4111" s="1" t="s">
        <v>48</v>
      </c>
      <c r="K4111" s="9" t="str">
        <f t="shared" si="64"/>
        <v>GPA</v>
      </c>
    </row>
    <row r="4112" spans="1:11" ht="15" customHeight="1">
      <c r="A4112" s="1">
        <v>8</v>
      </c>
      <c r="B4112" s="1">
        <v>1965</v>
      </c>
      <c r="C4112" s="1" t="s">
        <v>53</v>
      </c>
      <c r="D4112" s="1" t="s">
        <v>4336</v>
      </c>
      <c r="E4112" s="1" t="s">
        <v>4337</v>
      </c>
      <c r="F4112" s="1">
        <v>335</v>
      </c>
      <c r="G4112" s="1">
        <v>9</v>
      </c>
      <c r="H4112" s="1">
        <v>37</v>
      </c>
      <c r="J4112" s="1" t="s">
        <v>48</v>
      </c>
      <c r="K4112" s="9" t="str">
        <f t="shared" si="64"/>
        <v>GPA</v>
      </c>
    </row>
    <row r="4113" spans="1:11" ht="15" customHeight="1">
      <c r="A4113" s="1">
        <v>8</v>
      </c>
      <c r="B4113" s="1">
        <v>1965</v>
      </c>
      <c r="C4113" s="1" t="s">
        <v>20</v>
      </c>
      <c r="D4113" s="1" t="s">
        <v>1741</v>
      </c>
      <c r="E4113" s="1" t="s">
        <v>1742</v>
      </c>
      <c r="F4113" s="1">
        <v>2836</v>
      </c>
      <c r="G4113" s="1">
        <v>138.61000000000001</v>
      </c>
      <c r="H4113" s="1">
        <v>20</v>
      </c>
      <c r="I4113" s="1">
        <v>0</v>
      </c>
      <c r="J4113" s="1" t="s">
        <v>48</v>
      </c>
      <c r="K4113" s="9" t="str">
        <f t="shared" si="64"/>
        <v>GPA</v>
      </c>
    </row>
    <row r="4114" spans="1:11" ht="15" customHeight="1">
      <c r="A4114" s="1">
        <v>8</v>
      </c>
      <c r="B4114" s="1">
        <v>1965</v>
      </c>
      <c r="C4114" s="1" t="s">
        <v>53</v>
      </c>
      <c r="D4114" s="1" t="s">
        <v>1741</v>
      </c>
      <c r="E4114" s="1" t="s">
        <v>1742</v>
      </c>
      <c r="F4114" s="1">
        <v>1139</v>
      </c>
      <c r="G4114" s="1">
        <v>13.99</v>
      </c>
      <c r="H4114" s="1">
        <v>81</v>
      </c>
      <c r="J4114" s="1" t="s">
        <v>48</v>
      </c>
      <c r="K4114" s="9" t="str">
        <f t="shared" si="64"/>
        <v>GPA</v>
      </c>
    </row>
    <row r="4115" spans="1:11" ht="15" customHeight="1">
      <c r="A4115" s="1">
        <v>8</v>
      </c>
      <c r="B4115" s="1">
        <v>1965</v>
      </c>
      <c r="C4115" s="1" t="s">
        <v>20</v>
      </c>
      <c r="D4115" s="1" t="s">
        <v>4338</v>
      </c>
      <c r="E4115" s="1" t="s">
        <v>4339</v>
      </c>
      <c r="F4115" s="1">
        <v>20</v>
      </c>
      <c r="G4115" s="1">
        <v>7.12</v>
      </c>
      <c r="H4115" s="1">
        <v>3</v>
      </c>
      <c r="I4115" s="1">
        <v>0</v>
      </c>
      <c r="J4115" s="1" t="s">
        <v>48</v>
      </c>
      <c r="K4115" s="9" t="str">
        <f t="shared" si="64"/>
        <v>GPA</v>
      </c>
    </row>
    <row r="4116" spans="1:11" ht="15" customHeight="1">
      <c r="A4116" s="1">
        <v>8</v>
      </c>
      <c r="B4116" s="1">
        <v>1965</v>
      </c>
      <c r="C4116" s="1" t="s">
        <v>53</v>
      </c>
      <c r="D4116" s="1" t="s">
        <v>4338</v>
      </c>
      <c r="E4116" s="1" t="s">
        <v>4339</v>
      </c>
      <c r="F4116" s="1">
        <v>120</v>
      </c>
      <c r="G4116" s="1">
        <v>2.92</v>
      </c>
      <c r="H4116" s="1">
        <v>41</v>
      </c>
      <c r="J4116" s="1" t="s">
        <v>48</v>
      </c>
      <c r="K4116" s="9" t="str">
        <f t="shared" si="64"/>
        <v>GPA</v>
      </c>
    </row>
    <row r="4117" spans="1:11" ht="15" customHeight="1">
      <c r="A4117" s="1">
        <v>8</v>
      </c>
      <c r="B4117" s="1">
        <v>1965</v>
      </c>
      <c r="C4117" s="1" t="s">
        <v>20</v>
      </c>
      <c r="D4117" s="1" t="s">
        <v>1743</v>
      </c>
      <c r="E4117" s="1" t="s">
        <v>1744</v>
      </c>
      <c r="F4117" s="1">
        <v>1959</v>
      </c>
      <c r="G4117" s="1">
        <v>139.26</v>
      </c>
      <c r="H4117" s="1">
        <v>14</v>
      </c>
      <c r="I4117" s="1">
        <v>0</v>
      </c>
      <c r="J4117" s="1" t="s">
        <v>48</v>
      </c>
      <c r="K4117" s="9" t="str">
        <f t="shared" si="64"/>
        <v>GPA</v>
      </c>
    </row>
    <row r="4118" spans="1:11" ht="15" customHeight="1">
      <c r="A4118" s="1">
        <v>8</v>
      </c>
      <c r="B4118" s="1">
        <v>1965</v>
      </c>
      <c r="C4118" s="1" t="s">
        <v>53</v>
      </c>
      <c r="D4118" s="1" t="s">
        <v>1743</v>
      </c>
      <c r="E4118" s="1" t="s">
        <v>1744</v>
      </c>
      <c r="F4118" s="1">
        <v>364</v>
      </c>
      <c r="G4118" s="1">
        <v>10.08</v>
      </c>
      <c r="H4118" s="1">
        <v>36</v>
      </c>
      <c r="J4118" s="1" t="s">
        <v>48</v>
      </c>
      <c r="K4118" s="9" t="str">
        <f t="shared" si="64"/>
        <v>GPA</v>
      </c>
    </row>
    <row r="4119" spans="1:11" ht="15" customHeight="1">
      <c r="A4119" s="1">
        <v>8</v>
      </c>
      <c r="B4119" s="1">
        <v>1965</v>
      </c>
      <c r="C4119" s="1" t="s">
        <v>18</v>
      </c>
      <c r="D4119" s="1" t="s">
        <v>1747</v>
      </c>
      <c r="E4119" s="1" t="s">
        <v>1748</v>
      </c>
      <c r="F4119" s="1">
        <v>1093</v>
      </c>
      <c r="G4119" s="1">
        <v>98.54</v>
      </c>
      <c r="H4119" s="1">
        <v>11</v>
      </c>
      <c r="I4119" s="1">
        <v>0</v>
      </c>
      <c r="J4119" s="1" t="s">
        <v>48</v>
      </c>
      <c r="K4119" s="9" t="str">
        <f t="shared" si="64"/>
        <v>GPA</v>
      </c>
    </row>
    <row r="4120" spans="1:11" ht="15" customHeight="1">
      <c r="A4120" s="1">
        <v>8</v>
      </c>
      <c r="B4120" s="1">
        <v>1965</v>
      </c>
      <c r="C4120" s="1" t="s">
        <v>20</v>
      </c>
      <c r="D4120" s="1" t="s">
        <v>1747</v>
      </c>
      <c r="E4120" s="1" t="s">
        <v>1748</v>
      </c>
      <c r="F4120" s="1">
        <v>46</v>
      </c>
      <c r="G4120" s="1">
        <v>0.37</v>
      </c>
      <c r="H4120" s="1">
        <v>124</v>
      </c>
      <c r="I4120" s="1">
        <v>0</v>
      </c>
      <c r="J4120" s="1" t="s">
        <v>48</v>
      </c>
      <c r="K4120" s="9" t="str">
        <f t="shared" si="64"/>
        <v>GPA</v>
      </c>
    </row>
    <row r="4121" spans="1:11" ht="15" customHeight="1">
      <c r="A4121" s="1">
        <v>8</v>
      </c>
      <c r="B4121" s="1">
        <v>1965</v>
      </c>
      <c r="C4121" s="1" t="s">
        <v>53</v>
      </c>
      <c r="D4121" s="1" t="s">
        <v>1747</v>
      </c>
      <c r="E4121" s="1" t="s">
        <v>1748</v>
      </c>
      <c r="F4121" s="1">
        <v>443</v>
      </c>
      <c r="G4121" s="1">
        <v>14.88</v>
      </c>
      <c r="H4121" s="1">
        <v>30</v>
      </c>
      <c r="J4121" s="1" t="s">
        <v>48</v>
      </c>
      <c r="K4121" s="9" t="str">
        <f t="shared" si="64"/>
        <v>GPA</v>
      </c>
    </row>
    <row r="4122" spans="1:11" ht="15" customHeight="1">
      <c r="A4122" s="1">
        <v>8</v>
      </c>
      <c r="B4122" s="1">
        <v>1965</v>
      </c>
      <c r="C4122" s="1" t="s">
        <v>20</v>
      </c>
      <c r="D4122" s="1" t="s">
        <v>1751</v>
      </c>
      <c r="E4122" s="1" t="s">
        <v>1752</v>
      </c>
      <c r="F4122" s="1">
        <v>1579</v>
      </c>
      <c r="G4122" s="1">
        <v>128.9</v>
      </c>
      <c r="H4122" s="1">
        <v>12</v>
      </c>
      <c r="I4122" s="1">
        <v>0</v>
      </c>
      <c r="J4122" s="1" t="s">
        <v>48</v>
      </c>
      <c r="K4122" s="9" t="str">
        <f t="shared" si="64"/>
        <v>GPA</v>
      </c>
    </row>
    <row r="4123" spans="1:11" ht="15" customHeight="1">
      <c r="A4123" s="1">
        <v>8</v>
      </c>
      <c r="B4123" s="1">
        <v>1965</v>
      </c>
      <c r="C4123" s="1" t="s">
        <v>19</v>
      </c>
      <c r="D4123" s="1" t="s">
        <v>1751</v>
      </c>
      <c r="E4123" s="1" t="s">
        <v>1752</v>
      </c>
      <c r="F4123" s="1">
        <v>19</v>
      </c>
      <c r="G4123" s="1">
        <v>4.6500000000000004</v>
      </c>
      <c r="H4123" s="1">
        <v>4</v>
      </c>
      <c r="I4123" s="1">
        <v>0</v>
      </c>
      <c r="J4123" s="1" t="s">
        <v>48</v>
      </c>
      <c r="K4123" s="9" t="str">
        <f t="shared" si="64"/>
        <v>GPA</v>
      </c>
    </row>
    <row r="4124" spans="1:11" ht="15" customHeight="1">
      <c r="A4124" s="1">
        <v>8</v>
      </c>
      <c r="B4124" s="1">
        <v>1965</v>
      </c>
      <c r="C4124" s="1" t="s">
        <v>53</v>
      </c>
      <c r="D4124" s="1" t="s">
        <v>1751</v>
      </c>
      <c r="E4124" s="1" t="s">
        <v>1752</v>
      </c>
      <c r="F4124" s="1">
        <v>96</v>
      </c>
      <c r="G4124" s="1">
        <v>6.7</v>
      </c>
      <c r="H4124" s="1">
        <v>14</v>
      </c>
      <c r="J4124" s="1" t="s">
        <v>48</v>
      </c>
      <c r="K4124" s="9" t="str">
        <f t="shared" si="64"/>
        <v>GPA</v>
      </c>
    </row>
    <row r="4125" spans="1:11" ht="15" customHeight="1">
      <c r="A4125" s="1">
        <v>8</v>
      </c>
      <c r="B4125" s="1">
        <v>1965</v>
      </c>
      <c r="C4125" s="1" t="s">
        <v>20</v>
      </c>
      <c r="D4125" s="1" t="s">
        <v>1753</v>
      </c>
      <c r="E4125" s="1" t="s">
        <v>1754</v>
      </c>
      <c r="F4125" s="1">
        <v>925</v>
      </c>
      <c r="G4125" s="1">
        <v>52.74</v>
      </c>
      <c r="H4125" s="1">
        <v>18</v>
      </c>
      <c r="I4125" s="1">
        <v>0</v>
      </c>
      <c r="J4125" s="1" t="s">
        <v>48</v>
      </c>
      <c r="K4125" s="9" t="str">
        <f t="shared" si="64"/>
        <v>GPA</v>
      </c>
    </row>
    <row r="4126" spans="1:11" ht="15" customHeight="1">
      <c r="A4126" s="1">
        <v>8</v>
      </c>
      <c r="B4126" s="1">
        <v>1965</v>
      </c>
      <c r="C4126" s="1" t="s">
        <v>53</v>
      </c>
      <c r="D4126" s="1" t="s">
        <v>1753</v>
      </c>
      <c r="E4126" s="1" t="s">
        <v>1754</v>
      </c>
      <c r="F4126" s="1">
        <v>1846</v>
      </c>
      <c r="G4126" s="1">
        <v>63.32</v>
      </c>
      <c r="H4126" s="1">
        <v>29</v>
      </c>
      <c r="J4126" s="1" t="s">
        <v>48</v>
      </c>
      <c r="K4126" s="9" t="str">
        <f t="shared" si="64"/>
        <v>GPA</v>
      </c>
    </row>
    <row r="4127" spans="1:11" ht="15" customHeight="1">
      <c r="A4127" s="1">
        <v>8</v>
      </c>
      <c r="B4127" s="1">
        <v>1965</v>
      </c>
      <c r="C4127" s="1" t="s">
        <v>20</v>
      </c>
      <c r="D4127" s="1" t="s">
        <v>1755</v>
      </c>
      <c r="E4127" s="1" t="s">
        <v>1756</v>
      </c>
      <c r="F4127" s="1">
        <v>1</v>
      </c>
      <c r="G4127" s="1">
        <v>0.05</v>
      </c>
      <c r="H4127" s="1">
        <v>20</v>
      </c>
      <c r="I4127" s="1">
        <v>0</v>
      </c>
      <c r="J4127" s="1" t="s">
        <v>48</v>
      </c>
      <c r="K4127" s="9" t="str">
        <f t="shared" si="64"/>
        <v>GPA</v>
      </c>
    </row>
    <row r="4128" spans="1:11" ht="15" customHeight="1">
      <c r="A4128" s="1">
        <v>8</v>
      </c>
      <c r="B4128" s="1">
        <v>1965</v>
      </c>
      <c r="C4128" s="1" t="s">
        <v>53</v>
      </c>
      <c r="D4128" s="1" t="s">
        <v>1757</v>
      </c>
      <c r="E4128" s="1" t="s">
        <v>1758</v>
      </c>
      <c r="F4128" s="1">
        <v>1825</v>
      </c>
      <c r="G4128" s="1">
        <v>41.73</v>
      </c>
      <c r="H4128" s="1">
        <v>44</v>
      </c>
      <c r="J4128" s="1" t="s">
        <v>48</v>
      </c>
      <c r="K4128" s="9" t="str">
        <f t="shared" si="64"/>
        <v>GPA</v>
      </c>
    </row>
    <row r="4129" spans="1:11" ht="15" customHeight="1">
      <c r="A4129" s="1">
        <v>8</v>
      </c>
      <c r="B4129" s="1">
        <v>1965</v>
      </c>
      <c r="C4129" s="1" t="s">
        <v>18</v>
      </c>
      <c r="D4129" s="1" t="s">
        <v>1763</v>
      </c>
      <c r="E4129" s="1" t="s">
        <v>1764</v>
      </c>
      <c r="F4129" s="1">
        <v>818</v>
      </c>
      <c r="G4129" s="1">
        <v>65.3</v>
      </c>
      <c r="H4129" s="1">
        <v>13</v>
      </c>
      <c r="I4129" s="1">
        <v>0</v>
      </c>
      <c r="J4129" s="1" t="s">
        <v>48</v>
      </c>
      <c r="K4129" s="9" t="str">
        <f t="shared" si="64"/>
        <v>GPA</v>
      </c>
    </row>
    <row r="4130" spans="1:11" ht="15" customHeight="1">
      <c r="A4130" s="1">
        <v>8</v>
      </c>
      <c r="B4130" s="1">
        <v>1965</v>
      </c>
      <c r="C4130" s="1" t="s">
        <v>53</v>
      </c>
      <c r="D4130" s="1" t="s">
        <v>1765</v>
      </c>
      <c r="E4130" s="1" t="s">
        <v>1766</v>
      </c>
      <c r="F4130" s="1">
        <v>115</v>
      </c>
      <c r="G4130" s="1">
        <v>3.99</v>
      </c>
      <c r="H4130" s="1">
        <v>29</v>
      </c>
      <c r="J4130" s="1" t="s">
        <v>48</v>
      </c>
      <c r="K4130" s="9" t="str">
        <f t="shared" si="64"/>
        <v>GPA</v>
      </c>
    </row>
    <row r="4131" spans="1:11" ht="15" customHeight="1">
      <c r="A4131" s="1">
        <v>8</v>
      </c>
      <c r="B4131" s="1">
        <v>1965</v>
      </c>
      <c r="C4131" s="1" t="s">
        <v>18</v>
      </c>
      <c r="D4131" s="1" t="s">
        <v>1767</v>
      </c>
      <c r="E4131" s="1" t="s">
        <v>1768</v>
      </c>
      <c r="F4131" s="1">
        <v>353</v>
      </c>
      <c r="G4131" s="1">
        <v>10.49</v>
      </c>
      <c r="H4131" s="1">
        <v>34</v>
      </c>
      <c r="I4131" s="1">
        <v>0</v>
      </c>
      <c r="J4131" s="1" t="s">
        <v>48</v>
      </c>
      <c r="K4131" s="9" t="str">
        <f t="shared" si="64"/>
        <v>GPA</v>
      </c>
    </row>
    <row r="4132" spans="1:11" ht="15" customHeight="1">
      <c r="A4132" s="1">
        <v>8</v>
      </c>
      <c r="B4132" s="1">
        <v>1965</v>
      </c>
      <c r="C4132" s="1" t="s">
        <v>53</v>
      </c>
      <c r="D4132" s="1" t="s">
        <v>1769</v>
      </c>
      <c r="E4132" s="1" t="s">
        <v>1770</v>
      </c>
      <c r="F4132" s="1">
        <v>4109</v>
      </c>
      <c r="G4132" s="1">
        <v>114.16</v>
      </c>
      <c r="H4132" s="1">
        <v>36</v>
      </c>
      <c r="J4132" s="1" t="s">
        <v>48</v>
      </c>
      <c r="K4132" s="9" t="str">
        <f t="shared" si="64"/>
        <v>GPA</v>
      </c>
    </row>
    <row r="4133" spans="1:11" ht="15" customHeight="1">
      <c r="A4133" s="1">
        <v>8</v>
      </c>
      <c r="B4133" s="1">
        <v>1965</v>
      </c>
      <c r="C4133" s="1" t="s">
        <v>20</v>
      </c>
      <c r="D4133" s="1" t="s">
        <v>4340</v>
      </c>
      <c r="E4133" s="1" t="s">
        <v>4341</v>
      </c>
      <c r="F4133" s="1">
        <v>183</v>
      </c>
      <c r="G4133" s="1">
        <v>7.97</v>
      </c>
      <c r="H4133" s="1">
        <v>23</v>
      </c>
      <c r="I4133" s="1">
        <v>0</v>
      </c>
      <c r="J4133" s="1" t="s">
        <v>48</v>
      </c>
      <c r="K4133" s="9" t="str">
        <f t="shared" si="64"/>
        <v>GPA</v>
      </c>
    </row>
    <row r="4134" spans="1:11" ht="15" customHeight="1">
      <c r="A4134" s="1">
        <v>8</v>
      </c>
      <c r="B4134" s="1">
        <v>1965</v>
      </c>
      <c r="C4134" s="1" t="s">
        <v>18</v>
      </c>
      <c r="D4134" s="1" t="s">
        <v>1779</v>
      </c>
      <c r="E4134" s="1" t="s">
        <v>1780</v>
      </c>
      <c r="F4134" s="1">
        <v>58</v>
      </c>
      <c r="G4134" s="1">
        <v>4.9000000000000004</v>
      </c>
      <c r="H4134" s="1">
        <v>12</v>
      </c>
      <c r="I4134" s="1">
        <v>0</v>
      </c>
      <c r="J4134" s="1" t="s">
        <v>48</v>
      </c>
      <c r="K4134" s="9" t="str">
        <f t="shared" si="64"/>
        <v>GPA</v>
      </c>
    </row>
    <row r="4135" spans="1:11" ht="15" customHeight="1">
      <c r="A4135" s="1">
        <v>8</v>
      </c>
      <c r="B4135" s="1">
        <v>1965</v>
      </c>
      <c r="C4135" s="1" t="s">
        <v>20</v>
      </c>
      <c r="D4135" s="1" t="s">
        <v>1779</v>
      </c>
      <c r="E4135" s="1" t="s">
        <v>1780</v>
      </c>
      <c r="F4135" s="1">
        <v>2</v>
      </c>
      <c r="G4135" s="1">
        <v>1.36</v>
      </c>
      <c r="H4135" s="1">
        <v>1</v>
      </c>
      <c r="I4135" s="1">
        <v>0</v>
      </c>
      <c r="J4135" s="1" t="s">
        <v>48</v>
      </c>
      <c r="K4135" s="9" t="str">
        <f t="shared" si="64"/>
        <v>GPA</v>
      </c>
    </row>
    <row r="4136" spans="1:11" ht="15" customHeight="1">
      <c r="A4136" s="1">
        <v>8</v>
      </c>
      <c r="B4136" s="1">
        <v>1965</v>
      </c>
      <c r="C4136" s="1" t="s">
        <v>53</v>
      </c>
      <c r="D4136" s="1" t="s">
        <v>1779</v>
      </c>
      <c r="E4136" s="1" t="s">
        <v>1780</v>
      </c>
      <c r="F4136" s="1">
        <v>820</v>
      </c>
      <c r="G4136" s="1">
        <v>9.66</v>
      </c>
      <c r="H4136" s="1">
        <v>85</v>
      </c>
      <c r="J4136" s="1" t="s">
        <v>48</v>
      </c>
      <c r="K4136" s="9" t="str">
        <f t="shared" si="64"/>
        <v>GPA</v>
      </c>
    </row>
    <row r="4137" spans="1:11" ht="15" customHeight="1">
      <c r="A4137" s="1">
        <v>8</v>
      </c>
      <c r="B4137" s="1">
        <v>1965</v>
      </c>
      <c r="C4137" s="1" t="s">
        <v>20</v>
      </c>
      <c r="D4137" s="1" t="s">
        <v>4342</v>
      </c>
      <c r="E4137" s="1" t="s">
        <v>4343</v>
      </c>
      <c r="F4137" s="1">
        <v>1</v>
      </c>
      <c r="G4137" s="1">
        <v>6.67</v>
      </c>
      <c r="H4137" s="1">
        <v>0</v>
      </c>
      <c r="I4137" s="1">
        <v>0</v>
      </c>
      <c r="J4137" s="1" t="s">
        <v>48</v>
      </c>
      <c r="K4137" s="9" t="str">
        <f t="shared" si="64"/>
        <v>GPA</v>
      </c>
    </row>
    <row r="4138" spans="1:11" ht="15" customHeight="1">
      <c r="A4138" s="1">
        <v>8</v>
      </c>
      <c r="B4138" s="1">
        <v>1965</v>
      </c>
      <c r="C4138" s="1" t="s">
        <v>53</v>
      </c>
      <c r="D4138" s="1" t="s">
        <v>4342</v>
      </c>
      <c r="E4138" s="1" t="s">
        <v>4343</v>
      </c>
      <c r="F4138" s="1">
        <v>481</v>
      </c>
      <c r="G4138" s="1">
        <v>8.27</v>
      </c>
      <c r="H4138" s="1">
        <v>58</v>
      </c>
      <c r="J4138" s="1" t="s">
        <v>48</v>
      </c>
      <c r="K4138" s="9" t="str">
        <f t="shared" si="64"/>
        <v>GPA</v>
      </c>
    </row>
    <row r="4139" spans="1:11" ht="15" customHeight="1">
      <c r="A4139" s="1">
        <v>8</v>
      </c>
      <c r="B4139" s="1">
        <v>1965</v>
      </c>
      <c r="C4139" s="1" t="s">
        <v>53</v>
      </c>
      <c r="D4139" s="1" t="s">
        <v>4344</v>
      </c>
      <c r="E4139" s="1" t="s">
        <v>4345</v>
      </c>
      <c r="F4139" s="1">
        <v>349</v>
      </c>
      <c r="G4139" s="1">
        <v>4.57</v>
      </c>
      <c r="H4139" s="1">
        <v>76</v>
      </c>
      <c r="J4139" s="1" t="s">
        <v>48</v>
      </c>
      <c r="K4139" s="9" t="str">
        <f t="shared" si="64"/>
        <v>GPA</v>
      </c>
    </row>
    <row r="4140" spans="1:11" ht="15" customHeight="1">
      <c r="A4140" s="1">
        <v>8</v>
      </c>
      <c r="B4140" s="1">
        <v>1965</v>
      </c>
      <c r="C4140" s="1" t="s">
        <v>18</v>
      </c>
      <c r="D4140" s="1" t="s">
        <v>1783</v>
      </c>
      <c r="E4140" s="1" t="s">
        <v>1784</v>
      </c>
      <c r="F4140" s="1">
        <v>2</v>
      </c>
      <c r="G4140" s="1">
        <v>1.26</v>
      </c>
      <c r="H4140" s="1">
        <v>2</v>
      </c>
      <c r="I4140" s="1">
        <v>0</v>
      </c>
      <c r="J4140" s="1" t="s">
        <v>48</v>
      </c>
      <c r="K4140" s="9" t="str">
        <f t="shared" si="64"/>
        <v>GPA</v>
      </c>
    </row>
    <row r="4141" spans="1:11" ht="15" customHeight="1">
      <c r="A4141" s="1">
        <v>8</v>
      </c>
      <c r="B4141" s="1">
        <v>1965</v>
      </c>
      <c r="C4141" s="1" t="s">
        <v>53</v>
      </c>
      <c r="D4141" s="1" t="s">
        <v>1783</v>
      </c>
      <c r="E4141" s="1" t="s">
        <v>1784</v>
      </c>
      <c r="F4141" s="1">
        <v>60</v>
      </c>
      <c r="G4141" s="1">
        <v>2.2200000000000002</v>
      </c>
      <c r="H4141" s="1">
        <v>27</v>
      </c>
      <c r="J4141" s="1" t="s">
        <v>48</v>
      </c>
      <c r="K4141" s="9" t="str">
        <f t="shared" si="64"/>
        <v>GPA</v>
      </c>
    </row>
    <row r="4142" spans="1:11" ht="15" customHeight="1">
      <c r="A4142" s="1">
        <v>8</v>
      </c>
      <c r="B4142" s="1">
        <v>1965</v>
      </c>
      <c r="C4142" s="1" t="s">
        <v>53</v>
      </c>
      <c r="D4142" s="1" t="s">
        <v>1785</v>
      </c>
      <c r="E4142" s="1" t="s">
        <v>1786</v>
      </c>
      <c r="F4142" s="1">
        <v>3600</v>
      </c>
      <c r="G4142" s="1">
        <v>105.51</v>
      </c>
      <c r="H4142" s="1">
        <v>34</v>
      </c>
      <c r="J4142" s="1" t="s">
        <v>48</v>
      </c>
      <c r="K4142" s="9" t="str">
        <f t="shared" si="64"/>
        <v>GPA</v>
      </c>
    </row>
    <row r="4143" spans="1:11" ht="15" customHeight="1">
      <c r="A4143" s="1">
        <v>8</v>
      </c>
      <c r="B4143" s="1">
        <v>1965</v>
      </c>
      <c r="C4143" s="1" t="s">
        <v>20</v>
      </c>
      <c r="D4143" s="1" t="s">
        <v>1789</v>
      </c>
      <c r="E4143" s="1" t="s">
        <v>1790</v>
      </c>
      <c r="F4143" s="1">
        <v>1974</v>
      </c>
      <c r="G4143" s="1">
        <v>121.15</v>
      </c>
      <c r="H4143" s="1">
        <v>16</v>
      </c>
      <c r="I4143" s="1">
        <v>0</v>
      </c>
      <c r="J4143" s="1" t="s">
        <v>48</v>
      </c>
      <c r="K4143" s="9" t="str">
        <f t="shared" si="64"/>
        <v>GPA</v>
      </c>
    </row>
    <row r="4144" spans="1:11" ht="15" customHeight="1">
      <c r="A4144" s="1">
        <v>8</v>
      </c>
      <c r="B4144" s="1">
        <v>1965</v>
      </c>
      <c r="C4144" s="1" t="s">
        <v>53</v>
      </c>
      <c r="D4144" s="1" t="s">
        <v>1789</v>
      </c>
      <c r="E4144" s="1" t="s">
        <v>1790</v>
      </c>
      <c r="F4144" s="1">
        <v>1623</v>
      </c>
      <c r="G4144" s="1">
        <v>22.98</v>
      </c>
      <c r="H4144" s="1">
        <v>71</v>
      </c>
      <c r="J4144" s="1" t="s">
        <v>48</v>
      </c>
      <c r="K4144" s="9" t="str">
        <f t="shared" si="64"/>
        <v>GPA</v>
      </c>
    </row>
    <row r="4145" spans="1:11" ht="15" customHeight="1">
      <c r="A4145" s="1">
        <v>8</v>
      </c>
      <c r="B4145" s="1">
        <v>1965</v>
      </c>
      <c r="C4145" s="1" t="s">
        <v>20</v>
      </c>
      <c r="D4145" s="1" t="s">
        <v>1791</v>
      </c>
      <c r="E4145" s="1" t="s">
        <v>1792</v>
      </c>
      <c r="F4145" s="1">
        <v>1625</v>
      </c>
      <c r="G4145" s="1">
        <v>113.62</v>
      </c>
      <c r="H4145" s="1">
        <v>14</v>
      </c>
      <c r="I4145" s="1">
        <v>0</v>
      </c>
      <c r="J4145" s="1" t="s">
        <v>48</v>
      </c>
      <c r="K4145" s="9" t="str">
        <f t="shared" si="64"/>
        <v>GPA</v>
      </c>
    </row>
    <row r="4146" spans="1:11" ht="15" customHeight="1">
      <c r="A4146" s="1">
        <v>8</v>
      </c>
      <c r="B4146" s="1">
        <v>1965</v>
      </c>
      <c r="C4146" s="1" t="s">
        <v>53</v>
      </c>
      <c r="D4146" s="1" t="s">
        <v>1791</v>
      </c>
      <c r="E4146" s="1" t="s">
        <v>1792</v>
      </c>
      <c r="F4146" s="1">
        <v>1597</v>
      </c>
      <c r="G4146" s="1">
        <v>18.45</v>
      </c>
      <c r="H4146" s="1">
        <v>87</v>
      </c>
      <c r="J4146" s="1" t="s">
        <v>48</v>
      </c>
      <c r="K4146" s="9" t="str">
        <f t="shared" si="64"/>
        <v>GPA</v>
      </c>
    </row>
    <row r="4147" spans="1:11" ht="15" customHeight="1">
      <c r="A4147" s="1">
        <v>8</v>
      </c>
      <c r="B4147" s="1">
        <v>1965</v>
      </c>
      <c r="C4147" s="1" t="s">
        <v>20</v>
      </c>
      <c r="D4147" s="1" t="s">
        <v>1793</v>
      </c>
      <c r="E4147" s="1" t="s">
        <v>1794</v>
      </c>
      <c r="F4147" s="1">
        <v>82</v>
      </c>
      <c r="G4147" s="1">
        <v>5.96</v>
      </c>
      <c r="H4147" s="1">
        <v>14</v>
      </c>
      <c r="I4147" s="1">
        <v>0</v>
      </c>
      <c r="J4147" s="1" t="s">
        <v>48</v>
      </c>
      <c r="K4147" s="9" t="str">
        <f t="shared" si="64"/>
        <v>GPA</v>
      </c>
    </row>
    <row r="4148" spans="1:11" ht="15" customHeight="1">
      <c r="A4148" s="1">
        <v>8</v>
      </c>
      <c r="B4148" s="1">
        <v>1965</v>
      </c>
      <c r="C4148" s="1" t="s">
        <v>53</v>
      </c>
      <c r="D4148" s="1" t="s">
        <v>1795</v>
      </c>
      <c r="E4148" s="1" t="s">
        <v>1796</v>
      </c>
      <c r="F4148" s="1">
        <v>11826</v>
      </c>
      <c r="G4148" s="1">
        <v>123.55</v>
      </c>
      <c r="H4148" s="1">
        <v>96</v>
      </c>
      <c r="J4148" s="1" t="s">
        <v>48</v>
      </c>
      <c r="K4148" s="9" t="str">
        <f t="shared" si="64"/>
        <v>GPA</v>
      </c>
    </row>
    <row r="4149" spans="1:11" ht="15" customHeight="1">
      <c r="A4149" s="1">
        <v>8</v>
      </c>
      <c r="B4149" s="1">
        <v>1965</v>
      </c>
      <c r="C4149" s="1" t="s">
        <v>53</v>
      </c>
      <c r="D4149" s="1" t="s">
        <v>1797</v>
      </c>
      <c r="E4149" s="1" t="s">
        <v>1798</v>
      </c>
      <c r="F4149" s="1">
        <v>5693</v>
      </c>
      <c r="G4149" s="1">
        <v>108.58</v>
      </c>
      <c r="H4149" s="1">
        <v>52</v>
      </c>
      <c r="J4149" s="1" t="s">
        <v>48</v>
      </c>
      <c r="K4149" s="9" t="str">
        <f t="shared" si="64"/>
        <v>GPA</v>
      </c>
    </row>
    <row r="4150" spans="1:11" ht="15" customHeight="1">
      <c r="A4150" s="1">
        <v>8</v>
      </c>
      <c r="B4150" s="1">
        <v>1965</v>
      </c>
      <c r="C4150" s="1" t="s">
        <v>18</v>
      </c>
      <c r="D4150" s="1" t="s">
        <v>1799</v>
      </c>
      <c r="E4150" s="1" t="s">
        <v>1800</v>
      </c>
      <c r="F4150" s="1">
        <v>52</v>
      </c>
      <c r="G4150" s="1">
        <v>17.5</v>
      </c>
      <c r="H4150" s="1">
        <v>3</v>
      </c>
      <c r="I4150" s="1">
        <v>0</v>
      </c>
      <c r="J4150" s="1" t="s">
        <v>48</v>
      </c>
      <c r="K4150" s="9" t="str">
        <f t="shared" si="64"/>
        <v>GPA</v>
      </c>
    </row>
    <row r="4151" spans="1:11" ht="15" customHeight="1">
      <c r="A4151" s="1">
        <v>8</v>
      </c>
      <c r="B4151" s="1">
        <v>1965</v>
      </c>
      <c r="C4151" s="1" t="s">
        <v>21</v>
      </c>
      <c r="D4151" s="1" t="s">
        <v>1801</v>
      </c>
      <c r="E4151" s="1" t="s">
        <v>1802</v>
      </c>
      <c r="F4151" s="1">
        <v>1416</v>
      </c>
      <c r="G4151" s="1">
        <v>180.69</v>
      </c>
      <c r="H4151" s="1">
        <v>8</v>
      </c>
      <c r="I4151" s="1">
        <v>0</v>
      </c>
      <c r="J4151" s="1" t="s">
        <v>48</v>
      </c>
      <c r="K4151" s="9" t="str">
        <f t="shared" si="64"/>
        <v>GPA</v>
      </c>
    </row>
    <row r="4152" spans="1:11" ht="15" customHeight="1">
      <c r="A4152" s="1">
        <v>8</v>
      </c>
      <c r="B4152" s="1">
        <v>1965</v>
      </c>
      <c r="C4152" s="1" t="s">
        <v>53</v>
      </c>
      <c r="D4152" s="1" t="s">
        <v>1803</v>
      </c>
      <c r="E4152" s="1" t="s">
        <v>1804</v>
      </c>
      <c r="F4152" s="1">
        <v>3214</v>
      </c>
      <c r="G4152" s="1">
        <v>62.61</v>
      </c>
      <c r="H4152" s="1">
        <v>51</v>
      </c>
      <c r="J4152" s="1" t="s">
        <v>48</v>
      </c>
      <c r="K4152" s="9" t="str">
        <f t="shared" si="64"/>
        <v>GPA</v>
      </c>
    </row>
    <row r="4153" spans="1:11" ht="15" customHeight="1">
      <c r="A4153" s="1">
        <v>8</v>
      </c>
      <c r="B4153" s="1">
        <v>1965</v>
      </c>
      <c r="C4153" s="1" t="s">
        <v>20</v>
      </c>
      <c r="D4153" s="1" t="s">
        <v>4346</v>
      </c>
      <c r="E4153" s="1" t="s">
        <v>4347</v>
      </c>
      <c r="F4153" s="1">
        <v>49</v>
      </c>
      <c r="G4153" s="1">
        <v>36.840000000000003</v>
      </c>
      <c r="H4153" s="1">
        <v>1</v>
      </c>
      <c r="I4153" s="1">
        <v>0</v>
      </c>
      <c r="J4153" s="1" t="s">
        <v>48</v>
      </c>
      <c r="K4153" s="9" t="str">
        <f t="shared" si="64"/>
        <v>GPA</v>
      </c>
    </row>
    <row r="4154" spans="1:11" ht="15" customHeight="1">
      <c r="A4154" s="1">
        <v>8</v>
      </c>
      <c r="B4154" s="1">
        <v>1965</v>
      </c>
      <c r="C4154" s="1" t="s">
        <v>53</v>
      </c>
      <c r="D4154" s="1" t="s">
        <v>4346</v>
      </c>
      <c r="E4154" s="1" t="s">
        <v>4347</v>
      </c>
      <c r="F4154" s="1">
        <v>734</v>
      </c>
      <c r="G4154" s="1">
        <v>11.96</v>
      </c>
      <c r="H4154" s="1">
        <v>61</v>
      </c>
      <c r="J4154" s="1" t="s">
        <v>48</v>
      </c>
      <c r="K4154" s="9" t="str">
        <f t="shared" si="64"/>
        <v>GPA</v>
      </c>
    </row>
    <row r="4155" spans="1:11" ht="15" customHeight="1">
      <c r="A4155" s="1">
        <v>8</v>
      </c>
      <c r="B4155" s="1">
        <v>1965</v>
      </c>
      <c r="C4155" s="1" t="s">
        <v>20</v>
      </c>
      <c r="D4155" s="1" t="s">
        <v>1811</v>
      </c>
      <c r="E4155" s="1" t="s">
        <v>1812</v>
      </c>
      <c r="F4155" s="1">
        <v>2373</v>
      </c>
      <c r="G4155" s="1">
        <v>147.97999999999999</v>
      </c>
      <c r="H4155" s="1">
        <v>16</v>
      </c>
      <c r="I4155" s="1">
        <v>0</v>
      </c>
      <c r="J4155" s="1" t="s">
        <v>48</v>
      </c>
      <c r="K4155" s="9" t="str">
        <f t="shared" si="64"/>
        <v>GPA</v>
      </c>
    </row>
    <row r="4156" spans="1:11" ht="15" customHeight="1">
      <c r="A4156" s="1">
        <v>8</v>
      </c>
      <c r="B4156" s="1">
        <v>1965</v>
      </c>
      <c r="C4156" s="1" t="s">
        <v>19</v>
      </c>
      <c r="D4156" s="1" t="s">
        <v>1811</v>
      </c>
      <c r="E4156" s="1" t="s">
        <v>1812</v>
      </c>
      <c r="F4156" s="1">
        <v>1</v>
      </c>
      <c r="G4156" s="1">
        <v>1.18</v>
      </c>
      <c r="H4156" s="1">
        <v>1</v>
      </c>
      <c r="I4156" s="1">
        <v>0</v>
      </c>
      <c r="J4156" s="1" t="s">
        <v>48</v>
      </c>
      <c r="K4156" s="9" t="str">
        <f t="shared" si="64"/>
        <v>GPA</v>
      </c>
    </row>
    <row r="4157" spans="1:11" ht="15" customHeight="1">
      <c r="A4157" s="1">
        <v>8</v>
      </c>
      <c r="B4157" s="1">
        <v>1965</v>
      </c>
      <c r="C4157" s="1" t="s">
        <v>53</v>
      </c>
      <c r="D4157" s="1" t="s">
        <v>1811</v>
      </c>
      <c r="E4157" s="1" t="s">
        <v>1812</v>
      </c>
      <c r="F4157" s="1">
        <v>948</v>
      </c>
      <c r="G4157" s="1">
        <v>16.670000000000002</v>
      </c>
      <c r="H4157" s="1">
        <v>57</v>
      </c>
      <c r="J4157" s="1" t="s">
        <v>48</v>
      </c>
      <c r="K4157" s="9" t="str">
        <f t="shared" si="64"/>
        <v>GPA</v>
      </c>
    </row>
    <row r="4158" spans="1:11" ht="15" customHeight="1">
      <c r="A4158" s="1">
        <v>8</v>
      </c>
      <c r="B4158" s="1">
        <v>1965</v>
      </c>
      <c r="C4158" s="1" t="s">
        <v>18</v>
      </c>
      <c r="D4158" s="1" t="s">
        <v>1813</v>
      </c>
      <c r="E4158" s="1" t="s">
        <v>1814</v>
      </c>
      <c r="F4158" s="1">
        <v>1846</v>
      </c>
      <c r="G4158" s="1">
        <v>72.02</v>
      </c>
      <c r="H4158" s="1">
        <v>26</v>
      </c>
      <c r="I4158" s="1">
        <v>0</v>
      </c>
      <c r="J4158" s="1" t="s">
        <v>48</v>
      </c>
      <c r="K4158" s="9" t="str">
        <f t="shared" si="64"/>
        <v>GPA</v>
      </c>
    </row>
    <row r="4159" spans="1:11" ht="15" customHeight="1">
      <c r="A4159" s="1">
        <v>8</v>
      </c>
      <c r="B4159" s="1">
        <v>1965</v>
      </c>
      <c r="C4159" s="1" t="s">
        <v>19</v>
      </c>
      <c r="D4159" s="1" t="s">
        <v>1817</v>
      </c>
      <c r="E4159" s="1" t="s">
        <v>1818</v>
      </c>
      <c r="F4159" s="1">
        <v>360</v>
      </c>
      <c r="G4159" s="1">
        <v>35.22</v>
      </c>
      <c r="H4159" s="1">
        <v>10</v>
      </c>
      <c r="I4159" s="1">
        <v>0</v>
      </c>
      <c r="J4159" s="1" t="s">
        <v>48</v>
      </c>
      <c r="K4159" s="9" t="str">
        <f t="shared" si="64"/>
        <v>GPA</v>
      </c>
    </row>
    <row r="4160" spans="1:11" ht="15" customHeight="1">
      <c r="A4160" s="1">
        <v>8</v>
      </c>
      <c r="B4160" s="1">
        <v>1965</v>
      </c>
      <c r="C4160" s="1" t="s">
        <v>53</v>
      </c>
      <c r="D4160" s="1" t="s">
        <v>1817</v>
      </c>
      <c r="E4160" s="1" t="s">
        <v>1818</v>
      </c>
      <c r="F4160" s="1">
        <v>3455</v>
      </c>
      <c r="G4160" s="1">
        <v>78.13</v>
      </c>
      <c r="H4160" s="1">
        <v>44</v>
      </c>
      <c r="J4160" s="1" t="s">
        <v>48</v>
      </c>
      <c r="K4160" s="9" t="str">
        <f t="shared" si="64"/>
        <v>GPA</v>
      </c>
    </row>
    <row r="4161" spans="1:11" ht="15" customHeight="1">
      <c r="A4161" s="1">
        <v>8</v>
      </c>
      <c r="B4161" s="1">
        <v>1965</v>
      </c>
      <c r="C4161" s="1" t="s">
        <v>20</v>
      </c>
      <c r="D4161" s="1" t="s">
        <v>1819</v>
      </c>
      <c r="E4161" s="1" t="s">
        <v>1820</v>
      </c>
      <c r="F4161" s="1">
        <v>1</v>
      </c>
      <c r="G4161" s="1">
        <v>6.67</v>
      </c>
      <c r="H4161" s="1">
        <v>0</v>
      </c>
      <c r="I4161" s="1">
        <v>0</v>
      </c>
      <c r="J4161" s="1" t="s">
        <v>48</v>
      </c>
      <c r="K4161" s="9" t="str">
        <f t="shared" si="64"/>
        <v>GPA</v>
      </c>
    </row>
    <row r="4162" spans="1:11" ht="15" customHeight="1">
      <c r="A4162" s="1">
        <v>8</v>
      </c>
      <c r="B4162" s="1">
        <v>1965</v>
      </c>
      <c r="C4162" s="1" t="s">
        <v>53</v>
      </c>
      <c r="D4162" s="1" t="s">
        <v>1819</v>
      </c>
      <c r="E4162" s="1" t="s">
        <v>1820</v>
      </c>
      <c r="F4162" s="1">
        <v>2602</v>
      </c>
      <c r="G4162" s="1">
        <v>58.4</v>
      </c>
      <c r="H4162" s="1">
        <v>45</v>
      </c>
      <c r="J4162" s="1" t="s">
        <v>48</v>
      </c>
      <c r="K4162" s="9" t="str">
        <f t="shared" ref="K4162:K4225" si="65">IF(J4162&lt;&gt;"",IF(OR(UPPER(J4162)="TERCEIRO",UPPER(J4162)="TERCEIRA"),"TERCEIRA",IF(UPPER(J4162)="GPA","GPA",J4162)),IF(LEFT(D4162,1)="T","TERCEIRA","GPA"))</f>
        <v>GPA</v>
      </c>
    </row>
    <row r="4163" spans="1:11" ht="15" customHeight="1">
      <c r="A4163" s="1">
        <v>8</v>
      </c>
      <c r="B4163" s="1">
        <v>1965</v>
      </c>
      <c r="C4163" s="1" t="s">
        <v>53</v>
      </c>
      <c r="D4163" s="1" t="s">
        <v>1823</v>
      </c>
      <c r="E4163" s="1" t="s">
        <v>1824</v>
      </c>
      <c r="F4163" s="1">
        <v>16739</v>
      </c>
      <c r="G4163" s="1">
        <v>122.82</v>
      </c>
      <c r="H4163" s="1">
        <v>136</v>
      </c>
      <c r="J4163" s="1" t="s">
        <v>48</v>
      </c>
      <c r="K4163" s="9" t="str">
        <f t="shared" si="65"/>
        <v>GPA</v>
      </c>
    </row>
    <row r="4164" spans="1:11" ht="15" customHeight="1">
      <c r="A4164" s="1">
        <v>8</v>
      </c>
      <c r="B4164" s="1">
        <v>1965</v>
      </c>
      <c r="C4164" s="1" t="s">
        <v>53</v>
      </c>
      <c r="D4164" s="1" t="s">
        <v>1825</v>
      </c>
      <c r="E4164" s="1" t="s">
        <v>1826</v>
      </c>
      <c r="F4164" s="1">
        <v>10050</v>
      </c>
      <c r="G4164" s="1">
        <v>101.96</v>
      </c>
      <c r="H4164" s="1">
        <v>99</v>
      </c>
      <c r="J4164" s="1" t="s">
        <v>48</v>
      </c>
      <c r="K4164" s="9" t="str">
        <f t="shared" si="65"/>
        <v>GPA</v>
      </c>
    </row>
    <row r="4165" spans="1:11" ht="15" customHeight="1">
      <c r="A4165" s="1">
        <v>8</v>
      </c>
      <c r="B4165" s="1">
        <v>1965</v>
      </c>
      <c r="C4165" s="1" t="s">
        <v>53</v>
      </c>
      <c r="D4165" s="1" t="s">
        <v>1827</v>
      </c>
      <c r="E4165" s="1" t="s">
        <v>1828</v>
      </c>
      <c r="F4165" s="1">
        <v>3835</v>
      </c>
      <c r="G4165" s="1">
        <v>87</v>
      </c>
      <c r="H4165" s="1">
        <v>44</v>
      </c>
      <c r="J4165" s="1" t="s">
        <v>48</v>
      </c>
      <c r="K4165" s="9" t="str">
        <f t="shared" si="65"/>
        <v>GPA</v>
      </c>
    </row>
    <row r="4166" spans="1:11" ht="15" customHeight="1">
      <c r="A4166" s="1">
        <v>8</v>
      </c>
      <c r="B4166" s="1">
        <v>1965</v>
      </c>
      <c r="C4166" s="1" t="s">
        <v>18</v>
      </c>
      <c r="D4166" s="1" t="s">
        <v>1829</v>
      </c>
      <c r="E4166" s="1" t="s">
        <v>1830</v>
      </c>
      <c r="F4166" s="1">
        <v>1484</v>
      </c>
      <c r="G4166" s="1">
        <v>129.81</v>
      </c>
      <c r="H4166" s="1">
        <v>11</v>
      </c>
      <c r="I4166" s="1">
        <v>0</v>
      </c>
      <c r="J4166" s="1" t="s">
        <v>48</v>
      </c>
      <c r="K4166" s="9" t="str">
        <f t="shared" si="65"/>
        <v>GPA</v>
      </c>
    </row>
    <row r="4167" spans="1:11" ht="15" customHeight="1">
      <c r="A4167" s="1">
        <v>8</v>
      </c>
      <c r="B4167" s="1">
        <v>1965</v>
      </c>
      <c r="C4167" s="1" t="s">
        <v>20</v>
      </c>
      <c r="D4167" s="1" t="s">
        <v>1831</v>
      </c>
      <c r="E4167" s="1" t="s">
        <v>1832</v>
      </c>
      <c r="F4167" s="1">
        <v>5</v>
      </c>
      <c r="G4167" s="1">
        <v>3.33</v>
      </c>
      <c r="H4167" s="1">
        <v>2</v>
      </c>
      <c r="I4167" s="1">
        <v>0</v>
      </c>
      <c r="J4167" s="1" t="s">
        <v>48</v>
      </c>
      <c r="K4167" s="9" t="str">
        <f t="shared" si="65"/>
        <v>GPA</v>
      </c>
    </row>
    <row r="4168" spans="1:11" ht="15" customHeight="1">
      <c r="A4168" s="1">
        <v>8</v>
      </c>
      <c r="B4168" s="1">
        <v>1965</v>
      </c>
      <c r="C4168" s="1" t="s">
        <v>53</v>
      </c>
      <c r="D4168" s="1" t="s">
        <v>1831</v>
      </c>
      <c r="E4168" s="1" t="s">
        <v>1832</v>
      </c>
      <c r="F4168" s="1">
        <v>505</v>
      </c>
      <c r="G4168" s="1">
        <v>21.72</v>
      </c>
      <c r="H4168" s="1">
        <v>23</v>
      </c>
      <c r="J4168" s="1" t="s">
        <v>48</v>
      </c>
      <c r="K4168" s="9" t="str">
        <f t="shared" si="65"/>
        <v>GPA</v>
      </c>
    </row>
    <row r="4169" spans="1:11" ht="15" customHeight="1">
      <c r="A4169" s="1">
        <v>8</v>
      </c>
      <c r="B4169" s="1">
        <v>1965</v>
      </c>
      <c r="C4169" s="1" t="s">
        <v>53</v>
      </c>
      <c r="D4169" s="1" t="s">
        <v>1833</v>
      </c>
      <c r="E4169" s="1" t="s">
        <v>1834</v>
      </c>
      <c r="F4169" s="1">
        <v>1564</v>
      </c>
      <c r="G4169" s="1">
        <v>53.92</v>
      </c>
      <c r="H4169" s="1">
        <v>29</v>
      </c>
      <c r="J4169" s="1" t="s">
        <v>48</v>
      </c>
      <c r="K4169" s="9" t="str">
        <f t="shared" si="65"/>
        <v>GPA</v>
      </c>
    </row>
    <row r="4170" spans="1:11" ht="15" customHeight="1">
      <c r="A4170" s="1">
        <v>8</v>
      </c>
      <c r="B4170" s="1">
        <v>1965</v>
      </c>
      <c r="C4170" s="1" t="s">
        <v>20</v>
      </c>
      <c r="D4170" s="1" t="s">
        <v>1835</v>
      </c>
      <c r="E4170" s="1" t="s">
        <v>1836</v>
      </c>
      <c r="F4170" s="1">
        <v>620</v>
      </c>
      <c r="G4170" s="1">
        <v>54.56</v>
      </c>
      <c r="H4170" s="1">
        <v>11</v>
      </c>
      <c r="I4170" s="1">
        <v>0</v>
      </c>
      <c r="J4170" s="1" t="s">
        <v>48</v>
      </c>
      <c r="K4170" s="9" t="str">
        <f t="shared" si="65"/>
        <v>GPA</v>
      </c>
    </row>
    <row r="4171" spans="1:11" ht="15" customHeight="1">
      <c r="A4171" s="1">
        <v>8</v>
      </c>
      <c r="B4171" s="1">
        <v>1965</v>
      </c>
      <c r="C4171" s="1" t="s">
        <v>20</v>
      </c>
      <c r="D4171" s="1" t="s">
        <v>1837</v>
      </c>
      <c r="E4171" s="1" t="s">
        <v>1838</v>
      </c>
      <c r="F4171" s="1">
        <v>2232</v>
      </c>
      <c r="G4171" s="1">
        <v>110.34</v>
      </c>
      <c r="H4171" s="1">
        <v>20</v>
      </c>
      <c r="I4171" s="1">
        <v>0</v>
      </c>
      <c r="J4171" s="1" t="s">
        <v>48</v>
      </c>
      <c r="K4171" s="9" t="str">
        <f t="shared" si="65"/>
        <v>GPA</v>
      </c>
    </row>
    <row r="4172" spans="1:11" ht="15" customHeight="1">
      <c r="A4172" s="1">
        <v>8</v>
      </c>
      <c r="B4172" s="1">
        <v>1965</v>
      </c>
      <c r="C4172" s="1" t="s">
        <v>53</v>
      </c>
      <c r="D4172" s="1" t="s">
        <v>1837</v>
      </c>
      <c r="E4172" s="1" t="s">
        <v>1838</v>
      </c>
      <c r="F4172" s="1">
        <v>86</v>
      </c>
      <c r="G4172" s="1">
        <v>2.4700000000000002</v>
      </c>
      <c r="H4172" s="1">
        <v>35</v>
      </c>
      <c r="J4172" s="1" t="s">
        <v>48</v>
      </c>
      <c r="K4172" s="9" t="str">
        <f t="shared" si="65"/>
        <v>GPA</v>
      </c>
    </row>
    <row r="4173" spans="1:11" ht="15" customHeight="1">
      <c r="A4173" s="1">
        <v>8</v>
      </c>
      <c r="B4173" s="1">
        <v>1965</v>
      </c>
      <c r="C4173" s="1" t="s">
        <v>20</v>
      </c>
      <c r="D4173" s="1" t="s">
        <v>1839</v>
      </c>
      <c r="E4173" s="1" t="s">
        <v>1840</v>
      </c>
      <c r="F4173" s="1">
        <v>8</v>
      </c>
      <c r="G4173" s="1">
        <v>6.67</v>
      </c>
      <c r="H4173" s="1">
        <v>1</v>
      </c>
      <c r="I4173" s="1">
        <v>0</v>
      </c>
      <c r="J4173" s="1" t="s">
        <v>48</v>
      </c>
      <c r="K4173" s="9" t="str">
        <f t="shared" si="65"/>
        <v>GPA</v>
      </c>
    </row>
    <row r="4174" spans="1:11" ht="15" customHeight="1">
      <c r="A4174" s="1">
        <v>8</v>
      </c>
      <c r="B4174" s="1">
        <v>1965</v>
      </c>
      <c r="C4174" s="1" t="s">
        <v>53</v>
      </c>
      <c r="D4174" s="1" t="s">
        <v>1839</v>
      </c>
      <c r="E4174" s="1" t="s">
        <v>1840</v>
      </c>
      <c r="F4174" s="1">
        <v>3438</v>
      </c>
      <c r="G4174" s="1">
        <v>80.709999999999994</v>
      </c>
      <c r="H4174" s="1">
        <v>43</v>
      </c>
      <c r="J4174" s="1" t="s">
        <v>48</v>
      </c>
      <c r="K4174" s="9" t="str">
        <f t="shared" si="65"/>
        <v>GPA</v>
      </c>
    </row>
    <row r="4175" spans="1:11" ht="15" customHeight="1">
      <c r="A4175" s="1">
        <v>8</v>
      </c>
      <c r="B4175" s="1">
        <v>1965</v>
      </c>
      <c r="C4175" s="1" t="s">
        <v>53</v>
      </c>
      <c r="D4175" s="1" t="s">
        <v>1841</v>
      </c>
      <c r="E4175" s="1" t="s">
        <v>1842</v>
      </c>
      <c r="F4175" s="1">
        <v>8346</v>
      </c>
      <c r="G4175" s="1">
        <v>93.71</v>
      </c>
      <c r="H4175" s="1">
        <v>89</v>
      </c>
      <c r="J4175" s="1" t="s">
        <v>48</v>
      </c>
      <c r="K4175" s="9" t="str">
        <f t="shared" si="65"/>
        <v>GPA</v>
      </c>
    </row>
    <row r="4176" spans="1:11" ht="15" customHeight="1">
      <c r="A4176" s="1">
        <v>8</v>
      </c>
      <c r="B4176" s="1">
        <v>1965</v>
      </c>
      <c r="C4176" s="1" t="s">
        <v>53</v>
      </c>
      <c r="D4176" s="1" t="s">
        <v>1843</v>
      </c>
      <c r="E4176" s="1" t="s">
        <v>1844</v>
      </c>
      <c r="F4176" s="1">
        <v>4539</v>
      </c>
      <c r="G4176" s="1">
        <v>129.88</v>
      </c>
      <c r="H4176" s="1">
        <v>35</v>
      </c>
      <c r="J4176" s="1" t="s">
        <v>48</v>
      </c>
      <c r="K4176" s="9" t="str">
        <f t="shared" si="65"/>
        <v>GPA</v>
      </c>
    </row>
    <row r="4177" spans="1:11" ht="15" customHeight="1">
      <c r="A4177" s="1">
        <v>8</v>
      </c>
      <c r="B4177" s="1">
        <v>1965</v>
      </c>
      <c r="C4177" s="1" t="s">
        <v>18</v>
      </c>
      <c r="D4177" s="1" t="s">
        <v>1847</v>
      </c>
      <c r="E4177" s="1" t="s">
        <v>1848</v>
      </c>
      <c r="F4177" s="1">
        <v>1598</v>
      </c>
      <c r="G4177" s="1">
        <v>69.86</v>
      </c>
      <c r="H4177" s="1">
        <v>23</v>
      </c>
      <c r="I4177" s="1">
        <v>0</v>
      </c>
      <c r="J4177" s="1" t="s">
        <v>48</v>
      </c>
      <c r="K4177" s="9" t="str">
        <f t="shared" si="65"/>
        <v>GPA</v>
      </c>
    </row>
    <row r="4178" spans="1:11" ht="15" customHeight="1">
      <c r="A4178" s="1">
        <v>8</v>
      </c>
      <c r="B4178" s="1">
        <v>1965</v>
      </c>
      <c r="C4178" s="1" t="s">
        <v>18</v>
      </c>
      <c r="D4178" s="1" t="s">
        <v>1849</v>
      </c>
      <c r="E4178" s="1" t="s">
        <v>1850</v>
      </c>
      <c r="F4178" s="1">
        <v>157</v>
      </c>
      <c r="G4178" s="1">
        <v>13.59</v>
      </c>
      <c r="H4178" s="1">
        <v>12</v>
      </c>
      <c r="I4178" s="1">
        <v>0</v>
      </c>
      <c r="J4178" s="1" t="s">
        <v>48</v>
      </c>
      <c r="K4178" s="9" t="str">
        <f t="shared" si="65"/>
        <v>GPA</v>
      </c>
    </row>
    <row r="4179" spans="1:11" ht="15" customHeight="1">
      <c r="A4179" s="1">
        <v>8</v>
      </c>
      <c r="B4179" s="1">
        <v>1965</v>
      </c>
      <c r="C4179" s="1" t="s">
        <v>19</v>
      </c>
      <c r="D4179" s="1" t="s">
        <v>1849</v>
      </c>
      <c r="E4179" s="1" t="s">
        <v>1850</v>
      </c>
      <c r="F4179" s="1">
        <v>234</v>
      </c>
      <c r="G4179" s="1">
        <v>2.94</v>
      </c>
      <c r="H4179" s="1">
        <v>80</v>
      </c>
      <c r="I4179" s="1">
        <v>0</v>
      </c>
      <c r="J4179" s="1" t="s">
        <v>48</v>
      </c>
      <c r="K4179" s="9" t="str">
        <f t="shared" si="65"/>
        <v>GPA</v>
      </c>
    </row>
    <row r="4180" spans="1:11" ht="15" customHeight="1">
      <c r="A4180" s="1">
        <v>8</v>
      </c>
      <c r="B4180" s="1">
        <v>1965</v>
      </c>
      <c r="C4180" s="1" t="s">
        <v>53</v>
      </c>
      <c r="D4180" s="1" t="s">
        <v>1851</v>
      </c>
      <c r="E4180" s="1" t="s">
        <v>1852</v>
      </c>
      <c r="F4180" s="1">
        <v>6080</v>
      </c>
      <c r="G4180" s="1">
        <v>78.3</v>
      </c>
      <c r="H4180" s="1">
        <v>78</v>
      </c>
      <c r="J4180" s="1" t="s">
        <v>48</v>
      </c>
      <c r="K4180" s="9" t="str">
        <f t="shared" si="65"/>
        <v>GPA</v>
      </c>
    </row>
    <row r="4181" spans="1:11" ht="15" customHeight="1">
      <c r="A4181" s="1">
        <v>8</v>
      </c>
      <c r="B4181" s="1">
        <v>1965</v>
      </c>
      <c r="C4181" s="1" t="s">
        <v>18</v>
      </c>
      <c r="D4181" s="1" t="s">
        <v>1853</v>
      </c>
      <c r="E4181" s="1" t="s">
        <v>1854</v>
      </c>
      <c r="F4181" s="1">
        <v>850</v>
      </c>
      <c r="G4181" s="1">
        <v>116.18</v>
      </c>
      <c r="H4181" s="1">
        <v>7</v>
      </c>
      <c r="I4181" s="1">
        <v>0</v>
      </c>
      <c r="J4181" s="1" t="s">
        <v>48</v>
      </c>
      <c r="K4181" s="9" t="str">
        <f t="shared" si="65"/>
        <v>GPA</v>
      </c>
    </row>
    <row r="4182" spans="1:11" ht="15" customHeight="1">
      <c r="A4182" s="1">
        <v>8</v>
      </c>
      <c r="B4182" s="1">
        <v>1965</v>
      </c>
      <c r="C4182" s="1" t="s">
        <v>20</v>
      </c>
      <c r="D4182" s="1" t="s">
        <v>1855</v>
      </c>
      <c r="E4182" s="1" t="s">
        <v>1856</v>
      </c>
      <c r="F4182" s="1">
        <v>1440</v>
      </c>
      <c r="G4182" s="1">
        <v>86.44</v>
      </c>
      <c r="H4182" s="1">
        <v>17</v>
      </c>
      <c r="I4182" s="1">
        <v>0</v>
      </c>
      <c r="J4182" s="1" t="s">
        <v>48</v>
      </c>
      <c r="K4182" s="9" t="str">
        <f t="shared" si="65"/>
        <v>GPA</v>
      </c>
    </row>
    <row r="4183" spans="1:11" ht="15" customHeight="1">
      <c r="A4183" s="1">
        <v>8</v>
      </c>
      <c r="B4183" s="1">
        <v>1965</v>
      </c>
      <c r="C4183" s="1" t="s">
        <v>53</v>
      </c>
      <c r="D4183" s="1" t="s">
        <v>1855</v>
      </c>
      <c r="E4183" s="1" t="s">
        <v>1856</v>
      </c>
      <c r="F4183" s="1">
        <v>523</v>
      </c>
      <c r="G4183" s="1">
        <v>10.63</v>
      </c>
      <c r="H4183" s="1">
        <v>49</v>
      </c>
      <c r="J4183" s="1" t="s">
        <v>48</v>
      </c>
      <c r="K4183" s="9" t="str">
        <f t="shared" si="65"/>
        <v>GPA</v>
      </c>
    </row>
    <row r="4184" spans="1:11" ht="15" customHeight="1">
      <c r="A4184" s="1">
        <v>8</v>
      </c>
      <c r="B4184" s="1">
        <v>1965</v>
      </c>
      <c r="C4184" s="1" t="s">
        <v>53</v>
      </c>
      <c r="D4184" s="1" t="s">
        <v>1859</v>
      </c>
      <c r="E4184" s="1" t="s">
        <v>1860</v>
      </c>
      <c r="F4184" s="1">
        <v>2146</v>
      </c>
      <c r="G4184" s="1">
        <v>38.909999999999997</v>
      </c>
      <c r="H4184" s="1">
        <v>55</v>
      </c>
      <c r="J4184" s="1" t="s">
        <v>48</v>
      </c>
      <c r="K4184" s="9" t="str">
        <f t="shared" si="65"/>
        <v>GPA</v>
      </c>
    </row>
    <row r="4185" spans="1:11" ht="15" customHeight="1">
      <c r="A4185" s="1">
        <v>8</v>
      </c>
      <c r="B4185" s="1">
        <v>1965</v>
      </c>
      <c r="C4185" s="1" t="s">
        <v>53</v>
      </c>
      <c r="D4185" s="1" t="s">
        <v>1861</v>
      </c>
      <c r="E4185" s="1" t="s">
        <v>1862</v>
      </c>
      <c r="F4185" s="1">
        <v>8968</v>
      </c>
      <c r="G4185" s="1">
        <v>117.18</v>
      </c>
      <c r="H4185" s="1">
        <v>77</v>
      </c>
      <c r="J4185" s="1" t="s">
        <v>48</v>
      </c>
      <c r="K4185" s="9" t="str">
        <f t="shared" si="65"/>
        <v>GPA</v>
      </c>
    </row>
    <row r="4186" spans="1:11" ht="15" customHeight="1">
      <c r="A4186" s="1">
        <v>8</v>
      </c>
      <c r="B4186" s="1">
        <v>1965</v>
      </c>
      <c r="C4186" s="1" t="s">
        <v>18</v>
      </c>
      <c r="D4186" s="1" t="s">
        <v>1865</v>
      </c>
      <c r="E4186" s="1" t="s">
        <v>1866</v>
      </c>
      <c r="F4186" s="1">
        <v>144</v>
      </c>
      <c r="G4186" s="1">
        <v>12.18</v>
      </c>
      <c r="H4186" s="1">
        <v>12</v>
      </c>
      <c r="I4186" s="1">
        <v>0</v>
      </c>
      <c r="J4186" s="1" t="s">
        <v>48</v>
      </c>
      <c r="K4186" s="9" t="str">
        <f t="shared" si="65"/>
        <v>GPA</v>
      </c>
    </row>
    <row r="4187" spans="1:11" ht="15" customHeight="1">
      <c r="A4187" s="1">
        <v>8</v>
      </c>
      <c r="B4187" s="1">
        <v>1965</v>
      </c>
      <c r="C4187" s="1" t="s">
        <v>20</v>
      </c>
      <c r="D4187" s="1" t="s">
        <v>1865</v>
      </c>
      <c r="E4187" s="1" t="s">
        <v>1866</v>
      </c>
      <c r="F4187" s="1">
        <v>21</v>
      </c>
      <c r="G4187" s="1">
        <v>15.98</v>
      </c>
      <c r="H4187" s="1">
        <v>1</v>
      </c>
      <c r="I4187" s="1">
        <v>0</v>
      </c>
      <c r="J4187" s="1" t="s">
        <v>48</v>
      </c>
      <c r="K4187" s="9" t="str">
        <f t="shared" si="65"/>
        <v>GPA</v>
      </c>
    </row>
    <row r="4188" spans="1:11" ht="15" customHeight="1">
      <c r="A4188" s="1">
        <v>8</v>
      </c>
      <c r="B4188" s="1">
        <v>1965</v>
      </c>
      <c r="C4188" s="1" t="s">
        <v>53</v>
      </c>
      <c r="D4188" s="1" t="s">
        <v>1865</v>
      </c>
      <c r="E4188" s="1" t="s">
        <v>1866</v>
      </c>
      <c r="F4188" s="1">
        <v>417</v>
      </c>
      <c r="G4188" s="1">
        <v>10.55</v>
      </c>
      <c r="H4188" s="1">
        <v>40</v>
      </c>
      <c r="J4188" s="1" t="s">
        <v>48</v>
      </c>
      <c r="K4188" s="9" t="str">
        <f t="shared" si="65"/>
        <v>GPA</v>
      </c>
    </row>
    <row r="4189" spans="1:11" ht="15" customHeight="1">
      <c r="A4189" s="1">
        <v>8</v>
      </c>
      <c r="B4189" s="1">
        <v>1965</v>
      </c>
      <c r="C4189" s="1" t="s">
        <v>53</v>
      </c>
      <c r="D4189" s="1" t="s">
        <v>1867</v>
      </c>
      <c r="E4189" s="1" t="s">
        <v>1868</v>
      </c>
      <c r="F4189" s="1">
        <v>446</v>
      </c>
      <c r="G4189" s="1">
        <v>11.71</v>
      </c>
      <c r="H4189" s="1">
        <v>38</v>
      </c>
      <c r="J4189" s="1" t="s">
        <v>48</v>
      </c>
      <c r="K4189" s="9" t="str">
        <f t="shared" si="65"/>
        <v>GPA</v>
      </c>
    </row>
    <row r="4190" spans="1:11" ht="15" customHeight="1">
      <c r="A4190" s="1">
        <v>8</v>
      </c>
      <c r="B4190" s="1">
        <v>1965</v>
      </c>
      <c r="C4190" s="1" t="s">
        <v>18</v>
      </c>
      <c r="D4190" s="1" t="s">
        <v>1869</v>
      </c>
      <c r="E4190" s="1" t="s">
        <v>1870</v>
      </c>
      <c r="F4190" s="1">
        <v>1304</v>
      </c>
      <c r="G4190" s="1">
        <v>59.19</v>
      </c>
      <c r="H4190" s="1">
        <v>22</v>
      </c>
      <c r="I4190" s="1">
        <v>0</v>
      </c>
      <c r="J4190" s="1" t="s">
        <v>48</v>
      </c>
      <c r="K4190" s="9" t="str">
        <f t="shared" si="65"/>
        <v>GPA</v>
      </c>
    </row>
    <row r="4191" spans="1:11" ht="15" customHeight="1">
      <c r="A4191" s="1">
        <v>8</v>
      </c>
      <c r="B4191" s="1">
        <v>1965</v>
      </c>
      <c r="C4191" s="1" t="s">
        <v>20</v>
      </c>
      <c r="D4191" s="1" t="s">
        <v>1871</v>
      </c>
      <c r="E4191" s="1" t="s">
        <v>1872</v>
      </c>
      <c r="F4191" s="1">
        <v>2614</v>
      </c>
      <c r="G4191" s="1">
        <v>110.32</v>
      </c>
      <c r="H4191" s="1">
        <v>24</v>
      </c>
      <c r="I4191" s="1">
        <v>0</v>
      </c>
      <c r="J4191" s="1" t="s">
        <v>48</v>
      </c>
      <c r="K4191" s="9" t="str">
        <f t="shared" si="65"/>
        <v>GPA</v>
      </c>
    </row>
    <row r="4192" spans="1:11" ht="15" customHeight="1">
      <c r="A4192" s="1">
        <v>8</v>
      </c>
      <c r="B4192" s="1">
        <v>1965</v>
      </c>
      <c r="C4192" s="1" t="s">
        <v>53</v>
      </c>
      <c r="D4192" s="1" t="s">
        <v>1871</v>
      </c>
      <c r="E4192" s="1" t="s">
        <v>1872</v>
      </c>
      <c r="F4192" s="1">
        <v>250</v>
      </c>
      <c r="G4192" s="1">
        <v>4.12</v>
      </c>
      <c r="H4192" s="1">
        <v>61</v>
      </c>
      <c r="J4192" s="1" t="s">
        <v>48</v>
      </c>
      <c r="K4192" s="9" t="str">
        <f t="shared" si="65"/>
        <v>GPA</v>
      </c>
    </row>
    <row r="4193" spans="1:11" ht="15" customHeight="1">
      <c r="A4193" s="1">
        <v>8</v>
      </c>
      <c r="B4193" s="1">
        <v>1965</v>
      </c>
      <c r="C4193" s="1" t="s">
        <v>53</v>
      </c>
      <c r="D4193" s="1" t="s">
        <v>4348</v>
      </c>
      <c r="E4193" s="1" t="s">
        <v>4349</v>
      </c>
      <c r="F4193" s="1">
        <v>183</v>
      </c>
      <c r="G4193" s="1">
        <v>3.48</v>
      </c>
      <c r="H4193" s="1">
        <v>53</v>
      </c>
      <c r="J4193" s="1" t="s">
        <v>48</v>
      </c>
      <c r="K4193" s="9" t="str">
        <f t="shared" si="65"/>
        <v>GPA</v>
      </c>
    </row>
    <row r="4194" spans="1:11" ht="15" customHeight="1">
      <c r="A4194" s="1">
        <v>8</v>
      </c>
      <c r="B4194" s="1">
        <v>1965</v>
      </c>
      <c r="C4194" s="1" t="s">
        <v>18</v>
      </c>
      <c r="D4194" s="1" t="s">
        <v>1875</v>
      </c>
      <c r="E4194" s="1" t="s">
        <v>1876</v>
      </c>
      <c r="F4194" s="1">
        <v>4</v>
      </c>
      <c r="G4194" s="1">
        <v>0.02</v>
      </c>
      <c r="H4194" s="1">
        <v>200</v>
      </c>
      <c r="I4194" s="1">
        <v>0</v>
      </c>
      <c r="J4194" s="1" t="s">
        <v>48</v>
      </c>
      <c r="K4194" s="9" t="str">
        <f t="shared" si="65"/>
        <v>GPA</v>
      </c>
    </row>
    <row r="4195" spans="1:11" ht="15" customHeight="1">
      <c r="A4195" s="1">
        <v>8</v>
      </c>
      <c r="B4195" s="1">
        <v>1965</v>
      </c>
      <c r="C4195" s="1" t="s">
        <v>19</v>
      </c>
      <c r="D4195" s="1" t="s">
        <v>1875</v>
      </c>
      <c r="E4195" s="1" t="s">
        <v>1876</v>
      </c>
      <c r="F4195" s="1">
        <v>3333</v>
      </c>
      <c r="G4195" s="1">
        <v>33.020000000000003</v>
      </c>
      <c r="H4195" s="1">
        <v>101</v>
      </c>
      <c r="I4195" s="1">
        <v>0</v>
      </c>
      <c r="J4195" s="1" t="s">
        <v>48</v>
      </c>
      <c r="K4195" s="9" t="str">
        <f t="shared" si="65"/>
        <v>GPA</v>
      </c>
    </row>
    <row r="4196" spans="1:11" ht="15" customHeight="1">
      <c r="A4196" s="1">
        <v>8</v>
      </c>
      <c r="B4196" s="1">
        <v>1965</v>
      </c>
      <c r="C4196" s="1" t="s">
        <v>53</v>
      </c>
      <c r="D4196" s="1" t="s">
        <v>1875</v>
      </c>
      <c r="E4196" s="1" t="s">
        <v>1876</v>
      </c>
      <c r="F4196" s="1">
        <v>812</v>
      </c>
      <c r="G4196" s="1">
        <v>3.15</v>
      </c>
      <c r="H4196" s="1">
        <v>258</v>
      </c>
      <c r="J4196" s="1" t="s">
        <v>48</v>
      </c>
      <c r="K4196" s="9" t="str">
        <f t="shared" si="65"/>
        <v>GPA</v>
      </c>
    </row>
    <row r="4197" spans="1:11" ht="15" customHeight="1">
      <c r="A4197" s="1">
        <v>8</v>
      </c>
      <c r="B4197" s="1">
        <v>1965</v>
      </c>
      <c r="C4197" s="1" t="s">
        <v>53</v>
      </c>
      <c r="D4197" s="1" t="s">
        <v>1877</v>
      </c>
      <c r="E4197" s="1" t="s">
        <v>1878</v>
      </c>
      <c r="F4197" s="1">
        <v>185</v>
      </c>
      <c r="G4197" s="1">
        <v>6.05</v>
      </c>
      <c r="H4197" s="1">
        <v>31</v>
      </c>
      <c r="J4197" s="1" t="s">
        <v>48</v>
      </c>
      <c r="K4197" s="9" t="str">
        <f t="shared" si="65"/>
        <v>GPA</v>
      </c>
    </row>
    <row r="4198" spans="1:11" ht="15" customHeight="1">
      <c r="A4198" s="1">
        <v>8</v>
      </c>
      <c r="B4198" s="1">
        <v>1965</v>
      </c>
      <c r="C4198" s="1" t="s">
        <v>53</v>
      </c>
      <c r="D4198" s="1" t="s">
        <v>1879</v>
      </c>
      <c r="E4198" s="1" t="s">
        <v>1880</v>
      </c>
      <c r="F4198" s="1">
        <v>2465</v>
      </c>
      <c r="G4198" s="1">
        <v>108.18</v>
      </c>
      <c r="H4198" s="1">
        <v>23</v>
      </c>
      <c r="J4198" s="1" t="s">
        <v>48</v>
      </c>
      <c r="K4198" s="9" t="str">
        <f t="shared" si="65"/>
        <v>GPA</v>
      </c>
    </row>
    <row r="4199" spans="1:11" ht="15" customHeight="1">
      <c r="A4199" s="1">
        <v>8</v>
      </c>
      <c r="B4199" s="1">
        <v>1965</v>
      </c>
      <c r="C4199" s="1" t="s">
        <v>20</v>
      </c>
      <c r="D4199" s="1" t="s">
        <v>1883</v>
      </c>
      <c r="E4199" s="1" t="s">
        <v>1884</v>
      </c>
      <c r="F4199" s="1">
        <v>229</v>
      </c>
      <c r="G4199" s="1">
        <v>18.22</v>
      </c>
      <c r="H4199" s="1">
        <v>13</v>
      </c>
      <c r="I4199" s="1">
        <v>0</v>
      </c>
      <c r="J4199" s="1" t="s">
        <v>48</v>
      </c>
      <c r="K4199" s="9" t="str">
        <f t="shared" si="65"/>
        <v>GPA</v>
      </c>
    </row>
    <row r="4200" spans="1:11" ht="15" customHeight="1">
      <c r="A4200" s="1">
        <v>8</v>
      </c>
      <c r="B4200" s="1">
        <v>1965</v>
      </c>
      <c r="C4200" s="1" t="s">
        <v>53</v>
      </c>
      <c r="D4200" s="1" t="s">
        <v>1883</v>
      </c>
      <c r="E4200" s="1" t="s">
        <v>1884</v>
      </c>
      <c r="F4200" s="1">
        <v>5856</v>
      </c>
      <c r="G4200" s="1">
        <v>105.12</v>
      </c>
      <c r="H4200" s="1">
        <v>56</v>
      </c>
      <c r="J4200" s="1" t="s">
        <v>48</v>
      </c>
      <c r="K4200" s="9" t="str">
        <f t="shared" si="65"/>
        <v>GPA</v>
      </c>
    </row>
    <row r="4201" spans="1:11" ht="15" customHeight="1">
      <c r="A4201" s="1">
        <v>8</v>
      </c>
      <c r="B4201" s="1">
        <v>1965</v>
      </c>
      <c r="C4201" s="1" t="s">
        <v>53</v>
      </c>
      <c r="D4201" s="1" t="s">
        <v>1885</v>
      </c>
      <c r="E4201" s="1" t="s">
        <v>1886</v>
      </c>
      <c r="F4201" s="1">
        <v>5696</v>
      </c>
      <c r="G4201" s="1">
        <v>114.32</v>
      </c>
      <c r="H4201" s="1">
        <v>50</v>
      </c>
      <c r="J4201" s="1" t="s">
        <v>48</v>
      </c>
      <c r="K4201" s="9" t="str">
        <f t="shared" si="65"/>
        <v>GPA</v>
      </c>
    </row>
    <row r="4202" spans="1:11" ht="15" customHeight="1">
      <c r="A4202" s="1">
        <v>8</v>
      </c>
      <c r="B4202" s="1">
        <v>1965</v>
      </c>
      <c r="C4202" s="1" t="s">
        <v>20</v>
      </c>
      <c r="D4202" s="1" t="s">
        <v>1887</v>
      </c>
      <c r="E4202" s="1" t="s">
        <v>1888</v>
      </c>
      <c r="F4202" s="1">
        <v>4</v>
      </c>
      <c r="G4202" s="1">
        <v>1.7</v>
      </c>
      <c r="H4202" s="1">
        <v>2</v>
      </c>
      <c r="I4202" s="1">
        <v>0</v>
      </c>
      <c r="J4202" s="1" t="s">
        <v>48</v>
      </c>
      <c r="K4202" s="9" t="str">
        <f t="shared" si="65"/>
        <v>GPA</v>
      </c>
    </row>
    <row r="4203" spans="1:11" ht="15" customHeight="1">
      <c r="A4203" s="1">
        <v>8</v>
      </c>
      <c r="B4203" s="1">
        <v>1965</v>
      </c>
      <c r="C4203" s="1" t="s">
        <v>53</v>
      </c>
      <c r="D4203" s="1" t="s">
        <v>1889</v>
      </c>
      <c r="E4203" s="1" t="s">
        <v>1890</v>
      </c>
      <c r="F4203" s="1">
        <v>2114</v>
      </c>
      <c r="G4203" s="1">
        <v>31.34</v>
      </c>
      <c r="H4203" s="1">
        <v>67</v>
      </c>
      <c r="J4203" s="1" t="s">
        <v>48</v>
      </c>
      <c r="K4203" s="9" t="str">
        <f t="shared" si="65"/>
        <v>GPA</v>
      </c>
    </row>
    <row r="4204" spans="1:11" ht="15" customHeight="1">
      <c r="A4204" s="1">
        <v>8</v>
      </c>
      <c r="B4204" s="1">
        <v>1965</v>
      </c>
      <c r="C4204" s="1" t="s">
        <v>18</v>
      </c>
      <c r="D4204" s="1" t="s">
        <v>1891</v>
      </c>
      <c r="E4204" s="1" t="s">
        <v>1892</v>
      </c>
      <c r="F4204" s="1">
        <v>718</v>
      </c>
      <c r="G4204" s="1">
        <v>56.67</v>
      </c>
      <c r="H4204" s="1">
        <v>13</v>
      </c>
      <c r="I4204" s="1">
        <v>0</v>
      </c>
      <c r="J4204" s="1" t="s">
        <v>48</v>
      </c>
      <c r="K4204" s="9" t="str">
        <f t="shared" si="65"/>
        <v>GPA</v>
      </c>
    </row>
    <row r="4205" spans="1:11" ht="15" customHeight="1">
      <c r="A4205" s="1">
        <v>8</v>
      </c>
      <c r="B4205" s="1">
        <v>1965</v>
      </c>
      <c r="C4205" s="1" t="s">
        <v>18</v>
      </c>
      <c r="D4205" s="1" t="s">
        <v>1895</v>
      </c>
      <c r="E4205" s="1" t="s">
        <v>1896</v>
      </c>
      <c r="F4205" s="1">
        <v>105</v>
      </c>
      <c r="G4205" s="1">
        <v>7.46</v>
      </c>
      <c r="H4205" s="1">
        <v>14</v>
      </c>
      <c r="I4205" s="1">
        <v>0</v>
      </c>
      <c r="J4205" s="1" t="s">
        <v>48</v>
      </c>
      <c r="K4205" s="9" t="str">
        <f t="shared" si="65"/>
        <v>GPA</v>
      </c>
    </row>
    <row r="4206" spans="1:11" ht="15" customHeight="1">
      <c r="A4206" s="1">
        <v>8</v>
      </c>
      <c r="B4206" s="1">
        <v>1965</v>
      </c>
      <c r="C4206" s="1" t="s">
        <v>19</v>
      </c>
      <c r="D4206" s="1" t="s">
        <v>1895</v>
      </c>
      <c r="E4206" s="1" t="s">
        <v>1896</v>
      </c>
      <c r="F4206" s="1">
        <v>1275</v>
      </c>
      <c r="G4206" s="1">
        <v>17.07</v>
      </c>
      <c r="H4206" s="1">
        <v>75</v>
      </c>
      <c r="I4206" s="1">
        <v>0</v>
      </c>
      <c r="J4206" s="1" t="s">
        <v>48</v>
      </c>
      <c r="K4206" s="9" t="str">
        <f t="shared" si="65"/>
        <v>GPA</v>
      </c>
    </row>
    <row r="4207" spans="1:11" ht="15" customHeight="1">
      <c r="A4207" s="1">
        <v>8</v>
      </c>
      <c r="B4207" s="1">
        <v>1965</v>
      </c>
      <c r="C4207" s="1" t="s">
        <v>53</v>
      </c>
      <c r="D4207" s="1" t="s">
        <v>1895</v>
      </c>
      <c r="E4207" s="1" t="s">
        <v>1896</v>
      </c>
      <c r="F4207" s="1">
        <v>414</v>
      </c>
      <c r="G4207" s="1">
        <v>6.55</v>
      </c>
      <c r="H4207" s="1">
        <v>63</v>
      </c>
      <c r="J4207" s="1" t="s">
        <v>48</v>
      </c>
      <c r="K4207" s="9" t="str">
        <f t="shared" si="65"/>
        <v>GPA</v>
      </c>
    </row>
    <row r="4208" spans="1:11" ht="15" customHeight="1">
      <c r="A4208" s="1">
        <v>8</v>
      </c>
      <c r="B4208" s="1">
        <v>1965</v>
      </c>
      <c r="C4208" s="1" t="s">
        <v>19</v>
      </c>
      <c r="D4208" s="1" t="s">
        <v>1897</v>
      </c>
      <c r="E4208" s="1" t="s">
        <v>1898</v>
      </c>
      <c r="F4208" s="1">
        <v>3</v>
      </c>
      <c r="G4208" s="1">
        <v>6.67</v>
      </c>
      <c r="H4208" s="1">
        <v>0</v>
      </c>
      <c r="I4208" s="1">
        <v>0</v>
      </c>
      <c r="J4208" s="1" t="s">
        <v>48</v>
      </c>
      <c r="K4208" s="9" t="str">
        <f t="shared" si="65"/>
        <v>GPA</v>
      </c>
    </row>
    <row r="4209" spans="1:11" ht="15" customHeight="1">
      <c r="A4209" s="1">
        <v>8</v>
      </c>
      <c r="B4209" s="1">
        <v>1965</v>
      </c>
      <c r="C4209" s="1" t="s">
        <v>53</v>
      </c>
      <c r="D4209" s="1" t="s">
        <v>1897</v>
      </c>
      <c r="E4209" s="1" t="s">
        <v>1898</v>
      </c>
      <c r="F4209" s="1">
        <v>207</v>
      </c>
      <c r="G4209" s="1">
        <v>7.22</v>
      </c>
      <c r="H4209" s="1">
        <v>29</v>
      </c>
      <c r="J4209" s="1" t="s">
        <v>48</v>
      </c>
      <c r="K4209" s="9" t="str">
        <f t="shared" si="65"/>
        <v>GPA</v>
      </c>
    </row>
    <row r="4210" spans="1:11" ht="15" customHeight="1">
      <c r="A4210" s="1">
        <v>8</v>
      </c>
      <c r="B4210" s="1">
        <v>1965</v>
      </c>
      <c r="C4210" s="1" t="s">
        <v>53</v>
      </c>
      <c r="D4210" s="1" t="s">
        <v>1899</v>
      </c>
      <c r="E4210" s="1" t="s">
        <v>1900</v>
      </c>
      <c r="F4210" s="1">
        <v>3637</v>
      </c>
      <c r="G4210" s="1">
        <v>55.23</v>
      </c>
      <c r="H4210" s="1">
        <v>66</v>
      </c>
      <c r="J4210" s="1" t="s">
        <v>48</v>
      </c>
      <c r="K4210" s="9" t="str">
        <f t="shared" si="65"/>
        <v>GPA</v>
      </c>
    </row>
    <row r="4211" spans="1:11" ht="15" customHeight="1">
      <c r="A4211" s="1">
        <v>8</v>
      </c>
      <c r="B4211" s="1">
        <v>1965</v>
      </c>
      <c r="C4211" s="1" t="s">
        <v>53</v>
      </c>
      <c r="D4211" s="1" t="s">
        <v>1903</v>
      </c>
      <c r="E4211" s="1" t="s">
        <v>1904</v>
      </c>
      <c r="F4211" s="1">
        <v>669</v>
      </c>
      <c r="G4211" s="1">
        <v>9.07</v>
      </c>
      <c r="H4211" s="1">
        <v>74</v>
      </c>
      <c r="J4211" s="1" t="s">
        <v>48</v>
      </c>
      <c r="K4211" s="9" t="str">
        <f t="shared" si="65"/>
        <v>GPA</v>
      </c>
    </row>
    <row r="4212" spans="1:11" ht="15" customHeight="1">
      <c r="A4212" s="1">
        <v>8</v>
      </c>
      <c r="B4212" s="1">
        <v>1965</v>
      </c>
      <c r="C4212" s="1" t="s">
        <v>18</v>
      </c>
      <c r="D4212" s="1" t="s">
        <v>1905</v>
      </c>
      <c r="E4212" s="1" t="s">
        <v>1906</v>
      </c>
      <c r="F4212" s="1">
        <v>641</v>
      </c>
      <c r="G4212" s="1">
        <v>26.84</v>
      </c>
      <c r="H4212" s="1">
        <v>24</v>
      </c>
      <c r="I4212" s="1">
        <v>0</v>
      </c>
      <c r="J4212" s="1" t="s">
        <v>48</v>
      </c>
      <c r="K4212" s="9" t="str">
        <f t="shared" si="65"/>
        <v>GPA</v>
      </c>
    </row>
    <row r="4213" spans="1:11" ht="15" customHeight="1">
      <c r="A4213" s="1">
        <v>8</v>
      </c>
      <c r="B4213" s="1">
        <v>1965</v>
      </c>
      <c r="C4213" s="1" t="s">
        <v>20</v>
      </c>
      <c r="D4213" s="1" t="s">
        <v>1905</v>
      </c>
      <c r="E4213" s="1" t="s">
        <v>1906</v>
      </c>
      <c r="F4213" s="1">
        <v>4</v>
      </c>
      <c r="G4213" s="1">
        <v>0.57999999999999996</v>
      </c>
      <c r="H4213" s="1">
        <v>7</v>
      </c>
      <c r="I4213" s="1">
        <v>0</v>
      </c>
      <c r="J4213" s="1" t="s">
        <v>48</v>
      </c>
      <c r="K4213" s="9" t="str">
        <f t="shared" si="65"/>
        <v>GPA</v>
      </c>
    </row>
    <row r="4214" spans="1:11" ht="15" customHeight="1">
      <c r="A4214" s="1">
        <v>8</v>
      </c>
      <c r="B4214" s="1">
        <v>1965</v>
      </c>
      <c r="C4214" s="1" t="s">
        <v>53</v>
      </c>
      <c r="D4214" s="1" t="s">
        <v>1905</v>
      </c>
      <c r="E4214" s="1" t="s">
        <v>1906</v>
      </c>
      <c r="F4214" s="1">
        <v>1161</v>
      </c>
      <c r="G4214" s="1">
        <v>11.15</v>
      </c>
      <c r="H4214" s="1">
        <v>104</v>
      </c>
      <c r="J4214" s="1" t="s">
        <v>48</v>
      </c>
      <c r="K4214" s="9" t="str">
        <f t="shared" si="65"/>
        <v>GPA</v>
      </c>
    </row>
    <row r="4215" spans="1:11" ht="15" customHeight="1">
      <c r="A4215" s="1">
        <v>8</v>
      </c>
      <c r="B4215" s="1">
        <v>1965</v>
      </c>
      <c r="C4215" s="1" t="s">
        <v>53</v>
      </c>
      <c r="D4215" s="1" t="s">
        <v>1907</v>
      </c>
      <c r="E4215" s="1" t="s">
        <v>1908</v>
      </c>
      <c r="F4215" s="1">
        <v>13277</v>
      </c>
      <c r="G4215" s="1">
        <v>141.88999999999999</v>
      </c>
      <c r="H4215" s="1">
        <v>94</v>
      </c>
      <c r="J4215" s="1" t="s">
        <v>48</v>
      </c>
      <c r="K4215" s="9" t="str">
        <f t="shared" si="65"/>
        <v>GPA</v>
      </c>
    </row>
    <row r="4216" spans="1:11" ht="15" customHeight="1">
      <c r="A4216" s="1">
        <v>8</v>
      </c>
      <c r="B4216" s="1">
        <v>1965</v>
      </c>
      <c r="C4216" s="1" t="s">
        <v>19</v>
      </c>
      <c r="D4216" s="1" t="s">
        <v>1909</v>
      </c>
      <c r="E4216" s="1" t="s">
        <v>1910</v>
      </c>
      <c r="F4216" s="1">
        <v>1</v>
      </c>
      <c r="G4216" s="1">
        <v>1.56</v>
      </c>
      <c r="H4216" s="1">
        <v>1</v>
      </c>
      <c r="I4216" s="1">
        <v>0</v>
      </c>
      <c r="J4216" s="1" t="s">
        <v>48</v>
      </c>
      <c r="K4216" s="9" t="str">
        <f t="shared" si="65"/>
        <v>GPA</v>
      </c>
    </row>
    <row r="4217" spans="1:11" ht="15" customHeight="1">
      <c r="A4217" s="1">
        <v>8</v>
      </c>
      <c r="B4217" s="1">
        <v>1965</v>
      </c>
      <c r="C4217" s="1" t="s">
        <v>53</v>
      </c>
      <c r="D4217" s="1" t="s">
        <v>1909</v>
      </c>
      <c r="E4217" s="1" t="s">
        <v>1910</v>
      </c>
      <c r="F4217" s="1">
        <v>1636</v>
      </c>
      <c r="G4217" s="1">
        <v>18.8</v>
      </c>
      <c r="H4217" s="1">
        <v>87</v>
      </c>
      <c r="J4217" s="1" t="s">
        <v>48</v>
      </c>
      <c r="K4217" s="9" t="str">
        <f t="shared" si="65"/>
        <v>GPA</v>
      </c>
    </row>
    <row r="4218" spans="1:11" ht="15" customHeight="1">
      <c r="A4218" s="1">
        <v>8</v>
      </c>
      <c r="B4218" s="1">
        <v>1965</v>
      </c>
      <c r="C4218" s="1" t="s">
        <v>20</v>
      </c>
      <c r="D4218" s="1" t="s">
        <v>1915</v>
      </c>
      <c r="E4218" s="1" t="s">
        <v>1916</v>
      </c>
      <c r="F4218" s="1">
        <v>352</v>
      </c>
      <c r="G4218" s="1">
        <v>45.34</v>
      </c>
      <c r="H4218" s="1">
        <v>8</v>
      </c>
      <c r="I4218" s="1">
        <v>0</v>
      </c>
      <c r="J4218" s="1" t="s">
        <v>48</v>
      </c>
      <c r="K4218" s="9" t="str">
        <f t="shared" si="65"/>
        <v>GPA</v>
      </c>
    </row>
    <row r="4219" spans="1:11" ht="15" customHeight="1">
      <c r="A4219" s="1">
        <v>8</v>
      </c>
      <c r="B4219" s="1">
        <v>1965</v>
      </c>
      <c r="C4219" s="1" t="s">
        <v>53</v>
      </c>
      <c r="D4219" s="1" t="s">
        <v>1915</v>
      </c>
      <c r="E4219" s="1" t="s">
        <v>1916</v>
      </c>
      <c r="F4219" s="1">
        <v>6013</v>
      </c>
      <c r="G4219" s="1">
        <v>103.57</v>
      </c>
      <c r="H4219" s="1">
        <v>58</v>
      </c>
      <c r="J4219" s="1" t="s">
        <v>48</v>
      </c>
      <c r="K4219" s="9" t="str">
        <f t="shared" si="65"/>
        <v>GPA</v>
      </c>
    </row>
    <row r="4220" spans="1:11" ht="15" customHeight="1">
      <c r="A4220" s="1">
        <v>8</v>
      </c>
      <c r="B4220" s="1">
        <v>1965</v>
      </c>
      <c r="C4220" s="1" t="s">
        <v>18</v>
      </c>
      <c r="D4220" s="1" t="s">
        <v>1917</v>
      </c>
      <c r="E4220" s="1" t="s">
        <v>1918</v>
      </c>
      <c r="F4220" s="1">
        <v>1009</v>
      </c>
      <c r="G4220" s="1">
        <v>58.13</v>
      </c>
      <c r="H4220" s="1">
        <v>17</v>
      </c>
      <c r="I4220" s="1">
        <v>0</v>
      </c>
      <c r="J4220" s="1" t="s">
        <v>48</v>
      </c>
      <c r="K4220" s="9" t="str">
        <f t="shared" si="65"/>
        <v>GPA</v>
      </c>
    </row>
    <row r="4221" spans="1:11" ht="15" customHeight="1">
      <c r="A4221" s="1">
        <v>8</v>
      </c>
      <c r="B4221" s="1">
        <v>1965</v>
      </c>
      <c r="C4221" s="1" t="s">
        <v>53</v>
      </c>
      <c r="D4221" s="1" t="s">
        <v>4350</v>
      </c>
      <c r="E4221" s="1" t="s">
        <v>4351</v>
      </c>
      <c r="F4221" s="1">
        <v>67</v>
      </c>
      <c r="G4221" s="1">
        <v>3.16</v>
      </c>
      <c r="H4221" s="1">
        <v>21</v>
      </c>
      <c r="J4221" s="1" t="s">
        <v>48</v>
      </c>
      <c r="K4221" s="9" t="str">
        <f t="shared" si="65"/>
        <v>GPA</v>
      </c>
    </row>
    <row r="4222" spans="1:11" ht="15" customHeight="1">
      <c r="A4222" s="1">
        <v>8</v>
      </c>
      <c r="B4222" s="1">
        <v>1965</v>
      </c>
      <c r="C4222" s="1" t="s">
        <v>53</v>
      </c>
      <c r="D4222" s="1" t="s">
        <v>1921</v>
      </c>
      <c r="E4222" s="1" t="s">
        <v>1922</v>
      </c>
      <c r="F4222" s="1">
        <v>3066</v>
      </c>
      <c r="G4222" s="1">
        <v>66.77</v>
      </c>
      <c r="H4222" s="1">
        <v>46</v>
      </c>
      <c r="J4222" s="1" t="s">
        <v>48</v>
      </c>
      <c r="K4222" s="9" t="str">
        <f t="shared" si="65"/>
        <v>GPA</v>
      </c>
    </row>
    <row r="4223" spans="1:11" ht="15" customHeight="1">
      <c r="A4223" s="1">
        <v>8</v>
      </c>
      <c r="B4223" s="1">
        <v>1965</v>
      </c>
      <c r="C4223" s="1" t="s">
        <v>53</v>
      </c>
      <c r="D4223" s="1" t="s">
        <v>1923</v>
      </c>
      <c r="E4223" s="1" t="s">
        <v>1924</v>
      </c>
      <c r="F4223" s="1">
        <v>406</v>
      </c>
      <c r="G4223" s="1">
        <v>11.71</v>
      </c>
      <c r="H4223" s="1">
        <v>35</v>
      </c>
      <c r="J4223" s="1" t="s">
        <v>48</v>
      </c>
      <c r="K4223" s="9" t="str">
        <f t="shared" si="65"/>
        <v>GPA</v>
      </c>
    </row>
    <row r="4224" spans="1:11" ht="15" customHeight="1">
      <c r="A4224" s="1">
        <v>8</v>
      </c>
      <c r="B4224" s="1">
        <v>1965</v>
      </c>
      <c r="C4224" s="1" t="s">
        <v>53</v>
      </c>
      <c r="D4224" s="1" t="s">
        <v>1937</v>
      </c>
      <c r="E4224" s="1" t="s">
        <v>1938</v>
      </c>
      <c r="F4224" s="1">
        <v>220</v>
      </c>
      <c r="G4224" s="1">
        <v>4.6500000000000004</v>
      </c>
      <c r="H4224" s="1">
        <v>47</v>
      </c>
      <c r="J4224" s="1" t="s">
        <v>48</v>
      </c>
      <c r="K4224" s="9" t="str">
        <f t="shared" si="65"/>
        <v>GPA</v>
      </c>
    </row>
    <row r="4225" spans="1:11" ht="15" customHeight="1">
      <c r="A4225" s="1">
        <v>8</v>
      </c>
      <c r="B4225" s="1">
        <v>1965</v>
      </c>
      <c r="C4225" s="1" t="s">
        <v>53</v>
      </c>
      <c r="D4225" s="1" t="s">
        <v>1941</v>
      </c>
      <c r="E4225" s="1" t="s">
        <v>1942</v>
      </c>
      <c r="F4225" s="1">
        <v>8108</v>
      </c>
      <c r="G4225" s="1">
        <v>109.77</v>
      </c>
      <c r="H4225" s="1">
        <v>74</v>
      </c>
      <c r="J4225" s="1" t="s">
        <v>48</v>
      </c>
      <c r="K4225" s="9" t="str">
        <f t="shared" si="65"/>
        <v>GPA</v>
      </c>
    </row>
    <row r="4226" spans="1:11" ht="15" customHeight="1">
      <c r="A4226" s="1">
        <v>8</v>
      </c>
      <c r="B4226" s="1">
        <v>1965</v>
      </c>
      <c r="C4226" s="1" t="s">
        <v>53</v>
      </c>
      <c r="D4226" s="1" t="s">
        <v>1943</v>
      </c>
      <c r="E4226" s="1" t="s">
        <v>1944</v>
      </c>
      <c r="F4226" s="1">
        <v>5581</v>
      </c>
      <c r="G4226" s="1">
        <v>76.180000000000007</v>
      </c>
      <c r="H4226" s="1">
        <v>73</v>
      </c>
      <c r="J4226" s="1" t="s">
        <v>48</v>
      </c>
      <c r="K4226" s="9" t="str">
        <f t="shared" ref="K4226:K4289" si="66">IF(J4226&lt;&gt;"",IF(OR(UPPER(J4226)="TERCEIRO",UPPER(J4226)="TERCEIRA"),"TERCEIRA",IF(UPPER(J4226)="GPA","GPA",J4226)),IF(LEFT(D4226,1)="T","TERCEIRA","GPA"))</f>
        <v>GPA</v>
      </c>
    </row>
    <row r="4227" spans="1:11" ht="15" customHeight="1">
      <c r="A4227" s="1">
        <v>8</v>
      </c>
      <c r="B4227" s="1">
        <v>1965</v>
      </c>
      <c r="C4227" s="1" t="s">
        <v>53</v>
      </c>
      <c r="D4227" s="1" t="s">
        <v>1945</v>
      </c>
      <c r="E4227" s="1" t="s">
        <v>1946</v>
      </c>
      <c r="F4227" s="1">
        <v>11379</v>
      </c>
      <c r="G4227" s="1">
        <v>117.37</v>
      </c>
      <c r="H4227" s="1">
        <v>97</v>
      </c>
      <c r="J4227" s="1" t="s">
        <v>48</v>
      </c>
      <c r="K4227" s="9" t="str">
        <f t="shared" si="66"/>
        <v>GPA</v>
      </c>
    </row>
    <row r="4228" spans="1:11" ht="15" customHeight="1">
      <c r="A4228" s="1">
        <v>8</v>
      </c>
      <c r="B4228" s="1">
        <v>1965</v>
      </c>
      <c r="C4228" s="1" t="s">
        <v>53</v>
      </c>
      <c r="D4228" s="1" t="s">
        <v>1947</v>
      </c>
      <c r="E4228" s="1" t="s">
        <v>1948</v>
      </c>
      <c r="F4228" s="1">
        <v>358</v>
      </c>
      <c r="G4228" s="1">
        <v>10.55</v>
      </c>
      <c r="H4228" s="1">
        <v>34</v>
      </c>
      <c r="J4228" s="1" t="s">
        <v>48</v>
      </c>
      <c r="K4228" s="9" t="str">
        <f t="shared" si="66"/>
        <v>GPA</v>
      </c>
    </row>
    <row r="4229" spans="1:11" ht="15" customHeight="1">
      <c r="A4229" s="1">
        <v>8</v>
      </c>
      <c r="B4229" s="1">
        <v>1965</v>
      </c>
      <c r="C4229" s="1" t="s">
        <v>53</v>
      </c>
      <c r="D4229" s="1" t="s">
        <v>1949</v>
      </c>
      <c r="E4229" s="1" t="s">
        <v>1950</v>
      </c>
      <c r="F4229" s="1">
        <v>4021</v>
      </c>
      <c r="G4229" s="1">
        <v>112.82</v>
      </c>
      <c r="H4229" s="1">
        <v>36</v>
      </c>
      <c r="J4229" s="1" t="s">
        <v>48</v>
      </c>
      <c r="K4229" s="9" t="str">
        <f t="shared" si="66"/>
        <v>GPA</v>
      </c>
    </row>
    <row r="4230" spans="1:11" ht="15" customHeight="1">
      <c r="A4230" s="1">
        <v>8</v>
      </c>
      <c r="B4230" s="1">
        <v>1965</v>
      </c>
      <c r="C4230" s="1" t="s">
        <v>53</v>
      </c>
      <c r="D4230" s="1" t="s">
        <v>1951</v>
      </c>
      <c r="E4230" s="1" t="s">
        <v>1952</v>
      </c>
      <c r="F4230" s="1">
        <v>50</v>
      </c>
      <c r="G4230" s="1">
        <v>5.64</v>
      </c>
      <c r="H4230" s="1">
        <v>9</v>
      </c>
      <c r="J4230" s="1" t="s">
        <v>48</v>
      </c>
      <c r="K4230" s="9" t="str">
        <f t="shared" si="66"/>
        <v>GPA</v>
      </c>
    </row>
    <row r="4231" spans="1:11" ht="15" customHeight="1">
      <c r="A4231" s="1">
        <v>8</v>
      </c>
      <c r="B4231" s="1">
        <v>1965</v>
      </c>
      <c r="C4231" s="1" t="s">
        <v>20</v>
      </c>
      <c r="D4231" s="1" t="s">
        <v>1953</v>
      </c>
      <c r="E4231" s="1" t="s">
        <v>1954</v>
      </c>
      <c r="F4231" s="1">
        <v>2</v>
      </c>
      <c r="G4231" s="1">
        <v>2.08</v>
      </c>
      <c r="H4231" s="1">
        <v>1</v>
      </c>
      <c r="I4231" s="1">
        <v>0</v>
      </c>
      <c r="J4231" s="1" t="s">
        <v>48</v>
      </c>
      <c r="K4231" s="9" t="str">
        <f t="shared" si="66"/>
        <v>GPA</v>
      </c>
    </row>
    <row r="4232" spans="1:11" ht="15" customHeight="1">
      <c r="A4232" s="1">
        <v>8</v>
      </c>
      <c r="B4232" s="1">
        <v>1965</v>
      </c>
      <c r="C4232" s="1" t="s">
        <v>53</v>
      </c>
      <c r="D4232" s="1" t="s">
        <v>1953</v>
      </c>
      <c r="E4232" s="1" t="s">
        <v>1954</v>
      </c>
      <c r="F4232" s="1">
        <v>1702</v>
      </c>
      <c r="G4232" s="1">
        <v>32.39</v>
      </c>
      <c r="H4232" s="1">
        <v>53</v>
      </c>
      <c r="J4232" s="1" t="s">
        <v>48</v>
      </c>
      <c r="K4232" s="9" t="str">
        <f t="shared" si="66"/>
        <v>GPA</v>
      </c>
    </row>
    <row r="4233" spans="1:11" ht="15" customHeight="1">
      <c r="A4233" s="1">
        <v>8</v>
      </c>
      <c r="B4233" s="1">
        <v>1965</v>
      </c>
      <c r="C4233" s="1" t="s">
        <v>53</v>
      </c>
      <c r="D4233" s="1" t="s">
        <v>1955</v>
      </c>
      <c r="E4233" s="1" t="s">
        <v>1956</v>
      </c>
      <c r="F4233" s="1">
        <v>4505</v>
      </c>
      <c r="G4233" s="1">
        <v>114.49</v>
      </c>
      <c r="H4233" s="1">
        <v>39</v>
      </c>
      <c r="J4233" s="1" t="s">
        <v>48</v>
      </c>
      <c r="K4233" s="9" t="str">
        <f t="shared" si="66"/>
        <v>GPA</v>
      </c>
    </row>
    <row r="4234" spans="1:11" ht="15" customHeight="1">
      <c r="A4234" s="1">
        <v>8</v>
      </c>
      <c r="B4234" s="1">
        <v>1965</v>
      </c>
      <c r="C4234" s="1" t="s">
        <v>53</v>
      </c>
      <c r="D4234" s="1" t="s">
        <v>1959</v>
      </c>
      <c r="E4234" s="1" t="s">
        <v>1960</v>
      </c>
      <c r="F4234" s="1">
        <v>5208</v>
      </c>
      <c r="G4234" s="1">
        <v>102.07</v>
      </c>
      <c r="H4234" s="1">
        <v>51</v>
      </c>
      <c r="J4234" s="1" t="s">
        <v>48</v>
      </c>
      <c r="K4234" s="9" t="str">
        <f t="shared" si="66"/>
        <v>GPA</v>
      </c>
    </row>
    <row r="4235" spans="1:11" ht="15" customHeight="1">
      <c r="A4235" s="1">
        <v>8</v>
      </c>
      <c r="B4235" s="1">
        <v>1965</v>
      </c>
      <c r="C4235" s="1" t="s">
        <v>20</v>
      </c>
      <c r="D4235" s="1" t="s">
        <v>1961</v>
      </c>
      <c r="E4235" s="1" t="s">
        <v>1962</v>
      </c>
      <c r="F4235" s="1">
        <v>271</v>
      </c>
      <c r="G4235" s="1">
        <v>31.74</v>
      </c>
      <c r="H4235" s="1">
        <v>9</v>
      </c>
      <c r="I4235" s="1">
        <v>0</v>
      </c>
      <c r="J4235" s="1" t="s">
        <v>48</v>
      </c>
      <c r="K4235" s="9" t="str">
        <f t="shared" si="66"/>
        <v>GPA</v>
      </c>
    </row>
    <row r="4236" spans="1:11" ht="15" customHeight="1">
      <c r="A4236" s="1">
        <v>8</v>
      </c>
      <c r="B4236" s="1">
        <v>1965</v>
      </c>
      <c r="C4236" s="1" t="s">
        <v>19</v>
      </c>
      <c r="D4236" s="1" t="s">
        <v>1961</v>
      </c>
      <c r="E4236" s="1" t="s">
        <v>1962</v>
      </c>
      <c r="F4236" s="1">
        <v>116</v>
      </c>
      <c r="G4236" s="1">
        <v>5.22</v>
      </c>
      <c r="H4236" s="1">
        <v>22</v>
      </c>
      <c r="I4236" s="1">
        <v>0</v>
      </c>
      <c r="J4236" s="1" t="s">
        <v>48</v>
      </c>
      <c r="K4236" s="9" t="str">
        <f t="shared" si="66"/>
        <v>GPA</v>
      </c>
    </row>
    <row r="4237" spans="1:11" ht="15" customHeight="1">
      <c r="A4237" s="1">
        <v>8</v>
      </c>
      <c r="B4237" s="1">
        <v>1965</v>
      </c>
      <c r="C4237" s="1" t="s">
        <v>53</v>
      </c>
      <c r="D4237" s="1" t="s">
        <v>1961</v>
      </c>
      <c r="E4237" s="1" t="s">
        <v>1962</v>
      </c>
      <c r="F4237" s="1">
        <v>3326</v>
      </c>
      <c r="G4237" s="1">
        <v>69.73</v>
      </c>
      <c r="H4237" s="1">
        <v>48</v>
      </c>
      <c r="J4237" s="1" t="s">
        <v>48</v>
      </c>
      <c r="K4237" s="9" t="str">
        <f t="shared" si="66"/>
        <v>GPA</v>
      </c>
    </row>
    <row r="4238" spans="1:11" ht="15" customHeight="1">
      <c r="A4238" s="1">
        <v>8</v>
      </c>
      <c r="B4238" s="1">
        <v>1965</v>
      </c>
      <c r="C4238" s="1" t="s">
        <v>53</v>
      </c>
      <c r="D4238" s="1" t="s">
        <v>1963</v>
      </c>
      <c r="E4238" s="1" t="s">
        <v>1964</v>
      </c>
      <c r="F4238" s="1">
        <v>5177</v>
      </c>
      <c r="G4238" s="1">
        <v>84.99</v>
      </c>
      <c r="H4238" s="1">
        <v>61</v>
      </c>
      <c r="J4238" s="1" t="s">
        <v>48</v>
      </c>
      <c r="K4238" s="9" t="str">
        <f t="shared" si="66"/>
        <v>GPA</v>
      </c>
    </row>
    <row r="4239" spans="1:11" ht="15" customHeight="1">
      <c r="A4239" s="1">
        <v>8</v>
      </c>
      <c r="B4239" s="1">
        <v>1965</v>
      </c>
      <c r="C4239" s="1" t="s">
        <v>53</v>
      </c>
      <c r="D4239" s="1" t="s">
        <v>1965</v>
      </c>
      <c r="E4239" s="1" t="s">
        <v>1966</v>
      </c>
      <c r="F4239" s="1">
        <v>10083</v>
      </c>
      <c r="G4239" s="1">
        <v>131.84</v>
      </c>
      <c r="H4239" s="1">
        <v>76</v>
      </c>
      <c r="J4239" s="1" t="s">
        <v>48</v>
      </c>
      <c r="K4239" s="9" t="str">
        <f t="shared" si="66"/>
        <v>GPA</v>
      </c>
    </row>
    <row r="4240" spans="1:11" ht="15" customHeight="1">
      <c r="A4240" s="1">
        <v>8</v>
      </c>
      <c r="B4240" s="1">
        <v>1965</v>
      </c>
      <c r="C4240" s="1" t="s">
        <v>20</v>
      </c>
      <c r="D4240" s="1" t="s">
        <v>1969</v>
      </c>
      <c r="E4240" s="1" t="s">
        <v>1970</v>
      </c>
      <c r="F4240" s="1">
        <v>154</v>
      </c>
      <c r="G4240" s="1">
        <v>12.6</v>
      </c>
      <c r="H4240" s="1">
        <v>12</v>
      </c>
      <c r="I4240" s="1">
        <v>0</v>
      </c>
      <c r="J4240" s="1" t="s">
        <v>48</v>
      </c>
      <c r="K4240" s="9" t="str">
        <f t="shared" si="66"/>
        <v>GPA</v>
      </c>
    </row>
    <row r="4241" spans="1:11" ht="15" customHeight="1">
      <c r="A4241" s="1">
        <v>8</v>
      </c>
      <c r="B4241" s="1">
        <v>1965</v>
      </c>
      <c r="C4241" s="1" t="s">
        <v>53</v>
      </c>
      <c r="D4241" s="1" t="s">
        <v>1969</v>
      </c>
      <c r="E4241" s="1" t="s">
        <v>1970</v>
      </c>
      <c r="F4241" s="1">
        <v>7564</v>
      </c>
      <c r="G4241" s="1">
        <v>107.51</v>
      </c>
      <c r="H4241" s="1">
        <v>70</v>
      </c>
      <c r="J4241" s="1" t="s">
        <v>48</v>
      </c>
      <c r="K4241" s="9" t="str">
        <f t="shared" si="66"/>
        <v>GPA</v>
      </c>
    </row>
    <row r="4242" spans="1:11" ht="15" customHeight="1">
      <c r="A4242" s="1">
        <v>8</v>
      </c>
      <c r="B4242" s="1">
        <v>1965</v>
      </c>
      <c r="C4242" s="1" t="s">
        <v>53</v>
      </c>
      <c r="D4242" s="1" t="s">
        <v>1973</v>
      </c>
      <c r="E4242" s="1" t="s">
        <v>1974</v>
      </c>
      <c r="F4242" s="1">
        <v>8404</v>
      </c>
      <c r="G4242" s="1">
        <v>140.34</v>
      </c>
      <c r="H4242" s="1">
        <v>60</v>
      </c>
      <c r="J4242" s="1" t="s">
        <v>48</v>
      </c>
      <c r="K4242" s="9" t="str">
        <f t="shared" si="66"/>
        <v>GPA</v>
      </c>
    </row>
    <row r="4243" spans="1:11" ht="15" customHeight="1">
      <c r="A4243" s="1">
        <v>8</v>
      </c>
      <c r="B4243" s="1">
        <v>1965</v>
      </c>
      <c r="C4243" s="1" t="s">
        <v>53</v>
      </c>
      <c r="D4243" s="1" t="s">
        <v>1975</v>
      </c>
      <c r="E4243" s="1" t="s">
        <v>1976</v>
      </c>
      <c r="F4243" s="1">
        <v>7492</v>
      </c>
      <c r="G4243" s="1">
        <v>102.55</v>
      </c>
      <c r="H4243" s="1">
        <v>73</v>
      </c>
      <c r="J4243" s="1" t="s">
        <v>48</v>
      </c>
      <c r="K4243" s="9" t="str">
        <f t="shared" si="66"/>
        <v>GPA</v>
      </c>
    </row>
    <row r="4244" spans="1:11" ht="15" customHeight="1">
      <c r="A4244" s="1">
        <v>8</v>
      </c>
      <c r="B4244" s="1">
        <v>1965</v>
      </c>
      <c r="C4244" s="1" t="s">
        <v>18</v>
      </c>
      <c r="D4244" s="1" t="s">
        <v>1977</v>
      </c>
      <c r="E4244" s="1" t="s">
        <v>1978</v>
      </c>
      <c r="F4244" s="1">
        <v>771</v>
      </c>
      <c r="G4244" s="1">
        <v>30</v>
      </c>
      <c r="H4244" s="1">
        <v>26</v>
      </c>
      <c r="I4244" s="1">
        <v>0</v>
      </c>
      <c r="J4244" s="1" t="s">
        <v>48</v>
      </c>
      <c r="K4244" s="9" t="str">
        <f t="shared" si="66"/>
        <v>GPA</v>
      </c>
    </row>
    <row r="4245" spans="1:11" ht="15" customHeight="1">
      <c r="A4245" s="1">
        <v>8</v>
      </c>
      <c r="B4245" s="1">
        <v>1965</v>
      </c>
      <c r="C4245" s="1" t="s">
        <v>19</v>
      </c>
      <c r="D4245" s="1" t="s">
        <v>1977</v>
      </c>
      <c r="E4245" s="1" t="s">
        <v>1978</v>
      </c>
      <c r="F4245" s="1">
        <v>446</v>
      </c>
      <c r="G4245" s="1">
        <v>8.5299999999999994</v>
      </c>
      <c r="H4245" s="1">
        <v>52</v>
      </c>
      <c r="I4245" s="1">
        <v>0</v>
      </c>
      <c r="J4245" s="1" t="s">
        <v>48</v>
      </c>
      <c r="K4245" s="9" t="str">
        <f t="shared" si="66"/>
        <v>GPA</v>
      </c>
    </row>
    <row r="4246" spans="1:11" ht="15" customHeight="1">
      <c r="A4246" s="1">
        <v>8</v>
      </c>
      <c r="B4246" s="1">
        <v>1965</v>
      </c>
      <c r="C4246" s="1" t="s">
        <v>20</v>
      </c>
      <c r="D4246" s="1" t="s">
        <v>1979</v>
      </c>
      <c r="E4246" s="1" t="s">
        <v>1980</v>
      </c>
      <c r="F4246" s="1">
        <v>88</v>
      </c>
      <c r="G4246" s="1">
        <v>1.47</v>
      </c>
      <c r="H4246" s="1">
        <v>60</v>
      </c>
      <c r="I4246" s="1">
        <v>0</v>
      </c>
      <c r="J4246" s="1" t="s">
        <v>48</v>
      </c>
      <c r="K4246" s="9" t="str">
        <f t="shared" si="66"/>
        <v>GPA</v>
      </c>
    </row>
    <row r="4247" spans="1:11" ht="15" customHeight="1">
      <c r="A4247" s="1">
        <v>8</v>
      </c>
      <c r="B4247" s="1">
        <v>1965</v>
      </c>
      <c r="C4247" s="1" t="s">
        <v>19</v>
      </c>
      <c r="D4247" s="1" t="s">
        <v>1979</v>
      </c>
      <c r="E4247" s="1" t="s">
        <v>1980</v>
      </c>
      <c r="F4247" s="1">
        <v>4910</v>
      </c>
      <c r="G4247" s="1">
        <v>149.54</v>
      </c>
      <c r="H4247" s="1">
        <v>33</v>
      </c>
      <c r="I4247" s="1">
        <v>0</v>
      </c>
      <c r="J4247" s="1" t="s">
        <v>48</v>
      </c>
      <c r="K4247" s="9" t="str">
        <f t="shared" si="66"/>
        <v>GPA</v>
      </c>
    </row>
    <row r="4248" spans="1:11" ht="15" customHeight="1">
      <c r="A4248" s="1">
        <v>8</v>
      </c>
      <c r="B4248" s="1">
        <v>1965</v>
      </c>
      <c r="C4248" s="1" t="s">
        <v>53</v>
      </c>
      <c r="D4248" s="1" t="s">
        <v>1981</v>
      </c>
      <c r="E4248" s="1" t="s">
        <v>1982</v>
      </c>
      <c r="F4248" s="1">
        <v>8651</v>
      </c>
      <c r="G4248" s="1">
        <v>122.68</v>
      </c>
      <c r="H4248" s="1">
        <v>71</v>
      </c>
      <c r="J4248" s="1" t="s">
        <v>48</v>
      </c>
      <c r="K4248" s="9" t="str">
        <f t="shared" si="66"/>
        <v>GPA</v>
      </c>
    </row>
    <row r="4249" spans="1:11" ht="15" customHeight="1">
      <c r="A4249" s="1">
        <v>8</v>
      </c>
      <c r="B4249" s="1">
        <v>1965</v>
      </c>
      <c r="C4249" s="1" t="s">
        <v>53</v>
      </c>
      <c r="D4249" s="1" t="s">
        <v>1983</v>
      </c>
      <c r="E4249" s="1" t="s">
        <v>1984</v>
      </c>
      <c r="F4249" s="1">
        <v>9137</v>
      </c>
      <c r="G4249" s="1">
        <v>105.97</v>
      </c>
      <c r="H4249" s="1">
        <v>86</v>
      </c>
      <c r="J4249" s="1" t="s">
        <v>48</v>
      </c>
      <c r="K4249" s="9" t="str">
        <f t="shared" si="66"/>
        <v>GPA</v>
      </c>
    </row>
    <row r="4250" spans="1:11" ht="15" customHeight="1">
      <c r="A4250" s="1">
        <v>8</v>
      </c>
      <c r="B4250" s="1">
        <v>1965</v>
      </c>
      <c r="C4250" s="1" t="s">
        <v>53</v>
      </c>
      <c r="D4250" s="1" t="s">
        <v>1985</v>
      </c>
      <c r="E4250" s="1" t="s">
        <v>1986</v>
      </c>
      <c r="F4250" s="1">
        <v>2875</v>
      </c>
      <c r="G4250" s="1">
        <v>105.72</v>
      </c>
      <c r="H4250" s="1">
        <v>27</v>
      </c>
      <c r="J4250" s="1" t="s">
        <v>48</v>
      </c>
      <c r="K4250" s="9" t="str">
        <f t="shared" si="66"/>
        <v>GPA</v>
      </c>
    </row>
    <row r="4251" spans="1:11" ht="15" customHeight="1">
      <c r="A4251" s="1">
        <v>8</v>
      </c>
      <c r="B4251" s="1">
        <v>1965</v>
      </c>
      <c r="C4251" s="1" t="s">
        <v>53</v>
      </c>
      <c r="D4251" s="1" t="s">
        <v>1987</v>
      </c>
      <c r="E4251" s="1" t="s">
        <v>1988</v>
      </c>
      <c r="F4251" s="1">
        <v>4890</v>
      </c>
      <c r="G4251" s="1">
        <v>112.21</v>
      </c>
      <c r="H4251" s="1">
        <v>44</v>
      </c>
      <c r="J4251" s="1" t="s">
        <v>48</v>
      </c>
      <c r="K4251" s="9" t="str">
        <f t="shared" si="66"/>
        <v>GPA</v>
      </c>
    </row>
    <row r="4252" spans="1:11" ht="15" customHeight="1">
      <c r="A4252" s="1">
        <v>8</v>
      </c>
      <c r="B4252" s="1">
        <v>1965</v>
      </c>
      <c r="C4252" s="1" t="s">
        <v>53</v>
      </c>
      <c r="D4252" s="1" t="s">
        <v>1989</v>
      </c>
      <c r="E4252" s="1" t="s">
        <v>1990</v>
      </c>
      <c r="F4252" s="1">
        <v>2177</v>
      </c>
      <c r="G4252" s="1">
        <v>72.739999999999995</v>
      </c>
      <c r="H4252" s="1">
        <v>30</v>
      </c>
      <c r="J4252" s="1" t="s">
        <v>48</v>
      </c>
      <c r="K4252" s="9" t="str">
        <f t="shared" si="66"/>
        <v>GPA</v>
      </c>
    </row>
    <row r="4253" spans="1:11" ht="15" customHeight="1">
      <c r="A4253" s="1">
        <v>8</v>
      </c>
      <c r="B4253" s="1">
        <v>1965</v>
      </c>
      <c r="C4253" s="1" t="s">
        <v>53</v>
      </c>
      <c r="D4253" s="1" t="s">
        <v>1991</v>
      </c>
      <c r="E4253" s="1" t="s">
        <v>1992</v>
      </c>
      <c r="F4253" s="1">
        <v>7259</v>
      </c>
      <c r="G4253" s="1">
        <v>96.75</v>
      </c>
      <c r="H4253" s="1">
        <v>75</v>
      </c>
      <c r="J4253" s="1" t="s">
        <v>48</v>
      </c>
      <c r="K4253" s="9" t="str">
        <f t="shared" si="66"/>
        <v>GPA</v>
      </c>
    </row>
    <row r="4254" spans="1:11" ht="15" customHeight="1">
      <c r="A4254" s="1">
        <v>8</v>
      </c>
      <c r="B4254" s="1">
        <v>1965</v>
      </c>
      <c r="C4254" s="1" t="s">
        <v>53</v>
      </c>
      <c r="D4254" s="1" t="s">
        <v>1995</v>
      </c>
      <c r="E4254" s="1" t="s">
        <v>1996</v>
      </c>
      <c r="F4254" s="1">
        <v>5355</v>
      </c>
      <c r="G4254" s="1">
        <v>75.010000000000005</v>
      </c>
      <c r="H4254" s="1">
        <v>71</v>
      </c>
      <c r="J4254" s="1" t="s">
        <v>48</v>
      </c>
      <c r="K4254" s="9" t="str">
        <f t="shared" si="66"/>
        <v>GPA</v>
      </c>
    </row>
    <row r="4255" spans="1:11" ht="15" customHeight="1">
      <c r="A4255" s="1">
        <v>8</v>
      </c>
      <c r="B4255" s="1">
        <v>1965</v>
      </c>
      <c r="C4255" s="1" t="s">
        <v>53</v>
      </c>
      <c r="D4255" s="1" t="s">
        <v>1997</v>
      </c>
      <c r="E4255" s="1" t="s">
        <v>1998</v>
      </c>
      <c r="F4255" s="1">
        <v>6832</v>
      </c>
      <c r="G4255" s="1">
        <v>114.08</v>
      </c>
      <c r="H4255" s="1">
        <v>60</v>
      </c>
      <c r="J4255" s="1" t="s">
        <v>48</v>
      </c>
      <c r="K4255" s="9" t="str">
        <f t="shared" si="66"/>
        <v>GPA</v>
      </c>
    </row>
    <row r="4256" spans="1:11" ht="15" customHeight="1">
      <c r="A4256" s="1">
        <v>8</v>
      </c>
      <c r="B4256" s="1">
        <v>1965</v>
      </c>
      <c r="C4256" s="1" t="s">
        <v>53</v>
      </c>
      <c r="D4256" s="1" t="s">
        <v>2001</v>
      </c>
      <c r="E4256" s="1" t="s">
        <v>2002</v>
      </c>
      <c r="F4256" s="1">
        <v>651</v>
      </c>
      <c r="G4256" s="1">
        <v>11.05</v>
      </c>
      <c r="H4256" s="1">
        <v>59</v>
      </c>
      <c r="J4256" s="1" t="s">
        <v>48</v>
      </c>
      <c r="K4256" s="9" t="str">
        <f t="shared" si="66"/>
        <v>GPA</v>
      </c>
    </row>
    <row r="4257" spans="1:11" ht="15" customHeight="1">
      <c r="A4257" s="1">
        <v>8</v>
      </c>
      <c r="B4257" s="1">
        <v>1965</v>
      </c>
      <c r="C4257" s="1" t="s">
        <v>53</v>
      </c>
      <c r="D4257" s="1" t="s">
        <v>4352</v>
      </c>
      <c r="E4257" s="1" t="s">
        <v>4353</v>
      </c>
      <c r="F4257" s="1">
        <v>8</v>
      </c>
      <c r="G4257" s="1">
        <v>1.36</v>
      </c>
      <c r="H4257" s="1">
        <v>6</v>
      </c>
      <c r="J4257" s="1" t="s">
        <v>48</v>
      </c>
      <c r="K4257" s="9" t="str">
        <f t="shared" si="66"/>
        <v>GPA</v>
      </c>
    </row>
    <row r="4258" spans="1:11" ht="15" customHeight="1">
      <c r="A4258" s="1">
        <v>8</v>
      </c>
      <c r="B4258" s="1">
        <v>1965</v>
      </c>
      <c r="C4258" s="1" t="s">
        <v>53</v>
      </c>
      <c r="D4258" s="1" t="s">
        <v>2009</v>
      </c>
      <c r="E4258" s="1" t="s">
        <v>2010</v>
      </c>
      <c r="F4258" s="1">
        <v>3071</v>
      </c>
      <c r="G4258" s="1">
        <v>105.31</v>
      </c>
      <c r="H4258" s="1">
        <v>29</v>
      </c>
      <c r="J4258" s="1" t="s">
        <v>48</v>
      </c>
      <c r="K4258" s="9" t="str">
        <f t="shared" si="66"/>
        <v>GPA</v>
      </c>
    </row>
    <row r="4259" spans="1:11" ht="15" customHeight="1">
      <c r="A4259" s="1">
        <v>8</v>
      </c>
      <c r="B4259" s="1">
        <v>1965</v>
      </c>
      <c r="C4259" s="1" t="s">
        <v>53</v>
      </c>
      <c r="D4259" s="1" t="s">
        <v>4354</v>
      </c>
      <c r="E4259" s="1" t="s">
        <v>4355</v>
      </c>
      <c r="F4259" s="1">
        <v>708</v>
      </c>
      <c r="G4259" s="1">
        <v>18.46</v>
      </c>
      <c r="H4259" s="1">
        <v>38</v>
      </c>
      <c r="J4259" s="1" t="s">
        <v>48</v>
      </c>
      <c r="K4259" s="9" t="str">
        <f t="shared" si="66"/>
        <v>GPA</v>
      </c>
    </row>
    <row r="4260" spans="1:11" ht="15" customHeight="1">
      <c r="A4260" s="1">
        <v>8</v>
      </c>
      <c r="B4260" s="1">
        <v>1965</v>
      </c>
      <c r="C4260" s="1" t="s">
        <v>53</v>
      </c>
      <c r="D4260" s="1" t="s">
        <v>4356</v>
      </c>
      <c r="E4260" s="1" t="s">
        <v>4357</v>
      </c>
      <c r="F4260" s="1">
        <v>117</v>
      </c>
      <c r="G4260" s="1">
        <v>4.9000000000000004</v>
      </c>
      <c r="H4260" s="1">
        <v>24</v>
      </c>
      <c r="J4260" s="1" t="s">
        <v>48</v>
      </c>
      <c r="K4260" s="9" t="str">
        <f t="shared" si="66"/>
        <v>GPA</v>
      </c>
    </row>
    <row r="4261" spans="1:11" ht="15" customHeight="1">
      <c r="A4261" s="1">
        <v>8</v>
      </c>
      <c r="B4261" s="1">
        <v>1965</v>
      </c>
      <c r="C4261" s="1" t="s">
        <v>20</v>
      </c>
      <c r="D4261" s="1" t="s">
        <v>2013</v>
      </c>
      <c r="E4261" s="1" t="s">
        <v>2014</v>
      </c>
      <c r="F4261" s="1">
        <v>103</v>
      </c>
      <c r="G4261" s="1">
        <v>6.45</v>
      </c>
      <c r="H4261" s="1">
        <v>16</v>
      </c>
      <c r="I4261" s="1">
        <v>0</v>
      </c>
      <c r="J4261" s="1" t="s">
        <v>48</v>
      </c>
      <c r="K4261" s="9" t="str">
        <f t="shared" si="66"/>
        <v>GPA</v>
      </c>
    </row>
    <row r="4262" spans="1:11" ht="15" customHeight="1">
      <c r="A4262" s="1">
        <v>8</v>
      </c>
      <c r="B4262" s="1">
        <v>1965</v>
      </c>
      <c r="C4262" s="1" t="s">
        <v>53</v>
      </c>
      <c r="D4262" s="1" t="s">
        <v>2013</v>
      </c>
      <c r="E4262" s="1" t="s">
        <v>2014</v>
      </c>
      <c r="F4262" s="1">
        <v>5711</v>
      </c>
      <c r="G4262" s="1">
        <v>107.98</v>
      </c>
      <c r="H4262" s="1">
        <v>53</v>
      </c>
      <c r="J4262" s="1" t="s">
        <v>48</v>
      </c>
      <c r="K4262" s="9" t="str">
        <f t="shared" si="66"/>
        <v>GPA</v>
      </c>
    </row>
    <row r="4263" spans="1:11" ht="15" customHeight="1">
      <c r="A4263" s="1">
        <v>8</v>
      </c>
      <c r="B4263" s="1">
        <v>1965</v>
      </c>
      <c r="C4263" s="1" t="s">
        <v>53</v>
      </c>
      <c r="D4263" s="1" t="s">
        <v>2015</v>
      </c>
      <c r="E4263" s="1" t="s">
        <v>2016</v>
      </c>
      <c r="F4263" s="1">
        <v>8863</v>
      </c>
      <c r="G4263" s="1">
        <v>108.87</v>
      </c>
      <c r="H4263" s="1">
        <v>81</v>
      </c>
      <c r="J4263" s="1" t="s">
        <v>48</v>
      </c>
      <c r="K4263" s="9" t="str">
        <f t="shared" si="66"/>
        <v>GPA</v>
      </c>
    </row>
    <row r="4264" spans="1:11" ht="15" customHeight="1">
      <c r="A4264" s="1">
        <v>8</v>
      </c>
      <c r="B4264" s="1">
        <v>1965</v>
      </c>
      <c r="C4264" s="1" t="s">
        <v>53</v>
      </c>
      <c r="D4264" s="1" t="s">
        <v>2017</v>
      </c>
      <c r="E4264" s="1" t="s">
        <v>2018</v>
      </c>
      <c r="F4264" s="1">
        <v>6705</v>
      </c>
      <c r="G4264" s="1">
        <v>123.27</v>
      </c>
      <c r="H4264" s="1">
        <v>54</v>
      </c>
      <c r="J4264" s="1" t="s">
        <v>48</v>
      </c>
      <c r="K4264" s="9" t="str">
        <f t="shared" si="66"/>
        <v>GPA</v>
      </c>
    </row>
    <row r="4265" spans="1:11" ht="15" customHeight="1">
      <c r="A4265" s="1">
        <v>8</v>
      </c>
      <c r="B4265" s="1">
        <v>1965</v>
      </c>
      <c r="C4265" s="1" t="s">
        <v>53</v>
      </c>
      <c r="D4265" s="1" t="s">
        <v>2019</v>
      </c>
      <c r="E4265" s="1" t="s">
        <v>2020</v>
      </c>
      <c r="F4265" s="1">
        <v>173</v>
      </c>
      <c r="G4265" s="1">
        <v>9.19</v>
      </c>
      <c r="H4265" s="1">
        <v>19</v>
      </c>
      <c r="J4265" s="1" t="s">
        <v>48</v>
      </c>
      <c r="K4265" s="9" t="str">
        <f t="shared" si="66"/>
        <v>GPA</v>
      </c>
    </row>
    <row r="4266" spans="1:11" ht="15" customHeight="1">
      <c r="A4266" s="1">
        <v>8</v>
      </c>
      <c r="B4266" s="1">
        <v>1965</v>
      </c>
      <c r="C4266" s="1" t="s">
        <v>53</v>
      </c>
      <c r="D4266" s="1" t="s">
        <v>2021</v>
      </c>
      <c r="E4266" s="1" t="s">
        <v>2022</v>
      </c>
      <c r="F4266" s="1">
        <v>6437</v>
      </c>
      <c r="G4266" s="1">
        <v>104.61</v>
      </c>
      <c r="H4266" s="1">
        <v>62</v>
      </c>
      <c r="J4266" s="1" t="s">
        <v>48</v>
      </c>
      <c r="K4266" s="9" t="str">
        <f t="shared" si="66"/>
        <v>GPA</v>
      </c>
    </row>
    <row r="4267" spans="1:11" ht="15" customHeight="1">
      <c r="A4267" s="1">
        <v>8</v>
      </c>
      <c r="B4267" s="1">
        <v>1965</v>
      </c>
      <c r="C4267" s="1" t="s">
        <v>53</v>
      </c>
      <c r="D4267" s="1" t="s">
        <v>2023</v>
      </c>
      <c r="E4267" s="1" t="s">
        <v>2024</v>
      </c>
      <c r="F4267" s="1">
        <v>2399</v>
      </c>
      <c r="G4267" s="1">
        <v>61.11</v>
      </c>
      <c r="H4267" s="1">
        <v>39</v>
      </c>
      <c r="J4267" s="1" t="s">
        <v>48</v>
      </c>
      <c r="K4267" s="9" t="str">
        <f t="shared" si="66"/>
        <v>GPA</v>
      </c>
    </row>
    <row r="4268" spans="1:11" ht="15" customHeight="1">
      <c r="A4268" s="1">
        <v>8</v>
      </c>
      <c r="B4268" s="1">
        <v>1965</v>
      </c>
      <c r="C4268" s="1" t="s">
        <v>53</v>
      </c>
      <c r="D4268" s="1" t="s">
        <v>2025</v>
      </c>
      <c r="E4268" s="1" t="s">
        <v>2026</v>
      </c>
      <c r="F4268" s="1">
        <v>1602</v>
      </c>
      <c r="G4268" s="1">
        <v>34.49</v>
      </c>
      <c r="H4268" s="1">
        <v>46</v>
      </c>
      <c r="J4268" s="1" t="s">
        <v>48</v>
      </c>
      <c r="K4268" s="9" t="str">
        <f t="shared" si="66"/>
        <v>GPA</v>
      </c>
    </row>
    <row r="4269" spans="1:11" ht="15" customHeight="1">
      <c r="A4269" s="1">
        <v>8</v>
      </c>
      <c r="B4269" s="1">
        <v>1965</v>
      </c>
      <c r="C4269" s="1" t="s">
        <v>53</v>
      </c>
      <c r="D4269" s="1" t="s">
        <v>2027</v>
      </c>
      <c r="E4269" s="1" t="s">
        <v>2028</v>
      </c>
      <c r="F4269" s="1">
        <v>4770</v>
      </c>
      <c r="G4269" s="1">
        <v>67.52</v>
      </c>
      <c r="H4269" s="1">
        <v>71</v>
      </c>
      <c r="J4269" s="1" t="s">
        <v>48</v>
      </c>
      <c r="K4269" s="9" t="str">
        <f t="shared" si="66"/>
        <v>GPA</v>
      </c>
    </row>
    <row r="4270" spans="1:11" ht="15" customHeight="1">
      <c r="A4270" s="1">
        <v>8</v>
      </c>
      <c r="B4270" s="1">
        <v>1965</v>
      </c>
      <c r="C4270" s="1" t="s">
        <v>53</v>
      </c>
      <c r="D4270" s="1" t="s">
        <v>2029</v>
      </c>
      <c r="E4270" s="1" t="s">
        <v>2030</v>
      </c>
      <c r="F4270" s="1">
        <v>85</v>
      </c>
      <c r="G4270" s="1">
        <v>5.45</v>
      </c>
      <c r="H4270" s="1">
        <v>16</v>
      </c>
      <c r="J4270" s="1" t="s">
        <v>48</v>
      </c>
      <c r="K4270" s="9" t="str">
        <f t="shared" si="66"/>
        <v>GPA</v>
      </c>
    </row>
    <row r="4271" spans="1:11" ht="15" customHeight="1">
      <c r="A4271" s="1">
        <v>8</v>
      </c>
      <c r="B4271" s="1">
        <v>1965</v>
      </c>
      <c r="C4271" s="1" t="s">
        <v>53</v>
      </c>
      <c r="D4271" s="1" t="s">
        <v>2031</v>
      </c>
      <c r="E4271" s="1" t="s">
        <v>2032</v>
      </c>
      <c r="F4271" s="1">
        <v>3293</v>
      </c>
      <c r="G4271" s="1">
        <v>61.21</v>
      </c>
      <c r="H4271" s="1">
        <v>54</v>
      </c>
      <c r="J4271" s="1" t="s">
        <v>48</v>
      </c>
      <c r="K4271" s="9" t="str">
        <f t="shared" si="66"/>
        <v>GPA</v>
      </c>
    </row>
    <row r="4272" spans="1:11" ht="15" customHeight="1">
      <c r="A4272" s="1">
        <v>8</v>
      </c>
      <c r="B4272" s="1">
        <v>1965</v>
      </c>
      <c r="C4272" s="1" t="s">
        <v>53</v>
      </c>
      <c r="D4272" s="1" t="s">
        <v>2035</v>
      </c>
      <c r="E4272" s="1" t="s">
        <v>2036</v>
      </c>
      <c r="F4272" s="1">
        <v>779</v>
      </c>
      <c r="G4272" s="1">
        <v>20.32</v>
      </c>
      <c r="H4272" s="1">
        <v>38</v>
      </c>
      <c r="J4272" s="1" t="s">
        <v>48</v>
      </c>
      <c r="K4272" s="9" t="str">
        <f t="shared" si="66"/>
        <v>GPA</v>
      </c>
    </row>
    <row r="4273" spans="1:11" ht="15" customHeight="1">
      <c r="A4273" s="1">
        <v>8</v>
      </c>
      <c r="B4273" s="1">
        <v>1965</v>
      </c>
      <c r="C4273" s="1" t="s">
        <v>53</v>
      </c>
      <c r="D4273" s="1" t="s">
        <v>2037</v>
      </c>
      <c r="E4273" s="1" t="s">
        <v>2038</v>
      </c>
      <c r="F4273" s="1">
        <v>568</v>
      </c>
      <c r="G4273" s="1">
        <v>16.22</v>
      </c>
      <c r="H4273" s="1">
        <v>35</v>
      </c>
      <c r="J4273" s="1" t="s">
        <v>48</v>
      </c>
      <c r="K4273" s="9" t="str">
        <f t="shared" si="66"/>
        <v>GPA</v>
      </c>
    </row>
    <row r="4274" spans="1:11" ht="15" customHeight="1">
      <c r="A4274" s="1">
        <v>8</v>
      </c>
      <c r="B4274" s="1">
        <v>1965</v>
      </c>
      <c r="C4274" s="1" t="s">
        <v>53</v>
      </c>
      <c r="D4274" s="1" t="s">
        <v>2039</v>
      </c>
      <c r="E4274" s="1" t="s">
        <v>2040</v>
      </c>
      <c r="F4274" s="1">
        <v>3688</v>
      </c>
      <c r="G4274" s="1">
        <v>136.15</v>
      </c>
      <c r="H4274" s="1">
        <v>27</v>
      </c>
      <c r="J4274" s="1" t="s">
        <v>48</v>
      </c>
      <c r="K4274" s="9" t="str">
        <f t="shared" si="66"/>
        <v>GPA</v>
      </c>
    </row>
    <row r="4275" spans="1:11" ht="15" customHeight="1">
      <c r="A4275" s="1">
        <v>8</v>
      </c>
      <c r="B4275" s="1">
        <v>1965</v>
      </c>
      <c r="C4275" s="1" t="s">
        <v>53</v>
      </c>
      <c r="D4275" s="1" t="s">
        <v>2041</v>
      </c>
      <c r="E4275" s="1" t="s">
        <v>2042</v>
      </c>
      <c r="F4275" s="1">
        <v>10616</v>
      </c>
      <c r="G4275" s="1">
        <v>123.04</v>
      </c>
      <c r="H4275" s="1">
        <v>86</v>
      </c>
      <c r="J4275" s="1" t="s">
        <v>48</v>
      </c>
      <c r="K4275" s="9" t="str">
        <f t="shared" si="66"/>
        <v>GPA</v>
      </c>
    </row>
    <row r="4276" spans="1:11" ht="15" customHeight="1">
      <c r="A4276" s="1">
        <v>8</v>
      </c>
      <c r="B4276" s="1">
        <v>1965</v>
      </c>
      <c r="C4276" s="1" t="s">
        <v>53</v>
      </c>
      <c r="D4276" s="1" t="s">
        <v>2045</v>
      </c>
      <c r="E4276" s="1" t="s">
        <v>2046</v>
      </c>
      <c r="F4276" s="1">
        <v>4349</v>
      </c>
      <c r="G4276" s="1">
        <v>114.66</v>
      </c>
      <c r="H4276" s="1">
        <v>38</v>
      </c>
      <c r="J4276" s="1" t="s">
        <v>48</v>
      </c>
      <c r="K4276" s="9" t="str">
        <f t="shared" si="66"/>
        <v>GPA</v>
      </c>
    </row>
    <row r="4277" spans="1:11" ht="15" customHeight="1">
      <c r="A4277" s="1">
        <v>8</v>
      </c>
      <c r="B4277" s="1">
        <v>1965</v>
      </c>
      <c r="C4277" s="1" t="s">
        <v>53</v>
      </c>
      <c r="D4277" s="1" t="s">
        <v>2047</v>
      </c>
      <c r="E4277" s="1" t="s">
        <v>2048</v>
      </c>
      <c r="F4277" s="1">
        <v>2749</v>
      </c>
      <c r="G4277" s="1">
        <v>43.85</v>
      </c>
      <c r="H4277" s="1">
        <v>63</v>
      </c>
      <c r="J4277" s="1" t="s">
        <v>48</v>
      </c>
      <c r="K4277" s="9" t="str">
        <f t="shared" si="66"/>
        <v>GPA</v>
      </c>
    </row>
    <row r="4278" spans="1:11" ht="15" customHeight="1">
      <c r="A4278" s="1">
        <v>8</v>
      </c>
      <c r="B4278" s="1">
        <v>1965</v>
      </c>
      <c r="C4278" s="1" t="s">
        <v>53</v>
      </c>
      <c r="D4278" s="1" t="s">
        <v>2051</v>
      </c>
      <c r="E4278" s="1" t="s">
        <v>2052</v>
      </c>
      <c r="F4278" s="1">
        <v>8424</v>
      </c>
      <c r="G4278" s="1">
        <v>112.54</v>
      </c>
      <c r="H4278" s="1">
        <v>75</v>
      </c>
      <c r="J4278" s="1" t="s">
        <v>48</v>
      </c>
      <c r="K4278" s="9" t="str">
        <f t="shared" si="66"/>
        <v>GPA</v>
      </c>
    </row>
    <row r="4279" spans="1:11" ht="15" customHeight="1">
      <c r="A4279" s="1">
        <v>8</v>
      </c>
      <c r="B4279" s="1">
        <v>1965</v>
      </c>
      <c r="C4279" s="1" t="s">
        <v>53</v>
      </c>
      <c r="D4279" s="1" t="s">
        <v>2055</v>
      </c>
      <c r="E4279" s="1" t="s">
        <v>2056</v>
      </c>
      <c r="F4279" s="1">
        <v>525</v>
      </c>
      <c r="G4279" s="1">
        <v>27.28</v>
      </c>
      <c r="H4279" s="1">
        <v>19</v>
      </c>
      <c r="J4279" s="1" t="s">
        <v>48</v>
      </c>
      <c r="K4279" s="9" t="str">
        <f t="shared" si="66"/>
        <v>GPA</v>
      </c>
    </row>
    <row r="4280" spans="1:11" ht="15" customHeight="1">
      <c r="A4280" s="1">
        <v>8</v>
      </c>
      <c r="B4280" s="1">
        <v>1965</v>
      </c>
      <c r="C4280" s="1" t="s">
        <v>53</v>
      </c>
      <c r="D4280" s="1" t="s">
        <v>2057</v>
      </c>
      <c r="E4280" s="1" t="s">
        <v>2058</v>
      </c>
      <c r="F4280" s="1">
        <v>8784</v>
      </c>
      <c r="G4280" s="1">
        <v>120.62</v>
      </c>
      <c r="H4280" s="1">
        <v>73</v>
      </c>
      <c r="J4280" s="1" t="s">
        <v>48</v>
      </c>
      <c r="K4280" s="9" t="str">
        <f t="shared" si="66"/>
        <v>GPA</v>
      </c>
    </row>
    <row r="4281" spans="1:11" ht="15" customHeight="1">
      <c r="A4281" s="1">
        <v>8</v>
      </c>
      <c r="B4281" s="1">
        <v>1965</v>
      </c>
      <c r="C4281" s="1" t="s">
        <v>53</v>
      </c>
      <c r="D4281" s="1" t="s">
        <v>2059</v>
      </c>
      <c r="E4281" s="1" t="s">
        <v>2060</v>
      </c>
      <c r="F4281" s="1">
        <v>3999</v>
      </c>
      <c r="G4281" s="1">
        <v>69.97</v>
      </c>
      <c r="H4281" s="1">
        <v>57</v>
      </c>
      <c r="J4281" s="1" t="s">
        <v>48</v>
      </c>
      <c r="K4281" s="9" t="str">
        <f t="shared" si="66"/>
        <v>GPA</v>
      </c>
    </row>
    <row r="4282" spans="1:11" ht="15" customHeight="1">
      <c r="A4282" s="1">
        <v>8</v>
      </c>
      <c r="B4282" s="1">
        <v>1965</v>
      </c>
      <c r="C4282" s="1" t="s">
        <v>53</v>
      </c>
      <c r="D4282" s="1" t="s">
        <v>2063</v>
      </c>
      <c r="E4282" s="1" t="s">
        <v>2064</v>
      </c>
      <c r="F4282" s="1">
        <v>1655</v>
      </c>
      <c r="G4282" s="1">
        <v>44.35</v>
      </c>
      <c r="H4282" s="1">
        <v>37</v>
      </c>
      <c r="J4282" s="1" t="s">
        <v>48</v>
      </c>
      <c r="K4282" s="9" t="str">
        <f t="shared" si="66"/>
        <v>GPA</v>
      </c>
    </row>
    <row r="4283" spans="1:11" ht="15" customHeight="1">
      <c r="A4283" s="1">
        <v>8</v>
      </c>
      <c r="B4283" s="1">
        <v>1965</v>
      </c>
      <c r="C4283" s="1" t="s">
        <v>53</v>
      </c>
      <c r="D4283" s="1" t="s">
        <v>2065</v>
      </c>
      <c r="E4283" s="1" t="s">
        <v>2066</v>
      </c>
      <c r="F4283" s="1">
        <v>6153</v>
      </c>
      <c r="G4283" s="1">
        <v>111.2</v>
      </c>
      <c r="H4283" s="1">
        <v>55</v>
      </c>
      <c r="J4283" s="1" t="s">
        <v>48</v>
      </c>
      <c r="K4283" s="9" t="str">
        <f t="shared" si="66"/>
        <v>GPA</v>
      </c>
    </row>
    <row r="4284" spans="1:11" ht="15" customHeight="1">
      <c r="A4284" s="1">
        <v>8</v>
      </c>
      <c r="B4284" s="1">
        <v>1965</v>
      </c>
      <c r="C4284" s="1" t="s">
        <v>53</v>
      </c>
      <c r="D4284" s="1" t="s">
        <v>2067</v>
      </c>
      <c r="E4284" s="1" t="s">
        <v>2068</v>
      </c>
      <c r="F4284" s="1">
        <v>1302</v>
      </c>
      <c r="G4284" s="1">
        <v>43.67</v>
      </c>
      <c r="H4284" s="1">
        <v>30</v>
      </c>
      <c r="J4284" s="1" t="s">
        <v>48</v>
      </c>
      <c r="K4284" s="9" t="str">
        <f t="shared" si="66"/>
        <v>GPA</v>
      </c>
    </row>
    <row r="4285" spans="1:11" ht="15" customHeight="1">
      <c r="A4285" s="1">
        <v>8</v>
      </c>
      <c r="B4285" s="1">
        <v>1965</v>
      </c>
      <c r="C4285" s="1" t="s">
        <v>53</v>
      </c>
      <c r="D4285" s="1" t="s">
        <v>2069</v>
      </c>
      <c r="E4285" s="1" t="s">
        <v>2070</v>
      </c>
      <c r="F4285" s="1">
        <v>300</v>
      </c>
      <c r="G4285" s="1">
        <v>5.21</v>
      </c>
      <c r="H4285" s="1">
        <v>58</v>
      </c>
      <c r="J4285" s="1" t="s">
        <v>48</v>
      </c>
      <c r="K4285" s="9" t="str">
        <f t="shared" si="66"/>
        <v>GPA</v>
      </c>
    </row>
    <row r="4286" spans="1:11" ht="15" customHeight="1">
      <c r="A4286" s="1">
        <v>8</v>
      </c>
      <c r="B4286" s="1">
        <v>1965</v>
      </c>
      <c r="C4286" s="1" t="s">
        <v>53</v>
      </c>
      <c r="D4286" s="1" t="s">
        <v>2071</v>
      </c>
      <c r="E4286" s="1" t="s">
        <v>2072</v>
      </c>
      <c r="F4286" s="1">
        <v>4859</v>
      </c>
      <c r="G4286" s="1">
        <v>104.76</v>
      </c>
      <c r="H4286" s="1">
        <v>46</v>
      </c>
      <c r="J4286" s="1" t="s">
        <v>48</v>
      </c>
      <c r="K4286" s="9" t="str">
        <f t="shared" si="66"/>
        <v>GPA</v>
      </c>
    </row>
    <row r="4287" spans="1:11" ht="15" customHeight="1">
      <c r="A4287" s="1">
        <v>8</v>
      </c>
      <c r="B4287" s="1">
        <v>1965</v>
      </c>
      <c r="C4287" s="1" t="s">
        <v>53</v>
      </c>
      <c r="D4287" s="1" t="s">
        <v>2073</v>
      </c>
      <c r="E4287" s="1" t="s">
        <v>2074</v>
      </c>
      <c r="F4287" s="1">
        <v>5949</v>
      </c>
      <c r="G4287" s="1">
        <v>105.51</v>
      </c>
      <c r="H4287" s="1">
        <v>56</v>
      </c>
      <c r="J4287" s="1" t="s">
        <v>48</v>
      </c>
      <c r="K4287" s="9" t="str">
        <f t="shared" si="66"/>
        <v>GPA</v>
      </c>
    </row>
    <row r="4288" spans="1:11" ht="15" customHeight="1">
      <c r="A4288" s="1">
        <v>8</v>
      </c>
      <c r="B4288" s="1">
        <v>1965</v>
      </c>
      <c r="C4288" s="1" t="s">
        <v>53</v>
      </c>
      <c r="D4288" s="1" t="s">
        <v>2075</v>
      </c>
      <c r="E4288" s="1" t="s">
        <v>2076</v>
      </c>
      <c r="F4288" s="1">
        <v>3550</v>
      </c>
      <c r="G4288" s="1">
        <v>78.63</v>
      </c>
      <c r="H4288" s="1">
        <v>45</v>
      </c>
      <c r="J4288" s="1" t="s">
        <v>48</v>
      </c>
      <c r="K4288" s="9" t="str">
        <f t="shared" si="66"/>
        <v>GPA</v>
      </c>
    </row>
    <row r="4289" spans="1:11" ht="15" customHeight="1">
      <c r="A4289" s="1">
        <v>8</v>
      </c>
      <c r="B4289" s="1">
        <v>1965</v>
      </c>
      <c r="C4289" s="1" t="s">
        <v>53</v>
      </c>
      <c r="D4289" s="1" t="s">
        <v>2079</v>
      </c>
      <c r="E4289" s="1" t="s">
        <v>2080</v>
      </c>
      <c r="F4289" s="1">
        <v>9489</v>
      </c>
      <c r="G4289" s="1">
        <v>107.59</v>
      </c>
      <c r="H4289" s="1">
        <v>88</v>
      </c>
      <c r="J4289" s="1" t="s">
        <v>48</v>
      </c>
      <c r="K4289" s="9" t="str">
        <f t="shared" si="66"/>
        <v>GPA</v>
      </c>
    </row>
    <row r="4290" spans="1:11" ht="15" customHeight="1">
      <c r="A4290" s="1">
        <v>8</v>
      </c>
      <c r="B4290" s="1">
        <v>1965</v>
      </c>
      <c r="C4290" s="1" t="s">
        <v>53</v>
      </c>
      <c r="D4290" s="1" t="s">
        <v>2083</v>
      </c>
      <c r="E4290" s="1" t="s">
        <v>2084</v>
      </c>
      <c r="F4290" s="1">
        <v>7850</v>
      </c>
      <c r="G4290" s="1">
        <v>127.5</v>
      </c>
      <c r="H4290" s="1">
        <v>62</v>
      </c>
      <c r="J4290" s="1" t="s">
        <v>48</v>
      </c>
      <c r="K4290" s="9" t="str">
        <f t="shared" ref="K4290:K4353" si="67">IF(J4290&lt;&gt;"",IF(OR(UPPER(J4290)="TERCEIRO",UPPER(J4290)="TERCEIRA"),"TERCEIRA",IF(UPPER(J4290)="GPA","GPA",J4290)),IF(LEFT(D4290,1)="T","TERCEIRA","GPA"))</f>
        <v>GPA</v>
      </c>
    </row>
    <row r="4291" spans="1:11" ht="15" customHeight="1">
      <c r="A4291" s="1">
        <v>8</v>
      </c>
      <c r="B4291" s="1">
        <v>1965</v>
      </c>
      <c r="C4291" s="1" t="s">
        <v>53</v>
      </c>
      <c r="D4291" s="1" t="s">
        <v>2085</v>
      </c>
      <c r="E4291" s="1" t="s">
        <v>2086</v>
      </c>
      <c r="F4291" s="1">
        <v>3940</v>
      </c>
      <c r="G4291" s="1">
        <v>96.6</v>
      </c>
      <c r="H4291" s="1">
        <v>41</v>
      </c>
      <c r="J4291" s="1" t="s">
        <v>48</v>
      </c>
      <c r="K4291" s="9" t="str">
        <f t="shared" si="67"/>
        <v>GPA</v>
      </c>
    </row>
    <row r="4292" spans="1:11" ht="15" customHeight="1">
      <c r="A4292" s="1">
        <v>8</v>
      </c>
      <c r="B4292" s="1">
        <v>1965</v>
      </c>
      <c r="C4292" s="1" t="s">
        <v>53</v>
      </c>
      <c r="D4292" s="1" t="s">
        <v>2087</v>
      </c>
      <c r="E4292" s="1" t="s">
        <v>2088</v>
      </c>
      <c r="F4292" s="1">
        <v>7418</v>
      </c>
      <c r="G4292" s="1">
        <v>111.67</v>
      </c>
      <c r="H4292" s="1">
        <v>66</v>
      </c>
      <c r="J4292" s="1" t="s">
        <v>48</v>
      </c>
      <c r="K4292" s="9" t="str">
        <f t="shared" si="67"/>
        <v>GPA</v>
      </c>
    </row>
    <row r="4293" spans="1:11" ht="15" customHeight="1">
      <c r="A4293" s="1">
        <v>8</v>
      </c>
      <c r="B4293" s="1">
        <v>1965</v>
      </c>
      <c r="C4293" s="1" t="s">
        <v>53</v>
      </c>
      <c r="D4293" s="1" t="s">
        <v>2089</v>
      </c>
      <c r="E4293" s="1" t="s">
        <v>2090</v>
      </c>
      <c r="F4293" s="1">
        <v>2348</v>
      </c>
      <c r="G4293" s="1">
        <v>41.63</v>
      </c>
      <c r="H4293" s="1">
        <v>56</v>
      </c>
      <c r="J4293" s="1" t="s">
        <v>48</v>
      </c>
      <c r="K4293" s="9" t="str">
        <f t="shared" si="67"/>
        <v>GPA</v>
      </c>
    </row>
    <row r="4294" spans="1:11" ht="15" customHeight="1">
      <c r="A4294" s="1">
        <v>8</v>
      </c>
      <c r="B4294" s="1">
        <v>1965</v>
      </c>
      <c r="C4294" s="1" t="s">
        <v>53</v>
      </c>
      <c r="D4294" s="1" t="s">
        <v>2091</v>
      </c>
      <c r="E4294" s="1" t="s">
        <v>2092</v>
      </c>
      <c r="F4294" s="1">
        <v>1048</v>
      </c>
      <c r="G4294" s="1">
        <v>51.07</v>
      </c>
      <c r="H4294" s="1">
        <v>21</v>
      </c>
      <c r="J4294" s="1" t="s">
        <v>48</v>
      </c>
      <c r="K4294" s="9" t="str">
        <f t="shared" si="67"/>
        <v>GPA</v>
      </c>
    </row>
    <row r="4295" spans="1:11" ht="15" customHeight="1">
      <c r="A4295" s="1">
        <v>8</v>
      </c>
      <c r="B4295" s="1">
        <v>1965</v>
      </c>
      <c r="C4295" s="1" t="s">
        <v>53</v>
      </c>
      <c r="D4295" s="1" t="s">
        <v>4358</v>
      </c>
      <c r="E4295" s="1" t="s">
        <v>4359</v>
      </c>
      <c r="F4295" s="1">
        <v>1400</v>
      </c>
      <c r="G4295" s="1">
        <v>50.41</v>
      </c>
      <c r="H4295" s="1">
        <v>28</v>
      </c>
      <c r="J4295" s="1" t="s">
        <v>48</v>
      </c>
      <c r="K4295" s="9" t="str">
        <f t="shared" si="67"/>
        <v>GPA</v>
      </c>
    </row>
    <row r="4296" spans="1:11" ht="15" customHeight="1">
      <c r="A4296" s="1">
        <v>8</v>
      </c>
      <c r="B4296" s="1">
        <v>1965</v>
      </c>
      <c r="C4296" s="1" t="s">
        <v>53</v>
      </c>
      <c r="D4296" s="1" t="s">
        <v>2093</v>
      </c>
      <c r="E4296" s="1" t="s">
        <v>2094</v>
      </c>
      <c r="F4296" s="1">
        <v>2503</v>
      </c>
      <c r="G4296" s="1">
        <v>62.39</v>
      </c>
      <c r="H4296" s="1">
        <v>40</v>
      </c>
      <c r="J4296" s="1" t="s">
        <v>48</v>
      </c>
      <c r="K4296" s="9" t="str">
        <f t="shared" si="67"/>
        <v>GPA</v>
      </c>
    </row>
    <row r="4297" spans="1:11" ht="15" customHeight="1">
      <c r="A4297" s="1">
        <v>8</v>
      </c>
      <c r="B4297" s="1">
        <v>1965</v>
      </c>
      <c r="C4297" s="1" t="s">
        <v>53</v>
      </c>
      <c r="D4297" s="1" t="s">
        <v>2095</v>
      </c>
      <c r="E4297" s="1" t="s">
        <v>2096</v>
      </c>
      <c r="F4297" s="1">
        <v>6693</v>
      </c>
      <c r="G4297" s="1">
        <v>131.22</v>
      </c>
      <c r="H4297" s="1">
        <v>51</v>
      </c>
      <c r="J4297" s="1" t="s">
        <v>48</v>
      </c>
      <c r="K4297" s="9" t="str">
        <f t="shared" si="67"/>
        <v>GPA</v>
      </c>
    </row>
    <row r="4298" spans="1:11" ht="15" customHeight="1">
      <c r="A4298" s="1">
        <v>8</v>
      </c>
      <c r="B4298" s="1">
        <v>1965</v>
      </c>
      <c r="C4298" s="1" t="s">
        <v>53</v>
      </c>
      <c r="D4298" s="1" t="s">
        <v>2097</v>
      </c>
      <c r="E4298" s="1" t="s">
        <v>2098</v>
      </c>
      <c r="F4298" s="1">
        <v>6323</v>
      </c>
      <c r="G4298" s="1">
        <v>129.01</v>
      </c>
      <c r="H4298" s="1">
        <v>49</v>
      </c>
      <c r="J4298" s="1" t="s">
        <v>48</v>
      </c>
      <c r="K4298" s="9" t="str">
        <f t="shared" si="67"/>
        <v>GPA</v>
      </c>
    </row>
    <row r="4299" spans="1:11" ht="15" customHeight="1">
      <c r="A4299" s="1">
        <v>8</v>
      </c>
      <c r="B4299" s="1">
        <v>1965</v>
      </c>
      <c r="C4299" s="1" t="s">
        <v>53</v>
      </c>
      <c r="D4299" s="1" t="s">
        <v>2099</v>
      </c>
      <c r="E4299" s="1" t="s">
        <v>2100</v>
      </c>
      <c r="F4299" s="1">
        <v>5430</v>
      </c>
      <c r="G4299" s="1">
        <v>136.29</v>
      </c>
      <c r="H4299" s="1">
        <v>40</v>
      </c>
      <c r="J4299" s="1" t="s">
        <v>48</v>
      </c>
      <c r="K4299" s="9" t="str">
        <f t="shared" si="67"/>
        <v>GPA</v>
      </c>
    </row>
    <row r="4300" spans="1:11" ht="15" customHeight="1">
      <c r="A4300" s="1">
        <v>8</v>
      </c>
      <c r="B4300" s="1">
        <v>1965</v>
      </c>
      <c r="C4300" s="1" t="s">
        <v>21</v>
      </c>
      <c r="D4300" s="1" t="s">
        <v>2101</v>
      </c>
      <c r="E4300" s="1" t="s">
        <v>2102</v>
      </c>
      <c r="F4300" s="1">
        <v>21</v>
      </c>
      <c r="G4300" s="1">
        <v>6.49</v>
      </c>
      <c r="H4300" s="1">
        <v>3</v>
      </c>
      <c r="I4300" s="1">
        <v>0</v>
      </c>
      <c r="J4300" s="1" t="s">
        <v>48</v>
      </c>
      <c r="K4300" s="9" t="str">
        <f t="shared" si="67"/>
        <v>GPA</v>
      </c>
    </row>
    <row r="4301" spans="1:11" ht="15" customHeight="1">
      <c r="A4301" s="1">
        <v>8</v>
      </c>
      <c r="B4301" s="1">
        <v>1965</v>
      </c>
      <c r="C4301" s="1" t="s">
        <v>53</v>
      </c>
      <c r="D4301" s="1" t="s">
        <v>2103</v>
      </c>
      <c r="E4301" s="1" t="s">
        <v>2104</v>
      </c>
      <c r="F4301" s="1">
        <v>2670</v>
      </c>
      <c r="G4301" s="1">
        <v>139.88999999999999</v>
      </c>
      <c r="H4301" s="1">
        <v>19</v>
      </c>
      <c r="J4301" s="1" t="s">
        <v>48</v>
      </c>
      <c r="K4301" s="9" t="str">
        <f t="shared" si="67"/>
        <v>GPA</v>
      </c>
    </row>
    <row r="4302" spans="1:11" ht="15" customHeight="1">
      <c r="A4302" s="1">
        <v>8</v>
      </c>
      <c r="B4302" s="1">
        <v>1965</v>
      </c>
      <c r="C4302" s="1" t="s">
        <v>53</v>
      </c>
      <c r="D4302" s="1" t="s">
        <v>2105</v>
      </c>
      <c r="E4302" s="1" t="s">
        <v>2106</v>
      </c>
      <c r="F4302" s="1">
        <v>2878</v>
      </c>
      <c r="G4302" s="1">
        <v>91.78</v>
      </c>
      <c r="H4302" s="1">
        <v>31</v>
      </c>
      <c r="J4302" s="1" t="s">
        <v>48</v>
      </c>
      <c r="K4302" s="9" t="str">
        <f t="shared" si="67"/>
        <v>GPA</v>
      </c>
    </row>
    <row r="4303" spans="1:11" ht="15" customHeight="1">
      <c r="A4303" s="1">
        <v>8</v>
      </c>
      <c r="B4303" s="1">
        <v>1965</v>
      </c>
      <c r="C4303" s="1" t="s">
        <v>53</v>
      </c>
      <c r="D4303" s="1" t="s">
        <v>2107</v>
      </c>
      <c r="E4303" s="1" t="s">
        <v>2108</v>
      </c>
      <c r="F4303" s="1">
        <v>3177</v>
      </c>
      <c r="G4303" s="1">
        <v>83.31</v>
      </c>
      <c r="H4303" s="1">
        <v>38</v>
      </c>
      <c r="J4303" s="1" t="s">
        <v>48</v>
      </c>
      <c r="K4303" s="9" t="str">
        <f t="shared" si="67"/>
        <v>GPA</v>
      </c>
    </row>
    <row r="4304" spans="1:11" ht="15" customHeight="1">
      <c r="A4304" s="1">
        <v>8</v>
      </c>
      <c r="B4304" s="1">
        <v>1965</v>
      </c>
      <c r="C4304" s="1" t="s">
        <v>53</v>
      </c>
      <c r="D4304" s="1" t="s">
        <v>2111</v>
      </c>
      <c r="E4304" s="1" t="s">
        <v>2112</v>
      </c>
      <c r="F4304" s="1">
        <v>2785</v>
      </c>
      <c r="G4304" s="1">
        <v>83.45</v>
      </c>
      <c r="H4304" s="1">
        <v>33</v>
      </c>
      <c r="J4304" s="1" t="s">
        <v>48</v>
      </c>
      <c r="K4304" s="9" t="str">
        <f t="shared" si="67"/>
        <v>GPA</v>
      </c>
    </row>
    <row r="4305" spans="1:11" ht="15" customHeight="1">
      <c r="A4305" s="1">
        <v>8</v>
      </c>
      <c r="B4305" s="1">
        <v>1965</v>
      </c>
      <c r="C4305" s="1" t="s">
        <v>53</v>
      </c>
      <c r="D4305" s="1" t="s">
        <v>2113</v>
      </c>
      <c r="E4305" s="1" t="s">
        <v>2114</v>
      </c>
      <c r="F4305" s="1">
        <v>4366</v>
      </c>
      <c r="G4305" s="1">
        <v>84.22</v>
      </c>
      <c r="H4305" s="1">
        <v>52</v>
      </c>
      <c r="J4305" s="1" t="s">
        <v>48</v>
      </c>
      <c r="K4305" s="9" t="str">
        <f t="shared" si="67"/>
        <v>GPA</v>
      </c>
    </row>
    <row r="4306" spans="1:11" ht="15" customHeight="1">
      <c r="A4306" s="1">
        <v>8</v>
      </c>
      <c r="B4306" s="1">
        <v>1965</v>
      </c>
      <c r="C4306" s="1" t="s">
        <v>53</v>
      </c>
      <c r="D4306" s="1" t="s">
        <v>2115</v>
      </c>
      <c r="E4306" s="1" t="s">
        <v>2116</v>
      </c>
      <c r="F4306" s="1">
        <v>545</v>
      </c>
      <c r="G4306" s="1">
        <v>19.05</v>
      </c>
      <c r="H4306" s="1">
        <v>29</v>
      </c>
      <c r="J4306" s="1" t="s">
        <v>48</v>
      </c>
      <c r="K4306" s="9" t="str">
        <f t="shared" si="67"/>
        <v>GPA</v>
      </c>
    </row>
    <row r="4307" spans="1:11" ht="15" customHeight="1">
      <c r="A4307" s="1">
        <v>8</v>
      </c>
      <c r="B4307" s="1">
        <v>1965</v>
      </c>
      <c r="C4307" s="1" t="s">
        <v>53</v>
      </c>
      <c r="D4307" s="1" t="s">
        <v>2117</v>
      </c>
      <c r="E4307" s="1" t="s">
        <v>2118</v>
      </c>
      <c r="F4307" s="1">
        <v>3460</v>
      </c>
      <c r="G4307" s="1">
        <v>82.84</v>
      </c>
      <c r="H4307" s="1">
        <v>42</v>
      </c>
      <c r="J4307" s="1" t="s">
        <v>48</v>
      </c>
      <c r="K4307" s="9" t="str">
        <f t="shared" si="67"/>
        <v>GPA</v>
      </c>
    </row>
    <row r="4308" spans="1:11" ht="15" customHeight="1">
      <c r="A4308" s="1">
        <v>8</v>
      </c>
      <c r="B4308" s="1">
        <v>1965</v>
      </c>
      <c r="C4308" s="1" t="s">
        <v>53</v>
      </c>
      <c r="D4308" s="1" t="s">
        <v>2119</v>
      </c>
      <c r="E4308" s="1" t="s">
        <v>2120</v>
      </c>
      <c r="F4308" s="1">
        <v>1807</v>
      </c>
      <c r="G4308" s="1">
        <v>39.72</v>
      </c>
      <c r="H4308" s="1">
        <v>45</v>
      </c>
      <c r="J4308" s="1" t="s">
        <v>48</v>
      </c>
      <c r="K4308" s="9" t="str">
        <f t="shared" si="67"/>
        <v>GPA</v>
      </c>
    </row>
    <row r="4309" spans="1:11" ht="15" customHeight="1">
      <c r="A4309" s="1">
        <v>8</v>
      </c>
      <c r="B4309" s="1">
        <v>1965</v>
      </c>
      <c r="C4309" s="1" t="s">
        <v>53</v>
      </c>
      <c r="D4309" s="1" t="s">
        <v>2121</v>
      </c>
      <c r="E4309" s="1" t="s">
        <v>2122</v>
      </c>
      <c r="F4309" s="1">
        <v>7290</v>
      </c>
      <c r="G4309" s="1">
        <v>130.38999999999999</v>
      </c>
      <c r="H4309" s="1">
        <v>56</v>
      </c>
      <c r="J4309" s="1" t="s">
        <v>48</v>
      </c>
      <c r="K4309" s="9" t="str">
        <f t="shared" si="67"/>
        <v>GPA</v>
      </c>
    </row>
    <row r="4310" spans="1:11" ht="15" customHeight="1">
      <c r="A4310" s="1">
        <v>8</v>
      </c>
      <c r="B4310" s="1">
        <v>1965</v>
      </c>
      <c r="C4310" s="1" t="s">
        <v>53</v>
      </c>
      <c r="D4310" s="1" t="s">
        <v>2123</v>
      </c>
      <c r="E4310" s="1" t="s">
        <v>2124</v>
      </c>
      <c r="F4310" s="1">
        <v>2888</v>
      </c>
      <c r="G4310" s="1">
        <v>129.07</v>
      </c>
      <c r="H4310" s="1">
        <v>22</v>
      </c>
      <c r="J4310" s="1" t="s">
        <v>48</v>
      </c>
      <c r="K4310" s="9" t="str">
        <f t="shared" si="67"/>
        <v>GPA</v>
      </c>
    </row>
    <row r="4311" spans="1:11" ht="15" customHeight="1">
      <c r="A4311" s="1">
        <v>8</v>
      </c>
      <c r="B4311" s="1">
        <v>1965</v>
      </c>
      <c r="C4311" s="1" t="s">
        <v>53</v>
      </c>
      <c r="D4311" s="1" t="s">
        <v>2125</v>
      </c>
      <c r="E4311" s="1" t="s">
        <v>2126</v>
      </c>
      <c r="F4311" s="1">
        <v>6173</v>
      </c>
      <c r="G4311" s="1">
        <v>130.99</v>
      </c>
      <c r="H4311" s="1">
        <v>47</v>
      </c>
      <c r="J4311" s="1" t="s">
        <v>48</v>
      </c>
      <c r="K4311" s="9" t="str">
        <f t="shared" si="67"/>
        <v>GPA</v>
      </c>
    </row>
    <row r="4312" spans="1:11" ht="15" customHeight="1">
      <c r="A4312" s="1">
        <v>8</v>
      </c>
      <c r="B4312" s="1">
        <v>1965</v>
      </c>
      <c r="C4312" s="1" t="s">
        <v>53</v>
      </c>
      <c r="D4312" s="1" t="s">
        <v>2127</v>
      </c>
      <c r="E4312" s="1" t="s">
        <v>2128</v>
      </c>
      <c r="F4312" s="1">
        <v>5080</v>
      </c>
      <c r="G4312" s="1">
        <v>103.35</v>
      </c>
      <c r="H4312" s="1">
        <v>49</v>
      </c>
      <c r="J4312" s="1" t="s">
        <v>48</v>
      </c>
      <c r="K4312" s="9" t="str">
        <f t="shared" si="67"/>
        <v>GPA</v>
      </c>
    </row>
    <row r="4313" spans="1:11" ht="15" customHeight="1">
      <c r="A4313" s="1">
        <v>8</v>
      </c>
      <c r="B4313" s="1">
        <v>1965</v>
      </c>
      <c r="C4313" s="1" t="s">
        <v>53</v>
      </c>
      <c r="D4313" s="1" t="s">
        <v>2129</v>
      </c>
      <c r="E4313" s="1" t="s">
        <v>2130</v>
      </c>
      <c r="F4313" s="1">
        <v>3310</v>
      </c>
      <c r="G4313" s="1">
        <v>104.93</v>
      </c>
      <c r="H4313" s="1">
        <v>32</v>
      </c>
      <c r="J4313" s="1" t="s">
        <v>48</v>
      </c>
      <c r="K4313" s="9" t="str">
        <f t="shared" si="67"/>
        <v>GPA</v>
      </c>
    </row>
    <row r="4314" spans="1:11" ht="15" customHeight="1">
      <c r="A4314" s="1">
        <v>8</v>
      </c>
      <c r="B4314" s="1">
        <v>1965</v>
      </c>
      <c r="C4314" s="1" t="s">
        <v>53</v>
      </c>
      <c r="D4314" s="1" t="s">
        <v>2131</v>
      </c>
      <c r="E4314" s="1" t="s">
        <v>2132</v>
      </c>
      <c r="F4314" s="1">
        <v>6538</v>
      </c>
      <c r="G4314" s="1">
        <v>104.59</v>
      </c>
      <c r="H4314" s="1">
        <v>63</v>
      </c>
      <c r="J4314" s="1" t="s">
        <v>48</v>
      </c>
      <c r="K4314" s="9" t="str">
        <f t="shared" si="67"/>
        <v>GPA</v>
      </c>
    </row>
    <row r="4315" spans="1:11" ht="15" customHeight="1">
      <c r="A4315" s="1">
        <v>8</v>
      </c>
      <c r="B4315" s="1">
        <v>1965</v>
      </c>
      <c r="C4315" s="1" t="s">
        <v>53</v>
      </c>
      <c r="D4315" s="1" t="s">
        <v>4360</v>
      </c>
      <c r="E4315" s="1" t="s">
        <v>4361</v>
      </c>
      <c r="F4315" s="1">
        <v>3064</v>
      </c>
      <c r="G4315" s="1">
        <v>79.569999999999993</v>
      </c>
      <c r="H4315" s="1">
        <v>39</v>
      </c>
      <c r="J4315" s="1" t="s">
        <v>48</v>
      </c>
      <c r="K4315" s="9" t="str">
        <f t="shared" si="67"/>
        <v>GPA</v>
      </c>
    </row>
    <row r="4316" spans="1:11" ht="15" customHeight="1">
      <c r="A4316" s="1">
        <v>8</v>
      </c>
      <c r="B4316" s="1">
        <v>1965</v>
      </c>
      <c r="C4316" s="1" t="s">
        <v>20</v>
      </c>
      <c r="D4316" s="1" t="s">
        <v>4362</v>
      </c>
      <c r="E4316" s="1" t="s">
        <v>4363</v>
      </c>
      <c r="F4316" s="1">
        <v>91</v>
      </c>
      <c r="G4316" s="1">
        <v>2.88</v>
      </c>
      <c r="H4316" s="1">
        <v>32</v>
      </c>
      <c r="I4316" s="1">
        <v>0</v>
      </c>
      <c r="J4316" s="1" t="s">
        <v>48</v>
      </c>
      <c r="K4316" s="9" t="str">
        <f t="shared" si="67"/>
        <v>GPA</v>
      </c>
    </row>
    <row r="4317" spans="1:11" ht="15" customHeight="1">
      <c r="A4317" s="1">
        <v>8</v>
      </c>
      <c r="B4317" s="1">
        <v>1965</v>
      </c>
      <c r="C4317" s="1" t="s">
        <v>53</v>
      </c>
      <c r="D4317" s="1" t="s">
        <v>4362</v>
      </c>
      <c r="E4317" s="1" t="s">
        <v>4363</v>
      </c>
      <c r="F4317" s="1">
        <v>3943</v>
      </c>
      <c r="G4317" s="1">
        <v>93.54</v>
      </c>
      <c r="H4317" s="1">
        <v>42</v>
      </c>
      <c r="J4317" s="1" t="s">
        <v>48</v>
      </c>
      <c r="K4317" s="9" t="str">
        <f t="shared" si="67"/>
        <v>GPA</v>
      </c>
    </row>
    <row r="4318" spans="1:11" ht="15" customHeight="1">
      <c r="A4318" s="1">
        <v>8</v>
      </c>
      <c r="B4318" s="1">
        <v>1965</v>
      </c>
      <c r="C4318" s="1" t="s">
        <v>53</v>
      </c>
      <c r="D4318" s="1" t="s">
        <v>2133</v>
      </c>
      <c r="E4318" s="1" t="s">
        <v>2134</v>
      </c>
      <c r="F4318" s="1">
        <v>5160</v>
      </c>
      <c r="G4318" s="1">
        <v>125.46</v>
      </c>
      <c r="H4318" s="1">
        <v>41</v>
      </c>
      <c r="J4318" s="1" t="s">
        <v>48</v>
      </c>
      <c r="K4318" s="9" t="str">
        <f t="shared" si="67"/>
        <v>GPA</v>
      </c>
    </row>
    <row r="4319" spans="1:11" ht="15" customHeight="1">
      <c r="A4319" s="1">
        <v>8</v>
      </c>
      <c r="B4319" s="1">
        <v>1965</v>
      </c>
      <c r="C4319" s="1" t="s">
        <v>53</v>
      </c>
      <c r="D4319" s="1" t="s">
        <v>4364</v>
      </c>
      <c r="E4319" s="1" t="s">
        <v>4365</v>
      </c>
      <c r="F4319" s="1">
        <v>4086</v>
      </c>
      <c r="G4319" s="1">
        <v>103.25</v>
      </c>
      <c r="H4319" s="1">
        <v>40</v>
      </c>
      <c r="J4319" s="1" t="s">
        <v>48</v>
      </c>
      <c r="K4319" s="9" t="str">
        <f t="shared" si="67"/>
        <v>GPA</v>
      </c>
    </row>
    <row r="4320" spans="1:11" ht="15" customHeight="1">
      <c r="A4320" s="1">
        <v>8</v>
      </c>
      <c r="B4320" s="1">
        <v>1965</v>
      </c>
      <c r="C4320" s="1" t="s">
        <v>53</v>
      </c>
      <c r="D4320" s="1" t="s">
        <v>4366</v>
      </c>
      <c r="E4320" s="1" t="s">
        <v>4367</v>
      </c>
      <c r="F4320" s="1">
        <v>3389</v>
      </c>
      <c r="G4320" s="1">
        <v>69.58</v>
      </c>
      <c r="H4320" s="1">
        <v>49</v>
      </c>
      <c r="J4320" s="1" t="s">
        <v>48</v>
      </c>
      <c r="K4320" s="9" t="str">
        <f t="shared" si="67"/>
        <v>GPA</v>
      </c>
    </row>
    <row r="4321" spans="1:11" ht="15" customHeight="1">
      <c r="A4321" s="1">
        <v>8</v>
      </c>
      <c r="B4321" s="1">
        <v>1965</v>
      </c>
      <c r="C4321" s="1" t="s">
        <v>53</v>
      </c>
      <c r="D4321" s="1" t="s">
        <v>2135</v>
      </c>
      <c r="E4321" s="1" t="s">
        <v>2136</v>
      </c>
      <c r="F4321" s="1">
        <v>4446</v>
      </c>
      <c r="G4321" s="1">
        <v>105.31</v>
      </c>
      <c r="H4321" s="1">
        <v>42</v>
      </c>
      <c r="J4321" s="1" t="s">
        <v>48</v>
      </c>
      <c r="K4321" s="9" t="str">
        <f t="shared" si="67"/>
        <v>GPA</v>
      </c>
    </row>
    <row r="4322" spans="1:11" ht="15" customHeight="1">
      <c r="A4322" s="1">
        <v>8</v>
      </c>
      <c r="B4322" s="1">
        <v>1965</v>
      </c>
      <c r="C4322" s="1" t="s">
        <v>53</v>
      </c>
      <c r="D4322" s="1" t="s">
        <v>4368</v>
      </c>
      <c r="E4322" s="1" t="s">
        <v>4369</v>
      </c>
      <c r="F4322" s="1">
        <v>2834</v>
      </c>
      <c r="G4322" s="1">
        <v>71.430000000000007</v>
      </c>
      <c r="H4322" s="1">
        <v>40</v>
      </c>
      <c r="J4322" s="1" t="s">
        <v>48</v>
      </c>
      <c r="K4322" s="9" t="str">
        <f t="shared" si="67"/>
        <v>GPA</v>
      </c>
    </row>
    <row r="4323" spans="1:11" ht="15" customHeight="1">
      <c r="A4323" s="1">
        <v>8</v>
      </c>
      <c r="B4323" s="1">
        <v>1965</v>
      </c>
      <c r="C4323" s="1" t="s">
        <v>53</v>
      </c>
      <c r="D4323" s="1" t="s">
        <v>4370</v>
      </c>
      <c r="E4323" s="1" t="s">
        <v>4371</v>
      </c>
      <c r="F4323" s="1">
        <v>3103</v>
      </c>
      <c r="G4323" s="1">
        <v>65.3</v>
      </c>
      <c r="H4323" s="1">
        <v>48</v>
      </c>
      <c r="J4323" s="1" t="s">
        <v>48</v>
      </c>
      <c r="K4323" s="9" t="str">
        <f t="shared" si="67"/>
        <v>GPA</v>
      </c>
    </row>
    <row r="4324" spans="1:11" ht="15" customHeight="1">
      <c r="A4324" s="1">
        <v>8</v>
      </c>
      <c r="B4324" s="1">
        <v>1965</v>
      </c>
      <c r="C4324" s="1" t="s">
        <v>20</v>
      </c>
      <c r="D4324" s="1" t="s">
        <v>4372</v>
      </c>
      <c r="E4324" s="1" t="s">
        <v>4373</v>
      </c>
      <c r="F4324" s="1">
        <v>247</v>
      </c>
      <c r="G4324" s="1">
        <v>39.119999999999997</v>
      </c>
      <c r="H4324" s="1">
        <v>6</v>
      </c>
      <c r="I4324" s="1">
        <v>0</v>
      </c>
      <c r="J4324" s="1" t="s">
        <v>48</v>
      </c>
      <c r="K4324" s="9" t="str">
        <f t="shared" si="67"/>
        <v>GPA</v>
      </c>
    </row>
    <row r="4325" spans="1:11" ht="15" customHeight="1">
      <c r="A4325" s="1">
        <v>8</v>
      </c>
      <c r="B4325" s="1">
        <v>1965</v>
      </c>
      <c r="C4325" s="1" t="s">
        <v>53</v>
      </c>
      <c r="D4325" s="1" t="s">
        <v>4372</v>
      </c>
      <c r="E4325" s="1" t="s">
        <v>4373</v>
      </c>
      <c r="F4325" s="1">
        <v>2522</v>
      </c>
      <c r="G4325" s="1">
        <v>65.849999999999994</v>
      </c>
      <c r="H4325" s="1">
        <v>38</v>
      </c>
      <c r="J4325" s="1" t="s">
        <v>48</v>
      </c>
      <c r="K4325" s="9" t="str">
        <f t="shared" si="67"/>
        <v>GPA</v>
      </c>
    </row>
    <row r="4326" spans="1:11" ht="15" customHeight="1">
      <c r="A4326" s="1">
        <v>8</v>
      </c>
      <c r="B4326" s="1">
        <v>1965</v>
      </c>
      <c r="C4326" s="1" t="s">
        <v>53</v>
      </c>
      <c r="D4326" s="1" t="s">
        <v>4374</v>
      </c>
      <c r="E4326" s="1" t="s">
        <v>4375</v>
      </c>
      <c r="F4326" s="1">
        <v>5164</v>
      </c>
      <c r="G4326" s="1">
        <v>109.24</v>
      </c>
      <c r="H4326" s="1">
        <v>47</v>
      </c>
      <c r="J4326" s="1" t="s">
        <v>48</v>
      </c>
      <c r="K4326" s="9" t="str">
        <f t="shared" si="67"/>
        <v>GPA</v>
      </c>
    </row>
    <row r="4327" spans="1:11" ht="15" customHeight="1">
      <c r="A4327" s="1">
        <v>8</v>
      </c>
      <c r="B4327" s="1">
        <v>1965</v>
      </c>
      <c r="C4327" s="1" t="s">
        <v>53</v>
      </c>
      <c r="D4327" s="1" t="s">
        <v>4376</v>
      </c>
      <c r="E4327" s="1" t="s">
        <v>4377</v>
      </c>
      <c r="F4327" s="1">
        <v>3260</v>
      </c>
      <c r="G4327" s="1">
        <v>49.25</v>
      </c>
      <c r="H4327" s="1">
        <v>66</v>
      </c>
      <c r="J4327" s="1" t="s">
        <v>48</v>
      </c>
      <c r="K4327" s="9" t="str">
        <f t="shared" si="67"/>
        <v>GPA</v>
      </c>
    </row>
    <row r="4328" spans="1:11" ht="15" customHeight="1">
      <c r="A4328" s="1">
        <v>8</v>
      </c>
      <c r="B4328" s="1">
        <v>1965</v>
      </c>
      <c r="C4328" s="1" t="s">
        <v>53</v>
      </c>
      <c r="D4328" s="1" t="s">
        <v>2143</v>
      </c>
      <c r="E4328" s="1" t="s">
        <v>2144</v>
      </c>
      <c r="F4328" s="1">
        <v>7752</v>
      </c>
      <c r="G4328" s="1">
        <v>142.12</v>
      </c>
      <c r="H4328" s="1">
        <v>55</v>
      </c>
      <c r="J4328" s="1" t="s">
        <v>48</v>
      </c>
      <c r="K4328" s="9" t="str">
        <f t="shared" si="67"/>
        <v>GPA</v>
      </c>
    </row>
    <row r="4329" spans="1:11" ht="15" customHeight="1">
      <c r="A4329" s="1">
        <v>8</v>
      </c>
      <c r="B4329" s="1">
        <v>1965</v>
      </c>
      <c r="C4329" s="1" t="s">
        <v>53</v>
      </c>
      <c r="D4329" s="1" t="s">
        <v>4378</v>
      </c>
      <c r="E4329" s="1" t="s">
        <v>4379</v>
      </c>
      <c r="F4329" s="1">
        <v>2844</v>
      </c>
      <c r="G4329" s="1">
        <v>48.3</v>
      </c>
      <c r="H4329" s="1">
        <v>59</v>
      </c>
      <c r="J4329" s="1" t="s">
        <v>48</v>
      </c>
      <c r="K4329" s="9" t="str">
        <f t="shared" si="67"/>
        <v>GPA</v>
      </c>
    </row>
    <row r="4330" spans="1:11" ht="15" customHeight="1">
      <c r="A4330" s="1">
        <v>8</v>
      </c>
      <c r="B4330" s="1">
        <v>1965</v>
      </c>
      <c r="C4330" s="1" t="s">
        <v>53</v>
      </c>
      <c r="D4330" s="1" t="s">
        <v>2145</v>
      </c>
      <c r="E4330" s="1" t="s">
        <v>2146</v>
      </c>
      <c r="F4330" s="1">
        <v>3453</v>
      </c>
      <c r="G4330" s="1">
        <v>127.37</v>
      </c>
      <c r="H4330" s="1">
        <v>27</v>
      </c>
      <c r="J4330" s="1" t="s">
        <v>48</v>
      </c>
      <c r="K4330" s="9" t="str">
        <f t="shared" si="67"/>
        <v>GPA</v>
      </c>
    </row>
    <row r="4331" spans="1:11" ht="15" customHeight="1">
      <c r="A4331" s="1">
        <v>8</v>
      </c>
      <c r="B4331" s="1">
        <v>1965</v>
      </c>
      <c r="C4331" s="1" t="s">
        <v>53</v>
      </c>
      <c r="D4331" s="1" t="s">
        <v>4380</v>
      </c>
      <c r="E4331" s="1" t="s">
        <v>4381</v>
      </c>
      <c r="F4331" s="1">
        <v>4395</v>
      </c>
      <c r="G4331" s="1">
        <v>125.18</v>
      </c>
      <c r="H4331" s="1">
        <v>35</v>
      </c>
      <c r="J4331" s="1" t="s">
        <v>48</v>
      </c>
      <c r="K4331" s="9" t="str">
        <f t="shared" si="67"/>
        <v>GPA</v>
      </c>
    </row>
    <row r="4332" spans="1:11" ht="15" customHeight="1">
      <c r="A4332" s="1">
        <v>8</v>
      </c>
      <c r="B4332" s="1">
        <v>1965</v>
      </c>
      <c r="C4332" s="1" t="s">
        <v>53</v>
      </c>
      <c r="D4332" s="1" t="s">
        <v>4382</v>
      </c>
      <c r="E4332" s="1" t="s">
        <v>4383</v>
      </c>
      <c r="F4332" s="1">
        <v>3037</v>
      </c>
      <c r="G4332" s="1">
        <v>93.09</v>
      </c>
      <c r="H4332" s="1">
        <v>33</v>
      </c>
      <c r="J4332" s="1" t="s">
        <v>48</v>
      </c>
      <c r="K4332" s="9" t="str">
        <f t="shared" si="67"/>
        <v>GPA</v>
      </c>
    </row>
    <row r="4333" spans="1:11" ht="15" customHeight="1">
      <c r="A4333" s="1">
        <v>8</v>
      </c>
      <c r="B4333" s="1">
        <v>1965</v>
      </c>
      <c r="C4333" s="1" t="s">
        <v>53</v>
      </c>
      <c r="D4333" s="1" t="s">
        <v>4384</v>
      </c>
      <c r="E4333" s="1" t="s">
        <v>4385</v>
      </c>
      <c r="F4333" s="1">
        <v>978</v>
      </c>
      <c r="G4333" s="1">
        <v>58.42</v>
      </c>
      <c r="H4333" s="1">
        <v>17</v>
      </c>
      <c r="J4333" s="1" t="s">
        <v>48</v>
      </c>
      <c r="K4333" s="9" t="str">
        <f t="shared" si="67"/>
        <v>GPA</v>
      </c>
    </row>
    <row r="4334" spans="1:11" ht="15" customHeight="1">
      <c r="A4334" s="1">
        <v>8</v>
      </c>
      <c r="B4334" s="1">
        <v>1965</v>
      </c>
      <c r="C4334" s="1" t="s">
        <v>53</v>
      </c>
      <c r="D4334" s="1" t="s">
        <v>4386</v>
      </c>
      <c r="E4334" s="1" t="s">
        <v>4387</v>
      </c>
      <c r="F4334" s="1">
        <v>4125</v>
      </c>
      <c r="G4334" s="1">
        <v>95.25</v>
      </c>
      <c r="H4334" s="1">
        <v>43</v>
      </c>
      <c r="J4334" s="1" t="s">
        <v>48</v>
      </c>
      <c r="K4334" s="9" t="str">
        <f t="shared" si="67"/>
        <v>GPA</v>
      </c>
    </row>
    <row r="4335" spans="1:11" ht="15" customHeight="1">
      <c r="A4335" s="1">
        <v>8</v>
      </c>
      <c r="B4335" s="1">
        <v>1965</v>
      </c>
      <c r="C4335" s="1" t="s">
        <v>53</v>
      </c>
      <c r="D4335" s="1" t="s">
        <v>4388</v>
      </c>
      <c r="E4335" s="1" t="s">
        <v>4389</v>
      </c>
      <c r="F4335" s="1">
        <v>3132</v>
      </c>
      <c r="G4335" s="1">
        <v>73.39</v>
      </c>
      <c r="H4335" s="1">
        <v>43</v>
      </c>
      <c r="J4335" s="1" t="s">
        <v>48</v>
      </c>
      <c r="K4335" s="9" t="str">
        <f t="shared" si="67"/>
        <v>GPA</v>
      </c>
    </row>
    <row r="4336" spans="1:11" ht="15" customHeight="1">
      <c r="A4336" s="1">
        <v>8</v>
      </c>
      <c r="B4336" s="1">
        <v>1965</v>
      </c>
      <c r="C4336" s="1" t="s">
        <v>53</v>
      </c>
      <c r="D4336" s="1" t="s">
        <v>4390</v>
      </c>
      <c r="E4336" s="1" t="s">
        <v>4391</v>
      </c>
      <c r="F4336" s="1">
        <v>3812</v>
      </c>
      <c r="G4336" s="1">
        <v>68.34</v>
      </c>
      <c r="H4336" s="1">
        <v>56</v>
      </c>
      <c r="J4336" s="1" t="s">
        <v>48</v>
      </c>
      <c r="K4336" s="9" t="str">
        <f t="shared" si="67"/>
        <v>GPA</v>
      </c>
    </row>
    <row r="4337" spans="1:11" ht="15" customHeight="1">
      <c r="A4337" s="1">
        <v>8</v>
      </c>
      <c r="B4337" s="1">
        <v>1965</v>
      </c>
      <c r="C4337" s="1" t="s">
        <v>53</v>
      </c>
      <c r="D4337" s="1" t="s">
        <v>4392</v>
      </c>
      <c r="E4337" s="1" t="s">
        <v>4393</v>
      </c>
      <c r="F4337" s="1">
        <v>2731</v>
      </c>
      <c r="G4337" s="1">
        <v>66.56</v>
      </c>
      <c r="H4337" s="1">
        <v>41</v>
      </c>
      <c r="J4337" s="1" t="s">
        <v>48</v>
      </c>
      <c r="K4337" s="9" t="str">
        <f t="shared" si="67"/>
        <v>GPA</v>
      </c>
    </row>
    <row r="4338" spans="1:11" ht="15" customHeight="1">
      <c r="A4338" s="1">
        <v>8</v>
      </c>
      <c r="B4338" s="1">
        <v>1965</v>
      </c>
      <c r="C4338" s="1" t="s">
        <v>53</v>
      </c>
      <c r="D4338" s="1" t="s">
        <v>4394</v>
      </c>
      <c r="E4338" s="1" t="s">
        <v>4395</v>
      </c>
      <c r="F4338" s="1">
        <v>1950</v>
      </c>
      <c r="G4338" s="1">
        <v>64.319999999999993</v>
      </c>
      <c r="H4338" s="1">
        <v>30</v>
      </c>
      <c r="J4338" s="1" t="s">
        <v>48</v>
      </c>
      <c r="K4338" s="9" t="str">
        <f t="shared" si="67"/>
        <v>GPA</v>
      </c>
    </row>
    <row r="4339" spans="1:11" ht="15" customHeight="1">
      <c r="A4339" s="1">
        <v>8</v>
      </c>
      <c r="B4339" s="1">
        <v>1965</v>
      </c>
      <c r="C4339" s="1" t="s">
        <v>53</v>
      </c>
      <c r="D4339" s="1" t="s">
        <v>4396</v>
      </c>
      <c r="E4339" s="1" t="s">
        <v>4397</v>
      </c>
      <c r="F4339" s="1">
        <v>29</v>
      </c>
      <c r="G4339" s="1">
        <v>1.34</v>
      </c>
      <c r="H4339" s="1">
        <v>22</v>
      </c>
      <c r="J4339" s="1" t="s">
        <v>48</v>
      </c>
      <c r="K4339" s="9" t="str">
        <f t="shared" si="67"/>
        <v>GPA</v>
      </c>
    </row>
    <row r="4340" spans="1:11" ht="15" customHeight="1">
      <c r="A4340" s="1">
        <v>8</v>
      </c>
      <c r="B4340" s="1">
        <v>1965</v>
      </c>
      <c r="C4340" s="1" t="s">
        <v>53</v>
      </c>
      <c r="D4340" s="1" t="s">
        <v>4398</v>
      </c>
      <c r="E4340" s="1" t="s">
        <v>4399</v>
      </c>
      <c r="F4340" s="1">
        <v>4732</v>
      </c>
      <c r="G4340" s="1">
        <v>78.64</v>
      </c>
      <c r="H4340" s="1">
        <v>60</v>
      </c>
      <c r="J4340" s="1" t="s">
        <v>48</v>
      </c>
      <c r="K4340" s="9" t="str">
        <f t="shared" si="67"/>
        <v>GPA</v>
      </c>
    </row>
    <row r="4341" spans="1:11" ht="15" customHeight="1">
      <c r="A4341" s="1">
        <v>8</v>
      </c>
      <c r="B4341" s="1">
        <v>1965</v>
      </c>
      <c r="C4341" s="1" t="s">
        <v>53</v>
      </c>
      <c r="D4341" s="1" t="s">
        <v>4400</v>
      </c>
      <c r="E4341" s="1" t="s">
        <v>4401</v>
      </c>
      <c r="F4341" s="1">
        <v>2454</v>
      </c>
      <c r="G4341" s="1">
        <v>32.979999999999997</v>
      </c>
      <c r="H4341" s="1">
        <v>74</v>
      </c>
      <c r="J4341" s="1" t="s">
        <v>48</v>
      </c>
      <c r="K4341" s="9" t="str">
        <f t="shared" si="67"/>
        <v>GPA</v>
      </c>
    </row>
    <row r="4342" spans="1:11" ht="15" customHeight="1">
      <c r="A4342" s="1">
        <v>8</v>
      </c>
      <c r="B4342" s="1">
        <v>1965</v>
      </c>
      <c r="C4342" s="1" t="s">
        <v>53</v>
      </c>
      <c r="D4342" s="1" t="s">
        <v>4402</v>
      </c>
      <c r="E4342" s="1" t="s">
        <v>4403</v>
      </c>
      <c r="F4342" s="1">
        <v>1441</v>
      </c>
      <c r="G4342" s="1">
        <v>54.48</v>
      </c>
      <c r="H4342" s="1">
        <v>26</v>
      </c>
      <c r="J4342" s="1" t="s">
        <v>48</v>
      </c>
      <c r="K4342" s="9" t="str">
        <f t="shared" si="67"/>
        <v>GPA</v>
      </c>
    </row>
    <row r="4343" spans="1:11" ht="15" customHeight="1">
      <c r="A4343" s="1">
        <v>8</v>
      </c>
      <c r="B4343" s="1">
        <v>1965</v>
      </c>
      <c r="C4343" s="1" t="s">
        <v>53</v>
      </c>
      <c r="D4343" s="1" t="s">
        <v>4404</v>
      </c>
      <c r="E4343" s="1" t="s">
        <v>4405</v>
      </c>
      <c r="F4343" s="1">
        <v>202</v>
      </c>
      <c r="G4343" s="1">
        <v>7.82</v>
      </c>
      <c r="H4343" s="1">
        <v>26</v>
      </c>
      <c r="J4343" s="1" t="s">
        <v>48</v>
      </c>
      <c r="K4343" s="9" t="str">
        <f t="shared" si="67"/>
        <v>GPA</v>
      </c>
    </row>
    <row r="4344" spans="1:11" ht="15" customHeight="1">
      <c r="A4344" s="1">
        <v>8</v>
      </c>
      <c r="B4344" s="1">
        <v>1965</v>
      </c>
      <c r="C4344" s="1" t="s">
        <v>53</v>
      </c>
      <c r="D4344" s="1" t="s">
        <v>4406</v>
      </c>
      <c r="E4344" s="1" t="s">
        <v>4407</v>
      </c>
      <c r="F4344" s="1">
        <v>2537</v>
      </c>
      <c r="G4344" s="1">
        <v>67.73</v>
      </c>
      <c r="H4344" s="1">
        <v>37</v>
      </c>
      <c r="J4344" s="1" t="s">
        <v>48</v>
      </c>
      <c r="K4344" s="9" t="str">
        <f t="shared" si="67"/>
        <v>GPA</v>
      </c>
    </row>
    <row r="4345" spans="1:11" ht="15" customHeight="1">
      <c r="A4345" s="1">
        <v>8</v>
      </c>
      <c r="B4345" s="1">
        <v>1965</v>
      </c>
      <c r="C4345" s="1" t="s">
        <v>53</v>
      </c>
      <c r="D4345" s="1" t="s">
        <v>4408</v>
      </c>
      <c r="E4345" s="1" t="s">
        <v>4409</v>
      </c>
      <c r="F4345" s="1">
        <v>670</v>
      </c>
      <c r="G4345" s="1">
        <v>23.37</v>
      </c>
      <c r="H4345" s="1">
        <v>29</v>
      </c>
      <c r="J4345" s="1" t="s">
        <v>48</v>
      </c>
      <c r="K4345" s="9" t="str">
        <f t="shared" si="67"/>
        <v>GPA</v>
      </c>
    </row>
    <row r="4346" spans="1:11" ht="15" customHeight="1">
      <c r="A4346" s="1">
        <v>8</v>
      </c>
      <c r="B4346" s="1">
        <v>1965</v>
      </c>
      <c r="C4346" s="1" t="s">
        <v>53</v>
      </c>
      <c r="D4346" s="1" t="s">
        <v>4410</v>
      </c>
      <c r="E4346" s="1" t="s">
        <v>4411</v>
      </c>
      <c r="F4346" s="1">
        <v>1004</v>
      </c>
      <c r="G4346" s="1">
        <v>31.21</v>
      </c>
      <c r="H4346" s="1">
        <v>32</v>
      </c>
      <c r="J4346" s="1" t="s">
        <v>48</v>
      </c>
      <c r="K4346" s="9" t="str">
        <f t="shared" si="67"/>
        <v>GPA</v>
      </c>
    </row>
    <row r="4347" spans="1:11" ht="15" customHeight="1">
      <c r="A4347" s="1">
        <v>8</v>
      </c>
      <c r="B4347" s="1">
        <v>1965</v>
      </c>
      <c r="C4347" s="1" t="s">
        <v>53</v>
      </c>
      <c r="D4347" s="1" t="s">
        <v>4412</v>
      </c>
      <c r="E4347" s="1" t="s">
        <v>4413</v>
      </c>
      <c r="F4347" s="1">
        <v>905</v>
      </c>
      <c r="G4347" s="1">
        <v>25.03</v>
      </c>
      <c r="H4347" s="1">
        <v>36</v>
      </c>
      <c r="J4347" s="1" t="s">
        <v>48</v>
      </c>
      <c r="K4347" s="9" t="str">
        <f t="shared" si="67"/>
        <v>GPA</v>
      </c>
    </row>
    <row r="4348" spans="1:11" ht="15" customHeight="1">
      <c r="A4348" s="1">
        <v>8</v>
      </c>
      <c r="B4348" s="1">
        <v>1965</v>
      </c>
      <c r="C4348" s="1" t="s">
        <v>53</v>
      </c>
      <c r="D4348" s="1" t="s">
        <v>4414</v>
      </c>
      <c r="E4348" s="1" t="s">
        <v>4415</v>
      </c>
      <c r="F4348" s="1">
        <v>755</v>
      </c>
      <c r="G4348" s="1">
        <v>21.19</v>
      </c>
      <c r="H4348" s="1">
        <v>36</v>
      </c>
      <c r="J4348" s="1" t="s">
        <v>48</v>
      </c>
      <c r="K4348" s="9" t="str">
        <f t="shared" si="67"/>
        <v>GPA</v>
      </c>
    </row>
    <row r="4349" spans="1:11" ht="15" customHeight="1">
      <c r="A4349" s="1">
        <v>8</v>
      </c>
      <c r="B4349" s="1">
        <v>1965</v>
      </c>
      <c r="C4349" s="1" t="s">
        <v>53</v>
      </c>
      <c r="D4349" s="1" t="s">
        <v>4416</v>
      </c>
      <c r="E4349" s="1" t="s">
        <v>4417</v>
      </c>
      <c r="F4349" s="1">
        <v>2836</v>
      </c>
      <c r="G4349" s="1">
        <v>51.72</v>
      </c>
      <c r="H4349" s="1">
        <v>55</v>
      </c>
      <c r="J4349" s="1" t="s">
        <v>48</v>
      </c>
      <c r="K4349" s="9" t="str">
        <f t="shared" si="67"/>
        <v>GPA</v>
      </c>
    </row>
    <row r="4350" spans="1:11" ht="15" customHeight="1">
      <c r="A4350" s="1">
        <v>8</v>
      </c>
      <c r="B4350" s="1">
        <v>1965</v>
      </c>
      <c r="C4350" s="1" t="s">
        <v>53</v>
      </c>
      <c r="D4350" s="1" t="s">
        <v>4418</v>
      </c>
      <c r="E4350" s="1" t="s">
        <v>4419</v>
      </c>
      <c r="F4350" s="1">
        <v>2873</v>
      </c>
      <c r="G4350" s="1">
        <v>59.35</v>
      </c>
      <c r="H4350" s="1">
        <v>48</v>
      </c>
      <c r="J4350" s="1" t="s">
        <v>48</v>
      </c>
      <c r="K4350" s="9" t="str">
        <f t="shared" si="67"/>
        <v>GPA</v>
      </c>
    </row>
    <row r="4351" spans="1:11" ht="15" customHeight="1">
      <c r="A4351" s="1">
        <v>8</v>
      </c>
      <c r="B4351" s="1">
        <v>1965</v>
      </c>
      <c r="C4351" s="1" t="s">
        <v>53</v>
      </c>
      <c r="D4351" s="1" t="s">
        <v>4420</v>
      </c>
      <c r="E4351" s="1" t="s">
        <v>4421</v>
      </c>
      <c r="F4351" s="1">
        <v>338</v>
      </c>
      <c r="G4351" s="1">
        <v>17.8</v>
      </c>
      <c r="H4351" s="1">
        <v>19</v>
      </c>
      <c r="J4351" s="1" t="s">
        <v>48</v>
      </c>
      <c r="K4351" s="9" t="str">
        <f t="shared" si="67"/>
        <v>GPA</v>
      </c>
    </row>
    <row r="4352" spans="1:11" ht="15" customHeight="1">
      <c r="A4352" s="1">
        <v>8</v>
      </c>
      <c r="B4352" s="1">
        <v>1965</v>
      </c>
      <c r="C4352" s="1" t="s">
        <v>53</v>
      </c>
      <c r="D4352" s="1" t="s">
        <v>4422</v>
      </c>
      <c r="E4352" s="1" t="s">
        <v>4423</v>
      </c>
      <c r="F4352" s="1">
        <v>1130</v>
      </c>
      <c r="G4352" s="1">
        <v>32.43</v>
      </c>
      <c r="H4352" s="1">
        <v>35</v>
      </c>
      <c r="J4352" s="1" t="s">
        <v>48</v>
      </c>
      <c r="K4352" s="9" t="str">
        <f t="shared" si="67"/>
        <v>GPA</v>
      </c>
    </row>
    <row r="4353" spans="1:11" ht="15" customHeight="1">
      <c r="A4353" s="1">
        <v>8</v>
      </c>
      <c r="B4353" s="1">
        <v>1965</v>
      </c>
      <c r="C4353" s="1" t="s">
        <v>53</v>
      </c>
      <c r="D4353" s="1" t="s">
        <v>4424</v>
      </c>
      <c r="E4353" s="1" t="s">
        <v>4425</v>
      </c>
      <c r="F4353" s="1">
        <v>580</v>
      </c>
      <c r="G4353" s="1">
        <v>18.260000000000002</v>
      </c>
      <c r="H4353" s="1">
        <v>32</v>
      </c>
      <c r="J4353" s="1" t="s">
        <v>48</v>
      </c>
      <c r="K4353" s="9" t="str">
        <f t="shared" si="67"/>
        <v>GPA</v>
      </c>
    </row>
    <row r="4354" spans="1:11" ht="15" customHeight="1">
      <c r="A4354" s="1">
        <v>8</v>
      </c>
      <c r="B4354" s="1">
        <v>1965</v>
      </c>
      <c r="C4354" s="1" t="s">
        <v>53</v>
      </c>
      <c r="D4354" s="1" t="s">
        <v>4426</v>
      </c>
      <c r="E4354" s="1" t="s">
        <v>4427</v>
      </c>
      <c r="F4354" s="1">
        <v>1844</v>
      </c>
      <c r="G4354" s="1">
        <v>46.25</v>
      </c>
      <c r="H4354" s="1">
        <v>40</v>
      </c>
      <c r="J4354" s="1" t="s">
        <v>48</v>
      </c>
      <c r="K4354" s="9" t="str">
        <f t="shared" ref="K4354:K4417" si="68">IF(J4354&lt;&gt;"",IF(OR(UPPER(J4354)="TERCEIRO",UPPER(J4354)="TERCEIRA"),"TERCEIRA",IF(UPPER(J4354)="GPA","GPA",J4354)),IF(LEFT(D4354,1)="T","TERCEIRA","GPA"))</f>
        <v>GPA</v>
      </c>
    </row>
    <row r="4355" spans="1:11" ht="15" customHeight="1">
      <c r="A4355" s="1">
        <v>8</v>
      </c>
      <c r="B4355" s="1">
        <v>1965</v>
      </c>
      <c r="C4355" s="1" t="s">
        <v>53</v>
      </c>
      <c r="D4355" s="1" t="s">
        <v>4428</v>
      </c>
      <c r="E4355" s="1" t="s">
        <v>4429</v>
      </c>
      <c r="F4355" s="1">
        <v>1779</v>
      </c>
      <c r="G4355" s="1">
        <v>39.700000000000003</v>
      </c>
      <c r="H4355" s="1">
        <v>45</v>
      </c>
      <c r="J4355" s="1" t="s">
        <v>48</v>
      </c>
      <c r="K4355" s="9" t="str">
        <f t="shared" si="68"/>
        <v>GPA</v>
      </c>
    </row>
    <row r="4356" spans="1:11" ht="15" customHeight="1">
      <c r="A4356" s="1">
        <v>8</v>
      </c>
      <c r="B4356" s="1">
        <v>1965</v>
      </c>
      <c r="C4356" s="1" t="s">
        <v>53</v>
      </c>
      <c r="D4356" s="1" t="s">
        <v>4430</v>
      </c>
      <c r="E4356" s="1" t="s">
        <v>4431</v>
      </c>
      <c r="F4356" s="1">
        <v>2089</v>
      </c>
      <c r="G4356" s="1">
        <v>62.89</v>
      </c>
      <c r="H4356" s="1">
        <v>33</v>
      </c>
      <c r="J4356" s="1" t="s">
        <v>48</v>
      </c>
      <c r="K4356" s="9" t="str">
        <f t="shared" si="68"/>
        <v>GPA</v>
      </c>
    </row>
    <row r="4357" spans="1:11" ht="15" customHeight="1">
      <c r="A4357" s="1">
        <v>8</v>
      </c>
      <c r="B4357" s="1">
        <v>1965</v>
      </c>
      <c r="C4357" s="1" t="s">
        <v>53</v>
      </c>
      <c r="D4357" s="1" t="s">
        <v>4432</v>
      </c>
      <c r="E4357" s="1" t="s">
        <v>4433</v>
      </c>
      <c r="F4357" s="1">
        <v>766</v>
      </c>
      <c r="G4357" s="1">
        <v>31.65</v>
      </c>
      <c r="H4357" s="1">
        <v>24</v>
      </c>
      <c r="J4357" s="1" t="s">
        <v>48</v>
      </c>
      <c r="K4357" s="9" t="str">
        <f t="shared" si="68"/>
        <v>GPA</v>
      </c>
    </row>
    <row r="4358" spans="1:11" ht="15" customHeight="1">
      <c r="A4358" s="1">
        <v>8</v>
      </c>
      <c r="B4358" s="1">
        <v>1965</v>
      </c>
      <c r="C4358" s="1" t="s">
        <v>53</v>
      </c>
      <c r="D4358" s="1" t="s">
        <v>4434</v>
      </c>
      <c r="E4358" s="1" t="s">
        <v>4435</v>
      </c>
      <c r="F4358" s="1">
        <v>2514</v>
      </c>
      <c r="G4358" s="1">
        <v>63.08</v>
      </c>
      <c r="H4358" s="1">
        <v>40</v>
      </c>
      <c r="J4358" s="1" t="s">
        <v>48</v>
      </c>
      <c r="K4358" s="9" t="str">
        <f t="shared" si="68"/>
        <v>GPA</v>
      </c>
    </row>
    <row r="4359" spans="1:11" ht="15" customHeight="1">
      <c r="A4359" s="1">
        <v>8</v>
      </c>
      <c r="B4359" s="1">
        <v>1965</v>
      </c>
      <c r="C4359" s="1" t="s">
        <v>53</v>
      </c>
      <c r="D4359" s="1" t="s">
        <v>4436</v>
      </c>
      <c r="E4359" s="1" t="s">
        <v>4437</v>
      </c>
      <c r="F4359" s="1">
        <v>340</v>
      </c>
      <c r="G4359" s="1">
        <v>13.09</v>
      </c>
      <c r="H4359" s="1">
        <v>26</v>
      </c>
      <c r="J4359" s="1" t="s">
        <v>48</v>
      </c>
      <c r="K4359" s="9" t="str">
        <f t="shared" si="68"/>
        <v>GPA</v>
      </c>
    </row>
    <row r="4360" spans="1:11" ht="15" customHeight="1">
      <c r="A4360" s="1">
        <v>8</v>
      </c>
      <c r="B4360" s="1">
        <v>1965</v>
      </c>
      <c r="C4360" s="1" t="s">
        <v>53</v>
      </c>
      <c r="D4360" s="1" t="s">
        <v>4438</v>
      </c>
      <c r="E4360" s="1" t="s">
        <v>4439</v>
      </c>
      <c r="F4360" s="1">
        <v>2584</v>
      </c>
      <c r="G4360" s="1">
        <v>59.34</v>
      </c>
      <c r="H4360" s="1">
        <v>44</v>
      </c>
      <c r="J4360" s="1" t="s">
        <v>48</v>
      </c>
      <c r="K4360" s="9" t="str">
        <f t="shared" si="68"/>
        <v>GPA</v>
      </c>
    </row>
    <row r="4361" spans="1:11" ht="15" customHeight="1">
      <c r="A4361" s="1">
        <v>8</v>
      </c>
      <c r="B4361" s="1">
        <v>1965</v>
      </c>
      <c r="C4361" s="1" t="s">
        <v>53</v>
      </c>
      <c r="D4361" s="1" t="s">
        <v>4440</v>
      </c>
      <c r="E4361" s="1" t="s">
        <v>4441</v>
      </c>
      <c r="F4361" s="1">
        <v>1751</v>
      </c>
      <c r="G4361" s="1">
        <v>52.67</v>
      </c>
      <c r="H4361" s="1">
        <v>33</v>
      </c>
      <c r="J4361" s="1" t="s">
        <v>48</v>
      </c>
      <c r="K4361" s="9" t="str">
        <f t="shared" si="68"/>
        <v>GPA</v>
      </c>
    </row>
    <row r="4362" spans="1:11" ht="15" customHeight="1">
      <c r="A4362" s="1">
        <v>8</v>
      </c>
      <c r="B4362" s="1">
        <v>1965</v>
      </c>
      <c r="C4362" s="1" t="s">
        <v>53</v>
      </c>
      <c r="D4362" s="1" t="s">
        <v>4442</v>
      </c>
      <c r="E4362" s="1" t="s">
        <v>4443</v>
      </c>
      <c r="F4362" s="1">
        <v>698</v>
      </c>
      <c r="G4362" s="1">
        <v>26.55</v>
      </c>
      <c r="H4362" s="1">
        <v>26</v>
      </c>
      <c r="J4362" s="1" t="s">
        <v>48</v>
      </c>
      <c r="K4362" s="9" t="str">
        <f t="shared" si="68"/>
        <v>GPA</v>
      </c>
    </row>
    <row r="4363" spans="1:11" ht="15" customHeight="1">
      <c r="A4363" s="1">
        <v>8</v>
      </c>
      <c r="B4363" s="1">
        <v>1965</v>
      </c>
      <c r="C4363" s="1" t="s">
        <v>53</v>
      </c>
      <c r="D4363" s="1" t="s">
        <v>4444</v>
      </c>
      <c r="E4363" s="1" t="s">
        <v>4445</v>
      </c>
      <c r="F4363" s="1">
        <v>749</v>
      </c>
      <c r="G4363" s="1">
        <v>30.97</v>
      </c>
      <c r="H4363" s="1">
        <v>24</v>
      </c>
      <c r="J4363" s="1" t="s">
        <v>48</v>
      </c>
      <c r="K4363" s="9" t="str">
        <f t="shared" si="68"/>
        <v>GPA</v>
      </c>
    </row>
    <row r="4364" spans="1:11" ht="15" customHeight="1">
      <c r="A4364" s="1">
        <v>8</v>
      </c>
      <c r="B4364" s="1">
        <v>1965</v>
      </c>
      <c r="C4364" s="1" t="s">
        <v>53</v>
      </c>
      <c r="D4364" s="1" t="s">
        <v>4446</v>
      </c>
      <c r="E4364" s="1" t="s">
        <v>4447</v>
      </c>
      <c r="F4364" s="1">
        <v>947</v>
      </c>
      <c r="G4364" s="1">
        <v>38.64</v>
      </c>
      <c r="H4364" s="1">
        <v>25</v>
      </c>
      <c r="J4364" s="1" t="s">
        <v>48</v>
      </c>
      <c r="K4364" s="9" t="str">
        <f t="shared" si="68"/>
        <v>GPA</v>
      </c>
    </row>
    <row r="4365" spans="1:11" ht="15" customHeight="1">
      <c r="A4365" s="1">
        <v>8</v>
      </c>
      <c r="B4365" s="1">
        <v>1965</v>
      </c>
      <c r="C4365" s="1" t="s">
        <v>53</v>
      </c>
      <c r="D4365" s="1" t="s">
        <v>4448</v>
      </c>
      <c r="E4365" s="1" t="s">
        <v>4449</v>
      </c>
      <c r="F4365" s="1">
        <v>532</v>
      </c>
      <c r="G4365" s="1">
        <v>22.69</v>
      </c>
      <c r="H4365" s="1">
        <v>23</v>
      </c>
      <c r="J4365" s="1" t="s">
        <v>48</v>
      </c>
      <c r="K4365" s="9" t="str">
        <f t="shared" si="68"/>
        <v>GPA</v>
      </c>
    </row>
    <row r="4366" spans="1:11" ht="15" customHeight="1">
      <c r="A4366" s="1">
        <v>8</v>
      </c>
      <c r="B4366" s="1">
        <v>1965</v>
      </c>
      <c r="C4366" s="1" t="s">
        <v>53</v>
      </c>
      <c r="D4366" s="1" t="s">
        <v>4450</v>
      </c>
      <c r="E4366" s="1" t="s">
        <v>4451</v>
      </c>
      <c r="F4366" s="1">
        <v>1235</v>
      </c>
      <c r="G4366" s="1">
        <v>36.64</v>
      </c>
      <c r="H4366" s="1">
        <v>34</v>
      </c>
      <c r="J4366" s="1" t="s">
        <v>48</v>
      </c>
      <c r="K4366" s="9" t="str">
        <f t="shared" si="68"/>
        <v>GPA</v>
      </c>
    </row>
    <row r="4367" spans="1:11" ht="15" customHeight="1">
      <c r="A4367" s="1">
        <v>8</v>
      </c>
      <c r="B4367" s="1">
        <v>1965</v>
      </c>
      <c r="C4367" s="1" t="s">
        <v>53</v>
      </c>
      <c r="D4367" s="1" t="s">
        <v>4452</v>
      </c>
      <c r="E4367" s="1" t="s">
        <v>4453</v>
      </c>
      <c r="F4367" s="1">
        <v>2624</v>
      </c>
      <c r="G4367" s="1">
        <v>55.51</v>
      </c>
      <c r="H4367" s="1">
        <v>47</v>
      </c>
      <c r="J4367" s="1" t="s">
        <v>48</v>
      </c>
      <c r="K4367" s="9" t="str">
        <f t="shared" si="68"/>
        <v>GPA</v>
      </c>
    </row>
    <row r="4368" spans="1:11" ht="15" customHeight="1">
      <c r="A4368" s="1">
        <v>8</v>
      </c>
      <c r="B4368" s="1">
        <v>1965</v>
      </c>
      <c r="C4368" s="1" t="s">
        <v>53</v>
      </c>
      <c r="D4368" s="1" t="s">
        <v>4454</v>
      </c>
      <c r="E4368" s="1" t="s">
        <v>4455</v>
      </c>
      <c r="F4368" s="1">
        <v>314</v>
      </c>
      <c r="G4368" s="1">
        <v>17.22</v>
      </c>
      <c r="H4368" s="1">
        <v>18</v>
      </c>
      <c r="J4368" s="1" t="s">
        <v>48</v>
      </c>
      <c r="K4368" s="9" t="str">
        <f t="shared" si="68"/>
        <v>GPA</v>
      </c>
    </row>
    <row r="4369" spans="1:11" ht="15" customHeight="1">
      <c r="A4369" s="1">
        <v>8</v>
      </c>
      <c r="B4369" s="1">
        <v>1965</v>
      </c>
      <c r="C4369" s="1" t="s">
        <v>53</v>
      </c>
      <c r="D4369" s="1" t="s">
        <v>4456</v>
      </c>
      <c r="E4369" s="1" t="s">
        <v>4457</v>
      </c>
      <c r="F4369" s="1">
        <v>689</v>
      </c>
      <c r="G4369" s="1">
        <v>17.29</v>
      </c>
      <c r="H4369" s="1">
        <v>40</v>
      </c>
      <c r="J4369" s="1" t="s">
        <v>48</v>
      </c>
      <c r="K4369" s="9" t="str">
        <f t="shared" si="68"/>
        <v>GPA</v>
      </c>
    </row>
    <row r="4370" spans="1:11" ht="15" customHeight="1">
      <c r="A4370" s="1">
        <v>8</v>
      </c>
      <c r="B4370" s="1">
        <v>1965</v>
      </c>
      <c r="C4370" s="1" t="s">
        <v>53</v>
      </c>
      <c r="D4370" s="1" t="s">
        <v>4458</v>
      </c>
      <c r="E4370" s="1" t="s">
        <v>4459</v>
      </c>
      <c r="F4370" s="1">
        <v>242</v>
      </c>
      <c r="G4370" s="1">
        <v>12.4</v>
      </c>
      <c r="H4370" s="1">
        <v>20</v>
      </c>
      <c r="J4370" s="1" t="s">
        <v>48</v>
      </c>
      <c r="K4370" s="9" t="str">
        <f t="shared" si="68"/>
        <v>GPA</v>
      </c>
    </row>
    <row r="4371" spans="1:11" ht="15" customHeight="1">
      <c r="A4371" s="1">
        <v>8</v>
      </c>
      <c r="B4371" s="1">
        <v>1965</v>
      </c>
      <c r="C4371" s="1" t="s">
        <v>53</v>
      </c>
      <c r="D4371" s="1" t="s">
        <v>4460</v>
      </c>
      <c r="E4371" s="1" t="s">
        <v>4461</v>
      </c>
      <c r="F4371" s="1">
        <v>632</v>
      </c>
      <c r="G4371" s="1">
        <v>27.36</v>
      </c>
      <c r="H4371" s="1">
        <v>23</v>
      </c>
      <c r="J4371" s="1" t="s">
        <v>48</v>
      </c>
      <c r="K4371" s="9" t="str">
        <f t="shared" si="68"/>
        <v>GPA</v>
      </c>
    </row>
    <row r="4372" spans="1:11" ht="15" customHeight="1">
      <c r="A4372" s="1">
        <v>8</v>
      </c>
      <c r="B4372" s="1">
        <v>1965</v>
      </c>
      <c r="C4372" s="1" t="s">
        <v>53</v>
      </c>
      <c r="D4372" s="1" t="s">
        <v>4462</v>
      </c>
      <c r="E4372" s="1" t="s">
        <v>4463</v>
      </c>
      <c r="F4372" s="1">
        <v>595</v>
      </c>
      <c r="G4372" s="1">
        <v>13.86</v>
      </c>
      <c r="H4372" s="1">
        <v>43</v>
      </c>
      <c r="J4372" s="1" t="s">
        <v>48</v>
      </c>
      <c r="K4372" s="9" t="str">
        <f t="shared" si="68"/>
        <v>GPA</v>
      </c>
    </row>
    <row r="4373" spans="1:11" ht="15" customHeight="1">
      <c r="A4373" s="1">
        <v>8</v>
      </c>
      <c r="B4373" s="1">
        <v>1965</v>
      </c>
      <c r="C4373" s="1" t="s">
        <v>53</v>
      </c>
      <c r="D4373" s="1" t="s">
        <v>4464</v>
      </c>
      <c r="E4373" s="1" t="s">
        <v>4465</v>
      </c>
      <c r="F4373" s="1">
        <v>756</v>
      </c>
      <c r="G4373" s="1">
        <v>26.2</v>
      </c>
      <c r="H4373" s="1">
        <v>29</v>
      </c>
      <c r="J4373" s="1" t="s">
        <v>48</v>
      </c>
      <c r="K4373" s="9" t="str">
        <f t="shared" si="68"/>
        <v>GPA</v>
      </c>
    </row>
    <row r="4374" spans="1:11" ht="15" customHeight="1">
      <c r="A4374" s="1">
        <v>8</v>
      </c>
      <c r="B4374" s="1">
        <v>1965</v>
      </c>
      <c r="C4374" s="1" t="s">
        <v>53</v>
      </c>
      <c r="D4374" s="1" t="s">
        <v>4466</v>
      </c>
      <c r="E4374" s="1" t="s">
        <v>4467</v>
      </c>
      <c r="F4374" s="1">
        <v>1091</v>
      </c>
      <c r="G4374" s="1">
        <v>34.630000000000003</v>
      </c>
      <c r="H4374" s="1">
        <v>32</v>
      </c>
      <c r="J4374" s="1" t="s">
        <v>48</v>
      </c>
      <c r="K4374" s="9" t="str">
        <f t="shared" si="68"/>
        <v>GPA</v>
      </c>
    </row>
    <row r="4375" spans="1:11" ht="15" customHeight="1">
      <c r="A4375" s="1">
        <v>8</v>
      </c>
      <c r="B4375" s="1">
        <v>1965</v>
      </c>
      <c r="C4375" s="1" t="s">
        <v>53</v>
      </c>
      <c r="D4375" s="1" t="s">
        <v>4468</v>
      </c>
      <c r="E4375" s="1" t="s">
        <v>4469</v>
      </c>
      <c r="F4375" s="1">
        <v>2445</v>
      </c>
      <c r="G4375" s="1">
        <v>54.01</v>
      </c>
      <c r="H4375" s="1">
        <v>45</v>
      </c>
      <c r="J4375" s="1" t="s">
        <v>48</v>
      </c>
      <c r="K4375" s="9" t="str">
        <f t="shared" si="68"/>
        <v>GPA</v>
      </c>
    </row>
    <row r="4376" spans="1:11" ht="15" customHeight="1">
      <c r="A4376" s="1">
        <v>8</v>
      </c>
      <c r="B4376" s="1">
        <v>1965</v>
      </c>
      <c r="C4376" s="1" t="s">
        <v>53</v>
      </c>
      <c r="D4376" s="1" t="s">
        <v>4470</v>
      </c>
      <c r="E4376" s="1" t="s">
        <v>4471</v>
      </c>
      <c r="F4376" s="1">
        <v>2249</v>
      </c>
      <c r="G4376" s="1">
        <v>65.44</v>
      </c>
      <c r="H4376" s="1">
        <v>34</v>
      </c>
      <c r="J4376" s="1" t="s">
        <v>48</v>
      </c>
      <c r="K4376" s="9" t="str">
        <f t="shared" si="68"/>
        <v>GPA</v>
      </c>
    </row>
    <row r="4377" spans="1:11" ht="15" customHeight="1">
      <c r="A4377" s="1">
        <v>8</v>
      </c>
      <c r="B4377" s="1">
        <v>1965</v>
      </c>
      <c r="C4377" s="1" t="s">
        <v>53</v>
      </c>
      <c r="D4377" s="1" t="s">
        <v>4472</v>
      </c>
      <c r="E4377" s="1" t="s">
        <v>4473</v>
      </c>
      <c r="F4377" s="1">
        <v>381</v>
      </c>
      <c r="G4377" s="1">
        <v>3.04</v>
      </c>
      <c r="H4377" s="1">
        <v>125</v>
      </c>
      <c r="J4377" s="1" t="s">
        <v>48</v>
      </c>
      <c r="K4377" s="9" t="str">
        <f t="shared" si="68"/>
        <v>GPA</v>
      </c>
    </row>
    <row r="4378" spans="1:11" ht="15" customHeight="1">
      <c r="A4378" s="1">
        <v>8</v>
      </c>
      <c r="B4378" s="1">
        <v>1965</v>
      </c>
      <c r="C4378" s="1" t="s">
        <v>53</v>
      </c>
      <c r="D4378" s="1" t="s">
        <v>4474</v>
      </c>
      <c r="E4378" s="1" t="s">
        <v>4475</v>
      </c>
      <c r="F4378" s="1">
        <v>1288</v>
      </c>
      <c r="G4378" s="1">
        <v>34.65</v>
      </c>
      <c r="H4378" s="1">
        <v>37</v>
      </c>
      <c r="J4378" s="1" t="s">
        <v>48</v>
      </c>
      <c r="K4378" s="9" t="str">
        <f t="shared" si="68"/>
        <v>GPA</v>
      </c>
    </row>
    <row r="4379" spans="1:11" ht="15" customHeight="1">
      <c r="A4379" s="1">
        <v>8</v>
      </c>
      <c r="B4379" s="1">
        <v>1965</v>
      </c>
      <c r="C4379" s="1" t="s">
        <v>53</v>
      </c>
      <c r="D4379" s="1" t="s">
        <v>4476</v>
      </c>
      <c r="E4379" s="1" t="s">
        <v>4477</v>
      </c>
      <c r="F4379" s="1">
        <v>2198</v>
      </c>
      <c r="G4379" s="1">
        <v>42.92</v>
      </c>
      <c r="H4379" s="1">
        <v>51</v>
      </c>
      <c r="J4379" s="1" t="s">
        <v>48</v>
      </c>
      <c r="K4379" s="9" t="str">
        <f t="shared" si="68"/>
        <v>GPA</v>
      </c>
    </row>
    <row r="4380" spans="1:11" ht="15" customHeight="1">
      <c r="A4380" s="1">
        <v>8</v>
      </c>
      <c r="B4380" s="1">
        <v>1965</v>
      </c>
      <c r="C4380" s="1" t="s">
        <v>53</v>
      </c>
      <c r="D4380" s="1" t="s">
        <v>4478</v>
      </c>
      <c r="E4380" s="1" t="s">
        <v>4479</v>
      </c>
      <c r="F4380" s="1">
        <v>868</v>
      </c>
      <c r="G4380" s="1">
        <v>44.02</v>
      </c>
      <c r="H4380" s="1">
        <v>20</v>
      </c>
      <c r="J4380" s="1" t="s">
        <v>48</v>
      </c>
      <c r="K4380" s="9" t="str">
        <f t="shared" si="68"/>
        <v>GPA</v>
      </c>
    </row>
    <row r="4381" spans="1:11" ht="15" customHeight="1">
      <c r="A4381" s="1">
        <v>8</v>
      </c>
      <c r="B4381" s="1">
        <v>1965</v>
      </c>
      <c r="C4381" s="1" t="s">
        <v>53</v>
      </c>
      <c r="D4381" s="1" t="s">
        <v>4480</v>
      </c>
      <c r="E4381" s="1" t="s">
        <v>4481</v>
      </c>
      <c r="F4381" s="1">
        <v>1387</v>
      </c>
      <c r="G4381" s="1">
        <v>28.87</v>
      </c>
      <c r="H4381" s="1">
        <v>48</v>
      </c>
      <c r="J4381" s="1" t="s">
        <v>48</v>
      </c>
      <c r="K4381" s="9" t="str">
        <f t="shared" si="68"/>
        <v>GPA</v>
      </c>
    </row>
    <row r="4382" spans="1:11" ht="15" customHeight="1">
      <c r="A4382" s="1">
        <v>8</v>
      </c>
      <c r="B4382" s="1">
        <v>1965</v>
      </c>
      <c r="C4382" s="1" t="s">
        <v>53</v>
      </c>
      <c r="D4382" s="1" t="s">
        <v>4482</v>
      </c>
      <c r="E4382" s="1" t="s">
        <v>4483</v>
      </c>
      <c r="F4382" s="1">
        <v>818</v>
      </c>
      <c r="G4382" s="1">
        <v>29.99</v>
      </c>
      <c r="H4382" s="1">
        <v>27</v>
      </c>
      <c r="J4382" s="1" t="s">
        <v>48</v>
      </c>
      <c r="K4382" s="9" t="str">
        <f t="shared" si="68"/>
        <v>GPA</v>
      </c>
    </row>
    <row r="4383" spans="1:11" ht="15" customHeight="1">
      <c r="A4383" s="1">
        <v>8</v>
      </c>
      <c r="B4383" s="1">
        <v>1965</v>
      </c>
      <c r="C4383" s="1" t="s">
        <v>53</v>
      </c>
      <c r="D4383" s="1" t="s">
        <v>4484</v>
      </c>
      <c r="E4383" s="1" t="s">
        <v>4485</v>
      </c>
      <c r="F4383" s="1">
        <v>1581</v>
      </c>
      <c r="G4383" s="1">
        <v>39.46</v>
      </c>
      <c r="H4383" s="1">
        <v>40</v>
      </c>
      <c r="J4383" s="1" t="s">
        <v>48</v>
      </c>
      <c r="K4383" s="9" t="str">
        <f t="shared" si="68"/>
        <v>GPA</v>
      </c>
    </row>
    <row r="4384" spans="1:11" ht="15" customHeight="1">
      <c r="A4384" s="1">
        <v>8</v>
      </c>
      <c r="B4384" s="1">
        <v>1965</v>
      </c>
      <c r="C4384" s="1" t="s">
        <v>53</v>
      </c>
      <c r="D4384" s="1" t="s">
        <v>4486</v>
      </c>
      <c r="E4384" s="1" t="s">
        <v>4487</v>
      </c>
      <c r="F4384" s="1">
        <v>1607</v>
      </c>
      <c r="G4384" s="1">
        <v>36.630000000000003</v>
      </c>
      <c r="H4384" s="1">
        <v>44</v>
      </c>
      <c r="J4384" s="1" t="s">
        <v>48</v>
      </c>
      <c r="K4384" s="9" t="str">
        <f t="shared" si="68"/>
        <v>GPA</v>
      </c>
    </row>
    <row r="4385" spans="1:11" ht="15" customHeight="1">
      <c r="A4385" s="1">
        <v>8</v>
      </c>
      <c r="B4385" s="1">
        <v>1965</v>
      </c>
      <c r="C4385" s="1" t="s">
        <v>53</v>
      </c>
      <c r="D4385" s="1" t="s">
        <v>4488</v>
      </c>
      <c r="E4385" s="1" t="s">
        <v>4489</v>
      </c>
      <c r="F4385" s="1">
        <v>1358</v>
      </c>
      <c r="G4385" s="1">
        <v>35.159999999999997</v>
      </c>
      <c r="H4385" s="1">
        <v>39</v>
      </c>
      <c r="J4385" s="1" t="s">
        <v>48</v>
      </c>
      <c r="K4385" s="9" t="str">
        <f t="shared" si="68"/>
        <v>GPA</v>
      </c>
    </row>
    <row r="4386" spans="1:11" ht="15" customHeight="1">
      <c r="A4386" s="1">
        <v>8</v>
      </c>
      <c r="B4386" s="1">
        <v>1965</v>
      </c>
      <c r="C4386" s="1" t="s">
        <v>53</v>
      </c>
      <c r="D4386" s="1" t="s">
        <v>4490</v>
      </c>
      <c r="E4386" s="1" t="s">
        <v>4491</v>
      </c>
      <c r="F4386" s="1">
        <v>329</v>
      </c>
      <c r="G4386" s="1">
        <v>11.81</v>
      </c>
      <c r="H4386" s="1">
        <v>28</v>
      </c>
      <c r="J4386" s="1" t="s">
        <v>48</v>
      </c>
      <c r="K4386" s="9" t="str">
        <f t="shared" si="68"/>
        <v>GPA</v>
      </c>
    </row>
    <row r="4387" spans="1:11" ht="15" customHeight="1">
      <c r="A4387" s="1">
        <v>8</v>
      </c>
      <c r="B4387" s="1">
        <v>1965</v>
      </c>
      <c r="C4387" s="1" t="s">
        <v>53</v>
      </c>
      <c r="D4387" s="1" t="s">
        <v>4492</v>
      </c>
      <c r="E4387" s="1" t="s">
        <v>4493</v>
      </c>
      <c r="F4387" s="1">
        <v>109</v>
      </c>
      <c r="G4387" s="1">
        <v>5.55</v>
      </c>
      <c r="H4387" s="1">
        <v>20</v>
      </c>
      <c r="J4387" s="1" t="s">
        <v>48</v>
      </c>
      <c r="K4387" s="9" t="str">
        <f t="shared" si="68"/>
        <v>GPA</v>
      </c>
    </row>
    <row r="4388" spans="1:11" ht="15" customHeight="1">
      <c r="A4388" s="1">
        <v>8</v>
      </c>
      <c r="B4388" s="1">
        <v>1965</v>
      </c>
      <c r="C4388" s="1" t="s">
        <v>53</v>
      </c>
      <c r="D4388" s="1" t="s">
        <v>4494</v>
      </c>
      <c r="E4388" s="1" t="s">
        <v>4495</v>
      </c>
      <c r="F4388" s="1">
        <v>639</v>
      </c>
      <c r="G4388" s="1">
        <v>19.02</v>
      </c>
      <c r="H4388" s="1">
        <v>34</v>
      </c>
      <c r="J4388" s="1" t="s">
        <v>48</v>
      </c>
      <c r="K4388" s="9" t="str">
        <f t="shared" si="68"/>
        <v>GPA</v>
      </c>
    </row>
    <row r="4389" spans="1:11" ht="15" customHeight="1">
      <c r="A4389" s="1">
        <v>8</v>
      </c>
      <c r="B4389" s="1">
        <v>1965</v>
      </c>
      <c r="C4389" s="1" t="s">
        <v>53</v>
      </c>
      <c r="D4389" s="1" t="s">
        <v>4496</v>
      </c>
      <c r="E4389" s="1" t="s">
        <v>4497</v>
      </c>
      <c r="F4389" s="1">
        <v>541</v>
      </c>
      <c r="G4389" s="1">
        <v>15.71</v>
      </c>
      <c r="H4389" s="1">
        <v>34</v>
      </c>
      <c r="J4389" s="1" t="s">
        <v>48</v>
      </c>
      <c r="K4389" s="9" t="str">
        <f t="shared" si="68"/>
        <v>GPA</v>
      </c>
    </row>
    <row r="4390" spans="1:11" ht="15" customHeight="1">
      <c r="A4390" s="1">
        <v>8</v>
      </c>
      <c r="B4390" s="1">
        <v>1965</v>
      </c>
      <c r="C4390" s="1" t="s">
        <v>53</v>
      </c>
      <c r="D4390" s="1" t="s">
        <v>4498</v>
      </c>
      <c r="E4390" s="1" t="s">
        <v>4499</v>
      </c>
      <c r="F4390" s="1">
        <v>472</v>
      </c>
      <c r="G4390" s="1">
        <v>18.18</v>
      </c>
      <c r="H4390" s="1">
        <v>26</v>
      </c>
      <c r="J4390" s="1" t="s">
        <v>48</v>
      </c>
      <c r="K4390" s="9" t="str">
        <f t="shared" si="68"/>
        <v>GPA</v>
      </c>
    </row>
    <row r="4391" spans="1:11" ht="15" customHeight="1">
      <c r="A4391" s="1">
        <v>8</v>
      </c>
      <c r="B4391" s="1">
        <v>1965</v>
      </c>
      <c r="C4391" s="1" t="s">
        <v>53</v>
      </c>
      <c r="D4391" s="1" t="s">
        <v>4500</v>
      </c>
      <c r="E4391" s="1" t="s">
        <v>4501</v>
      </c>
      <c r="F4391" s="1">
        <v>166</v>
      </c>
      <c r="G4391" s="1">
        <v>3.1</v>
      </c>
      <c r="H4391" s="1">
        <v>54</v>
      </c>
      <c r="J4391" s="1" t="s">
        <v>48</v>
      </c>
      <c r="K4391" s="9" t="str">
        <f t="shared" si="68"/>
        <v>GPA</v>
      </c>
    </row>
    <row r="4392" spans="1:11" ht="15" customHeight="1">
      <c r="A4392" s="1">
        <v>8</v>
      </c>
      <c r="B4392" s="1">
        <v>1965</v>
      </c>
      <c r="C4392" s="1" t="s">
        <v>53</v>
      </c>
      <c r="D4392" s="1" t="s">
        <v>4502</v>
      </c>
      <c r="E4392" s="1" t="s">
        <v>4503</v>
      </c>
      <c r="F4392" s="1">
        <v>184</v>
      </c>
      <c r="G4392" s="1">
        <v>11.46</v>
      </c>
      <c r="H4392" s="1">
        <v>16</v>
      </c>
      <c r="J4392" s="1" t="s">
        <v>48</v>
      </c>
      <c r="K4392" s="9" t="str">
        <f t="shared" si="68"/>
        <v>GPA</v>
      </c>
    </row>
    <row r="4393" spans="1:11" ht="15" customHeight="1">
      <c r="A4393" s="1">
        <v>8</v>
      </c>
      <c r="B4393" s="1">
        <v>1965</v>
      </c>
      <c r="C4393" s="1" t="s">
        <v>53</v>
      </c>
      <c r="D4393" s="1" t="s">
        <v>4504</v>
      </c>
      <c r="E4393" s="1" t="s">
        <v>4505</v>
      </c>
      <c r="F4393" s="1">
        <v>424</v>
      </c>
      <c r="G4393" s="1">
        <v>11.84</v>
      </c>
      <c r="H4393" s="1">
        <v>36</v>
      </c>
      <c r="J4393" s="1" t="s">
        <v>48</v>
      </c>
      <c r="K4393" s="9" t="str">
        <f t="shared" si="68"/>
        <v>GPA</v>
      </c>
    </row>
    <row r="4394" spans="1:11" ht="15" customHeight="1">
      <c r="A4394" s="1">
        <v>8</v>
      </c>
      <c r="B4394" s="1">
        <v>1965</v>
      </c>
      <c r="C4394" s="1" t="s">
        <v>53</v>
      </c>
      <c r="D4394" s="1" t="s">
        <v>4506</v>
      </c>
      <c r="E4394" s="1" t="s">
        <v>4507</v>
      </c>
      <c r="F4394" s="1">
        <v>431</v>
      </c>
      <c r="G4394" s="1">
        <v>18.96</v>
      </c>
      <c r="H4394" s="1">
        <v>23</v>
      </c>
      <c r="J4394" s="1" t="s">
        <v>48</v>
      </c>
      <c r="K4394" s="9" t="str">
        <f t="shared" si="68"/>
        <v>GPA</v>
      </c>
    </row>
    <row r="4395" spans="1:11" ht="15" customHeight="1">
      <c r="A4395" s="1">
        <v>8</v>
      </c>
      <c r="B4395" s="1">
        <v>1965</v>
      </c>
      <c r="C4395" s="1" t="s">
        <v>53</v>
      </c>
      <c r="D4395" s="1" t="s">
        <v>4508</v>
      </c>
      <c r="E4395" s="1" t="s">
        <v>4509</v>
      </c>
      <c r="F4395" s="1">
        <v>854</v>
      </c>
      <c r="G4395" s="1">
        <v>21.82</v>
      </c>
      <c r="H4395" s="1">
        <v>39</v>
      </c>
      <c r="J4395" s="1" t="s">
        <v>48</v>
      </c>
      <c r="K4395" s="9" t="str">
        <f t="shared" si="68"/>
        <v>GPA</v>
      </c>
    </row>
    <row r="4396" spans="1:11" ht="15" customHeight="1">
      <c r="A4396" s="1">
        <v>8</v>
      </c>
      <c r="B4396" s="1">
        <v>1965</v>
      </c>
      <c r="C4396" s="1" t="s">
        <v>53</v>
      </c>
      <c r="D4396" s="1" t="s">
        <v>4510</v>
      </c>
      <c r="E4396" s="1" t="s">
        <v>4511</v>
      </c>
      <c r="F4396" s="1">
        <v>53</v>
      </c>
      <c r="G4396" s="1">
        <v>5.57</v>
      </c>
      <c r="H4396" s="1">
        <v>10</v>
      </c>
      <c r="J4396" s="1" t="s">
        <v>48</v>
      </c>
      <c r="K4396" s="9" t="str">
        <f t="shared" si="68"/>
        <v>GPA</v>
      </c>
    </row>
    <row r="4397" spans="1:11" ht="15" customHeight="1">
      <c r="A4397" s="1">
        <v>8</v>
      </c>
      <c r="B4397" s="1">
        <v>1965</v>
      </c>
      <c r="C4397" s="1" t="s">
        <v>53</v>
      </c>
      <c r="D4397" s="1" t="s">
        <v>4512</v>
      </c>
      <c r="E4397" s="1" t="s">
        <v>4513</v>
      </c>
      <c r="F4397" s="1">
        <v>556</v>
      </c>
      <c r="G4397" s="1">
        <v>23.33</v>
      </c>
      <c r="H4397" s="1">
        <v>24</v>
      </c>
      <c r="J4397" s="1" t="s">
        <v>48</v>
      </c>
      <c r="K4397" s="9" t="str">
        <f t="shared" si="68"/>
        <v>GPA</v>
      </c>
    </row>
    <row r="4398" spans="1:11" ht="15" customHeight="1">
      <c r="A4398" s="1">
        <v>8</v>
      </c>
      <c r="B4398" s="1">
        <v>1965</v>
      </c>
      <c r="C4398" s="1" t="s">
        <v>53</v>
      </c>
      <c r="D4398" s="1" t="s">
        <v>4514</v>
      </c>
      <c r="E4398" s="1" t="s">
        <v>4515</v>
      </c>
      <c r="F4398" s="1">
        <v>115</v>
      </c>
      <c r="G4398" s="1">
        <v>3.16</v>
      </c>
      <c r="H4398" s="1">
        <v>36</v>
      </c>
      <c r="J4398" s="1" t="s">
        <v>48</v>
      </c>
      <c r="K4398" s="9" t="str">
        <f t="shared" si="68"/>
        <v>GPA</v>
      </c>
    </row>
    <row r="4399" spans="1:11" ht="15" customHeight="1">
      <c r="A4399" s="1">
        <v>8</v>
      </c>
      <c r="B4399" s="1">
        <v>1965</v>
      </c>
      <c r="C4399" s="1" t="s">
        <v>18</v>
      </c>
      <c r="D4399" s="1" t="s">
        <v>4516</v>
      </c>
      <c r="E4399" s="1" t="s">
        <v>3378</v>
      </c>
      <c r="F4399" s="1">
        <v>11</v>
      </c>
      <c r="G4399" s="1">
        <v>4.2300000000000004</v>
      </c>
      <c r="H4399" s="1">
        <v>3</v>
      </c>
      <c r="I4399" s="1">
        <v>0</v>
      </c>
      <c r="J4399" s="1" t="s">
        <v>48</v>
      </c>
      <c r="K4399" s="9" t="str">
        <f t="shared" si="68"/>
        <v>GPA</v>
      </c>
    </row>
    <row r="4400" spans="1:11" ht="15" customHeight="1">
      <c r="A4400" s="1">
        <v>8</v>
      </c>
      <c r="B4400" s="1">
        <v>1965</v>
      </c>
      <c r="C4400" s="1" t="s">
        <v>53</v>
      </c>
      <c r="D4400" s="1" t="s">
        <v>4517</v>
      </c>
      <c r="E4400" s="1" t="s">
        <v>4518</v>
      </c>
      <c r="F4400" s="1">
        <v>901</v>
      </c>
      <c r="G4400" s="1">
        <v>14.01</v>
      </c>
      <c r="H4400" s="1">
        <v>64</v>
      </c>
      <c r="J4400" s="1" t="s">
        <v>48</v>
      </c>
      <c r="K4400" s="9" t="str">
        <f t="shared" si="68"/>
        <v>GPA</v>
      </c>
    </row>
    <row r="4401" spans="1:11" ht="15" customHeight="1">
      <c r="A4401" s="1">
        <v>8</v>
      </c>
      <c r="B4401" s="1">
        <v>1965</v>
      </c>
      <c r="C4401" s="1" t="s">
        <v>53</v>
      </c>
      <c r="D4401" s="1" t="s">
        <v>4519</v>
      </c>
      <c r="E4401" s="1" t="s">
        <v>4520</v>
      </c>
      <c r="F4401" s="1">
        <v>830</v>
      </c>
      <c r="G4401" s="1">
        <v>23.62</v>
      </c>
      <c r="H4401" s="1">
        <v>35</v>
      </c>
      <c r="J4401" s="1" t="s">
        <v>48</v>
      </c>
      <c r="K4401" s="9" t="str">
        <f t="shared" si="68"/>
        <v>GPA</v>
      </c>
    </row>
    <row r="4402" spans="1:11" ht="15" customHeight="1">
      <c r="A4402" s="1">
        <v>8</v>
      </c>
      <c r="B4402" s="1">
        <v>1965</v>
      </c>
      <c r="C4402" s="1" t="s">
        <v>53</v>
      </c>
      <c r="D4402" s="1" t="s">
        <v>4521</v>
      </c>
      <c r="E4402" s="1" t="s">
        <v>4522</v>
      </c>
      <c r="F4402" s="1">
        <v>205</v>
      </c>
      <c r="G4402" s="1">
        <v>8.91</v>
      </c>
      <c r="H4402" s="1">
        <v>23</v>
      </c>
      <c r="J4402" s="1" t="s">
        <v>48</v>
      </c>
      <c r="K4402" s="9" t="str">
        <f t="shared" si="68"/>
        <v>GPA</v>
      </c>
    </row>
    <row r="4403" spans="1:11" ht="15" customHeight="1">
      <c r="A4403" s="1">
        <v>8</v>
      </c>
      <c r="B4403" s="1">
        <v>1965</v>
      </c>
      <c r="C4403" s="1" t="s">
        <v>53</v>
      </c>
      <c r="D4403" s="1" t="s">
        <v>4523</v>
      </c>
      <c r="E4403" s="1" t="s">
        <v>4524</v>
      </c>
      <c r="F4403" s="1">
        <v>127</v>
      </c>
      <c r="G4403" s="1">
        <v>2.42</v>
      </c>
      <c r="H4403" s="1">
        <v>52</v>
      </c>
      <c r="J4403" s="1" t="s">
        <v>48</v>
      </c>
      <c r="K4403" s="9" t="str">
        <f t="shared" si="68"/>
        <v>GPA</v>
      </c>
    </row>
    <row r="4404" spans="1:11" ht="15" customHeight="1">
      <c r="A4404" s="1">
        <v>8</v>
      </c>
      <c r="B4404" s="1">
        <v>1965</v>
      </c>
      <c r="C4404" s="1" t="s">
        <v>53</v>
      </c>
      <c r="D4404" s="1" t="s">
        <v>4525</v>
      </c>
      <c r="E4404" s="1" t="s">
        <v>4526</v>
      </c>
      <c r="F4404" s="1">
        <v>144</v>
      </c>
      <c r="G4404" s="1">
        <v>3.08</v>
      </c>
      <c r="H4404" s="1">
        <v>47</v>
      </c>
      <c r="J4404" s="1" t="s">
        <v>48</v>
      </c>
      <c r="K4404" s="9" t="str">
        <f t="shared" si="68"/>
        <v>GPA</v>
      </c>
    </row>
    <row r="4405" spans="1:11" ht="15" customHeight="1">
      <c r="A4405" s="1">
        <v>8</v>
      </c>
      <c r="B4405" s="1">
        <v>1965</v>
      </c>
      <c r="C4405" s="1" t="s">
        <v>53</v>
      </c>
      <c r="D4405" s="1" t="s">
        <v>4527</v>
      </c>
      <c r="E4405" s="1" t="s">
        <v>4528</v>
      </c>
      <c r="F4405" s="1">
        <v>190</v>
      </c>
      <c r="G4405" s="1">
        <v>6</v>
      </c>
      <c r="H4405" s="1">
        <v>32</v>
      </c>
      <c r="J4405" s="1" t="s">
        <v>48</v>
      </c>
      <c r="K4405" s="9" t="str">
        <f t="shared" si="68"/>
        <v>GPA</v>
      </c>
    </row>
    <row r="4406" spans="1:11" ht="15" customHeight="1">
      <c r="A4406" s="1">
        <v>8</v>
      </c>
      <c r="B4406" s="1">
        <v>1965</v>
      </c>
      <c r="C4406" s="1" t="s">
        <v>53</v>
      </c>
      <c r="D4406" s="1" t="s">
        <v>2151</v>
      </c>
      <c r="E4406" s="1" t="s">
        <v>2152</v>
      </c>
      <c r="F4406" s="1">
        <v>448</v>
      </c>
      <c r="G4406" s="1">
        <v>2.33</v>
      </c>
      <c r="H4406" s="1">
        <v>192</v>
      </c>
      <c r="J4406" s="1" t="s">
        <v>48</v>
      </c>
      <c r="K4406" s="9" t="str">
        <f t="shared" si="68"/>
        <v>GPA</v>
      </c>
    </row>
    <row r="4407" spans="1:11" ht="15" customHeight="1">
      <c r="A4407" s="1">
        <v>8</v>
      </c>
      <c r="B4407" s="1">
        <v>1965</v>
      </c>
      <c r="C4407" s="1" t="s">
        <v>21</v>
      </c>
      <c r="D4407" s="1" t="s">
        <v>2153</v>
      </c>
      <c r="E4407" s="1" t="s">
        <v>2154</v>
      </c>
      <c r="F4407" s="1">
        <v>2303</v>
      </c>
      <c r="G4407" s="1">
        <v>218.82</v>
      </c>
      <c r="H4407" s="1">
        <v>11</v>
      </c>
      <c r="I4407" s="1">
        <v>0</v>
      </c>
      <c r="J4407" s="1" t="s">
        <v>48</v>
      </c>
      <c r="K4407" s="9" t="str">
        <f t="shared" si="68"/>
        <v>GPA</v>
      </c>
    </row>
    <row r="4408" spans="1:11" ht="15" customHeight="1">
      <c r="A4408" s="1">
        <v>8</v>
      </c>
      <c r="B4408" s="1">
        <v>1965</v>
      </c>
      <c r="C4408" s="1" t="s">
        <v>21</v>
      </c>
      <c r="D4408" s="1" t="s">
        <v>2155</v>
      </c>
      <c r="E4408" s="1" t="s">
        <v>2156</v>
      </c>
      <c r="F4408" s="1">
        <v>3133</v>
      </c>
      <c r="G4408" s="1">
        <v>177.06</v>
      </c>
      <c r="H4408" s="1">
        <v>18</v>
      </c>
      <c r="I4408" s="1">
        <v>0</v>
      </c>
      <c r="J4408" s="1" t="s">
        <v>48</v>
      </c>
      <c r="K4408" s="9" t="str">
        <f t="shared" si="68"/>
        <v>GPA</v>
      </c>
    </row>
    <row r="4409" spans="1:11" ht="15" customHeight="1">
      <c r="A4409" s="1">
        <v>8</v>
      </c>
      <c r="B4409" s="1">
        <v>1965</v>
      </c>
      <c r="C4409" s="1" t="s">
        <v>19</v>
      </c>
      <c r="D4409" s="1" t="s">
        <v>2157</v>
      </c>
      <c r="E4409" s="1" t="s">
        <v>2158</v>
      </c>
      <c r="F4409" s="1">
        <v>4024</v>
      </c>
      <c r="G4409" s="1">
        <v>75.459999999999994</v>
      </c>
      <c r="H4409" s="1">
        <v>53</v>
      </c>
      <c r="I4409" s="1">
        <v>0</v>
      </c>
      <c r="J4409" s="1" t="s">
        <v>48</v>
      </c>
      <c r="K4409" s="9" t="str">
        <f t="shared" si="68"/>
        <v>GPA</v>
      </c>
    </row>
    <row r="4410" spans="1:11" ht="15" customHeight="1">
      <c r="A4410" s="1">
        <v>8</v>
      </c>
      <c r="B4410" s="1">
        <v>1965</v>
      </c>
      <c r="C4410" s="1" t="s">
        <v>20</v>
      </c>
      <c r="D4410" s="1" t="s">
        <v>4529</v>
      </c>
      <c r="E4410" s="1" t="s">
        <v>4530</v>
      </c>
      <c r="F4410" s="1">
        <v>404</v>
      </c>
      <c r="G4410" s="1">
        <v>39.22</v>
      </c>
      <c r="H4410" s="1">
        <v>10</v>
      </c>
      <c r="I4410" s="1">
        <v>0</v>
      </c>
      <c r="J4410" s="1" t="s">
        <v>48</v>
      </c>
      <c r="K4410" s="9" t="str">
        <f t="shared" si="68"/>
        <v>GPA</v>
      </c>
    </row>
    <row r="4411" spans="1:11" ht="15" customHeight="1">
      <c r="A4411" s="1">
        <v>8</v>
      </c>
      <c r="B4411" s="1">
        <v>1965</v>
      </c>
      <c r="C4411" s="1" t="s">
        <v>19</v>
      </c>
      <c r="D4411" s="1" t="s">
        <v>4529</v>
      </c>
      <c r="E4411" s="1" t="s">
        <v>4530</v>
      </c>
      <c r="F4411" s="1">
        <v>792</v>
      </c>
      <c r="G4411" s="1">
        <v>69.08</v>
      </c>
      <c r="H4411" s="1">
        <v>11</v>
      </c>
      <c r="I4411" s="1">
        <v>0</v>
      </c>
      <c r="J4411" s="1" t="s">
        <v>48</v>
      </c>
      <c r="K4411" s="9" t="str">
        <f t="shared" si="68"/>
        <v>GPA</v>
      </c>
    </row>
    <row r="4412" spans="1:11" ht="15" customHeight="1">
      <c r="A4412" s="1">
        <v>8</v>
      </c>
      <c r="B4412" s="1">
        <v>1965</v>
      </c>
      <c r="C4412" s="1" t="s">
        <v>21</v>
      </c>
      <c r="D4412" s="1" t="s">
        <v>2161</v>
      </c>
      <c r="E4412" s="1" t="s">
        <v>2162</v>
      </c>
      <c r="F4412" s="1">
        <v>1225</v>
      </c>
      <c r="G4412" s="1">
        <v>162.1</v>
      </c>
      <c r="H4412" s="1">
        <v>8</v>
      </c>
      <c r="I4412" s="1">
        <v>0</v>
      </c>
      <c r="J4412" s="1" t="s">
        <v>48</v>
      </c>
      <c r="K4412" s="9" t="str">
        <f t="shared" si="68"/>
        <v>GPA</v>
      </c>
    </row>
    <row r="4413" spans="1:11" ht="15" customHeight="1">
      <c r="A4413" s="1">
        <v>8</v>
      </c>
      <c r="B4413" s="1">
        <v>1965</v>
      </c>
      <c r="C4413" s="1" t="s">
        <v>19</v>
      </c>
      <c r="D4413" s="1" t="s">
        <v>2163</v>
      </c>
      <c r="E4413" s="1" t="s">
        <v>2164</v>
      </c>
      <c r="F4413" s="1">
        <v>1878</v>
      </c>
      <c r="G4413" s="1">
        <v>124.89</v>
      </c>
      <c r="H4413" s="1">
        <v>15</v>
      </c>
      <c r="I4413" s="1">
        <v>0</v>
      </c>
      <c r="J4413" s="1" t="s">
        <v>48</v>
      </c>
      <c r="K4413" s="9" t="str">
        <f t="shared" si="68"/>
        <v>GPA</v>
      </c>
    </row>
    <row r="4414" spans="1:11" ht="15" customHeight="1">
      <c r="A4414" s="1">
        <v>8</v>
      </c>
      <c r="B4414" s="1">
        <v>1965</v>
      </c>
      <c r="C4414" s="1" t="s">
        <v>18</v>
      </c>
      <c r="D4414" s="1" t="s">
        <v>4531</v>
      </c>
      <c r="E4414" s="1" t="s">
        <v>4532</v>
      </c>
      <c r="F4414" s="1">
        <v>3</v>
      </c>
      <c r="G4414" s="1">
        <v>0.24</v>
      </c>
      <c r="H4414" s="1">
        <v>13</v>
      </c>
      <c r="I4414" s="1">
        <v>0</v>
      </c>
      <c r="J4414" s="1" t="s">
        <v>48</v>
      </c>
      <c r="K4414" s="9" t="str">
        <f t="shared" si="68"/>
        <v>GPA</v>
      </c>
    </row>
    <row r="4415" spans="1:11" ht="15" customHeight="1">
      <c r="A4415" s="1">
        <v>8</v>
      </c>
      <c r="B4415" s="1">
        <v>1965</v>
      </c>
      <c r="C4415" s="1" t="s">
        <v>53</v>
      </c>
      <c r="D4415" s="1" t="s">
        <v>4533</v>
      </c>
      <c r="E4415" s="1" t="s">
        <v>4534</v>
      </c>
      <c r="F4415" s="1">
        <v>142</v>
      </c>
      <c r="G4415" s="1">
        <v>0.65</v>
      </c>
      <c r="H4415" s="1">
        <v>218</v>
      </c>
      <c r="J4415" s="1" t="s">
        <v>48</v>
      </c>
      <c r="K4415" s="9" t="str">
        <f t="shared" si="68"/>
        <v>GPA</v>
      </c>
    </row>
    <row r="4416" spans="1:11" ht="15" customHeight="1">
      <c r="A4416" s="1">
        <v>8</v>
      </c>
      <c r="B4416" s="1">
        <v>1965</v>
      </c>
      <c r="C4416" s="1" t="s">
        <v>18</v>
      </c>
      <c r="D4416" s="1" t="s">
        <v>2165</v>
      </c>
      <c r="E4416" s="1" t="s">
        <v>2166</v>
      </c>
      <c r="F4416" s="1">
        <v>162</v>
      </c>
      <c r="G4416" s="1">
        <v>18.02</v>
      </c>
      <c r="H4416" s="1">
        <v>9</v>
      </c>
      <c r="I4416" s="1">
        <v>0</v>
      </c>
      <c r="J4416" s="1" t="s">
        <v>48</v>
      </c>
      <c r="K4416" s="9" t="str">
        <f t="shared" si="68"/>
        <v>GPA</v>
      </c>
    </row>
    <row r="4417" spans="1:11" ht="15" customHeight="1">
      <c r="A4417" s="1">
        <v>8</v>
      </c>
      <c r="B4417" s="1">
        <v>1965</v>
      </c>
      <c r="C4417" s="1" t="s">
        <v>53</v>
      </c>
      <c r="D4417" s="1" t="s">
        <v>2165</v>
      </c>
      <c r="E4417" s="1" t="s">
        <v>2166</v>
      </c>
      <c r="F4417" s="1">
        <v>73</v>
      </c>
      <c r="G4417" s="1">
        <v>4.17</v>
      </c>
      <c r="H4417" s="1">
        <v>18</v>
      </c>
      <c r="J4417" s="1" t="s">
        <v>48</v>
      </c>
      <c r="K4417" s="9" t="str">
        <f t="shared" si="68"/>
        <v>GPA</v>
      </c>
    </row>
    <row r="4418" spans="1:11" ht="15" customHeight="1">
      <c r="A4418" s="1">
        <v>8</v>
      </c>
      <c r="B4418" s="1">
        <v>1965</v>
      </c>
      <c r="C4418" s="1" t="s">
        <v>53</v>
      </c>
      <c r="D4418" s="1" t="s">
        <v>2167</v>
      </c>
      <c r="E4418" s="1" t="s">
        <v>2168</v>
      </c>
      <c r="F4418" s="1">
        <v>98</v>
      </c>
      <c r="G4418" s="1">
        <v>0.15</v>
      </c>
      <c r="H4418" s="1">
        <v>653</v>
      </c>
      <c r="J4418" s="1" t="s">
        <v>48</v>
      </c>
      <c r="K4418" s="9" t="str">
        <f t="shared" ref="K4418:K4481" si="69">IF(J4418&lt;&gt;"",IF(OR(UPPER(J4418)="TERCEIRO",UPPER(J4418)="TERCEIRA"),"TERCEIRA",IF(UPPER(J4418)="GPA","GPA",J4418)),IF(LEFT(D4418,1)="T","TERCEIRA","GPA"))</f>
        <v>GPA</v>
      </c>
    </row>
    <row r="4419" spans="1:11" ht="15" customHeight="1">
      <c r="A4419" s="1">
        <v>8</v>
      </c>
      <c r="B4419" s="1">
        <v>1965</v>
      </c>
      <c r="C4419" s="1" t="s">
        <v>19</v>
      </c>
      <c r="D4419" s="1" t="s">
        <v>2169</v>
      </c>
      <c r="E4419" s="1" t="s">
        <v>2170</v>
      </c>
      <c r="F4419" s="1">
        <v>3480</v>
      </c>
      <c r="G4419" s="1">
        <v>177.59</v>
      </c>
      <c r="H4419" s="1">
        <v>20</v>
      </c>
      <c r="I4419" s="1">
        <v>0</v>
      </c>
      <c r="J4419" s="1" t="s">
        <v>48</v>
      </c>
      <c r="K4419" s="9" t="str">
        <f t="shared" si="69"/>
        <v>GPA</v>
      </c>
    </row>
    <row r="4420" spans="1:11" ht="15" customHeight="1">
      <c r="A4420" s="1">
        <v>8</v>
      </c>
      <c r="B4420" s="1">
        <v>1965</v>
      </c>
      <c r="C4420" s="1" t="s">
        <v>19</v>
      </c>
      <c r="D4420" s="1" t="s">
        <v>2171</v>
      </c>
      <c r="E4420" s="1" t="s">
        <v>2172</v>
      </c>
      <c r="F4420" s="1">
        <v>481</v>
      </c>
      <c r="G4420" s="1">
        <v>13</v>
      </c>
      <c r="H4420" s="1">
        <v>37</v>
      </c>
      <c r="I4420" s="1">
        <v>0</v>
      </c>
      <c r="J4420" s="1" t="s">
        <v>48</v>
      </c>
      <c r="K4420" s="9" t="str">
        <f t="shared" si="69"/>
        <v>GPA</v>
      </c>
    </row>
    <row r="4421" spans="1:11" ht="15" customHeight="1">
      <c r="A4421" s="1">
        <v>8</v>
      </c>
      <c r="B4421" s="1">
        <v>1965</v>
      </c>
      <c r="C4421" s="1" t="s">
        <v>21</v>
      </c>
      <c r="D4421" s="1" t="s">
        <v>2173</v>
      </c>
      <c r="E4421" s="1" t="s">
        <v>2174</v>
      </c>
      <c r="F4421" s="1">
        <v>2572</v>
      </c>
      <c r="G4421" s="1">
        <v>203.62</v>
      </c>
      <c r="H4421" s="1">
        <v>13</v>
      </c>
      <c r="I4421" s="1">
        <v>0</v>
      </c>
      <c r="J4421" s="1" t="s">
        <v>48</v>
      </c>
      <c r="K4421" s="9" t="str">
        <f t="shared" si="69"/>
        <v>GPA</v>
      </c>
    </row>
    <row r="4422" spans="1:11" ht="15" customHeight="1">
      <c r="A4422" s="1">
        <v>8</v>
      </c>
      <c r="B4422" s="1">
        <v>1965</v>
      </c>
      <c r="C4422" s="1" t="s">
        <v>18</v>
      </c>
      <c r="D4422" s="1" t="s">
        <v>2175</v>
      </c>
      <c r="E4422" s="1" t="s">
        <v>2176</v>
      </c>
      <c r="F4422" s="1">
        <v>111</v>
      </c>
      <c r="G4422" s="1">
        <v>20.66</v>
      </c>
      <c r="H4422" s="1">
        <v>5</v>
      </c>
      <c r="I4422" s="1">
        <v>0</v>
      </c>
      <c r="J4422" s="1" t="s">
        <v>48</v>
      </c>
      <c r="K4422" s="9" t="str">
        <f t="shared" si="69"/>
        <v>GPA</v>
      </c>
    </row>
    <row r="4423" spans="1:11" ht="15" customHeight="1">
      <c r="A4423" s="1">
        <v>8</v>
      </c>
      <c r="B4423" s="1">
        <v>1965</v>
      </c>
      <c r="C4423" s="1" t="s">
        <v>21</v>
      </c>
      <c r="D4423" s="1" t="s">
        <v>2177</v>
      </c>
      <c r="E4423" s="1" t="s">
        <v>2178</v>
      </c>
      <c r="F4423" s="1">
        <v>1246</v>
      </c>
      <c r="G4423" s="1">
        <v>164.13</v>
      </c>
      <c r="H4423" s="1">
        <v>8</v>
      </c>
      <c r="I4423" s="1">
        <v>0</v>
      </c>
      <c r="J4423" s="1" t="s">
        <v>48</v>
      </c>
      <c r="K4423" s="9" t="str">
        <f t="shared" si="69"/>
        <v>GPA</v>
      </c>
    </row>
    <row r="4424" spans="1:11" ht="15" customHeight="1">
      <c r="A4424" s="1">
        <v>8</v>
      </c>
      <c r="B4424" s="1">
        <v>1965</v>
      </c>
      <c r="C4424" s="1" t="s">
        <v>21</v>
      </c>
      <c r="D4424" s="1" t="s">
        <v>2181</v>
      </c>
      <c r="E4424" s="1" t="s">
        <v>2182</v>
      </c>
      <c r="F4424" s="1">
        <v>205</v>
      </c>
      <c r="G4424" s="1">
        <v>36.380000000000003</v>
      </c>
      <c r="H4424" s="1">
        <v>6</v>
      </c>
      <c r="I4424" s="1">
        <v>0</v>
      </c>
      <c r="J4424" s="1" t="s">
        <v>48</v>
      </c>
      <c r="K4424" s="9" t="str">
        <f t="shared" si="69"/>
        <v>GPA</v>
      </c>
    </row>
    <row r="4425" spans="1:11" ht="15" customHeight="1">
      <c r="A4425" s="1">
        <v>8</v>
      </c>
      <c r="B4425" s="1">
        <v>1965</v>
      </c>
      <c r="C4425" s="1" t="s">
        <v>21</v>
      </c>
      <c r="D4425" s="1" t="s">
        <v>2183</v>
      </c>
      <c r="E4425" s="1" t="s">
        <v>2184</v>
      </c>
      <c r="F4425" s="1">
        <v>96</v>
      </c>
      <c r="G4425" s="1">
        <v>13.3</v>
      </c>
      <c r="H4425" s="1">
        <v>7</v>
      </c>
      <c r="I4425" s="1">
        <v>0</v>
      </c>
      <c r="J4425" s="1" t="s">
        <v>48</v>
      </c>
      <c r="K4425" s="9" t="str">
        <f t="shared" si="69"/>
        <v>GPA</v>
      </c>
    </row>
    <row r="4426" spans="1:11" ht="15" customHeight="1">
      <c r="A4426" s="1">
        <v>8</v>
      </c>
      <c r="B4426" s="1">
        <v>1965</v>
      </c>
      <c r="C4426" s="1" t="s">
        <v>19</v>
      </c>
      <c r="D4426" s="1" t="s">
        <v>2185</v>
      </c>
      <c r="E4426" s="1" t="s">
        <v>2186</v>
      </c>
      <c r="F4426" s="1">
        <v>255</v>
      </c>
      <c r="G4426" s="1">
        <v>6.61</v>
      </c>
      <c r="H4426" s="1">
        <v>39</v>
      </c>
      <c r="I4426" s="1">
        <v>0</v>
      </c>
      <c r="J4426" s="1" t="s">
        <v>48</v>
      </c>
      <c r="K4426" s="9" t="str">
        <f t="shared" si="69"/>
        <v>GPA</v>
      </c>
    </row>
    <row r="4427" spans="1:11" ht="15" customHeight="1">
      <c r="A4427" s="1">
        <v>8</v>
      </c>
      <c r="B4427" s="1">
        <v>1965</v>
      </c>
      <c r="C4427" s="1" t="s">
        <v>53</v>
      </c>
      <c r="D4427" s="1" t="s">
        <v>4535</v>
      </c>
      <c r="E4427" s="1" t="s">
        <v>4536</v>
      </c>
      <c r="F4427" s="1">
        <v>9109</v>
      </c>
      <c r="G4427" s="1">
        <v>94.94</v>
      </c>
      <c r="H4427" s="1">
        <v>96</v>
      </c>
      <c r="J4427" s="1" t="s">
        <v>808</v>
      </c>
      <c r="K4427" s="9" t="str">
        <f t="shared" si="69"/>
        <v>TERCEIRA</v>
      </c>
    </row>
    <row r="4428" spans="1:11" ht="15" customHeight="1">
      <c r="A4428" s="1">
        <v>8</v>
      </c>
      <c r="B4428" s="1">
        <v>1965</v>
      </c>
      <c r="C4428" s="1" t="s">
        <v>53</v>
      </c>
      <c r="D4428" s="1" t="s">
        <v>2187</v>
      </c>
      <c r="E4428" s="1" t="s">
        <v>2188</v>
      </c>
      <c r="F4428" s="1">
        <v>9846</v>
      </c>
      <c r="G4428" s="1">
        <v>127.01</v>
      </c>
      <c r="H4428" s="1">
        <v>78</v>
      </c>
      <c r="J4428" s="1" t="s">
        <v>808</v>
      </c>
      <c r="K4428" s="9" t="str">
        <f t="shared" si="69"/>
        <v>TERCEIRA</v>
      </c>
    </row>
    <row r="4429" spans="1:11" ht="15" customHeight="1">
      <c r="A4429" s="1">
        <v>8</v>
      </c>
      <c r="B4429" s="1">
        <v>1965</v>
      </c>
      <c r="C4429" s="1" t="s">
        <v>53</v>
      </c>
      <c r="D4429" s="1" t="s">
        <v>2189</v>
      </c>
      <c r="E4429" s="1" t="s">
        <v>2190</v>
      </c>
      <c r="F4429" s="1">
        <v>24180</v>
      </c>
      <c r="G4429" s="1">
        <v>148.72</v>
      </c>
      <c r="H4429" s="1">
        <v>163</v>
      </c>
      <c r="J4429" s="1" t="s">
        <v>808</v>
      </c>
      <c r="K4429" s="9" t="str">
        <f t="shared" si="69"/>
        <v>TERCEIRA</v>
      </c>
    </row>
    <row r="4430" spans="1:11" ht="15" customHeight="1">
      <c r="A4430" s="1">
        <v>8</v>
      </c>
      <c r="B4430" s="1">
        <v>1965</v>
      </c>
      <c r="C4430" s="1" t="s">
        <v>53</v>
      </c>
      <c r="D4430" s="1" t="s">
        <v>2191</v>
      </c>
      <c r="E4430" s="1" t="s">
        <v>2192</v>
      </c>
      <c r="F4430" s="1">
        <v>28248</v>
      </c>
      <c r="G4430" s="1">
        <v>174.07</v>
      </c>
      <c r="H4430" s="1">
        <v>162</v>
      </c>
      <c r="J4430" s="1" t="s">
        <v>808</v>
      </c>
      <c r="K4430" s="9" t="str">
        <f t="shared" si="69"/>
        <v>TERCEIRA</v>
      </c>
    </row>
    <row r="4431" spans="1:11" ht="15" customHeight="1">
      <c r="A4431" s="1">
        <v>8</v>
      </c>
      <c r="B4431" s="1">
        <v>1965</v>
      </c>
      <c r="C4431" s="1" t="s">
        <v>53</v>
      </c>
      <c r="D4431" s="1" t="s">
        <v>2193</v>
      </c>
      <c r="E4431" s="1" t="s">
        <v>2194</v>
      </c>
      <c r="F4431" s="1">
        <v>7440</v>
      </c>
      <c r="G4431" s="1">
        <v>102.02</v>
      </c>
      <c r="H4431" s="1">
        <v>73</v>
      </c>
      <c r="J4431" s="1" t="s">
        <v>808</v>
      </c>
      <c r="K4431" s="9" t="str">
        <f t="shared" si="69"/>
        <v>TERCEIRA</v>
      </c>
    </row>
    <row r="4432" spans="1:11" ht="15" customHeight="1">
      <c r="A4432" s="1">
        <v>8</v>
      </c>
      <c r="B4432" s="1">
        <v>1965</v>
      </c>
      <c r="C4432" s="1" t="s">
        <v>53</v>
      </c>
      <c r="D4432" s="1" t="s">
        <v>2197</v>
      </c>
      <c r="E4432" s="1" t="s">
        <v>2198</v>
      </c>
      <c r="F4432" s="1">
        <v>14347</v>
      </c>
      <c r="G4432" s="1">
        <v>141.84</v>
      </c>
      <c r="H4432" s="1">
        <v>101</v>
      </c>
      <c r="J4432" s="1" t="s">
        <v>808</v>
      </c>
      <c r="K4432" s="9" t="str">
        <f t="shared" si="69"/>
        <v>TERCEIRA</v>
      </c>
    </row>
    <row r="4433" spans="1:11" ht="15" customHeight="1">
      <c r="A4433" s="1">
        <v>8</v>
      </c>
      <c r="B4433" s="1">
        <v>1965</v>
      </c>
      <c r="C4433" s="1" t="s">
        <v>53</v>
      </c>
      <c r="D4433" s="1" t="s">
        <v>2199</v>
      </c>
      <c r="E4433" s="1" t="s">
        <v>2200</v>
      </c>
      <c r="F4433" s="1">
        <v>8488</v>
      </c>
      <c r="G4433" s="1">
        <v>126.64</v>
      </c>
      <c r="H4433" s="1">
        <v>67</v>
      </c>
      <c r="J4433" s="1" t="s">
        <v>808</v>
      </c>
      <c r="K4433" s="9" t="str">
        <f t="shared" si="69"/>
        <v>TERCEIRA</v>
      </c>
    </row>
    <row r="4434" spans="1:11" ht="15" customHeight="1">
      <c r="A4434" s="1">
        <v>8</v>
      </c>
      <c r="B4434" s="1">
        <v>1965</v>
      </c>
      <c r="C4434" s="1" t="s">
        <v>53</v>
      </c>
      <c r="D4434" s="1" t="s">
        <v>2201</v>
      </c>
      <c r="E4434" s="1" t="s">
        <v>2202</v>
      </c>
      <c r="F4434" s="1">
        <v>7886</v>
      </c>
      <c r="G4434" s="1">
        <v>101.52</v>
      </c>
      <c r="H4434" s="1">
        <v>78</v>
      </c>
      <c r="J4434" s="1" t="s">
        <v>808</v>
      </c>
      <c r="K4434" s="9" t="str">
        <f t="shared" si="69"/>
        <v>TERCEIRA</v>
      </c>
    </row>
    <row r="4435" spans="1:11" ht="15" customHeight="1">
      <c r="A4435" s="1">
        <v>8</v>
      </c>
      <c r="B4435" s="1">
        <v>1965</v>
      </c>
      <c r="C4435" s="1" t="s">
        <v>53</v>
      </c>
      <c r="D4435" s="1" t="s">
        <v>2207</v>
      </c>
      <c r="E4435" s="1" t="s">
        <v>2208</v>
      </c>
      <c r="F4435" s="1">
        <v>13286</v>
      </c>
      <c r="G4435" s="1">
        <v>84.38</v>
      </c>
      <c r="H4435" s="1">
        <v>157</v>
      </c>
      <c r="J4435" s="1" t="s">
        <v>808</v>
      </c>
      <c r="K4435" s="9" t="str">
        <f t="shared" si="69"/>
        <v>TERCEIRA</v>
      </c>
    </row>
    <row r="4436" spans="1:11" ht="15" customHeight="1">
      <c r="A4436" s="1">
        <v>8</v>
      </c>
      <c r="B4436" s="1">
        <v>1965</v>
      </c>
      <c r="C4436" s="1" t="s">
        <v>53</v>
      </c>
      <c r="D4436" s="1" t="s">
        <v>2209</v>
      </c>
      <c r="E4436" s="1" t="s">
        <v>2210</v>
      </c>
      <c r="F4436" s="1">
        <v>19759</v>
      </c>
      <c r="G4436" s="1">
        <v>163.9</v>
      </c>
      <c r="H4436" s="1">
        <v>121</v>
      </c>
      <c r="J4436" s="1" t="s">
        <v>808</v>
      </c>
      <c r="K4436" s="9" t="str">
        <f t="shared" si="69"/>
        <v>TERCEIRA</v>
      </c>
    </row>
    <row r="4437" spans="1:11" ht="15" customHeight="1">
      <c r="A4437" s="1">
        <v>8</v>
      </c>
      <c r="B4437" s="1">
        <v>1965</v>
      </c>
      <c r="C4437" s="1" t="s">
        <v>53</v>
      </c>
      <c r="D4437" s="1" t="s">
        <v>2211</v>
      </c>
      <c r="E4437" s="1" t="s">
        <v>2212</v>
      </c>
      <c r="F4437" s="1">
        <v>22826</v>
      </c>
      <c r="G4437" s="1">
        <v>174.87</v>
      </c>
      <c r="H4437" s="1">
        <v>131</v>
      </c>
      <c r="J4437" s="1" t="s">
        <v>808</v>
      </c>
      <c r="K4437" s="9" t="str">
        <f t="shared" si="69"/>
        <v>TERCEIRA</v>
      </c>
    </row>
    <row r="4438" spans="1:11" ht="15" customHeight="1">
      <c r="A4438" s="1">
        <v>8</v>
      </c>
      <c r="B4438" s="1">
        <v>1965</v>
      </c>
      <c r="C4438" s="1" t="s">
        <v>53</v>
      </c>
      <c r="D4438" s="1" t="s">
        <v>2213</v>
      </c>
      <c r="E4438" s="1" t="s">
        <v>2214</v>
      </c>
      <c r="F4438" s="1">
        <v>15187</v>
      </c>
      <c r="G4438" s="1">
        <v>143.05000000000001</v>
      </c>
      <c r="H4438" s="1">
        <v>106</v>
      </c>
      <c r="J4438" s="1" t="s">
        <v>808</v>
      </c>
      <c r="K4438" s="9" t="str">
        <f t="shared" si="69"/>
        <v>TERCEIRA</v>
      </c>
    </row>
    <row r="4439" spans="1:11" ht="15" customHeight="1">
      <c r="A4439" s="1">
        <v>8</v>
      </c>
      <c r="B4439" s="1">
        <v>1965</v>
      </c>
      <c r="C4439" s="1" t="s">
        <v>53</v>
      </c>
      <c r="D4439" s="1" t="s">
        <v>2215</v>
      </c>
      <c r="E4439" s="1" t="s">
        <v>2216</v>
      </c>
      <c r="F4439" s="1">
        <v>15002</v>
      </c>
      <c r="G4439" s="1">
        <v>136.65</v>
      </c>
      <c r="H4439" s="1">
        <v>110</v>
      </c>
      <c r="J4439" s="1" t="s">
        <v>808</v>
      </c>
      <c r="K4439" s="9" t="str">
        <f t="shared" si="69"/>
        <v>TERCEIRA</v>
      </c>
    </row>
    <row r="4440" spans="1:11" ht="15" customHeight="1">
      <c r="A4440" s="1">
        <v>8</v>
      </c>
      <c r="B4440" s="1">
        <v>1965</v>
      </c>
      <c r="C4440" s="1" t="s">
        <v>53</v>
      </c>
      <c r="D4440" s="1" t="s">
        <v>2217</v>
      </c>
      <c r="E4440" s="1" t="s">
        <v>2218</v>
      </c>
      <c r="F4440" s="1">
        <v>21497</v>
      </c>
      <c r="G4440" s="1">
        <v>142.63999999999999</v>
      </c>
      <c r="H4440" s="1">
        <v>151</v>
      </c>
      <c r="J4440" s="1" t="s">
        <v>808</v>
      </c>
      <c r="K4440" s="9" t="str">
        <f t="shared" si="69"/>
        <v>TERCEIRA</v>
      </c>
    </row>
    <row r="4441" spans="1:11" ht="15" customHeight="1">
      <c r="A4441" s="1">
        <v>8</v>
      </c>
      <c r="B4441" s="1">
        <v>1965</v>
      </c>
      <c r="C4441" s="1" t="s">
        <v>53</v>
      </c>
      <c r="D4441" s="1" t="s">
        <v>2219</v>
      </c>
      <c r="E4441" s="1" t="s">
        <v>2220</v>
      </c>
      <c r="F4441" s="1">
        <v>16480</v>
      </c>
      <c r="G4441" s="1">
        <v>146.22999999999999</v>
      </c>
      <c r="H4441" s="1">
        <v>113</v>
      </c>
      <c r="J4441" s="1" t="s">
        <v>808</v>
      </c>
      <c r="K4441" s="9" t="str">
        <f t="shared" si="69"/>
        <v>TERCEIRA</v>
      </c>
    </row>
    <row r="4442" spans="1:11" ht="15" customHeight="1">
      <c r="A4442" s="1">
        <v>8</v>
      </c>
      <c r="B4442" s="1">
        <v>1965</v>
      </c>
      <c r="C4442" s="1" t="s">
        <v>53</v>
      </c>
      <c r="D4442" s="1" t="s">
        <v>2225</v>
      </c>
      <c r="E4442" s="1" t="s">
        <v>2226</v>
      </c>
      <c r="F4442" s="1">
        <v>14124</v>
      </c>
      <c r="G4442" s="1">
        <v>148.47999999999999</v>
      </c>
      <c r="H4442" s="1">
        <v>95</v>
      </c>
      <c r="J4442" s="1" t="s">
        <v>808</v>
      </c>
      <c r="K4442" s="9" t="str">
        <f t="shared" si="69"/>
        <v>TERCEIRA</v>
      </c>
    </row>
    <row r="4443" spans="1:11" ht="15" customHeight="1">
      <c r="A4443" s="1">
        <v>8</v>
      </c>
      <c r="B4443" s="1">
        <v>1965</v>
      </c>
      <c r="C4443" s="1" t="s">
        <v>53</v>
      </c>
      <c r="D4443" s="1" t="s">
        <v>2227</v>
      </c>
      <c r="E4443" s="1" t="s">
        <v>2228</v>
      </c>
      <c r="F4443" s="1">
        <v>19770</v>
      </c>
      <c r="G4443" s="1">
        <v>131.87</v>
      </c>
      <c r="H4443" s="1">
        <v>150</v>
      </c>
      <c r="J4443" s="1" t="s">
        <v>808</v>
      </c>
      <c r="K4443" s="9" t="str">
        <f t="shared" si="69"/>
        <v>TERCEIRA</v>
      </c>
    </row>
    <row r="4444" spans="1:11" ht="15" customHeight="1">
      <c r="A4444" s="1">
        <v>8</v>
      </c>
      <c r="B4444" s="1">
        <v>1965</v>
      </c>
      <c r="C4444" s="1" t="s">
        <v>53</v>
      </c>
      <c r="D4444" s="1" t="s">
        <v>2229</v>
      </c>
      <c r="E4444" s="1" t="s">
        <v>2230</v>
      </c>
      <c r="F4444" s="1">
        <v>12382</v>
      </c>
      <c r="G4444" s="1">
        <v>143.19999999999999</v>
      </c>
      <c r="H4444" s="1">
        <v>86</v>
      </c>
      <c r="J4444" s="1" t="s">
        <v>808</v>
      </c>
      <c r="K4444" s="9" t="str">
        <f t="shared" si="69"/>
        <v>TERCEIRA</v>
      </c>
    </row>
    <row r="4445" spans="1:11" ht="15" customHeight="1">
      <c r="A4445" s="1">
        <v>8</v>
      </c>
      <c r="B4445" s="1">
        <v>1965</v>
      </c>
      <c r="C4445" s="1" t="s">
        <v>53</v>
      </c>
      <c r="D4445" s="1" t="s">
        <v>2231</v>
      </c>
      <c r="E4445" s="1" t="s">
        <v>2232</v>
      </c>
      <c r="F4445" s="1">
        <v>21025</v>
      </c>
      <c r="G4445" s="1">
        <v>161.96</v>
      </c>
      <c r="H4445" s="1">
        <v>130</v>
      </c>
      <c r="J4445" s="1" t="s">
        <v>808</v>
      </c>
      <c r="K4445" s="9" t="str">
        <f t="shared" si="69"/>
        <v>TERCEIRA</v>
      </c>
    </row>
    <row r="4446" spans="1:11" ht="15" customHeight="1">
      <c r="A4446" s="1">
        <v>8</v>
      </c>
      <c r="B4446" s="1">
        <v>1965</v>
      </c>
      <c r="C4446" s="1" t="s">
        <v>53</v>
      </c>
      <c r="D4446" s="1" t="s">
        <v>2233</v>
      </c>
      <c r="E4446" s="1" t="s">
        <v>2234</v>
      </c>
      <c r="F4446" s="1">
        <v>6314</v>
      </c>
      <c r="G4446" s="1">
        <v>54.32</v>
      </c>
      <c r="H4446" s="1">
        <v>116</v>
      </c>
      <c r="J4446" s="1" t="s">
        <v>808</v>
      </c>
      <c r="K4446" s="9" t="str">
        <f t="shared" si="69"/>
        <v>TERCEIRA</v>
      </c>
    </row>
    <row r="4447" spans="1:11" ht="15" customHeight="1">
      <c r="A4447" s="1">
        <v>8</v>
      </c>
      <c r="B4447" s="1">
        <v>1965</v>
      </c>
      <c r="C4447" s="1" t="s">
        <v>53</v>
      </c>
      <c r="D4447" s="1" t="s">
        <v>2235</v>
      </c>
      <c r="E4447" s="1" t="s">
        <v>2236</v>
      </c>
      <c r="F4447" s="1">
        <v>8523</v>
      </c>
      <c r="G4447" s="1">
        <v>121.38</v>
      </c>
      <c r="H4447" s="1">
        <v>70</v>
      </c>
      <c r="J4447" s="1" t="s">
        <v>808</v>
      </c>
      <c r="K4447" s="9" t="str">
        <f t="shared" si="69"/>
        <v>TERCEIRA</v>
      </c>
    </row>
    <row r="4448" spans="1:11" ht="15" customHeight="1">
      <c r="A4448" s="1">
        <v>8</v>
      </c>
      <c r="B4448" s="1">
        <v>1965</v>
      </c>
      <c r="C4448" s="1" t="s">
        <v>53</v>
      </c>
      <c r="D4448" s="1" t="s">
        <v>2239</v>
      </c>
      <c r="E4448" s="1" t="s">
        <v>2240</v>
      </c>
      <c r="F4448" s="1">
        <v>21278</v>
      </c>
      <c r="G4448" s="1">
        <v>173.98</v>
      </c>
      <c r="H4448" s="1">
        <v>122</v>
      </c>
      <c r="J4448" s="1" t="s">
        <v>808</v>
      </c>
      <c r="K4448" s="9" t="str">
        <f t="shared" si="69"/>
        <v>TERCEIRA</v>
      </c>
    </row>
    <row r="4449" spans="1:11" ht="15" customHeight="1">
      <c r="A4449" s="1">
        <v>8</v>
      </c>
      <c r="B4449" s="1">
        <v>1965</v>
      </c>
      <c r="C4449" s="1" t="s">
        <v>53</v>
      </c>
      <c r="D4449" s="1" t="s">
        <v>2241</v>
      </c>
      <c r="E4449" s="1" t="s">
        <v>2242</v>
      </c>
      <c r="F4449" s="1">
        <v>25039</v>
      </c>
      <c r="G4449" s="1">
        <v>158.66</v>
      </c>
      <c r="H4449" s="1">
        <v>158</v>
      </c>
      <c r="J4449" s="1" t="s">
        <v>808</v>
      </c>
      <c r="K4449" s="9" t="str">
        <f t="shared" si="69"/>
        <v>TERCEIRA</v>
      </c>
    </row>
    <row r="4450" spans="1:11" ht="15" customHeight="1">
      <c r="A4450" s="1">
        <v>8</v>
      </c>
      <c r="B4450" s="1">
        <v>1965</v>
      </c>
      <c r="C4450" s="1" t="s">
        <v>53</v>
      </c>
      <c r="D4450" s="1" t="s">
        <v>2245</v>
      </c>
      <c r="E4450" s="1" t="s">
        <v>2246</v>
      </c>
      <c r="F4450" s="1">
        <v>26972</v>
      </c>
      <c r="G4450" s="1">
        <v>185</v>
      </c>
      <c r="H4450" s="1">
        <v>146</v>
      </c>
      <c r="J4450" s="1" t="s">
        <v>808</v>
      </c>
      <c r="K4450" s="9" t="str">
        <f t="shared" si="69"/>
        <v>TERCEIRA</v>
      </c>
    </row>
    <row r="4451" spans="1:11" ht="15" customHeight="1">
      <c r="A4451" s="1">
        <v>8</v>
      </c>
      <c r="B4451" s="1">
        <v>1965</v>
      </c>
      <c r="C4451" s="1" t="s">
        <v>53</v>
      </c>
      <c r="D4451" s="1" t="s">
        <v>2247</v>
      </c>
      <c r="E4451" s="1" t="s">
        <v>2248</v>
      </c>
      <c r="F4451" s="1">
        <v>868</v>
      </c>
      <c r="G4451" s="1">
        <v>12.99</v>
      </c>
      <c r="H4451" s="1">
        <v>67</v>
      </c>
      <c r="J4451" s="1" t="s">
        <v>808</v>
      </c>
      <c r="K4451" s="9" t="str">
        <f t="shared" si="69"/>
        <v>TERCEIRA</v>
      </c>
    </row>
    <row r="4452" spans="1:11" ht="15" customHeight="1">
      <c r="A4452" s="1">
        <v>8</v>
      </c>
      <c r="B4452" s="1">
        <v>1965</v>
      </c>
      <c r="C4452" s="1" t="s">
        <v>53</v>
      </c>
      <c r="D4452" s="1" t="s">
        <v>2253</v>
      </c>
      <c r="E4452" s="1" t="s">
        <v>2254</v>
      </c>
      <c r="F4452" s="1">
        <v>3130</v>
      </c>
      <c r="G4452" s="1">
        <v>34.86</v>
      </c>
      <c r="H4452" s="1">
        <v>90</v>
      </c>
      <c r="J4452" s="1" t="s">
        <v>808</v>
      </c>
      <c r="K4452" s="9" t="str">
        <f t="shared" si="69"/>
        <v>TERCEIRA</v>
      </c>
    </row>
    <row r="4453" spans="1:11" ht="15" customHeight="1">
      <c r="A4453" s="1">
        <v>8</v>
      </c>
      <c r="B4453" s="1">
        <v>1965</v>
      </c>
      <c r="C4453" s="1" t="s">
        <v>53</v>
      </c>
      <c r="D4453" s="1" t="s">
        <v>2255</v>
      </c>
      <c r="E4453" s="1" t="s">
        <v>4537</v>
      </c>
      <c r="F4453" s="1">
        <v>19166</v>
      </c>
      <c r="G4453" s="1">
        <v>135.25</v>
      </c>
      <c r="H4453" s="1">
        <v>142</v>
      </c>
      <c r="J4453" s="1" t="s">
        <v>808</v>
      </c>
      <c r="K4453" s="9" t="str">
        <f t="shared" si="69"/>
        <v>TERCEIRA</v>
      </c>
    </row>
    <row r="4454" spans="1:11" ht="15" customHeight="1">
      <c r="A4454" s="1">
        <v>8</v>
      </c>
      <c r="B4454" s="1">
        <v>1965</v>
      </c>
      <c r="C4454" s="1" t="s">
        <v>53</v>
      </c>
      <c r="D4454" s="1" t="s">
        <v>2257</v>
      </c>
      <c r="E4454" s="1" t="s">
        <v>2258</v>
      </c>
      <c r="F4454" s="1">
        <v>15907</v>
      </c>
      <c r="G4454" s="1">
        <v>130.6</v>
      </c>
      <c r="H4454" s="1">
        <v>122</v>
      </c>
      <c r="J4454" s="1" t="s">
        <v>808</v>
      </c>
      <c r="K4454" s="9" t="str">
        <f t="shared" si="69"/>
        <v>TERCEIRA</v>
      </c>
    </row>
    <row r="4455" spans="1:11" ht="15" customHeight="1">
      <c r="A4455" s="1">
        <v>8</v>
      </c>
      <c r="B4455" s="1">
        <v>1965</v>
      </c>
      <c r="C4455" s="1" t="s">
        <v>53</v>
      </c>
      <c r="D4455" s="1" t="s">
        <v>2259</v>
      </c>
      <c r="E4455" s="1" t="s">
        <v>2260</v>
      </c>
      <c r="F4455" s="1">
        <v>9707</v>
      </c>
      <c r="G4455" s="1">
        <v>123.93</v>
      </c>
      <c r="H4455" s="1">
        <v>78</v>
      </c>
      <c r="J4455" s="1" t="s">
        <v>808</v>
      </c>
      <c r="K4455" s="9" t="str">
        <f t="shared" si="69"/>
        <v>TERCEIRA</v>
      </c>
    </row>
    <row r="4456" spans="1:11" ht="15" customHeight="1">
      <c r="A4456" s="1">
        <v>8</v>
      </c>
      <c r="B4456" s="1">
        <v>1965</v>
      </c>
      <c r="C4456" s="1" t="s">
        <v>53</v>
      </c>
      <c r="D4456" s="1" t="s">
        <v>2261</v>
      </c>
      <c r="E4456" s="1" t="s">
        <v>2262</v>
      </c>
      <c r="F4456" s="1">
        <v>14767</v>
      </c>
      <c r="G4456" s="1">
        <v>140.65</v>
      </c>
      <c r="H4456" s="1">
        <v>105</v>
      </c>
      <c r="J4456" s="1" t="s">
        <v>808</v>
      </c>
      <c r="K4456" s="9" t="str">
        <f t="shared" si="69"/>
        <v>TERCEIRA</v>
      </c>
    </row>
    <row r="4457" spans="1:11" ht="15" customHeight="1">
      <c r="A4457" s="1">
        <v>8</v>
      </c>
      <c r="B4457" s="1">
        <v>1965</v>
      </c>
      <c r="C4457" s="1" t="s">
        <v>53</v>
      </c>
      <c r="D4457" s="1" t="s">
        <v>2263</v>
      </c>
      <c r="E4457" s="1" t="s">
        <v>2264</v>
      </c>
      <c r="F4457" s="1">
        <v>7525</v>
      </c>
      <c r="G4457" s="1">
        <v>127.32</v>
      </c>
      <c r="H4457" s="1">
        <v>59</v>
      </c>
      <c r="J4457" s="1" t="s">
        <v>808</v>
      </c>
      <c r="K4457" s="9" t="str">
        <f t="shared" si="69"/>
        <v>TERCEIRA</v>
      </c>
    </row>
    <row r="4458" spans="1:11" ht="15" customHeight="1">
      <c r="A4458" s="1">
        <v>8</v>
      </c>
      <c r="B4458" s="1">
        <v>1965</v>
      </c>
      <c r="C4458" s="1" t="s">
        <v>53</v>
      </c>
      <c r="D4458" s="1" t="s">
        <v>2265</v>
      </c>
      <c r="E4458" s="1" t="s">
        <v>2266</v>
      </c>
      <c r="F4458" s="1">
        <v>8925</v>
      </c>
      <c r="G4458" s="1">
        <v>120.29</v>
      </c>
      <c r="H4458" s="1">
        <v>74</v>
      </c>
      <c r="J4458" s="1" t="s">
        <v>808</v>
      </c>
      <c r="K4458" s="9" t="str">
        <f t="shared" si="69"/>
        <v>TERCEIRA</v>
      </c>
    </row>
    <row r="4459" spans="1:11" ht="15" customHeight="1">
      <c r="A4459" s="1">
        <v>8</v>
      </c>
      <c r="B4459" s="1">
        <v>1965</v>
      </c>
      <c r="C4459" s="1" t="s">
        <v>53</v>
      </c>
      <c r="D4459" s="1" t="s">
        <v>2273</v>
      </c>
      <c r="E4459" s="1" t="s">
        <v>2274</v>
      </c>
      <c r="F4459" s="1">
        <v>3358</v>
      </c>
      <c r="G4459" s="1">
        <v>44.3</v>
      </c>
      <c r="H4459" s="1">
        <v>76</v>
      </c>
      <c r="J4459" s="1" t="s">
        <v>808</v>
      </c>
      <c r="K4459" s="9" t="str">
        <f t="shared" si="69"/>
        <v>TERCEIRA</v>
      </c>
    </row>
    <row r="4460" spans="1:11" ht="15" customHeight="1">
      <c r="A4460" s="1">
        <v>8</v>
      </c>
      <c r="B4460" s="1">
        <v>1965</v>
      </c>
      <c r="C4460" s="1" t="s">
        <v>53</v>
      </c>
      <c r="D4460" s="1" t="s">
        <v>2279</v>
      </c>
      <c r="E4460" s="1" t="s">
        <v>2280</v>
      </c>
      <c r="F4460" s="1">
        <v>12224</v>
      </c>
      <c r="G4460" s="1">
        <v>156.6</v>
      </c>
      <c r="H4460" s="1">
        <v>78</v>
      </c>
      <c r="J4460" s="1" t="s">
        <v>808</v>
      </c>
      <c r="K4460" s="9" t="str">
        <f t="shared" si="69"/>
        <v>TERCEIRA</v>
      </c>
    </row>
    <row r="4461" spans="1:11" ht="15" customHeight="1">
      <c r="A4461" s="1">
        <v>8</v>
      </c>
      <c r="B4461" s="1">
        <v>1965</v>
      </c>
      <c r="C4461" s="1" t="s">
        <v>53</v>
      </c>
      <c r="D4461" s="1" t="s">
        <v>2281</v>
      </c>
      <c r="E4461" s="1" t="s">
        <v>2282</v>
      </c>
      <c r="F4461" s="1">
        <v>8219</v>
      </c>
      <c r="G4461" s="1">
        <v>130.47999999999999</v>
      </c>
      <c r="H4461" s="1">
        <v>63</v>
      </c>
      <c r="J4461" s="1" t="s">
        <v>808</v>
      </c>
      <c r="K4461" s="9" t="str">
        <f t="shared" si="69"/>
        <v>TERCEIRA</v>
      </c>
    </row>
    <row r="4462" spans="1:11" ht="15" customHeight="1">
      <c r="A4462" s="1">
        <v>8</v>
      </c>
      <c r="B4462" s="1">
        <v>1965</v>
      </c>
      <c r="C4462" s="1" t="s">
        <v>53</v>
      </c>
      <c r="D4462" s="1" t="s">
        <v>2287</v>
      </c>
      <c r="E4462" s="1" t="s">
        <v>2288</v>
      </c>
      <c r="F4462" s="1">
        <v>15922</v>
      </c>
      <c r="G4462" s="1">
        <v>160.63999999999999</v>
      </c>
      <c r="H4462" s="1">
        <v>99</v>
      </c>
      <c r="J4462" s="1" t="s">
        <v>808</v>
      </c>
      <c r="K4462" s="9" t="str">
        <f t="shared" si="69"/>
        <v>TERCEIRA</v>
      </c>
    </row>
    <row r="4463" spans="1:11" ht="15" customHeight="1">
      <c r="A4463" s="1">
        <v>8</v>
      </c>
      <c r="B4463" s="1">
        <v>1965</v>
      </c>
      <c r="C4463" s="1" t="s">
        <v>53</v>
      </c>
      <c r="D4463" s="1" t="s">
        <v>2295</v>
      </c>
      <c r="E4463" s="1" t="s">
        <v>2296</v>
      </c>
      <c r="F4463" s="1">
        <v>16006</v>
      </c>
      <c r="G4463" s="1">
        <v>185.87</v>
      </c>
      <c r="H4463" s="1">
        <v>86</v>
      </c>
      <c r="J4463" s="1" t="s">
        <v>808</v>
      </c>
      <c r="K4463" s="9" t="str">
        <f t="shared" si="69"/>
        <v>TERCEIRA</v>
      </c>
    </row>
    <row r="4464" spans="1:11" ht="15" customHeight="1">
      <c r="A4464" s="1">
        <v>8</v>
      </c>
      <c r="B4464" s="1">
        <v>1965</v>
      </c>
      <c r="C4464" s="1" t="s">
        <v>53</v>
      </c>
      <c r="D4464" s="1" t="s">
        <v>2297</v>
      </c>
      <c r="E4464" s="1" t="s">
        <v>2298</v>
      </c>
      <c r="F4464" s="1">
        <v>10266</v>
      </c>
      <c r="G4464" s="1">
        <v>142.99</v>
      </c>
      <c r="H4464" s="1">
        <v>72</v>
      </c>
      <c r="J4464" s="1" t="s">
        <v>808</v>
      </c>
      <c r="K4464" s="9" t="str">
        <f t="shared" si="69"/>
        <v>TERCEIRA</v>
      </c>
    </row>
    <row r="4465" spans="1:11" ht="15" customHeight="1">
      <c r="A4465" s="1">
        <v>8</v>
      </c>
      <c r="B4465" s="1">
        <v>1965</v>
      </c>
      <c r="C4465" s="1" t="s">
        <v>53</v>
      </c>
      <c r="D4465" s="1" t="s">
        <v>2299</v>
      </c>
      <c r="E4465" s="1" t="s">
        <v>2300</v>
      </c>
      <c r="F4465" s="1">
        <v>7708</v>
      </c>
      <c r="G4465" s="1">
        <v>84.64</v>
      </c>
      <c r="H4465" s="1">
        <v>91</v>
      </c>
      <c r="J4465" s="1" t="s">
        <v>808</v>
      </c>
      <c r="K4465" s="9" t="str">
        <f t="shared" si="69"/>
        <v>TERCEIRA</v>
      </c>
    </row>
    <row r="4466" spans="1:11" ht="15" customHeight="1">
      <c r="A4466" s="1">
        <v>8</v>
      </c>
      <c r="B4466" s="1">
        <v>1965</v>
      </c>
      <c r="C4466" s="1" t="s">
        <v>53</v>
      </c>
      <c r="D4466" s="1" t="s">
        <v>2305</v>
      </c>
      <c r="E4466" s="1" t="s">
        <v>2306</v>
      </c>
      <c r="F4466" s="1">
        <v>6957</v>
      </c>
      <c r="G4466" s="1">
        <v>110.12</v>
      </c>
      <c r="H4466" s="1">
        <v>63</v>
      </c>
      <c r="J4466" s="1" t="s">
        <v>808</v>
      </c>
      <c r="K4466" s="9" t="str">
        <f t="shared" si="69"/>
        <v>TERCEIRA</v>
      </c>
    </row>
    <row r="4467" spans="1:11" ht="15" customHeight="1">
      <c r="A4467" s="1">
        <v>8</v>
      </c>
      <c r="B4467" s="1">
        <v>1965</v>
      </c>
      <c r="C4467" s="1" t="s">
        <v>53</v>
      </c>
      <c r="D4467" s="1" t="s">
        <v>2307</v>
      </c>
      <c r="E4467" s="1" t="s">
        <v>2308</v>
      </c>
      <c r="F4467" s="1">
        <v>7567</v>
      </c>
      <c r="G4467" s="1">
        <v>122.76</v>
      </c>
      <c r="H4467" s="1">
        <v>62</v>
      </c>
      <c r="J4467" s="1" t="s">
        <v>808</v>
      </c>
      <c r="K4467" s="9" t="str">
        <f t="shared" si="69"/>
        <v>TERCEIRA</v>
      </c>
    </row>
    <row r="4468" spans="1:11" ht="15" customHeight="1">
      <c r="A4468" s="1">
        <v>8</v>
      </c>
      <c r="B4468" s="1">
        <v>1965</v>
      </c>
      <c r="C4468" s="1" t="s">
        <v>53</v>
      </c>
      <c r="D4468" s="1" t="s">
        <v>2309</v>
      </c>
      <c r="E4468" s="1" t="s">
        <v>2310</v>
      </c>
      <c r="F4468" s="1">
        <v>16104</v>
      </c>
      <c r="G4468" s="1">
        <v>139.13999999999999</v>
      </c>
      <c r="H4468" s="1">
        <v>116</v>
      </c>
      <c r="J4468" s="1" t="s">
        <v>808</v>
      </c>
      <c r="K4468" s="9" t="str">
        <f t="shared" si="69"/>
        <v>TERCEIRA</v>
      </c>
    </row>
    <row r="4469" spans="1:11" ht="15" customHeight="1">
      <c r="A4469" s="1">
        <v>8</v>
      </c>
      <c r="B4469" s="1">
        <v>1965</v>
      </c>
      <c r="C4469" s="1" t="s">
        <v>53</v>
      </c>
      <c r="D4469" s="1" t="s">
        <v>2319</v>
      </c>
      <c r="E4469" s="1" t="s">
        <v>2320</v>
      </c>
      <c r="F4469" s="1">
        <v>9087</v>
      </c>
      <c r="G4469" s="1">
        <v>126.04</v>
      </c>
      <c r="H4469" s="1">
        <v>72</v>
      </c>
      <c r="J4469" s="1" t="s">
        <v>808</v>
      </c>
      <c r="K4469" s="9" t="str">
        <f t="shared" si="69"/>
        <v>TERCEIRA</v>
      </c>
    </row>
    <row r="4470" spans="1:11" ht="15" customHeight="1">
      <c r="A4470" s="1">
        <v>8</v>
      </c>
      <c r="B4470" s="1">
        <v>1965</v>
      </c>
      <c r="C4470" s="1" t="s">
        <v>53</v>
      </c>
      <c r="D4470" s="1" t="s">
        <v>2323</v>
      </c>
      <c r="E4470" s="1" t="s">
        <v>2324</v>
      </c>
      <c r="F4470" s="1">
        <v>3438</v>
      </c>
      <c r="G4470" s="1">
        <v>70.03</v>
      </c>
      <c r="H4470" s="1">
        <v>49</v>
      </c>
      <c r="J4470" s="1" t="s">
        <v>808</v>
      </c>
      <c r="K4470" s="9" t="str">
        <f t="shared" si="69"/>
        <v>TERCEIRA</v>
      </c>
    </row>
    <row r="4471" spans="1:11" ht="15" customHeight="1">
      <c r="A4471" s="1">
        <v>8</v>
      </c>
      <c r="B4471" s="1">
        <v>1965</v>
      </c>
      <c r="C4471" s="1" t="s">
        <v>53</v>
      </c>
      <c r="D4471" s="1" t="s">
        <v>2325</v>
      </c>
      <c r="E4471" s="1" t="s">
        <v>2326</v>
      </c>
      <c r="F4471" s="1">
        <v>12486</v>
      </c>
      <c r="G4471" s="1">
        <v>136.16999999999999</v>
      </c>
      <c r="H4471" s="1">
        <v>92</v>
      </c>
      <c r="J4471" s="1" t="s">
        <v>808</v>
      </c>
      <c r="K4471" s="9" t="str">
        <f t="shared" si="69"/>
        <v>TERCEIRA</v>
      </c>
    </row>
    <row r="4472" spans="1:11" ht="15" customHeight="1">
      <c r="A4472" s="1">
        <v>8</v>
      </c>
      <c r="B4472" s="1">
        <v>1965</v>
      </c>
      <c r="C4472" s="1" t="s">
        <v>53</v>
      </c>
      <c r="D4472" s="1" t="s">
        <v>2327</v>
      </c>
      <c r="E4472" s="1" t="s">
        <v>2328</v>
      </c>
      <c r="F4472" s="1">
        <v>10794</v>
      </c>
      <c r="G4472" s="1">
        <v>134.66999999999999</v>
      </c>
      <c r="H4472" s="1">
        <v>80</v>
      </c>
      <c r="J4472" s="1" t="s">
        <v>808</v>
      </c>
      <c r="K4472" s="9" t="str">
        <f t="shared" si="69"/>
        <v>TERCEIRA</v>
      </c>
    </row>
    <row r="4473" spans="1:11" ht="15" customHeight="1">
      <c r="A4473" s="1">
        <v>8</v>
      </c>
      <c r="B4473" s="1">
        <v>1965</v>
      </c>
      <c r="C4473" s="1" t="s">
        <v>53</v>
      </c>
      <c r="D4473" s="1" t="s">
        <v>2329</v>
      </c>
      <c r="E4473" s="1" t="s">
        <v>2330</v>
      </c>
      <c r="F4473" s="1">
        <v>1219</v>
      </c>
      <c r="G4473" s="1">
        <v>32.29</v>
      </c>
      <c r="H4473" s="1">
        <v>38</v>
      </c>
      <c r="J4473" s="1" t="s">
        <v>808</v>
      </c>
      <c r="K4473" s="9" t="str">
        <f t="shared" si="69"/>
        <v>TERCEIRA</v>
      </c>
    </row>
    <row r="4474" spans="1:11" ht="15" customHeight="1">
      <c r="A4474" s="1">
        <v>8</v>
      </c>
      <c r="B4474" s="1">
        <v>1965</v>
      </c>
      <c r="C4474" s="1" t="s">
        <v>53</v>
      </c>
      <c r="D4474" s="1" t="s">
        <v>2331</v>
      </c>
      <c r="E4474" s="1" t="s">
        <v>2332</v>
      </c>
      <c r="F4474" s="1">
        <v>436</v>
      </c>
      <c r="G4474" s="1">
        <v>6.7</v>
      </c>
      <c r="H4474" s="1">
        <v>65</v>
      </c>
      <c r="J4474" s="1" t="s">
        <v>808</v>
      </c>
      <c r="K4474" s="9" t="str">
        <f t="shared" si="69"/>
        <v>TERCEIRA</v>
      </c>
    </row>
    <row r="4475" spans="1:11" ht="15" customHeight="1">
      <c r="A4475" s="1">
        <v>8</v>
      </c>
      <c r="B4475" s="1">
        <v>1965</v>
      </c>
      <c r="C4475" s="1" t="s">
        <v>53</v>
      </c>
      <c r="D4475" s="1" t="s">
        <v>2333</v>
      </c>
      <c r="E4475" s="1" t="s">
        <v>2334</v>
      </c>
      <c r="F4475" s="1">
        <v>2109</v>
      </c>
      <c r="G4475" s="1">
        <v>45.43</v>
      </c>
      <c r="H4475" s="1">
        <v>46</v>
      </c>
      <c r="J4475" s="1" t="s">
        <v>808</v>
      </c>
      <c r="K4475" s="9" t="str">
        <f t="shared" si="69"/>
        <v>TERCEIRA</v>
      </c>
    </row>
    <row r="4476" spans="1:11" ht="15" customHeight="1">
      <c r="A4476" s="1">
        <v>8</v>
      </c>
      <c r="B4476" s="1">
        <v>1965</v>
      </c>
      <c r="C4476" s="1" t="s">
        <v>53</v>
      </c>
      <c r="D4476" s="1" t="s">
        <v>2335</v>
      </c>
      <c r="E4476" s="1" t="s">
        <v>2336</v>
      </c>
      <c r="F4476" s="1">
        <v>371</v>
      </c>
      <c r="G4476" s="1">
        <v>12.59</v>
      </c>
      <c r="H4476" s="1">
        <v>29</v>
      </c>
      <c r="J4476" s="1" t="s">
        <v>808</v>
      </c>
      <c r="K4476" s="9" t="str">
        <f t="shared" si="69"/>
        <v>TERCEIRA</v>
      </c>
    </row>
    <row r="4477" spans="1:11" ht="15" customHeight="1">
      <c r="A4477" s="1">
        <v>8</v>
      </c>
      <c r="B4477" s="1">
        <v>1965</v>
      </c>
      <c r="C4477" s="1" t="s">
        <v>53</v>
      </c>
      <c r="D4477" s="1" t="s">
        <v>2337</v>
      </c>
      <c r="E4477" s="1" t="s">
        <v>2338</v>
      </c>
      <c r="F4477" s="1">
        <v>9297</v>
      </c>
      <c r="G4477" s="1">
        <v>138.5</v>
      </c>
      <c r="H4477" s="1">
        <v>67</v>
      </c>
      <c r="J4477" s="1" t="s">
        <v>808</v>
      </c>
      <c r="K4477" s="9" t="str">
        <f t="shared" si="69"/>
        <v>TERCEIRA</v>
      </c>
    </row>
    <row r="4478" spans="1:11" ht="15" customHeight="1">
      <c r="A4478" s="1">
        <v>8</v>
      </c>
      <c r="B4478" s="1">
        <v>1965</v>
      </c>
      <c r="C4478" s="1" t="s">
        <v>53</v>
      </c>
      <c r="D4478" s="1" t="s">
        <v>4538</v>
      </c>
      <c r="E4478" s="1" t="s">
        <v>4539</v>
      </c>
      <c r="F4478" s="1">
        <v>9177</v>
      </c>
      <c r="G4478" s="1">
        <v>118.87</v>
      </c>
      <c r="H4478" s="1">
        <v>77</v>
      </c>
      <c r="J4478" s="1" t="s">
        <v>808</v>
      </c>
      <c r="K4478" s="9" t="str">
        <f t="shared" si="69"/>
        <v>TERCEIRA</v>
      </c>
    </row>
    <row r="4479" spans="1:11" ht="15" customHeight="1">
      <c r="A4479" s="1">
        <v>8</v>
      </c>
      <c r="B4479" s="1">
        <v>1965</v>
      </c>
      <c r="C4479" s="1" t="s">
        <v>53</v>
      </c>
      <c r="D4479" s="1" t="s">
        <v>4540</v>
      </c>
      <c r="E4479" s="1" t="s">
        <v>4541</v>
      </c>
      <c r="F4479" s="1">
        <v>2863</v>
      </c>
      <c r="G4479" s="1">
        <v>51.77</v>
      </c>
      <c r="H4479" s="1">
        <v>55</v>
      </c>
      <c r="J4479" s="1" t="s">
        <v>808</v>
      </c>
      <c r="K4479" s="9" t="str">
        <f t="shared" si="69"/>
        <v>TERCEIRA</v>
      </c>
    </row>
    <row r="4480" spans="1:11" ht="15" customHeight="1">
      <c r="A4480" s="1">
        <v>8</v>
      </c>
      <c r="B4480" s="1">
        <v>1965</v>
      </c>
      <c r="C4480" s="1" t="s">
        <v>53</v>
      </c>
      <c r="D4480" s="1" t="s">
        <v>4542</v>
      </c>
      <c r="E4480" s="1" t="s">
        <v>4543</v>
      </c>
      <c r="F4480" s="1">
        <v>5027</v>
      </c>
      <c r="G4480" s="1">
        <v>76.150000000000006</v>
      </c>
      <c r="H4480" s="1">
        <v>66</v>
      </c>
      <c r="J4480" s="1" t="s">
        <v>808</v>
      </c>
      <c r="K4480" s="9" t="str">
        <f t="shared" si="69"/>
        <v>TERCEIRA</v>
      </c>
    </row>
    <row r="4481" spans="1:11" ht="15" customHeight="1">
      <c r="A4481" s="1">
        <v>8</v>
      </c>
      <c r="B4481" s="1">
        <v>1965</v>
      </c>
      <c r="C4481" s="1" t="s">
        <v>53</v>
      </c>
      <c r="D4481" s="1" t="s">
        <v>4544</v>
      </c>
      <c r="E4481" s="1" t="s">
        <v>4545</v>
      </c>
      <c r="F4481" s="1">
        <v>4464</v>
      </c>
      <c r="G4481" s="1">
        <v>71.28</v>
      </c>
      <c r="H4481" s="1">
        <v>63</v>
      </c>
      <c r="J4481" s="1" t="s">
        <v>808</v>
      </c>
      <c r="K4481" s="9" t="str">
        <f t="shared" si="69"/>
        <v>TERCEIRA</v>
      </c>
    </row>
    <row r="4482" spans="1:11" ht="15" customHeight="1">
      <c r="A4482" s="1">
        <v>8</v>
      </c>
      <c r="B4482" s="1">
        <v>1965</v>
      </c>
      <c r="C4482" s="1" t="s">
        <v>53</v>
      </c>
      <c r="D4482" s="1" t="s">
        <v>4546</v>
      </c>
      <c r="E4482" s="1" t="s">
        <v>4547</v>
      </c>
      <c r="F4482" s="1">
        <v>4519</v>
      </c>
      <c r="G4482" s="1">
        <v>68.42</v>
      </c>
      <c r="H4482" s="1">
        <v>66</v>
      </c>
      <c r="J4482" s="1" t="s">
        <v>808</v>
      </c>
      <c r="K4482" s="9" t="str">
        <f t="shared" ref="K4482:K4545" si="70">IF(J4482&lt;&gt;"",IF(OR(UPPER(J4482)="TERCEIRO",UPPER(J4482)="TERCEIRA"),"TERCEIRA",IF(UPPER(J4482)="GPA","GPA",J4482)),IF(LEFT(D4482,1)="T","TERCEIRA","GPA"))</f>
        <v>TERCEIRA</v>
      </c>
    </row>
    <row r="4483" spans="1:11" ht="15" customHeight="1">
      <c r="A4483" s="1">
        <v>8</v>
      </c>
      <c r="B4483" s="1">
        <v>1965</v>
      </c>
      <c r="C4483" s="1" t="s">
        <v>53</v>
      </c>
      <c r="D4483" s="1" t="s">
        <v>4548</v>
      </c>
      <c r="E4483" s="1" t="s">
        <v>4549</v>
      </c>
      <c r="F4483" s="1">
        <v>3664</v>
      </c>
      <c r="G4483" s="1">
        <v>57.8</v>
      </c>
      <c r="H4483" s="1">
        <v>63</v>
      </c>
      <c r="J4483" s="1" t="s">
        <v>808</v>
      </c>
      <c r="K4483" s="9" t="str">
        <f t="shared" si="70"/>
        <v>TERCEIRA</v>
      </c>
    </row>
    <row r="4484" spans="1:11" ht="15" customHeight="1">
      <c r="A4484" s="1">
        <v>8</v>
      </c>
      <c r="B4484" s="1">
        <v>1965</v>
      </c>
      <c r="C4484" s="1" t="s">
        <v>53</v>
      </c>
      <c r="D4484" s="1" t="s">
        <v>4550</v>
      </c>
      <c r="E4484" s="1" t="s">
        <v>4551</v>
      </c>
      <c r="F4484" s="1">
        <v>986</v>
      </c>
      <c r="G4484" s="1">
        <v>31.25</v>
      </c>
      <c r="H4484" s="1">
        <v>32</v>
      </c>
      <c r="J4484" s="1" t="s">
        <v>808</v>
      </c>
      <c r="K4484" s="9" t="str">
        <f t="shared" si="70"/>
        <v>TERCEIRA</v>
      </c>
    </row>
    <row r="4485" spans="1:11" ht="15" customHeight="1">
      <c r="A4485" s="1">
        <v>8</v>
      </c>
      <c r="B4485" s="1">
        <v>1965</v>
      </c>
      <c r="C4485" s="1" t="s">
        <v>53</v>
      </c>
      <c r="D4485" s="1" t="s">
        <v>4552</v>
      </c>
      <c r="E4485" s="1" t="s">
        <v>4553</v>
      </c>
      <c r="F4485" s="1">
        <v>3253</v>
      </c>
      <c r="G4485" s="1">
        <v>53.49</v>
      </c>
      <c r="H4485" s="1">
        <v>61</v>
      </c>
      <c r="J4485" s="1" t="s">
        <v>808</v>
      </c>
      <c r="K4485" s="9" t="str">
        <f t="shared" si="70"/>
        <v>TERCEIRA</v>
      </c>
    </row>
    <row r="4486" spans="1:11" ht="15" customHeight="1">
      <c r="A4486" s="1">
        <v>8</v>
      </c>
      <c r="B4486" s="1">
        <v>1965</v>
      </c>
      <c r="C4486" s="1" t="s">
        <v>53</v>
      </c>
      <c r="D4486" s="1" t="s">
        <v>4554</v>
      </c>
      <c r="E4486" s="1" t="s">
        <v>4555</v>
      </c>
      <c r="F4486" s="1">
        <v>1882</v>
      </c>
      <c r="G4486" s="1">
        <v>29.13</v>
      </c>
      <c r="H4486" s="1">
        <v>65</v>
      </c>
      <c r="J4486" s="1" t="s">
        <v>808</v>
      </c>
      <c r="K4486" s="9" t="str">
        <f t="shared" si="70"/>
        <v>TERCEIRA</v>
      </c>
    </row>
    <row r="4487" spans="1:11" ht="15" customHeight="1">
      <c r="A4487" s="1">
        <v>8</v>
      </c>
      <c r="B4487" s="1">
        <v>1965</v>
      </c>
      <c r="C4487" s="1" t="s">
        <v>53</v>
      </c>
      <c r="D4487" s="1" t="s">
        <v>4556</v>
      </c>
      <c r="E4487" s="1" t="s">
        <v>4557</v>
      </c>
      <c r="F4487" s="1">
        <v>3154</v>
      </c>
      <c r="G4487" s="1">
        <v>54.69</v>
      </c>
      <c r="H4487" s="1">
        <v>58</v>
      </c>
      <c r="J4487" s="1" t="s">
        <v>808</v>
      </c>
      <c r="K4487" s="9" t="str">
        <f t="shared" si="70"/>
        <v>TERCEIRA</v>
      </c>
    </row>
    <row r="4488" spans="1:11" ht="15" customHeight="1">
      <c r="A4488" s="1">
        <v>8</v>
      </c>
      <c r="B4488" s="1">
        <v>1965</v>
      </c>
      <c r="C4488" s="1" t="s">
        <v>53</v>
      </c>
      <c r="D4488" s="1" t="s">
        <v>4558</v>
      </c>
      <c r="E4488" s="1" t="s">
        <v>4559</v>
      </c>
      <c r="F4488" s="1">
        <v>2033</v>
      </c>
      <c r="G4488" s="1">
        <v>25.56</v>
      </c>
      <c r="H4488" s="1">
        <v>80</v>
      </c>
      <c r="J4488" s="1" t="s">
        <v>808</v>
      </c>
      <c r="K4488" s="9" t="str">
        <f t="shared" si="70"/>
        <v>TERCEIRA</v>
      </c>
    </row>
    <row r="4489" spans="1:11" ht="15" customHeight="1">
      <c r="A4489" s="1">
        <v>8</v>
      </c>
      <c r="B4489" s="1">
        <v>1965</v>
      </c>
      <c r="C4489" s="1" t="s">
        <v>53</v>
      </c>
      <c r="D4489" s="1" t="s">
        <v>4560</v>
      </c>
      <c r="E4489" s="1" t="s">
        <v>4561</v>
      </c>
      <c r="F4489" s="1">
        <v>2987</v>
      </c>
      <c r="G4489" s="1">
        <v>73.180000000000007</v>
      </c>
      <c r="H4489" s="1">
        <v>41</v>
      </c>
      <c r="J4489" s="1" t="s">
        <v>808</v>
      </c>
      <c r="K4489" s="9" t="str">
        <f t="shared" si="70"/>
        <v>TERCEIRA</v>
      </c>
    </row>
    <row r="4490" spans="1:11" ht="15" customHeight="1">
      <c r="A4490" s="1">
        <v>8</v>
      </c>
      <c r="B4490" s="1">
        <v>1965</v>
      </c>
      <c r="C4490" s="1" t="s">
        <v>53</v>
      </c>
      <c r="D4490" s="1" t="s">
        <v>4562</v>
      </c>
      <c r="E4490" s="1" t="s">
        <v>4563</v>
      </c>
      <c r="F4490" s="1">
        <v>1516</v>
      </c>
      <c r="G4490" s="1">
        <v>25.96</v>
      </c>
      <c r="H4490" s="1">
        <v>58</v>
      </c>
      <c r="J4490" s="1" t="s">
        <v>808</v>
      </c>
      <c r="K4490" s="9" t="str">
        <f t="shared" si="70"/>
        <v>TERCEIRA</v>
      </c>
    </row>
    <row r="4491" spans="1:11" ht="15" customHeight="1">
      <c r="A4491" s="1">
        <v>8</v>
      </c>
      <c r="B4491" s="1">
        <v>1965</v>
      </c>
      <c r="C4491" s="1" t="s">
        <v>53</v>
      </c>
      <c r="D4491" s="1" t="s">
        <v>4564</v>
      </c>
      <c r="E4491" s="1" t="s">
        <v>4565</v>
      </c>
      <c r="F4491" s="1">
        <v>2355</v>
      </c>
      <c r="G4491" s="1">
        <v>24.52</v>
      </c>
      <c r="H4491" s="1">
        <v>96</v>
      </c>
      <c r="J4491" s="1" t="s">
        <v>808</v>
      </c>
      <c r="K4491" s="9" t="str">
        <f t="shared" si="70"/>
        <v>TERCEIRA</v>
      </c>
    </row>
    <row r="4492" spans="1:11" ht="15" customHeight="1">
      <c r="A4492" s="1">
        <v>8</v>
      </c>
      <c r="B4492" s="1">
        <v>1965</v>
      </c>
      <c r="C4492" s="1" t="s">
        <v>53</v>
      </c>
      <c r="D4492" s="1" t="s">
        <v>4566</v>
      </c>
      <c r="E4492" s="1" t="s">
        <v>4567</v>
      </c>
      <c r="F4492" s="1">
        <v>1784</v>
      </c>
      <c r="G4492" s="1">
        <v>39.979999999999997</v>
      </c>
      <c r="H4492" s="1">
        <v>45</v>
      </c>
      <c r="J4492" s="1" t="s">
        <v>808</v>
      </c>
      <c r="K4492" s="9" t="str">
        <f t="shared" si="70"/>
        <v>TERCEIRA</v>
      </c>
    </row>
    <row r="4493" spans="1:11" ht="15" customHeight="1">
      <c r="A4493" s="1">
        <v>8</v>
      </c>
      <c r="B4493" s="1">
        <v>1965</v>
      </c>
      <c r="C4493" s="1" t="s">
        <v>53</v>
      </c>
      <c r="D4493" s="1" t="s">
        <v>4568</v>
      </c>
      <c r="E4493" s="1" t="s">
        <v>4569</v>
      </c>
      <c r="F4493" s="1">
        <v>2576</v>
      </c>
      <c r="G4493" s="1">
        <v>37.520000000000003</v>
      </c>
      <c r="H4493" s="1">
        <v>69</v>
      </c>
      <c r="J4493" s="1" t="s">
        <v>808</v>
      </c>
      <c r="K4493" s="9" t="str">
        <f t="shared" si="70"/>
        <v>TERCEIRA</v>
      </c>
    </row>
    <row r="4494" spans="1:11" ht="15" customHeight="1">
      <c r="A4494" s="1">
        <v>8</v>
      </c>
      <c r="B4494" s="1">
        <v>1965</v>
      </c>
      <c r="C4494" s="1" t="s">
        <v>53</v>
      </c>
      <c r="D4494" s="1" t="s">
        <v>2339</v>
      </c>
      <c r="E4494" s="1" t="s">
        <v>2340</v>
      </c>
      <c r="F4494" s="1">
        <v>1202</v>
      </c>
      <c r="G4494" s="1">
        <v>24.85</v>
      </c>
      <c r="H4494" s="1">
        <v>48</v>
      </c>
      <c r="J4494" s="1" t="s">
        <v>808</v>
      </c>
      <c r="K4494" s="9" t="str">
        <f t="shared" si="70"/>
        <v>TERCEIRA</v>
      </c>
    </row>
    <row r="4495" spans="1:11" ht="15" customHeight="1">
      <c r="A4495" s="1">
        <v>8</v>
      </c>
      <c r="B4495" s="1">
        <v>1965</v>
      </c>
      <c r="C4495" s="1" t="s">
        <v>53</v>
      </c>
      <c r="D4495" s="1" t="s">
        <v>2341</v>
      </c>
      <c r="E4495" s="1" t="s">
        <v>2342</v>
      </c>
      <c r="F4495" s="1">
        <v>12918</v>
      </c>
      <c r="G4495" s="1">
        <v>138.15</v>
      </c>
      <c r="H4495" s="1">
        <v>94</v>
      </c>
      <c r="J4495" s="1" t="s">
        <v>808</v>
      </c>
      <c r="K4495" s="9" t="str">
        <f t="shared" si="70"/>
        <v>TERCEIRA</v>
      </c>
    </row>
    <row r="4496" spans="1:11" ht="15" customHeight="1">
      <c r="A4496" s="1">
        <v>8</v>
      </c>
      <c r="B4496" s="1">
        <v>1965</v>
      </c>
      <c r="C4496" s="1" t="s">
        <v>53</v>
      </c>
      <c r="D4496" s="1" t="s">
        <v>2343</v>
      </c>
      <c r="E4496" s="1" t="s">
        <v>2344</v>
      </c>
      <c r="F4496" s="1">
        <v>8794</v>
      </c>
      <c r="G4496" s="1">
        <v>143.29</v>
      </c>
      <c r="H4496" s="1">
        <v>61</v>
      </c>
      <c r="J4496" s="1" t="s">
        <v>808</v>
      </c>
      <c r="K4496" s="9" t="str">
        <f t="shared" si="70"/>
        <v>TERCEIRA</v>
      </c>
    </row>
    <row r="4497" spans="1:11" ht="15" customHeight="1">
      <c r="A4497" s="1">
        <v>8</v>
      </c>
      <c r="B4497" s="1">
        <v>1965</v>
      </c>
      <c r="C4497" s="1" t="s">
        <v>53</v>
      </c>
      <c r="D4497" s="1" t="s">
        <v>2345</v>
      </c>
      <c r="E4497" s="1" t="s">
        <v>2346</v>
      </c>
      <c r="F4497" s="1">
        <v>5794</v>
      </c>
      <c r="G4497" s="1">
        <v>116.57</v>
      </c>
      <c r="H4497" s="1">
        <v>50</v>
      </c>
      <c r="J4497" s="1" t="s">
        <v>808</v>
      </c>
      <c r="K4497" s="9" t="str">
        <f t="shared" si="70"/>
        <v>TERCEIRA</v>
      </c>
    </row>
    <row r="4498" spans="1:11" ht="15" customHeight="1">
      <c r="A4498" s="1">
        <v>8</v>
      </c>
      <c r="B4498" s="1">
        <v>1965</v>
      </c>
      <c r="C4498" s="1" t="s">
        <v>53</v>
      </c>
      <c r="D4498" s="1" t="s">
        <v>2347</v>
      </c>
      <c r="E4498" s="1" t="s">
        <v>2348</v>
      </c>
      <c r="F4498" s="1">
        <v>12267</v>
      </c>
      <c r="G4498" s="1">
        <v>131.41999999999999</v>
      </c>
      <c r="H4498" s="1">
        <v>93</v>
      </c>
      <c r="J4498" s="1" t="s">
        <v>808</v>
      </c>
      <c r="K4498" s="9" t="str">
        <f t="shared" si="70"/>
        <v>TERCEIRA</v>
      </c>
    </row>
    <row r="4499" spans="1:11" ht="15" customHeight="1">
      <c r="A4499" s="1">
        <v>8</v>
      </c>
      <c r="B4499" s="1">
        <v>1965</v>
      </c>
      <c r="C4499" s="1" t="s">
        <v>53</v>
      </c>
      <c r="D4499" s="1" t="s">
        <v>2349</v>
      </c>
      <c r="E4499" s="1" t="s">
        <v>2350</v>
      </c>
      <c r="F4499" s="1">
        <v>10739</v>
      </c>
      <c r="G4499" s="1">
        <v>118.41</v>
      </c>
      <c r="H4499" s="1">
        <v>91</v>
      </c>
      <c r="J4499" s="1" t="s">
        <v>808</v>
      </c>
      <c r="K4499" s="9" t="str">
        <f t="shared" si="70"/>
        <v>TERCEIRA</v>
      </c>
    </row>
    <row r="4500" spans="1:11" ht="15" customHeight="1">
      <c r="A4500" s="1">
        <v>8</v>
      </c>
      <c r="B4500" s="1">
        <v>1965</v>
      </c>
      <c r="C4500" s="1" t="s">
        <v>53</v>
      </c>
      <c r="D4500" s="1" t="s">
        <v>2351</v>
      </c>
      <c r="E4500" s="1" t="s">
        <v>2352</v>
      </c>
      <c r="F4500" s="1">
        <v>5118</v>
      </c>
      <c r="G4500" s="1">
        <v>84.85</v>
      </c>
      <c r="H4500" s="1">
        <v>60</v>
      </c>
      <c r="J4500" s="1" t="s">
        <v>808</v>
      </c>
      <c r="K4500" s="9" t="str">
        <f t="shared" si="70"/>
        <v>TERCEIRA</v>
      </c>
    </row>
    <row r="4501" spans="1:11" ht="15" customHeight="1">
      <c r="A4501" s="1">
        <v>8</v>
      </c>
      <c r="B4501" s="1">
        <v>1965</v>
      </c>
      <c r="C4501" s="1" t="s">
        <v>53</v>
      </c>
      <c r="D4501" s="1" t="s">
        <v>2353</v>
      </c>
      <c r="E4501" s="1" t="s">
        <v>2354</v>
      </c>
      <c r="F4501" s="1">
        <v>3150</v>
      </c>
      <c r="G4501" s="1">
        <v>61.21</v>
      </c>
      <c r="H4501" s="1">
        <v>51</v>
      </c>
      <c r="J4501" s="1" t="s">
        <v>808</v>
      </c>
      <c r="K4501" s="9" t="str">
        <f t="shared" si="70"/>
        <v>TERCEIRA</v>
      </c>
    </row>
    <row r="4502" spans="1:11" ht="15" customHeight="1">
      <c r="A4502" s="1">
        <v>8</v>
      </c>
      <c r="B4502" s="1">
        <v>1965</v>
      </c>
      <c r="C4502" s="1" t="s">
        <v>53</v>
      </c>
      <c r="D4502" s="1" t="s">
        <v>2355</v>
      </c>
      <c r="E4502" s="1" t="s">
        <v>2356</v>
      </c>
      <c r="F4502" s="1">
        <v>8723</v>
      </c>
      <c r="G4502" s="1">
        <v>143.97999999999999</v>
      </c>
      <c r="H4502" s="1">
        <v>61</v>
      </c>
      <c r="J4502" s="1" t="s">
        <v>808</v>
      </c>
      <c r="K4502" s="9" t="str">
        <f t="shared" si="70"/>
        <v>TERCEIRA</v>
      </c>
    </row>
    <row r="4503" spans="1:11" ht="15" customHeight="1">
      <c r="A4503" s="1">
        <v>8</v>
      </c>
      <c r="B4503" s="1">
        <v>1965</v>
      </c>
      <c r="C4503" s="1" t="s">
        <v>53</v>
      </c>
      <c r="D4503" s="1" t="s">
        <v>2357</v>
      </c>
      <c r="E4503" s="1" t="s">
        <v>2358</v>
      </c>
      <c r="F4503" s="1">
        <v>3202</v>
      </c>
      <c r="G4503" s="1">
        <v>49.66</v>
      </c>
      <c r="H4503" s="1">
        <v>64</v>
      </c>
      <c r="J4503" s="1" t="s">
        <v>808</v>
      </c>
      <c r="K4503" s="9" t="str">
        <f t="shared" si="70"/>
        <v>TERCEIRA</v>
      </c>
    </row>
    <row r="4504" spans="1:11" ht="15" customHeight="1">
      <c r="A4504" s="1">
        <v>8</v>
      </c>
      <c r="B4504" s="1">
        <v>1965</v>
      </c>
      <c r="C4504" s="1" t="s">
        <v>53</v>
      </c>
      <c r="D4504" s="1" t="s">
        <v>2361</v>
      </c>
      <c r="E4504" s="1" t="s">
        <v>2362</v>
      </c>
      <c r="F4504" s="1">
        <v>8881</v>
      </c>
      <c r="G4504" s="1">
        <v>108.03</v>
      </c>
      <c r="H4504" s="1">
        <v>82</v>
      </c>
      <c r="J4504" s="1" t="s">
        <v>808</v>
      </c>
      <c r="K4504" s="9" t="str">
        <f t="shared" si="70"/>
        <v>TERCEIRA</v>
      </c>
    </row>
    <row r="4505" spans="1:11" ht="15" customHeight="1">
      <c r="A4505" s="1">
        <v>8</v>
      </c>
      <c r="B4505" s="1">
        <v>1965</v>
      </c>
      <c r="C4505" s="1" t="s">
        <v>53</v>
      </c>
      <c r="D4505" s="1" t="s">
        <v>2363</v>
      </c>
      <c r="E4505" s="1" t="s">
        <v>2364</v>
      </c>
      <c r="F4505" s="1">
        <v>2868</v>
      </c>
      <c r="G4505" s="1">
        <v>76.239999999999995</v>
      </c>
      <c r="H4505" s="1">
        <v>38</v>
      </c>
      <c r="J4505" s="1" t="s">
        <v>808</v>
      </c>
      <c r="K4505" s="9" t="str">
        <f t="shared" si="70"/>
        <v>TERCEIRA</v>
      </c>
    </row>
    <row r="4506" spans="1:11" ht="15" customHeight="1">
      <c r="A4506" s="1">
        <v>8</v>
      </c>
      <c r="B4506" s="1">
        <v>1965</v>
      </c>
      <c r="C4506" s="1" t="s">
        <v>53</v>
      </c>
      <c r="D4506" s="1" t="s">
        <v>2365</v>
      </c>
      <c r="E4506" s="1" t="s">
        <v>2366</v>
      </c>
      <c r="F4506" s="1">
        <v>7402</v>
      </c>
      <c r="G4506" s="1">
        <v>134.87</v>
      </c>
      <c r="H4506" s="1">
        <v>55</v>
      </c>
      <c r="J4506" s="1" t="s">
        <v>808</v>
      </c>
      <c r="K4506" s="9" t="str">
        <f t="shared" si="70"/>
        <v>TERCEIRA</v>
      </c>
    </row>
    <row r="4507" spans="1:11" ht="15" customHeight="1">
      <c r="A4507" s="1">
        <v>8</v>
      </c>
      <c r="B4507" s="1">
        <v>1965</v>
      </c>
      <c r="C4507" s="1" t="s">
        <v>53</v>
      </c>
      <c r="D4507" s="1" t="s">
        <v>2367</v>
      </c>
      <c r="E4507" s="1" t="s">
        <v>2368</v>
      </c>
      <c r="F4507" s="1">
        <v>4293</v>
      </c>
      <c r="G4507" s="1">
        <v>87.34</v>
      </c>
      <c r="H4507" s="1">
        <v>49</v>
      </c>
      <c r="J4507" s="1" t="s">
        <v>808</v>
      </c>
      <c r="K4507" s="9" t="str">
        <f t="shared" si="70"/>
        <v>TERCEIRA</v>
      </c>
    </row>
    <row r="4508" spans="1:11" ht="15" customHeight="1">
      <c r="A4508" s="1">
        <v>8</v>
      </c>
      <c r="B4508" s="1">
        <v>1965</v>
      </c>
      <c r="C4508" s="1" t="s">
        <v>53</v>
      </c>
      <c r="D4508" s="1" t="s">
        <v>2369</v>
      </c>
      <c r="E4508" s="1" t="s">
        <v>2370</v>
      </c>
      <c r="F4508" s="1">
        <v>9982</v>
      </c>
      <c r="G4508" s="1">
        <v>115.05</v>
      </c>
      <c r="H4508" s="1">
        <v>87</v>
      </c>
      <c r="J4508" s="1" t="s">
        <v>808</v>
      </c>
      <c r="K4508" s="9" t="str">
        <f t="shared" si="70"/>
        <v>TERCEIRA</v>
      </c>
    </row>
    <row r="4509" spans="1:11" ht="15" customHeight="1">
      <c r="A4509" s="1">
        <v>8</v>
      </c>
      <c r="B4509" s="1">
        <v>1965</v>
      </c>
      <c r="C4509" s="1" t="s">
        <v>53</v>
      </c>
      <c r="D4509" s="1" t="s">
        <v>2371</v>
      </c>
      <c r="E4509" s="1" t="s">
        <v>2372</v>
      </c>
      <c r="F4509" s="1">
        <v>10517</v>
      </c>
      <c r="G4509" s="1">
        <v>152.32</v>
      </c>
      <c r="H4509" s="1">
        <v>69</v>
      </c>
      <c r="J4509" s="1" t="s">
        <v>808</v>
      </c>
      <c r="K4509" s="9" t="str">
        <f t="shared" si="70"/>
        <v>TERCEIRA</v>
      </c>
    </row>
    <row r="4510" spans="1:11" ht="15" customHeight="1">
      <c r="A4510" s="1">
        <v>8</v>
      </c>
      <c r="B4510" s="1">
        <v>1965</v>
      </c>
      <c r="C4510" s="1" t="s">
        <v>53</v>
      </c>
      <c r="D4510" s="1" t="s">
        <v>2373</v>
      </c>
      <c r="E4510" s="1" t="s">
        <v>2374</v>
      </c>
      <c r="F4510" s="1">
        <v>7277</v>
      </c>
      <c r="G4510" s="1">
        <v>104.85</v>
      </c>
      <c r="H4510" s="1">
        <v>69</v>
      </c>
      <c r="J4510" s="1" t="s">
        <v>808</v>
      </c>
      <c r="K4510" s="9" t="str">
        <f t="shared" si="70"/>
        <v>TERCEIRA</v>
      </c>
    </row>
    <row r="4511" spans="1:11" ht="15" customHeight="1">
      <c r="A4511" s="1">
        <v>8</v>
      </c>
      <c r="B4511" s="1">
        <v>1965</v>
      </c>
      <c r="C4511" s="1" t="s">
        <v>53</v>
      </c>
      <c r="D4511" s="1" t="s">
        <v>2377</v>
      </c>
      <c r="E4511" s="1" t="s">
        <v>2378</v>
      </c>
      <c r="F4511" s="1">
        <v>10177</v>
      </c>
      <c r="G4511" s="1">
        <v>141.5</v>
      </c>
      <c r="H4511" s="1">
        <v>72</v>
      </c>
      <c r="J4511" s="1" t="s">
        <v>808</v>
      </c>
      <c r="K4511" s="9" t="str">
        <f t="shared" si="70"/>
        <v>TERCEIRA</v>
      </c>
    </row>
    <row r="4512" spans="1:11" ht="15" customHeight="1">
      <c r="A4512" s="1">
        <v>8</v>
      </c>
      <c r="B4512" s="1">
        <v>1965</v>
      </c>
      <c r="C4512" s="1" t="s">
        <v>53</v>
      </c>
      <c r="D4512" s="1" t="s">
        <v>2379</v>
      </c>
      <c r="E4512" s="1" t="s">
        <v>2380</v>
      </c>
      <c r="F4512" s="1">
        <v>11689</v>
      </c>
      <c r="G4512" s="1">
        <v>149.06</v>
      </c>
      <c r="H4512" s="1">
        <v>78</v>
      </c>
      <c r="J4512" s="1" t="s">
        <v>808</v>
      </c>
      <c r="K4512" s="9" t="str">
        <f t="shared" si="70"/>
        <v>TERCEIRA</v>
      </c>
    </row>
    <row r="4513" spans="1:11" ht="15" customHeight="1">
      <c r="A4513" s="1">
        <v>8</v>
      </c>
      <c r="B4513" s="1">
        <v>1965</v>
      </c>
      <c r="C4513" s="1" t="s">
        <v>53</v>
      </c>
      <c r="D4513" s="1" t="s">
        <v>2381</v>
      </c>
      <c r="E4513" s="1" t="s">
        <v>2382</v>
      </c>
      <c r="F4513" s="1">
        <v>11143</v>
      </c>
      <c r="G4513" s="1">
        <v>136.16999999999999</v>
      </c>
      <c r="H4513" s="1">
        <v>82</v>
      </c>
      <c r="J4513" s="1" t="s">
        <v>808</v>
      </c>
      <c r="K4513" s="9" t="str">
        <f t="shared" si="70"/>
        <v>TERCEIRA</v>
      </c>
    </row>
    <row r="4514" spans="1:11" ht="15" customHeight="1">
      <c r="A4514" s="1">
        <v>8</v>
      </c>
      <c r="B4514" s="1">
        <v>1965</v>
      </c>
      <c r="C4514" s="1" t="s">
        <v>53</v>
      </c>
      <c r="D4514" s="1" t="s">
        <v>2383</v>
      </c>
      <c r="E4514" s="1" t="s">
        <v>2384</v>
      </c>
      <c r="F4514" s="1">
        <v>12060</v>
      </c>
      <c r="G4514" s="1">
        <v>161.03</v>
      </c>
      <c r="H4514" s="1">
        <v>75</v>
      </c>
      <c r="J4514" s="1" t="s">
        <v>808</v>
      </c>
      <c r="K4514" s="9" t="str">
        <f t="shared" si="70"/>
        <v>TERCEIRA</v>
      </c>
    </row>
    <row r="4515" spans="1:11" ht="15" customHeight="1">
      <c r="A4515" s="1">
        <v>8</v>
      </c>
      <c r="B4515" s="1">
        <v>1965</v>
      </c>
      <c r="C4515" s="1" t="s">
        <v>53</v>
      </c>
      <c r="D4515" s="1" t="s">
        <v>2387</v>
      </c>
      <c r="E4515" s="1" t="s">
        <v>2388</v>
      </c>
      <c r="F4515" s="1">
        <v>13744</v>
      </c>
      <c r="G4515" s="1">
        <v>135.07</v>
      </c>
      <c r="H4515" s="1">
        <v>102</v>
      </c>
      <c r="J4515" s="1" t="s">
        <v>808</v>
      </c>
      <c r="K4515" s="9" t="str">
        <f t="shared" si="70"/>
        <v>TERCEIRA</v>
      </c>
    </row>
    <row r="4516" spans="1:11" ht="15" customHeight="1">
      <c r="A4516" s="1">
        <v>8</v>
      </c>
      <c r="B4516" s="1">
        <v>1965</v>
      </c>
      <c r="C4516" s="1" t="s">
        <v>53</v>
      </c>
      <c r="D4516" s="1" t="s">
        <v>2391</v>
      </c>
      <c r="E4516" s="1" t="s">
        <v>2392</v>
      </c>
      <c r="F4516" s="1">
        <v>906</v>
      </c>
      <c r="G4516" s="1">
        <v>18</v>
      </c>
      <c r="H4516" s="1">
        <v>50</v>
      </c>
      <c r="J4516" s="1" t="s">
        <v>808</v>
      </c>
      <c r="K4516" s="9" t="str">
        <f t="shared" si="70"/>
        <v>TERCEIRA</v>
      </c>
    </row>
    <row r="4517" spans="1:11" ht="15" customHeight="1">
      <c r="A4517" s="1">
        <v>8</v>
      </c>
      <c r="B4517" s="1">
        <v>1965</v>
      </c>
      <c r="C4517" s="1" t="s">
        <v>53</v>
      </c>
      <c r="D4517" s="1" t="s">
        <v>2395</v>
      </c>
      <c r="E4517" s="1" t="s">
        <v>2396</v>
      </c>
      <c r="F4517" s="1">
        <v>1694</v>
      </c>
      <c r="G4517" s="1">
        <v>32.700000000000003</v>
      </c>
      <c r="H4517" s="1">
        <v>52</v>
      </c>
      <c r="J4517" s="1" t="s">
        <v>808</v>
      </c>
      <c r="K4517" s="9" t="str">
        <f t="shared" si="70"/>
        <v>TERCEIRA</v>
      </c>
    </row>
    <row r="4518" spans="1:11" ht="15" customHeight="1">
      <c r="A4518" s="1">
        <v>8</v>
      </c>
      <c r="B4518" s="1">
        <v>1965</v>
      </c>
      <c r="C4518" s="1" t="s">
        <v>53</v>
      </c>
      <c r="D4518" s="1" t="s">
        <v>2399</v>
      </c>
      <c r="E4518" s="1" t="s">
        <v>2400</v>
      </c>
      <c r="F4518" s="1">
        <v>2735</v>
      </c>
      <c r="G4518" s="1">
        <v>58.2</v>
      </c>
      <c r="H4518" s="1">
        <v>47</v>
      </c>
      <c r="J4518" s="1" t="s">
        <v>808</v>
      </c>
      <c r="K4518" s="9" t="str">
        <f t="shared" si="70"/>
        <v>TERCEIRA</v>
      </c>
    </row>
    <row r="4519" spans="1:11" ht="15" customHeight="1">
      <c r="A4519" s="1">
        <v>8</v>
      </c>
      <c r="B4519" s="1">
        <v>1965</v>
      </c>
      <c r="C4519" s="1" t="s">
        <v>53</v>
      </c>
      <c r="D4519" s="1" t="s">
        <v>2401</v>
      </c>
      <c r="E4519" s="1" t="s">
        <v>2402</v>
      </c>
      <c r="F4519" s="1">
        <v>8833</v>
      </c>
      <c r="G4519" s="1">
        <v>111.42</v>
      </c>
      <c r="H4519" s="1">
        <v>79</v>
      </c>
      <c r="J4519" s="1" t="s">
        <v>808</v>
      </c>
      <c r="K4519" s="9" t="str">
        <f t="shared" si="70"/>
        <v>TERCEIRA</v>
      </c>
    </row>
    <row r="4520" spans="1:11" ht="15" customHeight="1">
      <c r="A4520" s="1">
        <v>8</v>
      </c>
      <c r="B4520" s="1">
        <v>1965</v>
      </c>
      <c r="C4520" s="1" t="s">
        <v>53</v>
      </c>
      <c r="D4520" s="1" t="s">
        <v>2403</v>
      </c>
      <c r="E4520" s="1" t="s">
        <v>2404</v>
      </c>
      <c r="F4520" s="1">
        <v>9471</v>
      </c>
      <c r="G4520" s="1">
        <v>159.59</v>
      </c>
      <c r="H4520" s="1">
        <v>59</v>
      </c>
      <c r="J4520" s="1" t="s">
        <v>808</v>
      </c>
      <c r="K4520" s="9" t="str">
        <f t="shared" si="70"/>
        <v>TERCEIRA</v>
      </c>
    </row>
    <row r="4521" spans="1:11" ht="15" customHeight="1">
      <c r="A4521" s="1">
        <v>8</v>
      </c>
      <c r="B4521" s="1">
        <v>1965</v>
      </c>
      <c r="C4521" s="1" t="s">
        <v>53</v>
      </c>
      <c r="D4521" s="1" t="s">
        <v>2405</v>
      </c>
      <c r="E4521" s="1" t="s">
        <v>2406</v>
      </c>
      <c r="F4521" s="1">
        <v>13808</v>
      </c>
      <c r="G4521" s="1">
        <v>141.63</v>
      </c>
      <c r="H4521" s="1">
        <v>97</v>
      </c>
      <c r="J4521" s="1" t="s">
        <v>808</v>
      </c>
      <c r="K4521" s="9" t="str">
        <f t="shared" si="70"/>
        <v>TERCEIRA</v>
      </c>
    </row>
    <row r="4522" spans="1:11" ht="15" customHeight="1">
      <c r="A4522" s="1">
        <v>8</v>
      </c>
      <c r="B4522" s="1">
        <v>1965</v>
      </c>
      <c r="C4522" s="1" t="s">
        <v>18</v>
      </c>
      <c r="D4522" s="1" t="s">
        <v>2407</v>
      </c>
      <c r="E4522" s="1" t="s">
        <v>2408</v>
      </c>
      <c r="F4522" s="1">
        <v>600</v>
      </c>
      <c r="G4522" s="1">
        <v>29.31</v>
      </c>
      <c r="H4522" s="1">
        <v>20</v>
      </c>
      <c r="I4522" s="1">
        <v>0</v>
      </c>
      <c r="J4522" s="1" t="s">
        <v>808</v>
      </c>
      <c r="K4522" s="9" t="str">
        <f t="shared" si="70"/>
        <v>TERCEIRA</v>
      </c>
    </row>
    <row r="4523" spans="1:11" ht="15" customHeight="1">
      <c r="A4523" s="1">
        <v>8</v>
      </c>
      <c r="B4523" s="1">
        <v>1965</v>
      </c>
      <c r="C4523" s="1" t="s">
        <v>53</v>
      </c>
      <c r="D4523" s="1" t="s">
        <v>2407</v>
      </c>
      <c r="E4523" s="1" t="s">
        <v>2408</v>
      </c>
      <c r="F4523" s="1">
        <v>5358</v>
      </c>
      <c r="G4523" s="1">
        <v>73.61</v>
      </c>
      <c r="H4523" s="1">
        <v>73</v>
      </c>
      <c r="J4523" s="1" t="s">
        <v>808</v>
      </c>
      <c r="K4523" s="9" t="str">
        <f t="shared" si="70"/>
        <v>TERCEIRA</v>
      </c>
    </row>
    <row r="4524" spans="1:11" ht="15" customHeight="1">
      <c r="A4524" s="1">
        <v>8</v>
      </c>
      <c r="B4524" s="1">
        <v>1965</v>
      </c>
      <c r="C4524" s="1" t="s">
        <v>53</v>
      </c>
      <c r="D4524" s="1" t="s">
        <v>2409</v>
      </c>
      <c r="E4524" s="1" t="s">
        <v>2410</v>
      </c>
      <c r="F4524" s="1">
        <v>3120</v>
      </c>
      <c r="G4524" s="1">
        <v>58.42</v>
      </c>
      <c r="H4524" s="1">
        <v>53</v>
      </c>
      <c r="J4524" s="1" t="s">
        <v>808</v>
      </c>
      <c r="K4524" s="9" t="str">
        <f t="shared" si="70"/>
        <v>TERCEIRA</v>
      </c>
    </row>
    <row r="4525" spans="1:11" ht="15" customHeight="1">
      <c r="A4525" s="1">
        <v>8</v>
      </c>
      <c r="B4525" s="1">
        <v>1965</v>
      </c>
      <c r="C4525" s="1" t="s">
        <v>53</v>
      </c>
      <c r="D4525" s="1" t="s">
        <v>2413</v>
      </c>
      <c r="E4525" s="1" t="s">
        <v>2414</v>
      </c>
      <c r="F4525" s="1">
        <v>5894</v>
      </c>
      <c r="G4525" s="1">
        <v>95.61</v>
      </c>
      <c r="H4525" s="1">
        <v>62</v>
      </c>
      <c r="J4525" s="1" t="s">
        <v>808</v>
      </c>
      <c r="K4525" s="9" t="str">
        <f t="shared" si="70"/>
        <v>TERCEIRA</v>
      </c>
    </row>
    <row r="4526" spans="1:11" ht="15" customHeight="1">
      <c r="A4526" s="1">
        <v>8</v>
      </c>
      <c r="B4526" s="1">
        <v>1965</v>
      </c>
      <c r="C4526" s="1" t="s">
        <v>53</v>
      </c>
      <c r="D4526" s="1" t="s">
        <v>2415</v>
      </c>
      <c r="E4526" s="1" t="s">
        <v>2416</v>
      </c>
      <c r="F4526" s="1">
        <v>7219</v>
      </c>
      <c r="G4526" s="1">
        <v>107.25</v>
      </c>
      <c r="H4526" s="1">
        <v>67</v>
      </c>
      <c r="J4526" s="1" t="s">
        <v>808</v>
      </c>
      <c r="K4526" s="9" t="str">
        <f t="shared" si="70"/>
        <v>TERCEIRA</v>
      </c>
    </row>
    <row r="4527" spans="1:11" ht="15" customHeight="1">
      <c r="A4527" s="1">
        <v>8</v>
      </c>
      <c r="B4527" s="1">
        <v>1965</v>
      </c>
      <c r="C4527" s="1" t="s">
        <v>53</v>
      </c>
      <c r="D4527" s="1" t="s">
        <v>2417</v>
      </c>
      <c r="E4527" s="1" t="s">
        <v>2418</v>
      </c>
      <c r="F4527" s="1">
        <v>5894</v>
      </c>
      <c r="G4527" s="1">
        <v>85.7</v>
      </c>
      <c r="H4527" s="1">
        <v>69</v>
      </c>
      <c r="J4527" s="1" t="s">
        <v>808</v>
      </c>
      <c r="K4527" s="9" t="str">
        <f t="shared" si="70"/>
        <v>TERCEIRA</v>
      </c>
    </row>
    <row r="4528" spans="1:11" ht="15" customHeight="1">
      <c r="A4528" s="1">
        <v>8</v>
      </c>
      <c r="B4528" s="1">
        <v>1965</v>
      </c>
      <c r="C4528" s="1" t="s">
        <v>18</v>
      </c>
      <c r="D4528" s="1" t="s">
        <v>2419</v>
      </c>
      <c r="E4528" s="1" t="s">
        <v>2420</v>
      </c>
      <c r="F4528" s="1">
        <v>319</v>
      </c>
      <c r="G4528" s="1">
        <v>19.73</v>
      </c>
      <c r="H4528" s="1">
        <v>16</v>
      </c>
      <c r="I4528" s="1">
        <v>0</v>
      </c>
      <c r="J4528" s="1" t="s">
        <v>808</v>
      </c>
      <c r="K4528" s="9" t="str">
        <f t="shared" si="70"/>
        <v>TERCEIRA</v>
      </c>
    </row>
    <row r="4529" spans="1:11" ht="15" customHeight="1">
      <c r="A4529" s="1">
        <v>8</v>
      </c>
      <c r="B4529" s="1">
        <v>1965</v>
      </c>
      <c r="C4529" s="1" t="s">
        <v>53</v>
      </c>
      <c r="D4529" s="1" t="s">
        <v>2419</v>
      </c>
      <c r="E4529" s="1" t="s">
        <v>2420</v>
      </c>
      <c r="F4529" s="1">
        <v>6111</v>
      </c>
      <c r="G4529" s="1">
        <v>84.6</v>
      </c>
      <c r="H4529" s="1">
        <v>72</v>
      </c>
      <c r="J4529" s="1" t="s">
        <v>808</v>
      </c>
      <c r="K4529" s="9" t="str">
        <f t="shared" si="70"/>
        <v>TERCEIRA</v>
      </c>
    </row>
    <row r="4530" spans="1:11" ht="15" customHeight="1">
      <c r="A4530" s="1">
        <v>8</v>
      </c>
      <c r="B4530" s="1">
        <v>1965</v>
      </c>
      <c r="C4530" s="1" t="s">
        <v>53</v>
      </c>
      <c r="D4530" s="1" t="s">
        <v>2423</v>
      </c>
      <c r="E4530" s="1" t="s">
        <v>2424</v>
      </c>
      <c r="F4530" s="1">
        <v>3673</v>
      </c>
      <c r="G4530" s="1">
        <v>63.97</v>
      </c>
      <c r="H4530" s="1">
        <v>57</v>
      </c>
      <c r="J4530" s="1" t="s">
        <v>808</v>
      </c>
      <c r="K4530" s="9" t="str">
        <f t="shared" si="70"/>
        <v>TERCEIRA</v>
      </c>
    </row>
    <row r="4531" spans="1:11" ht="15" customHeight="1">
      <c r="A4531" s="1">
        <v>8</v>
      </c>
      <c r="B4531" s="1">
        <v>1965</v>
      </c>
      <c r="C4531" s="1" t="s">
        <v>53</v>
      </c>
      <c r="D4531" s="1" t="s">
        <v>2425</v>
      </c>
      <c r="E4531" s="1" t="s">
        <v>2426</v>
      </c>
      <c r="F4531" s="1">
        <v>5183</v>
      </c>
      <c r="G4531" s="1">
        <v>66</v>
      </c>
      <c r="H4531" s="1">
        <v>79</v>
      </c>
      <c r="J4531" s="1" t="s">
        <v>808</v>
      </c>
      <c r="K4531" s="9" t="str">
        <f t="shared" si="70"/>
        <v>TERCEIRA</v>
      </c>
    </row>
    <row r="4532" spans="1:11" ht="15" customHeight="1">
      <c r="A4532" s="1">
        <v>8</v>
      </c>
      <c r="B4532" s="1">
        <v>1965</v>
      </c>
      <c r="C4532" s="1" t="s">
        <v>18</v>
      </c>
      <c r="D4532" s="1" t="s">
        <v>2427</v>
      </c>
      <c r="E4532" s="1" t="s">
        <v>2428</v>
      </c>
      <c r="F4532" s="1">
        <v>257</v>
      </c>
      <c r="G4532" s="1">
        <v>16.329999999999998</v>
      </c>
      <c r="H4532" s="1">
        <v>16</v>
      </c>
      <c r="I4532" s="1">
        <v>0</v>
      </c>
      <c r="J4532" s="1" t="s">
        <v>808</v>
      </c>
      <c r="K4532" s="9" t="str">
        <f t="shared" si="70"/>
        <v>TERCEIRA</v>
      </c>
    </row>
    <row r="4533" spans="1:11" ht="15" customHeight="1">
      <c r="A4533" s="1">
        <v>8</v>
      </c>
      <c r="B4533" s="1">
        <v>1965</v>
      </c>
      <c r="C4533" s="1" t="s">
        <v>53</v>
      </c>
      <c r="D4533" s="1" t="s">
        <v>2427</v>
      </c>
      <c r="E4533" s="1" t="s">
        <v>2428</v>
      </c>
      <c r="F4533" s="1">
        <v>1600</v>
      </c>
      <c r="G4533" s="1">
        <v>52.65</v>
      </c>
      <c r="H4533" s="1">
        <v>30</v>
      </c>
      <c r="J4533" s="1" t="s">
        <v>808</v>
      </c>
      <c r="K4533" s="9" t="str">
        <f t="shared" si="70"/>
        <v>TERCEIRA</v>
      </c>
    </row>
    <row r="4534" spans="1:11" ht="15" customHeight="1">
      <c r="A4534" s="1">
        <v>8</v>
      </c>
      <c r="B4534" s="1">
        <v>1965</v>
      </c>
      <c r="C4534" s="1" t="s">
        <v>53</v>
      </c>
      <c r="D4534" s="1" t="s">
        <v>2429</v>
      </c>
      <c r="E4534" s="1" t="s">
        <v>2430</v>
      </c>
      <c r="F4534" s="1">
        <v>11</v>
      </c>
      <c r="G4534" s="1">
        <v>1.36</v>
      </c>
      <c r="H4534" s="1">
        <v>8</v>
      </c>
      <c r="J4534" s="1" t="s">
        <v>808</v>
      </c>
      <c r="K4534" s="9" t="str">
        <f t="shared" si="70"/>
        <v>TERCEIRA</v>
      </c>
    </row>
    <row r="4535" spans="1:11" ht="15" customHeight="1">
      <c r="A4535" s="1">
        <v>8</v>
      </c>
      <c r="B4535" s="1">
        <v>1965</v>
      </c>
      <c r="C4535" s="1" t="s">
        <v>53</v>
      </c>
      <c r="D4535" s="1" t="s">
        <v>2431</v>
      </c>
      <c r="E4535" s="1" t="s">
        <v>2432</v>
      </c>
      <c r="F4535" s="1">
        <v>18321</v>
      </c>
      <c r="G4535" s="1">
        <v>156.16</v>
      </c>
      <c r="H4535" s="1">
        <v>117</v>
      </c>
      <c r="J4535" s="1" t="s">
        <v>808</v>
      </c>
      <c r="K4535" s="9" t="str">
        <f t="shared" si="70"/>
        <v>TERCEIRA</v>
      </c>
    </row>
    <row r="4536" spans="1:11" ht="15" customHeight="1">
      <c r="A4536" s="1">
        <v>8</v>
      </c>
      <c r="B4536" s="1">
        <v>1965</v>
      </c>
      <c r="C4536" s="1" t="s">
        <v>18</v>
      </c>
      <c r="D4536" s="1" t="s">
        <v>2433</v>
      </c>
      <c r="E4536" s="1" t="s">
        <v>2434</v>
      </c>
      <c r="F4536" s="1">
        <v>217</v>
      </c>
      <c r="G4536" s="1">
        <v>46.51</v>
      </c>
      <c r="H4536" s="1">
        <v>5</v>
      </c>
      <c r="I4536" s="1">
        <v>0</v>
      </c>
      <c r="J4536" s="1" t="s">
        <v>808</v>
      </c>
      <c r="K4536" s="9" t="str">
        <f t="shared" si="70"/>
        <v>TERCEIRA</v>
      </c>
    </row>
    <row r="4537" spans="1:11" ht="15" customHeight="1">
      <c r="A4537" s="1">
        <v>8</v>
      </c>
      <c r="B4537" s="1">
        <v>1965</v>
      </c>
      <c r="C4537" s="1" t="s">
        <v>53</v>
      </c>
      <c r="D4537" s="1" t="s">
        <v>2433</v>
      </c>
      <c r="E4537" s="1" t="s">
        <v>2434</v>
      </c>
      <c r="F4537" s="1">
        <v>1306</v>
      </c>
      <c r="G4537" s="1">
        <v>37.22</v>
      </c>
      <c r="H4537" s="1">
        <v>35</v>
      </c>
      <c r="J4537" s="1" t="s">
        <v>808</v>
      </c>
      <c r="K4537" s="9" t="str">
        <f t="shared" si="70"/>
        <v>TERCEIRA</v>
      </c>
    </row>
    <row r="4538" spans="1:11" ht="15" customHeight="1">
      <c r="A4538" s="1">
        <v>8</v>
      </c>
      <c r="B4538" s="1">
        <v>1965</v>
      </c>
      <c r="C4538" s="1" t="s">
        <v>53</v>
      </c>
      <c r="D4538" s="1" t="s">
        <v>2435</v>
      </c>
      <c r="E4538" s="1" t="s">
        <v>2436</v>
      </c>
      <c r="F4538" s="1">
        <v>5579</v>
      </c>
      <c r="G4538" s="1">
        <v>136.71</v>
      </c>
      <c r="H4538" s="1">
        <v>41</v>
      </c>
      <c r="J4538" s="1" t="s">
        <v>808</v>
      </c>
      <c r="K4538" s="9" t="str">
        <f t="shared" si="70"/>
        <v>TERCEIRA</v>
      </c>
    </row>
    <row r="4539" spans="1:11" ht="15" customHeight="1">
      <c r="A4539" s="1">
        <v>8</v>
      </c>
      <c r="B4539" s="1">
        <v>1965</v>
      </c>
      <c r="C4539" s="1" t="s">
        <v>53</v>
      </c>
      <c r="D4539" s="1" t="s">
        <v>2437</v>
      </c>
      <c r="E4539" s="1" t="s">
        <v>2438</v>
      </c>
      <c r="F4539" s="1">
        <v>7681</v>
      </c>
      <c r="G4539" s="1">
        <v>115.73</v>
      </c>
      <c r="H4539" s="1">
        <v>66</v>
      </c>
      <c r="J4539" s="1" t="s">
        <v>808</v>
      </c>
      <c r="K4539" s="9" t="str">
        <f t="shared" si="70"/>
        <v>TERCEIRA</v>
      </c>
    </row>
    <row r="4540" spans="1:11" ht="15" customHeight="1">
      <c r="A4540" s="1">
        <v>8</v>
      </c>
      <c r="B4540" s="1">
        <v>1965</v>
      </c>
      <c r="C4540" s="1" t="s">
        <v>53</v>
      </c>
      <c r="D4540" s="1" t="s">
        <v>2439</v>
      </c>
      <c r="E4540" s="1" t="s">
        <v>2440</v>
      </c>
      <c r="F4540" s="1">
        <v>8083</v>
      </c>
      <c r="G4540" s="1">
        <v>125.16</v>
      </c>
      <c r="H4540" s="1">
        <v>65</v>
      </c>
      <c r="J4540" s="1" t="s">
        <v>808</v>
      </c>
      <c r="K4540" s="9" t="str">
        <f t="shared" si="70"/>
        <v>TERCEIRA</v>
      </c>
    </row>
    <row r="4541" spans="1:11" ht="15" customHeight="1">
      <c r="A4541" s="1">
        <v>8</v>
      </c>
      <c r="B4541" s="1">
        <v>1965</v>
      </c>
      <c r="C4541" s="1" t="s">
        <v>53</v>
      </c>
      <c r="D4541" s="1" t="s">
        <v>2441</v>
      </c>
      <c r="E4541" s="1" t="s">
        <v>2442</v>
      </c>
      <c r="F4541" s="1">
        <v>82</v>
      </c>
      <c r="G4541" s="1">
        <v>5.54</v>
      </c>
      <c r="H4541" s="1">
        <v>15</v>
      </c>
      <c r="J4541" s="1" t="s">
        <v>808</v>
      </c>
      <c r="K4541" s="9" t="str">
        <f t="shared" si="70"/>
        <v>TERCEIRA</v>
      </c>
    </row>
    <row r="4542" spans="1:11" ht="15" customHeight="1">
      <c r="A4542" s="1">
        <v>8</v>
      </c>
      <c r="B4542" s="1">
        <v>1965</v>
      </c>
      <c r="C4542" s="1" t="s">
        <v>53</v>
      </c>
      <c r="D4542" s="1" t="s">
        <v>2443</v>
      </c>
      <c r="E4542" s="1" t="s">
        <v>2444</v>
      </c>
      <c r="F4542" s="1">
        <v>5395</v>
      </c>
      <c r="G4542" s="1">
        <v>83.95</v>
      </c>
      <c r="H4542" s="1">
        <v>64</v>
      </c>
      <c r="J4542" s="1" t="s">
        <v>808</v>
      </c>
      <c r="K4542" s="9" t="str">
        <f t="shared" si="70"/>
        <v>TERCEIRA</v>
      </c>
    </row>
    <row r="4543" spans="1:11" ht="15" customHeight="1">
      <c r="A4543" s="1">
        <v>8</v>
      </c>
      <c r="B4543" s="1">
        <v>1965</v>
      </c>
      <c r="C4543" s="1" t="s">
        <v>53</v>
      </c>
      <c r="D4543" s="1" t="s">
        <v>2445</v>
      </c>
      <c r="E4543" s="1" t="s">
        <v>2446</v>
      </c>
      <c r="F4543" s="1">
        <v>12738</v>
      </c>
      <c r="G4543" s="1">
        <v>174.29</v>
      </c>
      <c r="H4543" s="1">
        <v>73</v>
      </c>
      <c r="J4543" s="1" t="s">
        <v>808</v>
      </c>
      <c r="K4543" s="9" t="str">
        <f t="shared" si="70"/>
        <v>TERCEIRA</v>
      </c>
    </row>
    <row r="4544" spans="1:11" ht="15" customHeight="1">
      <c r="A4544" s="1">
        <v>8</v>
      </c>
      <c r="B4544" s="1">
        <v>1965</v>
      </c>
      <c r="C4544" s="1" t="s">
        <v>53</v>
      </c>
      <c r="D4544" s="1" t="s">
        <v>2447</v>
      </c>
      <c r="E4544" s="1" t="s">
        <v>2448</v>
      </c>
      <c r="F4544" s="1">
        <v>7025</v>
      </c>
      <c r="G4544" s="1">
        <v>104.14</v>
      </c>
      <c r="H4544" s="1">
        <v>67</v>
      </c>
      <c r="J4544" s="1" t="s">
        <v>808</v>
      </c>
      <c r="K4544" s="9" t="str">
        <f t="shared" si="70"/>
        <v>TERCEIRA</v>
      </c>
    </row>
    <row r="4545" spans="1:11" ht="15" customHeight="1">
      <c r="A4545" s="1">
        <v>8</v>
      </c>
      <c r="B4545" s="1">
        <v>1965</v>
      </c>
      <c r="C4545" s="1" t="s">
        <v>53</v>
      </c>
      <c r="D4545" s="1" t="s">
        <v>2449</v>
      </c>
      <c r="E4545" s="1" t="s">
        <v>2450</v>
      </c>
      <c r="F4545" s="1">
        <v>71</v>
      </c>
      <c r="G4545" s="1">
        <v>3.88</v>
      </c>
      <c r="H4545" s="1">
        <v>18</v>
      </c>
      <c r="J4545" s="1" t="s">
        <v>808</v>
      </c>
      <c r="K4545" s="9" t="str">
        <f t="shared" si="70"/>
        <v>TERCEIRA</v>
      </c>
    </row>
    <row r="4546" spans="1:11" ht="15" customHeight="1">
      <c r="A4546" s="1">
        <v>8</v>
      </c>
      <c r="B4546" s="1">
        <v>1965</v>
      </c>
      <c r="C4546" s="1" t="s">
        <v>53</v>
      </c>
      <c r="D4546" s="1" t="s">
        <v>2451</v>
      </c>
      <c r="E4546" s="1" t="s">
        <v>2452</v>
      </c>
      <c r="F4546" s="1">
        <v>9987</v>
      </c>
      <c r="G4546" s="1">
        <v>161.28</v>
      </c>
      <c r="H4546" s="1">
        <v>62</v>
      </c>
      <c r="J4546" s="1" t="s">
        <v>808</v>
      </c>
      <c r="K4546" s="9" t="str">
        <f t="shared" ref="K4546:K4609" si="71">IF(J4546&lt;&gt;"",IF(OR(UPPER(J4546)="TERCEIRO",UPPER(J4546)="TERCEIRA"),"TERCEIRA",IF(UPPER(J4546)="GPA","GPA",J4546)),IF(LEFT(D4546,1)="T","TERCEIRA","GPA"))</f>
        <v>TERCEIRA</v>
      </c>
    </row>
    <row r="4547" spans="1:11" ht="15" customHeight="1">
      <c r="A4547" s="1">
        <v>8</v>
      </c>
      <c r="B4547" s="1">
        <v>1965</v>
      </c>
      <c r="C4547" s="1" t="s">
        <v>53</v>
      </c>
      <c r="D4547" s="1" t="s">
        <v>2453</v>
      </c>
      <c r="E4547" s="1" t="s">
        <v>2454</v>
      </c>
      <c r="F4547" s="1">
        <v>13147</v>
      </c>
      <c r="G4547" s="1">
        <v>131.65</v>
      </c>
      <c r="H4547" s="1">
        <v>100</v>
      </c>
      <c r="J4547" s="1" t="s">
        <v>808</v>
      </c>
      <c r="K4547" s="9" t="str">
        <f t="shared" si="71"/>
        <v>TERCEIRA</v>
      </c>
    </row>
    <row r="4548" spans="1:11" ht="15" customHeight="1">
      <c r="A4548" s="1">
        <v>8</v>
      </c>
      <c r="B4548" s="1">
        <v>1965</v>
      </c>
      <c r="C4548" s="1" t="s">
        <v>53</v>
      </c>
      <c r="D4548" s="1" t="s">
        <v>2457</v>
      </c>
      <c r="E4548" s="1" t="s">
        <v>2458</v>
      </c>
      <c r="F4548" s="1">
        <v>11677</v>
      </c>
      <c r="G4548" s="1">
        <v>119.53</v>
      </c>
      <c r="H4548" s="1">
        <v>98</v>
      </c>
      <c r="J4548" s="1" t="s">
        <v>808</v>
      </c>
      <c r="K4548" s="9" t="str">
        <f t="shared" si="71"/>
        <v>TERCEIRA</v>
      </c>
    </row>
    <row r="4549" spans="1:11" ht="15" customHeight="1">
      <c r="A4549" s="1">
        <v>8</v>
      </c>
      <c r="B4549" s="1">
        <v>1965</v>
      </c>
      <c r="C4549" s="1" t="s">
        <v>53</v>
      </c>
      <c r="D4549" s="1" t="s">
        <v>2459</v>
      </c>
      <c r="E4549" s="1" t="s">
        <v>2460</v>
      </c>
      <c r="F4549" s="1">
        <v>1584</v>
      </c>
      <c r="G4549" s="1">
        <v>36.39</v>
      </c>
      <c r="H4549" s="1">
        <v>44</v>
      </c>
      <c r="J4549" s="1" t="s">
        <v>808</v>
      </c>
      <c r="K4549" s="9" t="str">
        <f t="shared" si="71"/>
        <v>TERCEIRA</v>
      </c>
    </row>
    <row r="4550" spans="1:11" ht="15" customHeight="1">
      <c r="A4550" s="1">
        <v>8</v>
      </c>
      <c r="B4550" s="1">
        <v>1965</v>
      </c>
      <c r="C4550" s="1" t="s">
        <v>53</v>
      </c>
      <c r="D4550" s="1" t="s">
        <v>2461</v>
      </c>
      <c r="E4550" s="1" t="s">
        <v>2462</v>
      </c>
      <c r="F4550" s="1">
        <v>7742</v>
      </c>
      <c r="G4550" s="1">
        <v>119.91</v>
      </c>
      <c r="H4550" s="1">
        <v>65</v>
      </c>
      <c r="J4550" s="1" t="s">
        <v>808</v>
      </c>
      <c r="K4550" s="9" t="str">
        <f t="shared" si="71"/>
        <v>TERCEIRA</v>
      </c>
    </row>
    <row r="4551" spans="1:11" ht="15" customHeight="1">
      <c r="A4551" s="1">
        <v>8</v>
      </c>
      <c r="B4551" s="1">
        <v>1965</v>
      </c>
      <c r="C4551" s="1" t="s">
        <v>53</v>
      </c>
      <c r="D4551" s="1" t="s">
        <v>2463</v>
      </c>
      <c r="E4551" s="1" t="s">
        <v>2464</v>
      </c>
      <c r="F4551" s="1">
        <v>8807</v>
      </c>
      <c r="G4551" s="1">
        <v>125.08</v>
      </c>
      <c r="H4551" s="1">
        <v>70</v>
      </c>
      <c r="J4551" s="1" t="s">
        <v>808</v>
      </c>
      <c r="K4551" s="9" t="str">
        <f t="shared" si="71"/>
        <v>TERCEIRA</v>
      </c>
    </row>
    <row r="4552" spans="1:11" ht="15" customHeight="1">
      <c r="A4552" s="1">
        <v>8</v>
      </c>
      <c r="B4552" s="1">
        <v>1965</v>
      </c>
      <c r="C4552" s="1" t="s">
        <v>53</v>
      </c>
      <c r="D4552" s="1" t="s">
        <v>2469</v>
      </c>
      <c r="E4552" s="1" t="s">
        <v>2470</v>
      </c>
      <c r="F4552" s="1">
        <v>11138</v>
      </c>
      <c r="G4552" s="1">
        <v>133.25</v>
      </c>
      <c r="H4552" s="1">
        <v>84</v>
      </c>
      <c r="J4552" s="1" t="s">
        <v>808</v>
      </c>
      <c r="K4552" s="9" t="str">
        <f t="shared" si="71"/>
        <v>TERCEIRA</v>
      </c>
    </row>
    <row r="4553" spans="1:11" ht="15" customHeight="1">
      <c r="A4553" s="1">
        <v>8</v>
      </c>
      <c r="B4553" s="1">
        <v>1965</v>
      </c>
      <c r="C4553" s="1" t="s">
        <v>53</v>
      </c>
      <c r="D4553" s="1" t="s">
        <v>2475</v>
      </c>
      <c r="E4553" s="1" t="s">
        <v>2476</v>
      </c>
      <c r="F4553" s="1">
        <v>5731</v>
      </c>
      <c r="G4553" s="1">
        <v>70.2</v>
      </c>
      <c r="H4553" s="1">
        <v>82</v>
      </c>
      <c r="J4553" s="1" t="s">
        <v>808</v>
      </c>
      <c r="K4553" s="9" t="str">
        <f t="shared" si="71"/>
        <v>TERCEIRA</v>
      </c>
    </row>
    <row r="4554" spans="1:11" ht="15" customHeight="1">
      <c r="A4554" s="1">
        <v>8</v>
      </c>
      <c r="B4554" s="1">
        <v>1965</v>
      </c>
      <c r="C4554" s="1" t="s">
        <v>53</v>
      </c>
      <c r="D4554" s="1" t="s">
        <v>2477</v>
      </c>
      <c r="E4554" s="1" t="s">
        <v>2478</v>
      </c>
      <c r="F4554" s="1">
        <v>6649</v>
      </c>
      <c r="G4554" s="1">
        <v>124.43</v>
      </c>
      <c r="H4554" s="1">
        <v>53</v>
      </c>
      <c r="J4554" s="1" t="s">
        <v>808</v>
      </c>
      <c r="K4554" s="9" t="str">
        <f t="shared" si="71"/>
        <v>TERCEIRA</v>
      </c>
    </row>
    <row r="4555" spans="1:11" ht="15" customHeight="1">
      <c r="A4555" s="1">
        <v>8</v>
      </c>
      <c r="B4555" s="1">
        <v>1965</v>
      </c>
      <c r="C4555" s="1" t="s">
        <v>53</v>
      </c>
      <c r="D4555" s="1" t="s">
        <v>2479</v>
      </c>
      <c r="E4555" s="1" t="s">
        <v>2480</v>
      </c>
      <c r="F4555" s="1">
        <v>6646</v>
      </c>
      <c r="G4555" s="1">
        <v>114.9</v>
      </c>
      <c r="H4555" s="1">
        <v>58</v>
      </c>
      <c r="J4555" s="1" t="s">
        <v>808</v>
      </c>
      <c r="K4555" s="9" t="str">
        <f t="shared" si="71"/>
        <v>TERCEIRA</v>
      </c>
    </row>
    <row r="4556" spans="1:11" ht="15" customHeight="1">
      <c r="A4556" s="1">
        <v>8</v>
      </c>
      <c r="B4556" s="1">
        <v>1965</v>
      </c>
      <c r="C4556" s="1" t="s">
        <v>53</v>
      </c>
      <c r="D4556" s="1" t="s">
        <v>2481</v>
      </c>
      <c r="E4556" s="1" t="s">
        <v>2482</v>
      </c>
      <c r="F4556" s="1">
        <v>9</v>
      </c>
      <c r="G4556" s="1">
        <v>0.2</v>
      </c>
      <c r="H4556" s="1">
        <v>45</v>
      </c>
      <c r="J4556" s="1" t="s">
        <v>808</v>
      </c>
      <c r="K4556" s="9" t="str">
        <f t="shared" si="71"/>
        <v>TERCEIRA</v>
      </c>
    </row>
    <row r="4557" spans="1:11" ht="15" customHeight="1">
      <c r="A4557" s="1">
        <v>8</v>
      </c>
      <c r="B4557" s="1">
        <v>1965</v>
      </c>
      <c r="C4557" s="1" t="s">
        <v>53</v>
      </c>
      <c r="D4557" s="1" t="s">
        <v>2493</v>
      </c>
      <c r="E4557" s="1" t="s">
        <v>2494</v>
      </c>
      <c r="F4557" s="1">
        <v>228</v>
      </c>
      <c r="G4557" s="1">
        <v>5.88</v>
      </c>
      <c r="H4557" s="1">
        <v>39</v>
      </c>
      <c r="J4557" s="1" t="s">
        <v>808</v>
      </c>
      <c r="K4557" s="9" t="str">
        <f t="shared" si="71"/>
        <v>TERCEIRA</v>
      </c>
    </row>
    <row r="4558" spans="1:11" ht="15" customHeight="1">
      <c r="A4558" s="1">
        <v>8</v>
      </c>
      <c r="B4558" s="1">
        <v>1965</v>
      </c>
      <c r="C4558" s="1" t="s">
        <v>53</v>
      </c>
      <c r="D4558" s="1" t="s">
        <v>2495</v>
      </c>
      <c r="E4558" s="1" t="s">
        <v>2496</v>
      </c>
      <c r="F4558" s="1">
        <v>7453</v>
      </c>
      <c r="G4558" s="1">
        <v>117.71</v>
      </c>
      <c r="H4558" s="1">
        <v>63</v>
      </c>
      <c r="J4558" s="1" t="s">
        <v>808</v>
      </c>
      <c r="K4558" s="9" t="str">
        <f t="shared" si="71"/>
        <v>TERCEIRA</v>
      </c>
    </row>
    <row r="4559" spans="1:11" ht="15" customHeight="1">
      <c r="A4559" s="1">
        <v>8</v>
      </c>
      <c r="B4559" s="1">
        <v>1965</v>
      </c>
      <c r="C4559" s="1" t="s">
        <v>53</v>
      </c>
      <c r="D4559" s="1" t="s">
        <v>2497</v>
      </c>
      <c r="E4559" s="1" t="s">
        <v>2498</v>
      </c>
      <c r="F4559" s="1">
        <v>8047</v>
      </c>
      <c r="G4559" s="1">
        <v>124.57</v>
      </c>
      <c r="H4559" s="1">
        <v>65</v>
      </c>
      <c r="J4559" s="1" t="s">
        <v>808</v>
      </c>
      <c r="K4559" s="9" t="str">
        <f t="shared" si="71"/>
        <v>TERCEIRA</v>
      </c>
    </row>
    <row r="4560" spans="1:11" ht="15" customHeight="1">
      <c r="A4560" s="1">
        <v>8</v>
      </c>
      <c r="B4560" s="1">
        <v>1965</v>
      </c>
      <c r="C4560" s="1" t="s">
        <v>53</v>
      </c>
      <c r="D4560" s="1" t="s">
        <v>2501</v>
      </c>
      <c r="E4560" s="1" t="s">
        <v>2502</v>
      </c>
      <c r="F4560" s="1">
        <v>9966</v>
      </c>
      <c r="G4560" s="1">
        <v>125.93</v>
      </c>
      <c r="H4560" s="1">
        <v>79</v>
      </c>
      <c r="J4560" s="1" t="s">
        <v>808</v>
      </c>
      <c r="K4560" s="9" t="str">
        <f t="shared" si="71"/>
        <v>TERCEIRA</v>
      </c>
    </row>
    <row r="4561" spans="1:11" ht="15" customHeight="1">
      <c r="A4561" s="1">
        <v>8</v>
      </c>
      <c r="B4561" s="1">
        <v>1965</v>
      </c>
      <c r="C4561" s="1" t="s">
        <v>53</v>
      </c>
      <c r="D4561" s="1" t="s">
        <v>2505</v>
      </c>
      <c r="E4561" s="1" t="s">
        <v>2506</v>
      </c>
      <c r="F4561" s="1">
        <v>10794</v>
      </c>
      <c r="G4561" s="1">
        <v>127.62</v>
      </c>
      <c r="H4561" s="1">
        <v>85</v>
      </c>
      <c r="J4561" s="1" t="s">
        <v>808</v>
      </c>
      <c r="K4561" s="9" t="str">
        <f t="shared" si="71"/>
        <v>TERCEIRA</v>
      </c>
    </row>
    <row r="4562" spans="1:11" ht="15" customHeight="1">
      <c r="A4562" s="1">
        <v>8</v>
      </c>
      <c r="B4562" s="1">
        <v>1965</v>
      </c>
      <c r="C4562" s="1" t="s">
        <v>53</v>
      </c>
      <c r="D4562" s="1" t="s">
        <v>2509</v>
      </c>
      <c r="E4562" s="1" t="s">
        <v>2510</v>
      </c>
      <c r="F4562" s="1">
        <v>1903</v>
      </c>
      <c r="G4562" s="1">
        <v>54.51</v>
      </c>
      <c r="H4562" s="1">
        <v>35</v>
      </c>
      <c r="J4562" s="1" t="s">
        <v>808</v>
      </c>
      <c r="K4562" s="9" t="str">
        <f t="shared" si="71"/>
        <v>TERCEIRA</v>
      </c>
    </row>
    <row r="4563" spans="1:11" ht="15" customHeight="1">
      <c r="A4563" s="1">
        <v>8</v>
      </c>
      <c r="B4563" s="1">
        <v>1965</v>
      </c>
      <c r="C4563" s="1" t="s">
        <v>53</v>
      </c>
      <c r="D4563" s="1" t="s">
        <v>2511</v>
      </c>
      <c r="E4563" s="1" t="s">
        <v>2512</v>
      </c>
      <c r="F4563" s="1">
        <v>1217</v>
      </c>
      <c r="G4563" s="1">
        <v>29.87</v>
      </c>
      <c r="H4563" s="1">
        <v>41</v>
      </c>
      <c r="J4563" s="1" t="s">
        <v>808</v>
      </c>
      <c r="K4563" s="9" t="str">
        <f t="shared" si="71"/>
        <v>TERCEIRA</v>
      </c>
    </row>
    <row r="4564" spans="1:11" ht="15" customHeight="1">
      <c r="A4564" s="1">
        <v>8</v>
      </c>
      <c r="B4564" s="1">
        <v>1965</v>
      </c>
      <c r="C4564" s="1" t="s">
        <v>53</v>
      </c>
      <c r="D4564" s="1" t="s">
        <v>2513</v>
      </c>
      <c r="E4564" s="1" t="s">
        <v>2514</v>
      </c>
      <c r="F4564" s="1">
        <v>5624</v>
      </c>
      <c r="G4564" s="1">
        <v>118.21</v>
      </c>
      <c r="H4564" s="1">
        <v>48</v>
      </c>
      <c r="J4564" s="1" t="s">
        <v>808</v>
      </c>
      <c r="K4564" s="9" t="str">
        <f t="shared" si="71"/>
        <v>TERCEIRA</v>
      </c>
    </row>
    <row r="4565" spans="1:11" ht="15" customHeight="1">
      <c r="A4565" s="1">
        <v>8</v>
      </c>
      <c r="B4565" s="1">
        <v>1965</v>
      </c>
      <c r="C4565" s="1" t="s">
        <v>53</v>
      </c>
      <c r="D4565" s="1" t="s">
        <v>2515</v>
      </c>
      <c r="E4565" s="1" t="s">
        <v>4570</v>
      </c>
      <c r="F4565" s="1">
        <v>9</v>
      </c>
      <c r="G4565" s="1">
        <v>0.05</v>
      </c>
      <c r="H4565" s="1">
        <v>180</v>
      </c>
      <c r="J4565" s="1" t="s">
        <v>808</v>
      </c>
      <c r="K4565" s="9" t="str">
        <f t="shared" si="71"/>
        <v>TERCEIRA</v>
      </c>
    </row>
    <row r="4566" spans="1:11" ht="15" customHeight="1">
      <c r="A4566" s="1">
        <v>8</v>
      </c>
      <c r="B4566" s="1">
        <v>1965</v>
      </c>
      <c r="C4566" s="1" t="s">
        <v>53</v>
      </c>
      <c r="D4566" s="1" t="s">
        <v>2517</v>
      </c>
      <c r="E4566" s="1" t="s">
        <v>2518</v>
      </c>
      <c r="F4566" s="1">
        <v>9186</v>
      </c>
      <c r="G4566" s="1">
        <v>144.01</v>
      </c>
      <c r="H4566" s="1">
        <v>64</v>
      </c>
      <c r="J4566" s="1" t="s">
        <v>808</v>
      </c>
      <c r="K4566" s="9" t="str">
        <f t="shared" si="71"/>
        <v>TERCEIRA</v>
      </c>
    </row>
    <row r="4567" spans="1:11" ht="15" customHeight="1">
      <c r="A4567" s="1">
        <v>8</v>
      </c>
      <c r="B4567" s="1">
        <v>1965</v>
      </c>
      <c r="C4567" s="1" t="s">
        <v>53</v>
      </c>
      <c r="D4567" s="1" t="s">
        <v>2519</v>
      </c>
      <c r="E4567" s="1" t="s">
        <v>2520</v>
      </c>
      <c r="F4567" s="1">
        <v>8145</v>
      </c>
      <c r="G4567" s="1">
        <v>96.75</v>
      </c>
      <c r="H4567" s="1">
        <v>84</v>
      </c>
      <c r="J4567" s="1" t="s">
        <v>808</v>
      </c>
      <c r="K4567" s="9" t="str">
        <f t="shared" si="71"/>
        <v>TERCEIRA</v>
      </c>
    </row>
    <row r="4568" spans="1:11" ht="15" customHeight="1">
      <c r="A4568" s="1">
        <v>8</v>
      </c>
      <c r="B4568" s="1">
        <v>1965</v>
      </c>
      <c r="C4568" s="1" t="s">
        <v>53</v>
      </c>
      <c r="D4568" s="1" t="s">
        <v>2525</v>
      </c>
      <c r="E4568" s="1" t="s">
        <v>2526</v>
      </c>
      <c r="F4568" s="1">
        <v>505</v>
      </c>
      <c r="G4568" s="1">
        <v>9.8699999999999992</v>
      </c>
      <c r="H4568" s="1">
        <v>51</v>
      </c>
      <c r="J4568" s="1" t="s">
        <v>808</v>
      </c>
      <c r="K4568" s="9" t="str">
        <f t="shared" si="71"/>
        <v>TERCEIRA</v>
      </c>
    </row>
    <row r="4569" spans="1:11" ht="15" customHeight="1">
      <c r="A4569" s="1">
        <v>8</v>
      </c>
      <c r="B4569" s="1">
        <v>1965</v>
      </c>
      <c r="C4569" s="1" t="s">
        <v>53</v>
      </c>
      <c r="D4569" s="1" t="s">
        <v>2527</v>
      </c>
      <c r="E4569" s="1" t="s">
        <v>2528</v>
      </c>
      <c r="F4569" s="1">
        <v>9341</v>
      </c>
      <c r="G4569" s="1">
        <v>140.91</v>
      </c>
      <c r="H4569" s="1">
        <v>66</v>
      </c>
      <c r="J4569" s="1" t="s">
        <v>808</v>
      </c>
      <c r="K4569" s="9" t="str">
        <f t="shared" si="71"/>
        <v>TERCEIRA</v>
      </c>
    </row>
    <row r="4570" spans="1:11" ht="15" customHeight="1">
      <c r="A4570" s="1">
        <v>8</v>
      </c>
      <c r="B4570" s="1">
        <v>1965</v>
      </c>
      <c r="C4570" s="1" t="s">
        <v>53</v>
      </c>
      <c r="D4570" s="1" t="s">
        <v>2529</v>
      </c>
      <c r="E4570" s="1" t="s">
        <v>2530</v>
      </c>
      <c r="F4570" s="1">
        <v>4852</v>
      </c>
      <c r="G4570" s="1">
        <v>75.069999999999993</v>
      </c>
      <c r="H4570" s="1">
        <v>65</v>
      </c>
      <c r="J4570" s="1" t="s">
        <v>808</v>
      </c>
      <c r="K4570" s="9" t="str">
        <f t="shared" si="71"/>
        <v>TERCEIRA</v>
      </c>
    </row>
    <row r="4571" spans="1:11" ht="15" customHeight="1">
      <c r="A4571" s="1">
        <v>8</v>
      </c>
      <c r="B4571" s="1">
        <v>1965</v>
      </c>
      <c r="C4571" s="1" t="s">
        <v>53</v>
      </c>
      <c r="D4571" s="1" t="s">
        <v>2531</v>
      </c>
      <c r="E4571" s="1" t="s">
        <v>2532</v>
      </c>
      <c r="F4571" s="1">
        <v>8864</v>
      </c>
      <c r="G4571" s="1">
        <v>150.86000000000001</v>
      </c>
      <c r="H4571" s="1">
        <v>59</v>
      </c>
      <c r="J4571" s="1" t="s">
        <v>808</v>
      </c>
      <c r="K4571" s="9" t="str">
        <f t="shared" si="71"/>
        <v>TERCEIRA</v>
      </c>
    </row>
    <row r="4572" spans="1:11" ht="15" customHeight="1">
      <c r="A4572" s="1">
        <v>8</v>
      </c>
      <c r="B4572" s="1">
        <v>1965</v>
      </c>
      <c r="C4572" s="1" t="s">
        <v>53</v>
      </c>
      <c r="D4572" s="1" t="s">
        <v>2535</v>
      </c>
      <c r="E4572" s="1" t="s">
        <v>2536</v>
      </c>
      <c r="F4572" s="1">
        <v>14671</v>
      </c>
      <c r="G4572" s="1">
        <v>118.31</v>
      </c>
      <c r="H4572" s="1">
        <v>124</v>
      </c>
      <c r="J4572" s="1" t="s">
        <v>808</v>
      </c>
      <c r="K4572" s="9" t="str">
        <f t="shared" si="71"/>
        <v>TERCEIRA</v>
      </c>
    </row>
    <row r="4573" spans="1:11" ht="15" customHeight="1">
      <c r="A4573" s="1">
        <v>8</v>
      </c>
      <c r="B4573" s="1">
        <v>1965</v>
      </c>
      <c r="C4573" s="1" t="s">
        <v>53</v>
      </c>
      <c r="D4573" s="1" t="s">
        <v>2537</v>
      </c>
      <c r="E4573" s="1" t="s">
        <v>2538</v>
      </c>
      <c r="F4573" s="1">
        <v>6593</v>
      </c>
      <c r="G4573" s="1">
        <v>127.79</v>
      </c>
      <c r="H4573" s="1">
        <v>52</v>
      </c>
      <c r="J4573" s="1" t="s">
        <v>808</v>
      </c>
      <c r="K4573" s="9" t="str">
        <f t="shared" si="71"/>
        <v>TERCEIRA</v>
      </c>
    </row>
    <row r="4574" spans="1:11" ht="15" customHeight="1">
      <c r="A4574" s="1">
        <v>8</v>
      </c>
      <c r="B4574" s="1">
        <v>1965</v>
      </c>
      <c r="C4574" s="1" t="s">
        <v>53</v>
      </c>
      <c r="D4574" s="1" t="s">
        <v>2539</v>
      </c>
      <c r="E4574" s="1" t="s">
        <v>2540</v>
      </c>
      <c r="F4574" s="1">
        <v>5782</v>
      </c>
      <c r="G4574" s="1">
        <v>138.74</v>
      </c>
      <c r="H4574" s="1">
        <v>42</v>
      </c>
      <c r="J4574" s="1" t="s">
        <v>808</v>
      </c>
      <c r="K4574" s="9" t="str">
        <f t="shared" si="71"/>
        <v>TERCEIRA</v>
      </c>
    </row>
    <row r="4575" spans="1:11" ht="15" customHeight="1">
      <c r="A4575" s="1">
        <v>8</v>
      </c>
      <c r="B4575" s="1">
        <v>1965</v>
      </c>
      <c r="C4575" s="1" t="s">
        <v>53</v>
      </c>
      <c r="D4575" s="1" t="s">
        <v>2541</v>
      </c>
      <c r="E4575" s="1" t="s">
        <v>2542</v>
      </c>
      <c r="F4575" s="1">
        <v>6593</v>
      </c>
      <c r="G4575" s="1">
        <v>79.78</v>
      </c>
      <c r="H4575" s="1">
        <v>83</v>
      </c>
      <c r="J4575" s="1" t="s">
        <v>808</v>
      </c>
      <c r="K4575" s="9" t="str">
        <f t="shared" si="71"/>
        <v>TERCEIRA</v>
      </c>
    </row>
    <row r="4576" spans="1:11" ht="15" customHeight="1">
      <c r="A4576" s="1">
        <v>8</v>
      </c>
      <c r="B4576" s="1">
        <v>1965</v>
      </c>
      <c r="C4576" s="1" t="s">
        <v>53</v>
      </c>
      <c r="D4576" s="1" t="s">
        <v>2543</v>
      </c>
      <c r="E4576" s="1" t="s">
        <v>2544</v>
      </c>
      <c r="F4576" s="1">
        <v>1452</v>
      </c>
      <c r="G4576" s="1">
        <v>45.75</v>
      </c>
      <c r="H4576" s="1">
        <v>32</v>
      </c>
      <c r="J4576" s="1" t="s">
        <v>808</v>
      </c>
      <c r="K4576" s="9" t="str">
        <f t="shared" si="71"/>
        <v>TERCEIRA</v>
      </c>
    </row>
    <row r="4577" spans="1:11" ht="15" customHeight="1">
      <c r="A4577" s="1">
        <v>8</v>
      </c>
      <c r="B4577" s="1">
        <v>1965</v>
      </c>
      <c r="C4577" s="1" t="s">
        <v>53</v>
      </c>
      <c r="D4577" s="1" t="s">
        <v>2545</v>
      </c>
      <c r="E4577" s="1" t="s">
        <v>2546</v>
      </c>
      <c r="F4577" s="1">
        <v>8810</v>
      </c>
      <c r="G4577" s="1">
        <v>108.8</v>
      </c>
      <c r="H4577" s="1">
        <v>81</v>
      </c>
      <c r="J4577" s="1" t="s">
        <v>808</v>
      </c>
      <c r="K4577" s="9" t="str">
        <f t="shared" si="71"/>
        <v>TERCEIRA</v>
      </c>
    </row>
    <row r="4578" spans="1:11" ht="15" customHeight="1">
      <c r="A4578" s="1">
        <v>8</v>
      </c>
      <c r="B4578" s="1">
        <v>1965</v>
      </c>
      <c r="C4578" s="1" t="s">
        <v>53</v>
      </c>
      <c r="D4578" s="1" t="s">
        <v>2549</v>
      </c>
      <c r="E4578" s="1" t="s">
        <v>2550</v>
      </c>
      <c r="F4578" s="1">
        <v>1461</v>
      </c>
      <c r="G4578" s="1">
        <v>46.35</v>
      </c>
      <c r="H4578" s="1">
        <v>32</v>
      </c>
      <c r="J4578" s="1" t="s">
        <v>808</v>
      </c>
      <c r="K4578" s="9" t="str">
        <f t="shared" si="71"/>
        <v>TERCEIRA</v>
      </c>
    </row>
    <row r="4579" spans="1:11" ht="15" customHeight="1">
      <c r="A4579" s="1">
        <v>8</v>
      </c>
      <c r="B4579" s="1">
        <v>1965</v>
      </c>
      <c r="C4579" s="1" t="s">
        <v>53</v>
      </c>
      <c r="D4579" s="1" t="s">
        <v>2551</v>
      </c>
      <c r="E4579" s="1" t="s">
        <v>2552</v>
      </c>
      <c r="F4579" s="1">
        <v>8780</v>
      </c>
      <c r="G4579" s="1">
        <v>123.87</v>
      </c>
      <c r="H4579" s="1">
        <v>71</v>
      </c>
      <c r="J4579" s="1" t="s">
        <v>808</v>
      </c>
      <c r="K4579" s="9" t="str">
        <f t="shared" si="71"/>
        <v>TERCEIRA</v>
      </c>
    </row>
    <row r="4580" spans="1:11" ht="15" customHeight="1">
      <c r="A4580" s="1">
        <v>8</v>
      </c>
      <c r="B4580" s="1">
        <v>1965</v>
      </c>
      <c r="C4580" s="1" t="s">
        <v>53</v>
      </c>
      <c r="D4580" s="1" t="s">
        <v>2553</v>
      </c>
      <c r="E4580" s="1" t="s">
        <v>2554</v>
      </c>
      <c r="F4580" s="1">
        <v>7090</v>
      </c>
      <c r="G4580" s="1">
        <v>88.28</v>
      </c>
      <c r="H4580" s="1">
        <v>80</v>
      </c>
      <c r="J4580" s="1" t="s">
        <v>808</v>
      </c>
      <c r="K4580" s="9" t="str">
        <f t="shared" si="71"/>
        <v>TERCEIRA</v>
      </c>
    </row>
    <row r="4581" spans="1:11" ht="15" customHeight="1">
      <c r="A4581" s="1">
        <v>8</v>
      </c>
      <c r="B4581" s="1">
        <v>1965</v>
      </c>
      <c r="C4581" s="1" t="s">
        <v>53</v>
      </c>
      <c r="D4581" s="1" t="s">
        <v>2559</v>
      </c>
      <c r="E4581" s="1" t="s">
        <v>2560</v>
      </c>
      <c r="F4581" s="1">
        <v>9679</v>
      </c>
      <c r="G4581" s="1">
        <v>135.08000000000001</v>
      </c>
      <c r="H4581" s="1">
        <v>72</v>
      </c>
      <c r="J4581" s="1" t="s">
        <v>808</v>
      </c>
      <c r="K4581" s="9" t="str">
        <f t="shared" si="71"/>
        <v>TERCEIRA</v>
      </c>
    </row>
    <row r="4582" spans="1:11" ht="15" customHeight="1">
      <c r="A4582" s="1">
        <v>8</v>
      </c>
      <c r="B4582" s="1">
        <v>1965</v>
      </c>
      <c r="C4582" s="1" t="s">
        <v>53</v>
      </c>
      <c r="D4582" s="1" t="s">
        <v>2573</v>
      </c>
      <c r="E4582" s="1" t="s">
        <v>2574</v>
      </c>
      <c r="F4582" s="1">
        <v>8456</v>
      </c>
      <c r="G4582" s="1">
        <v>137.86000000000001</v>
      </c>
      <c r="H4582" s="1">
        <v>61</v>
      </c>
      <c r="J4582" s="1" t="s">
        <v>808</v>
      </c>
      <c r="K4582" s="9" t="str">
        <f t="shared" si="71"/>
        <v>TERCEIRA</v>
      </c>
    </row>
    <row r="4583" spans="1:11" ht="15" customHeight="1">
      <c r="A4583" s="1">
        <v>8</v>
      </c>
      <c r="B4583" s="1">
        <v>1965</v>
      </c>
      <c r="C4583" s="1" t="s">
        <v>53</v>
      </c>
      <c r="D4583" s="1" t="s">
        <v>2575</v>
      </c>
      <c r="E4583" s="1" t="s">
        <v>2576</v>
      </c>
      <c r="F4583" s="1">
        <v>5179</v>
      </c>
      <c r="G4583" s="1">
        <v>72.56</v>
      </c>
      <c r="H4583" s="1">
        <v>71</v>
      </c>
      <c r="J4583" s="1" t="s">
        <v>808</v>
      </c>
      <c r="K4583" s="9" t="str">
        <f t="shared" si="71"/>
        <v>TERCEIRA</v>
      </c>
    </row>
    <row r="4584" spans="1:11" ht="15" customHeight="1">
      <c r="A4584" s="1">
        <v>8</v>
      </c>
      <c r="B4584" s="1">
        <v>1965</v>
      </c>
      <c r="C4584" s="1" t="s">
        <v>53</v>
      </c>
      <c r="D4584" s="1" t="s">
        <v>2577</v>
      </c>
      <c r="E4584" s="1" t="s">
        <v>2578</v>
      </c>
      <c r="F4584" s="1">
        <v>10772</v>
      </c>
      <c r="G4584" s="1">
        <v>100.64</v>
      </c>
      <c r="H4584" s="1">
        <v>107</v>
      </c>
      <c r="J4584" s="1" t="s">
        <v>808</v>
      </c>
      <c r="K4584" s="9" t="str">
        <f t="shared" si="71"/>
        <v>TERCEIRA</v>
      </c>
    </row>
    <row r="4585" spans="1:11" ht="15" customHeight="1">
      <c r="A4585" s="1">
        <v>8</v>
      </c>
      <c r="B4585" s="1">
        <v>1965</v>
      </c>
      <c r="C4585" s="1" t="s">
        <v>53</v>
      </c>
      <c r="D4585" s="1" t="s">
        <v>2579</v>
      </c>
      <c r="E4585" s="1" t="s">
        <v>2580</v>
      </c>
      <c r="F4585" s="1">
        <v>13428</v>
      </c>
      <c r="G4585" s="1">
        <v>152.35</v>
      </c>
      <c r="H4585" s="1">
        <v>88</v>
      </c>
      <c r="J4585" s="1" t="s">
        <v>808</v>
      </c>
      <c r="K4585" s="9" t="str">
        <f t="shared" si="71"/>
        <v>TERCEIRA</v>
      </c>
    </row>
    <row r="4586" spans="1:11" ht="15" customHeight="1">
      <c r="A4586" s="1">
        <v>8</v>
      </c>
      <c r="B4586" s="1">
        <v>1965</v>
      </c>
      <c r="C4586" s="1" t="s">
        <v>53</v>
      </c>
      <c r="D4586" s="1" t="s">
        <v>2581</v>
      </c>
      <c r="E4586" s="1" t="s">
        <v>2582</v>
      </c>
      <c r="F4586" s="1">
        <v>7701</v>
      </c>
      <c r="G4586" s="1">
        <v>123.99</v>
      </c>
      <c r="H4586" s="1">
        <v>62</v>
      </c>
      <c r="J4586" s="1" t="s">
        <v>808</v>
      </c>
      <c r="K4586" s="9" t="str">
        <f t="shared" si="71"/>
        <v>TERCEIRA</v>
      </c>
    </row>
    <row r="4587" spans="1:11" ht="15" customHeight="1">
      <c r="A4587" s="1">
        <v>8</v>
      </c>
      <c r="B4587" s="1">
        <v>1965</v>
      </c>
      <c r="C4587" s="1" t="s">
        <v>53</v>
      </c>
      <c r="D4587" s="1" t="s">
        <v>2587</v>
      </c>
      <c r="E4587" s="1" t="s">
        <v>2588</v>
      </c>
      <c r="F4587" s="1">
        <v>7684</v>
      </c>
      <c r="G4587" s="1">
        <v>130.22999999999999</v>
      </c>
      <c r="H4587" s="1">
        <v>59</v>
      </c>
      <c r="J4587" s="1" t="s">
        <v>808</v>
      </c>
      <c r="K4587" s="9" t="str">
        <f t="shared" si="71"/>
        <v>TERCEIRA</v>
      </c>
    </row>
    <row r="4588" spans="1:11" ht="15" customHeight="1">
      <c r="A4588" s="1">
        <v>8</v>
      </c>
      <c r="B4588" s="1">
        <v>1965</v>
      </c>
      <c r="C4588" s="1" t="s">
        <v>53</v>
      </c>
      <c r="D4588" s="1" t="s">
        <v>2591</v>
      </c>
      <c r="E4588" s="1" t="s">
        <v>2592</v>
      </c>
      <c r="F4588" s="1">
        <v>2839</v>
      </c>
      <c r="G4588" s="1">
        <v>64.680000000000007</v>
      </c>
      <c r="H4588" s="1">
        <v>44</v>
      </c>
      <c r="J4588" s="1" t="s">
        <v>808</v>
      </c>
      <c r="K4588" s="9" t="str">
        <f t="shared" si="71"/>
        <v>TERCEIRA</v>
      </c>
    </row>
    <row r="4589" spans="1:11" ht="15" customHeight="1">
      <c r="A4589" s="1">
        <v>8</v>
      </c>
      <c r="B4589" s="1">
        <v>1965</v>
      </c>
      <c r="C4589" s="1" t="s">
        <v>53</v>
      </c>
      <c r="D4589" s="1" t="s">
        <v>2593</v>
      </c>
      <c r="E4589" s="1" t="s">
        <v>2594</v>
      </c>
      <c r="F4589" s="1">
        <v>15481</v>
      </c>
      <c r="G4589" s="1">
        <v>176.87</v>
      </c>
      <c r="H4589" s="1">
        <v>88</v>
      </c>
      <c r="J4589" s="1" t="s">
        <v>808</v>
      </c>
      <c r="K4589" s="9" t="str">
        <f t="shared" si="71"/>
        <v>TERCEIRA</v>
      </c>
    </row>
    <row r="4590" spans="1:11" ht="15" customHeight="1">
      <c r="A4590" s="1">
        <v>8</v>
      </c>
      <c r="B4590" s="1">
        <v>1965</v>
      </c>
      <c r="C4590" s="1" t="s">
        <v>53</v>
      </c>
      <c r="D4590" s="1" t="s">
        <v>2597</v>
      </c>
      <c r="E4590" s="1" t="s">
        <v>2598</v>
      </c>
      <c r="F4590" s="1">
        <v>9075</v>
      </c>
      <c r="G4590" s="1">
        <v>151.13999999999999</v>
      </c>
      <c r="H4590" s="1">
        <v>60</v>
      </c>
      <c r="J4590" s="1" t="s">
        <v>808</v>
      </c>
      <c r="K4590" s="9" t="str">
        <f t="shared" si="71"/>
        <v>TERCEIRA</v>
      </c>
    </row>
    <row r="4591" spans="1:11" ht="15" customHeight="1">
      <c r="A4591" s="1">
        <v>8</v>
      </c>
      <c r="B4591" s="1">
        <v>1965</v>
      </c>
      <c r="C4591" s="1" t="s">
        <v>53</v>
      </c>
      <c r="D4591" s="1" t="s">
        <v>2599</v>
      </c>
      <c r="E4591" s="1" t="s">
        <v>2600</v>
      </c>
      <c r="F4591" s="1">
        <v>4187</v>
      </c>
      <c r="G4591" s="1">
        <v>127.62</v>
      </c>
      <c r="H4591" s="1">
        <v>33</v>
      </c>
      <c r="J4591" s="1" t="s">
        <v>808</v>
      </c>
      <c r="K4591" s="9" t="str">
        <f t="shared" si="71"/>
        <v>TERCEIRA</v>
      </c>
    </row>
    <row r="4592" spans="1:11" ht="15" customHeight="1">
      <c r="A4592" s="1">
        <v>8</v>
      </c>
      <c r="B4592" s="1">
        <v>1965</v>
      </c>
      <c r="C4592" s="1" t="s">
        <v>53</v>
      </c>
      <c r="D4592" s="1" t="s">
        <v>2601</v>
      </c>
      <c r="E4592" s="1" t="s">
        <v>2602</v>
      </c>
      <c r="F4592" s="1">
        <v>59</v>
      </c>
      <c r="G4592" s="1">
        <v>1.68</v>
      </c>
      <c r="H4592" s="1">
        <v>35</v>
      </c>
      <c r="J4592" s="1" t="s">
        <v>808</v>
      </c>
      <c r="K4592" s="9" t="str">
        <f t="shared" si="71"/>
        <v>TERCEIRA</v>
      </c>
    </row>
    <row r="4593" spans="1:11" ht="15" customHeight="1">
      <c r="A4593" s="1">
        <v>8</v>
      </c>
      <c r="B4593" s="1">
        <v>1965</v>
      </c>
      <c r="C4593" s="1" t="s">
        <v>18</v>
      </c>
      <c r="D4593" s="1" t="s">
        <v>2603</v>
      </c>
      <c r="E4593" s="1" t="s">
        <v>2604</v>
      </c>
      <c r="F4593" s="1">
        <v>219</v>
      </c>
      <c r="G4593" s="1">
        <v>23.55</v>
      </c>
      <c r="H4593" s="1">
        <v>9</v>
      </c>
      <c r="I4593" s="1">
        <v>0</v>
      </c>
      <c r="J4593" s="1" t="s">
        <v>808</v>
      </c>
      <c r="K4593" s="9" t="str">
        <f t="shared" si="71"/>
        <v>TERCEIRA</v>
      </c>
    </row>
    <row r="4594" spans="1:11" ht="15" customHeight="1">
      <c r="A4594" s="1">
        <v>8</v>
      </c>
      <c r="B4594" s="1">
        <v>1965</v>
      </c>
      <c r="C4594" s="1" t="s">
        <v>53</v>
      </c>
      <c r="D4594" s="1" t="s">
        <v>2603</v>
      </c>
      <c r="E4594" s="1" t="s">
        <v>2604</v>
      </c>
      <c r="F4594" s="1">
        <v>2141</v>
      </c>
      <c r="G4594" s="1">
        <v>36.549999999999997</v>
      </c>
      <c r="H4594" s="1">
        <v>59</v>
      </c>
      <c r="J4594" s="1" t="s">
        <v>808</v>
      </c>
      <c r="K4594" s="9" t="str">
        <f t="shared" si="71"/>
        <v>TERCEIRA</v>
      </c>
    </row>
    <row r="4595" spans="1:11" ht="15" customHeight="1">
      <c r="A4595" s="1">
        <v>8</v>
      </c>
      <c r="B4595" s="1">
        <v>1965</v>
      </c>
      <c r="C4595" s="1" t="s">
        <v>53</v>
      </c>
      <c r="D4595" s="1" t="s">
        <v>2605</v>
      </c>
      <c r="E4595" s="1" t="s">
        <v>2606</v>
      </c>
      <c r="F4595" s="1">
        <v>7144</v>
      </c>
      <c r="G4595" s="1">
        <v>156.1</v>
      </c>
      <c r="H4595" s="1">
        <v>46</v>
      </c>
      <c r="J4595" s="1" t="s">
        <v>808</v>
      </c>
      <c r="K4595" s="9" t="str">
        <f t="shared" si="71"/>
        <v>TERCEIRA</v>
      </c>
    </row>
    <row r="4596" spans="1:11" ht="15" customHeight="1">
      <c r="A4596" s="1">
        <v>8</v>
      </c>
      <c r="B4596" s="1">
        <v>1965</v>
      </c>
      <c r="C4596" s="1" t="s">
        <v>53</v>
      </c>
      <c r="D4596" s="1" t="s">
        <v>2613</v>
      </c>
      <c r="E4596" s="1" t="s">
        <v>2614</v>
      </c>
      <c r="F4596" s="1">
        <v>7492</v>
      </c>
      <c r="G4596" s="1">
        <v>99.36</v>
      </c>
      <c r="H4596" s="1">
        <v>75</v>
      </c>
      <c r="J4596" s="1" t="s">
        <v>808</v>
      </c>
      <c r="K4596" s="9" t="str">
        <f t="shared" si="71"/>
        <v>TERCEIRA</v>
      </c>
    </row>
    <row r="4597" spans="1:11" ht="15" customHeight="1">
      <c r="A4597" s="1">
        <v>8</v>
      </c>
      <c r="B4597" s="1">
        <v>1965</v>
      </c>
      <c r="C4597" s="1" t="s">
        <v>18</v>
      </c>
      <c r="D4597" s="1" t="s">
        <v>2615</v>
      </c>
      <c r="E4597" s="1" t="s">
        <v>2616</v>
      </c>
      <c r="F4597" s="1">
        <v>299</v>
      </c>
      <c r="G4597" s="1">
        <v>32.93</v>
      </c>
      <c r="H4597" s="1">
        <v>9</v>
      </c>
      <c r="I4597" s="1">
        <v>0</v>
      </c>
      <c r="J4597" s="1" t="s">
        <v>808</v>
      </c>
      <c r="K4597" s="9" t="str">
        <f t="shared" si="71"/>
        <v>TERCEIRA</v>
      </c>
    </row>
    <row r="4598" spans="1:11" ht="15" customHeight="1">
      <c r="A4598" s="1">
        <v>8</v>
      </c>
      <c r="B4598" s="1">
        <v>1965</v>
      </c>
      <c r="C4598" s="1" t="s">
        <v>53</v>
      </c>
      <c r="D4598" s="1" t="s">
        <v>2615</v>
      </c>
      <c r="E4598" s="1" t="s">
        <v>2616</v>
      </c>
      <c r="F4598" s="1">
        <v>3348</v>
      </c>
      <c r="G4598" s="1">
        <v>71.569999999999993</v>
      </c>
      <c r="H4598" s="1">
        <v>47</v>
      </c>
      <c r="J4598" s="1" t="s">
        <v>808</v>
      </c>
      <c r="K4598" s="9" t="str">
        <f t="shared" si="71"/>
        <v>TERCEIRA</v>
      </c>
    </row>
    <row r="4599" spans="1:11" ht="15" customHeight="1">
      <c r="A4599" s="1">
        <v>8</v>
      </c>
      <c r="B4599" s="1">
        <v>1965</v>
      </c>
      <c r="C4599" s="1" t="s">
        <v>53</v>
      </c>
      <c r="D4599" s="1" t="s">
        <v>2617</v>
      </c>
      <c r="E4599" s="1" t="s">
        <v>2618</v>
      </c>
      <c r="F4599" s="1">
        <v>7933</v>
      </c>
      <c r="G4599" s="1">
        <v>103.29</v>
      </c>
      <c r="H4599" s="1">
        <v>77</v>
      </c>
      <c r="J4599" s="1" t="s">
        <v>808</v>
      </c>
      <c r="K4599" s="9" t="str">
        <f t="shared" si="71"/>
        <v>TERCEIRA</v>
      </c>
    </row>
    <row r="4600" spans="1:11" ht="15" customHeight="1">
      <c r="A4600" s="1">
        <v>8</v>
      </c>
      <c r="B4600" s="1">
        <v>1965</v>
      </c>
      <c r="C4600" s="1" t="s">
        <v>53</v>
      </c>
      <c r="D4600" s="1" t="s">
        <v>2619</v>
      </c>
      <c r="E4600" s="1" t="s">
        <v>2620</v>
      </c>
      <c r="F4600" s="1">
        <v>2604</v>
      </c>
      <c r="G4600" s="1">
        <v>77.05</v>
      </c>
      <c r="H4600" s="1">
        <v>34</v>
      </c>
      <c r="J4600" s="1" t="s">
        <v>808</v>
      </c>
      <c r="K4600" s="9" t="str">
        <f t="shared" si="71"/>
        <v>TERCEIRA</v>
      </c>
    </row>
    <row r="4601" spans="1:11" ht="15" customHeight="1">
      <c r="A4601" s="1">
        <v>8</v>
      </c>
      <c r="B4601" s="1">
        <v>1965</v>
      </c>
      <c r="C4601" s="1" t="s">
        <v>53</v>
      </c>
      <c r="D4601" s="1" t="s">
        <v>2621</v>
      </c>
      <c r="E4601" s="1" t="s">
        <v>2622</v>
      </c>
      <c r="F4601" s="1">
        <v>7543</v>
      </c>
      <c r="G4601" s="1">
        <v>130.22</v>
      </c>
      <c r="H4601" s="1">
        <v>58</v>
      </c>
      <c r="J4601" s="1" t="s">
        <v>808</v>
      </c>
      <c r="K4601" s="9" t="str">
        <f t="shared" si="71"/>
        <v>TERCEIRA</v>
      </c>
    </row>
    <row r="4602" spans="1:11" ht="15" customHeight="1">
      <c r="A4602" s="1">
        <v>8</v>
      </c>
      <c r="B4602" s="1">
        <v>1965</v>
      </c>
      <c r="C4602" s="1" t="s">
        <v>53</v>
      </c>
      <c r="D4602" s="1" t="s">
        <v>2623</v>
      </c>
      <c r="E4602" s="1" t="s">
        <v>2624</v>
      </c>
      <c r="F4602" s="1">
        <v>5989</v>
      </c>
      <c r="G4602" s="1">
        <v>117.45</v>
      </c>
      <c r="H4602" s="1">
        <v>51</v>
      </c>
      <c r="J4602" s="1" t="s">
        <v>808</v>
      </c>
      <c r="K4602" s="9" t="str">
        <f t="shared" si="71"/>
        <v>TERCEIRA</v>
      </c>
    </row>
    <row r="4603" spans="1:11" ht="15" customHeight="1">
      <c r="A4603" s="1">
        <v>8</v>
      </c>
      <c r="B4603" s="1">
        <v>1965</v>
      </c>
      <c r="C4603" s="1" t="s">
        <v>53</v>
      </c>
      <c r="D4603" s="1" t="s">
        <v>2625</v>
      </c>
      <c r="E4603" s="1" t="s">
        <v>2626</v>
      </c>
      <c r="F4603" s="1">
        <v>13034</v>
      </c>
      <c r="G4603" s="1">
        <v>136.87</v>
      </c>
      <c r="H4603" s="1">
        <v>95</v>
      </c>
      <c r="J4603" s="1" t="s">
        <v>808</v>
      </c>
      <c r="K4603" s="9" t="str">
        <f t="shared" si="71"/>
        <v>TERCEIRA</v>
      </c>
    </row>
    <row r="4604" spans="1:11" ht="15" customHeight="1">
      <c r="A4604" s="1">
        <v>8</v>
      </c>
      <c r="B4604" s="1">
        <v>1965</v>
      </c>
      <c r="C4604" s="1" t="s">
        <v>53</v>
      </c>
      <c r="D4604" s="1" t="s">
        <v>2631</v>
      </c>
      <c r="E4604" s="1" t="s">
        <v>2632</v>
      </c>
      <c r="F4604" s="1">
        <v>9240</v>
      </c>
      <c r="G4604" s="1">
        <v>128.27000000000001</v>
      </c>
      <c r="H4604" s="1">
        <v>72</v>
      </c>
      <c r="J4604" s="1" t="s">
        <v>808</v>
      </c>
      <c r="K4604" s="9" t="str">
        <f t="shared" si="71"/>
        <v>TERCEIRA</v>
      </c>
    </row>
    <row r="4605" spans="1:11" ht="15" customHeight="1">
      <c r="A4605" s="1">
        <v>8</v>
      </c>
      <c r="B4605" s="1">
        <v>1965</v>
      </c>
      <c r="C4605" s="1" t="s">
        <v>53</v>
      </c>
      <c r="D4605" s="1" t="s">
        <v>2633</v>
      </c>
      <c r="E4605" s="1" t="s">
        <v>2634</v>
      </c>
      <c r="F4605" s="1">
        <v>8206</v>
      </c>
      <c r="G4605" s="1">
        <v>80.36</v>
      </c>
      <c r="H4605" s="1">
        <v>102</v>
      </c>
      <c r="J4605" s="1" t="s">
        <v>808</v>
      </c>
      <c r="K4605" s="9" t="str">
        <f t="shared" si="71"/>
        <v>TERCEIRA</v>
      </c>
    </row>
    <row r="4606" spans="1:11" ht="15" customHeight="1">
      <c r="A4606" s="1">
        <v>8</v>
      </c>
      <c r="B4606" s="1">
        <v>1965</v>
      </c>
      <c r="C4606" s="1" t="s">
        <v>53</v>
      </c>
      <c r="D4606" s="1" t="s">
        <v>2635</v>
      </c>
      <c r="E4606" s="1" t="s">
        <v>2636</v>
      </c>
      <c r="F4606" s="1">
        <v>8361</v>
      </c>
      <c r="G4606" s="1">
        <v>114.33</v>
      </c>
      <c r="H4606" s="1">
        <v>73</v>
      </c>
      <c r="J4606" s="1" t="s">
        <v>808</v>
      </c>
      <c r="K4606" s="9" t="str">
        <f t="shared" si="71"/>
        <v>TERCEIRA</v>
      </c>
    </row>
    <row r="4607" spans="1:11" ht="15" customHeight="1">
      <c r="A4607" s="1">
        <v>8</v>
      </c>
      <c r="B4607" s="1">
        <v>1965</v>
      </c>
      <c r="C4607" s="1" t="s">
        <v>53</v>
      </c>
      <c r="D4607" s="1" t="s">
        <v>2637</v>
      </c>
      <c r="E4607" s="1" t="s">
        <v>4571</v>
      </c>
      <c r="F4607" s="1">
        <v>1172</v>
      </c>
      <c r="G4607" s="1">
        <v>38.83</v>
      </c>
      <c r="H4607" s="1">
        <v>30</v>
      </c>
      <c r="J4607" s="1" t="s">
        <v>808</v>
      </c>
      <c r="K4607" s="9" t="str">
        <f t="shared" si="71"/>
        <v>TERCEIRA</v>
      </c>
    </row>
    <row r="4608" spans="1:11" ht="15" customHeight="1">
      <c r="A4608" s="1">
        <v>8</v>
      </c>
      <c r="B4608" s="1">
        <v>1965</v>
      </c>
      <c r="C4608" s="1" t="s">
        <v>53</v>
      </c>
      <c r="D4608" s="1" t="s">
        <v>2639</v>
      </c>
      <c r="E4608" s="1" t="s">
        <v>2640</v>
      </c>
      <c r="F4608" s="1">
        <v>8760</v>
      </c>
      <c r="G4608" s="1">
        <v>117.83</v>
      </c>
      <c r="H4608" s="1">
        <v>74</v>
      </c>
      <c r="J4608" s="1" t="s">
        <v>808</v>
      </c>
      <c r="K4608" s="9" t="str">
        <f t="shared" si="71"/>
        <v>TERCEIRA</v>
      </c>
    </row>
    <row r="4609" spans="1:11" ht="15" customHeight="1">
      <c r="A4609" s="1">
        <v>8</v>
      </c>
      <c r="B4609" s="1">
        <v>1965</v>
      </c>
      <c r="C4609" s="1" t="s">
        <v>53</v>
      </c>
      <c r="D4609" s="1" t="s">
        <v>2643</v>
      </c>
      <c r="E4609" s="1" t="s">
        <v>4572</v>
      </c>
      <c r="F4609" s="1">
        <v>2063</v>
      </c>
      <c r="G4609" s="1">
        <v>41.23</v>
      </c>
      <c r="H4609" s="1">
        <v>50</v>
      </c>
      <c r="J4609" s="1" t="s">
        <v>808</v>
      </c>
      <c r="K4609" s="9" t="str">
        <f t="shared" si="71"/>
        <v>TERCEIRA</v>
      </c>
    </row>
    <row r="4610" spans="1:11" ht="15" customHeight="1">
      <c r="A4610" s="1">
        <v>8</v>
      </c>
      <c r="B4610" s="1">
        <v>1965</v>
      </c>
      <c r="C4610" s="1" t="s">
        <v>53</v>
      </c>
      <c r="D4610" s="1" t="s">
        <v>2645</v>
      </c>
      <c r="E4610" s="1" t="s">
        <v>2646</v>
      </c>
      <c r="F4610" s="1">
        <v>7342</v>
      </c>
      <c r="G4610" s="1">
        <v>138.41999999999999</v>
      </c>
      <c r="H4610" s="1">
        <v>53</v>
      </c>
      <c r="J4610" s="1" t="s">
        <v>808</v>
      </c>
      <c r="K4610" s="9" t="str">
        <f t="shared" ref="K4610:K4673" si="72">IF(J4610&lt;&gt;"",IF(OR(UPPER(J4610)="TERCEIRO",UPPER(J4610)="TERCEIRA"),"TERCEIRA",IF(UPPER(J4610)="GPA","GPA",J4610)),IF(LEFT(D4610,1)="T","TERCEIRA","GPA"))</f>
        <v>TERCEIRA</v>
      </c>
    </row>
    <row r="4611" spans="1:11" ht="15" customHeight="1">
      <c r="A4611" s="1">
        <v>8</v>
      </c>
      <c r="B4611" s="1">
        <v>1965</v>
      </c>
      <c r="C4611" s="1" t="s">
        <v>53</v>
      </c>
      <c r="D4611" s="1" t="s">
        <v>2647</v>
      </c>
      <c r="E4611" s="1" t="s">
        <v>2648</v>
      </c>
      <c r="F4611" s="1">
        <v>12616</v>
      </c>
      <c r="G4611" s="1">
        <v>129.13999999999999</v>
      </c>
      <c r="H4611" s="1">
        <v>98</v>
      </c>
      <c r="J4611" s="1" t="s">
        <v>808</v>
      </c>
      <c r="K4611" s="9" t="str">
        <f t="shared" si="72"/>
        <v>TERCEIRA</v>
      </c>
    </row>
    <row r="4612" spans="1:11" ht="15" customHeight="1">
      <c r="A4612" s="1">
        <v>8</v>
      </c>
      <c r="B4612" s="1">
        <v>1965</v>
      </c>
      <c r="C4612" s="1" t="s">
        <v>53</v>
      </c>
      <c r="D4612" s="1" t="s">
        <v>2649</v>
      </c>
      <c r="E4612" s="1" t="s">
        <v>2650</v>
      </c>
      <c r="F4612" s="1">
        <v>7115</v>
      </c>
      <c r="G4612" s="1">
        <v>143.25</v>
      </c>
      <c r="H4612" s="1">
        <v>50</v>
      </c>
      <c r="J4612" s="1" t="s">
        <v>808</v>
      </c>
      <c r="K4612" s="9" t="str">
        <f t="shared" si="72"/>
        <v>TERCEIRA</v>
      </c>
    </row>
    <row r="4613" spans="1:11" ht="15" customHeight="1">
      <c r="A4613" s="1">
        <v>8</v>
      </c>
      <c r="B4613" s="1">
        <v>1965</v>
      </c>
      <c r="C4613" s="1" t="s">
        <v>53</v>
      </c>
      <c r="D4613" s="1" t="s">
        <v>2651</v>
      </c>
      <c r="E4613" s="1" t="s">
        <v>2652</v>
      </c>
      <c r="F4613" s="1">
        <v>6796</v>
      </c>
      <c r="G4613" s="1">
        <v>168.72</v>
      </c>
      <c r="H4613" s="1">
        <v>40</v>
      </c>
      <c r="J4613" s="1" t="s">
        <v>808</v>
      </c>
      <c r="K4613" s="9" t="str">
        <f t="shared" si="72"/>
        <v>TERCEIRA</v>
      </c>
    </row>
    <row r="4614" spans="1:11" ht="15" customHeight="1">
      <c r="A4614" s="1">
        <v>8</v>
      </c>
      <c r="B4614" s="1">
        <v>1965</v>
      </c>
      <c r="C4614" s="1" t="s">
        <v>53</v>
      </c>
      <c r="D4614" s="1" t="s">
        <v>2653</v>
      </c>
      <c r="E4614" s="1" t="s">
        <v>2654</v>
      </c>
      <c r="F4614" s="1">
        <v>6437</v>
      </c>
      <c r="G4614" s="1">
        <v>111.6</v>
      </c>
      <c r="H4614" s="1">
        <v>58</v>
      </c>
      <c r="J4614" s="1" t="s">
        <v>808</v>
      </c>
      <c r="K4614" s="9" t="str">
        <f t="shared" si="72"/>
        <v>TERCEIRA</v>
      </c>
    </row>
    <row r="4615" spans="1:11" ht="15" customHeight="1">
      <c r="A4615" s="1">
        <v>8</v>
      </c>
      <c r="B4615" s="1">
        <v>1965</v>
      </c>
      <c r="C4615" s="1" t="s">
        <v>53</v>
      </c>
      <c r="D4615" s="1" t="s">
        <v>2659</v>
      </c>
      <c r="E4615" s="1" t="s">
        <v>2660</v>
      </c>
      <c r="F4615" s="1">
        <v>12785</v>
      </c>
      <c r="G4615" s="1">
        <v>137.74</v>
      </c>
      <c r="H4615" s="1">
        <v>93</v>
      </c>
      <c r="J4615" s="1" t="s">
        <v>808</v>
      </c>
      <c r="K4615" s="9" t="str">
        <f t="shared" si="72"/>
        <v>TERCEIRA</v>
      </c>
    </row>
    <row r="4616" spans="1:11" ht="15" customHeight="1">
      <c r="A4616" s="1">
        <v>8</v>
      </c>
      <c r="B4616" s="1">
        <v>1965</v>
      </c>
      <c r="C4616" s="1" t="s">
        <v>53</v>
      </c>
      <c r="D4616" s="1" t="s">
        <v>2663</v>
      </c>
      <c r="E4616" s="1" t="s">
        <v>2664</v>
      </c>
      <c r="F4616" s="1">
        <v>85</v>
      </c>
      <c r="G4616" s="1">
        <v>4.5</v>
      </c>
      <c r="H4616" s="1">
        <v>19</v>
      </c>
      <c r="J4616" s="1" t="s">
        <v>808</v>
      </c>
      <c r="K4616" s="9" t="str">
        <f t="shared" si="72"/>
        <v>TERCEIRA</v>
      </c>
    </row>
    <row r="4617" spans="1:11" ht="15" customHeight="1">
      <c r="A4617" s="1">
        <v>8</v>
      </c>
      <c r="B4617" s="1">
        <v>1965</v>
      </c>
      <c r="C4617" s="1" t="s">
        <v>53</v>
      </c>
      <c r="D4617" s="1" t="s">
        <v>2665</v>
      </c>
      <c r="E4617" s="1" t="s">
        <v>2666</v>
      </c>
      <c r="F4617" s="1">
        <v>2528</v>
      </c>
      <c r="G4617" s="1">
        <v>47.76</v>
      </c>
      <c r="H4617" s="1">
        <v>53</v>
      </c>
      <c r="J4617" s="1" t="s">
        <v>808</v>
      </c>
      <c r="K4617" s="9" t="str">
        <f t="shared" si="72"/>
        <v>TERCEIRA</v>
      </c>
    </row>
    <row r="4618" spans="1:11" ht="15" customHeight="1">
      <c r="A4618" s="1">
        <v>8</v>
      </c>
      <c r="B4618" s="1">
        <v>1965</v>
      </c>
      <c r="C4618" s="1" t="s">
        <v>53</v>
      </c>
      <c r="D4618" s="1" t="s">
        <v>2671</v>
      </c>
      <c r="E4618" s="1" t="s">
        <v>2672</v>
      </c>
      <c r="F4618" s="1">
        <v>8502</v>
      </c>
      <c r="G4618" s="1">
        <v>118.13</v>
      </c>
      <c r="H4618" s="1">
        <v>72</v>
      </c>
      <c r="J4618" s="1" t="s">
        <v>808</v>
      </c>
      <c r="K4618" s="9" t="str">
        <f t="shared" si="72"/>
        <v>TERCEIRA</v>
      </c>
    </row>
    <row r="4619" spans="1:11" ht="15" customHeight="1">
      <c r="A4619" s="1">
        <v>8</v>
      </c>
      <c r="B4619" s="1">
        <v>1965</v>
      </c>
      <c r="C4619" s="1" t="s">
        <v>53</v>
      </c>
      <c r="D4619" s="1" t="s">
        <v>2677</v>
      </c>
      <c r="E4619" s="1" t="s">
        <v>2678</v>
      </c>
      <c r="F4619" s="1">
        <v>15</v>
      </c>
      <c r="G4619" s="1">
        <v>1.64</v>
      </c>
      <c r="H4619" s="1">
        <v>9</v>
      </c>
      <c r="J4619" s="1" t="s">
        <v>808</v>
      </c>
      <c r="K4619" s="9" t="str">
        <f t="shared" si="72"/>
        <v>TERCEIRA</v>
      </c>
    </row>
    <row r="4620" spans="1:11" ht="15" customHeight="1">
      <c r="A4620" s="1">
        <v>8</v>
      </c>
      <c r="B4620" s="1">
        <v>1965</v>
      </c>
      <c r="C4620" s="1" t="s">
        <v>53</v>
      </c>
      <c r="D4620" s="1" t="s">
        <v>2679</v>
      </c>
      <c r="E4620" s="1" t="s">
        <v>2680</v>
      </c>
      <c r="F4620" s="1">
        <v>4578</v>
      </c>
      <c r="G4620" s="1">
        <v>71.150000000000006</v>
      </c>
      <c r="H4620" s="1">
        <v>64</v>
      </c>
      <c r="J4620" s="1" t="s">
        <v>808</v>
      </c>
      <c r="K4620" s="9" t="str">
        <f t="shared" si="72"/>
        <v>TERCEIRA</v>
      </c>
    </row>
    <row r="4621" spans="1:11" ht="15" customHeight="1">
      <c r="A4621" s="1">
        <v>8</v>
      </c>
      <c r="B4621" s="1">
        <v>1965</v>
      </c>
      <c r="C4621" s="1" t="s">
        <v>53</v>
      </c>
      <c r="D4621" s="1" t="s">
        <v>2681</v>
      </c>
      <c r="E4621" s="1" t="s">
        <v>2682</v>
      </c>
      <c r="F4621" s="1">
        <v>8948</v>
      </c>
      <c r="G4621" s="1">
        <v>127.42</v>
      </c>
      <c r="H4621" s="1">
        <v>70</v>
      </c>
      <c r="J4621" s="1" t="s">
        <v>808</v>
      </c>
      <c r="K4621" s="9" t="str">
        <f t="shared" si="72"/>
        <v>TERCEIRA</v>
      </c>
    </row>
    <row r="4622" spans="1:11" ht="15" customHeight="1">
      <c r="A4622" s="1">
        <v>8</v>
      </c>
      <c r="B4622" s="1">
        <v>1965</v>
      </c>
      <c r="C4622" s="1" t="s">
        <v>53</v>
      </c>
      <c r="D4622" s="1" t="s">
        <v>2683</v>
      </c>
      <c r="E4622" s="1" t="s">
        <v>2684</v>
      </c>
      <c r="F4622" s="1">
        <v>1797</v>
      </c>
      <c r="G4622" s="1">
        <v>36.89</v>
      </c>
      <c r="H4622" s="1">
        <v>49</v>
      </c>
      <c r="J4622" s="1" t="s">
        <v>808</v>
      </c>
      <c r="K4622" s="9" t="str">
        <f t="shared" si="72"/>
        <v>TERCEIRA</v>
      </c>
    </row>
    <row r="4623" spans="1:11" ht="15" customHeight="1">
      <c r="A4623" s="1">
        <v>8</v>
      </c>
      <c r="B4623" s="1">
        <v>1965</v>
      </c>
      <c r="C4623" s="1" t="s">
        <v>53</v>
      </c>
      <c r="D4623" s="1" t="s">
        <v>2695</v>
      </c>
      <c r="E4623" s="1" t="s">
        <v>2696</v>
      </c>
      <c r="F4623" s="1">
        <v>8306</v>
      </c>
      <c r="G4623" s="1">
        <v>129.08000000000001</v>
      </c>
      <c r="H4623" s="1">
        <v>64</v>
      </c>
      <c r="J4623" s="1" t="s">
        <v>808</v>
      </c>
      <c r="K4623" s="9" t="str">
        <f t="shared" si="72"/>
        <v>TERCEIRA</v>
      </c>
    </row>
    <row r="4624" spans="1:11" ht="15" customHeight="1">
      <c r="A4624" s="1">
        <v>8</v>
      </c>
      <c r="B4624" s="1">
        <v>1965</v>
      </c>
      <c r="C4624" s="1" t="s">
        <v>53</v>
      </c>
      <c r="D4624" s="1" t="s">
        <v>2697</v>
      </c>
      <c r="E4624" s="1" t="s">
        <v>2698</v>
      </c>
      <c r="F4624" s="1">
        <v>9415</v>
      </c>
      <c r="G4624" s="1">
        <v>125.14</v>
      </c>
      <c r="H4624" s="1">
        <v>75</v>
      </c>
      <c r="J4624" s="1" t="s">
        <v>808</v>
      </c>
      <c r="K4624" s="9" t="str">
        <f t="shared" si="72"/>
        <v>TERCEIRA</v>
      </c>
    </row>
    <row r="4625" spans="1:11" ht="15" customHeight="1">
      <c r="A4625" s="1">
        <v>8</v>
      </c>
      <c r="B4625" s="1">
        <v>1965</v>
      </c>
      <c r="C4625" s="1" t="s">
        <v>53</v>
      </c>
      <c r="D4625" s="1" t="s">
        <v>2699</v>
      </c>
      <c r="E4625" s="1" t="s">
        <v>2700</v>
      </c>
      <c r="F4625" s="1">
        <v>173</v>
      </c>
      <c r="G4625" s="1">
        <v>6.32</v>
      </c>
      <c r="H4625" s="1">
        <v>27</v>
      </c>
      <c r="J4625" s="1" t="s">
        <v>808</v>
      </c>
      <c r="K4625" s="9" t="str">
        <f t="shared" si="72"/>
        <v>TERCEIRA</v>
      </c>
    </row>
    <row r="4626" spans="1:11" ht="15" customHeight="1">
      <c r="A4626" s="1">
        <v>8</v>
      </c>
      <c r="B4626" s="1">
        <v>1965</v>
      </c>
      <c r="C4626" s="1" t="s">
        <v>53</v>
      </c>
      <c r="D4626" s="1" t="s">
        <v>2701</v>
      </c>
      <c r="E4626" s="1" t="s">
        <v>2702</v>
      </c>
      <c r="F4626" s="1">
        <v>65</v>
      </c>
      <c r="G4626" s="1">
        <v>0.56999999999999995</v>
      </c>
      <c r="H4626" s="1">
        <v>114</v>
      </c>
      <c r="J4626" s="1" t="s">
        <v>808</v>
      </c>
      <c r="K4626" s="9" t="str">
        <f t="shared" si="72"/>
        <v>TERCEIRA</v>
      </c>
    </row>
    <row r="4627" spans="1:11" ht="15" customHeight="1">
      <c r="A4627" s="1">
        <v>8</v>
      </c>
      <c r="B4627" s="1">
        <v>1965</v>
      </c>
      <c r="C4627" s="1" t="s">
        <v>53</v>
      </c>
      <c r="D4627" s="1" t="s">
        <v>2703</v>
      </c>
      <c r="E4627" s="1" t="s">
        <v>2704</v>
      </c>
      <c r="F4627" s="1">
        <v>152</v>
      </c>
      <c r="G4627" s="1">
        <v>3.44</v>
      </c>
      <c r="H4627" s="1">
        <v>44</v>
      </c>
      <c r="J4627" s="1" t="s">
        <v>808</v>
      </c>
      <c r="K4627" s="9" t="str">
        <f t="shared" si="72"/>
        <v>TERCEIRA</v>
      </c>
    </row>
    <row r="4628" spans="1:11" ht="15" customHeight="1">
      <c r="A4628" s="1">
        <v>8</v>
      </c>
      <c r="B4628" s="1">
        <v>1965</v>
      </c>
      <c r="C4628" s="1" t="s">
        <v>53</v>
      </c>
      <c r="D4628" s="1" t="s">
        <v>2705</v>
      </c>
      <c r="E4628" s="1" t="s">
        <v>2706</v>
      </c>
      <c r="F4628" s="1">
        <v>27</v>
      </c>
      <c r="G4628" s="1">
        <v>0.26</v>
      </c>
      <c r="H4628" s="1">
        <v>104</v>
      </c>
      <c r="J4628" s="1" t="s">
        <v>808</v>
      </c>
      <c r="K4628" s="9" t="str">
        <f t="shared" si="72"/>
        <v>TERCEIRA</v>
      </c>
    </row>
    <row r="4629" spans="1:11" ht="15" customHeight="1">
      <c r="A4629" s="1">
        <v>8</v>
      </c>
      <c r="B4629" s="1">
        <v>1965</v>
      </c>
      <c r="C4629" s="1" t="s">
        <v>53</v>
      </c>
      <c r="D4629" s="1" t="s">
        <v>2713</v>
      </c>
      <c r="E4629" s="1" t="s">
        <v>2714</v>
      </c>
      <c r="F4629" s="1">
        <v>1443</v>
      </c>
      <c r="G4629" s="1">
        <v>56.08</v>
      </c>
      <c r="H4629" s="1">
        <v>26</v>
      </c>
      <c r="J4629" s="1" t="s">
        <v>808</v>
      </c>
      <c r="K4629" s="9" t="str">
        <f t="shared" si="72"/>
        <v>TERCEIRA</v>
      </c>
    </row>
    <row r="4630" spans="1:11" ht="15" customHeight="1">
      <c r="A4630" s="1">
        <v>8</v>
      </c>
      <c r="B4630" s="1">
        <v>1965</v>
      </c>
      <c r="C4630" s="1" t="s">
        <v>53</v>
      </c>
      <c r="D4630" s="1" t="s">
        <v>2715</v>
      </c>
      <c r="E4630" s="1" t="s">
        <v>2716</v>
      </c>
      <c r="F4630" s="1">
        <v>3591</v>
      </c>
      <c r="G4630" s="1">
        <v>92.02</v>
      </c>
      <c r="H4630" s="1">
        <v>39</v>
      </c>
      <c r="J4630" s="1" t="s">
        <v>808</v>
      </c>
      <c r="K4630" s="9" t="str">
        <f t="shared" si="72"/>
        <v>TERCEIRA</v>
      </c>
    </row>
    <row r="4631" spans="1:11" ht="15" customHeight="1">
      <c r="A4631" s="1">
        <v>8</v>
      </c>
      <c r="B4631" s="1">
        <v>1965</v>
      </c>
      <c r="C4631" s="1" t="s">
        <v>53</v>
      </c>
      <c r="D4631" s="1" t="s">
        <v>2717</v>
      </c>
      <c r="E4631" s="1" t="s">
        <v>2718</v>
      </c>
      <c r="F4631" s="1">
        <v>5704</v>
      </c>
      <c r="G4631" s="1">
        <v>119.36</v>
      </c>
      <c r="H4631" s="1">
        <v>48</v>
      </c>
      <c r="J4631" s="1" t="s">
        <v>808</v>
      </c>
      <c r="K4631" s="9" t="str">
        <f t="shared" si="72"/>
        <v>TERCEIRA</v>
      </c>
    </row>
    <row r="4632" spans="1:11" ht="15" customHeight="1">
      <c r="A4632" s="1">
        <v>8</v>
      </c>
      <c r="B4632" s="1">
        <v>1965</v>
      </c>
      <c r="C4632" s="1" t="s">
        <v>53</v>
      </c>
      <c r="D4632" s="1" t="s">
        <v>2719</v>
      </c>
      <c r="E4632" s="1" t="s">
        <v>2720</v>
      </c>
      <c r="F4632" s="1">
        <v>113</v>
      </c>
      <c r="G4632" s="1">
        <v>2.85</v>
      </c>
      <c r="H4632" s="1">
        <v>40</v>
      </c>
      <c r="J4632" s="1" t="s">
        <v>808</v>
      </c>
      <c r="K4632" s="9" t="str">
        <f t="shared" si="72"/>
        <v>TERCEIRA</v>
      </c>
    </row>
    <row r="4633" spans="1:11" ht="15" customHeight="1">
      <c r="A4633" s="1">
        <v>8</v>
      </c>
      <c r="B4633" s="1">
        <v>1965</v>
      </c>
      <c r="C4633" s="1" t="s">
        <v>53</v>
      </c>
      <c r="D4633" s="1" t="s">
        <v>2721</v>
      </c>
      <c r="E4633" s="1" t="s">
        <v>2722</v>
      </c>
      <c r="F4633" s="1">
        <v>49</v>
      </c>
      <c r="G4633" s="1">
        <v>3.11</v>
      </c>
      <c r="H4633" s="1">
        <v>16</v>
      </c>
      <c r="J4633" s="1" t="s">
        <v>808</v>
      </c>
      <c r="K4633" s="9" t="str">
        <f t="shared" si="72"/>
        <v>TERCEIRA</v>
      </c>
    </row>
    <row r="4634" spans="1:11" ht="15" customHeight="1">
      <c r="A4634" s="1">
        <v>8</v>
      </c>
      <c r="B4634" s="1">
        <v>1965</v>
      </c>
      <c r="C4634" s="1" t="s">
        <v>20</v>
      </c>
      <c r="D4634" s="1" t="s">
        <v>2727</v>
      </c>
      <c r="E4634" s="1" t="s">
        <v>2728</v>
      </c>
      <c r="F4634" s="1">
        <v>60</v>
      </c>
      <c r="G4634" s="1">
        <v>5.36</v>
      </c>
      <c r="H4634" s="1">
        <v>11</v>
      </c>
      <c r="I4634" s="1">
        <v>0</v>
      </c>
      <c r="J4634" s="1" t="s">
        <v>808</v>
      </c>
      <c r="K4634" s="9" t="str">
        <f t="shared" si="72"/>
        <v>TERCEIRA</v>
      </c>
    </row>
    <row r="4635" spans="1:11" ht="15" customHeight="1">
      <c r="A4635" s="1">
        <v>8</v>
      </c>
      <c r="B4635" s="1">
        <v>1965</v>
      </c>
      <c r="C4635" s="1" t="s">
        <v>53</v>
      </c>
      <c r="D4635" s="1" t="s">
        <v>2727</v>
      </c>
      <c r="E4635" s="1" t="s">
        <v>2728</v>
      </c>
      <c r="F4635" s="1">
        <v>386</v>
      </c>
      <c r="G4635" s="1">
        <v>17.899999999999999</v>
      </c>
      <c r="H4635" s="1">
        <v>22</v>
      </c>
      <c r="J4635" s="1" t="s">
        <v>808</v>
      </c>
      <c r="K4635" s="9" t="str">
        <f t="shared" si="72"/>
        <v>TERCEIRA</v>
      </c>
    </row>
    <row r="4636" spans="1:11" ht="15" customHeight="1">
      <c r="A4636" s="1">
        <v>8</v>
      </c>
      <c r="B4636" s="1">
        <v>1965</v>
      </c>
      <c r="C4636" s="1" t="s">
        <v>53</v>
      </c>
      <c r="D4636" s="1" t="s">
        <v>2729</v>
      </c>
      <c r="E4636" s="1" t="s">
        <v>2730</v>
      </c>
      <c r="F4636" s="1">
        <v>307</v>
      </c>
      <c r="G4636" s="1">
        <v>20.62</v>
      </c>
      <c r="H4636" s="1">
        <v>15</v>
      </c>
      <c r="J4636" s="1" t="s">
        <v>808</v>
      </c>
      <c r="K4636" s="9" t="str">
        <f t="shared" si="72"/>
        <v>TERCEIRA</v>
      </c>
    </row>
    <row r="4637" spans="1:11" ht="15" customHeight="1">
      <c r="A4637" s="1">
        <v>8</v>
      </c>
      <c r="B4637" s="1">
        <v>1965</v>
      </c>
      <c r="C4637" s="1" t="s">
        <v>53</v>
      </c>
      <c r="D4637" s="1" t="s">
        <v>2731</v>
      </c>
      <c r="E4637" s="1" t="s">
        <v>2732</v>
      </c>
      <c r="F4637" s="1">
        <v>106</v>
      </c>
      <c r="G4637" s="1">
        <v>3.48</v>
      </c>
      <c r="H4637" s="1">
        <v>30</v>
      </c>
      <c r="J4637" s="1" t="s">
        <v>808</v>
      </c>
      <c r="K4637" s="9" t="str">
        <f t="shared" si="72"/>
        <v>TERCEIRA</v>
      </c>
    </row>
    <row r="4638" spans="1:11" ht="15" customHeight="1">
      <c r="A4638" s="1">
        <v>8</v>
      </c>
      <c r="B4638" s="1">
        <v>1965</v>
      </c>
      <c r="C4638" s="1" t="s">
        <v>53</v>
      </c>
      <c r="D4638" s="1" t="s">
        <v>2733</v>
      </c>
      <c r="E4638" s="1" t="s">
        <v>2734</v>
      </c>
      <c r="F4638" s="1">
        <v>1262</v>
      </c>
      <c r="G4638" s="1">
        <v>33.15</v>
      </c>
      <c r="H4638" s="1">
        <v>38</v>
      </c>
      <c r="J4638" s="1" t="s">
        <v>808</v>
      </c>
      <c r="K4638" s="9" t="str">
        <f t="shared" si="72"/>
        <v>TERCEIRA</v>
      </c>
    </row>
    <row r="4639" spans="1:11" ht="15" customHeight="1">
      <c r="A4639" s="1">
        <v>8</v>
      </c>
      <c r="B4639" s="1">
        <v>1965</v>
      </c>
      <c r="C4639" s="1" t="s">
        <v>53</v>
      </c>
      <c r="D4639" s="1" t="s">
        <v>2735</v>
      </c>
      <c r="E4639" s="1" t="s">
        <v>2736</v>
      </c>
      <c r="F4639" s="1">
        <v>13001</v>
      </c>
      <c r="G4639" s="1">
        <v>135.96</v>
      </c>
      <c r="H4639" s="1">
        <v>96</v>
      </c>
      <c r="J4639" s="1" t="s">
        <v>808</v>
      </c>
      <c r="K4639" s="9" t="str">
        <f t="shared" si="72"/>
        <v>TERCEIRA</v>
      </c>
    </row>
    <row r="4640" spans="1:11" ht="15" customHeight="1">
      <c r="A4640" s="1">
        <v>8</v>
      </c>
      <c r="B4640" s="1">
        <v>1965</v>
      </c>
      <c r="C4640" s="1" t="s">
        <v>53</v>
      </c>
      <c r="D4640" s="1" t="s">
        <v>2737</v>
      </c>
      <c r="E4640" s="1" t="s">
        <v>2738</v>
      </c>
      <c r="F4640" s="1">
        <v>1511</v>
      </c>
      <c r="G4640" s="1">
        <v>48.46</v>
      </c>
      <c r="H4640" s="1">
        <v>31</v>
      </c>
      <c r="J4640" s="1" t="s">
        <v>808</v>
      </c>
      <c r="K4640" s="9" t="str">
        <f t="shared" si="72"/>
        <v>TERCEIRA</v>
      </c>
    </row>
    <row r="4641" spans="1:11" ht="15" customHeight="1">
      <c r="A4641" s="1">
        <v>8</v>
      </c>
      <c r="B4641" s="1">
        <v>1965</v>
      </c>
      <c r="C4641" s="1" t="s">
        <v>53</v>
      </c>
      <c r="D4641" s="1" t="s">
        <v>2739</v>
      </c>
      <c r="E4641" s="1" t="s">
        <v>4573</v>
      </c>
      <c r="F4641" s="1">
        <v>1440</v>
      </c>
      <c r="G4641" s="1">
        <v>31.75</v>
      </c>
      <c r="H4641" s="1">
        <v>45</v>
      </c>
      <c r="J4641" s="1" t="s">
        <v>808</v>
      </c>
      <c r="K4641" s="9" t="str">
        <f t="shared" si="72"/>
        <v>TERCEIRA</v>
      </c>
    </row>
    <row r="4642" spans="1:11" ht="15" customHeight="1">
      <c r="A4642" s="1">
        <v>8</v>
      </c>
      <c r="B4642" s="1">
        <v>1965</v>
      </c>
      <c r="C4642" s="1" t="s">
        <v>53</v>
      </c>
      <c r="D4642" s="1" t="s">
        <v>2745</v>
      </c>
      <c r="E4642" s="1" t="s">
        <v>2746</v>
      </c>
      <c r="F4642" s="1">
        <v>324</v>
      </c>
      <c r="G4642" s="1">
        <v>15</v>
      </c>
      <c r="H4642" s="1">
        <v>22</v>
      </c>
      <c r="J4642" s="1" t="s">
        <v>808</v>
      </c>
      <c r="K4642" s="9" t="str">
        <f t="shared" si="72"/>
        <v>TERCEIRA</v>
      </c>
    </row>
    <row r="4643" spans="1:11" ht="15" customHeight="1">
      <c r="A4643" s="1">
        <v>8</v>
      </c>
      <c r="B4643" s="1">
        <v>1965</v>
      </c>
      <c r="C4643" s="1" t="s">
        <v>53</v>
      </c>
      <c r="D4643" s="1" t="s">
        <v>2747</v>
      </c>
      <c r="E4643" s="1" t="s">
        <v>2748</v>
      </c>
      <c r="F4643" s="1">
        <v>553</v>
      </c>
      <c r="G4643" s="1">
        <v>12.07</v>
      </c>
      <c r="H4643" s="1">
        <v>46</v>
      </c>
      <c r="J4643" s="1" t="s">
        <v>808</v>
      </c>
      <c r="K4643" s="9" t="str">
        <f t="shared" si="72"/>
        <v>TERCEIRA</v>
      </c>
    </row>
    <row r="4644" spans="1:11" ht="15" customHeight="1">
      <c r="A4644" s="1">
        <v>8</v>
      </c>
      <c r="B4644" s="1">
        <v>1965</v>
      </c>
      <c r="C4644" s="1" t="s">
        <v>53</v>
      </c>
      <c r="D4644" s="1" t="s">
        <v>2749</v>
      </c>
      <c r="E4644" s="1" t="s">
        <v>2750</v>
      </c>
      <c r="F4644" s="1">
        <v>749</v>
      </c>
      <c r="G4644" s="1">
        <v>29.37</v>
      </c>
      <c r="H4644" s="1">
        <v>26</v>
      </c>
      <c r="J4644" s="1" t="s">
        <v>808</v>
      </c>
      <c r="K4644" s="9" t="str">
        <f t="shared" si="72"/>
        <v>TERCEIRA</v>
      </c>
    </row>
    <row r="4645" spans="1:11" ht="15" customHeight="1">
      <c r="A4645" s="1">
        <v>8</v>
      </c>
      <c r="B4645" s="1">
        <v>1965</v>
      </c>
      <c r="C4645" s="1" t="s">
        <v>53</v>
      </c>
      <c r="D4645" s="1" t="s">
        <v>2751</v>
      </c>
      <c r="E4645" s="1" t="s">
        <v>2752</v>
      </c>
      <c r="F4645" s="1">
        <v>2548</v>
      </c>
      <c r="G4645" s="1">
        <v>78.75</v>
      </c>
      <c r="H4645" s="1">
        <v>32</v>
      </c>
      <c r="J4645" s="1" t="s">
        <v>808</v>
      </c>
      <c r="K4645" s="9" t="str">
        <f t="shared" si="72"/>
        <v>TERCEIRA</v>
      </c>
    </row>
    <row r="4646" spans="1:11" ht="15" customHeight="1">
      <c r="A4646" s="1">
        <v>8</v>
      </c>
      <c r="B4646" s="1">
        <v>1965</v>
      </c>
      <c r="C4646" s="1" t="s">
        <v>53</v>
      </c>
      <c r="D4646" s="1" t="s">
        <v>2753</v>
      </c>
      <c r="E4646" s="1" t="s">
        <v>2754</v>
      </c>
      <c r="F4646" s="1">
        <v>5937</v>
      </c>
      <c r="G4646" s="1">
        <v>122.54</v>
      </c>
      <c r="H4646" s="1">
        <v>48</v>
      </c>
      <c r="J4646" s="1" t="s">
        <v>808</v>
      </c>
      <c r="K4646" s="9" t="str">
        <f t="shared" si="72"/>
        <v>TERCEIRA</v>
      </c>
    </row>
    <row r="4647" spans="1:11" ht="15" customHeight="1">
      <c r="A4647" s="1">
        <v>8</v>
      </c>
      <c r="B4647" s="1">
        <v>1965</v>
      </c>
      <c r="C4647" s="1" t="s">
        <v>53</v>
      </c>
      <c r="D4647" s="1" t="s">
        <v>2755</v>
      </c>
      <c r="E4647" s="1" t="s">
        <v>2756</v>
      </c>
      <c r="F4647" s="1">
        <v>1141</v>
      </c>
      <c r="G4647" s="1">
        <v>34.479999999999997</v>
      </c>
      <c r="H4647" s="1">
        <v>33</v>
      </c>
      <c r="J4647" s="1" t="s">
        <v>808</v>
      </c>
      <c r="K4647" s="9" t="str">
        <f t="shared" si="72"/>
        <v>TERCEIRA</v>
      </c>
    </row>
    <row r="4648" spans="1:11" ht="15" customHeight="1">
      <c r="A4648" s="1">
        <v>8</v>
      </c>
      <c r="B4648" s="1">
        <v>1965</v>
      </c>
      <c r="C4648" s="1" t="s">
        <v>53</v>
      </c>
      <c r="D4648" s="1" t="s">
        <v>2757</v>
      </c>
      <c r="E4648" s="1" t="s">
        <v>2758</v>
      </c>
      <c r="F4648" s="1">
        <v>9527</v>
      </c>
      <c r="G4648" s="1">
        <v>96.9</v>
      </c>
      <c r="H4648" s="1">
        <v>98</v>
      </c>
      <c r="J4648" s="1" t="s">
        <v>808</v>
      </c>
      <c r="K4648" s="9" t="str">
        <f t="shared" si="72"/>
        <v>TERCEIRA</v>
      </c>
    </row>
    <row r="4649" spans="1:11" ht="15" customHeight="1">
      <c r="A4649" s="1">
        <v>8</v>
      </c>
      <c r="B4649" s="1">
        <v>1965</v>
      </c>
      <c r="C4649" s="1" t="s">
        <v>53</v>
      </c>
      <c r="D4649" s="1" t="s">
        <v>2759</v>
      </c>
      <c r="E4649" s="1" t="s">
        <v>2760</v>
      </c>
      <c r="F4649" s="1">
        <v>9</v>
      </c>
      <c r="G4649" s="1">
        <v>0.28000000000000003</v>
      </c>
      <c r="H4649" s="1">
        <v>32</v>
      </c>
      <c r="J4649" s="1" t="s">
        <v>808</v>
      </c>
      <c r="K4649" s="9" t="str">
        <f t="shared" si="72"/>
        <v>TERCEIRA</v>
      </c>
    </row>
    <row r="4650" spans="1:11" ht="15" customHeight="1">
      <c r="A4650" s="1">
        <v>8</v>
      </c>
      <c r="B4650" s="1">
        <v>1965</v>
      </c>
      <c r="C4650" s="1" t="s">
        <v>53</v>
      </c>
      <c r="D4650" s="1" t="s">
        <v>2761</v>
      </c>
      <c r="E4650" s="1" t="s">
        <v>2762</v>
      </c>
      <c r="F4650" s="1">
        <v>3468</v>
      </c>
      <c r="G4650" s="1">
        <v>96.14</v>
      </c>
      <c r="H4650" s="1">
        <v>36</v>
      </c>
      <c r="J4650" s="1" t="s">
        <v>808</v>
      </c>
      <c r="K4650" s="9" t="str">
        <f t="shared" si="72"/>
        <v>TERCEIRA</v>
      </c>
    </row>
    <row r="4651" spans="1:11" ht="15" customHeight="1">
      <c r="A4651" s="1">
        <v>8</v>
      </c>
      <c r="B4651" s="1">
        <v>1965</v>
      </c>
      <c r="C4651" s="1" t="s">
        <v>53</v>
      </c>
      <c r="D4651" s="1" t="s">
        <v>2763</v>
      </c>
      <c r="E4651" s="1" t="s">
        <v>2764</v>
      </c>
      <c r="F4651" s="1">
        <v>2391</v>
      </c>
      <c r="G4651" s="1">
        <v>93.05</v>
      </c>
      <c r="H4651" s="1">
        <v>26</v>
      </c>
      <c r="J4651" s="1" t="s">
        <v>808</v>
      </c>
      <c r="K4651" s="9" t="str">
        <f t="shared" si="72"/>
        <v>TERCEIRA</v>
      </c>
    </row>
    <row r="4652" spans="1:11" ht="15" customHeight="1">
      <c r="A4652" s="1">
        <v>8</v>
      </c>
      <c r="B4652" s="1">
        <v>1965</v>
      </c>
      <c r="C4652" s="1" t="s">
        <v>53</v>
      </c>
      <c r="D4652" s="1" t="s">
        <v>2765</v>
      </c>
      <c r="E4652" s="1" t="s">
        <v>2766</v>
      </c>
      <c r="F4652" s="1">
        <v>1020</v>
      </c>
      <c r="G4652" s="1">
        <v>33.090000000000003</v>
      </c>
      <c r="H4652" s="1">
        <v>31</v>
      </c>
      <c r="J4652" s="1" t="s">
        <v>808</v>
      </c>
      <c r="K4652" s="9" t="str">
        <f t="shared" si="72"/>
        <v>TERCEIRA</v>
      </c>
    </row>
    <row r="4653" spans="1:11" ht="15" customHeight="1">
      <c r="A4653" s="1">
        <v>8</v>
      </c>
      <c r="B4653" s="1">
        <v>1965</v>
      </c>
      <c r="C4653" s="1" t="s">
        <v>53</v>
      </c>
      <c r="D4653" s="1" t="s">
        <v>2767</v>
      </c>
      <c r="E4653" s="1" t="s">
        <v>2768</v>
      </c>
      <c r="F4653" s="1">
        <v>2921</v>
      </c>
      <c r="G4653" s="1">
        <v>90.83</v>
      </c>
      <c r="H4653" s="1">
        <v>32</v>
      </c>
      <c r="J4653" s="1" t="s">
        <v>808</v>
      </c>
      <c r="K4653" s="9" t="str">
        <f t="shared" si="72"/>
        <v>TERCEIRA</v>
      </c>
    </row>
    <row r="4654" spans="1:11" ht="15" customHeight="1">
      <c r="A4654" s="1">
        <v>8</v>
      </c>
      <c r="B4654" s="1">
        <v>1965</v>
      </c>
      <c r="C4654" s="1" t="s">
        <v>53</v>
      </c>
      <c r="D4654" s="1" t="s">
        <v>2769</v>
      </c>
      <c r="E4654" s="1" t="s">
        <v>2770</v>
      </c>
      <c r="F4654" s="1">
        <v>3600</v>
      </c>
      <c r="G4654" s="1">
        <v>98.35</v>
      </c>
      <c r="H4654" s="1">
        <v>37</v>
      </c>
      <c r="J4654" s="1" t="s">
        <v>808</v>
      </c>
      <c r="K4654" s="9" t="str">
        <f t="shared" si="72"/>
        <v>TERCEIRA</v>
      </c>
    </row>
    <row r="4655" spans="1:11" ht="15" customHeight="1">
      <c r="A4655" s="1">
        <v>8</v>
      </c>
      <c r="B4655" s="1">
        <v>1965</v>
      </c>
      <c r="C4655" s="1" t="s">
        <v>53</v>
      </c>
      <c r="D4655" s="1" t="s">
        <v>2771</v>
      </c>
      <c r="E4655" s="1" t="s">
        <v>2772</v>
      </c>
      <c r="F4655" s="1">
        <v>2247</v>
      </c>
      <c r="G4655" s="1">
        <v>37.229999999999997</v>
      </c>
      <c r="H4655" s="1">
        <v>60</v>
      </c>
      <c r="J4655" s="1" t="s">
        <v>808</v>
      </c>
      <c r="K4655" s="9" t="str">
        <f t="shared" si="72"/>
        <v>TERCEIRA</v>
      </c>
    </row>
    <row r="4656" spans="1:11" ht="15" customHeight="1">
      <c r="A4656" s="1">
        <v>8</v>
      </c>
      <c r="B4656" s="1">
        <v>1965</v>
      </c>
      <c r="C4656" s="1" t="s">
        <v>53</v>
      </c>
      <c r="D4656" s="1" t="s">
        <v>2773</v>
      </c>
      <c r="E4656" s="1" t="s">
        <v>2774</v>
      </c>
      <c r="F4656" s="1">
        <v>365</v>
      </c>
      <c r="G4656" s="1">
        <v>10.9</v>
      </c>
      <c r="H4656" s="1">
        <v>33</v>
      </c>
      <c r="J4656" s="1" t="s">
        <v>808</v>
      </c>
      <c r="K4656" s="9" t="str">
        <f t="shared" si="72"/>
        <v>TERCEIRA</v>
      </c>
    </row>
    <row r="4657" spans="1:11" ht="15" customHeight="1">
      <c r="A4657" s="1">
        <v>8</v>
      </c>
      <c r="B4657" s="1">
        <v>1965</v>
      </c>
      <c r="C4657" s="1" t="s">
        <v>53</v>
      </c>
      <c r="D4657" s="1" t="s">
        <v>2775</v>
      </c>
      <c r="E4657" s="1" t="s">
        <v>2776</v>
      </c>
      <c r="F4657" s="1">
        <v>7638</v>
      </c>
      <c r="G4657" s="1">
        <v>157.69</v>
      </c>
      <c r="H4657" s="1">
        <v>48</v>
      </c>
      <c r="J4657" s="1" t="s">
        <v>808</v>
      </c>
      <c r="K4657" s="9" t="str">
        <f t="shared" si="72"/>
        <v>TERCEIRA</v>
      </c>
    </row>
    <row r="4658" spans="1:11" ht="15" customHeight="1">
      <c r="A4658" s="1">
        <v>8</v>
      </c>
      <c r="B4658" s="1">
        <v>1965</v>
      </c>
      <c r="C4658" s="1" t="s">
        <v>53</v>
      </c>
      <c r="D4658" s="1" t="s">
        <v>2777</v>
      </c>
      <c r="E4658" s="1" t="s">
        <v>4574</v>
      </c>
      <c r="F4658" s="1">
        <v>2648</v>
      </c>
      <c r="G4658" s="1">
        <v>64.08</v>
      </c>
      <c r="H4658" s="1">
        <v>41</v>
      </c>
      <c r="J4658" s="1" t="s">
        <v>808</v>
      </c>
      <c r="K4658" s="9" t="str">
        <f t="shared" si="72"/>
        <v>TERCEIRA</v>
      </c>
    </row>
    <row r="4659" spans="1:11" ht="15" customHeight="1">
      <c r="A4659" s="1">
        <v>8</v>
      </c>
      <c r="B4659" s="1">
        <v>1965</v>
      </c>
      <c r="C4659" s="1" t="s">
        <v>53</v>
      </c>
      <c r="D4659" s="1" t="s">
        <v>2779</v>
      </c>
      <c r="E4659" s="1" t="s">
        <v>2780</v>
      </c>
      <c r="F4659" s="1">
        <v>917</v>
      </c>
      <c r="G4659" s="1">
        <v>34.229999999999997</v>
      </c>
      <c r="H4659" s="1">
        <v>27</v>
      </c>
      <c r="J4659" s="1" t="s">
        <v>808</v>
      </c>
      <c r="K4659" s="9" t="str">
        <f t="shared" si="72"/>
        <v>TERCEIRA</v>
      </c>
    </row>
    <row r="4660" spans="1:11" ht="15" customHeight="1">
      <c r="A4660" s="1">
        <v>8</v>
      </c>
      <c r="B4660" s="1">
        <v>1965</v>
      </c>
      <c r="C4660" s="1" t="s">
        <v>53</v>
      </c>
      <c r="D4660" s="1" t="s">
        <v>2781</v>
      </c>
      <c r="E4660" s="1" t="s">
        <v>2782</v>
      </c>
      <c r="F4660" s="1">
        <v>6686</v>
      </c>
      <c r="G4660" s="1">
        <v>136.91</v>
      </c>
      <c r="H4660" s="1">
        <v>49</v>
      </c>
      <c r="J4660" s="1" t="s">
        <v>808</v>
      </c>
      <c r="K4660" s="9" t="str">
        <f t="shared" si="72"/>
        <v>TERCEIRA</v>
      </c>
    </row>
    <row r="4661" spans="1:11" ht="15" customHeight="1">
      <c r="A4661" s="1">
        <v>8</v>
      </c>
      <c r="B4661" s="1">
        <v>1965</v>
      </c>
      <c r="C4661" s="1" t="s">
        <v>53</v>
      </c>
      <c r="D4661" s="1" t="s">
        <v>4575</v>
      </c>
      <c r="E4661" s="1" t="s">
        <v>4576</v>
      </c>
      <c r="F4661" s="1">
        <v>89</v>
      </c>
      <c r="G4661" s="1">
        <v>3.39</v>
      </c>
      <c r="H4661" s="1">
        <v>26</v>
      </c>
      <c r="J4661" s="1" t="s">
        <v>808</v>
      </c>
      <c r="K4661" s="9" t="str">
        <f t="shared" si="72"/>
        <v>TERCEIRA</v>
      </c>
    </row>
    <row r="4662" spans="1:11" ht="15" customHeight="1">
      <c r="A4662" s="1">
        <v>8</v>
      </c>
      <c r="B4662" s="1">
        <v>1965</v>
      </c>
      <c r="C4662" s="1" t="s">
        <v>53</v>
      </c>
      <c r="D4662" s="1" t="s">
        <v>2783</v>
      </c>
      <c r="E4662" s="1" t="s">
        <v>2784</v>
      </c>
      <c r="F4662" s="1">
        <v>7892</v>
      </c>
      <c r="G4662" s="1">
        <v>181.14</v>
      </c>
      <c r="H4662" s="1">
        <v>44</v>
      </c>
      <c r="J4662" s="1" t="s">
        <v>808</v>
      </c>
      <c r="K4662" s="9" t="str">
        <f t="shared" si="72"/>
        <v>TERCEIRA</v>
      </c>
    </row>
    <row r="4663" spans="1:11" ht="15" customHeight="1">
      <c r="A4663" s="1">
        <v>8</v>
      </c>
      <c r="B4663" s="1">
        <v>1965</v>
      </c>
      <c r="C4663" s="1" t="s">
        <v>53</v>
      </c>
      <c r="D4663" s="1" t="s">
        <v>2785</v>
      </c>
      <c r="E4663" s="1" t="s">
        <v>2786</v>
      </c>
      <c r="F4663" s="1">
        <v>1267</v>
      </c>
      <c r="G4663" s="1">
        <v>41.87</v>
      </c>
      <c r="H4663" s="1">
        <v>30</v>
      </c>
      <c r="J4663" s="1" t="s">
        <v>808</v>
      </c>
      <c r="K4663" s="9" t="str">
        <f t="shared" si="72"/>
        <v>TERCEIRA</v>
      </c>
    </row>
    <row r="4664" spans="1:11" ht="15" customHeight="1">
      <c r="A4664" s="1">
        <v>8</v>
      </c>
      <c r="B4664" s="1">
        <v>1965</v>
      </c>
      <c r="C4664" s="1" t="s">
        <v>53</v>
      </c>
      <c r="D4664" s="1" t="s">
        <v>2787</v>
      </c>
      <c r="E4664" s="1" t="s">
        <v>2788</v>
      </c>
      <c r="F4664" s="1">
        <v>7735</v>
      </c>
      <c r="G4664" s="1">
        <v>114.79</v>
      </c>
      <c r="H4664" s="1">
        <v>67</v>
      </c>
      <c r="J4664" s="1" t="s">
        <v>808</v>
      </c>
      <c r="K4664" s="9" t="str">
        <f t="shared" si="72"/>
        <v>TERCEIRA</v>
      </c>
    </row>
    <row r="4665" spans="1:11" ht="15" customHeight="1">
      <c r="A4665" s="1">
        <v>8</v>
      </c>
      <c r="B4665" s="1">
        <v>1965</v>
      </c>
      <c r="C4665" s="1" t="s">
        <v>53</v>
      </c>
      <c r="D4665" s="1" t="s">
        <v>2793</v>
      </c>
      <c r="E4665" s="1" t="s">
        <v>2794</v>
      </c>
      <c r="F4665" s="1">
        <v>1966</v>
      </c>
      <c r="G4665" s="1">
        <v>51.17</v>
      </c>
      <c r="H4665" s="1">
        <v>38</v>
      </c>
      <c r="J4665" s="1" t="s">
        <v>808</v>
      </c>
      <c r="K4665" s="9" t="str">
        <f t="shared" si="72"/>
        <v>TERCEIRA</v>
      </c>
    </row>
    <row r="4666" spans="1:11" ht="15" customHeight="1">
      <c r="A4666" s="1">
        <v>8</v>
      </c>
      <c r="B4666" s="1">
        <v>1965</v>
      </c>
      <c r="C4666" s="1" t="s">
        <v>53</v>
      </c>
      <c r="D4666" s="1" t="s">
        <v>2795</v>
      </c>
      <c r="E4666" s="1" t="s">
        <v>2796</v>
      </c>
      <c r="F4666" s="1">
        <v>579</v>
      </c>
      <c r="G4666" s="1">
        <v>18.57</v>
      </c>
      <c r="H4666" s="1">
        <v>31</v>
      </c>
      <c r="J4666" s="1" t="s">
        <v>808</v>
      </c>
      <c r="K4666" s="9" t="str">
        <f t="shared" si="72"/>
        <v>TERCEIRA</v>
      </c>
    </row>
    <row r="4667" spans="1:11" ht="15" customHeight="1">
      <c r="A4667" s="1">
        <v>8</v>
      </c>
      <c r="B4667" s="1">
        <v>1965</v>
      </c>
      <c r="C4667" s="1" t="s">
        <v>53</v>
      </c>
      <c r="D4667" s="1" t="s">
        <v>2799</v>
      </c>
      <c r="E4667" s="1" t="s">
        <v>2800</v>
      </c>
      <c r="F4667" s="1">
        <v>4458</v>
      </c>
      <c r="G4667" s="1">
        <v>109.12</v>
      </c>
      <c r="H4667" s="1">
        <v>41</v>
      </c>
      <c r="J4667" s="1" t="s">
        <v>808</v>
      </c>
      <c r="K4667" s="9" t="str">
        <f t="shared" si="72"/>
        <v>TERCEIRA</v>
      </c>
    </row>
    <row r="4668" spans="1:11" ht="15" customHeight="1">
      <c r="A4668" s="1">
        <v>8</v>
      </c>
      <c r="B4668" s="1">
        <v>1965</v>
      </c>
      <c r="C4668" s="1" t="s">
        <v>53</v>
      </c>
      <c r="D4668" s="1" t="s">
        <v>2801</v>
      </c>
      <c r="E4668" s="1" t="s">
        <v>2802</v>
      </c>
      <c r="F4668" s="1">
        <v>1969</v>
      </c>
      <c r="G4668" s="1">
        <v>63.95</v>
      </c>
      <c r="H4668" s="1">
        <v>31</v>
      </c>
      <c r="J4668" s="1" t="s">
        <v>808</v>
      </c>
      <c r="K4668" s="9" t="str">
        <f t="shared" si="72"/>
        <v>TERCEIRA</v>
      </c>
    </row>
    <row r="4669" spans="1:11" ht="15" customHeight="1">
      <c r="A4669" s="1">
        <v>8</v>
      </c>
      <c r="B4669" s="1">
        <v>1965</v>
      </c>
      <c r="C4669" s="1" t="s">
        <v>53</v>
      </c>
      <c r="D4669" s="1" t="s">
        <v>2803</v>
      </c>
      <c r="E4669" s="1" t="s">
        <v>2804</v>
      </c>
      <c r="F4669" s="1">
        <v>5935</v>
      </c>
      <c r="G4669" s="1">
        <v>120.36</v>
      </c>
      <c r="H4669" s="1">
        <v>49</v>
      </c>
      <c r="J4669" s="1" t="s">
        <v>808</v>
      </c>
      <c r="K4669" s="9" t="str">
        <f t="shared" si="72"/>
        <v>TERCEIRA</v>
      </c>
    </row>
    <row r="4670" spans="1:11" ht="15" customHeight="1">
      <c r="A4670" s="1">
        <v>8</v>
      </c>
      <c r="B4670" s="1">
        <v>1965</v>
      </c>
      <c r="C4670" s="1" t="s">
        <v>53</v>
      </c>
      <c r="D4670" s="1" t="s">
        <v>2805</v>
      </c>
      <c r="E4670" s="1" t="s">
        <v>2806</v>
      </c>
      <c r="F4670" s="1">
        <v>6694</v>
      </c>
      <c r="G4670" s="1">
        <v>108.4</v>
      </c>
      <c r="H4670" s="1">
        <v>62</v>
      </c>
      <c r="J4670" s="1" t="s">
        <v>808</v>
      </c>
      <c r="K4670" s="9" t="str">
        <f t="shared" si="72"/>
        <v>TERCEIRA</v>
      </c>
    </row>
    <row r="4671" spans="1:11" ht="15" customHeight="1">
      <c r="A4671" s="1">
        <v>8</v>
      </c>
      <c r="B4671" s="1">
        <v>1965</v>
      </c>
      <c r="C4671" s="1" t="s">
        <v>53</v>
      </c>
      <c r="D4671" s="1" t="s">
        <v>2807</v>
      </c>
      <c r="E4671" s="1" t="s">
        <v>2808</v>
      </c>
      <c r="F4671" s="1">
        <v>609</v>
      </c>
      <c r="G4671" s="1">
        <v>21.61</v>
      </c>
      <c r="H4671" s="1">
        <v>28</v>
      </c>
      <c r="J4671" s="1" t="s">
        <v>808</v>
      </c>
      <c r="K4671" s="9" t="str">
        <f t="shared" si="72"/>
        <v>TERCEIRA</v>
      </c>
    </row>
    <row r="4672" spans="1:11" ht="15" customHeight="1">
      <c r="A4672" s="1">
        <v>8</v>
      </c>
      <c r="B4672" s="1">
        <v>1965</v>
      </c>
      <c r="C4672" s="1" t="s">
        <v>53</v>
      </c>
      <c r="D4672" s="1" t="s">
        <v>2809</v>
      </c>
      <c r="E4672" s="1" t="s">
        <v>2810</v>
      </c>
      <c r="F4672" s="1">
        <v>55</v>
      </c>
      <c r="G4672" s="1">
        <v>4.92</v>
      </c>
      <c r="H4672" s="1">
        <v>11</v>
      </c>
      <c r="J4672" s="1" t="s">
        <v>808</v>
      </c>
      <c r="K4672" s="9" t="str">
        <f t="shared" si="72"/>
        <v>TERCEIRA</v>
      </c>
    </row>
    <row r="4673" spans="1:11" ht="15" customHeight="1">
      <c r="A4673" s="1">
        <v>8</v>
      </c>
      <c r="B4673" s="1">
        <v>1965</v>
      </c>
      <c r="C4673" s="1" t="s">
        <v>53</v>
      </c>
      <c r="D4673" s="1" t="s">
        <v>4577</v>
      </c>
      <c r="E4673" s="1" t="s">
        <v>4578</v>
      </c>
      <c r="F4673" s="1">
        <v>3083</v>
      </c>
      <c r="G4673" s="1">
        <v>80.239999999999995</v>
      </c>
      <c r="H4673" s="1">
        <v>38</v>
      </c>
      <c r="J4673" s="1" t="s">
        <v>808</v>
      </c>
      <c r="K4673" s="9" t="str">
        <f t="shared" si="72"/>
        <v>TERCEIRA</v>
      </c>
    </row>
    <row r="4674" spans="1:11" ht="15" customHeight="1">
      <c r="A4674" s="1">
        <v>8</v>
      </c>
      <c r="B4674" s="1">
        <v>1965</v>
      </c>
      <c r="C4674" s="1" t="s">
        <v>53</v>
      </c>
      <c r="D4674" s="1" t="s">
        <v>2811</v>
      </c>
      <c r="E4674" s="1" t="s">
        <v>2812</v>
      </c>
      <c r="F4674" s="1">
        <v>7196</v>
      </c>
      <c r="G4674" s="1">
        <v>120.46</v>
      </c>
      <c r="H4674" s="1">
        <v>60</v>
      </c>
      <c r="J4674" s="1" t="s">
        <v>808</v>
      </c>
      <c r="K4674" s="9" t="str">
        <f t="shared" ref="K4674:K4737" si="73">IF(J4674&lt;&gt;"",IF(OR(UPPER(J4674)="TERCEIRO",UPPER(J4674)="TERCEIRA"),"TERCEIRA",IF(UPPER(J4674)="GPA","GPA",J4674)),IF(LEFT(D4674,1)="T","TERCEIRA","GPA"))</f>
        <v>TERCEIRA</v>
      </c>
    </row>
    <row r="4675" spans="1:11" ht="15" customHeight="1">
      <c r="A4675" s="1">
        <v>8</v>
      </c>
      <c r="B4675" s="1">
        <v>1965</v>
      </c>
      <c r="C4675" s="1" t="s">
        <v>53</v>
      </c>
      <c r="D4675" s="1" t="s">
        <v>2813</v>
      </c>
      <c r="E4675" s="1" t="s">
        <v>2814</v>
      </c>
      <c r="F4675" s="1">
        <v>3755</v>
      </c>
      <c r="G4675" s="1">
        <v>79.349999999999994</v>
      </c>
      <c r="H4675" s="1">
        <v>47</v>
      </c>
      <c r="J4675" s="1" t="s">
        <v>808</v>
      </c>
      <c r="K4675" s="9" t="str">
        <f t="shared" si="73"/>
        <v>TERCEIRA</v>
      </c>
    </row>
    <row r="4676" spans="1:11" ht="15" customHeight="1">
      <c r="A4676" s="1">
        <v>8</v>
      </c>
      <c r="B4676" s="1">
        <v>1965</v>
      </c>
      <c r="C4676" s="1" t="s">
        <v>53</v>
      </c>
      <c r="D4676" s="1" t="s">
        <v>4579</v>
      </c>
      <c r="E4676" s="1" t="s">
        <v>4580</v>
      </c>
      <c r="F4676" s="1">
        <v>1</v>
      </c>
      <c r="G4676" s="1">
        <v>0.59</v>
      </c>
      <c r="H4676" s="1">
        <v>2</v>
      </c>
      <c r="J4676" s="1" t="s">
        <v>808</v>
      </c>
      <c r="K4676" s="9" t="str">
        <f t="shared" si="73"/>
        <v>TERCEIRA</v>
      </c>
    </row>
    <row r="4677" spans="1:11" ht="15" customHeight="1">
      <c r="A4677" s="1">
        <v>8</v>
      </c>
      <c r="B4677" s="1">
        <v>1965</v>
      </c>
      <c r="C4677" s="1" t="s">
        <v>53</v>
      </c>
      <c r="D4677" s="1" t="s">
        <v>2815</v>
      </c>
      <c r="E4677" s="1" t="s">
        <v>2816</v>
      </c>
      <c r="F4677" s="1">
        <v>2921</v>
      </c>
      <c r="G4677" s="1">
        <v>73.849999999999994</v>
      </c>
      <c r="H4677" s="1">
        <v>40</v>
      </c>
      <c r="J4677" s="1" t="s">
        <v>808</v>
      </c>
      <c r="K4677" s="9" t="str">
        <f t="shared" si="73"/>
        <v>TERCEIRA</v>
      </c>
    </row>
    <row r="4678" spans="1:11" ht="15" customHeight="1">
      <c r="A4678" s="1">
        <v>8</v>
      </c>
      <c r="B4678" s="1">
        <v>1965</v>
      </c>
      <c r="C4678" s="1" t="s">
        <v>53</v>
      </c>
      <c r="D4678" s="1" t="s">
        <v>2817</v>
      </c>
      <c r="E4678" s="1" t="s">
        <v>2818</v>
      </c>
      <c r="F4678" s="1">
        <v>2769</v>
      </c>
      <c r="G4678" s="1">
        <v>62.98</v>
      </c>
      <c r="H4678" s="1">
        <v>44</v>
      </c>
      <c r="J4678" s="1" t="s">
        <v>808</v>
      </c>
      <c r="K4678" s="9" t="str">
        <f t="shared" si="73"/>
        <v>TERCEIRA</v>
      </c>
    </row>
    <row r="4679" spans="1:11" ht="15" customHeight="1">
      <c r="A4679" s="1">
        <v>8</v>
      </c>
      <c r="B4679" s="1">
        <v>1965</v>
      </c>
      <c r="C4679" s="1" t="s">
        <v>53</v>
      </c>
      <c r="D4679" s="1" t="s">
        <v>2819</v>
      </c>
      <c r="E4679" s="1" t="s">
        <v>2820</v>
      </c>
      <c r="F4679" s="1">
        <v>2462</v>
      </c>
      <c r="G4679" s="1">
        <v>63.67</v>
      </c>
      <c r="H4679" s="1">
        <v>39</v>
      </c>
      <c r="J4679" s="1" t="s">
        <v>808</v>
      </c>
      <c r="K4679" s="9" t="str">
        <f t="shared" si="73"/>
        <v>TERCEIRA</v>
      </c>
    </row>
    <row r="4680" spans="1:11" ht="15" customHeight="1">
      <c r="A4680" s="1">
        <v>8</v>
      </c>
      <c r="B4680" s="1">
        <v>1965</v>
      </c>
      <c r="C4680" s="1" t="s">
        <v>53</v>
      </c>
      <c r="D4680" s="1" t="s">
        <v>2821</v>
      </c>
      <c r="E4680" s="1" t="s">
        <v>4581</v>
      </c>
      <c r="F4680" s="1">
        <v>2607</v>
      </c>
      <c r="G4680" s="1">
        <v>69.739999999999995</v>
      </c>
      <c r="H4680" s="1">
        <v>37</v>
      </c>
      <c r="J4680" s="1" t="s">
        <v>808</v>
      </c>
      <c r="K4680" s="9" t="str">
        <f t="shared" si="73"/>
        <v>TERCEIRA</v>
      </c>
    </row>
    <row r="4681" spans="1:11" ht="15" customHeight="1">
      <c r="A4681" s="1">
        <v>8</v>
      </c>
      <c r="B4681" s="1">
        <v>1965</v>
      </c>
      <c r="C4681" s="1" t="s">
        <v>53</v>
      </c>
      <c r="D4681" s="1" t="s">
        <v>2823</v>
      </c>
      <c r="E4681" s="1" t="s">
        <v>2824</v>
      </c>
      <c r="F4681" s="1">
        <v>8036</v>
      </c>
      <c r="G4681" s="1">
        <v>126.74</v>
      </c>
      <c r="H4681" s="1">
        <v>63</v>
      </c>
      <c r="J4681" s="1" t="s">
        <v>808</v>
      </c>
      <c r="K4681" s="9" t="str">
        <f t="shared" si="73"/>
        <v>TERCEIRA</v>
      </c>
    </row>
    <row r="4682" spans="1:11" ht="15" customHeight="1">
      <c r="A4682" s="1">
        <v>8</v>
      </c>
      <c r="B4682" s="1">
        <v>1965</v>
      </c>
      <c r="C4682" s="1" t="s">
        <v>53</v>
      </c>
      <c r="D4682" s="1" t="s">
        <v>4582</v>
      </c>
      <c r="E4682" s="1" t="s">
        <v>4583</v>
      </c>
      <c r="F4682" s="1">
        <v>1079</v>
      </c>
      <c r="G4682" s="1">
        <v>27.54</v>
      </c>
      <c r="H4682" s="1">
        <v>39</v>
      </c>
      <c r="J4682" s="1" t="s">
        <v>808</v>
      </c>
      <c r="K4682" s="9" t="str">
        <f t="shared" si="73"/>
        <v>TERCEIRA</v>
      </c>
    </row>
    <row r="4683" spans="1:11" ht="15" customHeight="1">
      <c r="A4683" s="1">
        <v>8</v>
      </c>
      <c r="B4683" s="1">
        <v>1965</v>
      </c>
      <c r="C4683" s="1" t="s">
        <v>53</v>
      </c>
      <c r="D4683" s="1" t="s">
        <v>4584</v>
      </c>
      <c r="E4683" s="1" t="s">
        <v>4585</v>
      </c>
      <c r="F4683" s="1">
        <v>5029</v>
      </c>
      <c r="G4683" s="1">
        <v>86.07</v>
      </c>
      <c r="H4683" s="1">
        <v>58</v>
      </c>
      <c r="J4683" s="1" t="s">
        <v>808</v>
      </c>
      <c r="K4683" s="9" t="str">
        <f t="shared" si="73"/>
        <v>TERCEIRA</v>
      </c>
    </row>
    <row r="4684" spans="1:11" ht="15" customHeight="1">
      <c r="A4684" s="1">
        <v>8</v>
      </c>
      <c r="B4684" s="1">
        <v>1965</v>
      </c>
      <c r="C4684" s="1" t="s">
        <v>53</v>
      </c>
      <c r="D4684" s="1" t="s">
        <v>4586</v>
      </c>
      <c r="E4684" s="1" t="s">
        <v>4587</v>
      </c>
      <c r="F4684" s="1">
        <v>3782</v>
      </c>
      <c r="G4684" s="1">
        <v>99.74</v>
      </c>
      <c r="H4684" s="1">
        <v>38</v>
      </c>
      <c r="J4684" s="1" t="s">
        <v>808</v>
      </c>
      <c r="K4684" s="9" t="str">
        <f t="shared" si="73"/>
        <v>TERCEIRA</v>
      </c>
    </row>
    <row r="4685" spans="1:11" ht="15" customHeight="1">
      <c r="A4685" s="1">
        <v>8</v>
      </c>
      <c r="B4685" s="1">
        <v>1965</v>
      </c>
      <c r="C4685" s="1" t="s">
        <v>53</v>
      </c>
      <c r="D4685" s="1" t="s">
        <v>2825</v>
      </c>
      <c r="E4685" s="1" t="s">
        <v>2826</v>
      </c>
      <c r="F4685" s="1">
        <v>2402</v>
      </c>
      <c r="G4685" s="1">
        <v>81.56</v>
      </c>
      <c r="H4685" s="1">
        <v>29</v>
      </c>
      <c r="J4685" s="1" t="s">
        <v>808</v>
      </c>
      <c r="K4685" s="9" t="str">
        <f t="shared" si="73"/>
        <v>TERCEIRA</v>
      </c>
    </row>
    <row r="4686" spans="1:11" ht="15" customHeight="1">
      <c r="A4686" s="1">
        <v>8</v>
      </c>
      <c r="B4686" s="1">
        <v>1965</v>
      </c>
      <c r="C4686" s="1" t="s">
        <v>53</v>
      </c>
      <c r="D4686" s="1" t="s">
        <v>4588</v>
      </c>
      <c r="E4686" s="1" t="s">
        <v>4589</v>
      </c>
      <c r="F4686" s="1">
        <v>5793</v>
      </c>
      <c r="G4686" s="1">
        <v>109.41</v>
      </c>
      <c r="H4686" s="1">
        <v>53</v>
      </c>
      <c r="J4686" s="1" t="s">
        <v>808</v>
      </c>
      <c r="K4686" s="9" t="str">
        <f t="shared" si="73"/>
        <v>TERCEIRA</v>
      </c>
    </row>
    <row r="4687" spans="1:11" ht="15" customHeight="1">
      <c r="A4687" s="1">
        <v>8</v>
      </c>
      <c r="B4687" s="1">
        <v>1965</v>
      </c>
      <c r="C4687" s="1" t="s">
        <v>53</v>
      </c>
      <c r="D4687" s="1" t="s">
        <v>4590</v>
      </c>
      <c r="E4687" s="1" t="s">
        <v>4591</v>
      </c>
      <c r="F4687" s="1">
        <v>3964</v>
      </c>
      <c r="G4687" s="1">
        <v>94.99</v>
      </c>
      <c r="H4687" s="1">
        <v>42</v>
      </c>
      <c r="J4687" s="1" t="s">
        <v>808</v>
      </c>
      <c r="K4687" s="9" t="str">
        <f t="shared" si="73"/>
        <v>TERCEIRA</v>
      </c>
    </row>
    <row r="4688" spans="1:11" ht="15" customHeight="1">
      <c r="A4688" s="1">
        <v>8</v>
      </c>
      <c r="B4688" s="1">
        <v>1965</v>
      </c>
      <c r="C4688" s="1" t="s">
        <v>53</v>
      </c>
      <c r="D4688" s="1" t="s">
        <v>4592</v>
      </c>
      <c r="E4688" s="1" t="s">
        <v>4593</v>
      </c>
      <c r="F4688" s="1">
        <v>2567</v>
      </c>
      <c r="G4688" s="1">
        <v>86.37</v>
      </c>
      <c r="H4688" s="1">
        <v>30</v>
      </c>
      <c r="J4688" s="1" t="s">
        <v>808</v>
      </c>
      <c r="K4688" s="9" t="str">
        <f t="shared" si="73"/>
        <v>TERCEIRA</v>
      </c>
    </row>
    <row r="4689" spans="1:11" ht="15" customHeight="1">
      <c r="A4689" s="1">
        <v>8</v>
      </c>
      <c r="B4689" s="1">
        <v>1965</v>
      </c>
      <c r="C4689" s="1" t="s">
        <v>53</v>
      </c>
      <c r="D4689" s="1" t="s">
        <v>2827</v>
      </c>
      <c r="E4689" s="1" t="s">
        <v>2828</v>
      </c>
      <c r="F4689" s="1">
        <v>5292</v>
      </c>
      <c r="G4689" s="1">
        <v>119.76</v>
      </c>
      <c r="H4689" s="1">
        <v>44</v>
      </c>
      <c r="J4689" s="1" t="s">
        <v>808</v>
      </c>
      <c r="K4689" s="9" t="str">
        <f t="shared" si="73"/>
        <v>TERCEIRA</v>
      </c>
    </row>
    <row r="4690" spans="1:11" ht="15" customHeight="1">
      <c r="A4690" s="1">
        <v>8</v>
      </c>
      <c r="B4690" s="1">
        <v>1965</v>
      </c>
      <c r="C4690" s="1" t="s">
        <v>53</v>
      </c>
      <c r="D4690" s="1" t="s">
        <v>4594</v>
      </c>
      <c r="E4690" s="1" t="s">
        <v>4595</v>
      </c>
      <c r="F4690" s="1">
        <v>759</v>
      </c>
      <c r="G4690" s="1">
        <v>25.89</v>
      </c>
      <c r="H4690" s="1">
        <v>29</v>
      </c>
      <c r="J4690" s="1" t="s">
        <v>808</v>
      </c>
      <c r="K4690" s="9" t="str">
        <f t="shared" si="73"/>
        <v>TERCEIRA</v>
      </c>
    </row>
    <row r="4691" spans="1:11" ht="15" customHeight="1">
      <c r="A4691" s="1">
        <v>8</v>
      </c>
      <c r="B4691" s="1">
        <v>1965</v>
      </c>
      <c r="C4691" s="1" t="s">
        <v>53</v>
      </c>
      <c r="D4691" s="1" t="s">
        <v>4596</v>
      </c>
      <c r="E4691" s="1" t="s">
        <v>4597</v>
      </c>
      <c r="F4691" s="1">
        <v>2820</v>
      </c>
      <c r="G4691" s="1">
        <v>143.44</v>
      </c>
      <c r="H4691" s="1">
        <v>20</v>
      </c>
      <c r="J4691" s="1" t="s">
        <v>808</v>
      </c>
      <c r="K4691" s="9" t="str">
        <f t="shared" si="73"/>
        <v>TERCEIRA</v>
      </c>
    </row>
    <row r="4692" spans="1:11" ht="15" customHeight="1">
      <c r="A4692" s="1">
        <v>8</v>
      </c>
      <c r="B4692" s="1">
        <v>1965</v>
      </c>
      <c r="C4692" s="1" t="s">
        <v>53</v>
      </c>
      <c r="D4692" s="1" t="s">
        <v>4598</v>
      </c>
      <c r="E4692" s="1" t="s">
        <v>4599</v>
      </c>
      <c r="F4692" s="1">
        <v>132</v>
      </c>
      <c r="G4692" s="1">
        <v>6.41</v>
      </c>
      <c r="H4692" s="1">
        <v>21</v>
      </c>
      <c r="J4692" s="1" t="s">
        <v>808</v>
      </c>
      <c r="K4692" s="9" t="str">
        <f t="shared" si="73"/>
        <v>TERCEIRA</v>
      </c>
    </row>
    <row r="4693" spans="1:11" ht="15" customHeight="1">
      <c r="A4693" s="1">
        <v>8</v>
      </c>
      <c r="B4693" s="1">
        <v>1965</v>
      </c>
      <c r="C4693" s="1" t="s">
        <v>53</v>
      </c>
      <c r="D4693" s="1" t="s">
        <v>4600</v>
      </c>
      <c r="E4693" s="1" t="s">
        <v>4601</v>
      </c>
      <c r="F4693" s="1">
        <v>743</v>
      </c>
      <c r="G4693" s="1">
        <v>22.36</v>
      </c>
      <c r="H4693" s="1">
        <v>33</v>
      </c>
      <c r="J4693" s="1" t="s">
        <v>808</v>
      </c>
      <c r="K4693" s="9" t="str">
        <f t="shared" si="73"/>
        <v>TERCEIRA</v>
      </c>
    </row>
    <row r="4694" spans="1:11" ht="15" customHeight="1">
      <c r="A4694" s="1">
        <v>8</v>
      </c>
      <c r="B4694" s="1">
        <v>1965</v>
      </c>
      <c r="C4694" s="1" t="s">
        <v>53</v>
      </c>
      <c r="D4694" s="1" t="s">
        <v>4602</v>
      </c>
      <c r="E4694" s="1" t="s">
        <v>4603</v>
      </c>
      <c r="F4694" s="1">
        <v>6996</v>
      </c>
      <c r="G4694" s="1">
        <v>140.34</v>
      </c>
      <c r="H4694" s="1">
        <v>50</v>
      </c>
      <c r="J4694" s="1" t="s">
        <v>808</v>
      </c>
      <c r="K4694" s="9" t="str">
        <f t="shared" si="73"/>
        <v>TERCEIRA</v>
      </c>
    </row>
    <row r="4695" spans="1:11" ht="15" customHeight="1">
      <c r="A4695" s="1">
        <v>8</v>
      </c>
      <c r="B4695" s="1">
        <v>1965</v>
      </c>
      <c r="C4695" s="1" t="s">
        <v>53</v>
      </c>
      <c r="D4695" s="1" t="s">
        <v>4604</v>
      </c>
      <c r="E4695" s="1" t="s">
        <v>4605</v>
      </c>
      <c r="F4695" s="1">
        <v>198</v>
      </c>
      <c r="G4695" s="1">
        <v>15.19</v>
      </c>
      <c r="H4695" s="1">
        <v>13</v>
      </c>
      <c r="J4695" s="1" t="s">
        <v>808</v>
      </c>
      <c r="K4695" s="9" t="str">
        <f t="shared" si="73"/>
        <v>TERCEIRA</v>
      </c>
    </row>
    <row r="4696" spans="1:11" ht="15" customHeight="1">
      <c r="A4696" s="1">
        <v>8</v>
      </c>
      <c r="B4696" s="1">
        <v>1965</v>
      </c>
      <c r="C4696" s="1" t="s">
        <v>53</v>
      </c>
      <c r="D4696" s="1" t="s">
        <v>4606</v>
      </c>
      <c r="E4696" s="1" t="s">
        <v>4607</v>
      </c>
      <c r="F4696" s="1">
        <v>4321</v>
      </c>
      <c r="G4696" s="1">
        <v>86.04</v>
      </c>
      <c r="H4696" s="1">
        <v>50</v>
      </c>
      <c r="J4696" s="1" t="s">
        <v>808</v>
      </c>
      <c r="K4696" s="9" t="str">
        <f t="shared" si="73"/>
        <v>TERCEIRA</v>
      </c>
    </row>
    <row r="4697" spans="1:11" ht="15" customHeight="1">
      <c r="A4697" s="1">
        <v>8</v>
      </c>
      <c r="B4697" s="1">
        <v>1965</v>
      </c>
      <c r="C4697" s="1" t="s">
        <v>53</v>
      </c>
      <c r="D4697" s="1" t="s">
        <v>4608</v>
      </c>
      <c r="E4697" s="1" t="s">
        <v>4609</v>
      </c>
      <c r="F4697" s="1">
        <v>6603</v>
      </c>
      <c r="G4697" s="1">
        <v>126.13</v>
      </c>
      <c r="H4697" s="1">
        <v>52</v>
      </c>
      <c r="J4697" s="1" t="s">
        <v>808</v>
      </c>
      <c r="K4697" s="9" t="str">
        <f t="shared" si="73"/>
        <v>TERCEIRA</v>
      </c>
    </row>
    <row r="4698" spans="1:11" ht="15" customHeight="1">
      <c r="A4698" s="1">
        <v>8</v>
      </c>
      <c r="B4698" s="1">
        <v>1965</v>
      </c>
      <c r="C4698" s="1" t="s">
        <v>53</v>
      </c>
      <c r="D4698" s="1" t="s">
        <v>4610</v>
      </c>
      <c r="E4698" s="1" t="s">
        <v>4611</v>
      </c>
      <c r="F4698" s="1">
        <v>2319</v>
      </c>
      <c r="G4698" s="1">
        <v>79.989999999999995</v>
      </c>
      <c r="H4698" s="1">
        <v>29</v>
      </c>
      <c r="J4698" s="1" t="s">
        <v>808</v>
      </c>
      <c r="K4698" s="9" t="str">
        <f t="shared" si="73"/>
        <v>TERCEIRA</v>
      </c>
    </row>
    <row r="4699" spans="1:11" ht="15" customHeight="1">
      <c r="A4699" s="1">
        <v>8</v>
      </c>
      <c r="B4699" s="1">
        <v>1965</v>
      </c>
      <c r="C4699" s="1" t="s">
        <v>53</v>
      </c>
      <c r="D4699" s="1" t="s">
        <v>4612</v>
      </c>
      <c r="E4699" s="1" t="s">
        <v>4613</v>
      </c>
      <c r="F4699" s="1">
        <v>86</v>
      </c>
      <c r="G4699" s="1">
        <v>1.29</v>
      </c>
      <c r="H4699" s="1">
        <v>67</v>
      </c>
      <c r="J4699" s="1" t="s">
        <v>808</v>
      </c>
      <c r="K4699" s="9" t="str">
        <f t="shared" si="73"/>
        <v>TERCEIRA</v>
      </c>
    </row>
    <row r="4700" spans="1:11" ht="15" customHeight="1">
      <c r="A4700" s="1">
        <v>8</v>
      </c>
      <c r="B4700" s="1">
        <v>1965</v>
      </c>
      <c r="C4700" s="1" t="s">
        <v>53</v>
      </c>
      <c r="D4700" s="1" t="s">
        <v>4614</v>
      </c>
      <c r="E4700" s="1" t="s">
        <v>4615</v>
      </c>
      <c r="F4700" s="1">
        <v>3863</v>
      </c>
      <c r="G4700" s="1">
        <v>66.63</v>
      </c>
      <c r="H4700" s="1">
        <v>58</v>
      </c>
      <c r="J4700" s="1" t="s">
        <v>808</v>
      </c>
      <c r="K4700" s="9" t="str">
        <f t="shared" si="73"/>
        <v>TERCEIRA</v>
      </c>
    </row>
    <row r="4701" spans="1:11" ht="15" customHeight="1">
      <c r="A4701" s="1">
        <v>8</v>
      </c>
      <c r="B4701" s="1">
        <v>1965</v>
      </c>
      <c r="C4701" s="1" t="s">
        <v>53</v>
      </c>
      <c r="D4701" s="1" t="s">
        <v>4616</v>
      </c>
      <c r="E4701" s="1" t="s">
        <v>4617</v>
      </c>
      <c r="F4701" s="1">
        <v>4178</v>
      </c>
      <c r="G4701" s="1">
        <v>124.58</v>
      </c>
      <c r="H4701" s="1">
        <v>34</v>
      </c>
      <c r="J4701" s="1" t="s">
        <v>808</v>
      </c>
      <c r="K4701" s="9" t="str">
        <f t="shared" si="73"/>
        <v>TERCEIRA</v>
      </c>
    </row>
    <row r="4702" spans="1:11" ht="15" customHeight="1">
      <c r="A4702" s="1">
        <v>8</v>
      </c>
      <c r="B4702" s="1">
        <v>1965</v>
      </c>
      <c r="C4702" s="1" t="s">
        <v>53</v>
      </c>
      <c r="D4702" s="1" t="s">
        <v>4618</v>
      </c>
      <c r="E4702" s="1" t="s">
        <v>4619</v>
      </c>
      <c r="F4702" s="1">
        <v>1969</v>
      </c>
      <c r="G4702" s="1">
        <v>61.24</v>
      </c>
      <c r="H4702" s="1">
        <v>32</v>
      </c>
      <c r="J4702" s="1" t="s">
        <v>808</v>
      </c>
      <c r="K4702" s="9" t="str">
        <f t="shared" si="73"/>
        <v>TERCEIRA</v>
      </c>
    </row>
    <row r="4703" spans="1:11" ht="15" customHeight="1">
      <c r="A4703" s="1">
        <v>8</v>
      </c>
      <c r="B4703" s="1">
        <v>1965</v>
      </c>
      <c r="C4703" s="1" t="s">
        <v>53</v>
      </c>
      <c r="D4703" s="1" t="s">
        <v>4620</v>
      </c>
      <c r="E4703" s="1" t="s">
        <v>4621</v>
      </c>
      <c r="F4703" s="1">
        <v>222</v>
      </c>
      <c r="G4703" s="1">
        <v>9.68</v>
      </c>
      <c r="H4703" s="1">
        <v>23</v>
      </c>
      <c r="J4703" s="1" t="s">
        <v>808</v>
      </c>
      <c r="K4703" s="9" t="str">
        <f t="shared" si="73"/>
        <v>TERCEIRA</v>
      </c>
    </row>
    <row r="4704" spans="1:11" ht="15" customHeight="1">
      <c r="A4704" s="1">
        <v>8</v>
      </c>
      <c r="B4704" s="1">
        <v>1965</v>
      </c>
      <c r="C4704" s="1" t="s">
        <v>53</v>
      </c>
      <c r="D4704" s="1" t="s">
        <v>4622</v>
      </c>
      <c r="E4704" s="1" t="s">
        <v>4623</v>
      </c>
      <c r="F4704" s="1">
        <v>42</v>
      </c>
      <c r="G4704" s="1">
        <v>1.54</v>
      </c>
      <c r="H4704" s="1">
        <v>27</v>
      </c>
      <c r="J4704" s="1" t="s">
        <v>808</v>
      </c>
      <c r="K4704" s="9" t="str">
        <f t="shared" si="73"/>
        <v>TERCEIRA</v>
      </c>
    </row>
    <row r="4705" spans="1:11" ht="15" customHeight="1">
      <c r="A4705" s="1">
        <v>8</v>
      </c>
      <c r="B4705" s="1">
        <v>1965</v>
      </c>
      <c r="C4705" s="1" t="s">
        <v>53</v>
      </c>
      <c r="D4705" s="1" t="s">
        <v>4624</v>
      </c>
      <c r="E4705" s="1" t="s">
        <v>4625</v>
      </c>
      <c r="F4705" s="1">
        <v>2653</v>
      </c>
      <c r="G4705" s="1">
        <v>60.91</v>
      </c>
      <c r="H4705" s="1">
        <v>44</v>
      </c>
      <c r="J4705" s="1" t="s">
        <v>808</v>
      </c>
      <c r="K4705" s="9" t="str">
        <f t="shared" si="73"/>
        <v>TERCEIRA</v>
      </c>
    </row>
    <row r="4706" spans="1:11" ht="15" customHeight="1">
      <c r="A4706" s="1">
        <v>8</v>
      </c>
      <c r="B4706" s="1">
        <v>1965</v>
      </c>
      <c r="C4706" s="1" t="s">
        <v>53</v>
      </c>
      <c r="D4706" s="1" t="s">
        <v>4626</v>
      </c>
      <c r="E4706" s="1" t="s">
        <v>4627</v>
      </c>
      <c r="F4706" s="1">
        <v>1168</v>
      </c>
      <c r="G4706" s="1">
        <v>33</v>
      </c>
      <c r="H4706" s="1">
        <v>35</v>
      </c>
      <c r="J4706" s="1" t="s">
        <v>808</v>
      </c>
      <c r="K4706" s="9" t="str">
        <f t="shared" si="73"/>
        <v>TERCEIRA</v>
      </c>
    </row>
    <row r="4707" spans="1:11" ht="15" customHeight="1">
      <c r="A4707" s="1">
        <v>8</v>
      </c>
      <c r="B4707" s="1">
        <v>1965</v>
      </c>
      <c r="C4707" s="1" t="s">
        <v>53</v>
      </c>
      <c r="D4707" s="1" t="s">
        <v>4628</v>
      </c>
      <c r="E4707" s="1" t="s">
        <v>4629</v>
      </c>
      <c r="F4707" s="1">
        <v>4111</v>
      </c>
      <c r="G4707" s="1">
        <v>60.13</v>
      </c>
      <c r="H4707" s="1">
        <v>68</v>
      </c>
      <c r="J4707" s="1" t="s">
        <v>808</v>
      </c>
      <c r="K4707" s="9" t="str">
        <f t="shared" si="73"/>
        <v>TERCEIRA</v>
      </c>
    </row>
    <row r="4708" spans="1:11" ht="15" customHeight="1">
      <c r="A4708" s="1">
        <v>8</v>
      </c>
      <c r="B4708" s="1">
        <v>1965</v>
      </c>
      <c r="C4708" s="1" t="s">
        <v>53</v>
      </c>
      <c r="D4708" s="1" t="s">
        <v>4630</v>
      </c>
      <c r="E4708" s="1" t="s">
        <v>4631</v>
      </c>
      <c r="F4708" s="1">
        <v>2658</v>
      </c>
      <c r="G4708" s="1">
        <v>60.2</v>
      </c>
      <c r="H4708" s="1">
        <v>44</v>
      </c>
      <c r="J4708" s="1" t="s">
        <v>808</v>
      </c>
      <c r="K4708" s="9" t="str">
        <f t="shared" si="73"/>
        <v>TERCEIRA</v>
      </c>
    </row>
    <row r="4709" spans="1:11" ht="15" customHeight="1">
      <c r="A4709" s="1">
        <v>8</v>
      </c>
      <c r="B4709" s="1">
        <v>1965</v>
      </c>
      <c r="C4709" s="1" t="s">
        <v>53</v>
      </c>
      <c r="D4709" s="1" t="s">
        <v>4632</v>
      </c>
      <c r="E4709" s="1" t="s">
        <v>4633</v>
      </c>
      <c r="F4709" s="1">
        <v>3256</v>
      </c>
      <c r="G4709" s="1">
        <v>87.02</v>
      </c>
      <c r="H4709" s="1">
        <v>37</v>
      </c>
      <c r="J4709" s="1" t="s">
        <v>808</v>
      </c>
      <c r="K4709" s="9" t="str">
        <f t="shared" si="73"/>
        <v>TERCEIRA</v>
      </c>
    </row>
    <row r="4710" spans="1:11" ht="15" customHeight="1">
      <c r="A4710" s="1">
        <v>8</v>
      </c>
      <c r="B4710" s="1">
        <v>1965</v>
      </c>
      <c r="C4710" s="1" t="s">
        <v>53</v>
      </c>
      <c r="D4710" s="1" t="s">
        <v>4634</v>
      </c>
      <c r="E4710" s="1" t="s">
        <v>4635</v>
      </c>
      <c r="F4710" s="1">
        <v>2847</v>
      </c>
      <c r="G4710" s="1">
        <v>94.39</v>
      </c>
      <c r="H4710" s="1">
        <v>30</v>
      </c>
      <c r="J4710" s="1" t="s">
        <v>808</v>
      </c>
      <c r="K4710" s="9" t="str">
        <f t="shared" si="73"/>
        <v>TERCEIRA</v>
      </c>
    </row>
    <row r="4711" spans="1:11" ht="15" customHeight="1">
      <c r="A4711" s="1">
        <v>8</v>
      </c>
      <c r="B4711" s="1">
        <v>1965</v>
      </c>
      <c r="C4711" s="1" t="s">
        <v>53</v>
      </c>
      <c r="D4711" s="1" t="s">
        <v>4636</v>
      </c>
      <c r="E4711" s="1" t="s">
        <v>4637</v>
      </c>
      <c r="F4711" s="1">
        <v>2785</v>
      </c>
      <c r="G4711" s="1">
        <v>63.58</v>
      </c>
      <c r="H4711" s="1">
        <v>44</v>
      </c>
      <c r="J4711" s="1" t="s">
        <v>808</v>
      </c>
      <c r="K4711" s="9" t="str">
        <f t="shared" si="73"/>
        <v>TERCEIRA</v>
      </c>
    </row>
    <row r="4712" spans="1:11" ht="15" customHeight="1">
      <c r="A4712" s="1">
        <v>8</v>
      </c>
      <c r="B4712" s="1">
        <v>1965</v>
      </c>
      <c r="C4712" s="1" t="s">
        <v>53</v>
      </c>
      <c r="D4712" s="1" t="s">
        <v>4638</v>
      </c>
      <c r="E4712" s="1" t="s">
        <v>4639</v>
      </c>
      <c r="F4712" s="1">
        <v>8702</v>
      </c>
      <c r="G4712" s="1">
        <v>106.77</v>
      </c>
      <c r="H4712" s="1">
        <v>82</v>
      </c>
      <c r="J4712" s="1" t="s">
        <v>808</v>
      </c>
      <c r="K4712" s="9" t="str">
        <f t="shared" si="73"/>
        <v>TERCEIRA</v>
      </c>
    </row>
    <row r="4713" spans="1:11" ht="15" customHeight="1">
      <c r="A4713" s="1">
        <v>8</v>
      </c>
      <c r="B4713" s="1">
        <v>1965</v>
      </c>
      <c r="C4713" s="1" t="s">
        <v>53</v>
      </c>
      <c r="D4713" s="1" t="s">
        <v>4640</v>
      </c>
      <c r="E4713" s="1" t="s">
        <v>4641</v>
      </c>
      <c r="F4713" s="1">
        <v>1283</v>
      </c>
      <c r="G4713" s="1">
        <v>38.159999999999997</v>
      </c>
      <c r="H4713" s="1">
        <v>34</v>
      </c>
      <c r="J4713" s="1" t="s">
        <v>808</v>
      </c>
      <c r="K4713" s="9" t="str">
        <f t="shared" si="73"/>
        <v>TERCEIRA</v>
      </c>
    </row>
    <row r="4714" spans="1:11" ht="15" customHeight="1">
      <c r="A4714" s="1">
        <v>8</v>
      </c>
      <c r="B4714" s="1">
        <v>1965</v>
      </c>
      <c r="C4714" s="1" t="s">
        <v>53</v>
      </c>
      <c r="D4714" s="1" t="s">
        <v>4642</v>
      </c>
      <c r="E4714" s="1" t="s">
        <v>4643</v>
      </c>
      <c r="F4714" s="1">
        <v>1044</v>
      </c>
      <c r="G4714" s="1">
        <v>39.200000000000003</v>
      </c>
      <c r="H4714" s="1">
        <v>27</v>
      </c>
      <c r="J4714" s="1" t="s">
        <v>808</v>
      </c>
      <c r="K4714" s="9" t="str">
        <f t="shared" si="73"/>
        <v>TERCEIRA</v>
      </c>
    </row>
    <row r="4715" spans="1:11" ht="15" customHeight="1">
      <c r="A4715" s="1">
        <v>8</v>
      </c>
      <c r="B4715" s="1">
        <v>1965</v>
      </c>
      <c r="C4715" s="1" t="s">
        <v>53</v>
      </c>
      <c r="D4715" s="1" t="s">
        <v>4644</v>
      </c>
      <c r="E4715" s="1" t="s">
        <v>4645</v>
      </c>
      <c r="F4715" s="1">
        <v>1145</v>
      </c>
      <c r="G4715" s="1">
        <v>29.52</v>
      </c>
      <c r="H4715" s="1">
        <v>39</v>
      </c>
      <c r="J4715" s="1" t="s">
        <v>808</v>
      </c>
      <c r="K4715" s="9" t="str">
        <f t="shared" si="73"/>
        <v>TERCEIRA</v>
      </c>
    </row>
    <row r="4716" spans="1:11" ht="15" customHeight="1">
      <c r="A4716" s="1">
        <v>8</v>
      </c>
      <c r="B4716" s="1">
        <v>1965</v>
      </c>
      <c r="C4716" s="1" t="s">
        <v>53</v>
      </c>
      <c r="D4716" s="1" t="s">
        <v>4646</v>
      </c>
      <c r="E4716" s="1" t="s">
        <v>4647</v>
      </c>
      <c r="F4716" s="1">
        <v>2115</v>
      </c>
      <c r="G4716" s="1">
        <v>46.98</v>
      </c>
      <c r="H4716" s="1">
        <v>45</v>
      </c>
      <c r="J4716" s="1" t="s">
        <v>808</v>
      </c>
      <c r="K4716" s="9" t="str">
        <f t="shared" si="73"/>
        <v>TERCEIRA</v>
      </c>
    </row>
    <row r="4717" spans="1:11" ht="15" customHeight="1">
      <c r="A4717" s="1">
        <v>8</v>
      </c>
      <c r="B4717" s="1">
        <v>1965</v>
      </c>
      <c r="C4717" s="1" t="s">
        <v>53</v>
      </c>
      <c r="D4717" s="1" t="s">
        <v>4648</v>
      </c>
      <c r="E4717" s="1" t="s">
        <v>4649</v>
      </c>
      <c r="F4717" s="1">
        <v>2588</v>
      </c>
      <c r="G4717" s="1">
        <v>69.709999999999994</v>
      </c>
      <c r="H4717" s="1">
        <v>37</v>
      </c>
      <c r="J4717" s="1" t="s">
        <v>808</v>
      </c>
      <c r="K4717" s="9" t="str">
        <f t="shared" si="73"/>
        <v>TERCEIRA</v>
      </c>
    </row>
    <row r="4718" spans="1:11" ht="15" customHeight="1">
      <c r="A4718" s="1">
        <v>8</v>
      </c>
      <c r="B4718" s="1">
        <v>1965</v>
      </c>
      <c r="C4718" s="1" t="s">
        <v>53</v>
      </c>
      <c r="D4718" s="1" t="s">
        <v>4650</v>
      </c>
      <c r="E4718" s="1" t="s">
        <v>4651</v>
      </c>
      <c r="F4718" s="1">
        <v>1004</v>
      </c>
      <c r="G4718" s="1">
        <v>39.1</v>
      </c>
      <c r="H4718" s="1">
        <v>26</v>
      </c>
      <c r="J4718" s="1" t="s">
        <v>808</v>
      </c>
      <c r="K4718" s="9" t="str">
        <f t="shared" si="73"/>
        <v>TERCEIRA</v>
      </c>
    </row>
    <row r="4719" spans="1:11" ht="15" customHeight="1">
      <c r="A4719" s="1">
        <v>8</v>
      </c>
      <c r="B4719" s="1">
        <v>1965</v>
      </c>
      <c r="C4719" s="1" t="s">
        <v>53</v>
      </c>
      <c r="D4719" s="1" t="s">
        <v>4652</v>
      </c>
      <c r="E4719" s="1" t="s">
        <v>4653</v>
      </c>
      <c r="F4719" s="1">
        <v>1961</v>
      </c>
      <c r="G4719" s="1">
        <v>55.4</v>
      </c>
      <c r="H4719" s="1">
        <v>35</v>
      </c>
      <c r="J4719" s="1" t="s">
        <v>808</v>
      </c>
      <c r="K4719" s="9" t="str">
        <f t="shared" si="73"/>
        <v>TERCEIRA</v>
      </c>
    </row>
    <row r="4720" spans="1:11" ht="15" customHeight="1">
      <c r="A4720" s="1">
        <v>8</v>
      </c>
      <c r="B4720" s="1">
        <v>1965</v>
      </c>
      <c r="C4720" s="1" t="s">
        <v>53</v>
      </c>
      <c r="D4720" s="1" t="s">
        <v>4654</v>
      </c>
      <c r="E4720" s="1" t="s">
        <v>4655</v>
      </c>
      <c r="F4720" s="1">
        <v>1004</v>
      </c>
      <c r="G4720" s="1">
        <v>22.71</v>
      </c>
      <c r="H4720" s="1">
        <v>44</v>
      </c>
      <c r="J4720" s="1" t="s">
        <v>808</v>
      </c>
      <c r="K4720" s="9" t="str">
        <f t="shared" si="73"/>
        <v>TERCEIRA</v>
      </c>
    </row>
    <row r="4721" spans="1:11" ht="15" customHeight="1">
      <c r="A4721" s="1">
        <v>8</v>
      </c>
      <c r="B4721" s="1">
        <v>1965</v>
      </c>
      <c r="C4721" s="1" t="s">
        <v>53</v>
      </c>
      <c r="D4721" s="1" t="s">
        <v>4656</v>
      </c>
      <c r="E4721" s="1" t="s">
        <v>4657</v>
      </c>
      <c r="F4721" s="1">
        <v>2626</v>
      </c>
      <c r="G4721" s="1">
        <v>66.87</v>
      </c>
      <c r="H4721" s="1">
        <v>39</v>
      </c>
      <c r="J4721" s="1" t="s">
        <v>808</v>
      </c>
      <c r="K4721" s="9" t="str">
        <f t="shared" si="73"/>
        <v>TERCEIRA</v>
      </c>
    </row>
    <row r="4722" spans="1:11" ht="15" customHeight="1">
      <c r="A4722" s="1">
        <v>8</v>
      </c>
      <c r="B4722" s="1">
        <v>1965</v>
      </c>
      <c r="C4722" s="1" t="s">
        <v>53</v>
      </c>
      <c r="D4722" s="1" t="s">
        <v>4658</v>
      </c>
      <c r="E4722" s="1" t="s">
        <v>4659</v>
      </c>
      <c r="F4722" s="1">
        <v>3043</v>
      </c>
      <c r="G4722" s="1">
        <v>73.91</v>
      </c>
      <c r="H4722" s="1">
        <v>41</v>
      </c>
      <c r="J4722" s="1" t="s">
        <v>808</v>
      </c>
      <c r="K4722" s="9" t="str">
        <f t="shared" si="73"/>
        <v>TERCEIRA</v>
      </c>
    </row>
    <row r="4723" spans="1:11" ht="15" customHeight="1">
      <c r="A4723" s="1">
        <v>8</v>
      </c>
      <c r="B4723" s="1">
        <v>1965</v>
      </c>
      <c r="C4723" s="1" t="s">
        <v>53</v>
      </c>
      <c r="D4723" s="1" t="s">
        <v>4660</v>
      </c>
      <c r="E4723" s="1" t="s">
        <v>4661</v>
      </c>
      <c r="F4723" s="1">
        <v>4544</v>
      </c>
      <c r="G4723" s="1">
        <v>79.86</v>
      </c>
      <c r="H4723" s="1">
        <v>57</v>
      </c>
      <c r="J4723" s="1" t="s">
        <v>808</v>
      </c>
      <c r="K4723" s="9" t="str">
        <f t="shared" si="73"/>
        <v>TERCEIRA</v>
      </c>
    </row>
    <row r="4724" spans="1:11" ht="15" customHeight="1">
      <c r="A4724" s="1">
        <v>8</v>
      </c>
      <c r="B4724" s="1">
        <v>1965</v>
      </c>
      <c r="C4724" s="1" t="s">
        <v>53</v>
      </c>
      <c r="D4724" s="1" t="s">
        <v>4662</v>
      </c>
      <c r="E4724" s="1" t="s">
        <v>4663</v>
      </c>
      <c r="F4724" s="1">
        <v>736</v>
      </c>
      <c r="G4724" s="1">
        <v>25</v>
      </c>
      <c r="H4724" s="1">
        <v>29</v>
      </c>
      <c r="J4724" s="1" t="s">
        <v>808</v>
      </c>
      <c r="K4724" s="9" t="str">
        <f t="shared" si="73"/>
        <v>TERCEIRA</v>
      </c>
    </row>
    <row r="4725" spans="1:11" ht="15" customHeight="1">
      <c r="A4725" s="1">
        <v>8</v>
      </c>
      <c r="B4725" s="1">
        <v>1965</v>
      </c>
      <c r="C4725" s="1" t="s">
        <v>53</v>
      </c>
      <c r="D4725" s="1" t="s">
        <v>4664</v>
      </c>
      <c r="E4725" s="1" t="s">
        <v>4665</v>
      </c>
      <c r="F4725" s="1">
        <v>5787</v>
      </c>
      <c r="G4725" s="1">
        <v>72.61</v>
      </c>
      <c r="H4725" s="1">
        <v>80</v>
      </c>
      <c r="J4725" s="1" t="s">
        <v>808</v>
      </c>
      <c r="K4725" s="9" t="str">
        <f t="shared" si="73"/>
        <v>TERCEIRA</v>
      </c>
    </row>
    <row r="4726" spans="1:11" ht="15" customHeight="1">
      <c r="A4726" s="1">
        <v>8</v>
      </c>
      <c r="B4726" s="1">
        <v>1965</v>
      </c>
      <c r="C4726" s="1" t="s">
        <v>53</v>
      </c>
      <c r="D4726" s="1" t="s">
        <v>4666</v>
      </c>
      <c r="E4726" s="1" t="s">
        <v>4667</v>
      </c>
      <c r="F4726" s="1">
        <v>6083</v>
      </c>
      <c r="G4726" s="1">
        <v>105.06</v>
      </c>
      <c r="H4726" s="1">
        <v>58</v>
      </c>
      <c r="J4726" s="1" t="s">
        <v>808</v>
      </c>
      <c r="K4726" s="9" t="str">
        <f t="shared" si="73"/>
        <v>TERCEIRA</v>
      </c>
    </row>
    <row r="4727" spans="1:11" ht="15" customHeight="1">
      <c r="A4727" s="1">
        <v>8</v>
      </c>
      <c r="B4727" s="1">
        <v>1965</v>
      </c>
      <c r="C4727" s="1" t="s">
        <v>53</v>
      </c>
      <c r="D4727" s="1" t="s">
        <v>4668</v>
      </c>
      <c r="E4727" s="1" t="s">
        <v>4669</v>
      </c>
      <c r="F4727" s="1">
        <v>612</v>
      </c>
      <c r="G4727" s="1">
        <v>21.04</v>
      </c>
      <c r="H4727" s="1">
        <v>29</v>
      </c>
      <c r="J4727" s="1" t="s">
        <v>808</v>
      </c>
      <c r="K4727" s="9" t="str">
        <f t="shared" si="73"/>
        <v>TERCEIRA</v>
      </c>
    </row>
    <row r="4728" spans="1:11" ht="15" customHeight="1">
      <c r="A4728" s="1">
        <v>8</v>
      </c>
      <c r="B4728" s="1">
        <v>1965</v>
      </c>
      <c r="C4728" s="1" t="s">
        <v>53</v>
      </c>
      <c r="D4728" s="1" t="s">
        <v>4670</v>
      </c>
      <c r="E4728" s="1" t="s">
        <v>4671</v>
      </c>
      <c r="F4728" s="1">
        <v>5470</v>
      </c>
      <c r="G4728" s="1">
        <v>68.34</v>
      </c>
      <c r="H4728" s="1">
        <v>80</v>
      </c>
      <c r="J4728" s="1" t="s">
        <v>808</v>
      </c>
      <c r="K4728" s="9" t="str">
        <f t="shared" si="73"/>
        <v>TERCEIRA</v>
      </c>
    </row>
    <row r="4729" spans="1:11" ht="15" customHeight="1">
      <c r="A4729" s="1">
        <v>8</v>
      </c>
      <c r="B4729" s="1">
        <v>1965</v>
      </c>
      <c r="C4729" s="1" t="s">
        <v>53</v>
      </c>
      <c r="D4729" s="1" t="s">
        <v>4672</v>
      </c>
      <c r="E4729" s="1" t="s">
        <v>4673</v>
      </c>
      <c r="F4729" s="1">
        <v>2374</v>
      </c>
      <c r="G4729" s="1">
        <v>57.68</v>
      </c>
      <c r="H4729" s="1">
        <v>41</v>
      </c>
      <c r="J4729" s="1" t="s">
        <v>808</v>
      </c>
      <c r="K4729" s="9" t="str">
        <f t="shared" si="73"/>
        <v>TERCEIRA</v>
      </c>
    </row>
    <row r="4730" spans="1:11" ht="15" customHeight="1">
      <c r="A4730" s="1">
        <v>8</v>
      </c>
      <c r="B4730" s="1">
        <v>1965</v>
      </c>
      <c r="C4730" s="1" t="s">
        <v>53</v>
      </c>
      <c r="D4730" s="1" t="s">
        <v>4674</v>
      </c>
      <c r="E4730" s="1" t="s">
        <v>4675</v>
      </c>
      <c r="F4730" s="1">
        <v>2284</v>
      </c>
      <c r="G4730" s="1">
        <v>49.75</v>
      </c>
      <c r="H4730" s="1">
        <v>46</v>
      </c>
      <c r="J4730" s="1" t="s">
        <v>808</v>
      </c>
      <c r="K4730" s="9" t="str">
        <f t="shared" si="73"/>
        <v>TERCEIRA</v>
      </c>
    </row>
    <row r="4731" spans="1:11" ht="15" customHeight="1">
      <c r="A4731" s="1">
        <v>8</v>
      </c>
      <c r="B4731" s="1">
        <v>1965</v>
      </c>
      <c r="C4731" s="1" t="s">
        <v>53</v>
      </c>
      <c r="D4731" s="1" t="s">
        <v>4676</v>
      </c>
      <c r="E4731" s="1" t="s">
        <v>4677</v>
      </c>
      <c r="F4731" s="1">
        <v>2433</v>
      </c>
      <c r="G4731" s="1">
        <v>49.71</v>
      </c>
      <c r="H4731" s="1">
        <v>49</v>
      </c>
      <c r="J4731" s="1" t="s">
        <v>808</v>
      </c>
      <c r="K4731" s="9" t="str">
        <f t="shared" si="73"/>
        <v>TERCEIRA</v>
      </c>
    </row>
    <row r="4732" spans="1:11" ht="15" customHeight="1">
      <c r="A4732" s="1">
        <v>8</v>
      </c>
      <c r="B4732" s="1">
        <v>1965</v>
      </c>
      <c r="C4732" s="1" t="s">
        <v>53</v>
      </c>
      <c r="D4732" s="1" t="s">
        <v>4678</v>
      </c>
      <c r="E4732" s="1" t="s">
        <v>4679</v>
      </c>
      <c r="F4732" s="1">
        <v>2111</v>
      </c>
      <c r="G4732" s="1">
        <v>50.59</v>
      </c>
      <c r="H4732" s="1">
        <v>42</v>
      </c>
      <c r="J4732" s="1" t="s">
        <v>808</v>
      </c>
      <c r="K4732" s="9" t="str">
        <f t="shared" si="73"/>
        <v>TERCEIRA</v>
      </c>
    </row>
    <row r="4733" spans="1:11" ht="15" customHeight="1">
      <c r="A4733" s="1">
        <v>8</v>
      </c>
      <c r="B4733" s="1">
        <v>1965</v>
      </c>
      <c r="C4733" s="1" t="s">
        <v>53</v>
      </c>
      <c r="D4733" s="1" t="s">
        <v>4680</v>
      </c>
      <c r="E4733" s="1" t="s">
        <v>4681</v>
      </c>
      <c r="F4733" s="1">
        <v>2208</v>
      </c>
      <c r="G4733" s="1">
        <v>53.49</v>
      </c>
      <c r="H4733" s="1">
        <v>41</v>
      </c>
      <c r="J4733" s="1" t="s">
        <v>808</v>
      </c>
      <c r="K4733" s="9" t="str">
        <f t="shared" si="73"/>
        <v>TERCEIRA</v>
      </c>
    </row>
    <row r="4734" spans="1:11" ht="15" customHeight="1">
      <c r="A4734" s="1">
        <v>8</v>
      </c>
      <c r="B4734" s="1">
        <v>1965</v>
      </c>
      <c r="C4734" s="1" t="s">
        <v>53</v>
      </c>
      <c r="D4734" s="1" t="s">
        <v>4682</v>
      </c>
      <c r="E4734" s="1" t="s">
        <v>4683</v>
      </c>
      <c r="F4734" s="1">
        <v>302</v>
      </c>
      <c r="G4734" s="1">
        <v>5.14</v>
      </c>
      <c r="H4734" s="1">
        <v>59</v>
      </c>
      <c r="J4734" s="1" t="s">
        <v>808</v>
      </c>
      <c r="K4734" s="9" t="str">
        <f t="shared" si="73"/>
        <v>TERCEIRA</v>
      </c>
    </row>
    <row r="4735" spans="1:11" ht="15" customHeight="1">
      <c r="A4735" s="1">
        <v>8</v>
      </c>
      <c r="B4735" s="1">
        <v>1965</v>
      </c>
      <c r="C4735" s="1" t="s">
        <v>21</v>
      </c>
      <c r="D4735" s="1" t="s">
        <v>4684</v>
      </c>
      <c r="E4735" s="1" t="s">
        <v>4685</v>
      </c>
      <c r="F4735" s="1">
        <v>343</v>
      </c>
      <c r="G4735" s="1">
        <v>45.76</v>
      </c>
      <c r="H4735" s="1">
        <v>7</v>
      </c>
      <c r="I4735" s="1">
        <v>0</v>
      </c>
      <c r="J4735" s="1" t="s">
        <v>808</v>
      </c>
      <c r="K4735" s="9" t="str">
        <f t="shared" si="73"/>
        <v>TERCEIRA</v>
      </c>
    </row>
    <row r="4736" spans="1:11" ht="15" customHeight="1">
      <c r="A4736" s="1">
        <v>8</v>
      </c>
      <c r="B4736" s="1">
        <v>1965</v>
      </c>
      <c r="C4736" s="1" t="s">
        <v>53</v>
      </c>
      <c r="D4736" s="1" t="s">
        <v>4684</v>
      </c>
      <c r="E4736" s="1" t="s">
        <v>4685</v>
      </c>
      <c r="F4736" s="1">
        <v>100</v>
      </c>
      <c r="G4736" s="1">
        <v>4.97</v>
      </c>
      <c r="H4736" s="1">
        <v>20</v>
      </c>
      <c r="J4736" s="1" t="s">
        <v>808</v>
      </c>
      <c r="K4736" s="9" t="str">
        <f t="shared" si="73"/>
        <v>TERCEIRA</v>
      </c>
    </row>
    <row r="4737" spans="1:11" ht="15" customHeight="1">
      <c r="A4737" s="1">
        <v>8</v>
      </c>
      <c r="B4737" s="1">
        <v>1965</v>
      </c>
      <c r="C4737" s="1" t="s">
        <v>21</v>
      </c>
      <c r="D4737" s="1" t="s">
        <v>4686</v>
      </c>
      <c r="E4737" s="1" t="s">
        <v>4687</v>
      </c>
      <c r="F4737" s="1">
        <v>719</v>
      </c>
      <c r="G4737" s="1">
        <v>104.96</v>
      </c>
      <c r="H4737" s="1">
        <v>7</v>
      </c>
      <c r="I4737" s="1">
        <v>0</v>
      </c>
      <c r="J4737" s="1" t="s">
        <v>808</v>
      </c>
      <c r="K4737" s="9" t="str">
        <f t="shared" si="73"/>
        <v>TERCEIRA</v>
      </c>
    </row>
    <row r="4738" spans="1:11" ht="15" customHeight="1">
      <c r="A4738" s="1">
        <v>8</v>
      </c>
      <c r="B4738" s="1">
        <v>1965</v>
      </c>
      <c r="C4738" s="1" t="s">
        <v>53</v>
      </c>
      <c r="D4738" s="1" t="s">
        <v>4686</v>
      </c>
      <c r="E4738" s="1" t="s">
        <v>4687</v>
      </c>
      <c r="F4738" s="1">
        <v>184</v>
      </c>
      <c r="G4738" s="1">
        <v>0.48</v>
      </c>
      <c r="H4738" s="1">
        <v>383</v>
      </c>
      <c r="J4738" s="1" t="s">
        <v>808</v>
      </c>
      <c r="K4738" s="9" t="str">
        <f t="shared" ref="K4738:K4801" si="74">IF(J4738&lt;&gt;"",IF(OR(UPPER(J4738)="TERCEIRO",UPPER(J4738)="TERCEIRA"),"TERCEIRA",IF(UPPER(J4738)="GPA","GPA",J4738)),IF(LEFT(D4738,1)="T","TERCEIRA","GPA"))</f>
        <v>TERCEIRA</v>
      </c>
    </row>
    <row r="4739" spans="1:11" ht="15" customHeight="1">
      <c r="A4739" s="1">
        <v>8</v>
      </c>
      <c r="B4739" s="1">
        <v>1965</v>
      </c>
      <c r="C4739" s="1" t="s">
        <v>53</v>
      </c>
      <c r="D4739" s="1" t="s">
        <v>4688</v>
      </c>
      <c r="E4739" s="1" t="s">
        <v>4689</v>
      </c>
      <c r="F4739" s="1">
        <v>141</v>
      </c>
      <c r="G4739" s="1">
        <v>9.61</v>
      </c>
      <c r="H4739" s="1">
        <v>15</v>
      </c>
      <c r="J4739" s="1" t="s">
        <v>808</v>
      </c>
      <c r="K4739" s="9" t="str">
        <f t="shared" si="74"/>
        <v>TERCEIRA</v>
      </c>
    </row>
    <row r="4740" spans="1:11" ht="15" customHeight="1">
      <c r="A4740" s="1">
        <v>8</v>
      </c>
      <c r="B4740" s="1">
        <v>1965</v>
      </c>
      <c r="C4740" s="1" t="s">
        <v>53</v>
      </c>
      <c r="D4740" s="1" t="s">
        <v>4690</v>
      </c>
      <c r="E4740" s="1" t="s">
        <v>4691</v>
      </c>
      <c r="F4740" s="1">
        <v>80</v>
      </c>
      <c r="G4740" s="1">
        <v>4.1100000000000003</v>
      </c>
      <c r="H4740" s="1">
        <v>19</v>
      </c>
      <c r="J4740" s="1" t="s">
        <v>808</v>
      </c>
      <c r="K4740" s="9" t="str">
        <f t="shared" si="74"/>
        <v>TERCEIRA</v>
      </c>
    </row>
    <row r="4741" spans="1:11" ht="15" customHeight="1">
      <c r="A4741" s="1">
        <v>8</v>
      </c>
      <c r="B4741" s="1">
        <v>1965</v>
      </c>
      <c r="C4741" s="1" t="s">
        <v>53</v>
      </c>
      <c r="D4741" s="1" t="s">
        <v>4692</v>
      </c>
      <c r="E4741" s="1" t="s">
        <v>4693</v>
      </c>
      <c r="F4741" s="1">
        <v>5027</v>
      </c>
      <c r="G4741" s="1">
        <v>64.45</v>
      </c>
      <c r="H4741" s="1">
        <v>78</v>
      </c>
      <c r="J4741" s="1" t="s">
        <v>808</v>
      </c>
      <c r="K4741" s="9" t="str">
        <f t="shared" si="74"/>
        <v>TERCEIRA</v>
      </c>
    </row>
    <row r="4742" spans="1:11" ht="15" customHeight="1">
      <c r="A4742" s="1">
        <v>8</v>
      </c>
      <c r="B4742" s="1">
        <v>1965</v>
      </c>
      <c r="C4742" s="1" t="s">
        <v>53</v>
      </c>
      <c r="D4742" s="1" t="s">
        <v>4694</v>
      </c>
      <c r="E4742" s="1" t="s">
        <v>4695</v>
      </c>
      <c r="F4742" s="1">
        <v>189</v>
      </c>
      <c r="G4742" s="1">
        <v>3.21</v>
      </c>
      <c r="H4742" s="1">
        <v>59</v>
      </c>
      <c r="J4742" s="1" t="s">
        <v>808</v>
      </c>
      <c r="K4742" s="9" t="str">
        <f t="shared" si="74"/>
        <v>TERCEIRA</v>
      </c>
    </row>
    <row r="4743" spans="1:11" ht="15" customHeight="1">
      <c r="A4743" s="1">
        <v>8</v>
      </c>
      <c r="B4743" s="1">
        <v>1965</v>
      </c>
      <c r="C4743" s="1" t="s">
        <v>53</v>
      </c>
      <c r="D4743" s="1" t="s">
        <v>4696</v>
      </c>
      <c r="E4743" s="1" t="s">
        <v>4697</v>
      </c>
      <c r="F4743" s="1">
        <v>4651</v>
      </c>
      <c r="G4743" s="1">
        <v>58.63</v>
      </c>
      <c r="H4743" s="1">
        <v>79</v>
      </c>
      <c r="J4743" s="1" t="s">
        <v>808</v>
      </c>
      <c r="K4743" s="9" t="str">
        <f t="shared" si="74"/>
        <v>TERCEIRA</v>
      </c>
    </row>
    <row r="4744" spans="1:11" ht="15" customHeight="1">
      <c r="A4744" s="1">
        <v>8</v>
      </c>
      <c r="B4744" s="1">
        <v>1965</v>
      </c>
      <c r="C4744" s="1" t="s">
        <v>21</v>
      </c>
      <c r="D4744" s="1" t="s">
        <v>4698</v>
      </c>
      <c r="E4744" s="1" t="s">
        <v>4699</v>
      </c>
      <c r="F4744" s="1">
        <v>54</v>
      </c>
      <c r="G4744" s="1">
        <v>23.42</v>
      </c>
      <c r="H4744" s="1">
        <v>2</v>
      </c>
      <c r="I4744" s="1">
        <v>0</v>
      </c>
      <c r="J4744" s="1" t="s">
        <v>808</v>
      </c>
      <c r="K4744" s="9" t="str">
        <f t="shared" si="74"/>
        <v>TERCEIRA</v>
      </c>
    </row>
    <row r="4745" spans="1:11" ht="15" customHeight="1">
      <c r="A4745" s="1">
        <v>8</v>
      </c>
      <c r="B4745" s="1">
        <v>1965</v>
      </c>
      <c r="C4745" s="1" t="s">
        <v>53</v>
      </c>
      <c r="D4745" s="1" t="s">
        <v>4700</v>
      </c>
      <c r="E4745" s="1" t="s">
        <v>4701</v>
      </c>
      <c r="F4745" s="1">
        <v>2900</v>
      </c>
      <c r="G4745" s="1">
        <v>52.78</v>
      </c>
      <c r="H4745" s="1">
        <v>55</v>
      </c>
      <c r="J4745" s="1" t="s">
        <v>808</v>
      </c>
      <c r="K4745" s="9" t="str">
        <f t="shared" si="74"/>
        <v>TERCEIRA</v>
      </c>
    </row>
    <row r="4746" spans="1:11" ht="15" customHeight="1">
      <c r="A4746" s="1">
        <v>8</v>
      </c>
      <c r="B4746" s="1">
        <v>1965</v>
      </c>
      <c r="C4746" s="1" t="s">
        <v>53</v>
      </c>
      <c r="D4746" s="1" t="s">
        <v>4702</v>
      </c>
      <c r="E4746" s="1" t="s">
        <v>4703</v>
      </c>
      <c r="F4746" s="1">
        <v>4592</v>
      </c>
      <c r="G4746" s="1">
        <v>53.92</v>
      </c>
      <c r="H4746" s="1">
        <v>85</v>
      </c>
      <c r="J4746" s="1" t="s">
        <v>808</v>
      </c>
      <c r="K4746" s="9" t="str">
        <f t="shared" si="74"/>
        <v>TERCEIRA</v>
      </c>
    </row>
    <row r="4747" spans="1:11" ht="15" customHeight="1">
      <c r="A4747" s="1">
        <v>8</v>
      </c>
      <c r="B4747" s="1">
        <v>1965</v>
      </c>
      <c r="C4747" s="1" t="s">
        <v>53</v>
      </c>
      <c r="D4747" s="1" t="s">
        <v>4704</v>
      </c>
      <c r="E4747" s="1" t="s">
        <v>4705</v>
      </c>
      <c r="F4747" s="1">
        <v>51</v>
      </c>
      <c r="G4747" s="1">
        <v>1.97</v>
      </c>
      <c r="H4747" s="1">
        <v>26</v>
      </c>
      <c r="J4747" s="1" t="s">
        <v>808</v>
      </c>
      <c r="K4747" s="9" t="str">
        <f t="shared" si="74"/>
        <v>TERCEIRA</v>
      </c>
    </row>
    <row r="4748" spans="1:11" ht="15" customHeight="1">
      <c r="A4748" s="1">
        <v>8</v>
      </c>
      <c r="B4748" s="1">
        <v>1965</v>
      </c>
      <c r="C4748" s="1" t="s">
        <v>53</v>
      </c>
      <c r="D4748" s="1" t="s">
        <v>4706</v>
      </c>
      <c r="E4748" s="1" t="s">
        <v>4707</v>
      </c>
      <c r="F4748" s="1">
        <v>365</v>
      </c>
      <c r="G4748" s="1">
        <v>7.94</v>
      </c>
      <c r="H4748" s="1">
        <v>46</v>
      </c>
      <c r="J4748" s="1" t="s">
        <v>808</v>
      </c>
      <c r="K4748" s="9" t="str">
        <f t="shared" si="74"/>
        <v>TERCEIRA</v>
      </c>
    </row>
    <row r="4749" spans="1:11" ht="15" customHeight="1">
      <c r="A4749" s="1">
        <v>8</v>
      </c>
      <c r="B4749" s="1">
        <v>1965</v>
      </c>
      <c r="C4749" s="1" t="s">
        <v>53</v>
      </c>
      <c r="D4749" s="1" t="s">
        <v>4708</v>
      </c>
      <c r="E4749" s="1" t="s">
        <v>4709</v>
      </c>
      <c r="F4749" s="1">
        <v>2862</v>
      </c>
      <c r="G4749" s="1">
        <v>60.81</v>
      </c>
      <c r="H4749" s="1">
        <v>47</v>
      </c>
      <c r="J4749" s="1" t="s">
        <v>808</v>
      </c>
      <c r="K4749" s="9" t="str">
        <f t="shared" si="74"/>
        <v>TERCEIRA</v>
      </c>
    </row>
    <row r="4750" spans="1:11" ht="15" customHeight="1">
      <c r="A4750" s="1">
        <v>8</v>
      </c>
      <c r="B4750" s="1">
        <v>1965</v>
      </c>
      <c r="C4750" s="1" t="s">
        <v>53</v>
      </c>
      <c r="D4750" s="1" t="s">
        <v>4710</v>
      </c>
      <c r="E4750" s="1" t="s">
        <v>4711</v>
      </c>
      <c r="F4750" s="1">
        <v>2462</v>
      </c>
      <c r="G4750" s="1">
        <v>71.41</v>
      </c>
      <c r="H4750" s="1">
        <v>34</v>
      </c>
      <c r="J4750" s="1" t="s">
        <v>808</v>
      </c>
      <c r="K4750" s="9" t="str">
        <f t="shared" si="74"/>
        <v>TERCEIRA</v>
      </c>
    </row>
    <row r="4751" spans="1:11" ht="15" customHeight="1">
      <c r="A4751" s="1">
        <v>8</v>
      </c>
      <c r="B4751" s="1">
        <v>1965</v>
      </c>
      <c r="C4751" s="1" t="s">
        <v>53</v>
      </c>
      <c r="D4751" s="1" t="s">
        <v>4712</v>
      </c>
      <c r="E4751" s="1" t="s">
        <v>4713</v>
      </c>
      <c r="F4751" s="1">
        <v>497</v>
      </c>
      <c r="G4751" s="1">
        <v>21.98</v>
      </c>
      <c r="H4751" s="1">
        <v>23</v>
      </c>
      <c r="J4751" s="1" t="s">
        <v>808</v>
      </c>
      <c r="K4751" s="9" t="str">
        <f t="shared" si="74"/>
        <v>TERCEIRA</v>
      </c>
    </row>
    <row r="4752" spans="1:11" ht="15" customHeight="1">
      <c r="A4752" s="1">
        <v>8</v>
      </c>
      <c r="B4752" s="1">
        <v>1965</v>
      </c>
      <c r="C4752" s="1" t="s">
        <v>53</v>
      </c>
      <c r="D4752" s="1" t="s">
        <v>4714</v>
      </c>
      <c r="E4752" s="1" t="s">
        <v>4715</v>
      </c>
      <c r="F4752" s="1">
        <v>3288</v>
      </c>
      <c r="G4752" s="1">
        <v>66.2</v>
      </c>
      <c r="H4752" s="1">
        <v>50</v>
      </c>
      <c r="J4752" s="1" t="s">
        <v>808</v>
      </c>
      <c r="K4752" s="9" t="str">
        <f t="shared" si="74"/>
        <v>TERCEIRA</v>
      </c>
    </row>
    <row r="4753" spans="1:11" ht="15" customHeight="1">
      <c r="A4753" s="1">
        <v>8</v>
      </c>
      <c r="B4753" s="1">
        <v>1965</v>
      </c>
      <c r="C4753" s="1" t="s">
        <v>53</v>
      </c>
      <c r="D4753" s="1" t="s">
        <v>4716</v>
      </c>
      <c r="E4753" s="1" t="s">
        <v>4717</v>
      </c>
      <c r="F4753" s="1">
        <v>1822</v>
      </c>
      <c r="G4753" s="1">
        <v>35.299999999999997</v>
      </c>
      <c r="H4753" s="1">
        <v>52</v>
      </c>
      <c r="J4753" s="1" t="s">
        <v>808</v>
      </c>
      <c r="K4753" s="9" t="str">
        <f t="shared" si="74"/>
        <v>TERCEIRA</v>
      </c>
    </row>
    <row r="4754" spans="1:11" ht="15" customHeight="1">
      <c r="A4754" s="1">
        <v>8</v>
      </c>
      <c r="B4754" s="1">
        <v>1965</v>
      </c>
      <c r="C4754" s="1" t="s">
        <v>53</v>
      </c>
      <c r="D4754" s="1" t="s">
        <v>4718</v>
      </c>
      <c r="E4754" s="1" t="s">
        <v>4719</v>
      </c>
      <c r="F4754" s="1">
        <v>242</v>
      </c>
      <c r="G4754" s="1">
        <v>5.66</v>
      </c>
      <c r="H4754" s="1">
        <v>43</v>
      </c>
      <c r="J4754" s="1" t="s">
        <v>808</v>
      </c>
      <c r="K4754" s="9" t="str">
        <f t="shared" si="74"/>
        <v>TERCEIRA</v>
      </c>
    </row>
    <row r="4755" spans="1:11" ht="15" customHeight="1">
      <c r="A4755" s="1">
        <v>8</v>
      </c>
      <c r="B4755" s="1">
        <v>1965</v>
      </c>
      <c r="C4755" s="1" t="s">
        <v>53</v>
      </c>
      <c r="D4755" s="1" t="s">
        <v>4720</v>
      </c>
      <c r="E4755" s="1" t="s">
        <v>4721</v>
      </c>
      <c r="F4755" s="1">
        <v>1775</v>
      </c>
      <c r="G4755" s="1">
        <v>29.47</v>
      </c>
      <c r="H4755" s="1">
        <v>60</v>
      </c>
      <c r="J4755" s="1" t="s">
        <v>808</v>
      </c>
      <c r="K4755" s="9" t="str">
        <f t="shared" si="74"/>
        <v>TERCEIRA</v>
      </c>
    </row>
    <row r="4756" spans="1:11" ht="15" customHeight="1">
      <c r="A4756" s="1">
        <v>8</v>
      </c>
      <c r="B4756" s="1">
        <v>1965</v>
      </c>
      <c r="C4756" s="1" t="s">
        <v>53</v>
      </c>
      <c r="D4756" s="1" t="s">
        <v>4722</v>
      </c>
      <c r="E4756" s="1" t="s">
        <v>4723</v>
      </c>
      <c r="F4756" s="1">
        <v>1739</v>
      </c>
      <c r="G4756" s="1">
        <v>30.01</v>
      </c>
      <c r="H4756" s="1">
        <v>58</v>
      </c>
      <c r="J4756" s="1" t="s">
        <v>808</v>
      </c>
      <c r="K4756" s="9" t="str">
        <f t="shared" si="74"/>
        <v>TERCEIRA</v>
      </c>
    </row>
    <row r="4757" spans="1:11" ht="15" customHeight="1">
      <c r="A4757" s="1">
        <v>8</v>
      </c>
      <c r="B4757" s="1">
        <v>1965</v>
      </c>
      <c r="C4757" s="1" t="s">
        <v>53</v>
      </c>
      <c r="D4757" s="1" t="s">
        <v>4724</v>
      </c>
      <c r="E4757" s="1" t="s">
        <v>4725</v>
      </c>
      <c r="F4757" s="1">
        <v>96</v>
      </c>
      <c r="G4757" s="1">
        <v>1.9</v>
      </c>
      <c r="H4757" s="1">
        <v>51</v>
      </c>
      <c r="J4757" s="1" t="s">
        <v>808</v>
      </c>
      <c r="K4757" s="9" t="str">
        <f t="shared" si="74"/>
        <v>TERCEIRA</v>
      </c>
    </row>
    <row r="4758" spans="1:11" ht="15" customHeight="1">
      <c r="A4758" s="1">
        <v>8</v>
      </c>
      <c r="B4758" s="1">
        <v>1965</v>
      </c>
      <c r="C4758" s="1" t="s">
        <v>21</v>
      </c>
      <c r="D4758" s="1" t="s">
        <v>4726</v>
      </c>
      <c r="E4758" s="1" t="s">
        <v>4727</v>
      </c>
      <c r="F4758" s="1">
        <v>182</v>
      </c>
      <c r="G4758" s="1">
        <v>78.239999999999995</v>
      </c>
      <c r="H4758" s="1">
        <v>2</v>
      </c>
      <c r="I4758" s="1">
        <v>0</v>
      </c>
      <c r="J4758" s="1" t="s">
        <v>808</v>
      </c>
      <c r="K4758" s="9" t="str">
        <f t="shared" si="74"/>
        <v>TERCEIRA</v>
      </c>
    </row>
    <row r="4759" spans="1:11" ht="15" customHeight="1">
      <c r="A4759" s="1">
        <v>8</v>
      </c>
      <c r="B4759" s="1">
        <v>1965</v>
      </c>
      <c r="C4759" s="1" t="s">
        <v>53</v>
      </c>
      <c r="D4759" s="1" t="s">
        <v>4728</v>
      </c>
      <c r="E4759" s="1" t="s">
        <v>4729</v>
      </c>
      <c r="F4759" s="1">
        <v>2186</v>
      </c>
      <c r="G4759" s="1">
        <v>38.21</v>
      </c>
      <c r="H4759" s="1">
        <v>57</v>
      </c>
      <c r="J4759" s="1" t="s">
        <v>808</v>
      </c>
      <c r="K4759" s="9" t="str">
        <f t="shared" si="74"/>
        <v>TERCEIRA</v>
      </c>
    </row>
    <row r="4760" spans="1:11" ht="15" customHeight="1">
      <c r="A4760" s="1">
        <v>8</v>
      </c>
      <c r="B4760" s="1">
        <v>1965</v>
      </c>
      <c r="C4760" s="1" t="s">
        <v>53</v>
      </c>
      <c r="D4760" s="1" t="s">
        <v>4730</v>
      </c>
      <c r="E4760" s="1" t="s">
        <v>4731</v>
      </c>
      <c r="F4760" s="1">
        <v>2329</v>
      </c>
      <c r="G4760" s="1">
        <v>57.06</v>
      </c>
      <c r="H4760" s="1">
        <v>41</v>
      </c>
      <c r="J4760" s="1" t="s">
        <v>808</v>
      </c>
      <c r="K4760" s="9" t="str">
        <f t="shared" si="74"/>
        <v>TERCEIRA</v>
      </c>
    </row>
    <row r="4761" spans="1:11" ht="15" customHeight="1">
      <c r="A4761" s="1">
        <v>8</v>
      </c>
      <c r="B4761" s="1">
        <v>1965</v>
      </c>
      <c r="C4761" s="1" t="s">
        <v>53</v>
      </c>
      <c r="D4761" s="1" t="s">
        <v>4732</v>
      </c>
      <c r="E4761" s="1" t="s">
        <v>4733</v>
      </c>
      <c r="F4761" s="1">
        <v>984</v>
      </c>
      <c r="G4761" s="1">
        <v>45.12</v>
      </c>
      <c r="H4761" s="1">
        <v>22</v>
      </c>
      <c r="J4761" s="1" t="s">
        <v>808</v>
      </c>
      <c r="K4761" s="9" t="str">
        <f t="shared" si="74"/>
        <v>TERCEIRA</v>
      </c>
    </row>
    <row r="4762" spans="1:11" ht="15" customHeight="1">
      <c r="A4762" s="1">
        <v>8</v>
      </c>
      <c r="B4762" s="1">
        <v>1965</v>
      </c>
      <c r="C4762" s="1" t="s">
        <v>53</v>
      </c>
      <c r="D4762" s="1" t="s">
        <v>4734</v>
      </c>
      <c r="E4762" s="1" t="s">
        <v>4735</v>
      </c>
      <c r="F4762" s="1">
        <v>1314</v>
      </c>
      <c r="G4762" s="1">
        <v>44.55</v>
      </c>
      <c r="H4762" s="1">
        <v>29</v>
      </c>
      <c r="J4762" s="1" t="s">
        <v>808</v>
      </c>
      <c r="K4762" s="9" t="str">
        <f t="shared" si="74"/>
        <v>TERCEIRA</v>
      </c>
    </row>
    <row r="4763" spans="1:11" ht="15" customHeight="1">
      <c r="A4763" s="1">
        <v>8</v>
      </c>
      <c r="B4763" s="1">
        <v>1965</v>
      </c>
      <c r="C4763" s="1" t="s">
        <v>53</v>
      </c>
      <c r="D4763" s="1" t="s">
        <v>4736</v>
      </c>
      <c r="E4763" s="1" t="s">
        <v>4737</v>
      </c>
      <c r="F4763" s="1">
        <v>4120</v>
      </c>
      <c r="G4763" s="1">
        <v>105.72</v>
      </c>
      <c r="H4763" s="1">
        <v>39</v>
      </c>
      <c r="J4763" s="1" t="s">
        <v>808</v>
      </c>
      <c r="K4763" s="9" t="str">
        <f t="shared" si="74"/>
        <v>TERCEIRA</v>
      </c>
    </row>
    <row r="4764" spans="1:11" ht="15" customHeight="1">
      <c r="A4764" s="1">
        <v>8</v>
      </c>
      <c r="B4764" s="1">
        <v>1965</v>
      </c>
      <c r="C4764" s="1" t="s">
        <v>53</v>
      </c>
      <c r="D4764" s="1" t="s">
        <v>4738</v>
      </c>
      <c r="E4764" s="1" t="s">
        <v>4739</v>
      </c>
      <c r="F4764" s="1">
        <v>2709</v>
      </c>
      <c r="G4764" s="1">
        <v>45.99</v>
      </c>
      <c r="H4764" s="1">
        <v>59</v>
      </c>
      <c r="J4764" s="1" t="s">
        <v>808</v>
      </c>
      <c r="K4764" s="9" t="str">
        <f t="shared" si="74"/>
        <v>TERCEIRA</v>
      </c>
    </row>
    <row r="4765" spans="1:11" ht="15" customHeight="1">
      <c r="A4765" s="1">
        <v>8</v>
      </c>
      <c r="B4765" s="1">
        <v>1965</v>
      </c>
      <c r="C4765" s="1" t="s">
        <v>21</v>
      </c>
      <c r="D4765" s="1" t="s">
        <v>4740</v>
      </c>
      <c r="E4765" s="1" t="s">
        <v>4741</v>
      </c>
      <c r="F4765" s="1">
        <v>449</v>
      </c>
      <c r="G4765" s="1">
        <v>71.27</v>
      </c>
      <c r="H4765" s="1">
        <v>6</v>
      </c>
      <c r="I4765" s="1">
        <v>0</v>
      </c>
      <c r="J4765" s="1" t="s">
        <v>808</v>
      </c>
      <c r="K4765" s="9" t="str">
        <f t="shared" si="74"/>
        <v>TERCEIRA</v>
      </c>
    </row>
    <row r="4766" spans="1:11" ht="15" customHeight="1">
      <c r="A4766" s="1">
        <v>8</v>
      </c>
      <c r="B4766" s="1">
        <v>1965</v>
      </c>
      <c r="C4766" s="1" t="s">
        <v>53</v>
      </c>
      <c r="D4766" s="1" t="s">
        <v>4742</v>
      </c>
      <c r="E4766" s="1" t="s">
        <v>4743</v>
      </c>
      <c r="F4766" s="1">
        <v>1762</v>
      </c>
      <c r="G4766" s="1">
        <v>44.88</v>
      </c>
      <c r="H4766" s="1">
        <v>39</v>
      </c>
      <c r="J4766" s="1" t="s">
        <v>808</v>
      </c>
      <c r="K4766" s="9" t="str">
        <f t="shared" si="74"/>
        <v>TERCEIRA</v>
      </c>
    </row>
    <row r="4767" spans="1:11" ht="15" customHeight="1">
      <c r="A4767" s="1">
        <v>8</v>
      </c>
      <c r="B4767" s="1">
        <v>1965</v>
      </c>
      <c r="C4767" s="1" t="s">
        <v>53</v>
      </c>
      <c r="D4767" s="1" t="s">
        <v>4744</v>
      </c>
      <c r="E4767" s="1" t="s">
        <v>4745</v>
      </c>
      <c r="F4767" s="1">
        <v>2913</v>
      </c>
      <c r="G4767" s="1">
        <v>83.86</v>
      </c>
      <c r="H4767" s="1">
        <v>35</v>
      </c>
      <c r="J4767" s="1" t="s">
        <v>808</v>
      </c>
      <c r="K4767" s="9" t="str">
        <f t="shared" si="74"/>
        <v>TERCEIRA</v>
      </c>
    </row>
    <row r="4768" spans="1:11" ht="15" customHeight="1">
      <c r="A4768" s="1">
        <v>8</v>
      </c>
      <c r="B4768" s="1">
        <v>1965</v>
      </c>
      <c r="C4768" s="1" t="s">
        <v>53</v>
      </c>
      <c r="D4768" s="1" t="s">
        <v>4746</v>
      </c>
      <c r="E4768" s="1" t="s">
        <v>4747</v>
      </c>
      <c r="F4768" s="1">
        <v>1607</v>
      </c>
      <c r="G4768" s="1">
        <v>40.700000000000003</v>
      </c>
      <c r="H4768" s="1">
        <v>39</v>
      </c>
      <c r="J4768" s="1" t="s">
        <v>808</v>
      </c>
      <c r="K4768" s="9" t="str">
        <f t="shared" si="74"/>
        <v>TERCEIRA</v>
      </c>
    </row>
    <row r="4769" spans="1:11" ht="15" customHeight="1">
      <c r="A4769" s="1">
        <v>8</v>
      </c>
      <c r="B4769" s="1">
        <v>1965</v>
      </c>
      <c r="C4769" s="1" t="s">
        <v>53</v>
      </c>
      <c r="D4769" s="1" t="s">
        <v>4748</v>
      </c>
      <c r="E4769" s="1" t="s">
        <v>4749</v>
      </c>
      <c r="F4769" s="1">
        <v>539</v>
      </c>
      <c r="G4769" s="1">
        <v>21.67</v>
      </c>
      <c r="H4769" s="1">
        <v>25</v>
      </c>
      <c r="J4769" s="1" t="s">
        <v>808</v>
      </c>
      <c r="K4769" s="9" t="str">
        <f t="shared" si="74"/>
        <v>TERCEIRA</v>
      </c>
    </row>
    <row r="4770" spans="1:11" ht="15" customHeight="1">
      <c r="A4770" s="1">
        <v>8</v>
      </c>
      <c r="B4770" s="1">
        <v>1965</v>
      </c>
      <c r="C4770" s="1" t="s">
        <v>53</v>
      </c>
      <c r="D4770" s="1" t="s">
        <v>4750</v>
      </c>
      <c r="E4770" s="1" t="s">
        <v>4751</v>
      </c>
      <c r="F4770" s="1">
        <v>2799</v>
      </c>
      <c r="G4770" s="1">
        <v>75.83</v>
      </c>
      <c r="H4770" s="1">
        <v>37</v>
      </c>
      <c r="J4770" s="1" t="s">
        <v>808</v>
      </c>
      <c r="K4770" s="9" t="str">
        <f t="shared" si="74"/>
        <v>TERCEIRA</v>
      </c>
    </row>
    <row r="4771" spans="1:11" ht="15" customHeight="1">
      <c r="A4771" s="1">
        <v>8</v>
      </c>
      <c r="B4771" s="1">
        <v>1965</v>
      </c>
      <c r="C4771" s="1" t="s">
        <v>53</v>
      </c>
      <c r="D4771" s="1" t="s">
        <v>4752</v>
      </c>
      <c r="E4771" s="1" t="s">
        <v>4753</v>
      </c>
      <c r="F4771" s="1">
        <v>2312</v>
      </c>
      <c r="G4771" s="1">
        <v>65.17</v>
      </c>
      <c r="H4771" s="1">
        <v>35</v>
      </c>
      <c r="J4771" s="1" t="s">
        <v>808</v>
      </c>
      <c r="K4771" s="9" t="str">
        <f t="shared" si="74"/>
        <v>TERCEIRA</v>
      </c>
    </row>
    <row r="4772" spans="1:11" ht="15" customHeight="1">
      <c r="A4772" s="1">
        <v>8</v>
      </c>
      <c r="B4772" s="1">
        <v>1965</v>
      </c>
      <c r="C4772" s="1" t="s">
        <v>53</v>
      </c>
      <c r="D4772" s="1" t="s">
        <v>4754</v>
      </c>
      <c r="E4772" s="1" t="s">
        <v>4755</v>
      </c>
      <c r="F4772" s="1">
        <v>2116</v>
      </c>
      <c r="G4772" s="1">
        <v>59.56</v>
      </c>
      <c r="H4772" s="1">
        <v>36</v>
      </c>
      <c r="J4772" s="1" t="s">
        <v>808</v>
      </c>
      <c r="K4772" s="9" t="str">
        <f t="shared" si="74"/>
        <v>TERCEIRA</v>
      </c>
    </row>
    <row r="4773" spans="1:11" ht="15" customHeight="1">
      <c r="A4773" s="1">
        <v>8</v>
      </c>
      <c r="B4773" s="1">
        <v>1965</v>
      </c>
      <c r="C4773" s="1" t="s">
        <v>53</v>
      </c>
      <c r="D4773" s="1" t="s">
        <v>4756</v>
      </c>
      <c r="E4773" s="1" t="s">
        <v>4757</v>
      </c>
      <c r="F4773" s="1">
        <v>2756</v>
      </c>
      <c r="G4773" s="1">
        <v>66.22</v>
      </c>
      <c r="H4773" s="1">
        <v>42</v>
      </c>
      <c r="J4773" s="1" t="s">
        <v>808</v>
      </c>
      <c r="K4773" s="9" t="str">
        <f t="shared" si="74"/>
        <v>TERCEIRA</v>
      </c>
    </row>
    <row r="4774" spans="1:11" ht="15" customHeight="1">
      <c r="A4774" s="1">
        <v>8</v>
      </c>
      <c r="B4774" s="1">
        <v>1965</v>
      </c>
      <c r="C4774" s="1" t="s">
        <v>53</v>
      </c>
      <c r="D4774" s="1" t="s">
        <v>4758</v>
      </c>
      <c r="E4774" s="1" t="s">
        <v>4759</v>
      </c>
      <c r="F4774" s="1">
        <v>351</v>
      </c>
      <c r="G4774" s="1">
        <v>9.48</v>
      </c>
      <c r="H4774" s="1">
        <v>37</v>
      </c>
      <c r="J4774" s="1" t="s">
        <v>808</v>
      </c>
      <c r="K4774" s="9" t="str">
        <f t="shared" si="74"/>
        <v>TERCEIRA</v>
      </c>
    </row>
    <row r="4775" spans="1:11" ht="15" customHeight="1">
      <c r="A4775" s="1">
        <v>8</v>
      </c>
      <c r="B4775" s="1">
        <v>1965</v>
      </c>
      <c r="C4775" s="1" t="s">
        <v>53</v>
      </c>
      <c r="D4775" s="1" t="s">
        <v>4760</v>
      </c>
      <c r="E4775" s="1" t="s">
        <v>4761</v>
      </c>
      <c r="F4775" s="1">
        <v>175</v>
      </c>
      <c r="G4775" s="1">
        <v>6.12</v>
      </c>
      <c r="H4775" s="1">
        <v>29</v>
      </c>
      <c r="J4775" s="1" t="s">
        <v>808</v>
      </c>
      <c r="K4775" s="9" t="str">
        <f t="shared" si="74"/>
        <v>TERCEIRA</v>
      </c>
    </row>
    <row r="4776" spans="1:11" ht="15" customHeight="1">
      <c r="A4776" s="1">
        <v>8</v>
      </c>
      <c r="B4776" s="1">
        <v>1965</v>
      </c>
      <c r="C4776" s="1" t="s">
        <v>53</v>
      </c>
      <c r="D4776" s="1" t="s">
        <v>4762</v>
      </c>
      <c r="E4776" s="1" t="s">
        <v>4763</v>
      </c>
      <c r="F4776" s="1">
        <v>684</v>
      </c>
      <c r="G4776" s="1">
        <v>22.78</v>
      </c>
      <c r="H4776" s="1">
        <v>30</v>
      </c>
      <c r="J4776" s="1" t="s">
        <v>808</v>
      </c>
      <c r="K4776" s="9" t="str">
        <f t="shared" si="74"/>
        <v>TERCEIRA</v>
      </c>
    </row>
    <row r="4777" spans="1:11" ht="15" customHeight="1">
      <c r="A4777" s="1">
        <v>8</v>
      </c>
      <c r="B4777" s="1">
        <v>1965</v>
      </c>
      <c r="C4777" s="1" t="s">
        <v>53</v>
      </c>
      <c r="D4777" s="1" t="s">
        <v>4764</v>
      </c>
      <c r="E4777" s="1" t="s">
        <v>4765</v>
      </c>
      <c r="F4777" s="1">
        <v>1523</v>
      </c>
      <c r="G4777" s="1">
        <v>39.729999999999997</v>
      </c>
      <c r="H4777" s="1">
        <v>38</v>
      </c>
      <c r="J4777" s="1" t="s">
        <v>808</v>
      </c>
      <c r="K4777" s="9" t="str">
        <f t="shared" si="74"/>
        <v>TERCEIRA</v>
      </c>
    </row>
    <row r="4778" spans="1:11" ht="15" customHeight="1">
      <c r="A4778" s="1">
        <v>8</v>
      </c>
      <c r="B4778" s="1">
        <v>1965</v>
      </c>
      <c r="C4778" s="1" t="s">
        <v>53</v>
      </c>
      <c r="D4778" s="1" t="s">
        <v>4766</v>
      </c>
      <c r="E4778" s="1" t="s">
        <v>4767</v>
      </c>
      <c r="F4778" s="1">
        <v>1918</v>
      </c>
      <c r="G4778" s="1">
        <v>51.7</v>
      </c>
      <c r="H4778" s="1">
        <v>37</v>
      </c>
      <c r="J4778" s="1" t="s">
        <v>808</v>
      </c>
      <c r="K4778" s="9" t="str">
        <f t="shared" si="74"/>
        <v>TERCEIRA</v>
      </c>
    </row>
    <row r="4779" spans="1:11" ht="15" customHeight="1">
      <c r="A4779" s="1">
        <v>8</v>
      </c>
      <c r="B4779" s="1">
        <v>1965</v>
      </c>
      <c r="C4779" s="1" t="s">
        <v>53</v>
      </c>
      <c r="D4779" s="1" t="s">
        <v>4768</v>
      </c>
      <c r="E4779" s="1" t="s">
        <v>4769</v>
      </c>
      <c r="F4779" s="1">
        <v>885</v>
      </c>
      <c r="G4779" s="1">
        <v>30.6</v>
      </c>
      <c r="H4779" s="1">
        <v>29</v>
      </c>
      <c r="J4779" s="1" t="s">
        <v>808</v>
      </c>
      <c r="K4779" s="9" t="str">
        <f t="shared" si="74"/>
        <v>TERCEIRA</v>
      </c>
    </row>
    <row r="4780" spans="1:11" ht="15" customHeight="1">
      <c r="A4780" s="1">
        <v>8</v>
      </c>
      <c r="B4780" s="1">
        <v>1965</v>
      </c>
      <c r="C4780" s="1" t="s">
        <v>53</v>
      </c>
      <c r="D4780" s="1" t="s">
        <v>4770</v>
      </c>
      <c r="E4780" s="1" t="s">
        <v>4771</v>
      </c>
      <c r="F4780" s="1">
        <v>1604</v>
      </c>
      <c r="G4780" s="1">
        <v>46.49</v>
      </c>
      <c r="H4780" s="1">
        <v>35</v>
      </c>
      <c r="J4780" s="1" t="s">
        <v>808</v>
      </c>
      <c r="K4780" s="9" t="str">
        <f t="shared" si="74"/>
        <v>TERCEIRA</v>
      </c>
    </row>
    <row r="4781" spans="1:11" ht="15" customHeight="1">
      <c r="A4781" s="1">
        <v>8</v>
      </c>
      <c r="B4781" s="1">
        <v>1965</v>
      </c>
      <c r="C4781" s="1" t="s">
        <v>53</v>
      </c>
      <c r="D4781" s="1" t="s">
        <v>4772</v>
      </c>
      <c r="E4781" s="1" t="s">
        <v>4773</v>
      </c>
      <c r="F4781" s="1">
        <v>2031</v>
      </c>
      <c r="G4781" s="1">
        <v>49.76</v>
      </c>
      <c r="H4781" s="1">
        <v>41</v>
      </c>
      <c r="J4781" s="1" t="s">
        <v>808</v>
      </c>
      <c r="K4781" s="9" t="str">
        <f t="shared" si="74"/>
        <v>TERCEIRA</v>
      </c>
    </row>
    <row r="4782" spans="1:11" ht="15" customHeight="1">
      <c r="A4782" s="1">
        <v>8</v>
      </c>
      <c r="B4782" s="1">
        <v>1965</v>
      </c>
      <c r="C4782" s="1" t="s">
        <v>53</v>
      </c>
      <c r="D4782" s="1" t="s">
        <v>4774</v>
      </c>
      <c r="E4782" s="1" t="s">
        <v>4775</v>
      </c>
      <c r="F4782" s="1">
        <v>82</v>
      </c>
      <c r="G4782" s="1">
        <v>5.53</v>
      </c>
      <c r="H4782" s="1">
        <v>15</v>
      </c>
      <c r="J4782" s="1" t="s">
        <v>808</v>
      </c>
      <c r="K4782" s="9" t="str">
        <f t="shared" si="74"/>
        <v>TERCEIRA</v>
      </c>
    </row>
    <row r="4783" spans="1:11" ht="15" customHeight="1">
      <c r="A4783" s="1">
        <v>8</v>
      </c>
      <c r="B4783" s="1">
        <v>1965</v>
      </c>
      <c r="C4783" s="1" t="s">
        <v>53</v>
      </c>
      <c r="D4783" s="1" t="s">
        <v>4776</v>
      </c>
      <c r="E4783" s="1" t="s">
        <v>4777</v>
      </c>
      <c r="F4783" s="1">
        <v>679</v>
      </c>
      <c r="G4783" s="1">
        <v>22.95</v>
      </c>
      <c r="H4783" s="1">
        <v>30</v>
      </c>
      <c r="J4783" s="1" t="s">
        <v>808</v>
      </c>
      <c r="K4783" s="9" t="str">
        <f t="shared" si="74"/>
        <v>TERCEIRA</v>
      </c>
    </row>
    <row r="4784" spans="1:11" ht="15" customHeight="1">
      <c r="A4784" s="1">
        <v>8</v>
      </c>
      <c r="B4784" s="1">
        <v>1965</v>
      </c>
      <c r="C4784" s="1" t="s">
        <v>53</v>
      </c>
      <c r="D4784" s="1" t="s">
        <v>4778</v>
      </c>
      <c r="E4784" s="1" t="s">
        <v>4779</v>
      </c>
      <c r="F4784" s="1">
        <v>893</v>
      </c>
      <c r="G4784" s="1">
        <v>22.53</v>
      </c>
      <c r="H4784" s="1">
        <v>40</v>
      </c>
      <c r="J4784" s="1" t="s">
        <v>808</v>
      </c>
      <c r="K4784" s="9" t="str">
        <f t="shared" si="74"/>
        <v>TERCEIRA</v>
      </c>
    </row>
    <row r="4785" spans="1:11" ht="15" customHeight="1">
      <c r="A4785" s="1">
        <v>8</v>
      </c>
      <c r="B4785" s="1">
        <v>1965</v>
      </c>
      <c r="C4785" s="1" t="s">
        <v>53</v>
      </c>
      <c r="D4785" s="1" t="s">
        <v>4780</v>
      </c>
      <c r="E4785" s="1" t="s">
        <v>4781</v>
      </c>
      <c r="F4785" s="1">
        <v>364</v>
      </c>
      <c r="G4785" s="1">
        <v>11.86</v>
      </c>
      <c r="H4785" s="1">
        <v>31</v>
      </c>
      <c r="J4785" s="1" t="s">
        <v>808</v>
      </c>
      <c r="K4785" s="9" t="str">
        <f t="shared" si="74"/>
        <v>TERCEIRA</v>
      </c>
    </row>
    <row r="4786" spans="1:11" ht="15" customHeight="1">
      <c r="A4786" s="1">
        <v>8</v>
      </c>
      <c r="B4786" s="1">
        <v>1965</v>
      </c>
      <c r="C4786" s="1" t="s">
        <v>53</v>
      </c>
      <c r="D4786" s="1" t="s">
        <v>2829</v>
      </c>
      <c r="E4786" s="1" t="s">
        <v>2830</v>
      </c>
      <c r="F4786" s="1">
        <v>268</v>
      </c>
      <c r="G4786" s="1">
        <v>3.96</v>
      </c>
      <c r="H4786" s="1">
        <v>68</v>
      </c>
      <c r="J4786" s="1" t="s">
        <v>808</v>
      </c>
      <c r="K4786" s="9" t="str">
        <f t="shared" si="74"/>
        <v>TERCEIRA</v>
      </c>
    </row>
    <row r="4787" spans="1:11" ht="15" customHeight="1">
      <c r="A4787" s="1">
        <v>8</v>
      </c>
      <c r="B4787" s="1">
        <v>1965</v>
      </c>
      <c r="C4787" s="1" t="s">
        <v>53</v>
      </c>
      <c r="D4787" s="1" t="s">
        <v>2831</v>
      </c>
      <c r="E4787" s="1" t="s">
        <v>2832</v>
      </c>
      <c r="F4787" s="1">
        <v>11306</v>
      </c>
      <c r="G4787" s="1">
        <v>120.4</v>
      </c>
      <c r="H4787" s="1">
        <v>94</v>
      </c>
      <c r="J4787" s="1" t="s">
        <v>808</v>
      </c>
      <c r="K4787" s="9" t="str">
        <f t="shared" si="74"/>
        <v>TERCEIRA</v>
      </c>
    </row>
    <row r="4788" spans="1:11" ht="15" customHeight="1">
      <c r="A4788" s="1">
        <v>8</v>
      </c>
      <c r="B4788" s="1">
        <v>1965</v>
      </c>
      <c r="C4788" s="1" t="s">
        <v>53</v>
      </c>
      <c r="D4788" s="1" t="s">
        <v>2833</v>
      </c>
      <c r="E4788" s="1" t="s">
        <v>2834</v>
      </c>
      <c r="F4788" s="1">
        <v>3979</v>
      </c>
      <c r="G4788" s="1">
        <v>86.64</v>
      </c>
      <c r="H4788" s="1">
        <v>46</v>
      </c>
      <c r="J4788" s="1" t="s">
        <v>808</v>
      </c>
      <c r="K4788" s="9" t="str">
        <f t="shared" si="74"/>
        <v>TERCEIRA</v>
      </c>
    </row>
    <row r="4789" spans="1:11" ht="15" customHeight="1">
      <c r="A4789" s="1">
        <v>8</v>
      </c>
      <c r="B4789" s="1">
        <v>1965</v>
      </c>
      <c r="C4789" s="1" t="s">
        <v>53</v>
      </c>
      <c r="D4789" s="1" t="s">
        <v>2837</v>
      </c>
      <c r="E4789" s="1" t="s">
        <v>2838</v>
      </c>
      <c r="F4789" s="1">
        <v>8849</v>
      </c>
      <c r="G4789" s="1">
        <v>164.73</v>
      </c>
      <c r="H4789" s="1">
        <v>54</v>
      </c>
      <c r="J4789" s="1" t="s">
        <v>808</v>
      </c>
      <c r="K4789" s="9" t="str">
        <f t="shared" si="74"/>
        <v>TERCEIRA</v>
      </c>
    </row>
    <row r="4790" spans="1:11" ht="15" customHeight="1">
      <c r="A4790" s="1">
        <v>8</v>
      </c>
      <c r="B4790" s="1">
        <v>1965</v>
      </c>
      <c r="C4790" s="1" t="s">
        <v>53</v>
      </c>
      <c r="D4790" s="1" t="s">
        <v>2839</v>
      </c>
      <c r="E4790" s="1" t="s">
        <v>2840</v>
      </c>
      <c r="F4790" s="1">
        <v>13501</v>
      </c>
      <c r="G4790" s="1">
        <v>130.85</v>
      </c>
      <c r="H4790" s="1">
        <v>103</v>
      </c>
      <c r="J4790" s="1" t="s">
        <v>808</v>
      </c>
      <c r="K4790" s="9" t="str">
        <f t="shared" si="74"/>
        <v>TERCEIRA</v>
      </c>
    </row>
    <row r="4791" spans="1:11" ht="15" customHeight="1">
      <c r="A4791" s="1">
        <v>8</v>
      </c>
      <c r="B4791" s="1">
        <v>1965</v>
      </c>
      <c r="C4791" s="1" t="s">
        <v>53</v>
      </c>
      <c r="D4791" s="1" t="s">
        <v>2841</v>
      </c>
      <c r="E4791" s="1" t="s">
        <v>2842</v>
      </c>
      <c r="F4791" s="1">
        <v>12939</v>
      </c>
      <c r="G4791" s="1">
        <v>159.27000000000001</v>
      </c>
      <c r="H4791" s="1">
        <v>81</v>
      </c>
      <c r="J4791" s="1" t="s">
        <v>808</v>
      </c>
      <c r="K4791" s="9" t="str">
        <f t="shared" si="74"/>
        <v>TERCEIRA</v>
      </c>
    </row>
    <row r="4792" spans="1:11" ht="15" customHeight="1">
      <c r="A4792" s="1">
        <v>8</v>
      </c>
      <c r="B4792" s="1">
        <v>1965</v>
      </c>
      <c r="C4792" s="1" t="s">
        <v>53</v>
      </c>
      <c r="D4792" s="1" t="s">
        <v>2843</v>
      </c>
      <c r="E4792" s="1" t="s">
        <v>2844</v>
      </c>
      <c r="F4792" s="1">
        <v>886</v>
      </c>
      <c r="G4792" s="1">
        <v>22.64</v>
      </c>
      <c r="H4792" s="1">
        <v>39</v>
      </c>
      <c r="J4792" s="1" t="s">
        <v>808</v>
      </c>
      <c r="K4792" s="9" t="str">
        <f t="shared" si="74"/>
        <v>TERCEIRA</v>
      </c>
    </row>
    <row r="4793" spans="1:11" ht="15" customHeight="1">
      <c r="A4793" s="1">
        <v>8</v>
      </c>
      <c r="B4793" s="1">
        <v>1965</v>
      </c>
      <c r="C4793" s="1" t="s">
        <v>53</v>
      </c>
      <c r="D4793" s="1" t="s">
        <v>2845</v>
      </c>
      <c r="E4793" s="1" t="s">
        <v>2846</v>
      </c>
      <c r="F4793" s="1">
        <v>2011</v>
      </c>
      <c r="G4793" s="1">
        <v>45.73</v>
      </c>
      <c r="H4793" s="1">
        <v>44</v>
      </c>
      <c r="J4793" s="1" t="s">
        <v>808</v>
      </c>
      <c r="K4793" s="9" t="str">
        <f t="shared" si="74"/>
        <v>TERCEIRA</v>
      </c>
    </row>
    <row r="4794" spans="1:11" ht="15" customHeight="1">
      <c r="A4794" s="1">
        <v>8</v>
      </c>
      <c r="B4794" s="1">
        <v>1965</v>
      </c>
      <c r="C4794" s="1" t="s">
        <v>53</v>
      </c>
      <c r="D4794" s="1" t="s">
        <v>2847</v>
      </c>
      <c r="E4794" s="1" t="s">
        <v>2848</v>
      </c>
      <c r="F4794" s="1">
        <v>8833</v>
      </c>
      <c r="G4794" s="1">
        <v>112.79</v>
      </c>
      <c r="H4794" s="1">
        <v>78</v>
      </c>
      <c r="J4794" s="1" t="s">
        <v>808</v>
      </c>
      <c r="K4794" s="9" t="str">
        <f t="shared" si="74"/>
        <v>TERCEIRA</v>
      </c>
    </row>
    <row r="4795" spans="1:11" ht="15" customHeight="1">
      <c r="A4795" s="1">
        <v>8</v>
      </c>
      <c r="B4795" s="1">
        <v>1965</v>
      </c>
      <c r="C4795" s="1" t="s">
        <v>53</v>
      </c>
      <c r="D4795" s="1" t="s">
        <v>2849</v>
      </c>
      <c r="E4795" s="1" t="s">
        <v>2850</v>
      </c>
      <c r="F4795" s="1">
        <v>9255</v>
      </c>
      <c r="G4795" s="1">
        <v>143.18</v>
      </c>
      <c r="H4795" s="1">
        <v>65</v>
      </c>
      <c r="J4795" s="1" t="s">
        <v>808</v>
      </c>
      <c r="K4795" s="9" t="str">
        <f t="shared" si="74"/>
        <v>TERCEIRA</v>
      </c>
    </row>
    <row r="4796" spans="1:11" ht="15" customHeight="1">
      <c r="A4796" s="1">
        <v>8</v>
      </c>
      <c r="B4796" s="1">
        <v>1965</v>
      </c>
      <c r="C4796" s="1" t="s">
        <v>53</v>
      </c>
      <c r="D4796" s="1" t="s">
        <v>2853</v>
      </c>
      <c r="E4796" s="1" t="s">
        <v>2854</v>
      </c>
      <c r="F4796" s="1">
        <v>5589</v>
      </c>
      <c r="G4796" s="1">
        <v>152.05000000000001</v>
      </c>
      <c r="H4796" s="1">
        <v>37</v>
      </c>
      <c r="J4796" s="1" t="s">
        <v>808</v>
      </c>
      <c r="K4796" s="9" t="str">
        <f t="shared" si="74"/>
        <v>TERCEIRA</v>
      </c>
    </row>
    <row r="4797" spans="1:11" ht="15" customHeight="1">
      <c r="A4797" s="1">
        <v>8</v>
      </c>
      <c r="B4797" s="1">
        <v>1965</v>
      </c>
      <c r="C4797" s="1" t="s">
        <v>53</v>
      </c>
      <c r="D4797" s="1" t="s">
        <v>2855</v>
      </c>
      <c r="E4797" s="1" t="s">
        <v>2856</v>
      </c>
      <c r="F4797" s="1">
        <v>5879</v>
      </c>
      <c r="G4797" s="1">
        <v>119.74</v>
      </c>
      <c r="H4797" s="1">
        <v>49</v>
      </c>
      <c r="J4797" s="1" t="s">
        <v>808</v>
      </c>
      <c r="K4797" s="9" t="str">
        <f t="shared" si="74"/>
        <v>TERCEIRA</v>
      </c>
    </row>
    <row r="4798" spans="1:11" ht="15" customHeight="1">
      <c r="A4798" s="1">
        <v>8</v>
      </c>
      <c r="B4798" s="1">
        <v>1965</v>
      </c>
      <c r="C4798" s="1" t="s">
        <v>53</v>
      </c>
      <c r="D4798" s="1" t="s">
        <v>2857</v>
      </c>
      <c r="E4798" s="1" t="s">
        <v>2858</v>
      </c>
      <c r="F4798" s="1">
        <v>705</v>
      </c>
      <c r="G4798" s="1">
        <v>12.17</v>
      </c>
      <c r="H4798" s="1">
        <v>58</v>
      </c>
      <c r="J4798" s="1" t="s">
        <v>808</v>
      </c>
      <c r="K4798" s="9" t="str">
        <f t="shared" si="74"/>
        <v>TERCEIRA</v>
      </c>
    </row>
    <row r="4799" spans="1:11" ht="15" customHeight="1">
      <c r="A4799" s="1">
        <v>8</v>
      </c>
      <c r="B4799" s="1">
        <v>1965</v>
      </c>
      <c r="C4799" s="1" t="s">
        <v>53</v>
      </c>
      <c r="D4799" s="1" t="s">
        <v>2859</v>
      </c>
      <c r="E4799" s="1" t="s">
        <v>2860</v>
      </c>
      <c r="F4799" s="1">
        <v>8967</v>
      </c>
      <c r="G4799" s="1">
        <v>138.28</v>
      </c>
      <c r="H4799" s="1">
        <v>65</v>
      </c>
      <c r="J4799" s="1" t="s">
        <v>808</v>
      </c>
      <c r="K4799" s="9" t="str">
        <f t="shared" si="74"/>
        <v>TERCEIRA</v>
      </c>
    </row>
    <row r="4800" spans="1:11" ht="15" customHeight="1">
      <c r="A4800" s="1">
        <v>8</v>
      </c>
      <c r="B4800" s="1">
        <v>1965</v>
      </c>
      <c r="C4800" s="1" t="s">
        <v>53</v>
      </c>
      <c r="D4800" s="1" t="s">
        <v>2861</v>
      </c>
      <c r="E4800" s="1" t="s">
        <v>2862</v>
      </c>
      <c r="F4800" s="1">
        <v>5126</v>
      </c>
      <c r="G4800" s="1">
        <v>122.16</v>
      </c>
      <c r="H4800" s="1">
        <v>42</v>
      </c>
      <c r="J4800" s="1" t="s">
        <v>808</v>
      </c>
      <c r="K4800" s="9" t="str">
        <f t="shared" si="74"/>
        <v>TERCEIRA</v>
      </c>
    </row>
    <row r="4801" spans="1:11" ht="15" customHeight="1">
      <c r="A4801" s="1">
        <v>8</v>
      </c>
      <c r="B4801" s="1">
        <v>1965</v>
      </c>
      <c r="C4801" s="1" t="s">
        <v>53</v>
      </c>
      <c r="D4801" s="1" t="s">
        <v>2865</v>
      </c>
      <c r="E4801" s="1" t="s">
        <v>2866</v>
      </c>
      <c r="F4801" s="1">
        <v>7437</v>
      </c>
      <c r="G4801" s="1">
        <v>121.17</v>
      </c>
      <c r="H4801" s="1">
        <v>61</v>
      </c>
      <c r="J4801" s="1" t="s">
        <v>808</v>
      </c>
      <c r="K4801" s="9" t="str">
        <f t="shared" si="74"/>
        <v>TERCEIRA</v>
      </c>
    </row>
    <row r="4802" spans="1:11" ht="15" customHeight="1">
      <c r="A4802" s="1">
        <v>8</v>
      </c>
      <c r="B4802" s="1">
        <v>1965</v>
      </c>
      <c r="C4802" s="1" t="s">
        <v>53</v>
      </c>
      <c r="D4802" s="1" t="s">
        <v>2867</v>
      </c>
      <c r="E4802" s="1" t="s">
        <v>2868</v>
      </c>
      <c r="F4802" s="1">
        <v>1815</v>
      </c>
      <c r="G4802" s="1">
        <v>28.75</v>
      </c>
      <c r="H4802" s="1">
        <v>63</v>
      </c>
      <c r="J4802" s="1" t="s">
        <v>808</v>
      </c>
      <c r="K4802" s="9" t="str">
        <f t="shared" ref="K4802:K4865" si="75">IF(J4802&lt;&gt;"",IF(OR(UPPER(J4802)="TERCEIRO",UPPER(J4802)="TERCEIRA"),"TERCEIRA",IF(UPPER(J4802)="GPA","GPA",J4802)),IF(LEFT(D4802,1)="T","TERCEIRA","GPA"))</f>
        <v>TERCEIRA</v>
      </c>
    </row>
    <row r="4803" spans="1:11" ht="15" customHeight="1">
      <c r="A4803" s="1">
        <v>8</v>
      </c>
      <c r="B4803" s="1">
        <v>1965</v>
      </c>
      <c r="C4803" s="1" t="s">
        <v>53</v>
      </c>
      <c r="D4803" s="1" t="s">
        <v>2869</v>
      </c>
      <c r="E4803" s="1" t="s">
        <v>2870</v>
      </c>
      <c r="F4803" s="1">
        <v>8001</v>
      </c>
      <c r="G4803" s="1">
        <v>103.48</v>
      </c>
      <c r="H4803" s="1">
        <v>77</v>
      </c>
      <c r="J4803" s="1" t="s">
        <v>808</v>
      </c>
      <c r="K4803" s="9" t="str">
        <f t="shared" si="75"/>
        <v>TERCEIRA</v>
      </c>
    </row>
    <row r="4804" spans="1:11" ht="15" customHeight="1">
      <c r="A4804" s="1">
        <v>8</v>
      </c>
      <c r="B4804" s="1">
        <v>1965</v>
      </c>
      <c r="C4804" s="1" t="s">
        <v>53</v>
      </c>
      <c r="D4804" s="1" t="s">
        <v>2871</v>
      </c>
      <c r="E4804" s="1" t="s">
        <v>2872</v>
      </c>
      <c r="F4804" s="1">
        <v>6470</v>
      </c>
      <c r="G4804" s="1">
        <v>120.67</v>
      </c>
      <c r="H4804" s="1">
        <v>54</v>
      </c>
      <c r="J4804" s="1" t="s">
        <v>808</v>
      </c>
      <c r="K4804" s="9" t="str">
        <f t="shared" si="75"/>
        <v>TERCEIRA</v>
      </c>
    </row>
    <row r="4805" spans="1:11" ht="15" customHeight="1">
      <c r="A4805" s="1">
        <v>8</v>
      </c>
      <c r="B4805" s="1">
        <v>1965</v>
      </c>
      <c r="C4805" s="1" t="s">
        <v>53</v>
      </c>
      <c r="D4805" s="1" t="s">
        <v>2873</v>
      </c>
      <c r="E4805" s="1" t="s">
        <v>2874</v>
      </c>
      <c r="F4805" s="1">
        <v>8214</v>
      </c>
      <c r="G4805" s="1">
        <v>113.98</v>
      </c>
      <c r="H4805" s="1">
        <v>72</v>
      </c>
      <c r="J4805" s="1" t="s">
        <v>808</v>
      </c>
      <c r="K4805" s="9" t="str">
        <f t="shared" si="75"/>
        <v>TERCEIRA</v>
      </c>
    </row>
    <row r="4806" spans="1:11" ht="15" customHeight="1">
      <c r="A4806" s="1">
        <v>8</v>
      </c>
      <c r="B4806" s="1">
        <v>1965</v>
      </c>
      <c r="C4806" s="1" t="s">
        <v>53</v>
      </c>
      <c r="D4806" s="1" t="s">
        <v>2881</v>
      </c>
      <c r="E4806" s="1" t="s">
        <v>2882</v>
      </c>
      <c r="F4806" s="1">
        <v>4680</v>
      </c>
      <c r="G4806" s="1">
        <v>87.64</v>
      </c>
      <c r="H4806" s="1">
        <v>53</v>
      </c>
      <c r="J4806" s="1" t="s">
        <v>808</v>
      </c>
      <c r="K4806" s="9" t="str">
        <f t="shared" si="75"/>
        <v>TERCEIRA</v>
      </c>
    </row>
    <row r="4807" spans="1:11" ht="15" customHeight="1">
      <c r="A4807" s="1">
        <v>8</v>
      </c>
      <c r="B4807" s="1">
        <v>1965</v>
      </c>
      <c r="C4807" s="1" t="s">
        <v>53</v>
      </c>
      <c r="D4807" s="1" t="s">
        <v>2883</v>
      </c>
      <c r="E4807" s="1" t="s">
        <v>2884</v>
      </c>
      <c r="F4807" s="1">
        <v>9433</v>
      </c>
      <c r="G4807" s="1">
        <v>98.17</v>
      </c>
      <c r="H4807" s="1">
        <v>96</v>
      </c>
      <c r="J4807" s="1" t="s">
        <v>808</v>
      </c>
      <c r="K4807" s="9" t="str">
        <f t="shared" si="75"/>
        <v>TERCEIRA</v>
      </c>
    </row>
    <row r="4808" spans="1:11" ht="15" customHeight="1">
      <c r="A4808" s="1">
        <v>8</v>
      </c>
      <c r="B4808" s="1">
        <v>1965</v>
      </c>
      <c r="C4808" s="1" t="s">
        <v>53</v>
      </c>
      <c r="D4808" s="1" t="s">
        <v>2887</v>
      </c>
      <c r="E4808" s="1" t="s">
        <v>2888</v>
      </c>
      <c r="F4808" s="1">
        <v>6684</v>
      </c>
      <c r="G4808" s="1">
        <v>109.79</v>
      </c>
      <c r="H4808" s="1">
        <v>61</v>
      </c>
      <c r="J4808" s="1" t="s">
        <v>808</v>
      </c>
      <c r="K4808" s="9" t="str">
        <f t="shared" si="75"/>
        <v>TERCEIRA</v>
      </c>
    </row>
    <row r="4809" spans="1:11" ht="15" customHeight="1">
      <c r="A4809" s="1">
        <v>8</v>
      </c>
      <c r="B4809" s="1">
        <v>1965</v>
      </c>
      <c r="C4809" s="1" t="s">
        <v>53</v>
      </c>
      <c r="D4809" s="1" t="s">
        <v>2889</v>
      </c>
      <c r="E4809" s="1" t="s">
        <v>2890</v>
      </c>
      <c r="F4809" s="1">
        <v>8946</v>
      </c>
      <c r="G4809" s="1">
        <v>113.74</v>
      </c>
      <c r="H4809" s="1">
        <v>79</v>
      </c>
      <c r="J4809" s="1" t="s">
        <v>808</v>
      </c>
      <c r="K4809" s="9" t="str">
        <f t="shared" si="75"/>
        <v>TERCEIRA</v>
      </c>
    </row>
    <row r="4810" spans="1:11" ht="15" customHeight="1">
      <c r="A4810" s="1">
        <v>8</v>
      </c>
      <c r="B4810" s="1">
        <v>1965</v>
      </c>
      <c r="C4810" s="1" t="s">
        <v>53</v>
      </c>
      <c r="D4810" s="1" t="s">
        <v>2891</v>
      </c>
      <c r="E4810" s="1" t="s">
        <v>2892</v>
      </c>
      <c r="F4810" s="1">
        <v>7023</v>
      </c>
      <c r="G4810" s="1">
        <v>103.37</v>
      </c>
      <c r="H4810" s="1">
        <v>68</v>
      </c>
      <c r="J4810" s="1" t="s">
        <v>808</v>
      </c>
      <c r="K4810" s="9" t="str">
        <f t="shared" si="75"/>
        <v>TERCEIRA</v>
      </c>
    </row>
    <row r="4811" spans="1:11" ht="15" customHeight="1">
      <c r="A4811" s="1">
        <v>8</v>
      </c>
      <c r="B4811" s="1">
        <v>1965</v>
      </c>
      <c r="C4811" s="1" t="s">
        <v>53</v>
      </c>
      <c r="D4811" s="1" t="s">
        <v>2893</v>
      </c>
      <c r="E4811" s="1" t="s">
        <v>2894</v>
      </c>
      <c r="F4811" s="1">
        <v>12449</v>
      </c>
      <c r="G4811" s="1">
        <v>123.48</v>
      </c>
      <c r="H4811" s="1">
        <v>101</v>
      </c>
      <c r="J4811" s="1" t="s">
        <v>808</v>
      </c>
      <c r="K4811" s="9" t="str">
        <f t="shared" si="75"/>
        <v>TERCEIRA</v>
      </c>
    </row>
    <row r="4812" spans="1:11" ht="15" customHeight="1">
      <c r="A4812" s="1">
        <v>8</v>
      </c>
      <c r="B4812" s="1">
        <v>1965</v>
      </c>
      <c r="C4812" s="1" t="s">
        <v>53</v>
      </c>
      <c r="D4812" s="1" t="s">
        <v>2895</v>
      </c>
      <c r="E4812" s="1" t="s">
        <v>2896</v>
      </c>
      <c r="F4812" s="1">
        <v>11868</v>
      </c>
      <c r="G4812" s="1">
        <v>152.36000000000001</v>
      </c>
      <c r="H4812" s="1">
        <v>78</v>
      </c>
      <c r="J4812" s="1" t="s">
        <v>808</v>
      </c>
      <c r="K4812" s="9" t="str">
        <f t="shared" si="75"/>
        <v>TERCEIRA</v>
      </c>
    </row>
    <row r="4813" spans="1:11" ht="15" customHeight="1">
      <c r="A4813" s="1">
        <v>8</v>
      </c>
      <c r="B4813" s="1">
        <v>1965</v>
      </c>
      <c r="C4813" s="1" t="s">
        <v>53</v>
      </c>
      <c r="D4813" s="1" t="s">
        <v>2897</v>
      </c>
      <c r="E4813" s="1" t="s">
        <v>2898</v>
      </c>
      <c r="F4813" s="1">
        <v>1513</v>
      </c>
      <c r="G4813" s="1">
        <v>42.01</v>
      </c>
      <c r="H4813" s="1">
        <v>36</v>
      </c>
      <c r="J4813" s="1" t="s">
        <v>808</v>
      </c>
      <c r="K4813" s="9" t="str">
        <f t="shared" si="75"/>
        <v>TERCEIRA</v>
      </c>
    </row>
    <row r="4814" spans="1:11" ht="15" customHeight="1">
      <c r="A4814" s="1">
        <v>8</v>
      </c>
      <c r="B4814" s="1">
        <v>1965</v>
      </c>
      <c r="C4814" s="1" t="s">
        <v>53</v>
      </c>
      <c r="D4814" s="1" t="s">
        <v>2899</v>
      </c>
      <c r="E4814" s="1" t="s">
        <v>2900</v>
      </c>
      <c r="F4814" s="1">
        <v>4937</v>
      </c>
      <c r="G4814" s="1">
        <v>62.92</v>
      </c>
      <c r="H4814" s="1">
        <v>78</v>
      </c>
      <c r="J4814" s="1" t="s">
        <v>808</v>
      </c>
      <c r="K4814" s="9" t="str">
        <f t="shared" si="75"/>
        <v>TERCEIRA</v>
      </c>
    </row>
    <row r="4815" spans="1:11" ht="15" customHeight="1">
      <c r="A4815" s="1">
        <v>8</v>
      </c>
      <c r="B4815" s="1">
        <v>1965</v>
      </c>
      <c r="C4815" s="1" t="s">
        <v>53</v>
      </c>
      <c r="D4815" s="1" t="s">
        <v>2901</v>
      </c>
      <c r="E4815" s="1" t="s">
        <v>2902</v>
      </c>
      <c r="F4815" s="1">
        <v>15340</v>
      </c>
      <c r="G4815" s="1">
        <v>156.68</v>
      </c>
      <c r="H4815" s="1">
        <v>98</v>
      </c>
      <c r="J4815" s="1" t="s">
        <v>808</v>
      </c>
      <c r="K4815" s="9" t="str">
        <f t="shared" si="75"/>
        <v>TERCEIRA</v>
      </c>
    </row>
    <row r="4816" spans="1:11" ht="15" customHeight="1">
      <c r="A4816" s="1">
        <v>8</v>
      </c>
      <c r="B4816" s="1">
        <v>1965</v>
      </c>
      <c r="C4816" s="1" t="s">
        <v>53</v>
      </c>
      <c r="D4816" s="1" t="s">
        <v>2903</v>
      </c>
      <c r="E4816" s="1" t="s">
        <v>2904</v>
      </c>
      <c r="F4816" s="1">
        <v>269</v>
      </c>
      <c r="G4816" s="1">
        <v>6.66</v>
      </c>
      <c r="H4816" s="1">
        <v>40</v>
      </c>
      <c r="J4816" s="1" t="s">
        <v>808</v>
      </c>
      <c r="K4816" s="9" t="str">
        <f t="shared" si="75"/>
        <v>TERCEIRA</v>
      </c>
    </row>
    <row r="4817" spans="1:11" ht="15" customHeight="1">
      <c r="A4817" s="1">
        <v>8</v>
      </c>
      <c r="B4817" s="1">
        <v>1965</v>
      </c>
      <c r="C4817" s="1" t="s">
        <v>53</v>
      </c>
      <c r="D4817" s="1" t="s">
        <v>2905</v>
      </c>
      <c r="E4817" s="1" t="s">
        <v>2906</v>
      </c>
      <c r="F4817" s="1">
        <v>8126</v>
      </c>
      <c r="G4817" s="1">
        <v>97.37</v>
      </c>
      <c r="H4817" s="1">
        <v>83</v>
      </c>
      <c r="J4817" s="1" t="s">
        <v>808</v>
      </c>
      <c r="K4817" s="9" t="str">
        <f t="shared" si="75"/>
        <v>TERCEIRA</v>
      </c>
    </row>
    <row r="4818" spans="1:11" ht="15" customHeight="1">
      <c r="A4818" s="1">
        <v>8</v>
      </c>
      <c r="B4818" s="1">
        <v>1965</v>
      </c>
      <c r="C4818" s="1" t="s">
        <v>53</v>
      </c>
      <c r="D4818" s="1" t="s">
        <v>2907</v>
      </c>
      <c r="E4818" s="1" t="s">
        <v>2908</v>
      </c>
      <c r="F4818" s="1">
        <v>6364</v>
      </c>
      <c r="G4818" s="1">
        <v>63.12</v>
      </c>
      <c r="H4818" s="1">
        <v>101</v>
      </c>
      <c r="J4818" s="1" t="s">
        <v>808</v>
      </c>
      <c r="K4818" s="9" t="str">
        <f t="shared" si="75"/>
        <v>TERCEIRA</v>
      </c>
    </row>
    <row r="4819" spans="1:11" ht="15" customHeight="1">
      <c r="A4819" s="1">
        <v>8</v>
      </c>
      <c r="B4819" s="1">
        <v>1965</v>
      </c>
      <c r="C4819" s="1" t="s">
        <v>53</v>
      </c>
      <c r="D4819" s="1" t="s">
        <v>2909</v>
      </c>
      <c r="E4819" s="1" t="s">
        <v>2910</v>
      </c>
      <c r="F4819" s="1">
        <v>7714</v>
      </c>
      <c r="G4819" s="1">
        <v>98.33</v>
      </c>
      <c r="H4819" s="1">
        <v>78</v>
      </c>
      <c r="J4819" s="1" t="s">
        <v>808</v>
      </c>
      <c r="K4819" s="9" t="str">
        <f t="shared" si="75"/>
        <v>TERCEIRA</v>
      </c>
    </row>
    <row r="4820" spans="1:11" ht="15" customHeight="1">
      <c r="A4820" s="1">
        <v>8</v>
      </c>
      <c r="B4820" s="1">
        <v>1965</v>
      </c>
      <c r="C4820" s="1" t="s">
        <v>53</v>
      </c>
      <c r="D4820" s="1" t="s">
        <v>2911</v>
      </c>
      <c r="E4820" s="1" t="s">
        <v>2912</v>
      </c>
      <c r="F4820" s="1">
        <v>15248</v>
      </c>
      <c r="G4820" s="1">
        <v>140.54</v>
      </c>
      <c r="H4820" s="1">
        <v>108</v>
      </c>
      <c r="J4820" s="1" t="s">
        <v>808</v>
      </c>
      <c r="K4820" s="9" t="str">
        <f t="shared" si="75"/>
        <v>TERCEIRA</v>
      </c>
    </row>
    <row r="4821" spans="1:11" ht="15" customHeight="1">
      <c r="A4821" s="1">
        <v>8</v>
      </c>
      <c r="B4821" s="1">
        <v>1965</v>
      </c>
      <c r="C4821" s="1" t="s">
        <v>53</v>
      </c>
      <c r="D4821" s="1" t="s">
        <v>2913</v>
      </c>
      <c r="E4821" s="1" t="s">
        <v>2914</v>
      </c>
      <c r="F4821" s="1">
        <v>708</v>
      </c>
      <c r="G4821" s="1">
        <v>6.06</v>
      </c>
      <c r="H4821" s="1">
        <v>117</v>
      </c>
      <c r="J4821" s="1" t="s">
        <v>808</v>
      </c>
      <c r="K4821" s="9" t="str">
        <f t="shared" si="75"/>
        <v>TERCEIRA</v>
      </c>
    </row>
    <row r="4822" spans="1:11" ht="15" customHeight="1">
      <c r="A4822" s="1">
        <v>8</v>
      </c>
      <c r="B4822" s="1">
        <v>1965</v>
      </c>
      <c r="C4822" s="1" t="s">
        <v>53</v>
      </c>
      <c r="D4822" s="1" t="s">
        <v>2917</v>
      </c>
      <c r="E4822" s="1" t="s">
        <v>2918</v>
      </c>
      <c r="F4822" s="1">
        <v>390</v>
      </c>
      <c r="G4822" s="1">
        <v>9.83</v>
      </c>
      <c r="H4822" s="1">
        <v>40</v>
      </c>
      <c r="J4822" s="1" t="s">
        <v>808</v>
      </c>
      <c r="K4822" s="9" t="str">
        <f t="shared" si="75"/>
        <v>TERCEIRA</v>
      </c>
    </row>
    <row r="4823" spans="1:11" ht="15" customHeight="1">
      <c r="A4823" s="1">
        <v>8</v>
      </c>
      <c r="B4823" s="1">
        <v>1965</v>
      </c>
      <c r="C4823" s="1" t="s">
        <v>53</v>
      </c>
      <c r="D4823" s="1" t="s">
        <v>2919</v>
      </c>
      <c r="E4823" s="1" t="s">
        <v>2920</v>
      </c>
      <c r="F4823" s="1">
        <v>8368</v>
      </c>
      <c r="G4823" s="1">
        <v>121.1</v>
      </c>
      <c r="H4823" s="1">
        <v>69</v>
      </c>
      <c r="J4823" s="1" t="s">
        <v>808</v>
      </c>
      <c r="K4823" s="9" t="str">
        <f t="shared" si="75"/>
        <v>TERCEIRA</v>
      </c>
    </row>
    <row r="4824" spans="1:11" ht="15" customHeight="1">
      <c r="A4824" s="1">
        <v>8</v>
      </c>
      <c r="B4824" s="1">
        <v>1965</v>
      </c>
      <c r="C4824" s="1" t="s">
        <v>53</v>
      </c>
      <c r="D4824" s="1" t="s">
        <v>2921</v>
      </c>
      <c r="E4824" s="1" t="s">
        <v>2922</v>
      </c>
      <c r="F4824" s="1">
        <v>9195</v>
      </c>
      <c r="G4824" s="1">
        <v>119.42</v>
      </c>
      <c r="H4824" s="1">
        <v>77</v>
      </c>
      <c r="J4824" s="1" t="s">
        <v>808</v>
      </c>
      <c r="K4824" s="9" t="str">
        <f t="shared" si="75"/>
        <v>TERCEIRA</v>
      </c>
    </row>
    <row r="4825" spans="1:11" ht="15" customHeight="1">
      <c r="A4825" s="1">
        <v>8</v>
      </c>
      <c r="B4825" s="1">
        <v>1965</v>
      </c>
      <c r="C4825" s="1" t="s">
        <v>53</v>
      </c>
      <c r="D4825" s="1" t="s">
        <v>2925</v>
      </c>
      <c r="E4825" s="1" t="s">
        <v>2926</v>
      </c>
      <c r="F4825" s="1">
        <v>6971</v>
      </c>
      <c r="G4825" s="1">
        <v>95.51</v>
      </c>
      <c r="H4825" s="1">
        <v>73</v>
      </c>
      <c r="J4825" s="1" t="s">
        <v>808</v>
      </c>
      <c r="K4825" s="9" t="str">
        <f t="shared" si="75"/>
        <v>TERCEIRA</v>
      </c>
    </row>
    <row r="4826" spans="1:11" ht="15" customHeight="1">
      <c r="A4826" s="1">
        <v>8</v>
      </c>
      <c r="B4826" s="1">
        <v>1965</v>
      </c>
      <c r="C4826" s="1" t="s">
        <v>53</v>
      </c>
      <c r="D4826" s="1" t="s">
        <v>2929</v>
      </c>
      <c r="E4826" s="1" t="s">
        <v>2930</v>
      </c>
      <c r="F4826" s="1">
        <v>1185</v>
      </c>
      <c r="G4826" s="1">
        <v>23.34</v>
      </c>
      <c r="H4826" s="1">
        <v>51</v>
      </c>
      <c r="J4826" s="1" t="s">
        <v>808</v>
      </c>
      <c r="K4826" s="9" t="str">
        <f t="shared" si="75"/>
        <v>TERCEIRA</v>
      </c>
    </row>
    <row r="4827" spans="1:11" ht="15" customHeight="1">
      <c r="A4827" s="1">
        <v>8</v>
      </c>
      <c r="B4827" s="1">
        <v>1965</v>
      </c>
      <c r="C4827" s="1" t="s">
        <v>53</v>
      </c>
      <c r="D4827" s="1" t="s">
        <v>2931</v>
      </c>
      <c r="E4827" s="1" t="s">
        <v>2932</v>
      </c>
      <c r="F4827" s="1">
        <v>11116</v>
      </c>
      <c r="G4827" s="1">
        <v>123.51</v>
      </c>
      <c r="H4827" s="1">
        <v>90</v>
      </c>
      <c r="J4827" s="1" t="s">
        <v>808</v>
      </c>
      <c r="K4827" s="9" t="str">
        <f t="shared" si="75"/>
        <v>TERCEIRA</v>
      </c>
    </row>
    <row r="4828" spans="1:11" ht="15" customHeight="1">
      <c r="A4828" s="1">
        <v>8</v>
      </c>
      <c r="B4828" s="1">
        <v>1965</v>
      </c>
      <c r="C4828" s="1" t="s">
        <v>53</v>
      </c>
      <c r="D4828" s="1" t="s">
        <v>2933</v>
      </c>
      <c r="E4828" s="1" t="s">
        <v>2934</v>
      </c>
      <c r="F4828" s="1">
        <v>17</v>
      </c>
      <c r="G4828" s="1">
        <v>0.31</v>
      </c>
      <c r="H4828" s="1">
        <v>55</v>
      </c>
      <c r="J4828" s="1" t="s">
        <v>808</v>
      </c>
      <c r="K4828" s="9" t="str">
        <f t="shared" si="75"/>
        <v>TERCEIRA</v>
      </c>
    </row>
    <row r="4829" spans="1:11" ht="15" customHeight="1">
      <c r="A4829" s="1">
        <v>8</v>
      </c>
      <c r="B4829" s="1">
        <v>1965</v>
      </c>
      <c r="C4829" s="1" t="s">
        <v>53</v>
      </c>
      <c r="D4829" s="1" t="s">
        <v>2935</v>
      </c>
      <c r="E4829" s="1" t="s">
        <v>2936</v>
      </c>
      <c r="F4829" s="1">
        <v>8946</v>
      </c>
      <c r="G4829" s="1">
        <v>112.9</v>
      </c>
      <c r="H4829" s="1">
        <v>79</v>
      </c>
      <c r="J4829" s="1" t="s">
        <v>808</v>
      </c>
      <c r="K4829" s="9" t="str">
        <f t="shared" si="75"/>
        <v>TERCEIRA</v>
      </c>
    </row>
    <row r="4830" spans="1:11" ht="15" customHeight="1">
      <c r="A4830" s="1">
        <v>8</v>
      </c>
      <c r="B4830" s="1">
        <v>1965</v>
      </c>
      <c r="C4830" s="1" t="s">
        <v>53</v>
      </c>
      <c r="D4830" s="1" t="s">
        <v>2939</v>
      </c>
      <c r="E4830" s="1" t="s">
        <v>2940</v>
      </c>
      <c r="F4830" s="1">
        <v>11310</v>
      </c>
      <c r="G4830" s="1">
        <v>131.02000000000001</v>
      </c>
      <c r="H4830" s="1">
        <v>86</v>
      </c>
      <c r="J4830" s="1" t="s">
        <v>808</v>
      </c>
      <c r="K4830" s="9" t="str">
        <f t="shared" si="75"/>
        <v>TERCEIRA</v>
      </c>
    </row>
    <row r="4831" spans="1:11" ht="15" customHeight="1">
      <c r="A4831" s="1">
        <v>8</v>
      </c>
      <c r="B4831" s="1">
        <v>1965</v>
      </c>
      <c r="C4831" s="1" t="s">
        <v>53</v>
      </c>
      <c r="D4831" s="1" t="s">
        <v>2941</v>
      </c>
      <c r="E4831" s="1" t="s">
        <v>2942</v>
      </c>
      <c r="F4831" s="1">
        <v>6206</v>
      </c>
      <c r="G4831" s="1">
        <v>127.69</v>
      </c>
      <c r="H4831" s="1">
        <v>49</v>
      </c>
      <c r="J4831" s="1" t="s">
        <v>808</v>
      </c>
      <c r="K4831" s="9" t="str">
        <f t="shared" si="75"/>
        <v>TERCEIRA</v>
      </c>
    </row>
    <row r="4832" spans="1:11" ht="15" customHeight="1">
      <c r="A4832" s="1">
        <v>8</v>
      </c>
      <c r="B4832" s="1">
        <v>1965</v>
      </c>
      <c r="C4832" s="1" t="s">
        <v>53</v>
      </c>
      <c r="D4832" s="1" t="s">
        <v>2943</v>
      </c>
      <c r="E4832" s="1" t="s">
        <v>2944</v>
      </c>
      <c r="F4832" s="1">
        <v>6859</v>
      </c>
      <c r="G4832" s="1">
        <v>110.41</v>
      </c>
      <c r="H4832" s="1">
        <v>62</v>
      </c>
      <c r="J4832" s="1" t="s">
        <v>808</v>
      </c>
      <c r="K4832" s="9" t="str">
        <f t="shared" si="75"/>
        <v>TERCEIRA</v>
      </c>
    </row>
    <row r="4833" spans="1:11" ht="15" customHeight="1">
      <c r="A4833" s="1">
        <v>8</v>
      </c>
      <c r="B4833" s="1">
        <v>1965</v>
      </c>
      <c r="C4833" s="1" t="s">
        <v>53</v>
      </c>
      <c r="D4833" s="1" t="s">
        <v>2945</v>
      </c>
      <c r="E4833" s="1" t="s">
        <v>2946</v>
      </c>
      <c r="F4833" s="1">
        <v>7699</v>
      </c>
      <c r="G4833" s="1">
        <v>126.7</v>
      </c>
      <c r="H4833" s="1">
        <v>61</v>
      </c>
      <c r="J4833" s="1" t="s">
        <v>808</v>
      </c>
      <c r="K4833" s="9" t="str">
        <f t="shared" si="75"/>
        <v>TERCEIRA</v>
      </c>
    </row>
    <row r="4834" spans="1:11" ht="15" customHeight="1">
      <c r="A4834" s="1">
        <v>8</v>
      </c>
      <c r="B4834" s="1">
        <v>1965</v>
      </c>
      <c r="C4834" s="1" t="s">
        <v>53</v>
      </c>
      <c r="D4834" s="1" t="s">
        <v>2949</v>
      </c>
      <c r="E4834" s="1" t="s">
        <v>2950</v>
      </c>
      <c r="F4834" s="1">
        <v>7084</v>
      </c>
      <c r="G4834" s="1">
        <v>110.42</v>
      </c>
      <c r="H4834" s="1">
        <v>64</v>
      </c>
      <c r="J4834" s="1" t="s">
        <v>808</v>
      </c>
      <c r="K4834" s="9" t="str">
        <f t="shared" si="75"/>
        <v>TERCEIRA</v>
      </c>
    </row>
    <row r="4835" spans="1:11" ht="15" customHeight="1">
      <c r="A4835" s="1">
        <v>8</v>
      </c>
      <c r="B4835" s="1">
        <v>1965</v>
      </c>
      <c r="C4835" s="1" t="s">
        <v>53</v>
      </c>
      <c r="D4835" s="1" t="s">
        <v>2951</v>
      </c>
      <c r="E4835" s="1" t="s">
        <v>2952</v>
      </c>
      <c r="F4835" s="1">
        <v>5450</v>
      </c>
      <c r="G4835" s="1">
        <v>161.01</v>
      </c>
      <c r="H4835" s="1">
        <v>34</v>
      </c>
      <c r="J4835" s="1" t="s">
        <v>808</v>
      </c>
      <c r="K4835" s="9" t="str">
        <f t="shared" si="75"/>
        <v>TERCEIRA</v>
      </c>
    </row>
    <row r="4836" spans="1:11" ht="15" customHeight="1">
      <c r="A4836" s="1">
        <v>8</v>
      </c>
      <c r="B4836" s="1">
        <v>1965</v>
      </c>
      <c r="C4836" s="1" t="s">
        <v>53</v>
      </c>
      <c r="D4836" s="1" t="s">
        <v>2953</v>
      </c>
      <c r="E4836" s="1" t="s">
        <v>2954</v>
      </c>
      <c r="F4836" s="1">
        <v>4499</v>
      </c>
      <c r="G4836" s="1">
        <v>139.15</v>
      </c>
      <c r="H4836" s="1">
        <v>32</v>
      </c>
      <c r="J4836" s="1" t="s">
        <v>808</v>
      </c>
      <c r="K4836" s="9" t="str">
        <f t="shared" si="75"/>
        <v>TERCEIRA</v>
      </c>
    </row>
    <row r="4837" spans="1:11" ht="15" customHeight="1">
      <c r="A4837" s="1">
        <v>8</v>
      </c>
      <c r="B4837" s="1">
        <v>1965</v>
      </c>
      <c r="C4837" s="1" t="s">
        <v>53</v>
      </c>
      <c r="D4837" s="1" t="s">
        <v>2955</v>
      </c>
      <c r="E4837" s="1" t="s">
        <v>2956</v>
      </c>
      <c r="F4837" s="1">
        <v>6355</v>
      </c>
      <c r="G4837" s="1">
        <v>133.93</v>
      </c>
      <c r="H4837" s="1">
        <v>47</v>
      </c>
      <c r="J4837" s="1" t="s">
        <v>808</v>
      </c>
      <c r="K4837" s="9" t="str">
        <f t="shared" si="75"/>
        <v>TERCEIRA</v>
      </c>
    </row>
    <row r="4838" spans="1:11" ht="15" customHeight="1">
      <c r="A4838" s="1">
        <v>8</v>
      </c>
      <c r="B4838" s="1">
        <v>1965</v>
      </c>
      <c r="C4838" s="1" t="s">
        <v>53</v>
      </c>
      <c r="D4838" s="1" t="s">
        <v>2957</v>
      </c>
      <c r="E4838" s="1" t="s">
        <v>2958</v>
      </c>
      <c r="F4838" s="1">
        <v>6606</v>
      </c>
      <c r="G4838" s="1">
        <v>87.72</v>
      </c>
      <c r="H4838" s="1">
        <v>75</v>
      </c>
      <c r="J4838" s="1" t="s">
        <v>808</v>
      </c>
      <c r="K4838" s="9" t="str">
        <f t="shared" si="75"/>
        <v>TERCEIRA</v>
      </c>
    </row>
    <row r="4839" spans="1:11" ht="15" customHeight="1">
      <c r="A4839" s="1">
        <v>8</v>
      </c>
      <c r="B4839" s="1">
        <v>1965</v>
      </c>
      <c r="C4839" s="1" t="s">
        <v>53</v>
      </c>
      <c r="D4839" s="1" t="s">
        <v>2959</v>
      </c>
      <c r="E4839" s="1" t="s">
        <v>2960</v>
      </c>
      <c r="F4839" s="1">
        <v>5336</v>
      </c>
      <c r="G4839" s="1">
        <v>74.959999999999994</v>
      </c>
      <c r="H4839" s="1">
        <v>71</v>
      </c>
      <c r="J4839" s="1" t="s">
        <v>808</v>
      </c>
      <c r="K4839" s="9" t="str">
        <f t="shared" si="75"/>
        <v>TERCEIRA</v>
      </c>
    </row>
    <row r="4840" spans="1:11" ht="15" customHeight="1">
      <c r="A4840" s="1">
        <v>8</v>
      </c>
      <c r="B4840" s="1">
        <v>1965</v>
      </c>
      <c r="C4840" s="1" t="s">
        <v>53</v>
      </c>
      <c r="D4840" s="1" t="s">
        <v>2963</v>
      </c>
      <c r="E4840" s="1" t="s">
        <v>2964</v>
      </c>
      <c r="F4840" s="1">
        <v>9420</v>
      </c>
      <c r="G4840" s="1">
        <v>149.74</v>
      </c>
      <c r="H4840" s="1">
        <v>63</v>
      </c>
      <c r="J4840" s="1" t="s">
        <v>808</v>
      </c>
      <c r="K4840" s="9" t="str">
        <f t="shared" si="75"/>
        <v>TERCEIRA</v>
      </c>
    </row>
    <row r="4841" spans="1:11" ht="15" customHeight="1">
      <c r="A4841" s="1">
        <v>8</v>
      </c>
      <c r="B4841" s="1">
        <v>1965</v>
      </c>
      <c r="C4841" s="1" t="s">
        <v>53</v>
      </c>
      <c r="D4841" s="1" t="s">
        <v>2965</v>
      </c>
      <c r="E4841" s="1" t="s">
        <v>2966</v>
      </c>
      <c r="F4841" s="1">
        <v>17924</v>
      </c>
      <c r="G4841" s="1">
        <v>125.84</v>
      </c>
      <c r="H4841" s="1">
        <v>142</v>
      </c>
      <c r="J4841" s="1" t="s">
        <v>808</v>
      </c>
      <c r="K4841" s="9" t="str">
        <f t="shared" si="75"/>
        <v>TERCEIRA</v>
      </c>
    </row>
    <row r="4842" spans="1:11" ht="15" customHeight="1">
      <c r="A4842" s="1">
        <v>8</v>
      </c>
      <c r="B4842" s="1">
        <v>1965</v>
      </c>
      <c r="C4842" s="1" t="s">
        <v>53</v>
      </c>
      <c r="D4842" s="1" t="s">
        <v>2967</v>
      </c>
      <c r="E4842" s="1" t="s">
        <v>2968</v>
      </c>
      <c r="F4842" s="1">
        <v>8724</v>
      </c>
      <c r="G4842" s="1">
        <v>111.67</v>
      </c>
      <c r="H4842" s="1">
        <v>78</v>
      </c>
      <c r="J4842" s="1" t="s">
        <v>808</v>
      </c>
      <c r="K4842" s="9" t="str">
        <f t="shared" si="75"/>
        <v>TERCEIRA</v>
      </c>
    </row>
    <row r="4843" spans="1:11" ht="15" customHeight="1">
      <c r="A4843" s="1">
        <v>8</v>
      </c>
      <c r="B4843" s="1">
        <v>1965</v>
      </c>
      <c r="C4843" s="1" t="s">
        <v>53</v>
      </c>
      <c r="D4843" s="1" t="s">
        <v>2971</v>
      </c>
      <c r="E4843" s="1" t="s">
        <v>2972</v>
      </c>
      <c r="F4843" s="1">
        <v>7263</v>
      </c>
      <c r="G4843" s="1">
        <v>112.71</v>
      </c>
      <c r="H4843" s="1">
        <v>64</v>
      </c>
      <c r="J4843" s="1" t="s">
        <v>808</v>
      </c>
      <c r="K4843" s="9" t="str">
        <f t="shared" si="75"/>
        <v>TERCEIRA</v>
      </c>
    </row>
    <row r="4844" spans="1:11" ht="15" customHeight="1">
      <c r="A4844" s="1">
        <v>8</v>
      </c>
      <c r="B4844" s="1">
        <v>1965</v>
      </c>
      <c r="C4844" s="1" t="s">
        <v>53</v>
      </c>
      <c r="D4844" s="1" t="s">
        <v>2973</v>
      </c>
      <c r="E4844" s="1" t="s">
        <v>2974</v>
      </c>
      <c r="F4844" s="1">
        <v>5865</v>
      </c>
      <c r="G4844" s="1">
        <v>73.69</v>
      </c>
      <c r="H4844" s="1">
        <v>80</v>
      </c>
      <c r="J4844" s="1" t="s">
        <v>808</v>
      </c>
      <c r="K4844" s="9" t="str">
        <f t="shared" si="75"/>
        <v>TERCEIRA</v>
      </c>
    </row>
    <row r="4845" spans="1:11" ht="15" customHeight="1">
      <c r="A4845" s="1">
        <v>8</v>
      </c>
      <c r="B4845" s="1">
        <v>1965</v>
      </c>
      <c r="C4845" s="1" t="s">
        <v>53</v>
      </c>
      <c r="D4845" s="1" t="s">
        <v>2977</v>
      </c>
      <c r="E4845" s="1" t="s">
        <v>2978</v>
      </c>
      <c r="F4845" s="1">
        <v>6473</v>
      </c>
      <c r="G4845" s="1">
        <v>113.48</v>
      </c>
      <c r="H4845" s="1">
        <v>57</v>
      </c>
      <c r="J4845" s="1" t="s">
        <v>808</v>
      </c>
      <c r="K4845" s="9" t="str">
        <f t="shared" si="75"/>
        <v>TERCEIRA</v>
      </c>
    </row>
    <row r="4846" spans="1:11" ht="15" customHeight="1">
      <c r="A4846" s="1">
        <v>8</v>
      </c>
      <c r="B4846" s="1">
        <v>1965</v>
      </c>
      <c r="C4846" s="1" t="s">
        <v>53</v>
      </c>
      <c r="D4846" s="1" t="s">
        <v>2979</v>
      </c>
      <c r="E4846" s="1" t="s">
        <v>2980</v>
      </c>
      <c r="F4846" s="1">
        <v>3148</v>
      </c>
      <c r="G4846" s="1">
        <v>62.88</v>
      </c>
      <c r="H4846" s="1">
        <v>50</v>
      </c>
      <c r="J4846" s="1" t="s">
        <v>808</v>
      </c>
      <c r="K4846" s="9" t="str">
        <f t="shared" si="75"/>
        <v>TERCEIRA</v>
      </c>
    </row>
    <row r="4847" spans="1:11" ht="15" customHeight="1">
      <c r="A4847" s="1">
        <v>8</v>
      </c>
      <c r="B4847" s="1">
        <v>1965</v>
      </c>
      <c r="C4847" s="1" t="s">
        <v>53</v>
      </c>
      <c r="D4847" s="1" t="s">
        <v>2981</v>
      </c>
      <c r="E4847" s="1" t="s">
        <v>2982</v>
      </c>
      <c r="F4847" s="1">
        <v>6442</v>
      </c>
      <c r="G4847" s="1">
        <v>118.5</v>
      </c>
      <c r="H4847" s="1">
        <v>54</v>
      </c>
      <c r="J4847" s="1" t="s">
        <v>808</v>
      </c>
      <c r="K4847" s="9" t="str">
        <f t="shared" si="75"/>
        <v>TERCEIRA</v>
      </c>
    </row>
    <row r="4848" spans="1:11" ht="15" customHeight="1">
      <c r="A4848" s="1">
        <v>8</v>
      </c>
      <c r="B4848" s="1">
        <v>1965</v>
      </c>
      <c r="C4848" s="1" t="s">
        <v>53</v>
      </c>
      <c r="D4848" s="1" t="s">
        <v>2983</v>
      </c>
      <c r="E4848" s="1" t="s">
        <v>2984</v>
      </c>
      <c r="F4848" s="1">
        <v>5617</v>
      </c>
      <c r="G4848" s="1">
        <v>113.61</v>
      </c>
      <c r="H4848" s="1">
        <v>49</v>
      </c>
      <c r="J4848" s="1" t="s">
        <v>808</v>
      </c>
      <c r="K4848" s="9" t="str">
        <f t="shared" si="75"/>
        <v>TERCEIRA</v>
      </c>
    </row>
    <row r="4849" spans="1:11" ht="15" customHeight="1">
      <c r="A4849" s="1">
        <v>8</v>
      </c>
      <c r="B4849" s="1">
        <v>1965</v>
      </c>
      <c r="C4849" s="1" t="s">
        <v>53</v>
      </c>
      <c r="D4849" s="1" t="s">
        <v>2985</v>
      </c>
      <c r="E4849" s="1" t="s">
        <v>2986</v>
      </c>
      <c r="F4849" s="1">
        <v>4271</v>
      </c>
      <c r="G4849" s="1">
        <v>69.83</v>
      </c>
      <c r="H4849" s="1">
        <v>61</v>
      </c>
      <c r="J4849" s="1" t="s">
        <v>808</v>
      </c>
      <c r="K4849" s="9" t="str">
        <f t="shared" si="75"/>
        <v>TERCEIRA</v>
      </c>
    </row>
    <row r="4850" spans="1:11" ht="15" customHeight="1">
      <c r="A4850" s="1">
        <v>8</v>
      </c>
      <c r="B4850" s="1">
        <v>1965</v>
      </c>
      <c r="C4850" s="1" t="s">
        <v>53</v>
      </c>
      <c r="D4850" s="1" t="s">
        <v>2987</v>
      </c>
      <c r="E4850" s="1" t="s">
        <v>2988</v>
      </c>
      <c r="F4850" s="1">
        <v>781</v>
      </c>
      <c r="G4850" s="1">
        <v>18.88</v>
      </c>
      <c r="H4850" s="1">
        <v>41</v>
      </c>
      <c r="J4850" s="1" t="s">
        <v>808</v>
      </c>
      <c r="K4850" s="9" t="str">
        <f t="shared" si="75"/>
        <v>TERCEIRA</v>
      </c>
    </row>
    <row r="4851" spans="1:11" ht="15" customHeight="1">
      <c r="A4851" s="1">
        <v>8</v>
      </c>
      <c r="B4851" s="1">
        <v>1965</v>
      </c>
      <c r="C4851" s="1" t="s">
        <v>53</v>
      </c>
      <c r="D4851" s="1" t="s">
        <v>2989</v>
      </c>
      <c r="E4851" s="1" t="s">
        <v>2990</v>
      </c>
      <c r="F4851" s="1">
        <v>2994</v>
      </c>
      <c r="G4851" s="1">
        <v>61.28</v>
      </c>
      <c r="H4851" s="1">
        <v>49</v>
      </c>
      <c r="J4851" s="1" t="s">
        <v>808</v>
      </c>
      <c r="K4851" s="9" t="str">
        <f t="shared" si="75"/>
        <v>TERCEIRA</v>
      </c>
    </row>
    <row r="4852" spans="1:11" ht="15" customHeight="1">
      <c r="A4852" s="1">
        <v>8</v>
      </c>
      <c r="B4852" s="1">
        <v>1965</v>
      </c>
      <c r="C4852" s="1" t="s">
        <v>53</v>
      </c>
      <c r="D4852" s="1" t="s">
        <v>2991</v>
      </c>
      <c r="E4852" s="1" t="s">
        <v>2992</v>
      </c>
      <c r="F4852" s="1">
        <v>485</v>
      </c>
      <c r="G4852" s="1">
        <v>14.31</v>
      </c>
      <c r="H4852" s="1">
        <v>34</v>
      </c>
      <c r="J4852" s="1" t="s">
        <v>808</v>
      </c>
      <c r="K4852" s="9" t="str">
        <f t="shared" si="75"/>
        <v>TERCEIRA</v>
      </c>
    </row>
    <row r="4853" spans="1:11" ht="15" customHeight="1">
      <c r="A4853" s="1">
        <v>8</v>
      </c>
      <c r="B4853" s="1">
        <v>1965</v>
      </c>
      <c r="C4853" s="1" t="s">
        <v>53</v>
      </c>
      <c r="D4853" s="1" t="s">
        <v>2993</v>
      </c>
      <c r="E4853" s="1" t="s">
        <v>2994</v>
      </c>
      <c r="F4853" s="1">
        <v>2468</v>
      </c>
      <c r="G4853" s="1">
        <v>88.01</v>
      </c>
      <c r="H4853" s="1">
        <v>28</v>
      </c>
      <c r="J4853" s="1" t="s">
        <v>808</v>
      </c>
      <c r="K4853" s="9" t="str">
        <f t="shared" si="75"/>
        <v>TERCEIRA</v>
      </c>
    </row>
    <row r="4854" spans="1:11" ht="15" customHeight="1">
      <c r="A4854" s="1">
        <v>8</v>
      </c>
      <c r="B4854" s="1">
        <v>1965</v>
      </c>
      <c r="C4854" s="1" t="s">
        <v>53</v>
      </c>
      <c r="D4854" s="1" t="s">
        <v>2997</v>
      </c>
      <c r="E4854" s="1" t="s">
        <v>2998</v>
      </c>
      <c r="F4854" s="1">
        <v>117</v>
      </c>
      <c r="G4854" s="1">
        <v>3.01</v>
      </c>
      <c r="H4854" s="1">
        <v>39</v>
      </c>
      <c r="J4854" s="1" t="s">
        <v>808</v>
      </c>
      <c r="K4854" s="9" t="str">
        <f t="shared" si="75"/>
        <v>TERCEIRA</v>
      </c>
    </row>
    <row r="4855" spans="1:11" ht="15" customHeight="1">
      <c r="A4855" s="1">
        <v>8</v>
      </c>
      <c r="B4855" s="1">
        <v>1965</v>
      </c>
      <c r="C4855" s="1" t="s">
        <v>53</v>
      </c>
      <c r="D4855" s="1" t="s">
        <v>2999</v>
      </c>
      <c r="E4855" s="1" t="s">
        <v>3000</v>
      </c>
      <c r="F4855" s="1">
        <v>2500</v>
      </c>
      <c r="G4855" s="1">
        <v>92.39</v>
      </c>
      <c r="H4855" s="1">
        <v>27</v>
      </c>
      <c r="J4855" s="1" t="s">
        <v>808</v>
      </c>
      <c r="K4855" s="9" t="str">
        <f t="shared" si="75"/>
        <v>TERCEIRA</v>
      </c>
    </row>
    <row r="4856" spans="1:11" ht="15" customHeight="1">
      <c r="A4856" s="1">
        <v>8</v>
      </c>
      <c r="B4856" s="1">
        <v>1965</v>
      </c>
      <c r="C4856" s="1" t="s">
        <v>53</v>
      </c>
      <c r="D4856" s="1" t="s">
        <v>3001</v>
      </c>
      <c r="E4856" s="1" t="s">
        <v>3002</v>
      </c>
      <c r="F4856" s="1">
        <v>8120</v>
      </c>
      <c r="G4856" s="1">
        <v>98.78</v>
      </c>
      <c r="H4856" s="1">
        <v>82</v>
      </c>
      <c r="J4856" s="1" t="s">
        <v>808</v>
      </c>
      <c r="K4856" s="9" t="str">
        <f t="shared" si="75"/>
        <v>TERCEIRA</v>
      </c>
    </row>
    <row r="4857" spans="1:11" ht="15" customHeight="1">
      <c r="A4857" s="1">
        <v>8</v>
      </c>
      <c r="B4857" s="1">
        <v>1965</v>
      </c>
      <c r="C4857" s="1" t="s">
        <v>53</v>
      </c>
      <c r="D4857" s="1" t="s">
        <v>3003</v>
      </c>
      <c r="E4857" s="1" t="s">
        <v>3004</v>
      </c>
      <c r="F4857" s="1">
        <v>2701</v>
      </c>
      <c r="G4857" s="1">
        <v>127.17</v>
      </c>
      <c r="H4857" s="1">
        <v>21</v>
      </c>
      <c r="J4857" s="1" t="s">
        <v>808</v>
      </c>
      <c r="K4857" s="9" t="str">
        <f t="shared" si="75"/>
        <v>TERCEIRA</v>
      </c>
    </row>
    <row r="4858" spans="1:11" ht="15" customHeight="1">
      <c r="A4858" s="1">
        <v>8</v>
      </c>
      <c r="B4858" s="1">
        <v>1965</v>
      </c>
      <c r="C4858" s="1" t="s">
        <v>53</v>
      </c>
      <c r="D4858" s="1" t="s">
        <v>3005</v>
      </c>
      <c r="E4858" s="1" t="s">
        <v>3006</v>
      </c>
      <c r="F4858" s="1">
        <v>6763</v>
      </c>
      <c r="G4858" s="1">
        <v>115.9</v>
      </c>
      <c r="H4858" s="1">
        <v>58</v>
      </c>
      <c r="J4858" s="1" t="s">
        <v>808</v>
      </c>
      <c r="K4858" s="9" t="str">
        <f t="shared" si="75"/>
        <v>TERCEIRA</v>
      </c>
    </row>
    <row r="4859" spans="1:11" ht="15" customHeight="1">
      <c r="A4859" s="1">
        <v>8</v>
      </c>
      <c r="B4859" s="1">
        <v>1965</v>
      </c>
      <c r="C4859" s="1" t="s">
        <v>53</v>
      </c>
      <c r="D4859" s="1" t="s">
        <v>4782</v>
      </c>
      <c r="E4859" s="1" t="s">
        <v>4783</v>
      </c>
      <c r="F4859" s="1">
        <v>132</v>
      </c>
      <c r="G4859" s="1">
        <v>9.98</v>
      </c>
      <c r="H4859" s="1">
        <v>13</v>
      </c>
      <c r="J4859" s="1" t="s">
        <v>808</v>
      </c>
      <c r="K4859" s="9" t="str">
        <f t="shared" si="75"/>
        <v>TERCEIRA</v>
      </c>
    </row>
    <row r="4860" spans="1:11" ht="15" customHeight="1">
      <c r="A4860" s="1">
        <v>8</v>
      </c>
      <c r="B4860" s="1">
        <v>1965</v>
      </c>
      <c r="C4860" s="1" t="s">
        <v>53</v>
      </c>
      <c r="D4860" s="1" t="s">
        <v>4784</v>
      </c>
      <c r="E4860" s="1" t="s">
        <v>4785</v>
      </c>
      <c r="F4860" s="1">
        <v>5118</v>
      </c>
      <c r="G4860" s="1">
        <v>104.8</v>
      </c>
      <c r="H4860" s="1">
        <v>49</v>
      </c>
      <c r="J4860" s="1" t="s">
        <v>808</v>
      </c>
      <c r="K4860" s="9" t="str">
        <f t="shared" si="75"/>
        <v>TERCEIRA</v>
      </c>
    </row>
    <row r="4861" spans="1:11" ht="15" customHeight="1">
      <c r="A4861" s="1">
        <v>8</v>
      </c>
      <c r="B4861" s="1">
        <v>1965</v>
      </c>
      <c r="C4861" s="1" t="s">
        <v>53</v>
      </c>
      <c r="D4861" s="1" t="s">
        <v>3007</v>
      </c>
      <c r="E4861" s="1" t="s">
        <v>3008</v>
      </c>
      <c r="F4861" s="1">
        <v>9552</v>
      </c>
      <c r="G4861" s="1">
        <v>123.04</v>
      </c>
      <c r="H4861" s="1">
        <v>78</v>
      </c>
      <c r="J4861" s="1" t="s">
        <v>808</v>
      </c>
      <c r="K4861" s="9" t="str">
        <f t="shared" si="75"/>
        <v>TERCEIRA</v>
      </c>
    </row>
    <row r="4862" spans="1:11" ht="15" customHeight="1">
      <c r="A4862" s="1">
        <v>8</v>
      </c>
      <c r="B4862" s="1">
        <v>1965</v>
      </c>
      <c r="C4862" s="1" t="s">
        <v>53</v>
      </c>
      <c r="D4862" s="1" t="s">
        <v>4786</v>
      </c>
      <c r="E4862" s="1" t="s">
        <v>4787</v>
      </c>
      <c r="F4862" s="1">
        <v>5786</v>
      </c>
      <c r="G4862" s="1">
        <v>100.68</v>
      </c>
      <c r="H4862" s="1">
        <v>57</v>
      </c>
      <c r="J4862" s="1" t="s">
        <v>808</v>
      </c>
      <c r="K4862" s="9" t="str">
        <f t="shared" si="75"/>
        <v>TERCEIRA</v>
      </c>
    </row>
    <row r="4863" spans="1:11" ht="15" customHeight="1">
      <c r="A4863" s="1">
        <v>8</v>
      </c>
      <c r="B4863" s="1">
        <v>1965</v>
      </c>
      <c r="C4863" s="1" t="s">
        <v>53</v>
      </c>
      <c r="D4863" s="1" t="s">
        <v>4788</v>
      </c>
      <c r="E4863" s="1" t="s">
        <v>4789</v>
      </c>
      <c r="F4863" s="1">
        <v>2149</v>
      </c>
      <c r="G4863" s="1">
        <v>69.58</v>
      </c>
      <c r="H4863" s="1">
        <v>31</v>
      </c>
      <c r="J4863" s="1" t="s">
        <v>808</v>
      </c>
      <c r="K4863" s="9" t="str">
        <f t="shared" si="75"/>
        <v>TERCEIRA</v>
      </c>
    </row>
    <row r="4864" spans="1:11" ht="15" customHeight="1">
      <c r="A4864" s="1">
        <v>8</v>
      </c>
      <c r="B4864" s="1">
        <v>1965</v>
      </c>
      <c r="C4864" s="1" t="s">
        <v>53</v>
      </c>
      <c r="D4864" s="1" t="s">
        <v>4790</v>
      </c>
      <c r="E4864" s="1" t="s">
        <v>4791</v>
      </c>
      <c r="F4864" s="1">
        <v>1920</v>
      </c>
      <c r="G4864" s="1">
        <v>75.319999999999993</v>
      </c>
      <c r="H4864" s="1">
        <v>25</v>
      </c>
      <c r="J4864" s="1" t="s">
        <v>808</v>
      </c>
      <c r="K4864" s="9" t="str">
        <f t="shared" si="75"/>
        <v>TERCEIRA</v>
      </c>
    </row>
    <row r="4865" spans="1:11" ht="15" customHeight="1">
      <c r="A4865" s="1">
        <v>8</v>
      </c>
      <c r="B4865" s="1">
        <v>1965</v>
      </c>
      <c r="C4865" s="1" t="s">
        <v>53</v>
      </c>
      <c r="D4865" s="1" t="s">
        <v>4792</v>
      </c>
      <c r="E4865" s="1" t="s">
        <v>4793</v>
      </c>
      <c r="F4865" s="1">
        <v>1922</v>
      </c>
      <c r="G4865" s="1">
        <v>66.39</v>
      </c>
      <c r="H4865" s="1">
        <v>29</v>
      </c>
      <c r="J4865" s="1" t="s">
        <v>808</v>
      </c>
      <c r="K4865" s="9" t="str">
        <f t="shared" si="75"/>
        <v>TERCEIRA</v>
      </c>
    </row>
    <row r="4866" spans="1:11" ht="15" customHeight="1">
      <c r="A4866" s="1">
        <v>8</v>
      </c>
      <c r="B4866" s="1">
        <v>1965</v>
      </c>
      <c r="C4866" s="1" t="s">
        <v>53</v>
      </c>
      <c r="D4866" s="1" t="s">
        <v>4794</v>
      </c>
      <c r="E4866" s="1" t="s">
        <v>4795</v>
      </c>
      <c r="F4866" s="1">
        <v>4111</v>
      </c>
      <c r="G4866" s="1">
        <v>75.180000000000007</v>
      </c>
      <c r="H4866" s="1">
        <v>55</v>
      </c>
      <c r="J4866" s="1" t="s">
        <v>808</v>
      </c>
      <c r="K4866" s="9" t="str">
        <f t="shared" ref="K4866:K4929" si="76">IF(J4866&lt;&gt;"",IF(OR(UPPER(J4866)="TERCEIRO",UPPER(J4866)="TERCEIRA"),"TERCEIRA",IF(UPPER(J4866)="GPA","GPA",J4866)),IF(LEFT(D4866,1)="T","TERCEIRA","GPA"))</f>
        <v>TERCEIRA</v>
      </c>
    </row>
    <row r="4867" spans="1:11" ht="15" customHeight="1">
      <c r="A4867" s="1">
        <v>8</v>
      </c>
      <c r="B4867" s="1">
        <v>1965</v>
      </c>
      <c r="C4867" s="1" t="s">
        <v>53</v>
      </c>
      <c r="D4867" s="1" t="s">
        <v>4796</v>
      </c>
      <c r="E4867" s="1" t="s">
        <v>4797</v>
      </c>
      <c r="F4867" s="1">
        <v>1564</v>
      </c>
      <c r="G4867" s="1">
        <v>35.36</v>
      </c>
      <c r="H4867" s="1">
        <v>44</v>
      </c>
      <c r="J4867" s="1" t="s">
        <v>808</v>
      </c>
      <c r="K4867" s="9" t="str">
        <f t="shared" si="76"/>
        <v>TERCEIRA</v>
      </c>
    </row>
    <row r="4868" spans="1:11" ht="15" customHeight="1">
      <c r="A4868" s="1">
        <v>8</v>
      </c>
      <c r="B4868" s="1">
        <v>1965</v>
      </c>
      <c r="C4868" s="1" t="s">
        <v>53</v>
      </c>
      <c r="D4868" s="1" t="s">
        <v>4798</v>
      </c>
      <c r="E4868" s="1" t="s">
        <v>4799</v>
      </c>
      <c r="F4868" s="1">
        <v>2280</v>
      </c>
      <c r="G4868" s="1">
        <v>64.099999999999994</v>
      </c>
      <c r="H4868" s="1">
        <v>36</v>
      </c>
      <c r="J4868" s="1" t="s">
        <v>808</v>
      </c>
      <c r="K4868" s="9" t="str">
        <f t="shared" si="76"/>
        <v>TERCEIRA</v>
      </c>
    </row>
    <row r="4869" spans="1:11" ht="15" customHeight="1">
      <c r="A4869" s="1">
        <v>8</v>
      </c>
      <c r="B4869" s="1">
        <v>1965</v>
      </c>
      <c r="C4869" s="1" t="s">
        <v>53</v>
      </c>
      <c r="D4869" s="1" t="s">
        <v>4800</v>
      </c>
      <c r="E4869" s="1" t="s">
        <v>4801</v>
      </c>
      <c r="F4869" s="1">
        <v>2173</v>
      </c>
      <c r="G4869" s="1">
        <v>57.38</v>
      </c>
      <c r="H4869" s="1">
        <v>38</v>
      </c>
      <c r="J4869" s="1" t="s">
        <v>808</v>
      </c>
      <c r="K4869" s="9" t="str">
        <f t="shared" si="76"/>
        <v>TERCEIRA</v>
      </c>
    </row>
    <row r="4870" spans="1:11" ht="15" customHeight="1">
      <c r="A4870" s="1">
        <v>8</v>
      </c>
      <c r="B4870" s="1">
        <v>1965</v>
      </c>
      <c r="C4870" s="1" t="s">
        <v>53</v>
      </c>
      <c r="D4870" s="1" t="s">
        <v>4802</v>
      </c>
      <c r="E4870" s="1" t="s">
        <v>4803</v>
      </c>
      <c r="F4870" s="1">
        <v>1378</v>
      </c>
      <c r="G4870" s="1">
        <v>44.23</v>
      </c>
      <c r="H4870" s="1">
        <v>31</v>
      </c>
      <c r="J4870" s="1" t="s">
        <v>808</v>
      </c>
      <c r="K4870" s="9" t="str">
        <f t="shared" si="76"/>
        <v>TERCEIRA</v>
      </c>
    </row>
    <row r="4871" spans="1:11" ht="15" customHeight="1">
      <c r="A4871" s="1">
        <v>8</v>
      </c>
      <c r="B4871" s="1">
        <v>1965</v>
      </c>
      <c r="C4871" s="1" t="s">
        <v>53</v>
      </c>
      <c r="D4871" s="1" t="s">
        <v>4804</v>
      </c>
      <c r="E4871" s="1" t="s">
        <v>4805</v>
      </c>
      <c r="F4871" s="1">
        <v>334</v>
      </c>
      <c r="G4871" s="1">
        <v>11.22</v>
      </c>
      <c r="H4871" s="1">
        <v>30</v>
      </c>
      <c r="J4871" s="1" t="s">
        <v>808</v>
      </c>
      <c r="K4871" s="9" t="str">
        <f t="shared" si="76"/>
        <v>TERCEIRA</v>
      </c>
    </row>
    <row r="4872" spans="1:11" ht="15" customHeight="1">
      <c r="A4872" s="1">
        <v>8</v>
      </c>
      <c r="B4872" s="1">
        <v>1965</v>
      </c>
      <c r="C4872" s="1" t="s">
        <v>53</v>
      </c>
      <c r="D4872" s="1" t="s">
        <v>4806</v>
      </c>
      <c r="E4872" s="1" t="s">
        <v>4807</v>
      </c>
      <c r="F4872" s="1">
        <v>3592</v>
      </c>
      <c r="G4872" s="1">
        <v>73.95</v>
      </c>
      <c r="H4872" s="1">
        <v>49</v>
      </c>
      <c r="J4872" s="1" t="s">
        <v>808</v>
      </c>
      <c r="K4872" s="9" t="str">
        <f t="shared" si="76"/>
        <v>TERCEIRA</v>
      </c>
    </row>
    <row r="4873" spans="1:11" ht="15" customHeight="1">
      <c r="A4873" s="1">
        <v>8</v>
      </c>
      <c r="B4873" s="1">
        <v>1965</v>
      </c>
      <c r="C4873" s="1" t="s">
        <v>53</v>
      </c>
      <c r="D4873" s="1" t="s">
        <v>4808</v>
      </c>
      <c r="E4873" s="1" t="s">
        <v>4809</v>
      </c>
      <c r="F4873" s="1">
        <v>1685</v>
      </c>
      <c r="G4873" s="1">
        <v>27.1</v>
      </c>
      <c r="H4873" s="1">
        <v>62</v>
      </c>
      <c r="J4873" s="1" t="s">
        <v>808</v>
      </c>
      <c r="K4873" s="9" t="str">
        <f t="shared" si="76"/>
        <v>TERCEIRA</v>
      </c>
    </row>
    <row r="4874" spans="1:11" ht="15" customHeight="1">
      <c r="A4874" s="1">
        <v>8</v>
      </c>
      <c r="B4874" s="1">
        <v>1965</v>
      </c>
      <c r="C4874" s="1" t="s">
        <v>53</v>
      </c>
      <c r="D4874" s="1" t="s">
        <v>4810</v>
      </c>
      <c r="E4874" s="1" t="s">
        <v>4811</v>
      </c>
      <c r="F4874" s="1">
        <v>1651</v>
      </c>
      <c r="G4874" s="1">
        <v>32.659999999999997</v>
      </c>
      <c r="H4874" s="1">
        <v>51</v>
      </c>
      <c r="J4874" s="1" t="s">
        <v>808</v>
      </c>
      <c r="K4874" s="9" t="str">
        <f t="shared" si="76"/>
        <v>TERCEIRA</v>
      </c>
    </row>
    <row r="4875" spans="1:11" ht="15" customHeight="1">
      <c r="A4875" s="1">
        <v>8</v>
      </c>
      <c r="B4875" s="1">
        <v>1965</v>
      </c>
      <c r="C4875" s="1" t="s">
        <v>53</v>
      </c>
      <c r="D4875" s="1" t="s">
        <v>4812</v>
      </c>
      <c r="E4875" s="1" t="s">
        <v>4813</v>
      </c>
      <c r="F4875" s="1">
        <v>694</v>
      </c>
      <c r="G4875" s="1">
        <v>31.1</v>
      </c>
      <c r="H4875" s="1">
        <v>22</v>
      </c>
      <c r="J4875" s="1" t="s">
        <v>808</v>
      </c>
      <c r="K4875" s="9" t="str">
        <f t="shared" si="76"/>
        <v>TERCEIRA</v>
      </c>
    </row>
    <row r="4876" spans="1:11" ht="15" customHeight="1">
      <c r="A4876" s="1">
        <v>8</v>
      </c>
      <c r="B4876" s="1">
        <v>1974</v>
      </c>
      <c r="C4876" s="1" t="s">
        <v>21</v>
      </c>
      <c r="D4876" s="1" t="s">
        <v>1075</v>
      </c>
      <c r="E4876" s="1" t="s">
        <v>1076</v>
      </c>
      <c r="F4876" s="1">
        <v>21</v>
      </c>
      <c r="G4876" s="1">
        <v>1.78</v>
      </c>
      <c r="H4876" s="1">
        <v>12</v>
      </c>
      <c r="I4876" s="1">
        <v>9</v>
      </c>
      <c r="J4876" s="1" t="s">
        <v>48</v>
      </c>
      <c r="K4876" s="9" t="str">
        <f t="shared" si="76"/>
        <v>GPA</v>
      </c>
    </row>
    <row r="4877" spans="1:11" ht="15" customHeight="1">
      <c r="A4877" s="1">
        <v>8</v>
      </c>
      <c r="B4877" s="1">
        <v>1974</v>
      </c>
      <c r="C4877" s="1" t="s">
        <v>18</v>
      </c>
      <c r="D4877" s="1" t="s">
        <v>1079</v>
      </c>
      <c r="E4877" s="1" t="s">
        <v>1080</v>
      </c>
      <c r="F4877" s="1">
        <v>113</v>
      </c>
      <c r="G4877" s="1">
        <v>2.14</v>
      </c>
      <c r="H4877" s="1">
        <v>53</v>
      </c>
      <c r="I4877" s="1">
        <v>0</v>
      </c>
      <c r="J4877" s="1" t="s">
        <v>48</v>
      </c>
      <c r="K4877" s="9" t="str">
        <f t="shared" si="76"/>
        <v>GPA</v>
      </c>
    </row>
    <row r="4878" spans="1:11" ht="15" customHeight="1">
      <c r="A4878" s="1">
        <v>8</v>
      </c>
      <c r="B4878" s="1">
        <v>1974</v>
      </c>
      <c r="C4878" s="1" t="s">
        <v>20</v>
      </c>
      <c r="D4878" s="1" t="s">
        <v>1079</v>
      </c>
      <c r="E4878" s="1" t="s">
        <v>1080</v>
      </c>
      <c r="F4878" s="1">
        <v>137</v>
      </c>
      <c r="G4878" s="1">
        <v>2.0299999999999998</v>
      </c>
      <c r="H4878" s="1">
        <v>67</v>
      </c>
      <c r="I4878" s="1">
        <v>0</v>
      </c>
      <c r="J4878" s="1" t="s">
        <v>48</v>
      </c>
      <c r="K4878" s="9" t="str">
        <f t="shared" si="76"/>
        <v>GPA</v>
      </c>
    </row>
    <row r="4879" spans="1:11" ht="15" customHeight="1">
      <c r="A4879" s="1">
        <v>8</v>
      </c>
      <c r="B4879" s="1">
        <v>1974</v>
      </c>
      <c r="C4879" s="1" t="s">
        <v>19</v>
      </c>
      <c r="D4879" s="1" t="s">
        <v>1079</v>
      </c>
      <c r="E4879" s="1" t="s">
        <v>1080</v>
      </c>
      <c r="F4879" s="1">
        <v>1086</v>
      </c>
      <c r="G4879" s="1">
        <v>17.57</v>
      </c>
      <c r="H4879" s="1">
        <v>62</v>
      </c>
      <c r="I4879" s="1">
        <v>41</v>
      </c>
      <c r="J4879" s="1" t="s">
        <v>48</v>
      </c>
      <c r="K4879" s="9" t="str">
        <f t="shared" si="76"/>
        <v>GPA</v>
      </c>
    </row>
    <row r="4880" spans="1:11" ht="15" customHeight="1">
      <c r="A4880" s="1">
        <v>8</v>
      </c>
      <c r="B4880" s="1">
        <v>1974</v>
      </c>
      <c r="C4880" s="1" t="s">
        <v>53</v>
      </c>
      <c r="D4880" s="1" t="s">
        <v>1079</v>
      </c>
      <c r="E4880" s="1" t="s">
        <v>1080</v>
      </c>
      <c r="F4880" s="1">
        <v>166</v>
      </c>
      <c r="G4880" s="1">
        <v>0.96</v>
      </c>
      <c r="H4880" s="1">
        <v>173</v>
      </c>
      <c r="I4880" s="1">
        <v>110</v>
      </c>
      <c r="J4880" s="1" t="s">
        <v>48</v>
      </c>
      <c r="K4880" s="9" t="str">
        <f t="shared" si="76"/>
        <v>GPA</v>
      </c>
    </row>
    <row r="4881" spans="1:11" ht="15" customHeight="1">
      <c r="A4881" s="1">
        <v>8</v>
      </c>
      <c r="B4881" s="1">
        <v>1974</v>
      </c>
      <c r="C4881" s="1" t="s">
        <v>21</v>
      </c>
      <c r="D4881" s="1" t="s">
        <v>1081</v>
      </c>
      <c r="E4881" s="1" t="s">
        <v>1082</v>
      </c>
      <c r="F4881" s="1">
        <v>1828</v>
      </c>
      <c r="G4881" s="1">
        <v>70.95</v>
      </c>
      <c r="H4881" s="1">
        <v>26</v>
      </c>
      <c r="I4881" s="1">
        <v>9</v>
      </c>
      <c r="J4881" s="1" t="s">
        <v>48</v>
      </c>
      <c r="K4881" s="9" t="str">
        <f t="shared" si="76"/>
        <v>GPA</v>
      </c>
    </row>
    <row r="4882" spans="1:11" ht="15" customHeight="1">
      <c r="A4882" s="1">
        <v>8</v>
      </c>
      <c r="B4882" s="1">
        <v>1974</v>
      </c>
      <c r="C4882" s="1" t="s">
        <v>21</v>
      </c>
      <c r="D4882" s="1" t="s">
        <v>1083</v>
      </c>
      <c r="E4882" s="1" t="s">
        <v>1084</v>
      </c>
      <c r="F4882" s="1">
        <v>1703</v>
      </c>
      <c r="G4882" s="1">
        <v>51.41</v>
      </c>
      <c r="H4882" s="1">
        <v>33</v>
      </c>
      <c r="I4882" s="1">
        <v>9</v>
      </c>
      <c r="J4882" s="1" t="s">
        <v>48</v>
      </c>
      <c r="K4882" s="9" t="str">
        <f t="shared" si="76"/>
        <v>GPA</v>
      </c>
    </row>
    <row r="4883" spans="1:11" ht="15" customHeight="1">
      <c r="A4883" s="1">
        <v>8</v>
      </c>
      <c r="B4883" s="1">
        <v>1974</v>
      </c>
      <c r="C4883" s="1" t="s">
        <v>21</v>
      </c>
      <c r="D4883" s="1" t="s">
        <v>1085</v>
      </c>
      <c r="E4883" s="1" t="s">
        <v>1086</v>
      </c>
      <c r="F4883" s="1">
        <v>1544</v>
      </c>
      <c r="G4883" s="1">
        <v>53.51</v>
      </c>
      <c r="H4883" s="1">
        <v>29</v>
      </c>
      <c r="I4883" s="1">
        <v>9</v>
      </c>
      <c r="J4883" s="1" t="s">
        <v>48</v>
      </c>
      <c r="K4883" s="9" t="str">
        <f t="shared" si="76"/>
        <v>GPA</v>
      </c>
    </row>
    <row r="4884" spans="1:11" ht="15" customHeight="1">
      <c r="A4884" s="1">
        <v>8</v>
      </c>
      <c r="B4884" s="1">
        <v>1974</v>
      </c>
      <c r="C4884" s="1" t="s">
        <v>20</v>
      </c>
      <c r="D4884" s="1" t="s">
        <v>4814</v>
      </c>
      <c r="E4884" s="1" t="s">
        <v>4815</v>
      </c>
      <c r="F4884" s="1">
        <v>14</v>
      </c>
      <c r="G4884" s="1">
        <v>5.93</v>
      </c>
      <c r="H4884" s="1">
        <v>2</v>
      </c>
      <c r="I4884" s="1">
        <v>0</v>
      </c>
      <c r="J4884" s="1" t="s">
        <v>48</v>
      </c>
      <c r="K4884" s="9" t="str">
        <f t="shared" si="76"/>
        <v>GPA</v>
      </c>
    </row>
    <row r="4885" spans="1:11" ht="15" customHeight="1">
      <c r="A4885" s="1">
        <v>8</v>
      </c>
      <c r="B4885" s="1">
        <v>1974</v>
      </c>
      <c r="C4885" s="1" t="s">
        <v>19</v>
      </c>
      <c r="D4885" s="1" t="s">
        <v>4814</v>
      </c>
      <c r="E4885" s="1" t="s">
        <v>4815</v>
      </c>
      <c r="F4885" s="1">
        <v>2</v>
      </c>
      <c r="G4885" s="1">
        <v>3.35</v>
      </c>
      <c r="H4885" s="1">
        <v>1</v>
      </c>
      <c r="I4885" s="1">
        <v>41</v>
      </c>
      <c r="J4885" s="1" t="s">
        <v>48</v>
      </c>
      <c r="K4885" s="9" t="str">
        <f t="shared" si="76"/>
        <v>GPA</v>
      </c>
    </row>
    <row r="4886" spans="1:11" ht="15" customHeight="1">
      <c r="A4886" s="1">
        <v>8</v>
      </c>
      <c r="B4886" s="1">
        <v>1974</v>
      </c>
      <c r="C4886" s="1" t="s">
        <v>21</v>
      </c>
      <c r="D4886" s="1" t="s">
        <v>1091</v>
      </c>
      <c r="E4886" s="1" t="s">
        <v>1092</v>
      </c>
      <c r="F4886" s="1">
        <v>2136</v>
      </c>
      <c r="G4886" s="1">
        <v>75.14</v>
      </c>
      <c r="H4886" s="1">
        <v>28</v>
      </c>
      <c r="I4886" s="1">
        <v>9</v>
      </c>
      <c r="J4886" s="1" t="s">
        <v>48</v>
      </c>
      <c r="K4886" s="9" t="str">
        <f t="shared" si="76"/>
        <v>GPA</v>
      </c>
    </row>
    <row r="4887" spans="1:11" ht="15" customHeight="1">
      <c r="A4887" s="1">
        <v>8</v>
      </c>
      <c r="B4887" s="1">
        <v>1974</v>
      </c>
      <c r="C4887" s="1" t="s">
        <v>53</v>
      </c>
      <c r="D4887" s="1" t="s">
        <v>1091</v>
      </c>
      <c r="E4887" s="1" t="s">
        <v>1092</v>
      </c>
      <c r="F4887" s="1">
        <v>208</v>
      </c>
      <c r="G4887" s="1">
        <v>0.9</v>
      </c>
      <c r="H4887" s="1">
        <v>231</v>
      </c>
      <c r="I4887" s="1">
        <v>110</v>
      </c>
      <c r="J4887" s="1" t="s">
        <v>48</v>
      </c>
      <c r="K4887" s="9" t="str">
        <f t="shared" si="76"/>
        <v>GPA</v>
      </c>
    </row>
    <row r="4888" spans="1:11" ht="15" customHeight="1">
      <c r="A4888" s="1">
        <v>8</v>
      </c>
      <c r="B4888" s="1">
        <v>1974</v>
      </c>
      <c r="C4888" s="1" t="s">
        <v>18</v>
      </c>
      <c r="D4888" s="1" t="s">
        <v>1093</v>
      </c>
      <c r="E4888" s="1" t="s">
        <v>1094</v>
      </c>
      <c r="F4888" s="1">
        <v>158</v>
      </c>
      <c r="G4888" s="1">
        <v>12.89</v>
      </c>
      <c r="H4888" s="1">
        <v>12</v>
      </c>
      <c r="I4888" s="1">
        <v>0</v>
      </c>
      <c r="J4888" s="1" t="s">
        <v>48</v>
      </c>
      <c r="K4888" s="9" t="str">
        <f t="shared" si="76"/>
        <v>GPA</v>
      </c>
    </row>
    <row r="4889" spans="1:11" ht="15" customHeight="1">
      <c r="A4889" s="1">
        <v>8</v>
      </c>
      <c r="B4889" s="1">
        <v>1974</v>
      </c>
      <c r="C4889" s="1" t="s">
        <v>20</v>
      </c>
      <c r="D4889" s="1" t="s">
        <v>1093</v>
      </c>
      <c r="E4889" s="1" t="s">
        <v>1094</v>
      </c>
      <c r="F4889" s="1">
        <v>12</v>
      </c>
      <c r="G4889" s="1">
        <v>0.56999999999999995</v>
      </c>
      <c r="H4889" s="1">
        <v>21</v>
      </c>
      <c r="I4889" s="1">
        <v>0</v>
      </c>
      <c r="J4889" s="1" t="s">
        <v>48</v>
      </c>
      <c r="K4889" s="9" t="str">
        <f t="shared" si="76"/>
        <v>GPA</v>
      </c>
    </row>
    <row r="4890" spans="1:11" ht="15" customHeight="1">
      <c r="A4890" s="1">
        <v>8</v>
      </c>
      <c r="B4890" s="1">
        <v>1974</v>
      </c>
      <c r="C4890" s="1" t="s">
        <v>19</v>
      </c>
      <c r="D4890" s="1" t="s">
        <v>1093</v>
      </c>
      <c r="E4890" s="1" t="s">
        <v>1094</v>
      </c>
      <c r="F4890" s="1">
        <v>1950</v>
      </c>
      <c r="G4890" s="1">
        <v>38.6</v>
      </c>
      <c r="H4890" s="1">
        <v>51</v>
      </c>
      <c r="I4890" s="1">
        <v>41</v>
      </c>
      <c r="J4890" s="1" t="s">
        <v>48</v>
      </c>
      <c r="K4890" s="9" t="str">
        <f t="shared" si="76"/>
        <v>GPA</v>
      </c>
    </row>
    <row r="4891" spans="1:11" ht="15" customHeight="1">
      <c r="A4891" s="1">
        <v>8</v>
      </c>
      <c r="B4891" s="1">
        <v>1974</v>
      </c>
      <c r="C4891" s="1" t="s">
        <v>53</v>
      </c>
      <c r="D4891" s="1" t="s">
        <v>1093</v>
      </c>
      <c r="E4891" s="1" t="s">
        <v>1094</v>
      </c>
      <c r="F4891" s="1">
        <v>20</v>
      </c>
      <c r="G4891" s="1">
        <v>0.04</v>
      </c>
      <c r="H4891" s="1">
        <v>500</v>
      </c>
      <c r="I4891" s="1">
        <v>110</v>
      </c>
      <c r="J4891" s="1" t="s">
        <v>48</v>
      </c>
      <c r="K4891" s="9" t="str">
        <f t="shared" si="76"/>
        <v>GPA</v>
      </c>
    </row>
    <row r="4892" spans="1:11" ht="15" customHeight="1">
      <c r="A4892" s="1">
        <v>8</v>
      </c>
      <c r="B4892" s="1">
        <v>1974</v>
      </c>
      <c r="C4892" s="1" t="s">
        <v>21</v>
      </c>
      <c r="D4892" s="1" t="s">
        <v>1095</v>
      </c>
      <c r="E4892" s="1" t="s">
        <v>1096</v>
      </c>
      <c r="F4892" s="1">
        <v>1161</v>
      </c>
      <c r="G4892" s="1">
        <v>47.1</v>
      </c>
      <c r="H4892" s="1">
        <v>25</v>
      </c>
      <c r="I4892" s="1">
        <v>9</v>
      </c>
      <c r="J4892" s="1" t="s">
        <v>48</v>
      </c>
      <c r="K4892" s="9" t="str">
        <f t="shared" si="76"/>
        <v>GPA</v>
      </c>
    </row>
    <row r="4893" spans="1:11" ht="15" customHeight="1">
      <c r="A4893" s="1">
        <v>8</v>
      </c>
      <c r="B4893" s="1">
        <v>1974</v>
      </c>
      <c r="C4893" s="1" t="s">
        <v>18</v>
      </c>
      <c r="D4893" s="1" t="s">
        <v>1097</v>
      </c>
      <c r="E4893" s="1" t="s">
        <v>1098</v>
      </c>
      <c r="F4893" s="1">
        <v>289</v>
      </c>
      <c r="G4893" s="1">
        <v>10.51</v>
      </c>
      <c r="H4893" s="1">
        <v>27</v>
      </c>
      <c r="I4893" s="1">
        <v>0</v>
      </c>
      <c r="J4893" s="1" t="s">
        <v>48</v>
      </c>
      <c r="K4893" s="9" t="str">
        <f t="shared" si="76"/>
        <v>GPA</v>
      </c>
    </row>
    <row r="4894" spans="1:11" ht="15" customHeight="1">
      <c r="A4894" s="1">
        <v>8</v>
      </c>
      <c r="B4894" s="1">
        <v>1974</v>
      </c>
      <c r="C4894" s="1" t="s">
        <v>20</v>
      </c>
      <c r="D4894" s="1" t="s">
        <v>1097</v>
      </c>
      <c r="E4894" s="1" t="s">
        <v>1098</v>
      </c>
      <c r="F4894" s="1">
        <v>114</v>
      </c>
      <c r="G4894" s="1">
        <v>3.98</v>
      </c>
      <c r="H4894" s="1">
        <v>29</v>
      </c>
      <c r="I4894" s="1">
        <v>0</v>
      </c>
      <c r="J4894" s="1" t="s">
        <v>48</v>
      </c>
      <c r="K4894" s="9" t="str">
        <f t="shared" si="76"/>
        <v>GPA</v>
      </c>
    </row>
    <row r="4895" spans="1:11" ht="15" customHeight="1">
      <c r="A4895" s="1">
        <v>8</v>
      </c>
      <c r="B4895" s="1">
        <v>1974</v>
      </c>
      <c r="C4895" s="1" t="s">
        <v>19</v>
      </c>
      <c r="D4895" s="1" t="s">
        <v>1097</v>
      </c>
      <c r="E4895" s="1" t="s">
        <v>1098</v>
      </c>
      <c r="F4895" s="1">
        <v>897</v>
      </c>
      <c r="G4895" s="1">
        <v>29.2</v>
      </c>
      <c r="H4895" s="1">
        <v>31</v>
      </c>
      <c r="I4895" s="1">
        <v>41</v>
      </c>
      <c r="J4895" s="1" t="s">
        <v>48</v>
      </c>
      <c r="K4895" s="9" t="str">
        <f t="shared" si="76"/>
        <v>GPA</v>
      </c>
    </row>
    <row r="4896" spans="1:11" ht="15" customHeight="1">
      <c r="A4896" s="1">
        <v>8</v>
      </c>
      <c r="B4896" s="1">
        <v>1974</v>
      </c>
      <c r="C4896" s="1" t="s">
        <v>18</v>
      </c>
      <c r="D4896" s="1" t="s">
        <v>1099</v>
      </c>
      <c r="E4896" s="1" t="s">
        <v>1100</v>
      </c>
      <c r="F4896" s="1">
        <v>1151</v>
      </c>
      <c r="G4896" s="1">
        <v>15.63</v>
      </c>
      <c r="H4896" s="1">
        <v>74</v>
      </c>
      <c r="I4896" s="1">
        <v>0</v>
      </c>
      <c r="J4896" s="1" t="s">
        <v>48</v>
      </c>
      <c r="K4896" s="9" t="str">
        <f t="shared" si="76"/>
        <v>GPA</v>
      </c>
    </row>
    <row r="4897" spans="1:11" ht="15" customHeight="1">
      <c r="A4897" s="1">
        <v>8</v>
      </c>
      <c r="B4897" s="1">
        <v>1974</v>
      </c>
      <c r="C4897" s="1" t="s">
        <v>20</v>
      </c>
      <c r="D4897" s="1" t="s">
        <v>1099</v>
      </c>
      <c r="E4897" s="1" t="s">
        <v>1100</v>
      </c>
      <c r="F4897" s="1">
        <v>4</v>
      </c>
      <c r="G4897" s="1">
        <v>0.03</v>
      </c>
      <c r="H4897" s="1">
        <v>133</v>
      </c>
      <c r="I4897" s="1">
        <v>0</v>
      </c>
      <c r="J4897" s="1" t="s">
        <v>48</v>
      </c>
      <c r="K4897" s="9" t="str">
        <f t="shared" si="76"/>
        <v>GPA</v>
      </c>
    </row>
    <row r="4898" spans="1:11" ht="15" customHeight="1">
      <c r="A4898" s="1">
        <v>8</v>
      </c>
      <c r="B4898" s="1">
        <v>1974</v>
      </c>
      <c r="C4898" s="1" t="s">
        <v>53</v>
      </c>
      <c r="D4898" s="1" t="s">
        <v>1099</v>
      </c>
      <c r="E4898" s="1" t="s">
        <v>1100</v>
      </c>
      <c r="F4898" s="1">
        <v>956</v>
      </c>
      <c r="G4898" s="1">
        <v>5.76</v>
      </c>
      <c r="H4898" s="1">
        <v>166</v>
      </c>
      <c r="I4898" s="1">
        <v>110</v>
      </c>
      <c r="J4898" s="1" t="s">
        <v>48</v>
      </c>
      <c r="K4898" s="9" t="str">
        <f t="shared" si="76"/>
        <v>GPA</v>
      </c>
    </row>
    <row r="4899" spans="1:11" ht="15" customHeight="1">
      <c r="A4899" s="1">
        <v>8</v>
      </c>
      <c r="B4899" s="1">
        <v>1974</v>
      </c>
      <c r="C4899" s="1" t="s">
        <v>53</v>
      </c>
      <c r="D4899" s="1" t="s">
        <v>1101</v>
      </c>
      <c r="E4899" s="1" t="s">
        <v>1102</v>
      </c>
      <c r="F4899" s="1">
        <v>292</v>
      </c>
      <c r="G4899" s="1">
        <v>1.67</v>
      </c>
      <c r="H4899" s="1">
        <v>175</v>
      </c>
      <c r="I4899" s="1">
        <v>110</v>
      </c>
      <c r="J4899" s="1" t="s">
        <v>48</v>
      </c>
      <c r="K4899" s="9" t="str">
        <f t="shared" si="76"/>
        <v>GPA</v>
      </c>
    </row>
    <row r="4900" spans="1:11" ht="15" customHeight="1">
      <c r="A4900" s="1">
        <v>8</v>
      </c>
      <c r="B4900" s="1">
        <v>1974</v>
      </c>
      <c r="C4900" s="1" t="s">
        <v>18</v>
      </c>
      <c r="D4900" s="1" t="s">
        <v>1103</v>
      </c>
      <c r="E4900" s="1" t="s">
        <v>1104</v>
      </c>
      <c r="F4900" s="1">
        <v>102</v>
      </c>
      <c r="G4900" s="1">
        <v>0.91</v>
      </c>
      <c r="H4900" s="1">
        <v>112</v>
      </c>
      <c r="I4900" s="1">
        <v>0</v>
      </c>
      <c r="J4900" s="1" t="s">
        <v>48</v>
      </c>
      <c r="K4900" s="9" t="str">
        <f t="shared" si="76"/>
        <v>GPA</v>
      </c>
    </row>
    <row r="4901" spans="1:11" ht="15" customHeight="1">
      <c r="A4901" s="1">
        <v>8</v>
      </c>
      <c r="B4901" s="1">
        <v>1974</v>
      </c>
      <c r="C4901" s="1" t="s">
        <v>20</v>
      </c>
      <c r="D4901" s="1" t="s">
        <v>1103</v>
      </c>
      <c r="E4901" s="1" t="s">
        <v>1104</v>
      </c>
      <c r="F4901" s="1">
        <v>39</v>
      </c>
      <c r="G4901" s="1">
        <v>1.89</v>
      </c>
      <c r="H4901" s="1">
        <v>21</v>
      </c>
      <c r="I4901" s="1">
        <v>0</v>
      </c>
      <c r="J4901" s="1" t="s">
        <v>48</v>
      </c>
      <c r="K4901" s="9" t="str">
        <f t="shared" si="76"/>
        <v>GPA</v>
      </c>
    </row>
    <row r="4902" spans="1:11" ht="15" customHeight="1">
      <c r="A4902" s="1">
        <v>8</v>
      </c>
      <c r="B4902" s="1">
        <v>1974</v>
      </c>
      <c r="C4902" s="1" t="s">
        <v>19</v>
      </c>
      <c r="D4902" s="1" t="s">
        <v>1103</v>
      </c>
      <c r="E4902" s="1" t="s">
        <v>1104</v>
      </c>
      <c r="F4902" s="1">
        <v>473</v>
      </c>
      <c r="G4902" s="1">
        <v>7.19</v>
      </c>
      <c r="H4902" s="1">
        <v>66</v>
      </c>
      <c r="I4902" s="1">
        <v>41</v>
      </c>
      <c r="J4902" s="1" t="s">
        <v>48</v>
      </c>
      <c r="K4902" s="9" t="str">
        <f t="shared" si="76"/>
        <v>GPA</v>
      </c>
    </row>
    <row r="4903" spans="1:11" ht="15" customHeight="1">
      <c r="A4903" s="1">
        <v>8</v>
      </c>
      <c r="B4903" s="1">
        <v>1974</v>
      </c>
      <c r="C4903" s="1" t="s">
        <v>21</v>
      </c>
      <c r="D4903" s="1" t="s">
        <v>1105</v>
      </c>
      <c r="E4903" s="1" t="s">
        <v>1106</v>
      </c>
      <c r="F4903" s="1">
        <v>1519</v>
      </c>
      <c r="G4903" s="1">
        <v>59.88</v>
      </c>
      <c r="H4903" s="1">
        <v>25</v>
      </c>
      <c r="I4903" s="1">
        <v>9</v>
      </c>
      <c r="J4903" s="1" t="s">
        <v>48</v>
      </c>
      <c r="K4903" s="9" t="str">
        <f t="shared" si="76"/>
        <v>GPA</v>
      </c>
    </row>
    <row r="4904" spans="1:11" ht="15" customHeight="1">
      <c r="A4904" s="1">
        <v>8</v>
      </c>
      <c r="B4904" s="1">
        <v>1974</v>
      </c>
      <c r="C4904" s="1" t="s">
        <v>53</v>
      </c>
      <c r="D4904" s="1" t="s">
        <v>1105</v>
      </c>
      <c r="E4904" s="1" t="s">
        <v>1106</v>
      </c>
      <c r="F4904" s="1">
        <v>400</v>
      </c>
      <c r="G4904" s="1">
        <v>3.61</v>
      </c>
      <c r="H4904" s="1">
        <v>111</v>
      </c>
      <c r="I4904" s="1">
        <v>110</v>
      </c>
      <c r="J4904" s="1" t="s">
        <v>48</v>
      </c>
      <c r="K4904" s="9" t="str">
        <f t="shared" si="76"/>
        <v>GPA</v>
      </c>
    </row>
    <row r="4905" spans="1:11" ht="15" customHeight="1">
      <c r="A4905" s="1">
        <v>8</v>
      </c>
      <c r="B4905" s="1">
        <v>1974</v>
      </c>
      <c r="C4905" s="1" t="s">
        <v>20</v>
      </c>
      <c r="D4905" s="1" t="s">
        <v>1107</v>
      </c>
      <c r="E4905" s="1" t="s">
        <v>1108</v>
      </c>
      <c r="F4905" s="1">
        <v>59</v>
      </c>
      <c r="G4905" s="1">
        <v>2.68</v>
      </c>
      <c r="H4905" s="1">
        <v>22</v>
      </c>
      <c r="I4905" s="1">
        <v>0</v>
      </c>
      <c r="J4905" s="1" t="s">
        <v>48</v>
      </c>
      <c r="K4905" s="9" t="str">
        <f t="shared" si="76"/>
        <v>GPA</v>
      </c>
    </row>
    <row r="4906" spans="1:11" ht="15" customHeight="1">
      <c r="A4906" s="1">
        <v>8</v>
      </c>
      <c r="B4906" s="1">
        <v>1974</v>
      </c>
      <c r="C4906" s="1" t="s">
        <v>53</v>
      </c>
      <c r="D4906" s="1" t="s">
        <v>1107</v>
      </c>
      <c r="E4906" s="1" t="s">
        <v>1108</v>
      </c>
      <c r="F4906" s="1">
        <v>14644</v>
      </c>
      <c r="G4906" s="1">
        <v>95.22</v>
      </c>
      <c r="H4906" s="1">
        <v>154</v>
      </c>
      <c r="I4906" s="1">
        <v>110</v>
      </c>
      <c r="J4906" s="1" t="s">
        <v>48</v>
      </c>
      <c r="K4906" s="9" t="str">
        <f t="shared" si="76"/>
        <v>GPA</v>
      </c>
    </row>
    <row r="4907" spans="1:11" ht="15" customHeight="1">
      <c r="A4907" s="1">
        <v>8</v>
      </c>
      <c r="B4907" s="1">
        <v>1974</v>
      </c>
      <c r="C4907" s="1" t="s">
        <v>20</v>
      </c>
      <c r="D4907" s="1" t="s">
        <v>1109</v>
      </c>
      <c r="E4907" s="1" t="s">
        <v>1110</v>
      </c>
      <c r="F4907" s="1">
        <v>355</v>
      </c>
      <c r="G4907" s="1">
        <v>16.71</v>
      </c>
      <c r="H4907" s="1">
        <v>21</v>
      </c>
      <c r="I4907" s="1">
        <v>0</v>
      </c>
      <c r="J4907" s="1" t="s">
        <v>48</v>
      </c>
      <c r="K4907" s="9" t="str">
        <f t="shared" si="76"/>
        <v>GPA</v>
      </c>
    </row>
    <row r="4908" spans="1:11" ht="15" customHeight="1">
      <c r="A4908" s="1">
        <v>8</v>
      </c>
      <c r="B4908" s="1">
        <v>1974</v>
      </c>
      <c r="C4908" s="1" t="s">
        <v>18</v>
      </c>
      <c r="D4908" s="1" t="s">
        <v>1111</v>
      </c>
      <c r="E4908" s="1" t="s">
        <v>1112</v>
      </c>
      <c r="F4908" s="1">
        <v>59</v>
      </c>
      <c r="G4908" s="1">
        <v>1.89</v>
      </c>
      <c r="H4908" s="1">
        <v>31</v>
      </c>
      <c r="I4908" s="1">
        <v>0</v>
      </c>
      <c r="J4908" s="1" t="s">
        <v>48</v>
      </c>
      <c r="K4908" s="9" t="str">
        <f t="shared" si="76"/>
        <v>GPA</v>
      </c>
    </row>
    <row r="4909" spans="1:11" ht="15" customHeight="1">
      <c r="A4909" s="1">
        <v>8</v>
      </c>
      <c r="B4909" s="1">
        <v>1974</v>
      </c>
      <c r="C4909" s="1" t="s">
        <v>20</v>
      </c>
      <c r="D4909" s="1" t="s">
        <v>1111</v>
      </c>
      <c r="E4909" s="1" t="s">
        <v>1112</v>
      </c>
      <c r="F4909" s="1">
        <v>259</v>
      </c>
      <c r="G4909" s="1">
        <v>8.16</v>
      </c>
      <c r="H4909" s="1">
        <v>32</v>
      </c>
      <c r="I4909" s="1">
        <v>0</v>
      </c>
      <c r="J4909" s="1" t="s">
        <v>48</v>
      </c>
      <c r="K4909" s="9" t="str">
        <f t="shared" si="76"/>
        <v>GPA</v>
      </c>
    </row>
    <row r="4910" spans="1:11" ht="15" customHeight="1">
      <c r="A4910" s="1">
        <v>8</v>
      </c>
      <c r="B4910" s="1">
        <v>1974</v>
      </c>
      <c r="C4910" s="1" t="s">
        <v>19</v>
      </c>
      <c r="D4910" s="1" t="s">
        <v>1111</v>
      </c>
      <c r="E4910" s="1" t="s">
        <v>1112</v>
      </c>
      <c r="F4910" s="1">
        <v>2623</v>
      </c>
      <c r="G4910" s="1">
        <v>38.96</v>
      </c>
      <c r="H4910" s="1">
        <v>67</v>
      </c>
      <c r="I4910" s="1">
        <v>41</v>
      </c>
      <c r="J4910" s="1" t="s">
        <v>48</v>
      </c>
      <c r="K4910" s="9" t="str">
        <f t="shared" si="76"/>
        <v>GPA</v>
      </c>
    </row>
    <row r="4911" spans="1:11" ht="15" customHeight="1">
      <c r="A4911" s="1">
        <v>8</v>
      </c>
      <c r="B4911" s="1">
        <v>1974</v>
      </c>
      <c r="C4911" s="1" t="s">
        <v>18</v>
      </c>
      <c r="D4911" s="1" t="s">
        <v>1113</v>
      </c>
      <c r="E4911" s="1" t="s">
        <v>1114</v>
      </c>
      <c r="F4911" s="1">
        <v>15</v>
      </c>
      <c r="G4911" s="1">
        <v>0.28999999999999998</v>
      </c>
      <c r="H4911" s="1">
        <v>52</v>
      </c>
      <c r="I4911" s="1">
        <v>0</v>
      </c>
      <c r="J4911" s="1" t="s">
        <v>48</v>
      </c>
      <c r="K4911" s="9" t="str">
        <f t="shared" si="76"/>
        <v>GPA</v>
      </c>
    </row>
    <row r="4912" spans="1:11" ht="15" customHeight="1">
      <c r="A4912" s="1">
        <v>8</v>
      </c>
      <c r="B4912" s="1">
        <v>1974</v>
      </c>
      <c r="C4912" s="1" t="s">
        <v>20</v>
      </c>
      <c r="D4912" s="1" t="s">
        <v>1113</v>
      </c>
      <c r="E4912" s="1" t="s">
        <v>1114</v>
      </c>
      <c r="F4912" s="1">
        <v>768</v>
      </c>
      <c r="G4912" s="1">
        <v>15.09</v>
      </c>
      <c r="H4912" s="1">
        <v>51</v>
      </c>
      <c r="I4912" s="1">
        <v>0</v>
      </c>
      <c r="J4912" s="1" t="s">
        <v>48</v>
      </c>
      <c r="K4912" s="9" t="str">
        <f t="shared" si="76"/>
        <v>GPA</v>
      </c>
    </row>
    <row r="4913" spans="1:11" ht="15" customHeight="1">
      <c r="A4913" s="1">
        <v>8</v>
      </c>
      <c r="B4913" s="1">
        <v>1974</v>
      </c>
      <c r="C4913" s="1" t="s">
        <v>19</v>
      </c>
      <c r="D4913" s="1" t="s">
        <v>1113</v>
      </c>
      <c r="E4913" s="1" t="s">
        <v>1114</v>
      </c>
      <c r="F4913" s="1">
        <v>1635</v>
      </c>
      <c r="G4913" s="1">
        <v>11.91</v>
      </c>
      <c r="H4913" s="1">
        <v>137</v>
      </c>
      <c r="I4913" s="1">
        <v>41</v>
      </c>
      <c r="J4913" s="1" t="s">
        <v>48</v>
      </c>
      <c r="K4913" s="9" t="str">
        <f t="shared" si="76"/>
        <v>GPA</v>
      </c>
    </row>
    <row r="4914" spans="1:11" ht="15" customHeight="1">
      <c r="A4914" s="1">
        <v>8</v>
      </c>
      <c r="B4914" s="1">
        <v>1974</v>
      </c>
      <c r="C4914" s="1" t="s">
        <v>53</v>
      </c>
      <c r="D4914" s="1" t="s">
        <v>1115</v>
      </c>
      <c r="E4914" s="1" t="s">
        <v>1116</v>
      </c>
      <c r="F4914" s="1">
        <v>23022</v>
      </c>
      <c r="G4914" s="1">
        <v>122.29</v>
      </c>
      <c r="H4914" s="1">
        <v>188</v>
      </c>
      <c r="I4914" s="1">
        <v>110</v>
      </c>
      <c r="J4914" s="1" t="s">
        <v>48</v>
      </c>
      <c r="K4914" s="9" t="str">
        <f t="shared" si="76"/>
        <v>GPA</v>
      </c>
    </row>
    <row r="4915" spans="1:11" ht="15" customHeight="1">
      <c r="A4915" s="1">
        <v>8</v>
      </c>
      <c r="B4915" s="1">
        <v>1974</v>
      </c>
      <c r="C4915" s="1" t="s">
        <v>20</v>
      </c>
      <c r="D4915" s="1" t="s">
        <v>1117</v>
      </c>
      <c r="E4915" s="1" t="s">
        <v>1118</v>
      </c>
      <c r="F4915" s="1">
        <v>27</v>
      </c>
      <c r="G4915" s="1">
        <v>1.86</v>
      </c>
      <c r="H4915" s="1">
        <v>15</v>
      </c>
      <c r="I4915" s="1">
        <v>0</v>
      </c>
      <c r="J4915" s="1" t="s">
        <v>48</v>
      </c>
      <c r="K4915" s="9" t="str">
        <f t="shared" si="76"/>
        <v>GPA</v>
      </c>
    </row>
    <row r="4916" spans="1:11" ht="15" customHeight="1">
      <c r="A4916" s="1">
        <v>8</v>
      </c>
      <c r="B4916" s="1">
        <v>1974</v>
      </c>
      <c r="C4916" s="1" t="s">
        <v>53</v>
      </c>
      <c r="D4916" s="1" t="s">
        <v>1117</v>
      </c>
      <c r="E4916" s="1" t="s">
        <v>1118</v>
      </c>
      <c r="F4916" s="1">
        <v>12511</v>
      </c>
      <c r="G4916" s="1">
        <v>81.16</v>
      </c>
      <c r="H4916" s="1">
        <v>154</v>
      </c>
      <c r="I4916" s="1">
        <v>110</v>
      </c>
      <c r="J4916" s="1" t="s">
        <v>48</v>
      </c>
      <c r="K4916" s="9" t="str">
        <f t="shared" si="76"/>
        <v>GPA</v>
      </c>
    </row>
    <row r="4917" spans="1:11" ht="15" customHeight="1">
      <c r="A4917" s="1">
        <v>8</v>
      </c>
      <c r="B4917" s="1">
        <v>1974</v>
      </c>
      <c r="C4917" s="1" t="s">
        <v>53</v>
      </c>
      <c r="D4917" s="1" t="s">
        <v>1119</v>
      </c>
      <c r="E4917" s="1" t="s">
        <v>1120</v>
      </c>
      <c r="F4917" s="1">
        <v>22820</v>
      </c>
      <c r="G4917" s="1">
        <v>116.12</v>
      </c>
      <c r="H4917" s="1">
        <v>197</v>
      </c>
      <c r="I4917" s="1">
        <v>110</v>
      </c>
      <c r="J4917" s="1" t="s">
        <v>48</v>
      </c>
      <c r="K4917" s="9" t="str">
        <f t="shared" si="76"/>
        <v>GPA</v>
      </c>
    </row>
    <row r="4918" spans="1:11" ht="15" customHeight="1">
      <c r="A4918" s="1">
        <v>8</v>
      </c>
      <c r="B4918" s="1">
        <v>1974</v>
      </c>
      <c r="C4918" s="1" t="s">
        <v>20</v>
      </c>
      <c r="D4918" s="1" t="s">
        <v>1121</v>
      </c>
      <c r="E4918" s="1" t="s">
        <v>1122</v>
      </c>
      <c r="F4918" s="1">
        <v>387</v>
      </c>
      <c r="G4918" s="1">
        <v>9.83</v>
      </c>
      <c r="H4918" s="1">
        <v>39</v>
      </c>
      <c r="I4918" s="1">
        <v>0</v>
      </c>
      <c r="J4918" s="1" t="s">
        <v>48</v>
      </c>
      <c r="K4918" s="9" t="str">
        <f t="shared" si="76"/>
        <v>GPA</v>
      </c>
    </row>
    <row r="4919" spans="1:11" ht="15" customHeight="1">
      <c r="A4919" s="1">
        <v>8</v>
      </c>
      <c r="B4919" s="1">
        <v>1974</v>
      </c>
      <c r="C4919" s="1" t="s">
        <v>53</v>
      </c>
      <c r="D4919" s="1" t="s">
        <v>1121</v>
      </c>
      <c r="E4919" s="1" t="s">
        <v>1122</v>
      </c>
      <c r="F4919" s="1">
        <v>6897</v>
      </c>
      <c r="G4919" s="1">
        <v>47.08</v>
      </c>
      <c r="H4919" s="1">
        <v>146</v>
      </c>
      <c r="I4919" s="1">
        <v>110</v>
      </c>
      <c r="J4919" s="1" t="s">
        <v>48</v>
      </c>
      <c r="K4919" s="9" t="str">
        <f t="shared" si="76"/>
        <v>GPA</v>
      </c>
    </row>
    <row r="4920" spans="1:11" ht="15" customHeight="1">
      <c r="A4920" s="1">
        <v>8</v>
      </c>
      <c r="B4920" s="1">
        <v>1974</v>
      </c>
      <c r="C4920" s="1" t="s">
        <v>20</v>
      </c>
      <c r="D4920" s="1" t="s">
        <v>1123</v>
      </c>
      <c r="E4920" s="1" t="s">
        <v>1124</v>
      </c>
      <c r="F4920" s="1">
        <v>262</v>
      </c>
      <c r="G4920" s="1">
        <v>12.22</v>
      </c>
      <c r="H4920" s="1">
        <v>21</v>
      </c>
      <c r="I4920" s="1">
        <v>0</v>
      </c>
      <c r="J4920" s="1" t="s">
        <v>48</v>
      </c>
      <c r="K4920" s="9" t="str">
        <f t="shared" si="76"/>
        <v>GPA</v>
      </c>
    </row>
    <row r="4921" spans="1:11" ht="15" customHeight="1">
      <c r="A4921" s="1">
        <v>8</v>
      </c>
      <c r="B4921" s="1">
        <v>1974</v>
      </c>
      <c r="C4921" s="1" t="s">
        <v>53</v>
      </c>
      <c r="D4921" s="1" t="s">
        <v>1123</v>
      </c>
      <c r="E4921" s="1" t="s">
        <v>1124</v>
      </c>
      <c r="F4921" s="1">
        <v>6427</v>
      </c>
      <c r="G4921" s="1">
        <v>43.55</v>
      </c>
      <c r="H4921" s="1">
        <v>148</v>
      </c>
      <c r="I4921" s="1">
        <v>110</v>
      </c>
      <c r="J4921" s="1" t="s">
        <v>48</v>
      </c>
      <c r="K4921" s="9" t="str">
        <f t="shared" si="76"/>
        <v>GPA</v>
      </c>
    </row>
    <row r="4922" spans="1:11" ht="15" customHeight="1">
      <c r="A4922" s="1">
        <v>8</v>
      </c>
      <c r="B4922" s="1">
        <v>1974</v>
      </c>
      <c r="C4922" s="1" t="s">
        <v>18</v>
      </c>
      <c r="D4922" s="1" t="s">
        <v>1125</v>
      </c>
      <c r="E4922" s="1" t="s">
        <v>1126</v>
      </c>
      <c r="F4922" s="1">
        <v>134</v>
      </c>
      <c r="G4922" s="1">
        <v>2.33</v>
      </c>
      <c r="H4922" s="1">
        <v>58</v>
      </c>
      <c r="I4922" s="1">
        <v>0</v>
      </c>
      <c r="J4922" s="1" t="s">
        <v>48</v>
      </c>
      <c r="K4922" s="9" t="str">
        <f t="shared" si="76"/>
        <v>GPA</v>
      </c>
    </row>
    <row r="4923" spans="1:11" ht="15" customHeight="1">
      <c r="A4923" s="1">
        <v>8</v>
      </c>
      <c r="B4923" s="1">
        <v>1974</v>
      </c>
      <c r="C4923" s="1" t="s">
        <v>20</v>
      </c>
      <c r="D4923" s="1" t="s">
        <v>1125</v>
      </c>
      <c r="E4923" s="1" t="s">
        <v>1126</v>
      </c>
      <c r="F4923" s="1">
        <v>234</v>
      </c>
      <c r="G4923" s="1">
        <v>4.8499999999999996</v>
      </c>
      <c r="H4923" s="1">
        <v>48</v>
      </c>
      <c r="I4923" s="1">
        <v>0</v>
      </c>
      <c r="J4923" s="1" t="s">
        <v>48</v>
      </c>
      <c r="K4923" s="9" t="str">
        <f t="shared" si="76"/>
        <v>GPA</v>
      </c>
    </row>
    <row r="4924" spans="1:11" ht="15" customHeight="1">
      <c r="A4924" s="1">
        <v>8</v>
      </c>
      <c r="B4924" s="1">
        <v>1974</v>
      </c>
      <c r="C4924" s="1" t="s">
        <v>53</v>
      </c>
      <c r="D4924" s="1" t="s">
        <v>1125</v>
      </c>
      <c r="E4924" s="1" t="s">
        <v>1126</v>
      </c>
      <c r="F4924" s="1">
        <v>6416</v>
      </c>
      <c r="G4924" s="1">
        <v>30.24</v>
      </c>
      <c r="H4924" s="1">
        <v>212</v>
      </c>
      <c r="I4924" s="1">
        <v>110</v>
      </c>
      <c r="J4924" s="1" t="s">
        <v>48</v>
      </c>
      <c r="K4924" s="9" t="str">
        <f t="shared" si="76"/>
        <v>GPA</v>
      </c>
    </row>
    <row r="4925" spans="1:11" ht="15" customHeight="1">
      <c r="A4925" s="1">
        <v>8</v>
      </c>
      <c r="B4925" s="1">
        <v>1974</v>
      </c>
      <c r="C4925" s="1" t="s">
        <v>18</v>
      </c>
      <c r="D4925" s="1" t="s">
        <v>1127</v>
      </c>
      <c r="E4925" s="1" t="s">
        <v>1128</v>
      </c>
      <c r="F4925" s="1">
        <v>296</v>
      </c>
      <c r="G4925" s="1">
        <v>7.2</v>
      </c>
      <c r="H4925" s="1">
        <v>41</v>
      </c>
      <c r="I4925" s="1">
        <v>0</v>
      </c>
      <c r="J4925" s="1" t="s">
        <v>48</v>
      </c>
      <c r="K4925" s="9" t="str">
        <f t="shared" si="76"/>
        <v>GPA</v>
      </c>
    </row>
    <row r="4926" spans="1:11" ht="15" customHeight="1">
      <c r="A4926" s="1">
        <v>8</v>
      </c>
      <c r="B4926" s="1">
        <v>1974</v>
      </c>
      <c r="C4926" s="1" t="s">
        <v>20</v>
      </c>
      <c r="D4926" s="1" t="s">
        <v>1127</v>
      </c>
      <c r="E4926" s="1" t="s">
        <v>1128</v>
      </c>
      <c r="F4926" s="1">
        <v>7</v>
      </c>
      <c r="G4926" s="1">
        <v>0.45</v>
      </c>
      <c r="H4926" s="1">
        <v>16</v>
      </c>
      <c r="I4926" s="1">
        <v>0</v>
      </c>
      <c r="J4926" s="1" t="s">
        <v>48</v>
      </c>
      <c r="K4926" s="9" t="str">
        <f t="shared" si="76"/>
        <v>GPA</v>
      </c>
    </row>
    <row r="4927" spans="1:11" ht="15" customHeight="1">
      <c r="A4927" s="1">
        <v>8</v>
      </c>
      <c r="B4927" s="1">
        <v>1974</v>
      </c>
      <c r="C4927" s="1" t="s">
        <v>53</v>
      </c>
      <c r="D4927" s="1" t="s">
        <v>1127</v>
      </c>
      <c r="E4927" s="1" t="s">
        <v>1128</v>
      </c>
      <c r="F4927" s="1">
        <v>560</v>
      </c>
      <c r="G4927" s="1">
        <v>4.8600000000000003</v>
      </c>
      <c r="H4927" s="1">
        <v>115</v>
      </c>
      <c r="I4927" s="1">
        <v>110</v>
      </c>
      <c r="J4927" s="1" t="s">
        <v>48</v>
      </c>
      <c r="K4927" s="9" t="str">
        <f t="shared" si="76"/>
        <v>GPA</v>
      </c>
    </row>
    <row r="4928" spans="1:11" ht="15" customHeight="1">
      <c r="A4928" s="1">
        <v>8</v>
      </c>
      <c r="B4928" s="1">
        <v>1974</v>
      </c>
      <c r="C4928" s="1" t="s">
        <v>53</v>
      </c>
      <c r="D4928" s="1" t="s">
        <v>1129</v>
      </c>
      <c r="E4928" s="1" t="s">
        <v>1130</v>
      </c>
      <c r="F4928" s="1">
        <v>11836</v>
      </c>
      <c r="G4928" s="1">
        <v>90.3</v>
      </c>
      <c r="H4928" s="1">
        <v>131</v>
      </c>
      <c r="I4928" s="1">
        <v>110</v>
      </c>
      <c r="J4928" s="1" t="s">
        <v>48</v>
      </c>
      <c r="K4928" s="9" t="str">
        <f t="shared" si="76"/>
        <v>GPA</v>
      </c>
    </row>
    <row r="4929" spans="1:11" ht="15" customHeight="1">
      <c r="A4929" s="1">
        <v>8</v>
      </c>
      <c r="B4929" s="1">
        <v>1974</v>
      </c>
      <c r="C4929" s="1" t="s">
        <v>20</v>
      </c>
      <c r="D4929" s="1" t="s">
        <v>1131</v>
      </c>
      <c r="E4929" s="1" t="s">
        <v>1132</v>
      </c>
      <c r="F4929" s="1">
        <v>367</v>
      </c>
      <c r="G4929" s="1">
        <v>13.45</v>
      </c>
      <c r="H4929" s="1">
        <v>27</v>
      </c>
      <c r="I4929" s="1">
        <v>0</v>
      </c>
      <c r="J4929" s="1" t="s">
        <v>48</v>
      </c>
      <c r="K4929" s="9" t="str">
        <f t="shared" si="76"/>
        <v>GPA</v>
      </c>
    </row>
    <row r="4930" spans="1:11" ht="15" customHeight="1">
      <c r="A4930" s="1">
        <v>8</v>
      </c>
      <c r="B4930" s="1">
        <v>1974</v>
      </c>
      <c r="C4930" s="1" t="s">
        <v>20</v>
      </c>
      <c r="D4930" s="1" t="s">
        <v>1133</v>
      </c>
      <c r="E4930" s="1" t="s">
        <v>1134</v>
      </c>
      <c r="F4930" s="1">
        <v>17</v>
      </c>
      <c r="G4930" s="1">
        <v>0.55000000000000004</v>
      </c>
      <c r="H4930" s="1">
        <v>31</v>
      </c>
      <c r="I4930" s="1">
        <v>0</v>
      </c>
      <c r="J4930" s="1" t="s">
        <v>48</v>
      </c>
      <c r="K4930" s="9" t="str">
        <f t="shared" ref="K4930:K4993" si="77">IF(J4930&lt;&gt;"",IF(OR(UPPER(J4930)="TERCEIRO",UPPER(J4930)="TERCEIRA"),"TERCEIRA",IF(UPPER(J4930)="GPA","GPA",J4930)),IF(LEFT(D4930,1)="T","TERCEIRA","GPA"))</f>
        <v>GPA</v>
      </c>
    </row>
    <row r="4931" spans="1:11" ht="15" customHeight="1">
      <c r="A4931" s="1">
        <v>8</v>
      </c>
      <c r="B4931" s="1">
        <v>1974</v>
      </c>
      <c r="C4931" s="1" t="s">
        <v>53</v>
      </c>
      <c r="D4931" s="1" t="s">
        <v>1133</v>
      </c>
      <c r="E4931" s="1" t="s">
        <v>1134</v>
      </c>
      <c r="F4931" s="1">
        <v>7286</v>
      </c>
      <c r="G4931" s="1">
        <v>65.3</v>
      </c>
      <c r="H4931" s="1">
        <v>112</v>
      </c>
      <c r="I4931" s="1">
        <v>110</v>
      </c>
      <c r="J4931" s="1" t="s">
        <v>48</v>
      </c>
      <c r="K4931" s="9" t="str">
        <f t="shared" si="77"/>
        <v>GPA</v>
      </c>
    </row>
    <row r="4932" spans="1:11" ht="15" customHeight="1">
      <c r="A4932" s="1">
        <v>8</v>
      </c>
      <c r="B4932" s="1">
        <v>1974</v>
      </c>
      <c r="C4932" s="1" t="s">
        <v>20</v>
      </c>
      <c r="D4932" s="1" t="s">
        <v>1135</v>
      </c>
      <c r="E4932" s="1" t="s">
        <v>1136</v>
      </c>
      <c r="F4932" s="1">
        <v>202</v>
      </c>
      <c r="G4932" s="1">
        <v>4.09</v>
      </c>
      <c r="H4932" s="1">
        <v>49</v>
      </c>
      <c r="I4932" s="1">
        <v>0</v>
      </c>
      <c r="J4932" s="1" t="s">
        <v>48</v>
      </c>
      <c r="K4932" s="9" t="str">
        <f t="shared" si="77"/>
        <v>GPA</v>
      </c>
    </row>
    <row r="4933" spans="1:11" ht="15" customHeight="1">
      <c r="A4933" s="1">
        <v>8</v>
      </c>
      <c r="B4933" s="1">
        <v>1974</v>
      </c>
      <c r="C4933" s="1" t="s">
        <v>19</v>
      </c>
      <c r="D4933" s="1" t="s">
        <v>1135</v>
      </c>
      <c r="E4933" s="1" t="s">
        <v>1136</v>
      </c>
      <c r="F4933" s="1">
        <v>12</v>
      </c>
      <c r="G4933" s="1">
        <v>1.1100000000000001</v>
      </c>
      <c r="H4933" s="1">
        <v>11</v>
      </c>
      <c r="I4933" s="1">
        <v>41</v>
      </c>
      <c r="J4933" s="1" t="s">
        <v>48</v>
      </c>
      <c r="K4933" s="9" t="str">
        <f t="shared" si="77"/>
        <v>GPA</v>
      </c>
    </row>
    <row r="4934" spans="1:11" ht="15" customHeight="1">
      <c r="A4934" s="1">
        <v>8</v>
      </c>
      <c r="B4934" s="1">
        <v>1974</v>
      </c>
      <c r="C4934" s="1" t="s">
        <v>53</v>
      </c>
      <c r="D4934" s="1" t="s">
        <v>1135</v>
      </c>
      <c r="E4934" s="1" t="s">
        <v>1136</v>
      </c>
      <c r="F4934" s="1">
        <v>6393</v>
      </c>
      <c r="G4934" s="1">
        <v>43.11</v>
      </c>
      <c r="H4934" s="1">
        <v>148</v>
      </c>
      <c r="I4934" s="1">
        <v>110</v>
      </c>
      <c r="J4934" s="1" t="s">
        <v>48</v>
      </c>
      <c r="K4934" s="9" t="str">
        <f t="shared" si="77"/>
        <v>GPA</v>
      </c>
    </row>
    <row r="4935" spans="1:11" ht="15" customHeight="1">
      <c r="A4935" s="1">
        <v>8</v>
      </c>
      <c r="B4935" s="1">
        <v>1974</v>
      </c>
      <c r="C4935" s="1" t="s">
        <v>20</v>
      </c>
      <c r="D4935" s="1" t="s">
        <v>1137</v>
      </c>
      <c r="E4935" s="1" t="s">
        <v>1138</v>
      </c>
      <c r="F4935" s="1">
        <v>414</v>
      </c>
      <c r="G4935" s="1">
        <v>11.75</v>
      </c>
      <c r="H4935" s="1">
        <v>35</v>
      </c>
      <c r="I4935" s="1">
        <v>0</v>
      </c>
      <c r="J4935" s="1" t="s">
        <v>48</v>
      </c>
      <c r="K4935" s="9" t="str">
        <f t="shared" si="77"/>
        <v>GPA</v>
      </c>
    </row>
    <row r="4936" spans="1:11" ht="15" customHeight="1">
      <c r="A4936" s="1">
        <v>8</v>
      </c>
      <c r="B4936" s="1">
        <v>1974</v>
      </c>
      <c r="C4936" s="1" t="s">
        <v>53</v>
      </c>
      <c r="D4936" s="1" t="s">
        <v>1137</v>
      </c>
      <c r="E4936" s="1" t="s">
        <v>1138</v>
      </c>
      <c r="F4936" s="1">
        <v>7108</v>
      </c>
      <c r="G4936" s="1">
        <v>33.15</v>
      </c>
      <c r="H4936" s="1">
        <v>214</v>
      </c>
      <c r="I4936" s="1">
        <v>110</v>
      </c>
      <c r="J4936" s="1" t="s">
        <v>48</v>
      </c>
      <c r="K4936" s="9" t="str">
        <f t="shared" si="77"/>
        <v>GPA</v>
      </c>
    </row>
    <row r="4937" spans="1:11" ht="15" customHeight="1">
      <c r="A4937" s="1">
        <v>8</v>
      </c>
      <c r="B4937" s="1">
        <v>1979</v>
      </c>
      <c r="C4937" s="1" t="s">
        <v>21</v>
      </c>
      <c r="D4937" s="1" t="s">
        <v>1139</v>
      </c>
      <c r="E4937" s="1" t="s">
        <v>1140</v>
      </c>
      <c r="F4937" s="1">
        <v>31</v>
      </c>
      <c r="G4937" s="1">
        <v>0.98</v>
      </c>
      <c r="H4937" s="1">
        <v>32</v>
      </c>
      <c r="I4937" s="1">
        <v>18</v>
      </c>
      <c r="J4937" s="1" t="s">
        <v>48</v>
      </c>
      <c r="K4937" s="9" t="str">
        <f t="shared" si="77"/>
        <v>GPA</v>
      </c>
    </row>
    <row r="4938" spans="1:11" ht="15" customHeight="1">
      <c r="A4938" s="1">
        <v>8</v>
      </c>
      <c r="B4938" s="1">
        <v>1979</v>
      </c>
      <c r="C4938" s="1" t="s">
        <v>53</v>
      </c>
      <c r="D4938" s="1" t="s">
        <v>1139</v>
      </c>
      <c r="E4938" s="1" t="s">
        <v>1140</v>
      </c>
      <c r="F4938" s="1">
        <v>20423</v>
      </c>
      <c r="G4938" s="1">
        <v>111.39</v>
      </c>
      <c r="H4938" s="1">
        <v>183</v>
      </c>
      <c r="I4938" s="1">
        <v>110</v>
      </c>
      <c r="J4938" s="1" t="s">
        <v>48</v>
      </c>
      <c r="K4938" s="9" t="str">
        <f t="shared" si="77"/>
        <v>GPA</v>
      </c>
    </row>
    <row r="4939" spans="1:11" ht="15" customHeight="1">
      <c r="A4939" s="1">
        <v>8</v>
      </c>
      <c r="B4939" s="1">
        <v>1979</v>
      </c>
      <c r="C4939" s="1" t="s">
        <v>21</v>
      </c>
      <c r="D4939" s="1" t="s">
        <v>1141</v>
      </c>
      <c r="E4939" s="1" t="s">
        <v>1142</v>
      </c>
      <c r="F4939" s="1">
        <v>3304</v>
      </c>
      <c r="G4939" s="1">
        <v>142.32</v>
      </c>
      <c r="H4939" s="1">
        <v>23</v>
      </c>
      <c r="I4939" s="1">
        <v>18</v>
      </c>
      <c r="J4939" s="1" t="s">
        <v>48</v>
      </c>
      <c r="K4939" s="9" t="str">
        <f t="shared" si="77"/>
        <v>GPA</v>
      </c>
    </row>
    <row r="4940" spans="1:11" ht="15" customHeight="1">
      <c r="A4940" s="1">
        <v>8</v>
      </c>
      <c r="B4940" s="1">
        <v>1979</v>
      </c>
      <c r="C4940" s="1" t="s">
        <v>53</v>
      </c>
      <c r="D4940" s="1" t="s">
        <v>1141</v>
      </c>
      <c r="E4940" s="1" t="s">
        <v>1142</v>
      </c>
      <c r="F4940" s="1">
        <v>558</v>
      </c>
      <c r="G4940" s="1">
        <v>3.91</v>
      </c>
      <c r="H4940" s="1">
        <v>143</v>
      </c>
      <c r="I4940" s="1">
        <v>110</v>
      </c>
      <c r="J4940" s="1" t="s">
        <v>48</v>
      </c>
      <c r="K4940" s="9" t="str">
        <f t="shared" si="77"/>
        <v>GPA</v>
      </c>
    </row>
    <row r="4941" spans="1:11" ht="15" customHeight="1">
      <c r="A4941" s="1">
        <v>8</v>
      </c>
      <c r="B4941" s="1">
        <v>1979</v>
      </c>
      <c r="C4941" s="1" t="s">
        <v>21</v>
      </c>
      <c r="D4941" s="1" t="s">
        <v>1143</v>
      </c>
      <c r="E4941" s="1" t="s">
        <v>1144</v>
      </c>
      <c r="F4941" s="1">
        <v>1639</v>
      </c>
      <c r="G4941" s="1">
        <v>63.84</v>
      </c>
      <c r="H4941" s="1">
        <v>26</v>
      </c>
      <c r="I4941" s="1">
        <v>18</v>
      </c>
      <c r="J4941" s="1" t="s">
        <v>48</v>
      </c>
      <c r="K4941" s="9" t="str">
        <f t="shared" si="77"/>
        <v>GPA</v>
      </c>
    </row>
    <row r="4942" spans="1:11" ht="15" customHeight="1">
      <c r="A4942" s="1">
        <v>8</v>
      </c>
      <c r="B4942" s="1">
        <v>1979</v>
      </c>
      <c r="C4942" s="1" t="s">
        <v>19</v>
      </c>
      <c r="D4942" s="1" t="s">
        <v>1143</v>
      </c>
      <c r="E4942" s="1" t="s">
        <v>1144</v>
      </c>
      <c r="F4942" s="1">
        <v>32</v>
      </c>
      <c r="G4942" s="1">
        <v>2.83</v>
      </c>
      <c r="H4942" s="1">
        <v>11</v>
      </c>
      <c r="I4942" s="1">
        <v>35</v>
      </c>
      <c r="J4942" s="1" t="s">
        <v>48</v>
      </c>
      <c r="K4942" s="9" t="str">
        <f t="shared" si="77"/>
        <v>GPA</v>
      </c>
    </row>
    <row r="4943" spans="1:11" ht="15" customHeight="1">
      <c r="A4943" s="1">
        <v>8</v>
      </c>
      <c r="B4943" s="1">
        <v>1979</v>
      </c>
      <c r="C4943" s="1" t="s">
        <v>53</v>
      </c>
      <c r="D4943" s="1" t="s">
        <v>1143</v>
      </c>
      <c r="E4943" s="1" t="s">
        <v>1144</v>
      </c>
      <c r="F4943" s="1">
        <v>20</v>
      </c>
      <c r="G4943" s="1">
        <v>0.36</v>
      </c>
      <c r="H4943" s="1">
        <v>56</v>
      </c>
      <c r="I4943" s="1">
        <v>110</v>
      </c>
      <c r="J4943" s="1" t="s">
        <v>48</v>
      </c>
      <c r="K4943" s="9" t="str">
        <f t="shared" si="77"/>
        <v>GPA</v>
      </c>
    </row>
    <row r="4944" spans="1:11" ht="15" customHeight="1">
      <c r="A4944" s="1">
        <v>8</v>
      </c>
      <c r="B4944" s="1">
        <v>1979</v>
      </c>
      <c r="C4944" s="1" t="s">
        <v>19</v>
      </c>
      <c r="D4944" s="1" t="s">
        <v>1145</v>
      </c>
      <c r="E4944" s="1" t="s">
        <v>1146</v>
      </c>
      <c r="F4944" s="1">
        <v>2626</v>
      </c>
      <c r="G4944" s="1">
        <v>83.85</v>
      </c>
      <c r="H4944" s="1">
        <v>31</v>
      </c>
      <c r="I4944" s="1">
        <v>35</v>
      </c>
      <c r="J4944" s="1" t="s">
        <v>48</v>
      </c>
      <c r="K4944" s="9" t="str">
        <f t="shared" si="77"/>
        <v>GPA</v>
      </c>
    </row>
    <row r="4945" spans="1:11" ht="15" customHeight="1">
      <c r="A4945" s="1">
        <v>8</v>
      </c>
      <c r="B4945" s="1">
        <v>1979</v>
      </c>
      <c r="C4945" s="1" t="s">
        <v>21</v>
      </c>
      <c r="D4945" s="1" t="s">
        <v>1147</v>
      </c>
      <c r="E4945" s="1" t="s">
        <v>1148</v>
      </c>
      <c r="F4945" s="1">
        <v>592</v>
      </c>
      <c r="G4945" s="1">
        <v>37.79</v>
      </c>
      <c r="H4945" s="1">
        <v>16</v>
      </c>
      <c r="I4945" s="1">
        <v>18</v>
      </c>
      <c r="J4945" s="1" t="s">
        <v>48</v>
      </c>
      <c r="K4945" s="9" t="str">
        <f t="shared" si="77"/>
        <v>GPA</v>
      </c>
    </row>
    <row r="4946" spans="1:11" ht="15" customHeight="1">
      <c r="A4946" s="1">
        <v>8</v>
      </c>
      <c r="B4946" s="1">
        <v>1979</v>
      </c>
      <c r="C4946" s="1" t="s">
        <v>18</v>
      </c>
      <c r="D4946" s="1" t="s">
        <v>1147</v>
      </c>
      <c r="E4946" s="1" t="s">
        <v>1148</v>
      </c>
      <c r="F4946" s="1">
        <v>6800</v>
      </c>
      <c r="G4946" s="1">
        <v>116.23</v>
      </c>
      <c r="H4946" s="1">
        <v>59</v>
      </c>
      <c r="I4946" s="1">
        <v>0</v>
      </c>
      <c r="J4946" s="1" t="s">
        <v>48</v>
      </c>
      <c r="K4946" s="9" t="str">
        <f t="shared" si="77"/>
        <v>GPA</v>
      </c>
    </row>
    <row r="4947" spans="1:11" ht="15" customHeight="1">
      <c r="A4947" s="1">
        <v>8</v>
      </c>
      <c r="B4947" s="1">
        <v>1979</v>
      </c>
      <c r="C4947" s="1" t="s">
        <v>18</v>
      </c>
      <c r="D4947" s="1" t="s">
        <v>1149</v>
      </c>
      <c r="E4947" s="1" t="s">
        <v>1150</v>
      </c>
      <c r="F4947" s="1">
        <v>519</v>
      </c>
      <c r="G4947" s="1">
        <v>13.65</v>
      </c>
      <c r="H4947" s="1">
        <v>38</v>
      </c>
      <c r="I4947" s="1">
        <v>0</v>
      </c>
      <c r="J4947" s="1" t="s">
        <v>48</v>
      </c>
      <c r="K4947" s="9" t="str">
        <f t="shared" si="77"/>
        <v>GPA</v>
      </c>
    </row>
    <row r="4948" spans="1:11" ht="15" customHeight="1">
      <c r="A4948" s="1">
        <v>8</v>
      </c>
      <c r="B4948" s="1">
        <v>1979</v>
      </c>
      <c r="C4948" s="1" t="s">
        <v>20</v>
      </c>
      <c r="D4948" s="1" t="s">
        <v>1149</v>
      </c>
      <c r="E4948" s="1" t="s">
        <v>1150</v>
      </c>
      <c r="F4948" s="1">
        <v>188</v>
      </c>
      <c r="G4948" s="1">
        <v>7.7</v>
      </c>
      <c r="H4948" s="1">
        <v>24</v>
      </c>
      <c r="I4948" s="1">
        <v>0</v>
      </c>
      <c r="J4948" s="1" t="s">
        <v>48</v>
      </c>
      <c r="K4948" s="9" t="str">
        <f t="shared" si="77"/>
        <v>GPA</v>
      </c>
    </row>
    <row r="4949" spans="1:11" ht="15" customHeight="1">
      <c r="A4949" s="1">
        <v>8</v>
      </c>
      <c r="B4949" s="1">
        <v>1979</v>
      </c>
      <c r="C4949" s="1" t="s">
        <v>19</v>
      </c>
      <c r="D4949" s="1" t="s">
        <v>1149</v>
      </c>
      <c r="E4949" s="1" t="s">
        <v>1150</v>
      </c>
      <c r="F4949" s="1">
        <v>998</v>
      </c>
      <c r="G4949" s="1">
        <v>15.02</v>
      </c>
      <c r="H4949" s="1">
        <v>66</v>
      </c>
      <c r="I4949" s="1">
        <v>35</v>
      </c>
      <c r="J4949" s="1" t="s">
        <v>48</v>
      </c>
      <c r="K4949" s="9" t="str">
        <f t="shared" si="77"/>
        <v>GPA</v>
      </c>
    </row>
    <row r="4950" spans="1:11" ht="15" customHeight="1">
      <c r="A4950" s="1">
        <v>8</v>
      </c>
      <c r="B4950" s="1">
        <v>1979</v>
      </c>
      <c r="C4950" s="1" t="s">
        <v>53</v>
      </c>
      <c r="D4950" s="1" t="s">
        <v>1149</v>
      </c>
      <c r="E4950" s="1" t="s">
        <v>1150</v>
      </c>
      <c r="F4950" s="1">
        <v>12695</v>
      </c>
      <c r="G4950" s="1">
        <v>67.42</v>
      </c>
      <c r="H4950" s="1">
        <v>188</v>
      </c>
      <c r="I4950" s="1">
        <v>110</v>
      </c>
      <c r="J4950" s="1" t="s">
        <v>48</v>
      </c>
      <c r="K4950" s="9" t="str">
        <f t="shared" si="77"/>
        <v>GPA</v>
      </c>
    </row>
    <row r="4951" spans="1:11" ht="15" customHeight="1">
      <c r="A4951" s="1">
        <v>8</v>
      </c>
      <c r="B4951" s="1">
        <v>1979</v>
      </c>
      <c r="C4951" s="1" t="s">
        <v>19</v>
      </c>
      <c r="D4951" s="1" t="s">
        <v>1151</v>
      </c>
      <c r="E4951" s="1" t="s">
        <v>1152</v>
      </c>
      <c r="F4951" s="1">
        <v>3</v>
      </c>
      <c r="G4951" s="1">
        <v>2.4700000000000002</v>
      </c>
      <c r="H4951" s="1">
        <v>1</v>
      </c>
      <c r="I4951" s="1">
        <v>35</v>
      </c>
      <c r="J4951" s="1" t="s">
        <v>48</v>
      </c>
      <c r="K4951" s="9" t="str">
        <f t="shared" si="77"/>
        <v>GPA</v>
      </c>
    </row>
    <row r="4952" spans="1:11" ht="15" customHeight="1">
      <c r="A4952" s="1">
        <v>8</v>
      </c>
      <c r="B4952" s="1">
        <v>1979</v>
      </c>
      <c r="C4952" s="1" t="s">
        <v>18</v>
      </c>
      <c r="D4952" s="1" t="s">
        <v>1153</v>
      </c>
      <c r="E4952" s="1" t="s">
        <v>1154</v>
      </c>
      <c r="F4952" s="1">
        <v>67</v>
      </c>
      <c r="G4952" s="1">
        <v>2</v>
      </c>
      <c r="H4952" s="1">
        <v>34</v>
      </c>
      <c r="I4952" s="1">
        <v>0</v>
      </c>
      <c r="J4952" s="1" t="s">
        <v>48</v>
      </c>
      <c r="K4952" s="9" t="str">
        <f t="shared" si="77"/>
        <v>GPA</v>
      </c>
    </row>
    <row r="4953" spans="1:11" ht="15" customHeight="1">
      <c r="A4953" s="1">
        <v>8</v>
      </c>
      <c r="B4953" s="1">
        <v>1979</v>
      </c>
      <c r="C4953" s="1" t="s">
        <v>20</v>
      </c>
      <c r="D4953" s="1" t="s">
        <v>1153</v>
      </c>
      <c r="E4953" s="1" t="s">
        <v>1154</v>
      </c>
      <c r="F4953" s="1">
        <v>322</v>
      </c>
      <c r="G4953" s="1">
        <v>13.78</v>
      </c>
      <c r="H4953" s="1">
        <v>23</v>
      </c>
      <c r="I4953" s="1">
        <v>0</v>
      </c>
      <c r="J4953" s="1" t="s">
        <v>48</v>
      </c>
      <c r="K4953" s="9" t="str">
        <f t="shared" si="77"/>
        <v>GPA</v>
      </c>
    </row>
    <row r="4954" spans="1:11" ht="15" customHeight="1">
      <c r="A4954" s="1">
        <v>8</v>
      </c>
      <c r="B4954" s="1">
        <v>1979</v>
      </c>
      <c r="C4954" s="1" t="s">
        <v>19</v>
      </c>
      <c r="D4954" s="1" t="s">
        <v>1153</v>
      </c>
      <c r="E4954" s="1" t="s">
        <v>1154</v>
      </c>
      <c r="F4954" s="1">
        <v>109</v>
      </c>
      <c r="G4954" s="1">
        <v>4.0599999999999996</v>
      </c>
      <c r="H4954" s="1">
        <v>27</v>
      </c>
      <c r="I4954" s="1">
        <v>35</v>
      </c>
      <c r="J4954" s="1" t="s">
        <v>48</v>
      </c>
      <c r="K4954" s="9" t="str">
        <f t="shared" si="77"/>
        <v>GPA</v>
      </c>
    </row>
    <row r="4955" spans="1:11" ht="15" customHeight="1">
      <c r="A4955" s="1">
        <v>8</v>
      </c>
      <c r="B4955" s="1">
        <v>1979</v>
      </c>
      <c r="C4955" s="1" t="s">
        <v>53</v>
      </c>
      <c r="D4955" s="1" t="s">
        <v>1153</v>
      </c>
      <c r="E4955" s="1" t="s">
        <v>1154</v>
      </c>
      <c r="F4955" s="1">
        <v>2609</v>
      </c>
      <c r="G4955" s="1">
        <v>13.95</v>
      </c>
      <c r="H4955" s="1">
        <v>187</v>
      </c>
      <c r="I4955" s="1">
        <v>110</v>
      </c>
      <c r="J4955" s="1" t="s">
        <v>48</v>
      </c>
      <c r="K4955" s="9" t="str">
        <f t="shared" si="77"/>
        <v>GPA</v>
      </c>
    </row>
    <row r="4956" spans="1:11" ht="15" customHeight="1">
      <c r="A4956" s="1">
        <v>8</v>
      </c>
      <c r="B4956" s="1">
        <v>1979</v>
      </c>
      <c r="C4956" s="1" t="s">
        <v>21</v>
      </c>
      <c r="D4956" s="1" t="s">
        <v>1155</v>
      </c>
      <c r="E4956" s="1" t="s">
        <v>1156</v>
      </c>
      <c r="F4956" s="1">
        <v>2634</v>
      </c>
      <c r="G4956" s="1">
        <v>63.06</v>
      </c>
      <c r="H4956" s="1">
        <v>42</v>
      </c>
      <c r="I4956" s="1">
        <v>18</v>
      </c>
      <c r="J4956" s="1" t="s">
        <v>48</v>
      </c>
      <c r="K4956" s="9" t="str">
        <f t="shared" si="77"/>
        <v>GPA</v>
      </c>
    </row>
    <row r="4957" spans="1:11" ht="15" customHeight="1">
      <c r="A4957" s="1">
        <v>8</v>
      </c>
      <c r="B4957" s="1">
        <v>1979</v>
      </c>
      <c r="C4957" s="1" t="s">
        <v>20</v>
      </c>
      <c r="D4957" s="1" t="s">
        <v>1157</v>
      </c>
      <c r="E4957" s="1" t="s">
        <v>1158</v>
      </c>
      <c r="F4957" s="1">
        <v>143</v>
      </c>
      <c r="G4957" s="1">
        <v>36.01</v>
      </c>
      <c r="H4957" s="1">
        <v>4</v>
      </c>
      <c r="I4957" s="1">
        <v>0</v>
      </c>
      <c r="J4957" s="1" t="s">
        <v>48</v>
      </c>
      <c r="K4957" s="9" t="str">
        <f t="shared" si="77"/>
        <v>GPA</v>
      </c>
    </row>
    <row r="4958" spans="1:11" ht="15" customHeight="1">
      <c r="A4958" s="1">
        <v>8</v>
      </c>
      <c r="B4958" s="1">
        <v>1979</v>
      </c>
      <c r="C4958" s="1" t="s">
        <v>53</v>
      </c>
      <c r="D4958" s="1" t="s">
        <v>1157</v>
      </c>
      <c r="E4958" s="1" t="s">
        <v>1158</v>
      </c>
      <c r="F4958" s="1">
        <v>37</v>
      </c>
      <c r="G4958" s="1">
        <v>0.49</v>
      </c>
      <c r="H4958" s="1">
        <v>76</v>
      </c>
      <c r="I4958" s="1">
        <v>110</v>
      </c>
      <c r="J4958" s="1" t="s">
        <v>48</v>
      </c>
      <c r="K4958" s="9" t="str">
        <f t="shared" si="77"/>
        <v>GPA</v>
      </c>
    </row>
    <row r="4959" spans="1:11" ht="15" customHeight="1">
      <c r="A4959" s="1">
        <v>8</v>
      </c>
      <c r="B4959" s="1">
        <v>1979</v>
      </c>
      <c r="C4959" s="1" t="s">
        <v>18</v>
      </c>
      <c r="D4959" s="1" t="s">
        <v>1159</v>
      </c>
      <c r="E4959" s="1" t="s">
        <v>1160</v>
      </c>
      <c r="F4959" s="1">
        <v>288</v>
      </c>
      <c r="G4959" s="1">
        <v>11.69</v>
      </c>
      <c r="H4959" s="1">
        <v>25</v>
      </c>
      <c r="I4959" s="1">
        <v>0</v>
      </c>
      <c r="J4959" s="1" t="s">
        <v>48</v>
      </c>
      <c r="K4959" s="9" t="str">
        <f t="shared" si="77"/>
        <v>GPA</v>
      </c>
    </row>
    <row r="4960" spans="1:11" ht="15" customHeight="1">
      <c r="A4960" s="1">
        <v>8</v>
      </c>
      <c r="B4960" s="1">
        <v>1979</v>
      </c>
      <c r="C4960" s="1" t="s">
        <v>20</v>
      </c>
      <c r="D4960" s="1" t="s">
        <v>1159</v>
      </c>
      <c r="E4960" s="1" t="s">
        <v>1160</v>
      </c>
      <c r="F4960" s="1">
        <v>604</v>
      </c>
      <c r="G4960" s="1">
        <v>56.14</v>
      </c>
      <c r="H4960" s="1">
        <v>11</v>
      </c>
      <c r="I4960" s="1">
        <v>0</v>
      </c>
      <c r="J4960" s="1" t="s">
        <v>48</v>
      </c>
      <c r="K4960" s="9" t="str">
        <f t="shared" si="77"/>
        <v>GPA</v>
      </c>
    </row>
    <row r="4961" spans="1:11" ht="15" customHeight="1">
      <c r="A4961" s="1">
        <v>8</v>
      </c>
      <c r="B4961" s="1">
        <v>1979</v>
      </c>
      <c r="C4961" s="1" t="s">
        <v>19</v>
      </c>
      <c r="D4961" s="1" t="s">
        <v>1159</v>
      </c>
      <c r="E4961" s="1" t="s">
        <v>1160</v>
      </c>
      <c r="F4961" s="1">
        <v>70</v>
      </c>
      <c r="G4961" s="1">
        <v>2.95</v>
      </c>
      <c r="H4961" s="1">
        <v>24</v>
      </c>
      <c r="I4961" s="1">
        <v>35</v>
      </c>
      <c r="J4961" s="1" t="s">
        <v>48</v>
      </c>
      <c r="K4961" s="9" t="str">
        <f t="shared" si="77"/>
        <v>GPA</v>
      </c>
    </row>
    <row r="4962" spans="1:11" ht="15" customHeight="1">
      <c r="A4962" s="1">
        <v>8</v>
      </c>
      <c r="B4962" s="1">
        <v>1979</v>
      </c>
      <c r="C4962" s="1" t="s">
        <v>53</v>
      </c>
      <c r="D4962" s="1" t="s">
        <v>1159</v>
      </c>
      <c r="E4962" s="1" t="s">
        <v>1160</v>
      </c>
      <c r="F4962" s="1">
        <v>295</v>
      </c>
      <c r="G4962" s="1">
        <v>2.99</v>
      </c>
      <c r="H4962" s="1">
        <v>99</v>
      </c>
      <c r="I4962" s="1">
        <v>110</v>
      </c>
      <c r="J4962" s="1" t="s">
        <v>48</v>
      </c>
      <c r="K4962" s="9" t="str">
        <f t="shared" si="77"/>
        <v>GPA</v>
      </c>
    </row>
    <row r="4963" spans="1:11" ht="15" customHeight="1">
      <c r="A4963" s="1">
        <v>8</v>
      </c>
      <c r="B4963" s="1">
        <v>1979</v>
      </c>
      <c r="C4963" s="1" t="s">
        <v>53</v>
      </c>
      <c r="D4963" s="1" t="s">
        <v>1161</v>
      </c>
      <c r="E4963" s="1" t="s">
        <v>1162</v>
      </c>
      <c r="F4963" s="1">
        <v>14698</v>
      </c>
      <c r="G4963" s="1">
        <v>111.11</v>
      </c>
      <c r="H4963" s="1">
        <v>132</v>
      </c>
      <c r="I4963" s="1">
        <v>110</v>
      </c>
      <c r="J4963" s="1" t="s">
        <v>48</v>
      </c>
      <c r="K4963" s="9" t="str">
        <f t="shared" si="77"/>
        <v>GPA</v>
      </c>
    </row>
    <row r="4964" spans="1:11" ht="15" customHeight="1">
      <c r="A4964" s="1">
        <v>8</v>
      </c>
      <c r="B4964" s="1">
        <v>1979</v>
      </c>
      <c r="C4964" s="1" t="s">
        <v>18</v>
      </c>
      <c r="D4964" s="1" t="s">
        <v>1163</v>
      </c>
      <c r="E4964" s="1" t="s">
        <v>1164</v>
      </c>
      <c r="F4964" s="1">
        <v>1840</v>
      </c>
      <c r="G4964" s="1">
        <v>80.87</v>
      </c>
      <c r="H4964" s="1">
        <v>23</v>
      </c>
      <c r="I4964" s="1">
        <v>0</v>
      </c>
      <c r="J4964" s="1" t="s">
        <v>48</v>
      </c>
      <c r="K4964" s="9" t="str">
        <f t="shared" si="77"/>
        <v>GPA</v>
      </c>
    </row>
    <row r="4965" spans="1:11" ht="15" customHeight="1">
      <c r="A4965" s="1">
        <v>8</v>
      </c>
      <c r="B4965" s="1">
        <v>1979</v>
      </c>
      <c r="C4965" s="1" t="s">
        <v>20</v>
      </c>
      <c r="D4965" s="1" t="s">
        <v>1163</v>
      </c>
      <c r="E4965" s="1" t="s">
        <v>1164</v>
      </c>
      <c r="F4965" s="1">
        <v>49</v>
      </c>
      <c r="G4965" s="1">
        <v>11.21</v>
      </c>
      <c r="H4965" s="1">
        <v>4</v>
      </c>
      <c r="I4965" s="1">
        <v>0</v>
      </c>
      <c r="J4965" s="1" t="s">
        <v>48</v>
      </c>
      <c r="K4965" s="9" t="str">
        <f t="shared" si="77"/>
        <v>GPA</v>
      </c>
    </row>
    <row r="4966" spans="1:11" ht="15" customHeight="1">
      <c r="A4966" s="1">
        <v>8</v>
      </c>
      <c r="B4966" s="1">
        <v>1979</v>
      </c>
      <c r="C4966" s="1" t="s">
        <v>19</v>
      </c>
      <c r="D4966" s="1" t="s">
        <v>1163</v>
      </c>
      <c r="E4966" s="1" t="s">
        <v>1164</v>
      </c>
      <c r="F4966" s="1">
        <v>66</v>
      </c>
      <c r="G4966" s="1">
        <v>1.89</v>
      </c>
      <c r="H4966" s="1">
        <v>35</v>
      </c>
      <c r="I4966" s="1">
        <v>35</v>
      </c>
      <c r="J4966" s="1" t="s">
        <v>48</v>
      </c>
      <c r="K4966" s="9" t="str">
        <f t="shared" si="77"/>
        <v>GPA</v>
      </c>
    </row>
    <row r="4967" spans="1:11" ht="15" customHeight="1">
      <c r="A4967" s="1">
        <v>8</v>
      </c>
      <c r="B4967" s="1">
        <v>1979</v>
      </c>
      <c r="C4967" s="1" t="s">
        <v>53</v>
      </c>
      <c r="D4967" s="1" t="s">
        <v>4816</v>
      </c>
      <c r="E4967" s="1" t="s">
        <v>4817</v>
      </c>
      <c r="F4967" s="1">
        <v>890</v>
      </c>
      <c r="G4967" s="1">
        <v>10.43</v>
      </c>
      <c r="H4967" s="1">
        <v>85</v>
      </c>
      <c r="I4967" s="1">
        <v>110</v>
      </c>
      <c r="J4967" s="1" t="s">
        <v>48</v>
      </c>
      <c r="K4967" s="9" t="str">
        <f t="shared" si="77"/>
        <v>GPA</v>
      </c>
    </row>
    <row r="4968" spans="1:11" ht="15" customHeight="1">
      <c r="A4968" s="1">
        <v>8</v>
      </c>
      <c r="B4968" s="1">
        <v>1979</v>
      </c>
      <c r="C4968" s="1" t="s">
        <v>20</v>
      </c>
      <c r="D4968" s="1" t="s">
        <v>1165</v>
      </c>
      <c r="E4968" s="1" t="s">
        <v>1166</v>
      </c>
      <c r="F4968" s="1">
        <v>58</v>
      </c>
      <c r="G4968" s="1">
        <v>6.61</v>
      </c>
      <c r="H4968" s="1">
        <v>9</v>
      </c>
      <c r="I4968" s="1">
        <v>0</v>
      </c>
      <c r="J4968" s="1" t="s">
        <v>48</v>
      </c>
      <c r="K4968" s="9" t="str">
        <f t="shared" si="77"/>
        <v>GPA</v>
      </c>
    </row>
    <row r="4969" spans="1:11" ht="15" customHeight="1">
      <c r="A4969" s="1">
        <v>8</v>
      </c>
      <c r="B4969" s="1">
        <v>1979</v>
      </c>
      <c r="C4969" s="1" t="s">
        <v>53</v>
      </c>
      <c r="D4969" s="1" t="s">
        <v>1165</v>
      </c>
      <c r="E4969" s="1" t="s">
        <v>1166</v>
      </c>
      <c r="F4969" s="1">
        <v>14367</v>
      </c>
      <c r="G4969" s="1">
        <v>88.71</v>
      </c>
      <c r="H4969" s="1">
        <v>162</v>
      </c>
      <c r="I4969" s="1">
        <v>110</v>
      </c>
      <c r="J4969" s="1" t="s">
        <v>48</v>
      </c>
      <c r="K4969" s="9" t="str">
        <f t="shared" si="77"/>
        <v>GPA</v>
      </c>
    </row>
    <row r="4970" spans="1:11" ht="15" customHeight="1">
      <c r="A4970" s="1">
        <v>8</v>
      </c>
      <c r="B4970" s="1">
        <v>1979</v>
      </c>
      <c r="C4970" s="1" t="s">
        <v>20</v>
      </c>
      <c r="D4970" s="1" t="s">
        <v>1167</v>
      </c>
      <c r="E4970" s="1" t="s">
        <v>1168</v>
      </c>
      <c r="F4970" s="1">
        <v>3</v>
      </c>
      <c r="G4970" s="1">
        <v>10.29</v>
      </c>
      <c r="H4970" s="1">
        <v>0</v>
      </c>
      <c r="I4970" s="1">
        <v>0</v>
      </c>
      <c r="J4970" s="1" t="s">
        <v>48</v>
      </c>
      <c r="K4970" s="9" t="str">
        <f t="shared" si="77"/>
        <v>GPA</v>
      </c>
    </row>
    <row r="4971" spans="1:11" ht="15" customHeight="1">
      <c r="A4971" s="1">
        <v>8</v>
      </c>
      <c r="B4971" s="1">
        <v>1979</v>
      </c>
      <c r="C4971" s="1" t="s">
        <v>20</v>
      </c>
      <c r="D4971" s="1" t="s">
        <v>1169</v>
      </c>
      <c r="E4971" s="1" t="s">
        <v>1170</v>
      </c>
      <c r="F4971" s="1">
        <v>41</v>
      </c>
      <c r="G4971" s="1">
        <v>3.09</v>
      </c>
      <c r="H4971" s="1">
        <v>13</v>
      </c>
      <c r="I4971" s="1">
        <v>0</v>
      </c>
      <c r="J4971" s="1" t="s">
        <v>48</v>
      </c>
      <c r="K4971" s="9" t="str">
        <f t="shared" si="77"/>
        <v>GPA</v>
      </c>
    </row>
    <row r="4972" spans="1:11" ht="15" customHeight="1">
      <c r="A4972" s="1">
        <v>8</v>
      </c>
      <c r="B4972" s="1">
        <v>1979</v>
      </c>
      <c r="C4972" s="1" t="s">
        <v>53</v>
      </c>
      <c r="D4972" s="1" t="s">
        <v>1169</v>
      </c>
      <c r="E4972" s="1" t="s">
        <v>1170</v>
      </c>
      <c r="F4972" s="1">
        <v>13667</v>
      </c>
      <c r="G4972" s="1">
        <v>82.77</v>
      </c>
      <c r="H4972" s="1">
        <v>165</v>
      </c>
      <c r="I4972" s="1">
        <v>110</v>
      </c>
      <c r="J4972" s="1" t="s">
        <v>48</v>
      </c>
      <c r="K4972" s="9" t="str">
        <f t="shared" si="77"/>
        <v>GPA</v>
      </c>
    </row>
    <row r="4973" spans="1:11" ht="15" customHeight="1">
      <c r="A4973" s="1">
        <v>8</v>
      </c>
      <c r="B4973" s="1">
        <v>1979</v>
      </c>
      <c r="C4973" s="1" t="s">
        <v>53</v>
      </c>
      <c r="D4973" s="1" t="s">
        <v>1171</v>
      </c>
      <c r="E4973" s="1" t="s">
        <v>1172</v>
      </c>
      <c r="F4973" s="1">
        <v>118</v>
      </c>
      <c r="G4973" s="1">
        <v>2.0099999999999998</v>
      </c>
      <c r="H4973" s="1">
        <v>59</v>
      </c>
      <c r="I4973" s="1">
        <v>110</v>
      </c>
      <c r="J4973" s="1" t="s">
        <v>48</v>
      </c>
      <c r="K4973" s="9" t="str">
        <f t="shared" si="77"/>
        <v>GPA</v>
      </c>
    </row>
    <row r="4974" spans="1:11" ht="15" customHeight="1">
      <c r="A4974" s="1">
        <v>8</v>
      </c>
      <c r="B4974" s="1">
        <v>1979</v>
      </c>
      <c r="C4974" s="1" t="s">
        <v>18</v>
      </c>
      <c r="D4974" s="1" t="s">
        <v>1175</v>
      </c>
      <c r="E4974" s="1" t="s">
        <v>1176</v>
      </c>
      <c r="F4974" s="1">
        <v>101</v>
      </c>
      <c r="G4974" s="1">
        <v>4.4000000000000004</v>
      </c>
      <c r="H4974" s="1">
        <v>23</v>
      </c>
      <c r="I4974" s="1">
        <v>0</v>
      </c>
      <c r="J4974" s="1" t="s">
        <v>48</v>
      </c>
      <c r="K4974" s="9" t="str">
        <f t="shared" si="77"/>
        <v>GPA</v>
      </c>
    </row>
    <row r="4975" spans="1:11" ht="15" customHeight="1">
      <c r="A4975" s="1">
        <v>8</v>
      </c>
      <c r="B4975" s="1">
        <v>1979</v>
      </c>
      <c r="C4975" s="1" t="s">
        <v>53</v>
      </c>
      <c r="D4975" s="1" t="s">
        <v>1177</v>
      </c>
      <c r="E4975" s="1" t="s">
        <v>1178</v>
      </c>
      <c r="F4975" s="1">
        <v>12657</v>
      </c>
      <c r="G4975" s="1">
        <v>76.09</v>
      </c>
      <c r="H4975" s="1">
        <v>166</v>
      </c>
      <c r="I4975" s="1">
        <v>110</v>
      </c>
      <c r="J4975" s="1" t="s">
        <v>48</v>
      </c>
      <c r="K4975" s="9" t="str">
        <f t="shared" si="77"/>
        <v>GPA</v>
      </c>
    </row>
    <row r="4976" spans="1:11" ht="15" customHeight="1">
      <c r="A4976" s="1">
        <v>8</v>
      </c>
      <c r="B4976" s="1">
        <v>1979</v>
      </c>
      <c r="C4976" s="1" t="s">
        <v>18</v>
      </c>
      <c r="D4976" s="1" t="s">
        <v>1179</v>
      </c>
      <c r="E4976" s="1" t="s">
        <v>1180</v>
      </c>
      <c r="F4976" s="1">
        <v>235</v>
      </c>
      <c r="G4976" s="1">
        <v>18.23</v>
      </c>
      <c r="H4976" s="1">
        <v>13</v>
      </c>
      <c r="I4976" s="1">
        <v>0</v>
      </c>
      <c r="J4976" s="1" t="s">
        <v>48</v>
      </c>
      <c r="K4976" s="9" t="str">
        <f t="shared" si="77"/>
        <v>GPA</v>
      </c>
    </row>
    <row r="4977" spans="1:11" ht="15" customHeight="1">
      <c r="A4977" s="1">
        <v>8</v>
      </c>
      <c r="B4977" s="1">
        <v>1979</v>
      </c>
      <c r="C4977" s="1" t="s">
        <v>20</v>
      </c>
      <c r="D4977" s="1" t="s">
        <v>1179</v>
      </c>
      <c r="E4977" s="1" t="s">
        <v>1180</v>
      </c>
      <c r="F4977" s="1">
        <v>63</v>
      </c>
      <c r="G4977" s="1">
        <v>2.2400000000000002</v>
      </c>
      <c r="H4977" s="1">
        <v>28</v>
      </c>
      <c r="I4977" s="1">
        <v>0</v>
      </c>
      <c r="J4977" s="1" t="s">
        <v>48</v>
      </c>
      <c r="K4977" s="9" t="str">
        <f t="shared" si="77"/>
        <v>GPA</v>
      </c>
    </row>
    <row r="4978" spans="1:11" ht="15" customHeight="1">
      <c r="A4978" s="1">
        <v>8</v>
      </c>
      <c r="B4978" s="1">
        <v>1979</v>
      </c>
      <c r="C4978" s="1" t="s">
        <v>19</v>
      </c>
      <c r="D4978" s="1" t="s">
        <v>1179</v>
      </c>
      <c r="E4978" s="1" t="s">
        <v>1180</v>
      </c>
      <c r="F4978" s="1">
        <v>111</v>
      </c>
      <c r="G4978" s="1">
        <v>0.32</v>
      </c>
      <c r="H4978" s="1">
        <v>347</v>
      </c>
      <c r="I4978" s="1">
        <v>35</v>
      </c>
      <c r="J4978" s="1" t="s">
        <v>48</v>
      </c>
      <c r="K4978" s="9" t="str">
        <f t="shared" si="77"/>
        <v>GPA</v>
      </c>
    </row>
    <row r="4979" spans="1:11" ht="15" customHeight="1">
      <c r="A4979" s="1">
        <v>8</v>
      </c>
      <c r="B4979" s="1">
        <v>1979</v>
      </c>
      <c r="C4979" s="1" t="s">
        <v>53</v>
      </c>
      <c r="D4979" s="1" t="s">
        <v>1179</v>
      </c>
      <c r="E4979" s="1" t="s">
        <v>1180</v>
      </c>
      <c r="F4979" s="1">
        <v>266</v>
      </c>
      <c r="G4979" s="1">
        <v>2.42</v>
      </c>
      <c r="H4979" s="1">
        <v>110</v>
      </c>
      <c r="I4979" s="1">
        <v>110</v>
      </c>
      <c r="J4979" s="1" t="s">
        <v>48</v>
      </c>
      <c r="K4979" s="9" t="str">
        <f t="shared" si="77"/>
        <v>GPA</v>
      </c>
    </row>
    <row r="4980" spans="1:11" ht="15" customHeight="1">
      <c r="A4980" s="1">
        <v>8</v>
      </c>
      <c r="B4980" s="1">
        <v>1979</v>
      </c>
      <c r="C4980" s="1" t="s">
        <v>53</v>
      </c>
      <c r="D4980" s="1" t="s">
        <v>1181</v>
      </c>
      <c r="E4980" s="1" t="s">
        <v>1182</v>
      </c>
      <c r="F4980" s="1">
        <v>8206</v>
      </c>
      <c r="G4980" s="1">
        <v>74.8</v>
      </c>
      <c r="H4980" s="1">
        <v>110</v>
      </c>
      <c r="I4980" s="1">
        <v>110</v>
      </c>
      <c r="J4980" s="1" t="s">
        <v>48</v>
      </c>
      <c r="K4980" s="9" t="str">
        <f t="shared" si="77"/>
        <v>GPA</v>
      </c>
    </row>
    <row r="4981" spans="1:11" ht="15" customHeight="1">
      <c r="A4981" s="1">
        <v>8</v>
      </c>
      <c r="B4981" s="1">
        <v>1979</v>
      </c>
      <c r="C4981" s="1" t="s">
        <v>19</v>
      </c>
      <c r="D4981" s="1" t="s">
        <v>1183</v>
      </c>
      <c r="E4981" s="1" t="s">
        <v>1184</v>
      </c>
      <c r="F4981" s="1">
        <v>2352</v>
      </c>
      <c r="G4981" s="1">
        <v>89.78</v>
      </c>
      <c r="H4981" s="1">
        <v>26</v>
      </c>
      <c r="I4981" s="1">
        <v>35</v>
      </c>
      <c r="J4981" s="1" t="s">
        <v>48</v>
      </c>
      <c r="K4981" s="9" t="str">
        <f t="shared" si="77"/>
        <v>GPA</v>
      </c>
    </row>
    <row r="4982" spans="1:11" ht="15" customHeight="1">
      <c r="A4982" s="1">
        <v>8</v>
      </c>
      <c r="B4982" s="1">
        <v>1979</v>
      </c>
      <c r="C4982" s="1" t="s">
        <v>53</v>
      </c>
      <c r="D4982" s="1" t="s">
        <v>1185</v>
      </c>
      <c r="E4982" s="1" t="s">
        <v>1186</v>
      </c>
      <c r="F4982" s="1">
        <v>10699</v>
      </c>
      <c r="G4982" s="1">
        <v>121.12</v>
      </c>
      <c r="H4982" s="1">
        <v>88</v>
      </c>
      <c r="I4982" s="1">
        <v>110</v>
      </c>
      <c r="J4982" s="1" t="s">
        <v>48</v>
      </c>
      <c r="K4982" s="9" t="str">
        <f t="shared" si="77"/>
        <v>GPA</v>
      </c>
    </row>
    <row r="4983" spans="1:11" ht="15" customHeight="1">
      <c r="A4983" s="1">
        <v>8</v>
      </c>
      <c r="B4983" s="1">
        <v>1979</v>
      </c>
      <c r="C4983" s="1" t="s">
        <v>20</v>
      </c>
      <c r="D4983" s="1" t="s">
        <v>1189</v>
      </c>
      <c r="E4983" s="1" t="s">
        <v>1190</v>
      </c>
      <c r="F4983" s="1">
        <v>14</v>
      </c>
      <c r="G4983" s="1">
        <v>16.36</v>
      </c>
      <c r="H4983" s="1">
        <v>1</v>
      </c>
      <c r="I4983" s="1">
        <v>0</v>
      </c>
      <c r="J4983" s="1" t="s">
        <v>48</v>
      </c>
      <c r="K4983" s="9" t="str">
        <f t="shared" si="77"/>
        <v>GPA</v>
      </c>
    </row>
    <row r="4984" spans="1:11" ht="15" customHeight="1">
      <c r="A4984" s="1">
        <v>8</v>
      </c>
      <c r="B4984" s="1">
        <v>1979</v>
      </c>
      <c r="C4984" s="1" t="s">
        <v>53</v>
      </c>
      <c r="D4984" s="1" t="s">
        <v>1189</v>
      </c>
      <c r="E4984" s="1" t="s">
        <v>1190</v>
      </c>
      <c r="F4984" s="1">
        <v>236</v>
      </c>
      <c r="G4984" s="1">
        <v>6.64</v>
      </c>
      <c r="H4984" s="1">
        <v>36</v>
      </c>
      <c r="I4984" s="1">
        <v>110</v>
      </c>
      <c r="J4984" s="1" t="s">
        <v>48</v>
      </c>
      <c r="K4984" s="9" t="str">
        <f t="shared" si="77"/>
        <v>GPA</v>
      </c>
    </row>
    <row r="4985" spans="1:11" ht="15" customHeight="1">
      <c r="A4985" s="1">
        <v>8</v>
      </c>
      <c r="B4985" s="1">
        <v>1979</v>
      </c>
      <c r="C4985" s="1" t="s">
        <v>53</v>
      </c>
      <c r="D4985" s="1" t="s">
        <v>1191</v>
      </c>
      <c r="E4985" s="1" t="s">
        <v>1192</v>
      </c>
      <c r="F4985" s="1">
        <v>5491</v>
      </c>
      <c r="G4985" s="1">
        <v>58.26</v>
      </c>
      <c r="H4985" s="1">
        <v>94</v>
      </c>
      <c r="I4985" s="1">
        <v>110</v>
      </c>
      <c r="J4985" s="1" t="s">
        <v>48</v>
      </c>
      <c r="K4985" s="9" t="str">
        <f t="shared" si="77"/>
        <v>GPA</v>
      </c>
    </row>
    <row r="4986" spans="1:11" ht="15" customHeight="1">
      <c r="A4986" s="1">
        <v>8</v>
      </c>
      <c r="B4986" s="1">
        <v>1979</v>
      </c>
      <c r="C4986" s="1" t="s">
        <v>21</v>
      </c>
      <c r="D4986" s="1" t="s">
        <v>1193</v>
      </c>
      <c r="E4986" s="1" t="s">
        <v>1194</v>
      </c>
      <c r="F4986" s="1">
        <v>1843</v>
      </c>
      <c r="G4986" s="1">
        <v>90.24</v>
      </c>
      <c r="H4986" s="1">
        <v>20</v>
      </c>
      <c r="I4986" s="1">
        <v>18</v>
      </c>
      <c r="J4986" s="1" t="s">
        <v>48</v>
      </c>
      <c r="K4986" s="9" t="str">
        <f t="shared" si="77"/>
        <v>GPA</v>
      </c>
    </row>
    <row r="4987" spans="1:11" ht="15" customHeight="1">
      <c r="A4987" s="1">
        <v>8</v>
      </c>
      <c r="B4987" s="1">
        <v>1979</v>
      </c>
      <c r="C4987" s="1" t="s">
        <v>53</v>
      </c>
      <c r="D4987" s="1" t="s">
        <v>1193</v>
      </c>
      <c r="E4987" s="1" t="s">
        <v>1194</v>
      </c>
      <c r="F4987" s="1">
        <v>236</v>
      </c>
      <c r="G4987" s="1">
        <v>1.95</v>
      </c>
      <c r="H4987" s="1">
        <v>121</v>
      </c>
      <c r="I4987" s="1">
        <v>110</v>
      </c>
      <c r="J4987" s="1" t="s">
        <v>48</v>
      </c>
      <c r="K4987" s="9" t="str">
        <f t="shared" si="77"/>
        <v>GPA</v>
      </c>
    </row>
    <row r="4988" spans="1:11" ht="15" customHeight="1">
      <c r="A4988" s="1">
        <v>8</v>
      </c>
      <c r="B4988" s="1">
        <v>7801</v>
      </c>
      <c r="C4988" s="1" t="s">
        <v>21</v>
      </c>
      <c r="D4988" s="1" t="s">
        <v>1195</v>
      </c>
      <c r="E4988" s="1" t="s">
        <v>1196</v>
      </c>
      <c r="F4988" s="1">
        <v>205</v>
      </c>
      <c r="G4988" s="1">
        <v>11.69</v>
      </c>
      <c r="H4988" s="1">
        <v>18</v>
      </c>
      <c r="I4988" s="1">
        <v>0</v>
      </c>
      <c r="J4988" s="1" t="s">
        <v>48</v>
      </c>
      <c r="K4988" s="9" t="str">
        <f t="shared" si="77"/>
        <v>GPA</v>
      </c>
    </row>
    <row r="4989" spans="1:11" ht="15" customHeight="1">
      <c r="A4989" s="1">
        <v>8</v>
      </c>
      <c r="B4989" s="1">
        <v>7801</v>
      </c>
      <c r="C4989" s="1" t="s">
        <v>21</v>
      </c>
      <c r="D4989" s="1" t="s">
        <v>1197</v>
      </c>
      <c r="E4989" s="1" t="s">
        <v>1198</v>
      </c>
      <c r="F4989" s="1">
        <v>2891</v>
      </c>
      <c r="G4989" s="1">
        <v>178.2</v>
      </c>
      <c r="H4989" s="1">
        <v>16</v>
      </c>
      <c r="I4989" s="1">
        <v>0</v>
      </c>
      <c r="J4989" s="1" t="s">
        <v>48</v>
      </c>
      <c r="K4989" s="9" t="str">
        <f t="shared" si="77"/>
        <v>GPA</v>
      </c>
    </row>
    <row r="4990" spans="1:11" ht="15" customHeight="1">
      <c r="A4990" s="1">
        <v>8</v>
      </c>
      <c r="B4990" s="1">
        <v>7801</v>
      </c>
      <c r="C4990" s="1" t="s">
        <v>21</v>
      </c>
      <c r="D4990" s="1" t="s">
        <v>1199</v>
      </c>
      <c r="E4990" s="1" t="s">
        <v>1200</v>
      </c>
      <c r="F4990" s="1">
        <v>2840</v>
      </c>
      <c r="G4990" s="1">
        <v>178.7</v>
      </c>
      <c r="H4990" s="1">
        <v>16</v>
      </c>
      <c r="I4990" s="1">
        <v>0</v>
      </c>
      <c r="J4990" s="1" t="s">
        <v>48</v>
      </c>
      <c r="K4990" s="9" t="str">
        <f t="shared" si="77"/>
        <v>GPA</v>
      </c>
    </row>
    <row r="4991" spans="1:11" ht="15" customHeight="1">
      <c r="A4991" s="1">
        <v>8</v>
      </c>
      <c r="B4991" s="1">
        <v>7801</v>
      </c>
      <c r="C4991" s="1" t="s">
        <v>20</v>
      </c>
      <c r="D4991" s="1" t="s">
        <v>1201</v>
      </c>
      <c r="E4991" s="1" t="s">
        <v>1202</v>
      </c>
      <c r="F4991" s="1">
        <v>6</v>
      </c>
      <c r="G4991" s="1">
        <v>0.32</v>
      </c>
      <c r="H4991" s="1">
        <v>19</v>
      </c>
      <c r="I4991" s="1">
        <v>0</v>
      </c>
      <c r="J4991" s="1" t="s">
        <v>48</v>
      </c>
      <c r="K4991" s="9" t="str">
        <f t="shared" si="77"/>
        <v>GPA</v>
      </c>
    </row>
    <row r="4992" spans="1:11" ht="15" customHeight="1">
      <c r="A4992" s="1">
        <v>8</v>
      </c>
      <c r="B4992" s="1">
        <v>7801</v>
      </c>
      <c r="C4992" s="1" t="s">
        <v>19</v>
      </c>
      <c r="D4992" s="1" t="s">
        <v>1201</v>
      </c>
      <c r="E4992" s="1" t="s">
        <v>1202</v>
      </c>
      <c r="F4992" s="1">
        <v>4695</v>
      </c>
      <c r="G4992" s="1">
        <v>161.83000000000001</v>
      </c>
      <c r="H4992" s="1">
        <v>29</v>
      </c>
      <c r="I4992" s="1">
        <v>0</v>
      </c>
      <c r="J4992" s="1" t="s">
        <v>48</v>
      </c>
      <c r="K4992" s="9" t="str">
        <f t="shared" si="77"/>
        <v>GPA</v>
      </c>
    </row>
    <row r="4993" spans="1:11" ht="15" customHeight="1">
      <c r="A4993" s="1">
        <v>8</v>
      </c>
      <c r="B4993" s="1">
        <v>7801</v>
      </c>
      <c r="C4993" s="1" t="s">
        <v>21</v>
      </c>
      <c r="D4993" s="1" t="s">
        <v>1205</v>
      </c>
      <c r="E4993" s="1" t="s">
        <v>1206</v>
      </c>
      <c r="F4993" s="1">
        <v>1473</v>
      </c>
      <c r="G4993" s="1">
        <v>178.5</v>
      </c>
      <c r="H4993" s="1">
        <v>8</v>
      </c>
      <c r="I4993" s="1">
        <v>0</v>
      </c>
      <c r="J4993" s="1" t="s">
        <v>48</v>
      </c>
      <c r="K4993" s="9" t="str">
        <f t="shared" si="77"/>
        <v>GPA</v>
      </c>
    </row>
    <row r="4994" spans="1:11" ht="15" customHeight="1">
      <c r="A4994" s="1">
        <v>8</v>
      </c>
      <c r="B4994" s="1">
        <v>7801</v>
      </c>
      <c r="C4994" s="1" t="s">
        <v>21</v>
      </c>
      <c r="D4994" s="1" t="s">
        <v>1207</v>
      </c>
      <c r="E4994" s="1" t="s">
        <v>1208</v>
      </c>
      <c r="F4994" s="1">
        <v>306</v>
      </c>
      <c r="G4994" s="1">
        <v>26.02</v>
      </c>
      <c r="H4994" s="1">
        <v>12</v>
      </c>
      <c r="I4994" s="1">
        <v>0</v>
      </c>
      <c r="J4994" s="1" t="s">
        <v>48</v>
      </c>
      <c r="K4994" s="9" t="str">
        <f t="shared" ref="K4994:K5057" si="78">IF(J4994&lt;&gt;"",IF(OR(UPPER(J4994)="TERCEIRO",UPPER(J4994)="TERCEIRA"),"TERCEIRA",IF(UPPER(J4994)="GPA","GPA",J4994)),IF(LEFT(D4994,1)="T","TERCEIRA","GPA"))</f>
        <v>GPA</v>
      </c>
    </row>
    <row r="4995" spans="1:11" ht="15" customHeight="1">
      <c r="A4995" s="1">
        <v>8</v>
      </c>
      <c r="B4995" s="1">
        <v>7801</v>
      </c>
      <c r="C4995" s="1" t="s">
        <v>21</v>
      </c>
      <c r="D4995" s="1" t="s">
        <v>1209</v>
      </c>
      <c r="E4995" s="1" t="s">
        <v>1210</v>
      </c>
      <c r="F4995" s="1">
        <v>2136</v>
      </c>
      <c r="G4995" s="1">
        <v>162.18</v>
      </c>
      <c r="H4995" s="1">
        <v>13</v>
      </c>
      <c r="I4995" s="1">
        <v>0</v>
      </c>
      <c r="J4995" s="1" t="s">
        <v>48</v>
      </c>
      <c r="K4995" s="9" t="str">
        <f t="shared" si="78"/>
        <v>GPA</v>
      </c>
    </row>
    <row r="4996" spans="1:11" ht="15" customHeight="1">
      <c r="A4996" s="1">
        <v>8</v>
      </c>
      <c r="B4996" s="1">
        <v>7801</v>
      </c>
      <c r="C4996" s="1" t="s">
        <v>19</v>
      </c>
      <c r="D4996" s="1" t="s">
        <v>1211</v>
      </c>
      <c r="E4996" s="1" t="s">
        <v>1212</v>
      </c>
      <c r="F4996" s="1">
        <v>4388</v>
      </c>
      <c r="G4996" s="1">
        <v>113.26</v>
      </c>
      <c r="H4996" s="1">
        <v>39</v>
      </c>
      <c r="I4996" s="1">
        <v>0</v>
      </c>
      <c r="J4996" s="1" t="s">
        <v>48</v>
      </c>
      <c r="K4996" s="9" t="str">
        <f t="shared" si="78"/>
        <v>GPA</v>
      </c>
    </row>
    <row r="4997" spans="1:11" ht="15" customHeight="1">
      <c r="A4997" s="1">
        <v>8</v>
      </c>
      <c r="B4997" s="1">
        <v>7801</v>
      </c>
      <c r="C4997" s="1" t="s">
        <v>20</v>
      </c>
      <c r="D4997" s="1" t="s">
        <v>1213</v>
      </c>
      <c r="E4997" s="1" t="s">
        <v>1214</v>
      </c>
      <c r="F4997" s="1">
        <v>28</v>
      </c>
      <c r="G4997" s="1">
        <v>20.010000000000002</v>
      </c>
      <c r="H4997" s="1">
        <v>1</v>
      </c>
      <c r="I4997" s="1">
        <v>0</v>
      </c>
      <c r="J4997" s="1" t="s">
        <v>48</v>
      </c>
      <c r="K4997" s="9" t="str">
        <f t="shared" si="78"/>
        <v>GPA</v>
      </c>
    </row>
    <row r="4998" spans="1:11" ht="15" customHeight="1">
      <c r="A4998" s="1">
        <v>8</v>
      </c>
      <c r="B4998" s="1">
        <v>7801</v>
      </c>
      <c r="C4998" s="1" t="s">
        <v>21</v>
      </c>
      <c r="D4998" s="1" t="s">
        <v>1215</v>
      </c>
      <c r="E4998" s="1" t="s">
        <v>1216</v>
      </c>
      <c r="F4998" s="1">
        <v>2320</v>
      </c>
      <c r="G4998" s="1">
        <v>147.84</v>
      </c>
      <c r="H4998" s="1">
        <v>16</v>
      </c>
      <c r="I4998" s="1">
        <v>0</v>
      </c>
      <c r="J4998" s="1" t="s">
        <v>48</v>
      </c>
      <c r="K4998" s="9" t="str">
        <f t="shared" si="78"/>
        <v>GPA</v>
      </c>
    </row>
    <row r="4999" spans="1:11" ht="15" customHeight="1">
      <c r="A4999" s="1">
        <v>8</v>
      </c>
      <c r="B4999" s="1">
        <v>7801</v>
      </c>
      <c r="C4999" s="1" t="s">
        <v>21</v>
      </c>
      <c r="D4999" s="1" t="s">
        <v>4264</v>
      </c>
      <c r="E4999" s="1" t="s">
        <v>4265</v>
      </c>
      <c r="F4999" s="1">
        <v>901</v>
      </c>
      <c r="G4999" s="1">
        <v>124.26</v>
      </c>
      <c r="H4999" s="1">
        <v>7</v>
      </c>
      <c r="I4999" s="1">
        <v>0</v>
      </c>
      <c r="J4999" s="1" t="s">
        <v>48</v>
      </c>
      <c r="K4999" s="9" t="str">
        <f t="shared" si="78"/>
        <v>GPA</v>
      </c>
    </row>
    <row r="5000" spans="1:11" ht="15" customHeight="1">
      <c r="A5000" s="1">
        <v>8</v>
      </c>
      <c r="B5000" s="1">
        <v>7801</v>
      </c>
      <c r="C5000" s="1" t="s">
        <v>21</v>
      </c>
      <c r="D5000" s="1" t="s">
        <v>4266</v>
      </c>
      <c r="E5000" s="1" t="s">
        <v>4267</v>
      </c>
      <c r="F5000" s="1">
        <v>458</v>
      </c>
      <c r="G5000" s="1">
        <v>61.28</v>
      </c>
      <c r="H5000" s="1">
        <v>7</v>
      </c>
      <c r="I5000" s="1">
        <v>0</v>
      </c>
      <c r="J5000" s="1" t="s">
        <v>48</v>
      </c>
      <c r="K5000" s="9" t="str">
        <f t="shared" si="78"/>
        <v>GPA</v>
      </c>
    </row>
    <row r="5001" spans="1:11" ht="15" customHeight="1">
      <c r="A5001" s="1">
        <v>8</v>
      </c>
      <c r="B5001" s="1">
        <v>7801</v>
      </c>
      <c r="C5001" s="1" t="s">
        <v>21</v>
      </c>
      <c r="D5001" s="1" t="s">
        <v>1217</v>
      </c>
      <c r="E5001" s="1" t="s">
        <v>1218</v>
      </c>
      <c r="F5001" s="1">
        <v>1754</v>
      </c>
      <c r="G5001" s="1">
        <v>146.21</v>
      </c>
      <c r="H5001" s="1">
        <v>12</v>
      </c>
      <c r="I5001" s="1">
        <v>0</v>
      </c>
      <c r="J5001" s="1" t="s">
        <v>48</v>
      </c>
      <c r="K5001" s="9" t="str">
        <f t="shared" si="78"/>
        <v>GPA</v>
      </c>
    </row>
    <row r="5002" spans="1:11" ht="15" customHeight="1">
      <c r="A5002" s="1">
        <v>8</v>
      </c>
      <c r="B5002" s="1">
        <v>7801</v>
      </c>
      <c r="C5002" s="1" t="s">
        <v>21</v>
      </c>
      <c r="D5002" s="1" t="s">
        <v>1219</v>
      </c>
      <c r="E5002" s="1" t="s">
        <v>1220</v>
      </c>
      <c r="F5002" s="1">
        <v>3510</v>
      </c>
      <c r="G5002" s="1">
        <v>248.77</v>
      </c>
      <c r="H5002" s="1">
        <v>14</v>
      </c>
      <c r="I5002" s="1">
        <v>0</v>
      </c>
      <c r="J5002" s="1" t="s">
        <v>48</v>
      </c>
      <c r="K5002" s="9" t="str">
        <f t="shared" si="78"/>
        <v>GPA</v>
      </c>
    </row>
    <row r="5003" spans="1:11" ht="15" customHeight="1">
      <c r="A5003" s="1">
        <v>8</v>
      </c>
      <c r="B5003" s="1">
        <v>7801</v>
      </c>
      <c r="C5003" s="1" t="s">
        <v>21</v>
      </c>
      <c r="D5003" s="1" t="s">
        <v>1221</v>
      </c>
      <c r="E5003" s="1" t="s">
        <v>1222</v>
      </c>
      <c r="F5003" s="1">
        <v>1030</v>
      </c>
      <c r="G5003" s="1">
        <v>65.89</v>
      </c>
      <c r="H5003" s="1">
        <v>16</v>
      </c>
      <c r="I5003" s="1">
        <v>0</v>
      </c>
      <c r="J5003" s="1" t="s">
        <v>48</v>
      </c>
      <c r="K5003" s="9" t="str">
        <f t="shared" si="78"/>
        <v>GPA</v>
      </c>
    </row>
    <row r="5004" spans="1:11" ht="15" customHeight="1">
      <c r="A5004" s="1">
        <v>8</v>
      </c>
      <c r="B5004" s="1">
        <v>7801</v>
      </c>
      <c r="C5004" s="1" t="s">
        <v>21</v>
      </c>
      <c r="D5004" s="1" t="s">
        <v>1223</v>
      </c>
      <c r="E5004" s="1" t="s">
        <v>1224</v>
      </c>
      <c r="F5004" s="1">
        <v>4829</v>
      </c>
      <c r="G5004" s="1">
        <v>204.32</v>
      </c>
      <c r="H5004" s="1">
        <v>24</v>
      </c>
      <c r="I5004" s="1">
        <v>0</v>
      </c>
      <c r="J5004" s="1" t="s">
        <v>48</v>
      </c>
      <c r="K5004" s="9" t="str">
        <f t="shared" si="78"/>
        <v>GPA</v>
      </c>
    </row>
    <row r="5005" spans="1:11" ht="15" customHeight="1">
      <c r="A5005" s="1">
        <v>8</v>
      </c>
      <c r="B5005" s="1">
        <v>7801</v>
      </c>
      <c r="C5005" s="1" t="s">
        <v>21</v>
      </c>
      <c r="D5005" s="1" t="s">
        <v>1227</v>
      </c>
      <c r="E5005" s="1" t="s">
        <v>1228</v>
      </c>
      <c r="F5005" s="1">
        <v>3072</v>
      </c>
      <c r="G5005" s="1">
        <v>223.2</v>
      </c>
      <c r="H5005" s="1">
        <v>14</v>
      </c>
      <c r="I5005" s="1">
        <v>0</v>
      </c>
      <c r="J5005" s="1" t="s">
        <v>48</v>
      </c>
      <c r="K5005" s="9" t="str">
        <f t="shared" si="78"/>
        <v>GPA</v>
      </c>
    </row>
    <row r="5006" spans="1:11" ht="15" customHeight="1">
      <c r="A5006" s="1">
        <v>8</v>
      </c>
      <c r="B5006" s="1">
        <v>7801</v>
      </c>
      <c r="C5006" s="1" t="s">
        <v>21</v>
      </c>
      <c r="D5006" s="1" t="s">
        <v>1229</v>
      </c>
      <c r="E5006" s="1" t="s">
        <v>1230</v>
      </c>
      <c r="F5006" s="1">
        <v>1385</v>
      </c>
      <c r="G5006" s="1">
        <v>161.75</v>
      </c>
      <c r="H5006" s="1">
        <v>9</v>
      </c>
      <c r="I5006" s="1">
        <v>0</v>
      </c>
      <c r="J5006" s="1" t="s">
        <v>48</v>
      </c>
      <c r="K5006" s="9" t="str">
        <f t="shared" si="78"/>
        <v>GPA</v>
      </c>
    </row>
    <row r="5007" spans="1:11" ht="15" customHeight="1">
      <c r="A5007" s="1">
        <v>8</v>
      </c>
      <c r="B5007" s="1">
        <v>7801</v>
      </c>
      <c r="C5007" s="1" t="s">
        <v>21</v>
      </c>
      <c r="D5007" s="1" t="s">
        <v>1231</v>
      </c>
      <c r="E5007" s="1" t="s">
        <v>1232</v>
      </c>
      <c r="F5007" s="1">
        <v>4978</v>
      </c>
      <c r="G5007" s="1">
        <v>204.34</v>
      </c>
      <c r="H5007" s="1">
        <v>24</v>
      </c>
      <c r="I5007" s="1">
        <v>0</v>
      </c>
      <c r="J5007" s="1" t="s">
        <v>48</v>
      </c>
      <c r="K5007" s="9" t="str">
        <f t="shared" si="78"/>
        <v>GPA</v>
      </c>
    </row>
    <row r="5008" spans="1:11" ht="15" customHeight="1">
      <c r="A5008" s="1">
        <v>8</v>
      </c>
      <c r="B5008" s="1">
        <v>7801</v>
      </c>
      <c r="C5008" s="1" t="s">
        <v>19</v>
      </c>
      <c r="D5008" s="1" t="s">
        <v>1233</v>
      </c>
      <c r="E5008" s="1" t="s">
        <v>1234</v>
      </c>
      <c r="F5008" s="1">
        <v>3862</v>
      </c>
      <c r="G5008" s="1">
        <v>144.41</v>
      </c>
      <c r="H5008" s="1">
        <v>27</v>
      </c>
      <c r="I5008" s="1">
        <v>0</v>
      </c>
      <c r="J5008" s="1" t="s">
        <v>48</v>
      </c>
      <c r="K5008" s="9" t="str">
        <f t="shared" si="78"/>
        <v>GPA</v>
      </c>
    </row>
    <row r="5009" spans="1:11" ht="15" customHeight="1">
      <c r="A5009" s="1">
        <v>8</v>
      </c>
      <c r="B5009" s="1">
        <v>7801</v>
      </c>
      <c r="C5009" s="1" t="s">
        <v>21</v>
      </c>
      <c r="D5009" s="1" t="s">
        <v>1235</v>
      </c>
      <c r="E5009" s="1" t="s">
        <v>1236</v>
      </c>
      <c r="F5009" s="1">
        <v>2412</v>
      </c>
      <c r="G5009" s="1">
        <v>180.53</v>
      </c>
      <c r="H5009" s="1">
        <v>13</v>
      </c>
      <c r="I5009" s="1">
        <v>0</v>
      </c>
      <c r="J5009" s="1" t="s">
        <v>48</v>
      </c>
      <c r="K5009" s="9" t="str">
        <f t="shared" si="78"/>
        <v>GPA</v>
      </c>
    </row>
    <row r="5010" spans="1:11" ht="15" customHeight="1">
      <c r="A5010" s="1">
        <v>8</v>
      </c>
      <c r="B5010" s="1">
        <v>7801</v>
      </c>
      <c r="C5010" s="1" t="s">
        <v>21</v>
      </c>
      <c r="D5010" s="1" t="s">
        <v>1237</v>
      </c>
      <c r="E5010" s="1" t="s">
        <v>1238</v>
      </c>
      <c r="F5010" s="1">
        <v>1130</v>
      </c>
      <c r="G5010" s="1">
        <v>82.57</v>
      </c>
      <c r="H5010" s="1">
        <v>14</v>
      </c>
      <c r="I5010" s="1">
        <v>0</v>
      </c>
      <c r="J5010" s="1" t="s">
        <v>48</v>
      </c>
      <c r="K5010" s="9" t="str">
        <f t="shared" si="78"/>
        <v>GPA</v>
      </c>
    </row>
    <row r="5011" spans="1:11" ht="15" customHeight="1">
      <c r="A5011" s="1">
        <v>8</v>
      </c>
      <c r="B5011" s="1">
        <v>7801</v>
      </c>
      <c r="C5011" s="1" t="s">
        <v>21</v>
      </c>
      <c r="D5011" s="1" t="s">
        <v>1239</v>
      </c>
      <c r="E5011" s="1" t="s">
        <v>1240</v>
      </c>
      <c r="F5011" s="1">
        <v>2152</v>
      </c>
      <c r="G5011" s="1">
        <v>192.51</v>
      </c>
      <c r="H5011" s="1">
        <v>11</v>
      </c>
      <c r="I5011" s="1">
        <v>0</v>
      </c>
      <c r="J5011" s="1" t="s">
        <v>48</v>
      </c>
      <c r="K5011" s="9" t="str">
        <f t="shared" si="78"/>
        <v>GPA</v>
      </c>
    </row>
    <row r="5012" spans="1:11" ht="15" customHeight="1">
      <c r="A5012" s="1">
        <v>8</v>
      </c>
      <c r="B5012" s="1">
        <v>7801</v>
      </c>
      <c r="C5012" s="1" t="s">
        <v>21</v>
      </c>
      <c r="D5012" s="1" t="s">
        <v>4268</v>
      </c>
      <c r="E5012" s="1" t="s">
        <v>4269</v>
      </c>
      <c r="F5012" s="1">
        <v>1212</v>
      </c>
      <c r="G5012" s="1">
        <v>145.15</v>
      </c>
      <c r="H5012" s="1">
        <v>8</v>
      </c>
      <c r="I5012" s="1">
        <v>0</v>
      </c>
      <c r="J5012" s="1" t="s">
        <v>48</v>
      </c>
      <c r="K5012" s="9" t="str">
        <f t="shared" si="78"/>
        <v>GPA</v>
      </c>
    </row>
    <row r="5013" spans="1:11" ht="15" customHeight="1">
      <c r="A5013" s="1">
        <v>8</v>
      </c>
      <c r="B5013" s="1">
        <v>7801</v>
      </c>
      <c r="C5013" s="1" t="s">
        <v>20</v>
      </c>
      <c r="D5013" s="1" t="s">
        <v>4270</v>
      </c>
      <c r="E5013" s="1" t="s">
        <v>4271</v>
      </c>
      <c r="F5013" s="1">
        <v>2</v>
      </c>
      <c r="G5013" s="1">
        <v>0.1</v>
      </c>
      <c r="H5013" s="1">
        <v>20</v>
      </c>
      <c r="I5013" s="1">
        <v>0</v>
      </c>
      <c r="J5013" s="1" t="s">
        <v>48</v>
      </c>
      <c r="K5013" s="9" t="str">
        <f t="shared" si="78"/>
        <v>GPA</v>
      </c>
    </row>
    <row r="5014" spans="1:11" ht="15" customHeight="1">
      <c r="A5014" s="1">
        <v>8</v>
      </c>
      <c r="B5014" s="1">
        <v>7801</v>
      </c>
      <c r="C5014" s="1" t="s">
        <v>19</v>
      </c>
      <c r="D5014" s="1" t="s">
        <v>4270</v>
      </c>
      <c r="E5014" s="1" t="s">
        <v>4271</v>
      </c>
      <c r="F5014" s="1">
        <v>4</v>
      </c>
      <c r="G5014" s="1">
        <v>8.7799999999999994</v>
      </c>
      <c r="H5014" s="1">
        <v>0</v>
      </c>
      <c r="I5014" s="1">
        <v>0</v>
      </c>
      <c r="J5014" s="1" t="s">
        <v>48</v>
      </c>
      <c r="K5014" s="9" t="str">
        <f t="shared" si="78"/>
        <v>GPA</v>
      </c>
    </row>
    <row r="5015" spans="1:11" ht="15" customHeight="1">
      <c r="A5015" s="1">
        <v>8</v>
      </c>
      <c r="B5015" s="1">
        <v>7801</v>
      </c>
      <c r="C5015" s="1" t="s">
        <v>20</v>
      </c>
      <c r="D5015" s="1" t="s">
        <v>1241</v>
      </c>
      <c r="E5015" s="1" t="s">
        <v>1242</v>
      </c>
      <c r="F5015" s="1">
        <v>34</v>
      </c>
      <c r="G5015" s="1">
        <v>2.98</v>
      </c>
      <c r="H5015" s="1">
        <v>11</v>
      </c>
      <c r="I5015" s="1">
        <v>0</v>
      </c>
      <c r="J5015" s="1" t="s">
        <v>48</v>
      </c>
      <c r="K5015" s="9" t="str">
        <f t="shared" si="78"/>
        <v>GPA</v>
      </c>
    </row>
    <row r="5016" spans="1:11" ht="15" customHeight="1">
      <c r="A5016" s="1">
        <v>8</v>
      </c>
      <c r="B5016" s="1">
        <v>7801</v>
      </c>
      <c r="C5016" s="1" t="s">
        <v>19</v>
      </c>
      <c r="D5016" s="1" t="s">
        <v>1241</v>
      </c>
      <c r="E5016" s="1" t="s">
        <v>1242</v>
      </c>
      <c r="F5016" s="1">
        <v>2909</v>
      </c>
      <c r="G5016" s="1">
        <v>123.86</v>
      </c>
      <c r="H5016" s="1">
        <v>23</v>
      </c>
      <c r="I5016" s="1">
        <v>0</v>
      </c>
      <c r="J5016" s="1" t="s">
        <v>48</v>
      </c>
      <c r="K5016" s="9" t="str">
        <f t="shared" si="78"/>
        <v>GPA</v>
      </c>
    </row>
    <row r="5017" spans="1:11" ht="15" customHeight="1">
      <c r="A5017" s="1">
        <v>8</v>
      </c>
      <c r="B5017" s="1">
        <v>7801</v>
      </c>
      <c r="C5017" s="1" t="s">
        <v>18</v>
      </c>
      <c r="D5017" s="1" t="s">
        <v>4272</v>
      </c>
      <c r="E5017" s="1" t="s">
        <v>4273</v>
      </c>
      <c r="F5017" s="1">
        <v>192</v>
      </c>
      <c r="G5017" s="1">
        <v>9.9600000000000009</v>
      </c>
      <c r="H5017" s="1">
        <v>19</v>
      </c>
      <c r="I5017" s="1">
        <v>0</v>
      </c>
      <c r="J5017" s="1" t="s">
        <v>48</v>
      </c>
      <c r="K5017" s="9" t="str">
        <f t="shared" si="78"/>
        <v>GPA</v>
      </c>
    </row>
    <row r="5018" spans="1:11" ht="15" customHeight="1">
      <c r="A5018" s="1">
        <v>8</v>
      </c>
      <c r="B5018" s="1">
        <v>7801</v>
      </c>
      <c r="C5018" s="1" t="s">
        <v>53</v>
      </c>
      <c r="D5018" s="1" t="s">
        <v>4274</v>
      </c>
      <c r="E5018" s="1" t="s">
        <v>4275</v>
      </c>
      <c r="F5018" s="1">
        <v>297</v>
      </c>
      <c r="G5018" s="1">
        <v>8.07</v>
      </c>
      <c r="H5018" s="1">
        <v>37</v>
      </c>
      <c r="I5018" s="1">
        <v>0</v>
      </c>
      <c r="J5018" s="1" t="s">
        <v>48</v>
      </c>
      <c r="K5018" s="9" t="str">
        <f t="shared" si="78"/>
        <v>GPA</v>
      </c>
    </row>
    <row r="5019" spans="1:11" ht="15" customHeight="1">
      <c r="A5019" s="1">
        <v>8</v>
      </c>
      <c r="B5019" s="1">
        <v>7801</v>
      </c>
      <c r="C5019" s="1" t="s">
        <v>19</v>
      </c>
      <c r="D5019" s="1" t="s">
        <v>1243</v>
      </c>
      <c r="E5019" s="1" t="s">
        <v>1244</v>
      </c>
      <c r="F5019" s="1">
        <v>153</v>
      </c>
      <c r="G5019" s="1">
        <v>20.010000000000002</v>
      </c>
      <c r="H5019" s="1">
        <v>8</v>
      </c>
      <c r="I5019" s="1">
        <v>0</v>
      </c>
      <c r="J5019" s="1" t="s">
        <v>48</v>
      </c>
      <c r="K5019" s="9" t="str">
        <f t="shared" si="78"/>
        <v>GPA</v>
      </c>
    </row>
    <row r="5020" spans="1:11" ht="15" customHeight="1">
      <c r="A5020" s="1">
        <v>8</v>
      </c>
      <c r="B5020" s="1">
        <v>7801</v>
      </c>
      <c r="C5020" s="1" t="s">
        <v>21</v>
      </c>
      <c r="D5020" s="1" t="s">
        <v>1245</v>
      </c>
      <c r="E5020" s="1" t="s">
        <v>1246</v>
      </c>
      <c r="F5020" s="1">
        <v>57</v>
      </c>
      <c r="G5020" s="1">
        <v>9.52</v>
      </c>
      <c r="H5020" s="1">
        <v>6</v>
      </c>
      <c r="I5020" s="1">
        <v>0</v>
      </c>
      <c r="J5020" s="1" t="s">
        <v>48</v>
      </c>
      <c r="K5020" s="9" t="str">
        <f t="shared" si="78"/>
        <v>GPA</v>
      </c>
    </row>
    <row r="5021" spans="1:11" ht="15" customHeight="1">
      <c r="A5021" s="1">
        <v>8</v>
      </c>
      <c r="B5021" s="1">
        <v>7801</v>
      </c>
      <c r="C5021" s="1" t="s">
        <v>19</v>
      </c>
      <c r="D5021" s="1" t="s">
        <v>1245</v>
      </c>
      <c r="E5021" s="1" t="s">
        <v>1246</v>
      </c>
      <c r="F5021" s="1">
        <v>1</v>
      </c>
      <c r="G5021" s="1">
        <v>0.46</v>
      </c>
      <c r="H5021" s="1">
        <v>2</v>
      </c>
      <c r="I5021" s="1">
        <v>0</v>
      </c>
      <c r="J5021" s="1" t="s">
        <v>48</v>
      </c>
      <c r="K5021" s="9" t="str">
        <f t="shared" si="78"/>
        <v>GPA</v>
      </c>
    </row>
    <row r="5022" spans="1:11" ht="15" customHeight="1">
      <c r="A5022" s="1">
        <v>8</v>
      </c>
      <c r="B5022" s="1">
        <v>7801</v>
      </c>
      <c r="C5022" s="1" t="s">
        <v>18</v>
      </c>
      <c r="D5022" s="1" t="s">
        <v>1247</v>
      </c>
      <c r="E5022" s="1" t="s">
        <v>1248</v>
      </c>
      <c r="F5022" s="1">
        <v>711</v>
      </c>
      <c r="G5022" s="1">
        <v>63.06</v>
      </c>
      <c r="H5022" s="1">
        <v>11</v>
      </c>
      <c r="I5022" s="1">
        <v>0</v>
      </c>
      <c r="J5022" s="1" t="s">
        <v>48</v>
      </c>
      <c r="K5022" s="9" t="str">
        <f t="shared" si="78"/>
        <v>GPA</v>
      </c>
    </row>
    <row r="5023" spans="1:11" ht="15" customHeight="1">
      <c r="A5023" s="1">
        <v>8</v>
      </c>
      <c r="B5023" s="1">
        <v>7801</v>
      </c>
      <c r="C5023" s="1" t="s">
        <v>20</v>
      </c>
      <c r="D5023" s="1" t="s">
        <v>1247</v>
      </c>
      <c r="E5023" s="1" t="s">
        <v>1248</v>
      </c>
      <c r="F5023" s="1">
        <v>30</v>
      </c>
      <c r="G5023" s="1">
        <v>21.56</v>
      </c>
      <c r="H5023" s="1">
        <v>1</v>
      </c>
      <c r="I5023" s="1">
        <v>0</v>
      </c>
      <c r="J5023" s="1" t="s">
        <v>48</v>
      </c>
      <c r="K5023" s="9" t="str">
        <f t="shared" si="78"/>
        <v>GPA</v>
      </c>
    </row>
    <row r="5024" spans="1:11" ht="15" customHeight="1">
      <c r="A5024" s="1">
        <v>8</v>
      </c>
      <c r="B5024" s="1">
        <v>7801</v>
      </c>
      <c r="C5024" s="1" t="s">
        <v>21</v>
      </c>
      <c r="D5024" s="1" t="s">
        <v>1249</v>
      </c>
      <c r="E5024" s="1" t="s">
        <v>1250</v>
      </c>
      <c r="F5024" s="1">
        <v>961</v>
      </c>
      <c r="G5024" s="1">
        <v>104.26</v>
      </c>
      <c r="H5024" s="1">
        <v>9</v>
      </c>
      <c r="I5024" s="1">
        <v>0</v>
      </c>
      <c r="J5024" s="1" t="s">
        <v>48</v>
      </c>
      <c r="K5024" s="9" t="str">
        <f t="shared" si="78"/>
        <v>GPA</v>
      </c>
    </row>
    <row r="5025" spans="1:11" ht="15" customHeight="1">
      <c r="A5025" s="1">
        <v>8</v>
      </c>
      <c r="B5025" s="1">
        <v>7801</v>
      </c>
      <c r="C5025" s="1" t="s">
        <v>21</v>
      </c>
      <c r="D5025" s="1" t="s">
        <v>1251</v>
      </c>
      <c r="E5025" s="1" t="s">
        <v>1252</v>
      </c>
      <c r="F5025" s="1">
        <v>2948</v>
      </c>
      <c r="G5025" s="1">
        <v>209.02</v>
      </c>
      <c r="H5025" s="1">
        <v>14</v>
      </c>
      <c r="I5025" s="1">
        <v>0</v>
      </c>
      <c r="J5025" s="1" t="s">
        <v>48</v>
      </c>
      <c r="K5025" s="9" t="str">
        <f t="shared" si="78"/>
        <v>GPA</v>
      </c>
    </row>
    <row r="5026" spans="1:11" ht="15" customHeight="1">
      <c r="A5026" s="1">
        <v>8</v>
      </c>
      <c r="B5026" s="1">
        <v>7801</v>
      </c>
      <c r="C5026" s="1" t="s">
        <v>19</v>
      </c>
      <c r="D5026" s="1" t="s">
        <v>1253</v>
      </c>
      <c r="E5026" s="1" t="s">
        <v>1254</v>
      </c>
      <c r="F5026" s="1">
        <v>785</v>
      </c>
      <c r="G5026" s="1">
        <v>89.69</v>
      </c>
      <c r="H5026" s="1">
        <v>9</v>
      </c>
      <c r="I5026" s="1">
        <v>0</v>
      </c>
      <c r="J5026" s="1" t="s">
        <v>48</v>
      </c>
      <c r="K5026" s="9" t="str">
        <f t="shared" si="78"/>
        <v>GPA</v>
      </c>
    </row>
    <row r="5027" spans="1:11" ht="15" customHeight="1">
      <c r="A5027" s="1">
        <v>8</v>
      </c>
      <c r="B5027" s="1">
        <v>7801</v>
      </c>
      <c r="C5027" s="1" t="s">
        <v>21</v>
      </c>
      <c r="D5027" s="1" t="s">
        <v>1255</v>
      </c>
      <c r="E5027" s="1" t="s">
        <v>1256</v>
      </c>
      <c r="F5027" s="1">
        <v>1909</v>
      </c>
      <c r="G5027" s="1">
        <v>177.75</v>
      </c>
      <c r="H5027" s="1">
        <v>11</v>
      </c>
      <c r="I5027" s="1">
        <v>0</v>
      </c>
      <c r="J5027" s="1" t="s">
        <v>48</v>
      </c>
      <c r="K5027" s="9" t="str">
        <f t="shared" si="78"/>
        <v>GPA</v>
      </c>
    </row>
    <row r="5028" spans="1:11" ht="15" customHeight="1">
      <c r="A5028" s="1">
        <v>8</v>
      </c>
      <c r="B5028" s="1">
        <v>7801</v>
      </c>
      <c r="C5028" s="1" t="s">
        <v>21</v>
      </c>
      <c r="D5028" s="1" t="s">
        <v>1257</v>
      </c>
      <c r="E5028" s="1" t="s">
        <v>1258</v>
      </c>
      <c r="F5028" s="1">
        <v>2709</v>
      </c>
      <c r="G5028" s="1">
        <v>159.88</v>
      </c>
      <c r="H5028" s="1">
        <v>17</v>
      </c>
      <c r="I5028" s="1">
        <v>0</v>
      </c>
      <c r="J5028" s="1" t="s">
        <v>48</v>
      </c>
      <c r="K5028" s="9" t="str">
        <f t="shared" si="78"/>
        <v>GPA</v>
      </c>
    </row>
    <row r="5029" spans="1:11" ht="15" customHeight="1">
      <c r="A5029" s="1">
        <v>8</v>
      </c>
      <c r="B5029" s="1">
        <v>7801</v>
      </c>
      <c r="C5029" s="1" t="s">
        <v>18</v>
      </c>
      <c r="D5029" s="1" t="s">
        <v>1257</v>
      </c>
      <c r="E5029" s="1" t="s">
        <v>1258</v>
      </c>
      <c r="F5029" s="1">
        <v>63</v>
      </c>
      <c r="G5029" s="1">
        <v>4.38</v>
      </c>
      <c r="H5029" s="1">
        <v>14</v>
      </c>
      <c r="I5029" s="1">
        <v>0</v>
      </c>
      <c r="J5029" s="1" t="s">
        <v>48</v>
      </c>
      <c r="K5029" s="9" t="str">
        <f t="shared" si="78"/>
        <v>GPA</v>
      </c>
    </row>
    <row r="5030" spans="1:11" ht="15" customHeight="1">
      <c r="A5030" s="1">
        <v>8</v>
      </c>
      <c r="B5030" s="1">
        <v>7801</v>
      </c>
      <c r="C5030" s="1" t="s">
        <v>21</v>
      </c>
      <c r="D5030" s="1" t="s">
        <v>1259</v>
      </c>
      <c r="E5030" s="1" t="s">
        <v>1260</v>
      </c>
      <c r="F5030" s="1">
        <v>1430</v>
      </c>
      <c r="G5030" s="1">
        <v>160.38</v>
      </c>
      <c r="H5030" s="1">
        <v>9</v>
      </c>
      <c r="I5030" s="1">
        <v>0</v>
      </c>
      <c r="J5030" s="1" t="s">
        <v>48</v>
      </c>
      <c r="K5030" s="9" t="str">
        <f t="shared" si="78"/>
        <v>GPA</v>
      </c>
    </row>
    <row r="5031" spans="1:11" ht="15" customHeight="1">
      <c r="A5031" s="1">
        <v>8</v>
      </c>
      <c r="B5031" s="1">
        <v>7801</v>
      </c>
      <c r="C5031" s="1" t="s">
        <v>21</v>
      </c>
      <c r="D5031" s="1" t="s">
        <v>1261</v>
      </c>
      <c r="E5031" s="1" t="s">
        <v>1262</v>
      </c>
      <c r="F5031" s="1">
        <v>1422</v>
      </c>
      <c r="G5031" s="1">
        <v>194</v>
      </c>
      <c r="H5031" s="1">
        <v>7</v>
      </c>
      <c r="I5031" s="1">
        <v>0</v>
      </c>
      <c r="J5031" s="1" t="s">
        <v>48</v>
      </c>
      <c r="K5031" s="9" t="str">
        <f t="shared" si="78"/>
        <v>GPA</v>
      </c>
    </row>
    <row r="5032" spans="1:11" ht="15" customHeight="1">
      <c r="A5032" s="1">
        <v>8</v>
      </c>
      <c r="B5032" s="1">
        <v>7801</v>
      </c>
      <c r="C5032" s="1" t="s">
        <v>19</v>
      </c>
      <c r="D5032" s="1" t="s">
        <v>1263</v>
      </c>
      <c r="E5032" s="1" t="s">
        <v>1264</v>
      </c>
      <c r="F5032" s="1">
        <v>1095</v>
      </c>
      <c r="G5032" s="1">
        <v>113.3</v>
      </c>
      <c r="H5032" s="1">
        <v>10</v>
      </c>
      <c r="I5032" s="1">
        <v>0</v>
      </c>
      <c r="J5032" s="1" t="s">
        <v>48</v>
      </c>
      <c r="K5032" s="9" t="str">
        <f t="shared" si="78"/>
        <v>GPA</v>
      </c>
    </row>
    <row r="5033" spans="1:11" ht="15" customHeight="1">
      <c r="A5033" s="1">
        <v>8</v>
      </c>
      <c r="B5033" s="1">
        <v>7801</v>
      </c>
      <c r="C5033" s="1" t="s">
        <v>53</v>
      </c>
      <c r="D5033" s="1" t="s">
        <v>1263</v>
      </c>
      <c r="E5033" s="1" t="s">
        <v>1264</v>
      </c>
      <c r="F5033" s="1">
        <v>61</v>
      </c>
      <c r="G5033" s="1">
        <v>0.84</v>
      </c>
      <c r="H5033" s="1">
        <v>73</v>
      </c>
      <c r="I5033" s="1">
        <v>0</v>
      </c>
      <c r="J5033" s="1" t="s">
        <v>48</v>
      </c>
      <c r="K5033" s="9" t="str">
        <f t="shared" si="78"/>
        <v>GPA</v>
      </c>
    </row>
    <row r="5034" spans="1:11" ht="15" customHeight="1">
      <c r="A5034" s="1">
        <v>8</v>
      </c>
      <c r="B5034" s="1">
        <v>7801</v>
      </c>
      <c r="C5034" s="1" t="s">
        <v>18</v>
      </c>
      <c r="D5034" s="1" t="s">
        <v>1265</v>
      </c>
      <c r="E5034" s="1" t="s">
        <v>1266</v>
      </c>
      <c r="F5034" s="1">
        <v>103</v>
      </c>
      <c r="G5034" s="1">
        <v>32.15</v>
      </c>
      <c r="H5034" s="1">
        <v>3</v>
      </c>
      <c r="I5034" s="1">
        <v>0</v>
      </c>
      <c r="J5034" s="1" t="s">
        <v>48</v>
      </c>
      <c r="K5034" s="9" t="str">
        <f t="shared" si="78"/>
        <v>GPA</v>
      </c>
    </row>
    <row r="5035" spans="1:11" ht="15" customHeight="1">
      <c r="A5035" s="1">
        <v>8</v>
      </c>
      <c r="B5035" s="1">
        <v>7801</v>
      </c>
      <c r="C5035" s="1" t="s">
        <v>21</v>
      </c>
      <c r="D5035" s="1" t="s">
        <v>1267</v>
      </c>
      <c r="E5035" s="1" t="s">
        <v>1268</v>
      </c>
      <c r="F5035" s="1">
        <v>2656</v>
      </c>
      <c r="G5035" s="1">
        <v>180.94</v>
      </c>
      <c r="H5035" s="1">
        <v>15</v>
      </c>
      <c r="I5035" s="1">
        <v>0</v>
      </c>
      <c r="J5035" s="1" t="s">
        <v>48</v>
      </c>
      <c r="K5035" s="9" t="str">
        <f t="shared" si="78"/>
        <v>GPA</v>
      </c>
    </row>
    <row r="5036" spans="1:11" ht="15" customHeight="1">
      <c r="A5036" s="1">
        <v>8</v>
      </c>
      <c r="B5036" s="1">
        <v>7801</v>
      </c>
      <c r="C5036" s="1" t="s">
        <v>21</v>
      </c>
      <c r="D5036" s="1" t="s">
        <v>1269</v>
      </c>
      <c r="E5036" s="1" t="s">
        <v>1270</v>
      </c>
      <c r="F5036" s="1">
        <v>1536</v>
      </c>
      <c r="G5036" s="1">
        <v>168.16</v>
      </c>
      <c r="H5036" s="1">
        <v>9</v>
      </c>
      <c r="I5036" s="1">
        <v>0</v>
      </c>
      <c r="J5036" s="1" t="s">
        <v>48</v>
      </c>
      <c r="K5036" s="9" t="str">
        <f t="shared" si="78"/>
        <v>GPA</v>
      </c>
    </row>
    <row r="5037" spans="1:11" ht="15" customHeight="1">
      <c r="A5037" s="1">
        <v>8</v>
      </c>
      <c r="B5037" s="1">
        <v>7801</v>
      </c>
      <c r="C5037" s="1" t="s">
        <v>21</v>
      </c>
      <c r="D5037" s="1" t="s">
        <v>1271</v>
      </c>
      <c r="E5037" s="1" t="s">
        <v>1272</v>
      </c>
      <c r="F5037" s="1">
        <v>2869</v>
      </c>
      <c r="G5037" s="1">
        <v>163.9</v>
      </c>
      <c r="H5037" s="1">
        <v>18</v>
      </c>
      <c r="I5037" s="1">
        <v>0</v>
      </c>
      <c r="J5037" s="1" t="s">
        <v>48</v>
      </c>
      <c r="K5037" s="9" t="str">
        <f t="shared" si="78"/>
        <v>GPA</v>
      </c>
    </row>
    <row r="5038" spans="1:11" ht="15" customHeight="1">
      <c r="A5038" s="1">
        <v>8</v>
      </c>
      <c r="B5038" s="1">
        <v>7801</v>
      </c>
      <c r="C5038" s="1" t="s">
        <v>19</v>
      </c>
      <c r="D5038" s="1" t="s">
        <v>1273</v>
      </c>
      <c r="E5038" s="1" t="s">
        <v>1274</v>
      </c>
      <c r="F5038" s="1">
        <v>1097</v>
      </c>
      <c r="G5038" s="1">
        <v>160.08000000000001</v>
      </c>
      <c r="H5038" s="1">
        <v>7</v>
      </c>
      <c r="I5038" s="1">
        <v>0</v>
      </c>
      <c r="J5038" s="1" t="s">
        <v>48</v>
      </c>
      <c r="K5038" s="9" t="str">
        <f t="shared" si="78"/>
        <v>GPA</v>
      </c>
    </row>
    <row r="5039" spans="1:11" ht="15" customHeight="1">
      <c r="A5039" s="1">
        <v>8</v>
      </c>
      <c r="B5039" s="1">
        <v>7801</v>
      </c>
      <c r="C5039" s="1" t="s">
        <v>20</v>
      </c>
      <c r="D5039" s="1" t="s">
        <v>1275</v>
      </c>
      <c r="E5039" s="1" t="s">
        <v>1276</v>
      </c>
      <c r="F5039" s="1">
        <v>266</v>
      </c>
      <c r="G5039" s="1">
        <v>11.77</v>
      </c>
      <c r="H5039" s="1">
        <v>23</v>
      </c>
      <c r="I5039" s="1">
        <v>0</v>
      </c>
      <c r="J5039" s="1" t="s">
        <v>48</v>
      </c>
      <c r="K5039" s="9" t="str">
        <f t="shared" si="78"/>
        <v>GPA</v>
      </c>
    </row>
    <row r="5040" spans="1:11" ht="15" customHeight="1">
      <c r="A5040" s="1">
        <v>8</v>
      </c>
      <c r="B5040" s="1">
        <v>7801</v>
      </c>
      <c r="C5040" s="1" t="s">
        <v>19</v>
      </c>
      <c r="D5040" s="1" t="s">
        <v>1275</v>
      </c>
      <c r="E5040" s="1" t="s">
        <v>1276</v>
      </c>
      <c r="F5040" s="1">
        <v>4347</v>
      </c>
      <c r="G5040" s="1">
        <v>132.01</v>
      </c>
      <c r="H5040" s="1">
        <v>33</v>
      </c>
      <c r="I5040" s="1">
        <v>0</v>
      </c>
      <c r="J5040" s="1" t="s">
        <v>48</v>
      </c>
      <c r="K5040" s="9" t="str">
        <f t="shared" si="78"/>
        <v>GPA</v>
      </c>
    </row>
    <row r="5041" spans="1:11" ht="15" customHeight="1">
      <c r="A5041" s="1">
        <v>8</v>
      </c>
      <c r="B5041" s="1">
        <v>7801</v>
      </c>
      <c r="C5041" s="1" t="s">
        <v>21</v>
      </c>
      <c r="D5041" s="1" t="s">
        <v>1277</v>
      </c>
      <c r="E5041" s="1" t="s">
        <v>1278</v>
      </c>
      <c r="F5041" s="1">
        <v>4675</v>
      </c>
      <c r="G5041" s="1">
        <v>156.77000000000001</v>
      </c>
      <c r="H5041" s="1">
        <v>30</v>
      </c>
      <c r="I5041" s="1">
        <v>0</v>
      </c>
      <c r="J5041" s="1" t="s">
        <v>48</v>
      </c>
      <c r="K5041" s="9" t="str">
        <f t="shared" si="78"/>
        <v>GPA</v>
      </c>
    </row>
    <row r="5042" spans="1:11" ht="15" customHeight="1">
      <c r="A5042" s="1">
        <v>8</v>
      </c>
      <c r="B5042" s="1">
        <v>7801</v>
      </c>
      <c r="C5042" s="1" t="s">
        <v>21</v>
      </c>
      <c r="D5042" s="1" t="s">
        <v>1279</v>
      </c>
      <c r="E5042" s="1" t="s">
        <v>1280</v>
      </c>
      <c r="F5042" s="1">
        <v>1364</v>
      </c>
      <c r="G5042" s="1">
        <v>161.78</v>
      </c>
      <c r="H5042" s="1">
        <v>8</v>
      </c>
      <c r="I5042" s="1">
        <v>0</v>
      </c>
      <c r="J5042" s="1" t="s">
        <v>48</v>
      </c>
      <c r="K5042" s="9" t="str">
        <f t="shared" si="78"/>
        <v>GPA</v>
      </c>
    </row>
    <row r="5043" spans="1:11" ht="15" customHeight="1">
      <c r="A5043" s="1">
        <v>8</v>
      </c>
      <c r="B5043" s="1">
        <v>7801</v>
      </c>
      <c r="C5043" s="1" t="s">
        <v>21</v>
      </c>
      <c r="D5043" s="1" t="s">
        <v>1281</v>
      </c>
      <c r="E5043" s="1" t="s">
        <v>1282</v>
      </c>
      <c r="F5043" s="1">
        <v>1487</v>
      </c>
      <c r="G5043" s="1">
        <v>118.83</v>
      </c>
      <c r="H5043" s="1">
        <v>13</v>
      </c>
      <c r="I5043" s="1">
        <v>0</v>
      </c>
      <c r="J5043" s="1" t="s">
        <v>48</v>
      </c>
      <c r="K5043" s="9" t="str">
        <f t="shared" si="78"/>
        <v>GPA</v>
      </c>
    </row>
    <row r="5044" spans="1:11" ht="15" customHeight="1">
      <c r="A5044" s="1">
        <v>8</v>
      </c>
      <c r="B5044" s="1">
        <v>7801</v>
      </c>
      <c r="C5044" s="1" t="s">
        <v>21</v>
      </c>
      <c r="D5044" s="1" t="s">
        <v>1283</v>
      </c>
      <c r="E5044" s="1" t="s">
        <v>1284</v>
      </c>
      <c r="F5044" s="1">
        <v>2073</v>
      </c>
      <c r="G5044" s="1">
        <v>127.53</v>
      </c>
      <c r="H5044" s="1">
        <v>16</v>
      </c>
      <c r="I5044" s="1">
        <v>0</v>
      </c>
      <c r="J5044" s="1" t="s">
        <v>48</v>
      </c>
      <c r="K5044" s="9" t="str">
        <f t="shared" si="78"/>
        <v>GPA</v>
      </c>
    </row>
    <row r="5045" spans="1:11" ht="15" customHeight="1">
      <c r="A5045" s="1">
        <v>8</v>
      </c>
      <c r="B5045" s="1">
        <v>7801</v>
      </c>
      <c r="C5045" s="1" t="s">
        <v>20</v>
      </c>
      <c r="D5045" s="1" t="s">
        <v>1285</v>
      </c>
      <c r="E5045" s="1" t="s">
        <v>1286</v>
      </c>
      <c r="F5045" s="1">
        <v>270</v>
      </c>
      <c r="G5045" s="1">
        <v>50.53</v>
      </c>
      <c r="H5045" s="1">
        <v>5</v>
      </c>
      <c r="I5045" s="1">
        <v>0</v>
      </c>
      <c r="J5045" s="1" t="s">
        <v>48</v>
      </c>
      <c r="K5045" s="9" t="str">
        <f t="shared" si="78"/>
        <v>GPA</v>
      </c>
    </row>
    <row r="5046" spans="1:11" ht="15" customHeight="1">
      <c r="A5046" s="1">
        <v>8</v>
      </c>
      <c r="B5046" s="1">
        <v>7801</v>
      </c>
      <c r="C5046" s="1" t="s">
        <v>19</v>
      </c>
      <c r="D5046" s="1" t="s">
        <v>1285</v>
      </c>
      <c r="E5046" s="1" t="s">
        <v>1286</v>
      </c>
      <c r="F5046" s="1">
        <v>42</v>
      </c>
      <c r="G5046" s="1">
        <v>0.65</v>
      </c>
      <c r="H5046" s="1">
        <v>65</v>
      </c>
      <c r="I5046" s="1">
        <v>0</v>
      </c>
      <c r="J5046" s="1" t="s">
        <v>48</v>
      </c>
      <c r="K5046" s="9" t="str">
        <f t="shared" si="78"/>
        <v>GPA</v>
      </c>
    </row>
    <row r="5047" spans="1:11" ht="15" customHeight="1">
      <c r="A5047" s="1">
        <v>8</v>
      </c>
      <c r="B5047" s="1">
        <v>7801</v>
      </c>
      <c r="C5047" s="1" t="s">
        <v>18</v>
      </c>
      <c r="D5047" s="1" t="s">
        <v>1287</v>
      </c>
      <c r="E5047" s="1" t="s">
        <v>1288</v>
      </c>
      <c r="F5047" s="1">
        <v>177</v>
      </c>
      <c r="G5047" s="1">
        <v>26.04</v>
      </c>
      <c r="H5047" s="1">
        <v>7</v>
      </c>
      <c r="I5047" s="1">
        <v>0</v>
      </c>
      <c r="J5047" s="1" t="s">
        <v>48</v>
      </c>
      <c r="K5047" s="9" t="str">
        <f t="shared" si="78"/>
        <v>GPA</v>
      </c>
    </row>
    <row r="5048" spans="1:11" ht="15" customHeight="1">
      <c r="A5048" s="1">
        <v>8</v>
      </c>
      <c r="B5048" s="1">
        <v>7801</v>
      </c>
      <c r="C5048" s="1" t="s">
        <v>21</v>
      </c>
      <c r="D5048" s="1" t="s">
        <v>1289</v>
      </c>
      <c r="E5048" s="1" t="s">
        <v>1290</v>
      </c>
      <c r="F5048" s="1">
        <v>33</v>
      </c>
      <c r="G5048" s="1">
        <v>10.07</v>
      </c>
      <c r="H5048" s="1">
        <v>3</v>
      </c>
      <c r="I5048" s="1">
        <v>0</v>
      </c>
      <c r="J5048" s="1" t="s">
        <v>48</v>
      </c>
      <c r="K5048" s="9" t="str">
        <f t="shared" si="78"/>
        <v>GPA</v>
      </c>
    </row>
    <row r="5049" spans="1:11" ht="15" customHeight="1">
      <c r="A5049" s="1">
        <v>8</v>
      </c>
      <c r="B5049" s="1">
        <v>7801</v>
      </c>
      <c r="C5049" s="1" t="s">
        <v>21</v>
      </c>
      <c r="D5049" s="1" t="s">
        <v>1293</v>
      </c>
      <c r="E5049" s="1" t="s">
        <v>1294</v>
      </c>
      <c r="F5049" s="1">
        <v>2534</v>
      </c>
      <c r="G5049" s="1">
        <v>145.30000000000001</v>
      </c>
      <c r="H5049" s="1">
        <v>17</v>
      </c>
      <c r="I5049" s="1">
        <v>0</v>
      </c>
      <c r="J5049" s="1" t="s">
        <v>48</v>
      </c>
      <c r="K5049" s="9" t="str">
        <f t="shared" si="78"/>
        <v>GPA</v>
      </c>
    </row>
    <row r="5050" spans="1:11" ht="15" customHeight="1">
      <c r="A5050" s="1">
        <v>8</v>
      </c>
      <c r="B5050" s="1">
        <v>7801</v>
      </c>
      <c r="C5050" s="1" t="s">
        <v>21</v>
      </c>
      <c r="D5050" s="1" t="s">
        <v>1295</v>
      </c>
      <c r="E5050" s="1" t="s">
        <v>1296</v>
      </c>
      <c r="F5050" s="1">
        <v>1239</v>
      </c>
      <c r="G5050" s="1">
        <v>152.6</v>
      </c>
      <c r="H5050" s="1">
        <v>8</v>
      </c>
      <c r="I5050" s="1">
        <v>0</v>
      </c>
      <c r="J5050" s="1" t="s">
        <v>48</v>
      </c>
      <c r="K5050" s="9" t="str">
        <f t="shared" si="78"/>
        <v>GPA</v>
      </c>
    </row>
    <row r="5051" spans="1:11" ht="15" customHeight="1">
      <c r="A5051" s="1">
        <v>8</v>
      </c>
      <c r="B5051" s="1">
        <v>7801</v>
      </c>
      <c r="C5051" s="1" t="s">
        <v>21</v>
      </c>
      <c r="D5051" s="1" t="s">
        <v>1297</v>
      </c>
      <c r="E5051" s="1" t="s">
        <v>1298</v>
      </c>
      <c r="F5051" s="1">
        <v>2600</v>
      </c>
      <c r="G5051" s="1">
        <v>237.94</v>
      </c>
      <c r="H5051" s="1">
        <v>11</v>
      </c>
      <c r="I5051" s="1">
        <v>0</v>
      </c>
      <c r="J5051" s="1" t="s">
        <v>48</v>
      </c>
      <c r="K5051" s="9" t="str">
        <f t="shared" si="78"/>
        <v>GPA</v>
      </c>
    </row>
    <row r="5052" spans="1:11" ht="15" customHeight="1">
      <c r="A5052" s="1">
        <v>8</v>
      </c>
      <c r="B5052" s="1">
        <v>7801</v>
      </c>
      <c r="C5052" s="1" t="s">
        <v>21</v>
      </c>
      <c r="D5052" s="1" t="s">
        <v>1301</v>
      </c>
      <c r="E5052" s="1" t="s">
        <v>1302</v>
      </c>
      <c r="F5052" s="1">
        <v>2748</v>
      </c>
      <c r="G5052" s="1">
        <v>215.36</v>
      </c>
      <c r="H5052" s="1">
        <v>13</v>
      </c>
      <c r="I5052" s="1">
        <v>0</v>
      </c>
      <c r="J5052" s="1" t="s">
        <v>48</v>
      </c>
      <c r="K5052" s="9" t="str">
        <f t="shared" si="78"/>
        <v>GPA</v>
      </c>
    </row>
    <row r="5053" spans="1:11" ht="15" customHeight="1">
      <c r="A5053" s="1">
        <v>8</v>
      </c>
      <c r="B5053" s="1">
        <v>7801</v>
      </c>
      <c r="C5053" s="1" t="s">
        <v>21</v>
      </c>
      <c r="D5053" s="1" t="s">
        <v>1303</v>
      </c>
      <c r="E5053" s="1" t="s">
        <v>1304</v>
      </c>
      <c r="F5053" s="1">
        <v>1643</v>
      </c>
      <c r="G5053" s="1">
        <v>181.26</v>
      </c>
      <c r="H5053" s="1">
        <v>9</v>
      </c>
      <c r="I5053" s="1">
        <v>0</v>
      </c>
      <c r="J5053" s="1" t="s">
        <v>48</v>
      </c>
      <c r="K5053" s="9" t="str">
        <f t="shared" si="78"/>
        <v>GPA</v>
      </c>
    </row>
    <row r="5054" spans="1:11" ht="15" customHeight="1">
      <c r="A5054" s="1">
        <v>8</v>
      </c>
      <c r="B5054" s="1">
        <v>7801</v>
      </c>
      <c r="C5054" s="1" t="s">
        <v>21</v>
      </c>
      <c r="D5054" s="1" t="s">
        <v>1305</v>
      </c>
      <c r="E5054" s="1" t="s">
        <v>1306</v>
      </c>
      <c r="F5054" s="1">
        <v>904</v>
      </c>
      <c r="G5054" s="1">
        <v>80.05</v>
      </c>
      <c r="H5054" s="1">
        <v>11</v>
      </c>
      <c r="I5054" s="1">
        <v>0</v>
      </c>
      <c r="J5054" s="1" t="s">
        <v>48</v>
      </c>
      <c r="K5054" s="9" t="str">
        <f t="shared" si="78"/>
        <v>GPA</v>
      </c>
    </row>
    <row r="5055" spans="1:11" ht="15" customHeight="1">
      <c r="A5055" s="1">
        <v>8</v>
      </c>
      <c r="B5055" s="1">
        <v>7801</v>
      </c>
      <c r="C5055" s="1" t="s">
        <v>21</v>
      </c>
      <c r="D5055" s="1" t="s">
        <v>1307</v>
      </c>
      <c r="E5055" s="1" t="s">
        <v>1308</v>
      </c>
      <c r="F5055" s="1">
        <v>2089</v>
      </c>
      <c r="G5055" s="1">
        <v>189.44</v>
      </c>
      <c r="H5055" s="1">
        <v>11</v>
      </c>
      <c r="I5055" s="1">
        <v>0</v>
      </c>
      <c r="J5055" s="1" t="s">
        <v>48</v>
      </c>
      <c r="K5055" s="9" t="str">
        <f t="shared" si="78"/>
        <v>GPA</v>
      </c>
    </row>
    <row r="5056" spans="1:11" ht="15" customHeight="1">
      <c r="A5056" s="1">
        <v>8</v>
      </c>
      <c r="B5056" s="1">
        <v>7801</v>
      </c>
      <c r="C5056" s="1" t="s">
        <v>21</v>
      </c>
      <c r="D5056" s="1" t="s">
        <v>1311</v>
      </c>
      <c r="E5056" s="1" t="s">
        <v>1312</v>
      </c>
      <c r="F5056" s="1">
        <v>1706</v>
      </c>
      <c r="G5056" s="1">
        <v>153.85</v>
      </c>
      <c r="H5056" s="1">
        <v>11</v>
      </c>
      <c r="I5056" s="1">
        <v>0</v>
      </c>
      <c r="J5056" s="1" t="s">
        <v>48</v>
      </c>
      <c r="K5056" s="9" t="str">
        <f t="shared" si="78"/>
        <v>GPA</v>
      </c>
    </row>
    <row r="5057" spans="1:11" ht="15" customHeight="1">
      <c r="A5057" s="1">
        <v>8</v>
      </c>
      <c r="B5057" s="1">
        <v>7801</v>
      </c>
      <c r="C5057" s="1" t="s">
        <v>21</v>
      </c>
      <c r="D5057" s="1" t="s">
        <v>1313</v>
      </c>
      <c r="E5057" s="1" t="s">
        <v>1314</v>
      </c>
      <c r="F5057" s="1">
        <v>2871</v>
      </c>
      <c r="G5057" s="1">
        <v>241.24</v>
      </c>
      <c r="H5057" s="1">
        <v>12</v>
      </c>
      <c r="I5057" s="1">
        <v>0</v>
      </c>
      <c r="J5057" s="1" t="s">
        <v>48</v>
      </c>
      <c r="K5057" s="9" t="str">
        <f t="shared" si="78"/>
        <v>GPA</v>
      </c>
    </row>
    <row r="5058" spans="1:11" ht="15" customHeight="1">
      <c r="A5058" s="1">
        <v>8</v>
      </c>
      <c r="B5058" s="1">
        <v>7801</v>
      </c>
      <c r="C5058" s="1" t="s">
        <v>21</v>
      </c>
      <c r="D5058" s="1" t="s">
        <v>1315</v>
      </c>
      <c r="E5058" s="1" t="s">
        <v>1316</v>
      </c>
      <c r="F5058" s="1">
        <v>1341</v>
      </c>
      <c r="G5058" s="1">
        <v>156.47</v>
      </c>
      <c r="H5058" s="1">
        <v>9</v>
      </c>
      <c r="I5058" s="1">
        <v>0</v>
      </c>
      <c r="J5058" s="1" t="s">
        <v>48</v>
      </c>
      <c r="K5058" s="9" t="str">
        <f t="shared" ref="K5058:K5121" si="79">IF(J5058&lt;&gt;"",IF(OR(UPPER(J5058)="TERCEIRO",UPPER(J5058)="TERCEIRA"),"TERCEIRA",IF(UPPER(J5058)="GPA","GPA",J5058)),IF(LEFT(D5058,1)="T","TERCEIRA","GPA"))</f>
        <v>GPA</v>
      </c>
    </row>
    <row r="5059" spans="1:11" ht="15" customHeight="1">
      <c r="A5059" s="1">
        <v>8</v>
      </c>
      <c r="B5059" s="1">
        <v>7801</v>
      </c>
      <c r="C5059" s="1" t="s">
        <v>18</v>
      </c>
      <c r="D5059" s="1" t="s">
        <v>1317</v>
      </c>
      <c r="E5059" s="1" t="s">
        <v>1318</v>
      </c>
      <c r="F5059" s="1">
        <v>200</v>
      </c>
      <c r="G5059" s="1">
        <v>4.5999999999999996</v>
      </c>
      <c r="H5059" s="1">
        <v>43</v>
      </c>
      <c r="I5059" s="1">
        <v>0</v>
      </c>
      <c r="J5059" s="1" t="s">
        <v>48</v>
      </c>
      <c r="K5059" s="9" t="str">
        <f t="shared" si="79"/>
        <v>GPA</v>
      </c>
    </row>
    <row r="5060" spans="1:11" ht="15" customHeight="1">
      <c r="A5060" s="1">
        <v>8</v>
      </c>
      <c r="B5060" s="1">
        <v>7801</v>
      </c>
      <c r="C5060" s="1" t="s">
        <v>21</v>
      </c>
      <c r="D5060" s="1" t="s">
        <v>1319</v>
      </c>
      <c r="E5060" s="1" t="s">
        <v>1320</v>
      </c>
      <c r="F5060" s="1">
        <v>2125</v>
      </c>
      <c r="G5060" s="1">
        <v>154.86000000000001</v>
      </c>
      <c r="H5060" s="1">
        <v>14</v>
      </c>
      <c r="I5060" s="1">
        <v>0</v>
      </c>
      <c r="J5060" s="1" t="s">
        <v>48</v>
      </c>
      <c r="K5060" s="9" t="str">
        <f t="shared" si="79"/>
        <v>GPA</v>
      </c>
    </row>
    <row r="5061" spans="1:11" ht="15" customHeight="1">
      <c r="A5061" s="1">
        <v>8</v>
      </c>
      <c r="B5061" s="1">
        <v>7801</v>
      </c>
      <c r="C5061" s="1" t="s">
        <v>21</v>
      </c>
      <c r="D5061" s="1" t="s">
        <v>1321</v>
      </c>
      <c r="E5061" s="1" t="s">
        <v>1322</v>
      </c>
      <c r="F5061" s="1">
        <v>1017</v>
      </c>
      <c r="G5061" s="1">
        <v>135.93</v>
      </c>
      <c r="H5061" s="1">
        <v>7</v>
      </c>
      <c r="I5061" s="1">
        <v>0</v>
      </c>
      <c r="J5061" s="1" t="s">
        <v>48</v>
      </c>
      <c r="K5061" s="9" t="str">
        <f t="shared" si="79"/>
        <v>GPA</v>
      </c>
    </row>
    <row r="5062" spans="1:11" ht="15" customHeight="1">
      <c r="A5062" s="1">
        <v>8</v>
      </c>
      <c r="B5062" s="1">
        <v>7801</v>
      </c>
      <c r="C5062" s="1" t="s">
        <v>18</v>
      </c>
      <c r="D5062" s="1" t="s">
        <v>1321</v>
      </c>
      <c r="E5062" s="1" t="s">
        <v>1322</v>
      </c>
      <c r="F5062" s="1">
        <v>21</v>
      </c>
      <c r="G5062" s="1">
        <v>4.46</v>
      </c>
      <c r="H5062" s="1">
        <v>5</v>
      </c>
      <c r="I5062" s="1">
        <v>0</v>
      </c>
      <c r="J5062" s="1" t="s">
        <v>48</v>
      </c>
      <c r="K5062" s="9" t="str">
        <f t="shared" si="79"/>
        <v>GPA</v>
      </c>
    </row>
    <row r="5063" spans="1:11" ht="15" customHeight="1">
      <c r="A5063" s="1">
        <v>8</v>
      </c>
      <c r="B5063" s="1">
        <v>7801</v>
      </c>
      <c r="C5063" s="1" t="s">
        <v>18</v>
      </c>
      <c r="D5063" s="1" t="s">
        <v>4276</v>
      </c>
      <c r="E5063" s="1" t="s">
        <v>4277</v>
      </c>
      <c r="F5063" s="1">
        <v>40</v>
      </c>
      <c r="G5063" s="1">
        <v>0.4</v>
      </c>
      <c r="H5063" s="1">
        <v>100</v>
      </c>
      <c r="I5063" s="1">
        <v>0</v>
      </c>
      <c r="J5063" s="1" t="s">
        <v>48</v>
      </c>
      <c r="K5063" s="9" t="str">
        <f t="shared" si="79"/>
        <v>GPA</v>
      </c>
    </row>
    <row r="5064" spans="1:11" ht="15" customHeight="1">
      <c r="A5064" s="1">
        <v>8</v>
      </c>
      <c r="B5064" s="1">
        <v>7801</v>
      </c>
      <c r="C5064" s="1" t="s">
        <v>18</v>
      </c>
      <c r="D5064" s="1" t="s">
        <v>1323</v>
      </c>
      <c r="E5064" s="1" t="s">
        <v>1324</v>
      </c>
      <c r="F5064" s="1">
        <v>1768</v>
      </c>
      <c r="G5064" s="1">
        <v>60.72</v>
      </c>
      <c r="H5064" s="1">
        <v>29</v>
      </c>
      <c r="I5064" s="1">
        <v>0</v>
      </c>
      <c r="J5064" s="1" t="s">
        <v>48</v>
      </c>
      <c r="K5064" s="9" t="str">
        <f t="shared" si="79"/>
        <v>GPA</v>
      </c>
    </row>
    <row r="5065" spans="1:11" ht="15" customHeight="1">
      <c r="A5065" s="1">
        <v>8</v>
      </c>
      <c r="B5065" s="1">
        <v>7801</v>
      </c>
      <c r="C5065" s="1" t="s">
        <v>21</v>
      </c>
      <c r="D5065" s="1" t="s">
        <v>1325</v>
      </c>
      <c r="E5065" s="1" t="s">
        <v>1326</v>
      </c>
      <c r="F5065" s="1">
        <v>1376</v>
      </c>
      <c r="G5065" s="1">
        <v>153.72</v>
      </c>
      <c r="H5065" s="1">
        <v>9</v>
      </c>
      <c r="I5065" s="1">
        <v>0</v>
      </c>
      <c r="J5065" s="1" t="s">
        <v>48</v>
      </c>
      <c r="K5065" s="9" t="str">
        <f t="shared" si="79"/>
        <v>GPA</v>
      </c>
    </row>
    <row r="5066" spans="1:11" ht="15" customHeight="1">
      <c r="A5066" s="1">
        <v>8</v>
      </c>
      <c r="B5066" s="1">
        <v>7801</v>
      </c>
      <c r="C5066" s="1" t="s">
        <v>21</v>
      </c>
      <c r="D5066" s="1" t="s">
        <v>1329</v>
      </c>
      <c r="E5066" s="1" t="s">
        <v>1330</v>
      </c>
      <c r="F5066" s="1">
        <v>2561</v>
      </c>
      <c r="G5066" s="1">
        <v>164.23</v>
      </c>
      <c r="H5066" s="1">
        <v>16</v>
      </c>
      <c r="I5066" s="1">
        <v>0</v>
      </c>
      <c r="J5066" s="1" t="s">
        <v>48</v>
      </c>
      <c r="K5066" s="9" t="str">
        <f t="shared" si="79"/>
        <v>GPA</v>
      </c>
    </row>
    <row r="5067" spans="1:11" ht="15" customHeight="1">
      <c r="A5067" s="1">
        <v>8</v>
      </c>
      <c r="B5067" s="1">
        <v>7801</v>
      </c>
      <c r="C5067" s="1" t="s">
        <v>21</v>
      </c>
      <c r="D5067" s="1" t="s">
        <v>1331</v>
      </c>
      <c r="E5067" s="1" t="s">
        <v>1332</v>
      </c>
      <c r="F5067" s="1">
        <v>875</v>
      </c>
      <c r="G5067" s="1">
        <v>170.86</v>
      </c>
      <c r="H5067" s="1">
        <v>5</v>
      </c>
      <c r="I5067" s="1">
        <v>0</v>
      </c>
      <c r="J5067" s="1" t="s">
        <v>48</v>
      </c>
      <c r="K5067" s="9" t="str">
        <f t="shared" si="79"/>
        <v>GPA</v>
      </c>
    </row>
    <row r="5068" spans="1:11" ht="15" customHeight="1">
      <c r="A5068" s="1">
        <v>8</v>
      </c>
      <c r="B5068" s="1">
        <v>7801</v>
      </c>
      <c r="C5068" s="1" t="s">
        <v>20</v>
      </c>
      <c r="D5068" s="1" t="s">
        <v>1333</v>
      </c>
      <c r="E5068" s="1" t="s">
        <v>1334</v>
      </c>
      <c r="F5068" s="1">
        <v>2524</v>
      </c>
      <c r="G5068" s="1">
        <v>164.08</v>
      </c>
      <c r="H5068" s="1">
        <v>15</v>
      </c>
      <c r="I5068" s="1">
        <v>0</v>
      </c>
      <c r="J5068" s="1" t="s">
        <v>48</v>
      </c>
      <c r="K5068" s="9" t="str">
        <f t="shared" si="79"/>
        <v>GPA</v>
      </c>
    </row>
    <row r="5069" spans="1:11" ht="15" customHeight="1">
      <c r="A5069" s="1">
        <v>8</v>
      </c>
      <c r="B5069" s="1">
        <v>7801</v>
      </c>
      <c r="C5069" s="1" t="s">
        <v>21</v>
      </c>
      <c r="D5069" s="1" t="s">
        <v>1335</v>
      </c>
      <c r="E5069" s="1" t="s">
        <v>1336</v>
      </c>
      <c r="F5069" s="1">
        <v>1264</v>
      </c>
      <c r="G5069" s="1">
        <v>184.21</v>
      </c>
      <c r="H5069" s="1">
        <v>7</v>
      </c>
      <c r="I5069" s="1">
        <v>0</v>
      </c>
      <c r="J5069" s="1" t="s">
        <v>48</v>
      </c>
      <c r="K5069" s="9" t="str">
        <f t="shared" si="79"/>
        <v>GPA</v>
      </c>
    </row>
    <row r="5070" spans="1:11" ht="15" customHeight="1">
      <c r="A5070" s="1">
        <v>8</v>
      </c>
      <c r="B5070" s="1">
        <v>7801</v>
      </c>
      <c r="C5070" s="1" t="s">
        <v>21</v>
      </c>
      <c r="D5070" s="1" t="s">
        <v>1339</v>
      </c>
      <c r="E5070" s="1" t="s">
        <v>1340</v>
      </c>
      <c r="F5070" s="1">
        <v>2425</v>
      </c>
      <c r="G5070" s="1">
        <v>233.79</v>
      </c>
      <c r="H5070" s="1">
        <v>10</v>
      </c>
      <c r="I5070" s="1">
        <v>0</v>
      </c>
      <c r="J5070" s="1" t="s">
        <v>48</v>
      </c>
      <c r="K5070" s="9" t="str">
        <f t="shared" si="79"/>
        <v>GPA</v>
      </c>
    </row>
    <row r="5071" spans="1:11" ht="15" customHeight="1">
      <c r="A5071" s="1">
        <v>8</v>
      </c>
      <c r="B5071" s="1">
        <v>7801</v>
      </c>
      <c r="C5071" s="1" t="s">
        <v>21</v>
      </c>
      <c r="D5071" s="1" t="s">
        <v>1341</v>
      </c>
      <c r="E5071" s="1" t="s">
        <v>1342</v>
      </c>
      <c r="F5071" s="1">
        <v>2696</v>
      </c>
      <c r="G5071" s="1">
        <v>268.56</v>
      </c>
      <c r="H5071" s="1">
        <v>10</v>
      </c>
      <c r="I5071" s="1">
        <v>0</v>
      </c>
      <c r="J5071" s="1" t="s">
        <v>48</v>
      </c>
      <c r="K5071" s="9" t="str">
        <f t="shared" si="79"/>
        <v>GPA</v>
      </c>
    </row>
    <row r="5072" spans="1:11" ht="15" customHeight="1">
      <c r="A5072" s="1">
        <v>8</v>
      </c>
      <c r="B5072" s="1">
        <v>7801</v>
      </c>
      <c r="C5072" s="1" t="s">
        <v>20</v>
      </c>
      <c r="D5072" s="1" t="s">
        <v>1343</v>
      </c>
      <c r="E5072" s="1" t="s">
        <v>1344</v>
      </c>
      <c r="F5072" s="1">
        <v>5</v>
      </c>
      <c r="G5072" s="1">
        <v>0.26</v>
      </c>
      <c r="H5072" s="1">
        <v>19</v>
      </c>
      <c r="I5072" s="1">
        <v>0</v>
      </c>
      <c r="J5072" s="1" t="s">
        <v>48</v>
      </c>
      <c r="K5072" s="9" t="str">
        <f t="shared" si="79"/>
        <v>GPA</v>
      </c>
    </row>
    <row r="5073" spans="1:11" ht="15" customHeight="1">
      <c r="A5073" s="1">
        <v>8</v>
      </c>
      <c r="B5073" s="1">
        <v>7801</v>
      </c>
      <c r="C5073" s="1" t="s">
        <v>19</v>
      </c>
      <c r="D5073" s="1" t="s">
        <v>1343</v>
      </c>
      <c r="E5073" s="1" t="s">
        <v>1344</v>
      </c>
      <c r="F5073" s="1">
        <v>5547</v>
      </c>
      <c r="G5073" s="1">
        <v>139.99</v>
      </c>
      <c r="H5073" s="1">
        <v>40</v>
      </c>
      <c r="I5073" s="1">
        <v>0</v>
      </c>
      <c r="J5073" s="1" t="s">
        <v>48</v>
      </c>
      <c r="K5073" s="9" t="str">
        <f t="shared" si="79"/>
        <v>GPA</v>
      </c>
    </row>
    <row r="5074" spans="1:11" ht="15" customHeight="1">
      <c r="A5074" s="1">
        <v>8</v>
      </c>
      <c r="B5074" s="1">
        <v>7801</v>
      </c>
      <c r="C5074" s="1" t="s">
        <v>21</v>
      </c>
      <c r="D5074" s="1" t="s">
        <v>1345</v>
      </c>
      <c r="E5074" s="1" t="s">
        <v>1346</v>
      </c>
      <c r="F5074" s="1">
        <v>2371</v>
      </c>
      <c r="G5074" s="1">
        <v>146.63999999999999</v>
      </c>
      <c r="H5074" s="1">
        <v>16</v>
      </c>
      <c r="I5074" s="1">
        <v>0</v>
      </c>
      <c r="J5074" s="1" t="s">
        <v>48</v>
      </c>
      <c r="K5074" s="9" t="str">
        <f t="shared" si="79"/>
        <v>GPA</v>
      </c>
    </row>
    <row r="5075" spans="1:11" ht="15" customHeight="1">
      <c r="A5075" s="1">
        <v>8</v>
      </c>
      <c r="B5075" s="1">
        <v>7801</v>
      </c>
      <c r="C5075" s="1" t="s">
        <v>21</v>
      </c>
      <c r="D5075" s="1" t="s">
        <v>1347</v>
      </c>
      <c r="E5075" s="1" t="s">
        <v>1348</v>
      </c>
      <c r="F5075" s="1">
        <v>611</v>
      </c>
      <c r="G5075" s="1">
        <v>91.05</v>
      </c>
      <c r="H5075" s="1">
        <v>7</v>
      </c>
      <c r="I5075" s="1">
        <v>0</v>
      </c>
      <c r="J5075" s="1" t="s">
        <v>48</v>
      </c>
      <c r="K5075" s="9" t="str">
        <f t="shared" si="79"/>
        <v>GPA</v>
      </c>
    </row>
    <row r="5076" spans="1:11" ht="15" customHeight="1">
      <c r="A5076" s="1">
        <v>8</v>
      </c>
      <c r="B5076" s="1">
        <v>7801</v>
      </c>
      <c r="C5076" s="1" t="s">
        <v>18</v>
      </c>
      <c r="D5076" s="1" t="s">
        <v>1349</v>
      </c>
      <c r="E5076" s="1" t="s">
        <v>1350</v>
      </c>
      <c r="F5076" s="1">
        <v>125</v>
      </c>
      <c r="G5076" s="1">
        <v>21.4</v>
      </c>
      <c r="H5076" s="1">
        <v>6</v>
      </c>
      <c r="I5076" s="1">
        <v>0</v>
      </c>
      <c r="J5076" s="1" t="s">
        <v>48</v>
      </c>
      <c r="K5076" s="9" t="str">
        <f t="shared" si="79"/>
        <v>GPA</v>
      </c>
    </row>
    <row r="5077" spans="1:11" ht="15" customHeight="1">
      <c r="A5077" s="1">
        <v>8</v>
      </c>
      <c r="B5077" s="1">
        <v>7801</v>
      </c>
      <c r="C5077" s="1" t="s">
        <v>18</v>
      </c>
      <c r="D5077" s="1" t="s">
        <v>1351</v>
      </c>
      <c r="E5077" s="1" t="s">
        <v>1352</v>
      </c>
      <c r="F5077" s="1">
        <v>239</v>
      </c>
      <c r="G5077" s="1">
        <v>14.74</v>
      </c>
      <c r="H5077" s="1">
        <v>16</v>
      </c>
      <c r="I5077" s="1">
        <v>0</v>
      </c>
      <c r="J5077" s="1" t="s">
        <v>48</v>
      </c>
      <c r="K5077" s="9" t="str">
        <f t="shared" si="79"/>
        <v>GPA</v>
      </c>
    </row>
    <row r="5078" spans="1:11" ht="15" customHeight="1">
      <c r="A5078" s="1">
        <v>8</v>
      </c>
      <c r="B5078" s="1">
        <v>7801</v>
      </c>
      <c r="C5078" s="1" t="s">
        <v>18</v>
      </c>
      <c r="D5078" s="1" t="s">
        <v>1353</v>
      </c>
      <c r="E5078" s="1" t="s">
        <v>1354</v>
      </c>
      <c r="F5078" s="1">
        <v>443</v>
      </c>
      <c r="G5078" s="1">
        <v>13.87</v>
      </c>
      <c r="H5078" s="1">
        <v>32</v>
      </c>
      <c r="I5078" s="1">
        <v>0</v>
      </c>
      <c r="J5078" s="1" t="s">
        <v>48</v>
      </c>
      <c r="K5078" s="9" t="str">
        <f t="shared" si="79"/>
        <v>GPA</v>
      </c>
    </row>
    <row r="5079" spans="1:11" ht="15" customHeight="1">
      <c r="A5079" s="1">
        <v>8</v>
      </c>
      <c r="B5079" s="1">
        <v>7801</v>
      </c>
      <c r="C5079" s="1" t="s">
        <v>19</v>
      </c>
      <c r="D5079" s="1" t="s">
        <v>1355</v>
      </c>
      <c r="E5079" s="1" t="s">
        <v>1356</v>
      </c>
      <c r="F5079" s="1">
        <v>3746</v>
      </c>
      <c r="G5079" s="1">
        <v>171.88</v>
      </c>
      <c r="H5079" s="1">
        <v>22</v>
      </c>
      <c r="I5079" s="1">
        <v>0</v>
      </c>
      <c r="J5079" s="1" t="s">
        <v>48</v>
      </c>
      <c r="K5079" s="9" t="str">
        <f t="shared" si="79"/>
        <v>GPA</v>
      </c>
    </row>
    <row r="5080" spans="1:11" ht="15" customHeight="1">
      <c r="A5080" s="1">
        <v>8</v>
      </c>
      <c r="B5080" s="1">
        <v>7801</v>
      </c>
      <c r="C5080" s="1" t="s">
        <v>21</v>
      </c>
      <c r="D5080" s="1" t="s">
        <v>1357</v>
      </c>
      <c r="E5080" s="1" t="s">
        <v>1358</v>
      </c>
      <c r="F5080" s="1">
        <v>1081</v>
      </c>
      <c r="G5080" s="1">
        <v>165.07</v>
      </c>
      <c r="H5080" s="1">
        <v>7</v>
      </c>
      <c r="I5080" s="1">
        <v>0</v>
      </c>
      <c r="J5080" s="1" t="s">
        <v>48</v>
      </c>
      <c r="K5080" s="9" t="str">
        <f t="shared" si="79"/>
        <v>GPA</v>
      </c>
    </row>
    <row r="5081" spans="1:11" ht="15" customHeight="1">
      <c r="A5081" s="1">
        <v>8</v>
      </c>
      <c r="B5081" s="1">
        <v>7801</v>
      </c>
      <c r="C5081" s="1" t="s">
        <v>20</v>
      </c>
      <c r="D5081" s="1" t="s">
        <v>1361</v>
      </c>
      <c r="E5081" s="1" t="s">
        <v>1362</v>
      </c>
      <c r="F5081" s="1">
        <v>2405</v>
      </c>
      <c r="G5081" s="1">
        <v>121.91</v>
      </c>
      <c r="H5081" s="1">
        <v>20</v>
      </c>
      <c r="I5081" s="1">
        <v>0</v>
      </c>
      <c r="J5081" s="1" t="s">
        <v>48</v>
      </c>
      <c r="K5081" s="9" t="str">
        <f t="shared" si="79"/>
        <v>GPA</v>
      </c>
    </row>
    <row r="5082" spans="1:11" ht="15" customHeight="1">
      <c r="A5082" s="1">
        <v>8</v>
      </c>
      <c r="B5082" s="1">
        <v>7801</v>
      </c>
      <c r="C5082" s="1" t="s">
        <v>53</v>
      </c>
      <c r="D5082" s="1" t="s">
        <v>1361</v>
      </c>
      <c r="E5082" s="1" t="s">
        <v>1362</v>
      </c>
      <c r="F5082" s="1">
        <v>192</v>
      </c>
      <c r="G5082" s="1">
        <v>5.35</v>
      </c>
      <c r="H5082" s="1">
        <v>36</v>
      </c>
      <c r="I5082" s="1">
        <v>0</v>
      </c>
      <c r="J5082" s="1" t="s">
        <v>48</v>
      </c>
      <c r="K5082" s="9" t="str">
        <f t="shared" si="79"/>
        <v>GPA</v>
      </c>
    </row>
    <row r="5083" spans="1:11" ht="15" customHeight="1">
      <c r="A5083" s="1">
        <v>8</v>
      </c>
      <c r="B5083" s="1">
        <v>7801</v>
      </c>
      <c r="C5083" s="1" t="s">
        <v>53</v>
      </c>
      <c r="D5083" s="1" t="s">
        <v>1363</v>
      </c>
      <c r="E5083" s="1" t="s">
        <v>1364</v>
      </c>
      <c r="F5083" s="1">
        <v>1259</v>
      </c>
      <c r="G5083" s="1">
        <v>28.23</v>
      </c>
      <c r="H5083" s="1">
        <v>45</v>
      </c>
      <c r="I5083" s="1">
        <v>0</v>
      </c>
      <c r="J5083" s="1" t="s">
        <v>48</v>
      </c>
      <c r="K5083" s="9" t="str">
        <f t="shared" si="79"/>
        <v>GPA</v>
      </c>
    </row>
    <row r="5084" spans="1:11" ht="15" customHeight="1">
      <c r="A5084" s="1">
        <v>8</v>
      </c>
      <c r="B5084" s="1">
        <v>7801</v>
      </c>
      <c r="C5084" s="1" t="s">
        <v>18</v>
      </c>
      <c r="D5084" s="1" t="s">
        <v>4278</v>
      </c>
      <c r="E5084" s="1" t="s">
        <v>4279</v>
      </c>
      <c r="F5084" s="1">
        <v>69</v>
      </c>
      <c r="G5084" s="1">
        <v>12.84</v>
      </c>
      <c r="H5084" s="1">
        <v>5</v>
      </c>
      <c r="I5084" s="1">
        <v>0</v>
      </c>
      <c r="J5084" s="1" t="s">
        <v>48</v>
      </c>
      <c r="K5084" s="9" t="str">
        <f t="shared" si="79"/>
        <v>GPA</v>
      </c>
    </row>
    <row r="5085" spans="1:11" ht="15" customHeight="1">
      <c r="A5085" s="1">
        <v>8</v>
      </c>
      <c r="B5085" s="1">
        <v>7801</v>
      </c>
      <c r="C5085" s="1" t="s">
        <v>21</v>
      </c>
      <c r="D5085" s="1" t="s">
        <v>1365</v>
      </c>
      <c r="E5085" s="1" t="s">
        <v>1366</v>
      </c>
      <c r="F5085" s="1">
        <v>1775</v>
      </c>
      <c r="G5085" s="1">
        <v>153.31</v>
      </c>
      <c r="H5085" s="1">
        <v>12</v>
      </c>
      <c r="I5085" s="1">
        <v>0</v>
      </c>
      <c r="J5085" s="1" t="s">
        <v>48</v>
      </c>
      <c r="K5085" s="9" t="str">
        <f t="shared" si="79"/>
        <v>GPA</v>
      </c>
    </row>
    <row r="5086" spans="1:11" ht="15" customHeight="1">
      <c r="A5086" s="1">
        <v>8</v>
      </c>
      <c r="B5086" s="1">
        <v>7801</v>
      </c>
      <c r="C5086" s="1" t="s">
        <v>20</v>
      </c>
      <c r="D5086" s="1" t="s">
        <v>1367</v>
      </c>
      <c r="E5086" s="1" t="s">
        <v>1368</v>
      </c>
      <c r="F5086" s="1">
        <v>793</v>
      </c>
      <c r="G5086" s="1">
        <v>47.64</v>
      </c>
      <c r="H5086" s="1">
        <v>17</v>
      </c>
      <c r="I5086" s="1">
        <v>0</v>
      </c>
      <c r="J5086" s="1" t="s">
        <v>48</v>
      </c>
      <c r="K5086" s="9" t="str">
        <f t="shared" si="79"/>
        <v>GPA</v>
      </c>
    </row>
    <row r="5087" spans="1:11" ht="15" customHeight="1">
      <c r="A5087" s="1">
        <v>8</v>
      </c>
      <c r="B5087" s="1">
        <v>7801</v>
      </c>
      <c r="C5087" s="1" t="s">
        <v>19</v>
      </c>
      <c r="D5087" s="1" t="s">
        <v>1367</v>
      </c>
      <c r="E5087" s="1" t="s">
        <v>1368</v>
      </c>
      <c r="F5087" s="1">
        <v>1726</v>
      </c>
      <c r="G5087" s="1">
        <v>69.180000000000007</v>
      </c>
      <c r="H5087" s="1">
        <v>25</v>
      </c>
      <c r="I5087" s="1">
        <v>0</v>
      </c>
      <c r="J5087" s="1" t="s">
        <v>48</v>
      </c>
      <c r="K5087" s="9" t="str">
        <f t="shared" si="79"/>
        <v>GPA</v>
      </c>
    </row>
    <row r="5088" spans="1:11" ht="15" customHeight="1">
      <c r="A5088" s="1">
        <v>8</v>
      </c>
      <c r="B5088" s="1">
        <v>7801</v>
      </c>
      <c r="C5088" s="1" t="s">
        <v>20</v>
      </c>
      <c r="D5088" s="1" t="s">
        <v>1369</v>
      </c>
      <c r="E5088" s="1" t="s">
        <v>1370</v>
      </c>
      <c r="F5088" s="1">
        <v>43</v>
      </c>
      <c r="G5088" s="1">
        <v>13.37</v>
      </c>
      <c r="H5088" s="1">
        <v>3</v>
      </c>
      <c r="I5088" s="1">
        <v>0</v>
      </c>
      <c r="J5088" s="1" t="s">
        <v>48</v>
      </c>
      <c r="K5088" s="9" t="str">
        <f t="shared" si="79"/>
        <v>GPA</v>
      </c>
    </row>
    <row r="5089" spans="1:11" ht="15" customHeight="1">
      <c r="A5089" s="1">
        <v>8</v>
      </c>
      <c r="B5089" s="1">
        <v>7801</v>
      </c>
      <c r="C5089" s="1" t="s">
        <v>19</v>
      </c>
      <c r="D5089" s="1" t="s">
        <v>1369</v>
      </c>
      <c r="E5089" s="1" t="s">
        <v>1370</v>
      </c>
      <c r="F5089" s="1">
        <v>351</v>
      </c>
      <c r="G5089" s="1">
        <v>39.79</v>
      </c>
      <c r="H5089" s="1">
        <v>9</v>
      </c>
      <c r="I5089" s="1">
        <v>0</v>
      </c>
      <c r="J5089" s="1" t="s">
        <v>48</v>
      </c>
      <c r="K5089" s="9" t="str">
        <f t="shared" si="79"/>
        <v>GPA</v>
      </c>
    </row>
    <row r="5090" spans="1:11" ht="15" customHeight="1">
      <c r="A5090" s="1">
        <v>8</v>
      </c>
      <c r="B5090" s="1">
        <v>7801</v>
      </c>
      <c r="C5090" s="1" t="s">
        <v>53</v>
      </c>
      <c r="D5090" s="1" t="s">
        <v>1369</v>
      </c>
      <c r="E5090" s="1" t="s">
        <v>1370</v>
      </c>
      <c r="F5090" s="1">
        <v>1631</v>
      </c>
      <c r="G5090" s="1">
        <v>19.07</v>
      </c>
      <c r="H5090" s="1">
        <v>86</v>
      </c>
      <c r="I5090" s="1">
        <v>0</v>
      </c>
      <c r="J5090" s="1" t="s">
        <v>48</v>
      </c>
      <c r="K5090" s="9" t="str">
        <f t="shared" si="79"/>
        <v>GPA</v>
      </c>
    </row>
    <row r="5091" spans="1:11" ht="15" customHeight="1">
      <c r="A5091" s="1">
        <v>8</v>
      </c>
      <c r="B5091" s="1">
        <v>7801</v>
      </c>
      <c r="C5091" s="1" t="s">
        <v>21</v>
      </c>
      <c r="D5091" s="1" t="s">
        <v>1371</v>
      </c>
      <c r="E5091" s="1" t="s">
        <v>1372</v>
      </c>
      <c r="F5091" s="1">
        <v>1772</v>
      </c>
      <c r="G5091" s="1">
        <v>197.07</v>
      </c>
      <c r="H5091" s="1">
        <v>9</v>
      </c>
      <c r="I5091" s="1">
        <v>0</v>
      </c>
      <c r="J5091" s="1" t="s">
        <v>48</v>
      </c>
      <c r="K5091" s="9" t="str">
        <f t="shared" si="79"/>
        <v>GPA</v>
      </c>
    </row>
    <row r="5092" spans="1:11" ht="15" customHeight="1">
      <c r="A5092" s="1">
        <v>8</v>
      </c>
      <c r="B5092" s="1">
        <v>7801</v>
      </c>
      <c r="C5092" s="1" t="s">
        <v>21</v>
      </c>
      <c r="D5092" s="1" t="s">
        <v>1373</v>
      </c>
      <c r="E5092" s="1" t="s">
        <v>1374</v>
      </c>
      <c r="F5092" s="1">
        <v>1306</v>
      </c>
      <c r="G5092" s="1">
        <v>104.83</v>
      </c>
      <c r="H5092" s="1">
        <v>12</v>
      </c>
      <c r="I5092" s="1">
        <v>0</v>
      </c>
      <c r="J5092" s="1" t="s">
        <v>48</v>
      </c>
      <c r="K5092" s="9" t="str">
        <f t="shared" si="79"/>
        <v>GPA</v>
      </c>
    </row>
    <row r="5093" spans="1:11" ht="15" customHeight="1">
      <c r="A5093" s="1">
        <v>8</v>
      </c>
      <c r="B5093" s="1">
        <v>7801</v>
      </c>
      <c r="C5093" s="1" t="s">
        <v>20</v>
      </c>
      <c r="D5093" s="1" t="s">
        <v>1375</v>
      </c>
      <c r="E5093" s="1" t="s">
        <v>1376</v>
      </c>
      <c r="F5093" s="1">
        <v>2</v>
      </c>
      <c r="G5093" s="1">
        <v>0.6</v>
      </c>
      <c r="H5093" s="1">
        <v>3</v>
      </c>
      <c r="I5093" s="1">
        <v>0</v>
      </c>
      <c r="J5093" s="1" t="s">
        <v>48</v>
      </c>
      <c r="K5093" s="9" t="str">
        <f t="shared" si="79"/>
        <v>GPA</v>
      </c>
    </row>
    <row r="5094" spans="1:11" ht="15" customHeight="1">
      <c r="A5094" s="1">
        <v>8</v>
      </c>
      <c r="B5094" s="1">
        <v>7801</v>
      </c>
      <c r="C5094" s="1" t="s">
        <v>19</v>
      </c>
      <c r="D5094" s="1" t="s">
        <v>1375</v>
      </c>
      <c r="E5094" s="1" t="s">
        <v>1376</v>
      </c>
      <c r="F5094" s="1">
        <v>3600</v>
      </c>
      <c r="G5094" s="1">
        <v>159.26</v>
      </c>
      <c r="H5094" s="1">
        <v>23</v>
      </c>
      <c r="I5094" s="1">
        <v>0</v>
      </c>
      <c r="J5094" s="1" t="s">
        <v>48</v>
      </c>
      <c r="K5094" s="9" t="str">
        <f t="shared" si="79"/>
        <v>GPA</v>
      </c>
    </row>
    <row r="5095" spans="1:11" ht="15" customHeight="1">
      <c r="A5095" s="1">
        <v>8</v>
      </c>
      <c r="B5095" s="1">
        <v>7801</v>
      </c>
      <c r="C5095" s="1" t="s">
        <v>20</v>
      </c>
      <c r="D5095" s="1" t="s">
        <v>4280</v>
      </c>
      <c r="E5095" s="1" t="s">
        <v>4281</v>
      </c>
      <c r="F5095" s="1">
        <v>2</v>
      </c>
      <c r="G5095" s="1">
        <v>9.36</v>
      </c>
      <c r="H5095" s="1">
        <v>0</v>
      </c>
      <c r="I5095" s="1">
        <v>0</v>
      </c>
      <c r="J5095" s="1" t="s">
        <v>48</v>
      </c>
      <c r="K5095" s="9" t="str">
        <f t="shared" si="79"/>
        <v>GPA</v>
      </c>
    </row>
    <row r="5096" spans="1:11" ht="15" customHeight="1">
      <c r="A5096" s="1">
        <v>8</v>
      </c>
      <c r="B5096" s="1">
        <v>7801</v>
      </c>
      <c r="C5096" s="1" t="s">
        <v>21</v>
      </c>
      <c r="D5096" s="1" t="s">
        <v>1377</v>
      </c>
      <c r="E5096" s="1" t="s">
        <v>1378</v>
      </c>
      <c r="F5096" s="1">
        <v>71</v>
      </c>
      <c r="G5096" s="1">
        <v>14.95</v>
      </c>
      <c r="H5096" s="1">
        <v>5</v>
      </c>
      <c r="I5096" s="1">
        <v>0</v>
      </c>
      <c r="J5096" s="1" t="s">
        <v>48</v>
      </c>
      <c r="K5096" s="9" t="str">
        <f t="shared" si="79"/>
        <v>GPA</v>
      </c>
    </row>
    <row r="5097" spans="1:11" ht="15" customHeight="1">
      <c r="A5097" s="1">
        <v>8</v>
      </c>
      <c r="B5097" s="1">
        <v>7801</v>
      </c>
      <c r="C5097" s="1" t="s">
        <v>20</v>
      </c>
      <c r="D5097" s="1" t="s">
        <v>4282</v>
      </c>
      <c r="E5097" s="1" t="s">
        <v>4283</v>
      </c>
      <c r="F5097" s="1">
        <v>170</v>
      </c>
      <c r="G5097" s="1">
        <v>28.43</v>
      </c>
      <c r="H5097" s="1">
        <v>6</v>
      </c>
      <c r="I5097" s="1">
        <v>0</v>
      </c>
      <c r="J5097" s="1" t="s">
        <v>48</v>
      </c>
      <c r="K5097" s="9" t="str">
        <f t="shared" si="79"/>
        <v>GPA</v>
      </c>
    </row>
    <row r="5098" spans="1:11" ht="15" customHeight="1">
      <c r="A5098" s="1">
        <v>8</v>
      </c>
      <c r="B5098" s="1">
        <v>7801</v>
      </c>
      <c r="C5098" s="1" t="s">
        <v>19</v>
      </c>
      <c r="D5098" s="1" t="s">
        <v>4282</v>
      </c>
      <c r="E5098" s="1" t="s">
        <v>4283</v>
      </c>
      <c r="F5098" s="1">
        <v>4</v>
      </c>
      <c r="G5098" s="1">
        <v>3.72</v>
      </c>
      <c r="H5098" s="1">
        <v>1</v>
      </c>
      <c r="I5098" s="1">
        <v>0</v>
      </c>
      <c r="J5098" s="1" t="s">
        <v>48</v>
      </c>
      <c r="K5098" s="9" t="str">
        <f t="shared" si="79"/>
        <v>GPA</v>
      </c>
    </row>
    <row r="5099" spans="1:11" ht="15" customHeight="1">
      <c r="A5099" s="1">
        <v>8</v>
      </c>
      <c r="B5099" s="1">
        <v>7801</v>
      </c>
      <c r="C5099" s="1" t="s">
        <v>21</v>
      </c>
      <c r="D5099" s="1" t="s">
        <v>4818</v>
      </c>
      <c r="E5099" s="1" t="s">
        <v>4819</v>
      </c>
      <c r="F5099" s="1">
        <v>1582</v>
      </c>
      <c r="G5099" s="1">
        <v>113.13</v>
      </c>
      <c r="H5099" s="1">
        <v>14</v>
      </c>
      <c r="I5099" s="1">
        <v>0</v>
      </c>
      <c r="J5099" s="1" t="s">
        <v>48</v>
      </c>
      <c r="K5099" s="9" t="str">
        <f t="shared" si="79"/>
        <v>GPA</v>
      </c>
    </row>
    <row r="5100" spans="1:11" ht="15" customHeight="1">
      <c r="A5100" s="1">
        <v>8</v>
      </c>
      <c r="B5100" s="1">
        <v>7801</v>
      </c>
      <c r="C5100" s="1" t="s">
        <v>20</v>
      </c>
      <c r="D5100" s="1" t="s">
        <v>1379</v>
      </c>
      <c r="E5100" s="1" t="s">
        <v>1380</v>
      </c>
      <c r="F5100" s="1">
        <v>2168</v>
      </c>
      <c r="G5100" s="1">
        <v>114.39</v>
      </c>
      <c r="H5100" s="1">
        <v>19</v>
      </c>
      <c r="I5100" s="1">
        <v>0</v>
      </c>
      <c r="J5100" s="1" t="s">
        <v>48</v>
      </c>
      <c r="K5100" s="9" t="str">
        <f t="shared" si="79"/>
        <v>GPA</v>
      </c>
    </row>
    <row r="5101" spans="1:11" ht="15" customHeight="1">
      <c r="A5101" s="1">
        <v>8</v>
      </c>
      <c r="B5101" s="1">
        <v>7801</v>
      </c>
      <c r="C5101" s="1" t="s">
        <v>53</v>
      </c>
      <c r="D5101" s="1" t="s">
        <v>1379</v>
      </c>
      <c r="E5101" s="1" t="s">
        <v>1380</v>
      </c>
      <c r="F5101" s="1">
        <v>66</v>
      </c>
      <c r="G5101" s="1">
        <v>1.72</v>
      </c>
      <c r="H5101" s="1">
        <v>38</v>
      </c>
      <c r="I5101" s="1">
        <v>0</v>
      </c>
      <c r="J5101" s="1" t="s">
        <v>48</v>
      </c>
      <c r="K5101" s="9" t="str">
        <f t="shared" si="79"/>
        <v>GPA</v>
      </c>
    </row>
    <row r="5102" spans="1:11" ht="15" customHeight="1">
      <c r="A5102" s="1">
        <v>8</v>
      </c>
      <c r="B5102" s="1">
        <v>7801</v>
      </c>
      <c r="C5102" s="1" t="s">
        <v>53</v>
      </c>
      <c r="D5102" s="1" t="s">
        <v>1381</v>
      </c>
      <c r="E5102" s="1" t="s">
        <v>1382</v>
      </c>
      <c r="F5102" s="1">
        <v>523</v>
      </c>
      <c r="G5102" s="1">
        <v>10.94</v>
      </c>
      <c r="H5102" s="1">
        <v>48</v>
      </c>
      <c r="I5102" s="1">
        <v>0</v>
      </c>
      <c r="J5102" s="1" t="s">
        <v>48</v>
      </c>
      <c r="K5102" s="9" t="str">
        <f t="shared" si="79"/>
        <v>GPA</v>
      </c>
    </row>
    <row r="5103" spans="1:11" ht="15" customHeight="1">
      <c r="A5103" s="1">
        <v>8</v>
      </c>
      <c r="B5103" s="1">
        <v>7801</v>
      </c>
      <c r="C5103" s="1" t="s">
        <v>21</v>
      </c>
      <c r="D5103" s="1" t="s">
        <v>1383</v>
      </c>
      <c r="E5103" s="1" t="s">
        <v>1384</v>
      </c>
      <c r="F5103" s="1">
        <v>583</v>
      </c>
      <c r="G5103" s="1">
        <v>86.04</v>
      </c>
      <c r="H5103" s="1">
        <v>7</v>
      </c>
      <c r="I5103" s="1">
        <v>0</v>
      </c>
      <c r="J5103" s="1" t="s">
        <v>48</v>
      </c>
      <c r="K5103" s="9" t="str">
        <f t="shared" si="79"/>
        <v>GPA</v>
      </c>
    </row>
    <row r="5104" spans="1:11" ht="15" customHeight="1">
      <c r="A5104" s="1">
        <v>8</v>
      </c>
      <c r="B5104" s="1">
        <v>7801</v>
      </c>
      <c r="C5104" s="1" t="s">
        <v>21</v>
      </c>
      <c r="D5104" s="1" t="s">
        <v>1387</v>
      </c>
      <c r="E5104" s="1" t="s">
        <v>1388</v>
      </c>
      <c r="F5104" s="1">
        <v>37</v>
      </c>
      <c r="G5104" s="1">
        <v>21.8</v>
      </c>
      <c r="H5104" s="1">
        <v>2</v>
      </c>
      <c r="I5104" s="1">
        <v>0</v>
      </c>
      <c r="J5104" s="1" t="s">
        <v>48</v>
      </c>
      <c r="K5104" s="9" t="str">
        <f t="shared" si="79"/>
        <v>GPA</v>
      </c>
    </row>
    <row r="5105" spans="1:11" ht="15" customHeight="1">
      <c r="A5105" s="1">
        <v>8</v>
      </c>
      <c r="B5105" s="1">
        <v>7801</v>
      </c>
      <c r="C5105" s="1" t="s">
        <v>20</v>
      </c>
      <c r="D5105" s="1" t="s">
        <v>1389</v>
      </c>
      <c r="E5105" s="1" t="s">
        <v>1390</v>
      </c>
      <c r="F5105" s="1">
        <v>187</v>
      </c>
      <c r="G5105" s="1">
        <v>27.58</v>
      </c>
      <c r="H5105" s="1">
        <v>7</v>
      </c>
      <c r="I5105" s="1">
        <v>0</v>
      </c>
      <c r="J5105" s="1" t="s">
        <v>48</v>
      </c>
      <c r="K5105" s="9" t="str">
        <f t="shared" si="79"/>
        <v>GPA</v>
      </c>
    </row>
    <row r="5106" spans="1:11" ht="15" customHeight="1">
      <c r="A5106" s="1">
        <v>8</v>
      </c>
      <c r="B5106" s="1">
        <v>7801</v>
      </c>
      <c r="C5106" s="1" t="s">
        <v>19</v>
      </c>
      <c r="D5106" s="1" t="s">
        <v>1389</v>
      </c>
      <c r="E5106" s="1" t="s">
        <v>1390</v>
      </c>
      <c r="F5106" s="1">
        <v>4301</v>
      </c>
      <c r="G5106" s="1">
        <v>147.71</v>
      </c>
      <c r="H5106" s="1">
        <v>29</v>
      </c>
      <c r="I5106" s="1">
        <v>0</v>
      </c>
      <c r="J5106" s="1" t="s">
        <v>48</v>
      </c>
      <c r="K5106" s="9" t="str">
        <f t="shared" si="79"/>
        <v>GPA</v>
      </c>
    </row>
    <row r="5107" spans="1:11" ht="15" customHeight="1">
      <c r="A5107" s="1">
        <v>8</v>
      </c>
      <c r="B5107" s="1">
        <v>7801</v>
      </c>
      <c r="C5107" s="1" t="s">
        <v>18</v>
      </c>
      <c r="D5107" s="1" t="s">
        <v>4284</v>
      </c>
      <c r="E5107" s="1" t="s">
        <v>4285</v>
      </c>
      <c r="F5107" s="1">
        <v>358</v>
      </c>
      <c r="G5107" s="1">
        <v>15.62</v>
      </c>
      <c r="H5107" s="1">
        <v>23</v>
      </c>
      <c r="I5107" s="1">
        <v>0</v>
      </c>
      <c r="J5107" s="1" t="s">
        <v>48</v>
      </c>
      <c r="K5107" s="9" t="str">
        <f t="shared" si="79"/>
        <v>GPA</v>
      </c>
    </row>
    <row r="5108" spans="1:11" ht="15" customHeight="1">
      <c r="A5108" s="1">
        <v>8</v>
      </c>
      <c r="B5108" s="1">
        <v>7801</v>
      </c>
      <c r="C5108" s="1" t="s">
        <v>18</v>
      </c>
      <c r="D5108" s="1" t="s">
        <v>1391</v>
      </c>
      <c r="E5108" s="1" t="s">
        <v>1392</v>
      </c>
      <c r="F5108" s="1">
        <v>1115</v>
      </c>
      <c r="G5108" s="1">
        <v>52.95</v>
      </c>
      <c r="H5108" s="1">
        <v>21</v>
      </c>
      <c r="I5108" s="1">
        <v>0</v>
      </c>
      <c r="J5108" s="1" t="s">
        <v>48</v>
      </c>
      <c r="K5108" s="9" t="str">
        <f t="shared" si="79"/>
        <v>GPA</v>
      </c>
    </row>
    <row r="5109" spans="1:11" ht="15" customHeight="1">
      <c r="A5109" s="1">
        <v>8</v>
      </c>
      <c r="B5109" s="1">
        <v>7801</v>
      </c>
      <c r="C5109" s="1" t="s">
        <v>21</v>
      </c>
      <c r="D5109" s="1" t="s">
        <v>1393</v>
      </c>
      <c r="E5109" s="1" t="s">
        <v>1394</v>
      </c>
      <c r="F5109" s="1">
        <v>1941</v>
      </c>
      <c r="G5109" s="1">
        <v>143.41</v>
      </c>
      <c r="H5109" s="1">
        <v>14</v>
      </c>
      <c r="I5109" s="1">
        <v>0</v>
      </c>
      <c r="J5109" s="1" t="s">
        <v>48</v>
      </c>
      <c r="K5109" s="9" t="str">
        <f t="shared" si="79"/>
        <v>GPA</v>
      </c>
    </row>
    <row r="5110" spans="1:11" ht="15" customHeight="1">
      <c r="A5110" s="1">
        <v>8</v>
      </c>
      <c r="B5110" s="1">
        <v>7801</v>
      </c>
      <c r="C5110" s="1" t="s">
        <v>21</v>
      </c>
      <c r="D5110" s="1" t="s">
        <v>1395</v>
      </c>
      <c r="E5110" s="1" t="s">
        <v>1396</v>
      </c>
      <c r="F5110" s="1">
        <v>1790</v>
      </c>
      <c r="G5110" s="1">
        <v>212.91</v>
      </c>
      <c r="H5110" s="1">
        <v>8</v>
      </c>
      <c r="I5110" s="1">
        <v>0</v>
      </c>
      <c r="J5110" s="1" t="s">
        <v>48</v>
      </c>
      <c r="K5110" s="9" t="str">
        <f t="shared" si="79"/>
        <v>GPA</v>
      </c>
    </row>
    <row r="5111" spans="1:11" ht="15" customHeight="1">
      <c r="A5111" s="1">
        <v>8</v>
      </c>
      <c r="B5111" s="1">
        <v>7801</v>
      </c>
      <c r="C5111" s="1" t="s">
        <v>18</v>
      </c>
      <c r="D5111" s="1" t="s">
        <v>1397</v>
      </c>
      <c r="E5111" s="1" t="s">
        <v>1398</v>
      </c>
      <c r="F5111" s="1">
        <v>600</v>
      </c>
      <c r="G5111" s="1">
        <v>34.24</v>
      </c>
      <c r="H5111" s="1">
        <v>18</v>
      </c>
      <c r="I5111" s="1">
        <v>0</v>
      </c>
      <c r="J5111" s="1" t="s">
        <v>48</v>
      </c>
      <c r="K5111" s="9" t="str">
        <f t="shared" si="79"/>
        <v>GPA</v>
      </c>
    </row>
    <row r="5112" spans="1:11" ht="15" customHeight="1">
      <c r="A5112" s="1">
        <v>8</v>
      </c>
      <c r="B5112" s="1">
        <v>7801</v>
      </c>
      <c r="C5112" s="1" t="s">
        <v>53</v>
      </c>
      <c r="D5112" s="1" t="s">
        <v>4286</v>
      </c>
      <c r="E5112" s="1" t="s">
        <v>4287</v>
      </c>
      <c r="F5112" s="1">
        <v>576</v>
      </c>
      <c r="G5112" s="1">
        <v>20.76</v>
      </c>
      <c r="H5112" s="1">
        <v>28</v>
      </c>
      <c r="I5112" s="1">
        <v>0</v>
      </c>
      <c r="J5112" s="1" t="s">
        <v>48</v>
      </c>
      <c r="K5112" s="9" t="str">
        <f t="shared" si="79"/>
        <v>GPA</v>
      </c>
    </row>
    <row r="5113" spans="1:11" ht="15" customHeight="1">
      <c r="A5113" s="1">
        <v>8</v>
      </c>
      <c r="B5113" s="1">
        <v>7801</v>
      </c>
      <c r="C5113" s="1" t="s">
        <v>18</v>
      </c>
      <c r="D5113" s="1" t="s">
        <v>1399</v>
      </c>
      <c r="E5113" s="1" t="s">
        <v>1400</v>
      </c>
      <c r="F5113" s="1">
        <v>1069</v>
      </c>
      <c r="G5113" s="1">
        <v>62.85</v>
      </c>
      <c r="H5113" s="1">
        <v>17</v>
      </c>
      <c r="I5113" s="1">
        <v>0</v>
      </c>
      <c r="J5113" s="1" t="s">
        <v>48</v>
      </c>
      <c r="K5113" s="9" t="str">
        <f t="shared" si="79"/>
        <v>GPA</v>
      </c>
    </row>
    <row r="5114" spans="1:11" ht="15" customHeight="1">
      <c r="A5114" s="1">
        <v>8</v>
      </c>
      <c r="B5114" s="1">
        <v>7801</v>
      </c>
      <c r="C5114" s="1" t="s">
        <v>21</v>
      </c>
      <c r="D5114" s="1" t="s">
        <v>4288</v>
      </c>
      <c r="E5114" s="1" t="s">
        <v>4289</v>
      </c>
      <c r="F5114" s="1">
        <v>1265</v>
      </c>
      <c r="G5114" s="1">
        <v>178.73</v>
      </c>
      <c r="H5114" s="1">
        <v>7</v>
      </c>
      <c r="I5114" s="1">
        <v>0</v>
      </c>
      <c r="J5114" s="1" t="s">
        <v>48</v>
      </c>
      <c r="K5114" s="9" t="str">
        <f t="shared" si="79"/>
        <v>GPA</v>
      </c>
    </row>
    <row r="5115" spans="1:11" ht="15" customHeight="1">
      <c r="A5115" s="1">
        <v>8</v>
      </c>
      <c r="B5115" s="1">
        <v>7801</v>
      </c>
      <c r="C5115" s="1" t="s">
        <v>18</v>
      </c>
      <c r="D5115" s="1" t="s">
        <v>1401</v>
      </c>
      <c r="E5115" s="1" t="s">
        <v>1402</v>
      </c>
      <c r="F5115" s="1">
        <v>196</v>
      </c>
      <c r="G5115" s="1">
        <v>16.43</v>
      </c>
      <c r="H5115" s="1">
        <v>12</v>
      </c>
      <c r="I5115" s="1">
        <v>0</v>
      </c>
      <c r="J5115" s="1" t="s">
        <v>48</v>
      </c>
      <c r="K5115" s="9" t="str">
        <f t="shared" si="79"/>
        <v>GPA</v>
      </c>
    </row>
    <row r="5116" spans="1:11" ht="15" customHeight="1">
      <c r="A5116" s="1">
        <v>8</v>
      </c>
      <c r="B5116" s="1">
        <v>7801</v>
      </c>
      <c r="C5116" s="1" t="s">
        <v>19</v>
      </c>
      <c r="D5116" s="1" t="s">
        <v>1401</v>
      </c>
      <c r="E5116" s="1" t="s">
        <v>1402</v>
      </c>
      <c r="F5116" s="1">
        <v>1</v>
      </c>
      <c r="G5116" s="1">
        <v>0.68</v>
      </c>
      <c r="H5116" s="1">
        <v>1</v>
      </c>
      <c r="I5116" s="1">
        <v>0</v>
      </c>
      <c r="J5116" s="1" t="s">
        <v>48</v>
      </c>
      <c r="K5116" s="9" t="str">
        <f t="shared" si="79"/>
        <v>GPA</v>
      </c>
    </row>
    <row r="5117" spans="1:11" ht="15" customHeight="1">
      <c r="A5117" s="1">
        <v>8</v>
      </c>
      <c r="B5117" s="1">
        <v>7801</v>
      </c>
      <c r="C5117" s="1" t="s">
        <v>53</v>
      </c>
      <c r="D5117" s="1" t="s">
        <v>1401</v>
      </c>
      <c r="E5117" s="1" t="s">
        <v>1402</v>
      </c>
      <c r="F5117" s="1">
        <v>757</v>
      </c>
      <c r="G5117" s="1">
        <v>18.14</v>
      </c>
      <c r="H5117" s="1">
        <v>42</v>
      </c>
      <c r="I5117" s="1">
        <v>0</v>
      </c>
      <c r="J5117" s="1" t="s">
        <v>48</v>
      </c>
      <c r="K5117" s="9" t="str">
        <f t="shared" si="79"/>
        <v>GPA</v>
      </c>
    </row>
    <row r="5118" spans="1:11" ht="15" customHeight="1">
      <c r="A5118" s="1">
        <v>8</v>
      </c>
      <c r="B5118" s="1">
        <v>7801</v>
      </c>
      <c r="C5118" s="1" t="s">
        <v>53</v>
      </c>
      <c r="D5118" s="1" t="s">
        <v>1403</v>
      </c>
      <c r="E5118" s="1" t="s">
        <v>1404</v>
      </c>
      <c r="F5118" s="1">
        <v>3420</v>
      </c>
      <c r="G5118" s="1">
        <v>90.45</v>
      </c>
      <c r="H5118" s="1">
        <v>38</v>
      </c>
      <c r="I5118" s="1">
        <v>0</v>
      </c>
      <c r="J5118" s="1" t="s">
        <v>48</v>
      </c>
      <c r="K5118" s="9" t="str">
        <f t="shared" si="79"/>
        <v>GPA</v>
      </c>
    </row>
    <row r="5119" spans="1:11" ht="15" customHeight="1">
      <c r="A5119" s="1">
        <v>8</v>
      </c>
      <c r="B5119" s="1">
        <v>7801</v>
      </c>
      <c r="C5119" s="1" t="s">
        <v>21</v>
      </c>
      <c r="D5119" s="1" t="s">
        <v>1405</v>
      </c>
      <c r="E5119" s="1" t="s">
        <v>1406</v>
      </c>
      <c r="F5119" s="1">
        <v>1942</v>
      </c>
      <c r="G5119" s="1">
        <v>152.94</v>
      </c>
      <c r="H5119" s="1">
        <v>13</v>
      </c>
      <c r="I5119" s="1">
        <v>0</v>
      </c>
      <c r="J5119" s="1" t="s">
        <v>48</v>
      </c>
      <c r="K5119" s="9" t="str">
        <f t="shared" si="79"/>
        <v>GPA</v>
      </c>
    </row>
    <row r="5120" spans="1:11" ht="15" customHeight="1">
      <c r="A5120" s="1">
        <v>8</v>
      </c>
      <c r="B5120" s="1">
        <v>7801</v>
      </c>
      <c r="C5120" s="1" t="s">
        <v>53</v>
      </c>
      <c r="D5120" s="1" t="s">
        <v>4290</v>
      </c>
      <c r="E5120" s="1" t="s">
        <v>4291</v>
      </c>
      <c r="F5120" s="1">
        <v>1384</v>
      </c>
      <c r="G5120" s="1">
        <v>13.56</v>
      </c>
      <c r="H5120" s="1">
        <v>102</v>
      </c>
      <c r="I5120" s="1">
        <v>0</v>
      </c>
      <c r="J5120" s="1" t="s">
        <v>48</v>
      </c>
      <c r="K5120" s="9" t="str">
        <f t="shared" si="79"/>
        <v>GPA</v>
      </c>
    </row>
    <row r="5121" spans="1:11" ht="15" customHeight="1">
      <c r="A5121" s="1">
        <v>8</v>
      </c>
      <c r="B5121" s="1">
        <v>7801</v>
      </c>
      <c r="C5121" s="1" t="s">
        <v>18</v>
      </c>
      <c r="D5121" s="1" t="s">
        <v>1409</v>
      </c>
      <c r="E5121" s="1" t="s">
        <v>1410</v>
      </c>
      <c r="F5121" s="1">
        <v>149</v>
      </c>
      <c r="G5121" s="1">
        <v>19.14</v>
      </c>
      <c r="H5121" s="1">
        <v>8</v>
      </c>
      <c r="I5121" s="1">
        <v>0</v>
      </c>
      <c r="J5121" s="1" t="s">
        <v>48</v>
      </c>
      <c r="K5121" s="9" t="str">
        <f t="shared" si="79"/>
        <v>GPA</v>
      </c>
    </row>
    <row r="5122" spans="1:11" ht="15" customHeight="1">
      <c r="A5122" s="1">
        <v>8</v>
      </c>
      <c r="B5122" s="1">
        <v>7801</v>
      </c>
      <c r="C5122" s="1" t="s">
        <v>53</v>
      </c>
      <c r="D5122" s="1" t="s">
        <v>1409</v>
      </c>
      <c r="E5122" s="1" t="s">
        <v>1410</v>
      </c>
      <c r="F5122" s="1">
        <v>561</v>
      </c>
      <c r="G5122" s="1">
        <v>15.8</v>
      </c>
      <c r="H5122" s="1">
        <v>36</v>
      </c>
      <c r="I5122" s="1">
        <v>0</v>
      </c>
      <c r="J5122" s="1" t="s">
        <v>48</v>
      </c>
      <c r="K5122" s="9" t="str">
        <f t="shared" ref="K5122:K5185" si="80">IF(J5122&lt;&gt;"",IF(OR(UPPER(J5122)="TERCEIRO",UPPER(J5122)="TERCEIRA"),"TERCEIRA",IF(UPPER(J5122)="GPA","GPA",J5122)),IF(LEFT(D5122,1)="T","TERCEIRA","GPA"))</f>
        <v>GPA</v>
      </c>
    </row>
    <row r="5123" spans="1:11" ht="15" customHeight="1">
      <c r="A5123" s="1">
        <v>8</v>
      </c>
      <c r="B5123" s="1">
        <v>7801</v>
      </c>
      <c r="C5123" s="1" t="s">
        <v>53</v>
      </c>
      <c r="D5123" s="1" t="s">
        <v>1411</v>
      </c>
      <c r="E5123" s="1" t="s">
        <v>1412</v>
      </c>
      <c r="F5123" s="1">
        <v>5363</v>
      </c>
      <c r="G5123" s="1">
        <v>113.05</v>
      </c>
      <c r="H5123" s="1">
        <v>47</v>
      </c>
      <c r="I5123" s="1">
        <v>0</v>
      </c>
      <c r="J5123" s="1" t="s">
        <v>48</v>
      </c>
      <c r="K5123" s="9" t="str">
        <f t="shared" si="80"/>
        <v>GPA</v>
      </c>
    </row>
    <row r="5124" spans="1:11" ht="15" customHeight="1">
      <c r="A5124" s="1">
        <v>8</v>
      </c>
      <c r="B5124" s="1">
        <v>7801</v>
      </c>
      <c r="C5124" s="1" t="s">
        <v>21</v>
      </c>
      <c r="D5124" s="1" t="s">
        <v>1419</v>
      </c>
      <c r="E5124" s="1" t="s">
        <v>1420</v>
      </c>
      <c r="F5124" s="1">
        <v>3754</v>
      </c>
      <c r="G5124" s="1">
        <v>199.57</v>
      </c>
      <c r="H5124" s="1">
        <v>19</v>
      </c>
      <c r="I5124" s="1">
        <v>0</v>
      </c>
      <c r="J5124" s="1" t="s">
        <v>48</v>
      </c>
      <c r="K5124" s="9" t="str">
        <f t="shared" si="80"/>
        <v>GPA</v>
      </c>
    </row>
    <row r="5125" spans="1:11" ht="15" customHeight="1">
      <c r="A5125" s="1">
        <v>8</v>
      </c>
      <c r="B5125" s="1">
        <v>7801</v>
      </c>
      <c r="C5125" s="1" t="s">
        <v>18</v>
      </c>
      <c r="D5125" s="1" t="s">
        <v>1421</v>
      </c>
      <c r="E5125" s="1" t="s">
        <v>1422</v>
      </c>
      <c r="F5125" s="1">
        <v>2791</v>
      </c>
      <c r="G5125" s="1">
        <v>56.42</v>
      </c>
      <c r="H5125" s="1">
        <v>49</v>
      </c>
      <c r="I5125" s="1">
        <v>0</v>
      </c>
      <c r="J5125" s="1" t="s">
        <v>48</v>
      </c>
      <c r="K5125" s="9" t="str">
        <f t="shared" si="80"/>
        <v>GPA</v>
      </c>
    </row>
    <row r="5126" spans="1:11" ht="15" customHeight="1">
      <c r="A5126" s="1">
        <v>8</v>
      </c>
      <c r="B5126" s="1">
        <v>7801</v>
      </c>
      <c r="C5126" s="1" t="s">
        <v>20</v>
      </c>
      <c r="D5126" s="1" t="s">
        <v>1421</v>
      </c>
      <c r="E5126" s="1" t="s">
        <v>1422</v>
      </c>
      <c r="F5126" s="1">
        <v>3</v>
      </c>
      <c r="G5126" s="1">
        <v>0.22</v>
      </c>
      <c r="H5126" s="1">
        <v>14</v>
      </c>
      <c r="I5126" s="1">
        <v>0</v>
      </c>
      <c r="J5126" s="1" t="s">
        <v>48</v>
      </c>
      <c r="K5126" s="9" t="str">
        <f t="shared" si="80"/>
        <v>GPA</v>
      </c>
    </row>
    <row r="5127" spans="1:11" ht="15" customHeight="1">
      <c r="A5127" s="1">
        <v>8</v>
      </c>
      <c r="B5127" s="1">
        <v>7801</v>
      </c>
      <c r="C5127" s="1" t="s">
        <v>21</v>
      </c>
      <c r="D5127" s="1" t="s">
        <v>1423</v>
      </c>
      <c r="E5127" s="1" t="s">
        <v>1424</v>
      </c>
      <c r="F5127" s="1">
        <v>1933</v>
      </c>
      <c r="G5127" s="1">
        <v>206.02</v>
      </c>
      <c r="H5127" s="1">
        <v>9</v>
      </c>
      <c r="I5127" s="1">
        <v>0</v>
      </c>
      <c r="J5127" s="1" t="s">
        <v>48</v>
      </c>
      <c r="K5127" s="9" t="str">
        <f t="shared" si="80"/>
        <v>GPA</v>
      </c>
    </row>
    <row r="5128" spans="1:11" ht="15" customHeight="1">
      <c r="A5128" s="1">
        <v>8</v>
      </c>
      <c r="B5128" s="1">
        <v>7801</v>
      </c>
      <c r="C5128" s="1" t="s">
        <v>18</v>
      </c>
      <c r="D5128" s="1" t="s">
        <v>1425</v>
      </c>
      <c r="E5128" s="1" t="s">
        <v>1426</v>
      </c>
      <c r="F5128" s="1">
        <v>3</v>
      </c>
      <c r="G5128" s="1">
        <v>1.5</v>
      </c>
      <c r="H5128" s="1">
        <v>2</v>
      </c>
      <c r="I5128" s="1">
        <v>0</v>
      </c>
      <c r="J5128" s="1" t="s">
        <v>48</v>
      </c>
      <c r="K5128" s="9" t="str">
        <f t="shared" si="80"/>
        <v>GPA</v>
      </c>
    </row>
    <row r="5129" spans="1:11" ht="15" customHeight="1">
      <c r="A5129" s="1">
        <v>8</v>
      </c>
      <c r="B5129" s="1">
        <v>7801</v>
      </c>
      <c r="C5129" s="1" t="s">
        <v>20</v>
      </c>
      <c r="D5129" s="1" t="s">
        <v>1425</v>
      </c>
      <c r="E5129" s="1" t="s">
        <v>1426</v>
      </c>
      <c r="F5129" s="1">
        <v>46</v>
      </c>
      <c r="G5129" s="1">
        <v>21.53</v>
      </c>
      <c r="H5129" s="1">
        <v>2</v>
      </c>
      <c r="I5129" s="1">
        <v>0</v>
      </c>
      <c r="J5129" s="1" t="s">
        <v>48</v>
      </c>
      <c r="K5129" s="9" t="str">
        <f t="shared" si="80"/>
        <v>GPA</v>
      </c>
    </row>
    <row r="5130" spans="1:11" ht="15" customHeight="1">
      <c r="A5130" s="1">
        <v>8</v>
      </c>
      <c r="B5130" s="1">
        <v>7801</v>
      </c>
      <c r="C5130" s="1" t="s">
        <v>19</v>
      </c>
      <c r="D5130" s="1" t="s">
        <v>1425</v>
      </c>
      <c r="E5130" s="1" t="s">
        <v>1426</v>
      </c>
      <c r="F5130" s="1">
        <v>331</v>
      </c>
      <c r="G5130" s="1">
        <v>26.56</v>
      </c>
      <c r="H5130" s="1">
        <v>12</v>
      </c>
      <c r="I5130" s="1">
        <v>0</v>
      </c>
      <c r="J5130" s="1" t="s">
        <v>48</v>
      </c>
      <c r="K5130" s="9" t="str">
        <f t="shared" si="80"/>
        <v>GPA</v>
      </c>
    </row>
    <row r="5131" spans="1:11" ht="15" customHeight="1">
      <c r="A5131" s="1">
        <v>8</v>
      </c>
      <c r="B5131" s="1">
        <v>7801</v>
      </c>
      <c r="C5131" s="1" t="s">
        <v>53</v>
      </c>
      <c r="D5131" s="1" t="s">
        <v>1425</v>
      </c>
      <c r="E5131" s="1" t="s">
        <v>1426</v>
      </c>
      <c r="F5131" s="1">
        <v>435</v>
      </c>
      <c r="G5131" s="1">
        <v>2.9</v>
      </c>
      <c r="H5131" s="1">
        <v>150</v>
      </c>
      <c r="I5131" s="1">
        <v>0</v>
      </c>
      <c r="J5131" s="1" t="s">
        <v>48</v>
      </c>
      <c r="K5131" s="9" t="str">
        <f t="shared" si="80"/>
        <v>GPA</v>
      </c>
    </row>
    <row r="5132" spans="1:11" ht="15" customHeight="1">
      <c r="A5132" s="1">
        <v>8</v>
      </c>
      <c r="B5132" s="1">
        <v>7801</v>
      </c>
      <c r="C5132" s="1" t="s">
        <v>19</v>
      </c>
      <c r="D5132" s="1" t="s">
        <v>1427</v>
      </c>
      <c r="E5132" s="1" t="s">
        <v>1428</v>
      </c>
      <c r="F5132" s="1">
        <v>3</v>
      </c>
      <c r="G5132" s="1">
        <v>1.62</v>
      </c>
      <c r="H5132" s="1">
        <v>2</v>
      </c>
      <c r="I5132" s="1">
        <v>0</v>
      </c>
      <c r="J5132" s="1" t="s">
        <v>48</v>
      </c>
      <c r="K5132" s="9" t="str">
        <f t="shared" si="80"/>
        <v>GPA</v>
      </c>
    </row>
    <row r="5133" spans="1:11" ht="15" customHeight="1">
      <c r="A5133" s="1">
        <v>8</v>
      </c>
      <c r="B5133" s="1">
        <v>7801</v>
      </c>
      <c r="C5133" s="1" t="s">
        <v>53</v>
      </c>
      <c r="D5133" s="1" t="s">
        <v>1427</v>
      </c>
      <c r="E5133" s="1" t="s">
        <v>1428</v>
      </c>
      <c r="F5133" s="1">
        <v>3124</v>
      </c>
      <c r="G5133" s="1">
        <v>52.59</v>
      </c>
      <c r="H5133" s="1">
        <v>59</v>
      </c>
      <c r="I5133" s="1">
        <v>0</v>
      </c>
      <c r="J5133" s="1" t="s">
        <v>48</v>
      </c>
      <c r="K5133" s="9" t="str">
        <f t="shared" si="80"/>
        <v>GPA</v>
      </c>
    </row>
    <row r="5134" spans="1:11" ht="15" customHeight="1">
      <c r="A5134" s="1">
        <v>8</v>
      </c>
      <c r="B5134" s="1">
        <v>7801</v>
      </c>
      <c r="C5134" s="1" t="s">
        <v>19</v>
      </c>
      <c r="D5134" s="1" t="s">
        <v>1429</v>
      </c>
      <c r="E5134" s="1" t="s">
        <v>1430</v>
      </c>
      <c r="F5134" s="1">
        <v>10</v>
      </c>
      <c r="G5134" s="1">
        <v>0.19</v>
      </c>
      <c r="H5134" s="1">
        <v>53</v>
      </c>
      <c r="I5134" s="1">
        <v>0</v>
      </c>
      <c r="J5134" s="1" t="s">
        <v>48</v>
      </c>
      <c r="K5134" s="9" t="str">
        <f t="shared" si="80"/>
        <v>GPA</v>
      </c>
    </row>
    <row r="5135" spans="1:11" ht="15" customHeight="1">
      <c r="A5135" s="1">
        <v>8</v>
      </c>
      <c r="B5135" s="1">
        <v>7801</v>
      </c>
      <c r="C5135" s="1" t="s">
        <v>21</v>
      </c>
      <c r="D5135" s="1" t="s">
        <v>1431</v>
      </c>
      <c r="E5135" s="1" t="s">
        <v>1432</v>
      </c>
      <c r="F5135" s="1">
        <v>5159</v>
      </c>
      <c r="G5135" s="1">
        <v>168.47</v>
      </c>
      <c r="H5135" s="1">
        <v>31</v>
      </c>
      <c r="I5135" s="1">
        <v>0</v>
      </c>
      <c r="J5135" s="1" t="s">
        <v>48</v>
      </c>
      <c r="K5135" s="9" t="str">
        <f t="shared" si="80"/>
        <v>GPA</v>
      </c>
    </row>
    <row r="5136" spans="1:11" ht="15" customHeight="1">
      <c r="A5136" s="1">
        <v>8</v>
      </c>
      <c r="B5136" s="1">
        <v>7801</v>
      </c>
      <c r="C5136" s="1" t="s">
        <v>18</v>
      </c>
      <c r="D5136" s="1" t="s">
        <v>1435</v>
      </c>
      <c r="E5136" s="1" t="s">
        <v>1436</v>
      </c>
      <c r="F5136" s="1">
        <v>1980</v>
      </c>
      <c r="G5136" s="1">
        <v>55.45</v>
      </c>
      <c r="H5136" s="1">
        <v>36</v>
      </c>
      <c r="I5136" s="1">
        <v>0</v>
      </c>
      <c r="J5136" s="1" t="s">
        <v>48</v>
      </c>
      <c r="K5136" s="9" t="str">
        <f t="shared" si="80"/>
        <v>GPA</v>
      </c>
    </row>
    <row r="5137" spans="1:11" ht="15" customHeight="1">
      <c r="A5137" s="1">
        <v>8</v>
      </c>
      <c r="B5137" s="1">
        <v>7801</v>
      </c>
      <c r="C5137" s="1" t="s">
        <v>20</v>
      </c>
      <c r="D5137" s="1" t="s">
        <v>1435</v>
      </c>
      <c r="E5137" s="1" t="s">
        <v>1436</v>
      </c>
      <c r="F5137" s="1">
        <v>2</v>
      </c>
      <c r="G5137" s="1">
        <v>0.57999999999999996</v>
      </c>
      <c r="H5137" s="1">
        <v>3</v>
      </c>
      <c r="I5137" s="1">
        <v>0</v>
      </c>
      <c r="J5137" s="1" t="s">
        <v>48</v>
      </c>
      <c r="K5137" s="9" t="str">
        <f t="shared" si="80"/>
        <v>GPA</v>
      </c>
    </row>
    <row r="5138" spans="1:11" ht="15" customHeight="1">
      <c r="A5138" s="1">
        <v>8</v>
      </c>
      <c r="B5138" s="1">
        <v>7801</v>
      </c>
      <c r="C5138" s="1" t="s">
        <v>18</v>
      </c>
      <c r="D5138" s="1" t="s">
        <v>1437</v>
      </c>
      <c r="E5138" s="1" t="s">
        <v>1438</v>
      </c>
      <c r="F5138" s="1">
        <v>839</v>
      </c>
      <c r="G5138" s="1">
        <v>63.45</v>
      </c>
      <c r="H5138" s="1">
        <v>13</v>
      </c>
      <c r="I5138" s="1">
        <v>0</v>
      </c>
      <c r="J5138" s="1" t="s">
        <v>48</v>
      </c>
      <c r="K5138" s="9" t="str">
        <f t="shared" si="80"/>
        <v>GPA</v>
      </c>
    </row>
    <row r="5139" spans="1:11" ht="15" customHeight="1">
      <c r="A5139" s="1">
        <v>8</v>
      </c>
      <c r="B5139" s="1">
        <v>7801</v>
      </c>
      <c r="C5139" s="1" t="s">
        <v>20</v>
      </c>
      <c r="D5139" s="1" t="s">
        <v>1439</v>
      </c>
      <c r="E5139" s="1" t="s">
        <v>1440</v>
      </c>
      <c r="F5139" s="1">
        <v>100</v>
      </c>
      <c r="G5139" s="1">
        <v>103.74</v>
      </c>
      <c r="H5139" s="1">
        <v>1</v>
      </c>
      <c r="I5139" s="1">
        <v>0</v>
      </c>
      <c r="J5139" s="1" t="s">
        <v>48</v>
      </c>
      <c r="K5139" s="9" t="str">
        <f t="shared" si="80"/>
        <v>GPA</v>
      </c>
    </row>
    <row r="5140" spans="1:11" ht="15" customHeight="1">
      <c r="A5140" s="1">
        <v>8</v>
      </c>
      <c r="B5140" s="1">
        <v>7801</v>
      </c>
      <c r="C5140" s="1" t="s">
        <v>21</v>
      </c>
      <c r="D5140" s="1" t="s">
        <v>1443</v>
      </c>
      <c r="E5140" s="1" t="s">
        <v>1444</v>
      </c>
      <c r="F5140" s="1">
        <v>1053</v>
      </c>
      <c r="G5140" s="1">
        <v>176.92</v>
      </c>
      <c r="H5140" s="1">
        <v>6</v>
      </c>
      <c r="I5140" s="1">
        <v>0</v>
      </c>
      <c r="J5140" s="1" t="s">
        <v>48</v>
      </c>
      <c r="K5140" s="9" t="str">
        <f t="shared" si="80"/>
        <v>GPA</v>
      </c>
    </row>
    <row r="5141" spans="1:11" ht="15" customHeight="1">
      <c r="A5141" s="1">
        <v>8</v>
      </c>
      <c r="B5141" s="1">
        <v>7801</v>
      </c>
      <c r="C5141" s="1" t="s">
        <v>18</v>
      </c>
      <c r="D5141" s="1" t="s">
        <v>1445</v>
      </c>
      <c r="E5141" s="1" t="s">
        <v>1446</v>
      </c>
      <c r="F5141" s="1">
        <v>206</v>
      </c>
      <c r="G5141" s="1">
        <v>34.29</v>
      </c>
      <c r="H5141" s="1">
        <v>6</v>
      </c>
      <c r="I5141" s="1">
        <v>0</v>
      </c>
      <c r="J5141" s="1" t="s">
        <v>48</v>
      </c>
      <c r="K5141" s="9" t="str">
        <f t="shared" si="80"/>
        <v>GPA</v>
      </c>
    </row>
    <row r="5142" spans="1:11" ht="15" customHeight="1">
      <c r="A5142" s="1">
        <v>8</v>
      </c>
      <c r="B5142" s="1">
        <v>7801</v>
      </c>
      <c r="C5142" s="1" t="s">
        <v>53</v>
      </c>
      <c r="D5142" s="1" t="s">
        <v>1445</v>
      </c>
      <c r="E5142" s="1" t="s">
        <v>1446</v>
      </c>
      <c r="F5142" s="1">
        <v>75</v>
      </c>
      <c r="G5142" s="1">
        <v>4.62</v>
      </c>
      <c r="H5142" s="1">
        <v>16</v>
      </c>
      <c r="I5142" s="1">
        <v>0</v>
      </c>
      <c r="J5142" s="1" t="s">
        <v>48</v>
      </c>
      <c r="K5142" s="9" t="str">
        <f t="shared" si="80"/>
        <v>GPA</v>
      </c>
    </row>
    <row r="5143" spans="1:11" ht="15" customHeight="1">
      <c r="A5143" s="1">
        <v>8</v>
      </c>
      <c r="B5143" s="1">
        <v>7801</v>
      </c>
      <c r="C5143" s="1" t="s">
        <v>20</v>
      </c>
      <c r="D5143" s="1" t="s">
        <v>4292</v>
      </c>
      <c r="E5143" s="1" t="s">
        <v>4293</v>
      </c>
      <c r="F5143" s="1">
        <v>480</v>
      </c>
      <c r="G5143" s="1">
        <v>24.47</v>
      </c>
      <c r="H5143" s="1">
        <v>20</v>
      </c>
      <c r="I5143" s="1">
        <v>0</v>
      </c>
      <c r="J5143" s="1" t="s">
        <v>48</v>
      </c>
      <c r="K5143" s="9" t="str">
        <f t="shared" si="80"/>
        <v>GPA</v>
      </c>
    </row>
    <row r="5144" spans="1:11" ht="15" customHeight="1">
      <c r="A5144" s="1">
        <v>8</v>
      </c>
      <c r="B5144" s="1">
        <v>7801</v>
      </c>
      <c r="C5144" s="1" t="s">
        <v>20</v>
      </c>
      <c r="D5144" s="1" t="s">
        <v>4294</v>
      </c>
      <c r="E5144" s="1" t="s">
        <v>4295</v>
      </c>
      <c r="F5144" s="1">
        <v>7</v>
      </c>
      <c r="G5144" s="1">
        <v>8.23</v>
      </c>
      <c r="H5144" s="1">
        <v>1</v>
      </c>
      <c r="I5144" s="1">
        <v>0</v>
      </c>
      <c r="J5144" s="1" t="s">
        <v>48</v>
      </c>
      <c r="K5144" s="9" t="str">
        <f t="shared" si="80"/>
        <v>GPA</v>
      </c>
    </row>
    <row r="5145" spans="1:11" ht="15" customHeight="1">
      <c r="A5145" s="1">
        <v>8</v>
      </c>
      <c r="B5145" s="1">
        <v>7801</v>
      </c>
      <c r="C5145" s="1" t="s">
        <v>19</v>
      </c>
      <c r="D5145" s="1" t="s">
        <v>4294</v>
      </c>
      <c r="E5145" s="1" t="s">
        <v>4295</v>
      </c>
      <c r="F5145" s="1">
        <v>7</v>
      </c>
      <c r="G5145" s="1">
        <v>8.7100000000000009</v>
      </c>
      <c r="H5145" s="1">
        <v>1</v>
      </c>
      <c r="I5145" s="1">
        <v>0</v>
      </c>
      <c r="J5145" s="1" t="s">
        <v>48</v>
      </c>
      <c r="K5145" s="9" t="str">
        <f t="shared" si="80"/>
        <v>GPA</v>
      </c>
    </row>
    <row r="5146" spans="1:11" ht="15" customHeight="1">
      <c r="A5146" s="1">
        <v>8</v>
      </c>
      <c r="B5146" s="1">
        <v>7801</v>
      </c>
      <c r="C5146" s="1" t="s">
        <v>53</v>
      </c>
      <c r="D5146" s="1" t="s">
        <v>4296</v>
      </c>
      <c r="E5146" s="1" t="s">
        <v>4297</v>
      </c>
      <c r="F5146" s="1">
        <v>323</v>
      </c>
      <c r="G5146" s="1">
        <v>4.2</v>
      </c>
      <c r="H5146" s="1">
        <v>77</v>
      </c>
      <c r="I5146" s="1">
        <v>0</v>
      </c>
      <c r="J5146" s="1" t="s">
        <v>48</v>
      </c>
      <c r="K5146" s="9" t="str">
        <f t="shared" si="80"/>
        <v>GPA</v>
      </c>
    </row>
    <row r="5147" spans="1:11" ht="15" customHeight="1">
      <c r="A5147" s="1">
        <v>8</v>
      </c>
      <c r="B5147" s="1">
        <v>7801</v>
      </c>
      <c r="C5147" s="1" t="s">
        <v>18</v>
      </c>
      <c r="D5147" s="1" t="s">
        <v>4298</v>
      </c>
      <c r="E5147" s="1" t="s">
        <v>4299</v>
      </c>
      <c r="F5147" s="1">
        <v>99</v>
      </c>
      <c r="G5147" s="1">
        <v>11.03</v>
      </c>
      <c r="H5147" s="1">
        <v>9</v>
      </c>
      <c r="I5147" s="1">
        <v>0</v>
      </c>
      <c r="J5147" s="1" t="s">
        <v>48</v>
      </c>
      <c r="K5147" s="9" t="str">
        <f t="shared" si="80"/>
        <v>GPA</v>
      </c>
    </row>
    <row r="5148" spans="1:11" ht="15" customHeight="1">
      <c r="A5148" s="1">
        <v>8</v>
      </c>
      <c r="B5148" s="1">
        <v>7801</v>
      </c>
      <c r="C5148" s="1" t="s">
        <v>20</v>
      </c>
      <c r="D5148" s="1" t="s">
        <v>1449</v>
      </c>
      <c r="E5148" s="1" t="s">
        <v>1450</v>
      </c>
      <c r="F5148" s="1">
        <v>211</v>
      </c>
      <c r="G5148" s="1">
        <v>23.41</v>
      </c>
      <c r="H5148" s="1">
        <v>9</v>
      </c>
      <c r="I5148" s="1">
        <v>0</v>
      </c>
      <c r="J5148" s="1" t="s">
        <v>48</v>
      </c>
      <c r="K5148" s="9" t="str">
        <f t="shared" si="80"/>
        <v>GPA</v>
      </c>
    </row>
    <row r="5149" spans="1:11" ht="15" customHeight="1">
      <c r="A5149" s="1">
        <v>8</v>
      </c>
      <c r="B5149" s="1">
        <v>7801</v>
      </c>
      <c r="C5149" s="1" t="s">
        <v>18</v>
      </c>
      <c r="D5149" s="1" t="s">
        <v>1453</v>
      </c>
      <c r="E5149" s="1" t="s">
        <v>1454</v>
      </c>
      <c r="F5149" s="1">
        <v>21</v>
      </c>
      <c r="G5149" s="1">
        <v>2.1800000000000002</v>
      </c>
      <c r="H5149" s="1">
        <v>10</v>
      </c>
      <c r="I5149" s="1">
        <v>0</v>
      </c>
      <c r="J5149" s="1" t="s">
        <v>48</v>
      </c>
      <c r="K5149" s="9" t="str">
        <f t="shared" si="80"/>
        <v>GPA</v>
      </c>
    </row>
    <row r="5150" spans="1:11" ht="15" customHeight="1">
      <c r="A5150" s="1">
        <v>8</v>
      </c>
      <c r="B5150" s="1">
        <v>7801</v>
      </c>
      <c r="C5150" s="1" t="s">
        <v>18</v>
      </c>
      <c r="D5150" s="1" t="s">
        <v>1455</v>
      </c>
      <c r="E5150" s="1" t="s">
        <v>1456</v>
      </c>
      <c r="F5150" s="1">
        <v>100</v>
      </c>
      <c r="G5150" s="1">
        <v>5.41</v>
      </c>
      <c r="H5150" s="1">
        <v>18</v>
      </c>
      <c r="I5150" s="1">
        <v>0</v>
      </c>
      <c r="J5150" s="1" t="s">
        <v>48</v>
      </c>
      <c r="K5150" s="9" t="str">
        <f t="shared" si="80"/>
        <v>GPA</v>
      </c>
    </row>
    <row r="5151" spans="1:11" ht="15" customHeight="1">
      <c r="A5151" s="1">
        <v>8</v>
      </c>
      <c r="B5151" s="1">
        <v>7801</v>
      </c>
      <c r="C5151" s="1" t="s">
        <v>53</v>
      </c>
      <c r="D5151" s="1" t="s">
        <v>4300</v>
      </c>
      <c r="E5151" s="1" t="s">
        <v>4301</v>
      </c>
      <c r="F5151" s="1">
        <v>79</v>
      </c>
      <c r="G5151" s="1">
        <v>2.0299999999999998</v>
      </c>
      <c r="H5151" s="1">
        <v>39</v>
      </c>
      <c r="I5151" s="1">
        <v>0</v>
      </c>
      <c r="J5151" s="1" t="s">
        <v>48</v>
      </c>
      <c r="K5151" s="9" t="str">
        <f t="shared" si="80"/>
        <v>GPA</v>
      </c>
    </row>
    <row r="5152" spans="1:11" ht="15" customHeight="1">
      <c r="A5152" s="1">
        <v>8</v>
      </c>
      <c r="B5152" s="1">
        <v>7801</v>
      </c>
      <c r="C5152" s="1" t="s">
        <v>21</v>
      </c>
      <c r="D5152" s="1" t="s">
        <v>4302</v>
      </c>
      <c r="E5152" s="1" t="s">
        <v>4303</v>
      </c>
      <c r="F5152" s="1">
        <v>1861</v>
      </c>
      <c r="G5152" s="1">
        <v>179.63</v>
      </c>
      <c r="H5152" s="1">
        <v>10</v>
      </c>
      <c r="I5152" s="1">
        <v>0</v>
      </c>
      <c r="J5152" s="1" t="s">
        <v>48</v>
      </c>
      <c r="K5152" s="9" t="str">
        <f t="shared" si="80"/>
        <v>GPA</v>
      </c>
    </row>
    <row r="5153" spans="1:11" ht="15" customHeight="1">
      <c r="A5153" s="1">
        <v>8</v>
      </c>
      <c r="B5153" s="1">
        <v>7801</v>
      </c>
      <c r="C5153" s="1" t="s">
        <v>21</v>
      </c>
      <c r="D5153" s="1" t="s">
        <v>1457</v>
      </c>
      <c r="E5153" s="1" t="s">
        <v>1458</v>
      </c>
      <c r="F5153" s="1">
        <v>1723</v>
      </c>
      <c r="G5153" s="1">
        <v>160.74</v>
      </c>
      <c r="H5153" s="1">
        <v>11</v>
      </c>
      <c r="I5153" s="1">
        <v>0</v>
      </c>
      <c r="J5153" s="1" t="s">
        <v>48</v>
      </c>
      <c r="K5153" s="9" t="str">
        <f t="shared" si="80"/>
        <v>GPA</v>
      </c>
    </row>
    <row r="5154" spans="1:11" ht="15" customHeight="1">
      <c r="A5154" s="1">
        <v>8</v>
      </c>
      <c r="B5154" s="1">
        <v>7801</v>
      </c>
      <c r="C5154" s="1" t="s">
        <v>18</v>
      </c>
      <c r="D5154" s="1" t="s">
        <v>1459</v>
      </c>
      <c r="E5154" s="1" t="s">
        <v>1460</v>
      </c>
      <c r="F5154" s="1">
        <v>197</v>
      </c>
      <c r="G5154" s="1">
        <v>18.43</v>
      </c>
      <c r="H5154" s="1">
        <v>11</v>
      </c>
      <c r="I5154" s="1">
        <v>0</v>
      </c>
      <c r="J5154" s="1" t="s">
        <v>48</v>
      </c>
      <c r="K5154" s="9" t="str">
        <f t="shared" si="80"/>
        <v>GPA</v>
      </c>
    </row>
    <row r="5155" spans="1:11" ht="15" customHeight="1">
      <c r="A5155" s="1">
        <v>8</v>
      </c>
      <c r="B5155" s="1">
        <v>7801</v>
      </c>
      <c r="C5155" s="1" t="s">
        <v>21</v>
      </c>
      <c r="D5155" s="1" t="s">
        <v>1461</v>
      </c>
      <c r="E5155" s="1" t="s">
        <v>1462</v>
      </c>
      <c r="F5155" s="1">
        <v>2098</v>
      </c>
      <c r="G5155" s="1">
        <v>145.57</v>
      </c>
      <c r="H5155" s="1">
        <v>14</v>
      </c>
      <c r="I5155" s="1">
        <v>0</v>
      </c>
      <c r="J5155" s="1" t="s">
        <v>48</v>
      </c>
      <c r="K5155" s="9" t="str">
        <f t="shared" si="80"/>
        <v>GPA</v>
      </c>
    </row>
    <row r="5156" spans="1:11" ht="15" customHeight="1">
      <c r="A5156" s="1">
        <v>8</v>
      </c>
      <c r="B5156" s="1">
        <v>7801</v>
      </c>
      <c r="C5156" s="1" t="s">
        <v>18</v>
      </c>
      <c r="D5156" s="1" t="s">
        <v>1463</v>
      </c>
      <c r="E5156" s="1" t="s">
        <v>1464</v>
      </c>
      <c r="F5156" s="1">
        <v>393</v>
      </c>
      <c r="G5156" s="1">
        <v>49.77</v>
      </c>
      <c r="H5156" s="1">
        <v>8</v>
      </c>
      <c r="I5156" s="1">
        <v>0</v>
      </c>
      <c r="J5156" s="1" t="s">
        <v>48</v>
      </c>
      <c r="K5156" s="9" t="str">
        <f t="shared" si="80"/>
        <v>GPA</v>
      </c>
    </row>
    <row r="5157" spans="1:11" ht="15" customHeight="1">
      <c r="A5157" s="1">
        <v>8</v>
      </c>
      <c r="B5157" s="1">
        <v>7801</v>
      </c>
      <c r="C5157" s="1" t="s">
        <v>53</v>
      </c>
      <c r="D5157" s="1" t="s">
        <v>1465</v>
      </c>
      <c r="E5157" s="1" t="s">
        <v>1466</v>
      </c>
      <c r="F5157" s="1">
        <v>2813</v>
      </c>
      <c r="G5157" s="1">
        <v>103.78</v>
      </c>
      <c r="H5157" s="1">
        <v>27</v>
      </c>
      <c r="I5157" s="1">
        <v>0</v>
      </c>
      <c r="J5157" s="1" t="s">
        <v>48</v>
      </c>
      <c r="K5157" s="9" t="str">
        <f t="shared" si="80"/>
        <v>GPA</v>
      </c>
    </row>
    <row r="5158" spans="1:11" ht="15" customHeight="1">
      <c r="A5158" s="1">
        <v>8</v>
      </c>
      <c r="B5158" s="1">
        <v>7801</v>
      </c>
      <c r="C5158" s="1" t="s">
        <v>53</v>
      </c>
      <c r="D5158" s="1" t="s">
        <v>4304</v>
      </c>
      <c r="E5158" s="1" t="s">
        <v>4305</v>
      </c>
      <c r="F5158" s="1">
        <v>915</v>
      </c>
      <c r="G5158" s="1">
        <v>35.81</v>
      </c>
      <c r="H5158" s="1">
        <v>26</v>
      </c>
      <c r="I5158" s="1">
        <v>0</v>
      </c>
      <c r="J5158" s="1" t="s">
        <v>48</v>
      </c>
      <c r="K5158" s="9" t="str">
        <f t="shared" si="80"/>
        <v>GPA</v>
      </c>
    </row>
    <row r="5159" spans="1:11" ht="15" customHeight="1">
      <c r="A5159" s="1">
        <v>8</v>
      </c>
      <c r="B5159" s="1">
        <v>7801</v>
      </c>
      <c r="C5159" s="1" t="s">
        <v>18</v>
      </c>
      <c r="D5159" s="1" t="s">
        <v>1467</v>
      </c>
      <c r="E5159" s="1" t="s">
        <v>1468</v>
      </c>
      <c r="F5159" s="1">
        <v>260</v>
      </c>
      <c r="G5159" s="1">
        <v>7.5</v>
      </c>
      <c r="H5159" s="1">
        <v>35</v>
      </c>
      <c r="I5159" s="1">
        <v>0</v>
      </c>
      <c r="J5159" s="1" t="s">
        <v>48</v>
      </c>
      <c r="K5159" s="9" t="str">
        <f t="shared" si="80"/>
        <v>GPA</v>
      </c>
    </row>
    <row r="5160" spans="1:11" ht="15" customHeight="1">
      <c r="A5160" s="1">
        <v>8</v>
      </c>
      <c r="B5160" s="1">
        <v>7801</v>
      </c>
      <c r="C5160" s="1" t="s">
        <v>18</v>
      </c>
      <c r="D5160" s="1" t="s">
        <v>1469</v>
      </c>
      <c r="E5160" s="1" t="s">
        <v>1470</v>
      </c>
      <c r="F5160" s="1">
        <v>209</v>
      </c>
      <c r="G5160" s="1">
        <v>38.450000000000003</v>
      </c>
      <c r="H5160" s="1">
        <v>5</v>
      </c>
      <c r="I5160" s="1">
        <v>0</v>
      </c>
      <c r="J5160" s="1" t="s">
        <v>48</v>
      </c>
      <c r="K5160" s="9" t="str">
        <f t="shared" si="80"/>
        <v>GPA</v>
      </c>
    </row>
    <row r="5161" spans="1:11" ht="15" customHeight="1">
      <c r="A5161" s="1">
        <v>8</v>
      </c>
      <c r="B5161" s="1">
        <v>7801</v>
      </c>
      <c r="C5161" s="1" t="s">
        <v>21</v>
      </c>
      <c r="D5161" s="1" t="s">
        <v>1471</v>
      </c>
      <c r="E5161" s="1" t="s">
        <v>1472</v>
      </c>
      <c r="F5161" s="1">
        <v>3775</v>
      </c>
      <c r="G5161" s="1">
        <v>142.28</v>
      </c>
      <c r="H5161" s="1">
        <v>27</v>
      </c>
      <c r="I5161" s="1">
        <v>0</v>
      </c>
      <c r="J5161" s="1" t="s">
        <v>48</v>
      </c>
      <c r="K5161" s="9" t="str">
        <f t="shared" si="80"/>
        <v>GPA</v>
      </c>
    </row>
    <row r="5162" spans="1:11" ht="15" customHeight="1">
      <c r="A5162" s="1">
        <v>8</v>
      </c>
      <c r="B5162" s="1">
        <v>7801</v>
      </c>
      <c r="C5162" s="1" t="s">
        <v>18</v>
      </c>
      <c r="D5162" s="1" t="s">
        <v>1473</v>
      </c>
      <c r="E5162" s="1" t="s">
        <v>1474</v>
      </c>
      <c r="F5162" s="1">
        <v>31</v>
      </c>
      <c r="G5162" s="1">
        <v>11.22</v>
      </c>
      <c r="H5162" s="1">
        <v>3</v>
      </c>
      <c r="I5162" s="1">
        <v>0</v>
      </c>
      <c r="J5162" s="1" t="s">
        <v>48</v>
      </c>
      <c r="K5162" s="9" t="str">
        <f t="shared" si="80"/>
        <v>GPA</v>
      </c>
    </row>
    <row r="5163" spans="1:11" ht="15" customHeight="1">
      <c r="A5163" s="1">
        <v>8</v>
      </c>
      <c r="B5163" s="1">
        <v>7801</v>
      </c>
      <c r="C5163" s="1" t="s">
        <v>20</v>
      </c>
      <c r="D5163" s="1" t="s">
        <v>1473</v>
      </c>
      <c r="E5163" s="1" t="s">
        <v>1474</v>
      </c>
      <c r="F5163" s="1">
        <v>1</v>
      </c>
      <c r="G5163" s="1">
        <v>6.67</v>
      </c>
      <c r="H5163" s="1">
        <v>0</v>
      </c>
      <c r="I5163" s="1">
        <v>0</v>
      </c>
      <c r="J5163" s="1" t="s">
        <v>48</v>
      </c>
      <c r="K5163" s="9" t="str">
        <f t="shared" si="80"/>
        <v>GPA</v>
      </c>
    </row>
    <row r="5164" spans="1:11" ht="15" customHeight="1">
      <c r="A5164" s="1">
        <v>8</v>
      </c>
      <c r="B5164" s="1">
        <v>7801</v>
      </c>
      <c r="C5164" s="1" t="s">
        <v>19</v>
      </c>
      <c r="D5164" s="1" t="s">
        <v>1473</v>
      </c>
      <c r="E5164" s="1" t="s">
        <v>1474</v>
      </c>
      <c r="F5164" s="1">
        <v>1</v>
      </c>
      <c r="G5164" s="1">
        <v>3.88</v>
      </c>
      <c r="H5164" s="1">
        <v>0</v>
      </c>
      <c r="I5164" s="1">
        <v>0</v>
      </c>
      <c r="J5164" s="1" t="s">
        <v>48</v>
      </c>
      <c r="K5164" s="9" t="str">
        <f t="shared" si="80"/>
        <v>GPA</v>
      </c>
    </row>
    <row r="5165" spans="1:11" ht="15" customHeight="1">
      <c r="A5165" s="1">
        <v>8</v>
      </c>
      <c r="B5165" s="1">
        <v>7801</v>
      </c>
      <c r="C5165" s="1" t="s">
        <v>53</v>
      </c>
      <c r="D5165" s="1" t="s">
        <v>1473</v>
      </c>
      <c r="E5165" s="1" t="s">
        <v>1474</v>
      </c>
      <c r="F5165" s="1">
        <v>88</v>
      </c>
      <c r="G5165" s="1">
        <v>1.77</v>
      </c>
      <c r="H5165" s="1">
        <v>50</v>
      </c>
      <c r="I5165" s="1">
        <v>0</v>
      </c>
      <c r="J5165" s="1" t="s">
        <v>48</v>
      </c>
      <c r="K5165" s="9" t="str">
        <f t="shared" si="80"/>
        <v>GPA</v>
      </c>
    </row>
    <row r="5166" spans="1:11" ht="15" customHeight="1">
      <c r="A5166" s="1">
        <v>8</v>
      </c>
      <c r="B5166" s="1">
        <v>7801</v>
      </c>
      <c r="C5166" s="1" t="s">
        <v>19</v>
      </c>
      <c r="D5166" s="1" t="s">
        <v>4306</v>
      </c>
      <c r="E5166" s="1" t="s">
        <v>4307</v>
      </c>
      <c r="F5166" s="1">
        <v>41</v>
      </c>
      <c r="G5166" s="1">
        <v>6.67</v>
      </c>
      <c r="H5166" s="1">
        <v>6</v>
      </c>
      <c r="I5166" s="1">
        <v>0</v>
      </c>
      <c r="J5166" s="1" t="s">
        <v>48</v>
      </c>
      <c r="K5166" s="9" t="str">
        <f t="shared" si="80"/>
        <v>GPA</v>
      </c>
    </row>
    <row r="5167" spans="1:11" ht="15" customHeight="1">
      <c r="A5167" s="1">
        <v>8</v>
      </c>
      <c r="B5167" s="1">
        <v>7801</v>
      </c>
      <c r="C5167" s="1" t="s">
        <v>53</v>
      </c>
      <c r="D5167" s="1" t="s">
        <v>4306</v>
      </c>
      <c r="E5167" s="1" t="s">
        <v>4307</v>
      </c>
      <c r="F5167" s="1">
        <v>1412</v>
      </c>
      <c r="G5167" s="1">
        <v>47.2</v>
      </c>
      <c r="H5167" s="1">
        <v>30</v>
      </c>
      <c r="I5167" s="1">
        <v>0</v>
      </c>
      <c r="J5167" s="1" t="s">
        <v>48</v>
      </c>
      <c r="K5167" s="9" t="str">
        <f t="shared" si="80"/>
        <v>GPA</v>
      </c>
    </row>
    <row r="5168" spans="1:11" ht="15" customHeight="1">
      <c r="A5168" s="1">
        <v>8</v>
      </c>
      <c r="B5168" s="1">
        <v>7801</v>
      </c>
      <c r="C5168" s="1" t="s">
        <v>20</v>
      </c>
      <c r="D5168" s="1" t="s">
        <v>1475</v>
      </c>
      <c r="E5168" s="1" t="s">
        <v>1476</v>
      </c>
      <c r="F5168" s="1">
        <v>409</v>
      </c>
      <c r="G5168" s="1">
        <v>31.32</v>
      </c>
      <c r="H5168" s="1">
        <v>13</v>
      </c>
      <c r="I5168" s="1">
        <v>0</v>
      </c>
      <c r="J5168" s="1" t="s">
        <v>48</v>
      </c>
      <c r="K5168" s="9" t="str">
        <f t="shared" si="80"/>
        <v>GPA</v>
      </c>
    </row>
    <row r="5169" spans="1:11" ht="15" customHeight="1">
      <c r="A5169" s="1">
        <v>8</v>
      </c>
      <c r="B5169" s="1">
        <v>7801</v>
      </c>
      <c r="C5169" s="1" t="s">
        <v>18</v>
      </c>
      <c r="D5169" s="1" t="s">
        <v>4308</v>
      </c>
      <c r="E5169" s="1" t="s">
        <v>4309</v>
      </c>
      <c r="F5169" s="1">
        <v>498</v>
      </c>
      <c r="G5169" s="1">
        <v>20.73</v>
      </c>
      <c r="H5169" s="1">
        <v>24</v>
      </c>
      <c r="I5169" s="1">
        <v>0</v>
      </c>
      <c r="J5169" s="1" t="s">
        <v>48</v>
      </c>
      <c r="K5169" s="9" t="str">
        <f t="shared" si="80"/>
        <v>GPA</v>
      </c>
    </row>
    <row r="5170" spans="1:11" ht="15" customHeight="1">
      <c r="A5170" s="1">
        <v>8</v>
      </c>
      <c r="B5170" s="1">
        <v>7801</v>
      </c>
      <c r="C5170" s="1" t="s">
        <v>18</v>
      </c>
      <c r="D5170" s="1" t="s">
        <v>1479</v>
      </c>
      <c r="E5170" s="1" t="s">
        <v>1480</v>
      </c>
      <c r="F5170" s="1">
        <v>811</v>
      </c>
      <c r="G5170" s="1">
        <v>24.56</v>
      </c>
      <c r="H5170" s="1">
        <v>33</v>
      </c>
      <c r="I5170" s="1">
        <v>0</v>
      </c>
      <c r="J5170" s="1" t="s">
        <v>48</v>
      </c>
      <c r="K5170" s="9" t="str">
        <f t="shared" si="80"/>
        <v>GPA</v>
      </c>
    </row>
    <row r="5171" spans="1:11" ht="15" customHeight="1">
      <c r="A5171" s="1">
        <v>8</v>
      </c>
      <c r="B5171" s="1">
        <v>7801</v>
      </c>
      <c r="C5171" s="1" t="s">
        <v>18</v>
      </c>
      <c r="D5171" s="1" t="s">
        <v>4310</v>
      </c>
      <c r="E5171" s="1" t="s">
        <v>4311</v>
      </c>
      <c r="F5171" s="1">
        <v>535</v>
      </c>
      <c r="G5171" s="1">
        <v>36.1</v>
      </c>
      <c r="H5171" s="1">
        <v>15</v>
      </c>
      <c r="I5171" s="1">
        <v>0</v>
      </c>
      <c r="J5171" s="1" t="s">
        <v>48</v>
      </c>
      <c r="K5171" s="9" t="str">
        <f t="shared" si="80"/>
        <v>GPA</v>
      </c>
    </row>
    <row r="5172" spans="1:11" ht="15" customHeight="1">
      <c r="A5172" s="1">
        <v>8</v>
      </c>
      <c r="B5172" s="1">
        <v>7801</v>
      </c>
      <c r="C5172" s="1" t="s">
        <v>20</v>
      </c>
      <c r="D5172" s="1" t="s">
        <v>1483</v>
      </c>
      <c r="E5172" s="1" t="s">
        <v>1484</v>
      </c>
      <c r="F5172" s="1">
        <v>121</v>
      </c>
      <c r="G5172" s="1">
        <v>17.010000000000002</v>
      </c>
      <c r="H5172" s="1">
        <v>7</v>
      </c>
      <c r="I5172" s="1">
        <v>0</v>
      </c>
      <c r="J5172" s="1" t="s">
        <v>48</v>
      </c>
      <c r="K5172" s="9" t="str">
        <f t="shared" si="80"/>
        <v>GPA</v>
      </c>
    </row>
    <row r="5173" spans="1:11" ht="15" customHeight="1">
      <c r="A5173" s="1">
        <v>8</v>
      </c>
      <c r="B5173" s="1">
        <v>7801</v>
      </c>
      <c r="C5173" s="1" t="s">
        <v>19</v>
      </c>
      <c r="D5173" s="1" t="s">
        <v>1483</v>
      </c>
      <c r="E5173" s="1" t="s">
        <v>1484</v>
      </c>
      <c r="F5173" s="1">
        <v>3</v>
      </c>
      <c r="G5173" s="1">
        <v>14.29</v>
      </c>
      <c r="H5173" s="1">
        <v>0</v>
      </c>
      <c r="I5173" s="1">
        <v>0</v>
      </c>
      <c r="J5173" s="1" t="s">
        <v>48</v>
      </c>
      <c r="K5173" s="9" t="str">
        <f t="shared" si="80"/>
        <v>GPA</v>
      </c>
    </row>
    <row r="5174" spans="1:11" ht="15" customHeight="1">
      <c r="A5174" s="1">
        <v>8</v>
      </c>
      <c r="B5174" s="1">
        <v>7801</v>
      </c>
      <c r="C5174" s="1" t="s">
        <v>53</v>
      </c>
      <c r="D5174" s="1" t="s">
        <v>1485</v>
      </c>
      <c r="E5174" s="1" t="s">
        <v>1486</v>
      </c>
      <c r="F5174" s="1">
        <v>6894</v>
      </c>
      <c r="G5174" s="1">
        <v>126.28</v>
      </c>
      <c r="H5174" s="1">
        <v>55</v>
      </c>
      <c r="I5174" s="1">
        <v>0</v>
      </c>
      <c r="J5174" s="1" t="s">
        <v>48</v>
      </c>
      <c r="K5174" s="9" t="str">
        <f t="shared" si="80"/>
        <v>GPA</v>
      </c>
    </row>
    <row r="5175" spans="1:11" ht="15" customHeight="1">
      <c r="A5175" s="1">
        <v>8</v>
      </c>
      <c r="B5175" s="1">
        <v>7801</v>
      </c>
      <c r="C5175" s="1" t="s">
        <v>53</v>
      </c>
      <c r="D5175" s="1" t="s">
        <v>1487</v>
      </c>
      <c r="E5175" s="1" t="s">
        <v>1488</v>
      </c>
      <c r="F5175" s="1">
        <v>6896</v>
      </c>
      <c r="G5175" s="1">
        <v>114.3</v>
      </c>
      <c r="H5175" s="1">
        <v>60</v>
      </c>
      <c r="I5175" s="1">
        <v>0</v>
      </c>
      <c r="J5175" s="1" t="s">
        <v>48</v>
      </c>
      <c r="K5175" s="9" t="str">
        <f t="shared" si="80"/>
        <v>GPA</v>
      </c>
    </row>
    <row r="5176" spans="1:11" ht="15" customHeight="1">
      <c r="A5176" s="1">
        <v>8</v>
      </c>
      <c r="B5176" s="1">
        <v>7801</v>
      </c>
      <c r="C5176" s="1" t="s">
        <v>20</v>
      </c>
      <c r="D5176" s="1" t="s">
        <v>1489</v>
      </c>
      <c r="E5176" s="1" t="s">
        <v>1490</v>
      </c>
      <c r="F5176" s="1">
        <v>2643</v>
      </c>
      <c r="G5176" s="1">
        <v>142.58000000000001</v>
      </c>
      <c r="H5176" s="1">
        <v>19</v>
      </c>
      <c r="I5176" s="1">
        <v>0</v>
      </c>
      <c r="J5176" s="1" t="s">
        <v>48</v>
      </c>
      <c r="K5176" s="9" t="str">
        <f t="shared" si="80"/>
        <v>GPA</v>
      </c>
    </row>
    <row r="5177" spans="1:11" ht="15" customHeight="1">
      <c r="A5177" s="1">
        <v>8</v>
      </c>
      <c r="B5177" s="1">
        <v>7801</v>
      </c>
      <c r="C5177" s="1" t="s">
        <v>53</v>
      </c>
      <c r="D5177" s="1" t="s">
        <v>1489</v>
      </c>
      <c r="E5177" s="1" t="s">
        <v>1490</v>
      </c>
      <c r="F5177" s="1">
        <v>629</v>
      </c>
      <c r="G5177" s="1">
        <v>13.36</v>
      </c>
      <c r="H5177" s="1">
        <v>47</v>
      </c>
      <c r="I5177" s="1">
        <v>0</v>
      </c>
      <c r="J5177" s="1" t="s">
        <v>48</v>
      </c>
      <c r="K5177" s="9" t="str">
        <f t="shared" si="80"/>
        <v>GPA</v>
      </c>
    </row>
    <row r="5178" spans="1:11" ht="15" customHeight="1">
      <c r="A5178" s="1">
        <v>8</v>
      </c>
      <c r="B5178" s="1">
        <v>7801</v>
      </c>
      <c r="C5178" s="1" t="s">
        <v>18</v>
      </c>
      <c r="D5178" s="1" t="s">
        <v>1491</v>
      </c>
      <c r="E5178" s="1" t="s">
        <v>1492</v>
      </c>
      <c r="F5178" s="1">
        <v>614</v>
      </c>
      <c r="G5178" s="1">
        <v>60.14</v>
      </c>
      <c r="H5178" s="1">
        <v>10</v>
      </c>
      <c r="I5178" s="1">
        <v>0</v>
      </c>
      <c r="J5178" s="1" t="s">
        <v>48</v>
      </c>
      <c r="K5178" s="9" t="str">
        <f t="shared" si="80"/>
        <v>GPA</v>
      </c>
    </row>
    <row r="5179" spans="1:11" ht="15" customHeight="1">
      <c r="A5179" s="1">
        <v>8</v>
      </c>
      <c r="B5179" s="1">
        <v>7801</v>
      </c>
      <c r="C5179" s="1" t="s">
        <v>20</v>
      </c>
      <c r="D5179" s="1" t="s">
        <v>1491</v>
      </c>
      <c r="E5179" s="1" t="s">
        <v>1492</v>
      </c>
      <c r="F5179" s="1">
        <v>7</v>
      </c>
      <c r="G5179" s="1">
        <v>8.4700000000000006</v>
      </c>
      <c r="H5179" s="1">
        <v>1</v>
      </c>
      <c r="I5179" s="1">
        <v>0</v>
      </c>
      <c r="J5179" s="1" t="s">
        <v>48</v>
      </c>
      <c r="K5179" s="9" t="str">
        <f t="shared" si="80"/>
        <v>GPA</v>
      </c>
    </row>
    <row r="5180" spans="1:11" ht="15" customHeight="1">
      <c r="A5180" s="1">
        <v>8</v>
      </c>
      <c r="B5180" s="1">
        <v>7801</v>
      </c>
      <c r="C5180" s="1" t="s">
        <v>19</v>
      </c>
      <c r="D5180" s="1" t="s">
        <v>1491</v>
      </c>
      <c r="E5180" s="1" t="s">
        <v>1492</v>
      </c>
      <c r="F5180" s="1">
        <v>5</v>
      </c>
      <c r="G5180" s="1">
        <v>6.12</v>
      </c>
      <c r="H5180" s="1">
        <v>1</v>
      </c>
      <c r="I5180" s="1">
        <v>0</v>
      </c>
      <c r="J5180" s="1" t="s">
        <v>48</v>
      </c>
      <c r="K5180" s="9" t="str">
        <f t="shared" si="80"/>
        <v>GPA</v>
      </c>
    </row>
    <row r="5181" spans="1:11" ht="15" customHeight="1">
      <c r="A5181" s="1">
        <v>8</v>
      </c>
      <c r="B5181" s="1">
        <v>7801</v>
      </c>
      <c r="C5181" s="1" t="s">
        <v>18</v>
      </c>
      <c r="D5181" s="1" t="s">
        <v>1493</v>
      </c>
      <c r="E5181" s="1" t="s">
        <v>1494</v>
      </c>
      <c r="F5181" s="1">
        <v>1804</v>
      </c>
      <c r="G5181" s="1">
        <v>103.57</v>
      </c>
      <c r="H5181" s="1">
        <v>17</v>
      </c>
      <c r="I5181" s="1">
        <v>0</v>
      </c>
      <c r="J5181" s="1" t="s">
        <v>48</v>
      </c>
      <c r="K5181" s="9" t="str">
        <f t="shared" si="80"/>
        <v>GPA</v>
      </c>
    </row>
    <row r="5182" spans="1:11" ht="15" customHeight="1">
      <c r="A5182" s="1">
        <v>8</v>
      </c>
      <c r="B5182" s="1">
        <v>7801</v>
      </c>
      <c r="C5182" s="1" t="s">
        <v>20</v>
      </c>
      <c r="D5182" s="1" t="s">
        <v>1495</v>
      </c>
      <c r="E5182" s="1" t="s">
        <v>1496</v>
      </c>
      <c r="F5182" s="1">
        <v>2630</v>
      </c>
      <c r="G5182" s="1">
        <v>99.59</v>
      </c>
      <c r="H5182" s="1">
        <v>26</v>
      </c>
      <c r="I5182" s="1">
        <v>0</v>
      </c>
      <c r="J5182" s="1" t="s">
        <v>48</v>
      </c>
      <c r="K5182" s="9" t="str">
        <f t="shared" si="80"/>
        <v>GPA</v>
      </c>
    </row>
    <row r="5183" spans="1:11" ht="15" customHeight="1">
      <c r="A5183" s="1">
        <v>8</v>
      </c>
      <c r="B5183" s="1">
        <v>7801</v>
      </c>
      <c r="C5183" s="1" t="s">
        <v>53</v>
      </c>
      <c r="D5183" s="1" t="s">
        <v>1495</v>
      </c>
      <c r="E5183" s="1" t="s">
        <v>1496</v>
      </c>
      <c r="F5183" s="1">
        <v>497</v>
      </c>
      <c r="G5183" s="1">
        <v>8.4499999999999993</v>
      </c>
      <c r="H5183" s="1">
        <v>59</v>
      </c>
      <c r="I5183" s="1">
        <v>0</v>
      </c>
      <c r="J5183" s="1" t="s">
        <v>48</v>
      </c>
      <c r="K5183" s="9" t="str">
        <f t="shared" si="80"/>
        <v>GPA</v>
      </c>
    </row>
    <row r="5184" spans="1:11" ht="15" customHeight="1">
      <c r="A5184" s="1">
        <v>8</v>
      </c>
      <c r="B5184" s="1">
        <v>7801</v>
      </c>
      <c r="C5184" s="1" t="s">
        <v>18</v>
      </c>
      <c r="D5184" s="1" t="s">
        <v>1499</v>
      </c>
      <c r="E5184" s="1" t="s">
        <v>1500</v>
      </c>
      <c r="F5184" s="1">
        <v>175</v>
      </c>
      <c r="G5184" s="1">
        <v>36.28</v>
      </c>
      <c r="H5184" s="1">
        <v>5</v>
      </c>
      <c r="I5184" s="1">
        <v>0</v>
      </c>
      <c r="J5184" s="1" t="s">
        <v>48</v>
      </c>
      <c r="K5184" s="9" t="str">
        <f t="shared" si="80"/>
        <v>GPA</v>
      </c>
    </row>
    <row r="5185" spans="1:11" ht="15" customHeight="1">
      <c r="A5185" s="1">
        <v>8</v>
      </c>
      <c r="B5185" s="1">
        <v>7801</v>
      </c>
      <c r="C5185" s="1" t="s">
        <v>53</v>
      </c>
      <c r="D5185" s="1" t="s">
        <v>1499</v>
      </c>
      <c r="E5185" s="1" t="s">
        <v>1500</v>
      </c>
      <c r="F5185" s="1">
        <v>840</v>
      </c>
      <c r="G5185" s="1">
        <v>18.61</v>
      </c>
      <c r="H5185" s="1">
        <v>45</v>
      </c>
      <c r="I5185" s="1">
        <v>0</v>
      </c>
      <c r="J5185" s="1" t="s">
        <v>48</v>
      </c>
      <c r="K5185" s="9" t="str">
        <f t="shared" si="80"/>
        <v>GPA</v>
      </c>
    </row>
    <row r="5186" spans="1:11" ht="15" customHeight="1">
      <c r="A5186" s="1">
        <v>8</v>
      </c>
      <c r="B5186" s="1">
        <v>7801</v>
      </c>
      <c r="C5186" s="1" t="s">
        <v>53</v>
      </c>
      <c r="D5186" s="1" t="s">
        <v>4312</v>
      </c>
      <c r="E5186" s="1" t="s">
        <v>4313</v>
      </c>
      <c r="F5186" s="1">
        <v>240</v>
      </c>
      <c r="G5186" s="1">
        <v>3.22</v>
      </c>
      <c r="H5186" s="1">
        <v>75</v>
      </c>
      <c r="I5186" s="1">
        <v>0</v>
      </c>
      <c r="J5186" s="1" t="s">
        <v>48</v>
      </c>
      <c r="K5186" s="9" t="str">
        <f t="shared" ref="K5186:K5249" si="81">IF(J5186&lt;&gt;"",IF(OR(UPPER(J5186)="TERCEIRO",UPPER(J5186)="TERCEIRA"),"TERCEIRA",IF(UPPER(J5186)="GPA","GPA",J5186)),IF(LEFT(D5186,1)="T","TERCEIRA","GPA"))</f>
        <v>GPA</v>
      </c>
    </row>
    <row r="5187" spans="1:11" ht="15" customHeight="1">
      <c r="A5187" s="1">
        <v>8</v>
      </c>
      <c r="B5187" s="1">
        <v>7801</v>
      </c>
      <c r="C5187" s="1" t="s">
        <v>20</v>
      </c>
      <c r="D5187" s="1" t="s">
        <v>1501</v>
      </c>
      <c r="E5187" s="1" t="s">
        <v>1502</v>
      </c>
      <c r="F5187" s="1">
        <v>2</v>
      </c>
      <c r="G5187" s="1">
        <v>1.57</v>
      </c>
      <c r="H5187" s="1">
        <v>1</v>
      </c>
      <c r="I5187" s="1">
        <v>0</v>
      </c>
      <c r="J5187" s="1" t="s">
        <v>48</v>
      </c>
      <c r="K5187" s="9" t="str">
        <f t="shared" si="81"/>
        <v>GPA</v>
      </c>
    </row>
    <row r="5188" spans="1:11" ht="15" customHeight="1">
      <c r="A5188" s="1">
        <v>8</v>
      </c>
      <c r="B5188" s="1">
        <v>7801</v>
      </c>
      <c r="C5188" s="1" t="s">
        <v>19</v>
      </c>
      <c r="D5188" s="1" t="s">
        <v>1501</v>
      </c>
      <c r="E5188" s="1" t="s">
        <v>1502</v>
      </c>
      <c r="F5188" s="1">
        <v>2498</v>
      </c>
      <c r="G5188" s="1">
        <v>164.31</v>
      </c>
      <c r="H5188" s="1">
        <v>15</v>
      </c>
      <c r="I5188" s="1">
        <v>0</v>
      </c>
      <c r="J5188" s="1" t="s">
        <v>48</v>
      </c>
      <c r="K5188" s="9" t="str">
        <f t="shared" si="81"/>
        <v>GPA</v>
      </c>
    </row>
    <row r="5189" spans="1:11" ht="15" customHeight="1">
      <c r="A5189" s="1">
        <v>8</v>
      </c>
      <c r="B5189" s="1">
        <v>7801</v>
      </c>
      <c r="C5189" s="1" t="s">
        <v>18</v>
      </c>
      <c r="D5189" s="1" t="s">
        <v>1503</v>
      </c>
      <c r="E5189" s="1" t="s">
        <v>1504</v>
      </c>
      <c r="F5189" s="1">
        <v>1746</v>
      </c>
      <c r="G5189" s="1">
        <v>66.84</v>
      </c>
      <c r="H5189" s="1">
        <v>26</v>
      </c>
      <c r="I5189" s="1">
        <v>0</v>
      </c>
      <c r="J5189" s="1" t="s">
        <v>48</v>
      </c>
      <c r="K5189" s="9" t="str">
        <f t="shared" si="81"/>
        <v>GPA</v>
      </c>
    </row>
    <row r="5190" spans="1:11" ht="15" customHeight="1">
      <c r="A5190" s="1">
        <v>8</v>
      </c>
      <c r="B5190" s="1">
        <v>7801</v>
      </c>
      <c r="C5190" s="1" t="s">
        <v>19</v>
      </c>
      <c r="D5190" s="1" t="s">
        <v>1503</v>
      </c>
      <c r="E5190" s="1" t="s">
        <v>1504</v>
      </c>
      <c r="F5190" s="1">
        <v>19</v>
      </c>
      <c r="G5190" s="1">
        <v>0.19</v>
      </c>
      <c r="H5190" s="1">
        <v>100</v>
      </c>
      <c r="I5190" s="1">
        <v>0</v>
      </c>
      <c r="J5190" s="1" t="s">
        <v>48</v>
      </c>
      <c r="K5190" s="9" t="str">
        <f t="shared" si="81"/>
        <v>GPA</v>
      </c>
    </row>
    <row r="5191" spans="1:11" ht="15" customHeight="1">
      <c r="A5191" s="1">
        <v>8</v>
      </c>
      <c r="B5191" s="1">
        <v>7801</v>
      </c>
      <c r="C5191" s="1" t="s">
        <v>20</v>
      </c>
      <c r="D5191" s="1" t="s">
        <v>1505</v>
      </c>
      <c r="E5191" s="1" t="s">
        <v>1506</v>
      </c>
      <c r="F5191" s="1">
        <v>970</v>
      </c>
      <c r="G5191" s="1">
        <v>74.650000000000006</v>
      </c>
      <c r="H5191" s="1">
        <v>13</v>
      </c>
      <c r="I5191" s="1">
        <v>0</v>
      </c>
      <c r="J5191" s="1" t="s">
        <v>48</v>
      </c>
      <c r="K5191" s="9" t="str">
        <f t="shared" si="81"/>
        <v>GPA</v>
      </c>
    </row>
    <row r="5192" spans="1:11" ht="15" customHeight="1">
      <c r="A5192" s="1">
        <v>8</v>
      </c>
      <c r="B5192" s="1">
        <v>7801</v>
      </c>
      <c r="C5192" s="1" t="s">
        <v>19</v>
      </c>
      <c r="D5192" s="1" t="s">
        <v>1505</v>
      </c>
      <c r="E5192" s="1" t="s">
        <v>1506</v>
      </c>
      <c r="F5192" s="1">
        <v>2505</v>
      </c>
      <c r="G5192" s="1">
        <v>107.97</v>
      </c>
      <c r="H5192" s="1">
        <v>23</v>
      </c>
      <c r="I5192" s="1">
        <v>0</v>
      </c>
      <c r="J5192" s="1" t="s">
        <v>48</v>
      </c>
      <c r="K5192" s="9" t="str">
        <f t="shared" si="81"/>
        <v>GPA</v>
      </c>
    </row>
    <row r="5193" spans="1:11" ht="15" customHeight="1">
      <c r="A5193" s="1">
        <v>8</v>
      </c>
      <c r="B5193" s="1">
        <v>7801</v>
      </c>
      <c r="C5193" s="1" t="s">
        <v>20</v>
      </c>
      <c r="D5193" s="1" t="s">
        <v>1507</v>
      </c>
      <c r="E5193" s="1" t="s">
        <v>1508</v>
      </c>
      <c r="F5193" s="1">
        <v>1393</v>
      </c>
      <c r="G5193" s="1">
        <v>115.12</v>
      </c>
      <c r="H5193" s="1">
        <v>12</v>
      </c>
      <c r="I5193" s="1">
        <v>0</v>
      </c>
      <c r="J5193" s="1" t="s">
        <v>48</v>
      </c>
      <c r="K5193" s="9" t="str">
        <f t="shared" si="81"/>
        <v>GPA</v>
      </c>
    </row>
    <row r="5194" spans="1:11" ht="15" customHeight="1">
      <c r="A5194" s="1">
        <v>8</v>
      </c>
      <c r="B5194" s="1">
        <v>7801</v>
      </c>
      <c r="C5194" s="1" t="s">
        <v>53</v>
      </c>
      <c r="D5194" s="1" t="s">
        <v>1507</v>
      </c>
      <c r="E5194" s="1" t="s">
        <v>1508</v>
      </c>
      <c r="F5194" s="1">
        <v>495</v>
      </c>
      <c r="G5194" s="1">
        <v>6.3</v>
      </c>
      <c r="H5194" s="1">
        <v>79</v>
      </c>
      <c r="I5194" s="1">
        <v>0</v>
      </c>
      <c r="J5194" s="1" t="s">
        <v>48</v>
      </c>
      <c r="K5194" s="9" t="str">
        <f t="shared" si="81"/>
        <v>GPA</v>
      </c>
    </row>
    <row r="5195" spans="1:11" ht="15" customHeight="1">
      <c r="A5195" s="1">
        <v>8</v>
      </c>
      <c r="B5195" s="1">
        <v>7801</v>
      </c>
      <c r="C5195" s="1" t="s">
        <v>20</v>
      </c>
      <c r="D5195" s="1" t="s">
        <v>1509</v>
      </c>
      <c r="E5195" s="1" t="s">
        <v>1510</v>
      </c>
      <c r="F5195" s="1">
        <v>2964</v>
      </c>
      <c r="G5195" s="1">
        <v>138.5</v>
      </c>
      <c r="H5195" s="1">
        <v>21</v>
      </c>
      <c r="I5195" s="1">
        <v>0</v>
      </c>
      <c r="J5195" s="1" t="s">
        <v>48</v>
      </c>
      <c r="K5195" s="9" t="str">
        <f t="shared" si="81"/>
        <v>GPA</v>
      </c>
    </row>
    <row r="5196" spans="1:11" ht="15" customHeight="1">
      <c r="A5196" s="1">
        <v>8</v>
      </c>
      <c r="B5196" s="1">
        <v>7801</v>
      </c>
      <c r="C5196" s="1" t="s">
        <v>53</v>
      </c>
      <c r="D5196" s="1" t="s">
        <v>1509</v>
      </c>
      <c r="E5196" s="1" t="s">
        <v>1510</v>
      </c>
      <c r="F5196" s="1">
        <v>975</v>
      </c>
      <c r="G5196" s="1">
        <v>12.17</v>
      </c>
      <c r="H5196" s="1">
        <v>80</v>
      </c>
      <c r="I5196" s="1">
        <v>0</v>
      </c>
      <c r="J5196" s="1" t="s">
        <v>48</v>
      </c>
      <c r="K5196" s="9" t="str">
        <f t="shared" si="81"/>
        <v>GPA</v>
      </c>
    </row>
    <row r="5197" spans="1:11" ht="15" customHeight="1">
      <c r="A5197" s="1">
        <v>8</v>
      </c>
      <c r="B5197" s="1">
        <v>7801</v>
      </c>
      <c r="C5197" s="1" t="s">
        <v>18</v>
      </c>
      <c r="D5197" s="1" t="s">
        <v>1511</v>
      </c>
      <c r="E5197" s="1" t="s">
        <v>1512</v>
      </c>
      <c r="F5197" s="1">
        <v>493</v>
      </c>
      <c r="G5197" s="1">
        <v>14.35</v>
      </c>
      <c r="H5197" s="1">
        <v>34</v>
      </c>
      <c r="I5197" s="1">
        <v>0</v>
      </c>
      <c r="J5197" s="1" t="s">
        <v>48</v>
      </c>
      <c r="K5197" s="9" t="str">
        <f t="shared" si="81"/>
        <v>GPA</v>
      </c>
    </row>
    <row r="5198" spans="1:11" ht="15" customHeight="1">
      <c r="A5198" s="1">
        <v>8</v>
      </c>
      <c r="B5198" s="1">
        <v>7801</v>
      </c>
      <c r="C5198" s="1" t="s">
        <v>20</v>
      </c>
      <c r="D5198" s="1" t="s">
        <v>1513</v>
      </c>
      <c r="E5198" s="1" t="s">
        <v>1514</v>
      </c>
      <c r="F5198" s="1">
        <v>3675</v>
      </c>
      <c r="G5198" s="1">
        <v>124.73</v>
      </c>
      <c r="H5198" s="1">
        <v>29</v>
      </c>
      <c r="I5198" s="1">
        <v>0</v>
      </c>
      <c r="J5198" s="1" t="s">
        <v>48</v>
      </c>
      <c r="K5198" s="9" t="str">
        <f t="shared" si="81"/>
        <v>GPA</v>
      </c>
    </row>
    <row r="5199" spans="1:11" ht="15" customHeight="1">
      <c r="A5199" s="1">
        <v>8</v>
      </c>
      <c r="B5199" s="1">
        <v>7801</v>
      </c>
      <c r="C5199" s="1" t="s">
        <v>53</v>
      </c>
      <c r="D5199" s="1" t="s">
        <v>1513</v>
      </c>
      <c r="E5199" s="1" t="s">
        <v>1514</v>
      </c>
      <c r="F5199" s="1">
        <v>415</v>
      </c>
      <c r="G5199" s="1">
        <v>6.18</v>
      </c>
      <c r="H5199" s="1">
        <v>67</v>
      </c>
      <c r="I5199" s="1">
        <v>0</v>
      </c>
      <c r="J5199" s="1" t="s">
        <v>48</v>
      </c>
      <c r="K5199" s="9" t="str">
        <f t="shared" si="81"/>
        <v>GPA</v>
      </c>
    </row>
    <row r="5200" spans="1:11" ht="15" customHeight="1">
      <c r="A5200" s="1">
        <v>8</v>
      </c>
      <c r="B5200" s="1">
        <v>7801</v>
      </c>
      <c r="C5200" s="1" t="s">
        <v>19</v>
      </c>
      <c r="D5200" s="1" t="s">
        <v>1515</v>
      </c>
      <c r="E5200" s="1" t="s">
        <v>1516</v>
      </c>
      <c r="F5200" s="1">
        <v>108</v>
      </c>
      <c r="G5200" s="1">
        <v>6.67</v>
      </c>
      <c r="H5200" s="1">
        <v>16</v>
      </c>
      <c r="I5200" s="1">
        <v>0</v>
      </c>
      <c r="J5200" s="1" t="s">
        <v>48</v>
      </c>
      <c r="K5200" s="9" t="str">
        <f t="shared" si="81"/>
        <v>GPA</v>
      </c>
    </row>
    <row r="5201" spans="1:11" ht="15" customHeight="1">
      <c r="A5201" s="1">
        <v>8</v>
      </c>
      <c r="B5201" s="1">
        <v>7801</v>
      </c>
      <c r="C5201" s="1" t="s">
        <v>53</v>
      </c>
      <c r="D5201" s="1" t="s">
        <v>1515</v>
      </c>
      <c r="E5201" s="1" t="s">
        <v>1516</v>
      </c>
      <c r="F5201" s="1">
        <v>69</v>
      </c>
      <c r="G5201" s="1">
        <v>1.18</v>
      </c>
      <c r="H5201" s="1">
        <v>58</v>
      </c>
      <c r="I5201" s="1">
        <v>0</v>
      </c>
      <c r="J5201" s="1" t="s">
        <v>48</v>
      </c>
      <c r="K5201" s="9" t="str">
        <f t="shared" si="81"/>
        <v>GPA</v>
      </c>
    </row>
    <row r="5202" spans="1:11" ht="15" customHeight="1">
      <c r="A5202" s="1">
        <v>8</v>
      </c>
      <c r="B5202" s="1">
        <v>7801</v>
      </c>
      <c r="C5202" s="1" t="s">
        <v>20</v>
      </c>
      <c r="D5202" s="1" t="s">
        <v>1517</v>
      </c>
      <c r="E5202" s="1" t="s">
        <v>1518</v>
      </c>
      <c r="F5202" s="1">
        <v>2</v>
      </c>
      <c r="G5202" s="1">
        <v>1.33</v>
      </c>
      <c r="H5202" s="1">
        <v>2</v>
      </c>
      <c r="I5202" s="1">
        <v>0</v>
      </c>
      <c r="J5202" s="1" t="s">
        <v>48</v>
      </c>
      <c r="K5202" s="9" t="str">
        <f t="shared" si="81"/>
        <v>GPA</v>
      </c>
    </row>
    <row r="5203" spans="1:11" ht="15" customHeight="1">
      <c r="A5203" s="1">
        <v>8</v>
      </c>
      <c r="B5203" s="1">
        <v>7801</v>
      </c>
      <c r="C5203" s="1" t="s">
        <v>19</v>
      </c>
      <c r="D5203" s="1" t="s">
        <v>1517</v>
      </c>
      <c r="E5203" s="1" t="s">
        <v>1518</v>
      </c>
      <c r="F5203" s="1">
        <v>11</v>
      </c>
      <c r="G5203" s="1">
        <v>36.86</v>
      </c>
      <c r="H5203" s="1">
        <v>0</v>
      </c>
      <c r="I5203" s="1">
        <v>0</v>
      </c>
      <c r="J5203" s="1" t="s">
        <v>48</v>
      </c>
      <c r="K5203" s="9" t="str">
        <f t="shared" si="81"/>
        <v>GPA</v>
      </c>
    </row>
    <row r="5204" spans="1:11" ht="15" customHeight="1">
      <c r="A5204" s="1">
        <v>8</v>
      </c>
      <c r="B5204" s="1">
        <v>7801</v>
      </c>
      <c r="C5204" s="1" t="s">
        <v>18</v>
      </c>
      <c r="D5204" s="1" t="s">
        <v>1519</v>
      </c>
      <c r="E5204" s="1" t="s">
        <v>1520</v>
      </c>
      <c r="F5204" s="1">
        <v>438</v>
      </c>
      <c r="G5204" s="1">
        <v>39.81</v>
      </c>
      <c r="H5204" s="1">
        <v>11</v>
      </c>
      <c r="I5204" s="1">
        <v>0</v>
      </c>
      <c r="J5204" s="1" t="s">
        <v>48</v>
      </c>
      <c r="K5204" s="9" t="str">
        <f t="shared" si="81"/>
        <v>GPA</v>
      </c>
    </row>
    <row r="5205" spans="1:11" ht="15" customHeight="1">
      <c r="A5205" s="1">
        <v>8</v>
      </c>
      <c r="B5205" s="1">
        <v>7801</v>
      </c>
      <c r="C5205" s="1" t="s">
        <v>53</v>
      </c>
      <c r="D5205" s="1" t="s">
        <v>1521</v>
      </c>
      <c r="E5205" s="1" t="s">
        <v>1522</v>
      </c>
      <c r="F5205" s="1">
        <v>8712</v>
      </c>
      <c r="G5205" s="1">
        <v>126.69</v>
      </c>
      <c r="H5205" s="1">
        <v>69</v>
      </c>
      <c r="I5205" s="1">
        <v>0</v>
      </c>
      <c r="J5205" s="1" t="s">
        <v>48</v>
      </c>
      <c r="K5205" s="9" t="str">
        <f t="shared" si="81"/>
        <v>GPA</v>
      </c>
    </row>
    <row r="5206" spans="1:11" ht="15" customHeight="1">
      <c r="A5206" s="1">
        <v>8</v>
      </c>
      <c r="B5206" s="1">
        <v>7801</v>
      </c>
      <c r="C5206" s="1" t="s">
        <v>53</v>
      </c>
      <c r="D5206" s="1" t="s">
        <v>4314</v>
      </c>
      <c r="E5206" s="1" t="s">
        <v>4315</v>
      </c>
      <c r="F5206" s="1">
        <v>1533</v>
      </c>
      <c r="G5206" s="1">
        <v>22.23</v>
      </c>
      <c r="H5206" s="1">
        <v>69</v>
      </c>
      <c r="I5206" s="1">
        <v>0</v>
      </c>
      <c r="J5206" s="1" t="s">
        <v>48</v>
      </c>
      <c r="K5206" s="9" t="str">
        <f t="shared" si="81"/>
        <v>GPA</v>
      </c>
    </row>
    <row r="5207" spans="1:11" ht="15" customHeight="1">
      <c r="A5207" s="1">
        <v>8</v>
      </c>
      <c r="B5207" s="1">
        <v>7801</v>
      </c>
      <c r="C5207" s="1" t="s">
        <v>20</v>
      </c>
      <c r="D5207" s="1" t="s">
        <v>1523</v>
      </c>
      <c r="E5207" s="1" t="s">
        <v>1524</v>
      </c>
      <c r="F5207" s="1">
        <v>369</v>
      </c>
      <c r="G5207" s="1">
        <v>16.47</v>
      </c>
      <c r="H5207" s="1">
        <v>22</v>
      </c>
      <c r="I5207" s="1">
        <v>0</v>
      </c>
      <c r="J5207" s="1" t="s">
        <v>48</v>
      </c>
      <c r="K5207" s="9" t="str">
        <f t="shared" si="81"/>
        <v>GPA</v>
      </c>
    </row>
    <row r="5208" spans="1:11" ht="15" customHeight="1">
      <c r="A5208" s="1">
        <v>8</v>
      </c>
      <c r="B5208" s="1">
        <v>7801</v>
      </c>
      <c r="C5208" s="1" t="s">
        <v>20</v>
      </c>
      <c r="D5208" s="1" t="s">
        <v>1525</v>
      </c>
      <c r="E5208" s="1" t="s">
        <v>1526</v>
      </c>
      <c r="F5208" s="1">
        <v>183</v>
      </c>
      <c r="G5208" s="1">
        <v>35.83</v>
      </c>
      <c r="H5208" s="1">
        <v>5</v>
      </c>
      <c r="I5208" s="1">
        <v>0</v>
      </c>
      <c r="J5208" s="1" t="s">
        <v>48</v>
      </c>
      <c r="K5208" s="9" t="str">
        <f t="shared" si="81"/>
        <v>GPA</v>
      </c>
    </row>
    <row r="5209" spans="1:11" ht="15" customHeight="1">
      <c r="A5209" s="1">
        <v>8</v>
      </c>
      <c r="B5209" s="1">
        <v>7801</v>
      </c>
      <c r="C5209" s="1" t="s">
        <v>20</v>
      </c>
      <c r="D5209" s="1" t="s">
        <v>1527</v>
      </c>
      <c r="E5209" s="1" t="s">
        <v>1528</v>
      </c>
      <c r="F5209" s="1">
        <v>823</v>
      </c>
      <c r="G5209" s="1">
        <v>48.57</v>
      </c>
      <c r="H5209" s="1">
        <v>17</v>
      </c>
      <c r="I5209" s="1">
        <v>0</v>
      </c>
      <c r="J5209" s="1" t="s">
        <v>48</v>
      </c>
      <c r="K5209" s="9" t="str">
        <f t="shared" si="81"/>
        <v>GPA</v>
      </c>
    </row>
    <row r="5210" spans="1:11" ht="15" customHeight="1">
      <c r="A5210" s="1">
        <v>8</v>
      </c>
      <c r="B5210" s="1">
        <v>7801</v>
      </c>
      <c r="C5210" s="1" t="s">
        <v>19</v>
      </c>
      <c r="D5210" s="1" t="s">
        <v>1527</v>
      </c>
      <c r="E5210" s="1" t="s">
        <v>1528</v>
      </c>
      <c r="F5210" s="1">
        <v>3757</v>
      </c>
      <c r="G5210" s="1">
        <v>121.04</v>
      </c>
      <c r="H5210" s="1">
        <v>31</v>
      </c>
      <c r="I5210" s="1">
        <v>0</v>
      </c>
      <c r="J5210" s="1" t="s">
        <v>48</v>
      </c>
      <c r="K5210" s="9" t="str">
        <f t="shared" si="81"/>
        <v>GPA</v>
      </c>
    </row>
    <row r="5211" spans="1:11" ht="15" customHeight="1">
      <c r="A5211" s="1">
        <v>8</v>
      </c>
      <c r="B5211" s="1">
        <v>7801</v>
      </c>
      <c r="C5211" s="1" t="s">
        <v>20</v>
      </c>
      <c r="D5211" s="1" t="s">
        <v>1529</v>
      </c>
      <c r="E5211" s="1" t="s">
        <v>1530</v>
      </c>
      <c r="F5211" s="1">
        <v>1782</v>
      </c>
      <c r="G5211" s="1">
        <v>127.71</v>
      </c>
      <c r="H5211" s="1">
        <v>14</v>
      </c>
      <c r="I5211" s="1">
        <v>0</v>
      </c>
      <c r="J5211" s="1" t="s">
        <v>48</v>
      </c>
      <c r="K5211" s="9" t="str">
        <f t="shared" si="81"/>
        <v>GPA</v>
      </c>
    </row>
    <row r="5212" spans="1:11" ht="15" customHeight="1">
      <c r="A5212" s="1">
        <v>8</v>
      </c>
      <c r="B5212" s="1">
        <v>7801</v>
      </c>
      <c r="C5212" s="1" t="s">
        <v>53</v>
      </c>
      <c r="D5212" s="1" t="s">
        <v>1529</v>
      </c>
      <c r="E5212" s="1" t="s">
        <v>1530</v>
      </c>
      <c r="F5212" s="1">
        <v>286</v>
      </c>
      <c r="G5212" s="1">
        <v>3.86</v>
      </c>
      <c r="H5212" s="1">
        <v>74</v>
      </c>
      <c r="I5212" s="1">
        <v>0</v>
      </c>
      <c r="J5212" s="1" t="s">
        <v>48</v>
      </c>
      <c r="K5212" s="9" t="str">
        <f t="shared" si="81"/>
        <v>GPA</v>
      </c>
    </row>
    <row r="5213" spans="1:11" ht="15" customHeight="1">
      <c r="A5213" s="1">
        <v>8</v>
      </c>
      <c r="B5213" s="1">
        <v>7801</v>
      </c>
      <c r="C5213" s="1" t="s">
        <v>20</v>
      </c>
      <c r="D5213" s="1" t="s">
        <v>1531</v>
      </c>
      <c r="E5213" s="1" t="s">
        <v>1532</v>
      </c>
      <c r="F5213" s="1">
        <v>137</v>
      </c>
      <c r="G5213" s="1">
        <v>19.28</v>
      </c>
      <c r="H5213" s="1">
        <v>7</v>
      </c>
      <c r="I5213" s="1">
        <v>0</v>
      </c>
      <c r="J5213" s="1" t="s">
        <v>48</v>
      </c>
      <c r="K5213" s="9" t="str">
        <f t="shared" si="81"/>
        <v>GPA</v>
      </c>
    </row>
    <row r="5214" spans="1:11" ht="15" customHeight="1">
      <c r="A5214" s="1">
        <v>8</v>
      </c>
      <c r="B5214" s="1">
        <v>7801</v>
      </c>
      <c r="C5214" s="1" t="s">
        <v>53</v>
      </c>
      <c r="D5214" s="1" t="s">
        <v>1533</v>
      </c>
      <c r="E5214" s="1" t="s">
        <v>1534</v>
      </c>
      <c r="F5214" s="1">
        <v>6699</v>
      </c>
      <c r="G5214" s="1">
        <v>107.85</v>
      </c>
      <c r="H5214" s="1">
        <v>62</v>
      </c>
      <c r="I5214" s="1">
        <v>0</v>
      </c>
      <c r="J5214" s="1" t="s">
        <v>48</v>
      </c>
      <c r="K5214" s="9" t="str">
        <f t="shared" si="81"/>
        <v>GPA</v>
      </c>
    </row>
    <row r="5215" spans="1:11" ht="15" customHeight="1">
      <c r="A5215" s="1">
        <v>8</v>
      </c>
      <c r="B5215" s="1">
        <v>7801</v>
      </c>
      <c r="C5215" s="1" t="s">
        <v>18</v>
      </c>
      <c r="D5215" s="1" t="s">
        <v>1535</v>
      </c>
      <c r="E5215" s="1" t="s">
        <v>1536</v>
      </c>
      <c r="F5215" s="1">
        <v>1090</v>
      </c>
      <c r="G5215" s="1">
        <v>117.3</v>
      </c>
      <c r="H5215" s="1">
        <v>9</v>
      </c>
      <c r="I5215" s="1">
        <v>0</v>
      </c>
      <c r="J5215" s="1" t="s">
        <v>48</v>
      </c>
      <c r="K5215" s="9" t="str">
        <f t="shared" si="81"/>
        <v>GPA</v>
      </c>
    </row>
    <row r="5216" spans="1:11" ht="15" customHeight="1">
      <c r="A5216" s="1">
        <v>8</v>
      </c>
      <c r="B5216" s="1">
        <v>7801</v>
      </c>
      <c r="C5216" s="1" t="s">
        <v>20</v>
      </c>
      <c r="D5216" s="1" t="s">
        <v>1537</v>
      </c>
      <c r="E5216" s="1" t="s">
        <v>1538</v>
      </c>
      <c r="F5216" s="1">
        <v>2492</v>
      </c>
      <c r="G5216" s="1">
        <v>133.11000000000001</v>
      </c>
      <c r="H5216" s="1">
        <v>19</v>
      </c>
      <c r="I5216" s="1">
        <v>0</v>
      </c>
      <c r="J5216" s="1" t="s">
        <v>48</v>
      </c>
      <c r="K5216" s="9" t="str">
        <f t="shared" si="81"/>
        <v>GPA</v>
      </c>
    </row>
    <row r="5217" spans="1:11" ht="15" customHeight="1">
      <c r="A5217" s="1">
        <v>8</v>
      </c>
      <c r="B5217" s="1">
        <v>7801</v>
      </c>
      <c r="C5217" s="1" t="s">
        <v>53</v>
      </c>
      <c r="D5217" s="1" t="s">
        <v>1537</v>
      </c>
      <c r="E5217" s="1" t="s">
        <v>1538</v>
      </c>
      <c r="F5217" s="1">
        <v>556</v>
      </c>
      <c r="G5217" s="1">
        <v>11.58</v>
      </c>
      <c r="H5217" s="1">
        <v>48</v>
      </c>
      <c r="I5217" s="1">
        <v>0</v>
      </c>
      <c r="J5217" s="1" t="s">
        <v>48</v>
      </c>
      <c r="K5217" s="9" t="str">
        <f t="shared" si="81"/>
        <v>GPA</v>
      </c>
    </row>
    <row r="5218" spans="1:11" ht="15" customHeight="1">
      <c r="A5218" s="1">
        <v>8</v>
      </c>
      <c r="B5218" s="1">
        <v>7801</v>
      </c>
      <c r="C5218" s="1" t="s">
        <v>18</v>
      </c>
      <c r="D5218" s="1" t="s">
        <v>1539</v>
      </c>
      <c r="E5218" s="1" t="s">
        <v>1540</v>
      </c>
      <c r="F5218" s="1">
        <v>271</v>
      </c>
      <c r="G5218" s="1">
        <v>21.99</v>
      </c>
      <c r="H5218" s="1">
        <v>12</v>
      </c>
      <c r="I5218" s="1">
        <v>0</v>
      </c>
      <c r="J5218" s="1" t="s">
        <v>48</v>
      </c>
      <c r="K5218" s="9" t="str">
        <f t="shared" si="81"/>
        <v>GPA</v>
      </c>
    </row>
    <row r="5219" spans="1:11" ht="15" customHeight="1">
      <c r="A5219" s="1">
        <v>8</v>
      </c>
      <c r="B5219" s="1">
        <v>7801</v>
      </c>
      <c r="C5219" s="1" t="s">
        <v>18</v>
      </c>
      <c r="D5219" s="1" t="s">
        <v>1541</v>
      </c>
      <c r="E5219" s="1" t="s">
        <v>1542</v>
      </c>
      <c r="F5219" s="1">
        <v>38</v>
      </c>
      <c r="G5219" s="1">
        <v>5.44</v>
      </c>
      <c r="H5219" s="1">
        <v>7</v>
      </c>
      <c r="I5219" s="1">
        <v>0</v>
      </c>
      <c r="J5219" s="1" t="s">
        <v>48</v>
      </c>
      <c r="K5219" s="9" t="str">
        <f t="shared" si="81"/>
        <v>GPA</v>
      </c>
    </row>
    <row r="5220" spans="1:11" ht="15" customHeight="1">
      <c r="A5220" s="1">
        <v>8</v>
      </c>
      <c r="B5220" s="1">
        <v>7801</v>
      </c>
      <c r="C5220" s="1" t="s">
        <v>20</v>
      </c>
      <c r="D5220" s="1" t="s">
        <v>1541</v>
      </c>
      <c r="E5220" s="1" t="s">
        <v>1542</v>
      </c>
      <c r="F5220" s="1">
        <v>97</v>
      </c>
      <c r="G5220" s="1">
        <v>42.67</v>
      </c>
      <c r="H5220" s="1">
        <v>2</v>
      </c>
      <c r="I5220" s="1">
        <v>0</v>
      </c>
      <c r="J5220" s="1" t="s">
        <v>48</v>
      </c>
      <c r="K5220" s="9" t="str">
        <f t="shared" si="81"/>
        <v>GPA</v>
      </c>
    </row>
    <row r="5221" spans="1:11" ht="15" customHeight="1">
      <c r="A5221" s="1">
        <v>8</v>
      </c>
      <c r="B5221" s="1">
        <v>7801</v>
      </c>
      <c r="C5221" s="1" t="s">
        <v>19</v>
      </c>
      <c r="D5221" s="1" t="s">
        <v>1541</v>
      </c>
      <c r="E5221" s="1" t="s">
        <v>1542</v>
      </c>
      <c r="F5221" s="1">
        <v>2</v>
      </c>
      <c r="G5221" s="1">
        <v>6.27</v>
      </c>
      <c r="H5221" s="1">
        <v>0</v>
      </c>
      <c r="I5221" s="1">
        <v>0</v>
      </c>
      <c r="J5221" s="1" t="s">
        <v>48</v>
      </c>
      <c r="K5221" s="9" t="str">
        <f t="shared" si="81"/>
        <v>GPA</v>
      </c>
    </row>
    <row r="5222" spans="1:11" ht="15" customHeight="1">
      <c r="A5222" s="1">
        <v>8</v>
      </c>
      <c r="B5222" s="1">
        <v>7801</v>
      </c>
      <c r="C5222" s="1" t="s">
        <v>53</v>
      </c>
      <c r="D5222" s="1" t="s">
        <v>1541</v>
      </c>
      <c r="E5222" s="1" t="s">
        <v>1542</v>
      </c>
      <c r="F5222" s="1">
        <v>387</v>
      </c>
      <c r="G5222" s="1">
        <v>4.21</v>
      </c>
      <c r="H5222" s="1">
        <v>92</v>
      </c>
      <c r="I5222" s="1">
        <v>0</v>
      </c>
      <c r="J5222" s="1" t="s">
        <v>48</v>
      </c>
      <c r="K5222" s="9" t="str">
        <f t="shared" si="81"/>
        <v>GPA</v>
      </c>
    </row>
    <row r="5223" spans="1:11" ht="15" customHeight="1">
      <c r="A5223" s="1">
        <v>8</v>
      </c>
      <c r="B5223" s="1">
        <v>7801</v>
      </c>
      <c r="C5223" s="1" t="s">
        <v>20</v>
      </c>
      <c r="D5223" s="1" t="s">
        <v>1543</v>
      </c>
      <c r="E5223" s="1" t="s">
        <v>1544</v>
      </c>
      <c r="F5223" s="1">
        <v>580</v>
      </c>
      <c r="G5223" s="1">
        <v>121.06</v>
      </c>
      <c r="H5223" s="1">
        <v>5</v>
      </c>
      <c r="I5223" s="1">
        <v>0</v>
      </c>
      <c r="J5223" s="1" t="s">
        <v>48</v>
      </c>
      <c r="K5223" s="9" t="str">
        <f t="shared" si="81"/>
        <v>GPA</v>
      </c>
    </row>
    <row r="5224" spans="1:11" ht="15" customHeight="1">
      <c r="A5224" s="1">
        <v>8</v>
      </c>
      <c r="B5224" s="1">
        <v>7801</v>
      </c>
      <c r="C5224" s="1" t="s">
        <v>53</v>
      </c>
      <c r="D5224" s="1" t="s">
        <v>1543</v>
      </c>
      <c r="E5224" s="1" t="s">
        <v>1544</v>
      </c>
      <c r="F5224" s="1">
        <v>80</v>
      </c>
      <c r="G5224" s="1">
        <v>2.35</v>
      </c>
      <c r="H5224" s="1">
        <v>34</v>
      </c>
      <c r="I5224" s="1">
        <v>0</v>
      </c>
      <c r="J5224" s="1" t="s">
        <v>48</v>
      </c>
      <c r="K5224" s="9" t="str">
        <f t="shared" si="81"/>
        <v>GPA</v>
      </c>
    </row>
    <row r="5225" spans="1:11" ht="15" customHeight="1">
      <c r="A5225" s="1">
        <v>8</v>
      </c>
      <c r="B5225" s="1">
        <v>7801</v>
      </c>
      <c r="C5225" s="1" t="s">
        <v>53</v>
      </c>
      <c r="D5225" s="1" t="s">
        <v>1545</v>
      </c>
      <c r="E5225" s="1" t="s">
        <v>1546</v>
      </c>
      <c r="F5225" s="1">
        <v>1741</v>
      </c>
      <c r="G5225" s="1">
        <v>46.04</v>
      </c>
      <c r="H5225" s="1">
        <v>38</v>
      </c>
      <c r="I5225" s="1">
        <v>0</v>
      </c>
      <c r="J5225" s="1" t="s">
        <v>48</v>
      </c>
      <c r="K5225" s="9" t="str">
        <f t="shared" si="81"/>
        <v>GPA</v>
      </c>
    </row>
    <row r="5226" spans="1:11" ht="15" customHeight="1">
      <c r="A5226" s="1">
        <v>8</v>
      </c>
      <c r="B5226" s="1">
        <v>7801</v>
      </c>
      <c r="C5226" s="1" t="s">
        <v>18</v>
      </c>
      <c r="D5226" s="1" t="s">
        <v>1547</v>
      </c>
      <c r="E5226" s="1" t="s">
        <v>1548</v>
      </c>
      <c r="F5226" s="1">
        <v>28</v>
      </c>
      <c r="G5226" s="1">
        <v>8.43</v>
      </c>
      <c r="H5226" s="1">
        <v>3</v>
      </c>
      <c r="I5226" s="1">
        <v>0</v>
      </c>
      <c r="J5226" s="1" t="s">
        <v>48</v>
      </c>
      <c r="K5226" s="9" t="str">
        <f t="shared" si="81"/>
        <v>GPA</v>
      </c>
    </row>
    <row r="5227" spans="1:11" ht="15" customHeight="1">
      <c r="A5227" s="1">
        <v>8</v>
      </c>
      <c r="B5227" s="1">
        <v>7801</v>
      </c>
      <c r="C5227" s="1" t="s">
        <v>20</v>
      </c>
      <c r="D5227" s="1" t="s">
        <v>1547</v>
      </c>
      <c r="E5227" s="1" t="s">
        <v>1548</v>
      </c>
      <c r="F5227" s="1">
        <v>16</v>
      </c>
      <c r="G5227" s="1">
        <v>7.25</v>
      </c>
      <c r="H5227" s="1">
        <v>2</v>
      </c>
      <c r="I5227" s="1">
        <v>0</v>
      </c>
      <c r="J5227" s="1" t="s">
        <v>48</v>
      </c>
      <c r="K5227" s="9" t="str">
        <f t="shared" si="81"/>
        <v>GPA</v>
      </c>
    </row>
    <row r="5228" spans="1:11" ht="15" customHeight="1">
      <c r="A5228" s="1">
        <v>8</v>
      </c>
      <c r="B5228" s="1">
        <v>7801</v>
      </c>
      <c r="C5228" s="1" t="s">
        <v>19</v>
      </c>
      <c r="D5228" s="1" t="s">
        <v>1547</v>
      </c>
      <c r="E5228" s="1" t="s">
        <v>1548</v>
      </c>
      <c r="F5228" s="1">
        <v>231</v>
      </c>
      <c r="G5228" s="1">
        <v>27.68</v>
      </c>
      <c r="H5228" s="1">
        <v>8</v>
      </c>
      <c r="I5228" s="1">
        <v>0</v>
      </c>
      <c r="J5228" s="1" t="s">
        <v>48</v>
      </c>
      <c r="K5228" s="9" t="str">
        <f t="shared" si="81"/>
        <v>GPA</v>
      </c>
    </row>
    <row r="5229" spans="1:11" ht="15" customHeight="1">
      <c r="A5229" s="1">
        <v>8</v>
      </c>
      <c r="B5229" s="1">
        <v>7801</v>
      </c>
      <c r="C5229" s="1" t="s">
        <v>53</v>
      </c>
      <c r="D5229" s="1" t="s">
        <v>1547</v>
      </c>
      <c r="E5229" s="1" t="s">
        <v>1548</v>
      </c>
      <c r="F5229" s="1">
        <v>30</v>
      </c>
      <c r="G5229" s="1">
        <v>0.22</v>
      </c>
      <c r="H5229" s="1">
        <v>136</v>
      </c>
      <c r="I5229" s="1">
        <v>0</v>
      </c>
      <c r="J5229" s="1" t="s">
        <v>48</v>
      </c>
      <c r="K5229" s="9" t="str">
        <f t="shared" si="81"/>
        <v>GPA</v>
      </c>
    </row>
    <row r="5230" spans="1:11" ht="15" customHeight="1">
      <c r="A5230" s="1">
        <v>8</v>
      </c>
      <c r="B5230" s="1">
        <v>7801</v>
      </c>
      <c r="C5230" s="1" t="s">
        <v>18</v>
      </c>
      <c r="D5230" s="1" t="s">
        <v>1549</v>
      </c>
      <c r="E5230" s="1" t="s">
        <v>1550</v>
      </c>
      <c r="F5230" s="1">
        <v>811</v>
      </c>
      <c r="G5230" s="1">
        <v>41.8</v>
      </c>
      <c r="H5230" s="1">
        <v>19</v>
      </c>
      <c r="I5230" s="1">
        <v>0</v>
      </c>
      <c r="J5230" s="1" t="s">
        <v>48</v>
      </c>
      <c r="K5230" s="9" t="str">
        <f t="shared" si="81"/>
        <v>GPA</v>
      </c>
    </row>
    <row r="5231" spans="1:11" ht="15" customHeight="1">
      <c r="A5231" s="1">
        <v>8</v>
      </c>
      <c r="B5231" s="1">
        <v>7801</v>
      </c>
      <c r="C5231" s="1" t="s">
        <v>18</v>
      </c>
      <c r="D5231" s="1" t="s">
        <v>1551</v>
      </c>
      <c r="E5231" s="1" t="s">
        <v>1552</v>
      </c>
      <c r="F5231" s="1">
        <v>59</v>
      </c>
      <c r="G5231" s="1">
        <v>9.0299999999999994</v>
      </c>
      <c r="H5231" s="1">
        <v>7</v>
      </c>
      <c r="I5231" s="1">
        <v>0</v>
      </c>
      <c r="J5231" s="1" t="s">
        <v>48</v>
      </c>
      <c r="K5231" s="9" t="str">
        <f t="shared" si="81"/>
        <v>GPA</v>
      </c>
    </row>
    <row r="5232" spans="1:11" ht="15" customHeight="1">
      <c r="A5232" s="1">
        <v>8</v>
      </c>
      <c r="B5232" s="1">
        <v>7801</v>
      </c>
      <c r="C5232" s="1" t="s">
        <v>20</v>
      </c>
      <c r="D5232" s="1" t="s">
        <v>1551</v>
      </c>
      <c r="E5232" s="1" t="s">
        <v>1552</v>
      </c>
      <c r="F5232" s="1">
        <v>2</v>
      </c>
      <c r="G5232" s="1">
        <v>6.67</v>
      </c>
      <c r="H5232" s="1">
        <v>0</v>
      </c>
      <c r="I5232" s="1">
        <v>0</v>
      </c>
      <c r="J5232" s="1" t="s">
        <v>48</v>
      </c>
      <c r="K5232" s="9" t="str">
        <f t="shared" si="81"/>
        <v>GPA</v>
      </c>
    </row>
    <row r="5233" spans="1:11" ht="15" customHeight="1">
      <c r="A5233" s="1">
        <v>8</v>
      </c>
      <c r="B5233" s="1">
        <v>7801</v>
      </c>
      <c r="C5233" s="1" t="s">
        <v>19</v>
      </c>
      <c r="D5233" s="1" t="s">
        <v>1551</v>
      </c>
      <c r="E5233" s="1" t="s">
        <v>1552</v>
      </c>
      <c r="F5233" s="1">
        <v>85</v>
      </c>
      <c r="G5233" s="1">
        <v>15.38</v>
      </c>
      <c r="H5233" s="1">
        <v>6</v>
      </c>
      <c r="I5233" s="1">
        <v>0</v>
      </c>
      <c r="J5233" s="1" t="s">
        <v>48</v>
      </c>
      <c r="K5233" s="9" t="str">
        <f t="shared" si="81"/>
        <v>GPA</v>
      </c>
    </row>
    <row r="5234" spans="1:11" ht="15" customHeight="1">
      <c r="A5234" s="1">
        <v>8</v>
      </c>
      <c r="B5234" s="1">
        <v>7801</v>
      </c>
      <c r="C5234" s="1" t="s">
        <v>53</v>
      </c>
      <c r="D5234" s="1" t="s">
        <v>1551</v>
      </c>
      <c r="E5234" s="1" t="s">
        <v>1552</v>
      </c>
      <c r="F5234" s="1">
        <v>401</v>
      </c>
      <c r="G5234" s="1">
        <v>2.15</v>
      </c>
      <c r="H5234" s="1">
        <v>187</v>
      </c>
      <c r="I5234" s="1">
        <v>0</v>
      </c>
      <c r="J5234" s="1" t="s">
        <v>48</v>
      </c>
      <c r="K5234" s="9" t="str">
        <f t="shared" si="81"/>
        <v>GPA</v>
      </c>
    </row>
    <row r="5235" spans="1:11" ht="15" customHeight="1">
      <c r="A5235" s="1">
        <v>8</v>
      </c>
      <c r="B5235" s="1">
        <v>7801</v>
      </c>
      <c r="C5235" s="1" t="s">
        <v>20</v>
      </c>
      <c r="D5235" s="1" t="s">
        <v>1555</v>
      </c>
      <c r="E5235" s="1" t="s">
        <v>1556</v>
      </c>
      <c r="F5235" s="1">
        <v>220</v>
      </c>
      <c r="G5235" s="1">
        <v>13.22</v>
      </c>
      <c r="H5235" s="1">
        <v>17</v>
      </c>
      <c r="I5235" s="1">
        <v>0</v>
      </c>
      <c r="J5235" s="1" t="s">
        <v>48</v>
      </c>
      <c r="K5235" s="9" t="str">
        <f t="shared" si="81"/>
        <v>GPA</v>
      </c>
    </row>
    <row r="5236" spans="1:11" ht="15" customHeight="1">
      <c r="A5236" s="1">
        <v>8</v>
      </c>
      <c r="B5236" s="1">
        <v>7801</v>
      </c>
      <c r="C5236" s="1" t="s">
        <v>19</v>
      </c>
      <c r="D5236" s="1" t="s">
        <v>1555</v>
      </c>
      <c r="E5236" s="1" t="s">
        <v>1556</v>
      </c>
      <c r="F5236" s="1">
        <v>6664</v>
      </c>
      <c r="G5236" s="1">
        <v>143.31</v>
      </c>
      <c r="H5236" s="1">
        <v>47</v>
      </c>
      <c r="I5236" s="1">
        <v>0</v>
      </c>
      <c r="J5236" s="1" t="s">
        <v>48</v>
      </c>
      <c r="K5236" s="9" t="str">
        <f t="shared" si="81"/>
        <v>GPA</v>
      </c>
    </row>
    <row r="5237" spans="1:11" ht="15" customHeight="1">
      <c r="A5237" s="1">
        <v>8</v>
      </c>
      <c r="B5237" s="1">
        <v>7801</v>
      </c>
      <c r="C5237" s="1" t="s">
        <v>21</v>
      </c>
      <c r="D5237" s="1" t="s">
        <v>1557</v>
      </c>
      <c r="E5237" s="1" t="s">
        <v>1558</v>
      </c>
      <c r="F5237" s="1">
        <v>1368</v>
      </c>
      <c r="G5237" s="1">
        <v>174.83</v>
      </c>
      <c r="H5237" s="1">
        <v>8</v>
      </c>
      <c r="I5237" s="1">
        <v>0</v>
      </c>
      <c r="J5237" s="1" t="s">
        <v>48</v>
      </c>
      <c r="K5237" s="9" t="str">
        <f t="shared" si="81"/>
        <v>GPA</v>
      </c>
    </row>
    <row r="5238" spans="1:11" ht="15" customHeight="1">
      <c r="A5238" s="1">
        <v>8</v>
      </c>
      <c r="B5238" s="1">
        <v>7801</v>
      </c>
      <c r="C5238" s="1" t="s">
        <v>18</v>
      </c>
      <c r="D5238" s="1" t="s">
        <v>4316</v>
      </c>
      <c r="E5238" s="1" t="s">
        <v>4317</v>
      </c>
      <c r="F5238" s="1">
        <v>368</v>
      </c>
      <c r="G5238" s="1">
        <v>14.06</v>
      </c>
      <c r="H5238" s="1">
        <v>26</v>
      </c>
      <c r="I5238" s="1">
        <v>0</v>
      </c>
      <c r="J5238" s="1" t="s">
        <v>48</v>
      </c>
      <c r="K5238" s="9" t="str">
        <f t="shared" si="81"/>
        <v>GPA</v>
      </c>
    </row>
    <row r="5239" spans="1:11" ht="15" customHeight="1">
      <c r="A5239" s="1">
        <v>8</v>
      </c>
      <c r="B5239" s="1">
        <v>7801</v>
      </c>
      <c r="C5239" s="1" t="s">
        <v>21</v>
      </c>
      <c r="D5239" s="1" t="s">
        <v>1559</v>
      </c>
      <c r="E5239" s="1" t="s">
        <v>1560</v>
      </c>
      <c r="F5239" s="1">
        <v>1723</v>
      </c>
      <c r="G5239" s="1">
        <v>145.66999999999999</v>
      </c>
      <c r="H5239" s="1">
        <v>12</v>
      </c>
      <c r="I5239" s="1">
        <v>0</v>
      </c>
      <c r="J5239" s="1" t="s">
        <v>48</v>
      </c>
      <c r="K5239" s="9" t="str">
        <f t="shared" si="81"/>
        <v>GPA</v>
      </c>
    </row>
    <row r="5240" spans="1:11" ht="15" customHeight="1">
      <c r="A5240" s="1">
        <v>8</v>
      </c>
      <c r="B5240" s="1">
        <v>7801</v>
      </c>
      <c r="C5240" s="1" t="s">
        <v>20</v>
      </c>
      <c r="D5240" s="1" t="s">
        <v>4318</v>
      </c>
      <c r="E5240" s="1" t="s">
        <v>4319</v>
      </c>
      <c r="F5240" s="1">
        <v>128</v>
      </c>
      <c r="G5240" s="1">
        <v>13.34</v>
      </c>
      <c r="H5240" s="1">
        <v>10</v>
      </c>
      <c r="I5240" s="1">
        <v>0</v>
      </c>
      <c r="J5240" s="1" t="s">
        <v>48</v>
      </c>
      <c r="K5240" s="9" t="str">
        <f t="shared" si="81"/>
        <v>GPA</v>
      </c>
    </row>
    <row r="5241" spans="1:11" ht="15" customHeight="1">
      <c r="A5241" s="1">
        <v>8</v>
      </c>
      <c r="B5241" s="1">
        <v>7801</v>
      </c>
      <c r="C5241" s="1" t="s">
        <v>19</v>
      </c>
      <c r="D5241" s="1" t="s">
        <v>4318</v>
      </c>
      <c r="E5241" s="1" t="s">
        <v>4319</v>
      </c>
      <c r="F5241" s="1">
        <v>32</v>
      </c>
      <c r="G5241" s="1">
        <v>6.7</v>
      </c>
      <c r="H5241" s="1">
        <v>5</v>
      </c>
      <c r="I5241" s="1">
        <v>0</v>
      </c>
      <c r="J5241" s="1" t="s">
        <v>48</v>
      </c>
      <c r="K5241" s="9" t="str">
        <f t="shared" si="81"/>
        <v>GPA</v>
      </c>
    </row>
    <row r="5242" spans="1:11" ht="15" customHeight="1">
      <c r="A5242" s="1">
        <v>8</v>
      </c>
      <c r="B5242" s="1">
        <v>7801</v>
      </c>
      <c r="C5242" s="1" t="s">
        <v>53</v>
      </c>
      <c r="D5242" s="1" t="s">
        <v>4318</v>
      </c>
      <c r="E5242" s="1" t="s">
        <v>4319</v>
      </c>
      <c r="F5242" s="1">
        <v>512</v>
      </c>
      <c r="G5242" s="1">
        <v>18.2</v>
      </c>
      <c r="H5242" s="1">
        <v>28</v>
      </c>
      <c r="I5242" s="1">
        <v>0</v>
      </c>
      <c r="J5242" s="1" t="s">
        <v>48</v>
      </c>
      <c r="K5242" s="9" t="str">
        <f t="shared" si="81"/>
        <v>GPA</v>
      </c>
    </row>
    <row r="5243" spans="1:11" ht="15" customHeight="1">
      <c r="A5243" s="1">
        <v>8</v>
      </c>
      <c r="B5243" s="1">
        <v>7801</v>
      </c>
      <c r="C5243" s="1" t="s">
        <v>18</v>
      </c>
      <c r="D5243" s="1" t="s">
        <v>1563</v>
      </c>
      <c r="E5243" s="1" t="s">
        <v>1564</v>
      </c>
      <c r="F5243" s="1">
        <v>1286</v>
      </c>
      <c r="G5243" s="1">
        <v>85.92</v>
      </c>
      <c r="H5243" s="1">
        <v>15</v>
      </c>
      <c r="I5243" s="1">
        <v>0</v>
      </c>
      <c r="J5243" s="1" t="s">
        <v>48</v>
      </c>
      <c r="K5243" s="9" t="str">
        <f t="shared" si="81"/>
        <v>GPA</v>
      </c>
    </row>
    <row r="5244" spans="1:11" ht="15" customHeight="1">
      <c r="A5244" s="1">
        <v>8</v>
      </c>
      <c r="B5244" s="1">
        <v>7801</v>
      </c>
      <c r="C5244" s="1" t="s">
        <v>53</v>
      </c>
      <c r="D5244" s="1" t="s">
        <v>1563</v>
      </c>
      <c r="E5244" s="1" t="s">
        <v>1564</v>
      </c>
      <c r="F5244" s="1">
        <v>148</v>
      </c>
      <c r="G5244" s="1">
        <v>0.88</v>
      </c>
      <c r="H5244" s="1">
        <v>168</v>
      </c>
      <c r="I5244" s="1">
        <v>0</v>
      </c>
      <c r="J5244" s="1" t="s">
        <v>48</v>
      </c>
      <c r="K5244" s="9" t="str">
        <f t="shared" si="81"/>
        <v>GPA</v>
      </c>
    </row>
    <row r="5245" spans="1:11" ht="15" customHeight="1">
      <c r="A5245" s="1">
        <v>8</v>
      </c>
      <c r="B5245" s="1">
        <v>7801</v>
      </c>
      <c r="C5245" s="1" t="s">
        <v>18</v>
      </c>
      <c r="D5245" s="1" t="s">
        <v>1565</v>
      </c>
      <c r="E5245" s="1" t="s">
        <v>1566</v>
      </c>
      <c r="F5245" s="1">
        <v>166</v>
      </c>
      <c r="G5245" s="1">
        <v>7.72</v>
      </c>
      <c r="H5245" s="1">
        <v>22</v>
      </c>
      <c r="I5245" s="1">
        <v>0</v>
      </c>
      <c r="J5245" s="1" t="s">
        <v>48</v>
      </c>
      <c r="K5245" s="9" t="str">
        <f t="shared" si="81"/>
        <v>GPA</v>
      </c>
    </row>
    <row r="5246" spans="1:11" ht="15" customHeight="1">
      <c r="A5246" s="1">
        <v>8</v>
      </c>
      <c r="B5246" s="1">
        <v>7801</v>
      </c>
      <c r="C5246" s="1" t="s">
        <v>18</v>
      </c>
      <c r="D5246" s="1" t="s">
        <v>1569</v>
      </c>
      <c r="E5246" s="1" t="s">
        <v>1570</v>
      </c>
      <c r="F5246" s="1">
        <v>227</v>
      </c>
      <c r="G5246" s="1">
        <v>22.85</v>
      </c>
      <c r="H5246" s="1">
        <v>10</v>
      </c>
      <c r="I5246" s="1">
        <v>0</v>
      </c>
      <c r="J5246" s="1" t="s">
        <v>48</v>
      </c>
      <c r="K5246" s="9" t="str">
        <f t="shared" si="81"/>
        <v>GPA</v>
      </c>
    </row>
    <row r="5247" spans="1:11" ht="15" customHeight="1">
      <c r="A5247" s="1">
        <v>8</v>
      </c>
      <c r="B5247" s="1">
        <v>7801</v>
      </c>
      <c r="C5247" s="1" t="s">
        <v>20</v>
      </c>
      <c r="D5247" s="1" t="s">
        <v>1569</v>
      </c>
      <c r="E5247" s="1" t="s">
        <v>1570</v>
      </c>
      <c r="F5247" s="1">
        <v>47</v>
      </c>
      <c r="G5247" s="1">
        <v>8.43</v>
      </c>
      <c r="H5247" s="1">
        <v>6</v>
      </c>
      <c r="I5247" s="1">
        <v>0</v>
      </c>
      <c r="J5247" s="1" t="s">
        <v>48</v>
      </c>
      <c r="K5247" s="9" t="str">
        <f t="shared" si="81"/>
        <v>GPA</v>
      </c>
    </row>
    <row r="5248" spans="1:11" ht="15" customHeight="1">
      <c r="A5248" s="1">
        <v>8</v>
      </c>
      <c r="B5248" s="1">
        <v>7801</v>
      </c>
      <c r="C5248" s="1" t="s">
        <v>53</v>
      </c>
      <c r="D5248" s="1" t="s">
        <v>1569</v>
      </c>
      <c r="E5248" s="1" t="s">
        <v>1570</v>
      </c>
      <c r="F5248" s="1">
        <v>195</v>
      </c>
      <c r="G5248" s="1">
        <v>2.79</v>
      </c>
      <c r="H5248" s="1">
        <v>70</v>
      </c>
      <c r="I5248" s="1">
        <v>0</v>
      </c>
      <c r="J5248" s="1" t="s">
        <v>48</v>
      </c>
      <c r="K5248" s="9" t="str">
        <f t="shared" si="81"/>
        <v>GPA</v>
      </c>
    </row>
    <row r="5249" spans="1:11" ht="15" customHeight="1">
      <c r="A5249" s="1">
        <v>8</v>
      </c>
      <c r="B5249" s="1">
        <v>7801</v>
      </c>
      <c r="C5249" s="1" t="s">
        <v>18</v>
      </c>
      <c r="D5249" s="1" t="s">
        <v>1571</v>
      </c>
      <c r="E5249" s="1" t="s">
        <v>1572</v>
      </c>
      <c r="F5249" s="1">
        <v>1238</v>
      </c>
      <c r="G5249" s="1">
        <v>54.66</v>
      </c>
      <c r="H5249" s="1">
        <v>23</v>
      </c>
      <c r="I5249" s="1">
        <v>0</v>
      </c>
      <c r="J5249" s="1" t="s">
        <v>48</v>
      </c>
      <c r="K5249" s="9" t="str">
        <f t="shared" si="81"/>
        <v>GPA</v>
      </c>
    </row>
    <row r="5250" spans="1:11" ht="15" customHeight="1">
      <c r="A5250" s="1">
        <v>8</v>
      </c>
      <c r="B5250" s="1">
        <v>7801</v>
      </c>
      <c r="C5250" s="1" t="s">
        <v>19</v>
      </c>
      <c r="D5250" s="1" t="s">
        <v>1573</v>
      </c>
      <c r="E5250" s="1" t="s">
        <v>1574</v>
      </c>
      <c r="F5250" s="1">
        <v>5346</v>
      </c>
      <c r="G5250" s="1">
        <v>143.94999999999999</v>
      </c>
      <c r="H5250" s="1">
        <v>37</v>
      </c>
      <c r="I5250" s="1">
        <v>0</v>
      </c>
      <c r="J5250" s="1" t="s">
        <v>48</v>
      </c>
      <c r="K5250" s="9" t="str">
        <f t="shared" ref="K5250:K5313" si="82">IF(J5250&lt;&gt;"",IF(OR(UPPER(J5250)="TERCEIRO",UPPER(J5250)="TERCEIRA"),"TERCEIRA",IF(UPPER(J5250)="GPA","GPA",J5250)),IF(LEFT(D5250,1)="T","TERCEIRA","GPA"))</f>
        <v>GPA</v>
      </c>
    </row>
    <row r="5251" spans="1:11" ht="15" customHeight="1">
      <c r="A5251" s="1">
        <v>8</v>
      </c>
      <c r="B5251" s="1">
        <v>7801</v>
      </c>
      <c r="C5251" s="1" t="s">
        <v>18</v>
      </c>
      <c r="D5251" s="1" t="s">
        <v>1575</v>
      </c>
      <c r="E5251" s="1" t="s">
        <v>1576</v>
      </c>
      <c r="F5251" s="1">
        <v>1760</v>
      </c>
      <c r="G5251" s="1">
        <v>62.71</v>
      </c>
      <c r="H5251" s="1">
        <v>28</v>
      </c>
      <c r="I5251" s="1">
        <v>0</v>
      </c>
      <c r="J5251" s="1" t="s">
        <v>48</v>
      </c>
      <c r="K5251" s="9" t="str">
        <f t="shared" si="82"/>
        <v>GPA</v>
      </c>
    </row>
    <row r="5252" spans="1:11" ht="15" customHeight="1">
      <c r="A5252" s="1">
        <v>8</v>
      </c>
      <c r="B5252" s="1">
        <v>7801</v>
      </c>
      <c r="C5252" s="1" t="s">
        <v>53</v>
      </c>
      <c r="D5252" s="1" t="s">
        <v>1575</v>
      </c>
      <c r="E5252" s="1" t="s">
        <v>1576</v>
      </c>
      <c r="F5252" s="1">
        <v>59</v>
      </c>
      <c r="G5252" s="1">
        <v>0.95</v>
      </c>
      <c r="H5252" s="1">
        <v>62</v>
      </c>
      <c r="I5252" s="1">
        <v>0</v>
      </c>
      <c r="J5252" s="1" t="s">
        <v>48</v>
      </c>
      <c r="K5252" s="9" t="str">
        <f t="shared" si="82"/>
        <v>GPA</v>
      </c>
    </row>
    <row r="5253" spans="1:11" ht="15" customHeight="1">
      <c r="A5253" s="1">
        <v>8</v>
      </c>
      <c r="B5253" s="1">
        <v>7801</v>
      </c>
      <c r="C5253" s="1" t="s">
        <v>19</v>
      </c>
      <c r="D5253" s="1" t="s">
        <v>1577</v>
      </c>
      <c r="E5253" s="1" t="s">
        <v>1578</v>
      </c>
      <c r="F5253" s="1">
        <v>2123</v>
      </c>
      <c r="G5253" s="1">
        <v>125.37</v>
      </c>
      <c r="H5253" s="1">
        <v>17</v>
      </c>
      <c r="I5253" s="1">
        <v>0</v>
      </c>
      <c r="J5253" s="1" t="s">
        <v>48</v>
      </c>
      <c r="K5253" s="9" t="str">
        <f t="shared" si="82"/>
        <v>GPA</v>
      </c>
    </row>
    <row r="5254" spans="1:11" ht="15" customHeight="1">
      <c r="A5254" s="1">
        <v>8</v>
      </c>
      <c r="B5254" s="1">
        <v>7801</v>
      </c>
      <c r="C5254" s="1" t="s">
        <v>53</v>
      </c>
      <c r="D5254" s="1" t="s">
        <v>1579</v>
      </c>
      <c r="E5254" s="1" t="s">
        <v>1580</v>
      </c>
      <c r="F5254" s="1">
        <v>113</v>
      </c>
      <c r="G5254" s="1">
        <v>3.77</v>
      </c>
      <c r="H5254" s="1">
        <v>30</v>
      </c>
      <c r="I5254" s="1">
        <v>0</v>
      </c>
      <c r="J5254" s="1" t="s">
        <v>48</v>
      </c>
      <c r="K5254" s="9" t="str">
        <f t="shared" si="82"/>
        <v>GPA</v>
      </c>
    </row>
    <row r="5255" spans="1:11" ht="15" customHeight="1">
      <c r="A5255" s="1">
        <v>8</v>
      </c>
      <c r="B5255" s="1">
        <v>7801</v>
      </c>
      <c r="C5255" s="1" t="s">
        <v>18</v>
      </c>
      <c r="D5255" s="1" t="s">
        <v>1581</v>
      </c>
      <c r="E5255" s="1" t="s">
        <v>1582</v>
      </c>
      <c r="F5255" s="1">
        <v>758</v>
      </c>
      <c r="G5255" s="1">
        <v>74.84</v>
      </c>
      <c r="H5255" s="1">
        <v>10</v>
      </c>
      <c r="I5255" s="1">
        <v>0</v>
      </c>
      <c r="J5255" s="1" t="s">
        <v>48</v>
      </c>
      <c r="K5255" s="9" t="str">
        <f t="shared" si="82"/>
        <v>GPA</v>
      </c>
    </row>
    <row r="5256" spans="1:11" ht="15" customHeight="1">
      <c r="A5256" s="1">
        <v>8</v>
      </c>
      <c r="B5256" s="1">
        <v>7801</v>
      </c>
      <c r="C5256" s="1" t="s">
        <v>53</v>
      </c>
      <c r="D5256" s="1" t="s">
        <v>1581</v>
      </c>
      <c r="E5256" s="1" t="s">
        <v>1582</v>
      </c>
      <c r="F5256" s="1">
        <v>112</v>
      </c>
      <c r="G5256" s="1">
        <v>3.65</v>
      </c>
      <c r="H5256" s="1">
        <v>31</v>
      </c>
      <c r="I5256" s="1">
        <v>0</v>
      </c>
      <c r="J5256" s="1" t="s">
        <v>48</v>
      </c>
      <c r="K5256" s="9" t="str">
        <f t="shared" si="82"/>
        <v>GPA</v>
      </c>
    </row>
    <row r="5257" spans="1:11" ht="15" customHeight="1">
      <c r="A5257" s="1">
        <v>8</v>
      </c>
      <c r="B5257" s="1">
        <v>7801</v>
      </c>
      <c r="C5257" s="1" t="s">
        <v>53</v>
      </c>
      <c r="D5257" s="1" t="s">
        <v>1583</v>
      </c>
      <c r="E5257" s="1" t="s">
        <v>1584</v>
      </c>
      <c r="F5257" s="1">
        <v>8224</v>
      </c>
      <c r="G5257" s="1">
        <v>118.62</v>
      </c>
      <c r="H5257" s="1">
        <v>69</v>
      </c>
      <c r="I5257" s="1">
        <v>0</v>
      </c>
      <c r="J5257" s="1" t="s">
        <v>48</v>
      </c>
      <c r="K5257" s="9" t="str">
        <f t="shared" si="82"/>
        <v>GPA</v>
      </c>
    </row>
    <row r="5258" spans="1:11" ht="15" customHeight="1">
      <c r="A5258" s="1">
        <v>8</v>
      </c>
      <c r="B5258" s="1">
        <v>7801</v>
      </c>
      <c r="C5258" s="1" t="s">
        <v>19</v>
      </c>
      <c r="D5258" s="1" t="s">
        <v>1585</v>
      </c>
      <c r="E5258" s="1" t="s">
        <v>1586</v>
      </c>
      <c r="F5258" s="1">
        <v>96</v>
      </c>
      <c r="G5258" s="1">
        <v>10.28</v>
      </c>
      <c r="H5258" s="1">
        <v>9</v>
      </c>
      <c r="I5258" s="1">
        <v>0</v>
      </c>
      <c r="J5258" s="1" t="s">
        <v>48</v>
      </c>
      <c r="K5258" s="9" t="str">
        <f t="shared" si="82"/>
        <v>GPA</v>
      </c>
    </row>
    <row r="5259" spans="1:11" ht="15" customHeight="1">
      <c r="A5259" s="1">
        <v>8</v>
      </c>
      <c r="B5259" s="1">
        <v>7801</v>
      </c>
      <c r="C5259" s="1" t="s">
        <v>53</v>
      </c>
      <c r="D5259" s="1" t="s">
        <v>1585</v>
      </c>
      <c r="E5259" s="1" t="s">
        <v>1586</v>
      </c>
      <c r="F5259" s="1">
        <v>981</v>
      </c>
      <c r="G5259" s="1">
        <v>26.21</v>
      </c>
      <c r="H5259" s="1">
        <v>37</v>
      </c>
      <c r="I5259" s="1">
        <v>0</v>
      </c>
      <c r="J5259" s="1" t="s">
        <v>48</v>
      </c>
      <c r="K5259" s="9" t="str">
        <f t="shared" si="82"/>
        <v>GPA</v>
      </c>
    </row>
    <row r="5260" spans="1:11" ht="15" customHeight="1">
      <c r="A5260" s="1">
        <v>8</v>
      </c>
      <c r="B5260" s="1">
        <v>7801</v>
      </c>
      <c r="C5260" s="1" t="s">
        <v>20</v>
      </c>
      <c r="D5260" s="1" t="s">
        <v>1587</v>
      </c>
      <c r="E5260" s="1" t="s">
        <v>1588</v>
      </c>
      <c r="F5260" s="1">
        <v>1530</v>
      </c>
      <c r="G5260" s="1">
        <v>88.37</v>
      </c>
      <c r="H5260" s="1">
        <v>17</v>
      </c>
      <c r="I5260" s="1">
        <v>0</v>
      </c>
      <c r="J5260" s="1" t="s">
        <v>48</v>
      </c>
      <c r="K5260" s="9" t="str">
        <f t="shared" si="82"/>
        <v>GPA</v>
      </c>
    </row>
    <row r="5261" spans="1:11" ht="15" customHeight="1">
      <c r="A5261" s="1">
        <v>8</v>
      </c>
      <c r="B5261" s="1">
        <v>7801</v>
      </c>
      <c r="C5261" s="1" t="s">
        <v>53</v>
      </c>
      <c r="D5261" s="1" t="s">
        <v>1587</v>
      </c>
      <c r="E5261" s="1" t="s">
        <v>1588</v>
      </c>
      <c r="F5261" s="1">
        <v>1092</v>
      </c>
      <c r="G5261" s="1">
        <v>14.4</v>
      </c>
      <c r="H5261" s="1">
        <v>76</v>
      </c>
      <c r="I5261" s="1">
        <v>0</v>
      </c>
      <c r="J5261" s="1" t="s">
        <v>48</v>
      </c>
      <c r="K5261" s="9" t="str">
        <f t="shared" si="82"/>
        <v>GPA</v>
      </c>
    </row>
    <row r="5262" spans="1:11" ht="15" customHeight="1">
      <c r="A5262" s="1">
        <v>8</v>
      </c>
      <c r="B5262" s="1">
        <v>7801</v>
      </c>
      <c r="C5262" s="1" t="s">
        <v>20</v>
      </c>
      <c r="D5262" s="1" t="s">
        <v>1589</v>
      </c>
      <c r="E5262" s="1" t="s">
        <v>1590</v>
      </c>
      <c r="F5262" s="1">
        <v>36</v>
      </c>
      <c r="G5262" s="1">
        <v>3.3</v>
      </c>
      <c r="H5262" s="1">
        <v>11</v>
      </c>
      <c r="I5262" s="1">
        <v>0</v>
      </c>
      <c r="J5262" s="1" t="s">
        <v>48</v>
      </c>
      <c r="K5262" s="9" t="str">
        <f t="shared" si="82"/>
        <v>GPA</v>
      </c>
    </row>
    <row r="5263" spans="1:11" ht="15" customHeight="1">
      <c r="A5263" s="1">
        <v>8</v>
      </c>
      <c r="B5263" s="1">
        <v>7801</v>
      </c>
      <c r="C5263" s="1" t="s">
        <v>20</v>
      </c>
      <c r="D5263" s="1" t="s">
        <v>1591</v>
      </c>
      <c r="E5263" s="1" t="s">
        <v>1592</v>
      </c>
      <c r="F5263" s="1">
        <v>215</v>
      </c>
      <c r="G5263" s="1">
        <v>27.68</v>
      </c>
      <c r="H5263" s="1">
        <v>8</v>
      </c>
      <c r="I5263" s="1">
        <v>0</v>
      </c>
      <c r="J5263" s="1" t="s">
        <v>48</v>
      </c>
      <c r="K5263" s="9" t="str">
        <f t="shared" si="82"/>
        <v>GPA</v>
      </c>
    </row>
    <row r="5264" spans="1:11" ht="15" customHeight="1">
      <c r="A5264" s="1">
        <v>8</v>
      </c>
      <c r="B5264" s="1">
        <v>7801</v>
      </c>
      <c r="C5264" s="1" t="s">
        <v>20</v>
      </c>
      <c r="D5264" s="1" t="s">
        <v>4320</v>
      </c>
      <c r="E5264" s="1" t="s">
        <v>4321</v>
      </c>
      <c r="F5264" s="1">
        <v>1</v>
      </c>
      <c r="G5264" s="1">
        <v>6.67</v>
      </c>
      <c r="H5264" s="1">
        <v>0</v>
      </c>
      <c r="I5264" s="1">
        <v>0</v>
      </c>
      <c r="J5264" s="1" t="s">
        <v>48</v>
      </c>
      <c r="K5264" s="9" t="str">
        <f t="shared" si="82"/>
        <v>GPA</v>
      </c>
    </row>
    <row r="5265" spans="1:11" ht="15" customHeight="1">
      <c r="A5265" s="1">
        <v>8</v>
      </c>
      <c r="B5265" s="1">
        <v>7801</v>
      </c>
      <c r="C5265" s="1" t="s">
        <v>20</v>
      </c>
      <c r="D5265" s="1" t="s">
        <v>1593</v>
      </c>
      <c r="E5265" s="1" t="s">
        <v>1594</v>
      </c>
      <c r="F5265" s="1">
        <v>2311</v>
      </c>
      <c r="G5265" s="1">
        <v>133.66999999999999</v>
      </c>
      <c r="H5265" s="1">
        <v>17</v>
      </c>
      <c r="I5265" s="1">
        <v>0</v>
      </c>
      <c r="J5265" s="1" t="s">
        <v>48</v>
      </c>
      <c r="K5265" s="9" t="str">
        <f t="shared" si="82"/>
        <v>GPA</v>
      </c>
    </row>
    <row r="5266" spans="1:11" ht="15" customHeight="1">
      <c r="A5266" s="1">
        <v>8</v>
      </c>
      <c r="B5266" s="1">
        <v>7801</v>
      </c>
      <c r="C5266" s="1" t="s">
        <v>19</v>
      </c>
      <c r="D5266" s="1" t="s">
        <v>1593</v>
      </c>
      <c r="E5266" s="1" t="s">
        <v>1594</v>
      </c>
      <c r="F5266" s="1">
        <v>14</v>
      </c>
      <c r="G5266" s="1">
        <v>0.49</v>
      </c>
      <c r="H5266" s="1">
        <v>29</v>
      </c>
      <c r="I5266" s="1">
        <v>0</v>
      </c>
      <c r="J5266" s="1" t="s">
        <v>48</v>
      </c>
      <c r="K5266" s="9" t="str">
        <f t="shared" si="82"/>
        <v>GPA</v>
      </c>
    </row>
    <row r="5267" spans="1:11" ht="15" customHeight="1">
      <c r="A5267" s="1">
        <v>8</v>
      </c>
      <c r="B5267" s="1">
        <v>7801</v>
      </c>
      <c r="C5267" s="1" t="s">
        <v>53</v>
      </c>
      <c r="D5267" s="1" t="s">
        <v>1593</v>
      </c>
      <c r="E5267" s="1" t="s">
        <v>1594</v>
      </c>
      <c r="F5267" s="1">
        <v>283</v>
      </c>
      <c r="G5267" s="1">
        <v>3.56</v>
      </c>
      <c r="H5267" s="1">
        <v>79</v>
      </c>
      <c r="I5267" s="1">
        <v>0</v>
      </c>
      <c r="J5267" s="1" t="s">
        <v>48</v>
      </c>
      <c r="K5267" s="9" t="str">
        <f t="shared" si="82"/>
        <v>GPA</v>
      </c>
    </row>
    <row r="5268" spans="1:11" ht="15" customHeight="1">
      <c r="A5268" s="1">
        <v>8</v>
      </c>
      <c r="B5268" s="1">
        <v>7801</v>
      </c>
      <c r="C5268" s="1" t="s">
        <v>53</v>
      </c>
      <c r="D5268" s="1" t="s">
        <v>1595</v>
      </c>
      <c r="E5268" s="1" t="s">
        <v>1596</v>
      </c>
      <c r="F5268" s="1">
        <v>6433</v>
      </c>
      <c r="G5268" s="1">
        <v>112.28</v>
      </c>
      <c r="H5268" s="1">
        <v>57</v>
      </c>
      <c r="I5268" s="1">
        <v>0</v>
      </c>
      <c r="J5268" s="1" t="s">
        <v>48</v>
      </c>
      <c r="K5268" s="9" t="str">
        <f t="shared" si="82"/>
        <v>GPA</v>
      </c>
    </row>
    <row r="5269" spans="1:11" ht="15" customHeight="1">
      <c r="A5269" s="1">
        <v>8</v>
      </c>
      <c r="B5269" s="1">
        <v>7801</v>
      </c>
      <c r="C5269" s="1" t="s">
        <v>20</v>
      </c>
      <c r="D5269" s="1" t="s">
        <v>1597</v>
      </c>
      <c r="E5269" s="1" t="s">
        <v>1598</v>
      </c>
      <c r="F5269" s="1">
        <v>483</v>
      </c>
      <c r="G5269" s="1">
        <v>24.66</v>
      </c>
      <c r="H5269" s="1">
        <v>20</v>
      </c>
      <c r="I5269" s="1">
        <v>0</v>
      </c>
      <c r="J5269" s="1" t="s">
        <v>48</v>
      </c>
      <c r="K5269" s="9" t="str">
        <f t="shared" si="82"/>
        <v>GPA</v>
      </c>
    </row>
    <row r="5270" spans="1:11" ht="15" customHeight="1">
      <c r="A5270" s="1">
        <v>8</v>
      </c>
      <c r="B5270" s="1">
        <v>7801</v>
      </c>
      <c r="C5270" s="1" t="s">
        <v>53</v>
      </c>
      <c r="D5270" s="1" t="s">
        <v>1597</v>
      </c>
      <c r="E5270" s="1" t="s">
        <v>1598</v>
      </c>
      <c r="F5270" s="1">
        <v>206</v>
      </c>
      <c r="G5270" s="1">
        <v>5.62</v>
      </c>
      <c r="H5270" s="1">
        <v>37</v>
      </c>
      <c r="I5270" s="1">
        <v>0</v>
      </c>
      <c r="J5270" s="1" t="s">
        <v>48</v>
      </c>
      <c r="K5270" s="9" t="str">
        <f t="shared" si="82"/>
        <v>GPA</v>
      </c>
    </row>
    <row r="5271" spans="1:11" ht="15" customHeight="1">
      <c r="A5271" s="1">
        <v>8</v>
      </c>
      <c r="B5271" s="1">
        <v>7801</v>
      </c>
      <c r="C5271" s="1" t="s">
        <v>20</v>
      </c>
      <c r="D5271" s="1" t="s">
        <v>1601</v>
      </c>
      <c r="E5271" s="1" t="s">
        <v>1602</v>
      </c>
      <c r="F5271" s="1">
        <v>1154</v>
      </c>
      <c r="G5271" s="1">
        <v>100.45</v>
      </c>
      <c r="H5271" s="1">
        <v>11</v>
      </c>
      <c r="I5271" s="1">
        <v>0</v>
      </c>
      <c r="J5271" s="1" t="s">
        <v>48</v>
      </c>
      <c r="K5271" s="9" t="str">
        <f t="shared" si="82"/>
        <v>GPA</v>
      </c>
    </row>
    <row r="5272" spans="1:11" ht="15" customHeight="1">
      <c r="A5272" s="1">
        <v>8</v>
      </c>
      <c r="B5272" s="1">
        <v>7801</v>
      </c>
      <c r="C5272" s="1" t="s">
        <v>53</v>
      </c>
      <c r="D5272" s="1" t="s">
        <v>1601</v>
      </c>
      <c r="E5272" s="1" t="s">
        <v>1602</v>
      </c>
      <c r="F5272" s="1">
        <v>122</v>
      </c>
      <c r="G5272" s="1">
        <v>6.99</v>
      </c>
      <c r="H5272" s="1">
        <v>17</v>
      </c>
      <c r="I5272" s="1">
        <v>0</v>
      </c>
      <c r="J5272" s="1" t="s">
        <v>48</v>
      </c>
      <c r="K5272" s="9" t="str">
        <f t="shared" si="82"/>
        <v>GPA</v>
      </c>
    </row>
    <row r="5273" spans="1:11" ht="15" customHeight="1">
      <c r="A5273" s="1">
        <v>8</v>
      </c>
      <c r="B5273" s="1">
        <v>7801</v>
      </c>
      <c r="C5273" s="1" t="s">
        <v>21</v>
      </c>
      <c r="D5273" s="1" t="s">
        <v>1603</v>
      </c>
      <c r="E5273" s="1" t="s">
        <v>1604</v>
      </c>
      <c r="F5273" s="1">
        <v>1758</v>
      </c>
      <c r="G5273" s="1">
        <v>152.72</v>
      </c>
      <c r="H5273" s="1">
        <v>12</v>
      </c>
      <c r="I5273" s="1">
        <v>0</v>
      </c>
      <c r="J5273" s="1" t="s">
        <v>48</v>
      </c>
      <c r="K5273" s="9" t="str">
        <f t="shared" si="82"/>
        <v>GPA</v>
      </c>
    </row>
    <row r="5274" spans="1:11" ht="15" customHeight="1">
      <c r="A5274" s="1">
        <v>8</v>
      </c>
      <c r="B5274" s="1">
        <v>7801</v>
      </c>
      <c r="C5274" s="1" t="s">
        <v>20</v>
      </c>
      <c r="D5274" s="1" t="s">
        <v>1605</v>
      </c>
      <c r="E5274" s="1" t="s">
        <v>1606</v>
      </c>
      <c r="F5274" s="1">
        <v>2257</v>
      </c>
      <c r="G5274" s="1">
        <v>114.8</v>
      </c>
      <c r="H5274" s="1">
        <v>20</v>
      </c>
      <c r="I5274" s="1">
        <v>0</v>
      </c>
      <c r="J5274" s="1" t="s">
        <v>48</v>
      </c>
      <c r="K5274" s="9" t="str">
        <f t="shared" si="82"/>
        <v>GPA</v>
      </c>
    </row>
    <row r="5275" spans="1:11" ht="15" customHeight="1">
      <c r="A5275" s="1">
        <v>8</v>
      </c>
      <c r="B5275" s="1">
        <v>7801</v>
      </c>
      <c r="C5275" s="1" t="s">
        <v>53</v>
      </c>
      <c r="D5275" s="1" t="s">
        <v>1605</v>
      </c>
      <c r="E5275" s="1" t="s">
        <v>1606</v>
      </c>
      <c r="F5275" s="1">
        <v>795</v>
      </c>
      <c r="G5275" s="1">
        <v>11.92</v>
      </c>
      <c r="H5275" s="1">
        <v>67</v>
      </c>
      <c r="I5275" s="1">
        <v>0</v>
      </c>
      <c r="J5275" s="1" t="s">
        <v>48</v>
      </c>
      <c r="K5275" s="9" t="str">
        <f t="shared" si="82"/>
        <v>GPA</v>
      </c>
    </row>
    <row r="5276" spans="1:11" ht="15" customHeight="1">
      <c r="A5276" s="1">
        <v>8</v>
      </c>
      <c r="B5276" s="1">
        <v>7801</v>
      </c>
      <c r="C5276" s="1" t="s">
        <v>20</v>
      </c>
      <c r="D5276" s="1" t="s">
        <v>1607</v>
      </c>
      <c r="E5276" s="1" t="s">
        <v>1608</v>
      </c>
      <c r="F5276" s="1">
        <v>243</v>
      </c>
      <c r="G5276" s="1">
        <v>22.42</v>
      </c>
      <c r="H5276" s="1">
        <v>11</v>
      </c>
      <c r="I5276" s="1">
        <v>0</v>
      </c>
      <c r="J5276" s="1" t="s">
        <v>48</v>
      </c>
      <c r="K5276" s="9" t="str">
        <f t="shared" si="82"/>
        <v>GPA</v>
      </c>
    </row>
    <row r="5277" spans="1:11" ht="15" customHeight="1">
      <c r="A5277" s="1">
        <v>8</v>
      </c>
      <c r="B5277" s="1">
        <v>7801</v>
      </c>
      <c r="C5277" s="1" t="s">
        <v>53</v>
      </c>
      <c r="D5277" s="1" t="s">
        <v>1607</v>
      </c>
      <c r="E5277" s="1" t="s">
        <v>1608</v>
      </c>
      <c r="F5277" s="1">
        <v>4673</v>
      </c>
      <c r="G5277" s="1">
        <v>69.739999999999995</v>
      </c>
      <c r="H5277" s="1">
        <v>67</v>
      </c>
      <c r="I5277" s="1">
        <v>0</v>
      </c>
      <c r="J5277" s="1" t="s">
        <v>48</v>
      </c>
      <c r="K5277" s="9" t="str">
        <f t="shared" si="82"/>
        <v>GPA</v>
      </c>
    </row>
    <row r="5278" spans="1:11" ht="15" customHeight="1">
      <c r="A5278" s="1">
        <v>8</v>
      </c>
      <c r="B5278" s="1">
        <v>7801</v>
      </c>
      <c r="C5278" s="1" t="s">
        <v>20</v>
      </c>
      <c r="D5278" s="1" t="s">
        <v>1609</v>
      </c>
      <c r="E5278" s="1" t="s">
        <v>1610</v>
      </c>
      <c r="F5278" s="1">
        <v>862</v>
      </c>
      <c r="G5278" s="1">
        <v>30.09</v>
      </c>
      <c r="H5278" s="1">
        <v>29</v>
      </c>
      <c r="I5278" s="1">
        <v>0</v>
      </c>
      <c r="J5278" s="1" t="s">
        <v>48</v>
      </c>
      <c r="K5278" s="9" t="str">
        <f t="shared" si="82"/>
        <v>GPA</v>
      </c>
    </row>
    <row r="5279" spans="1:11" ht="15" customHeight="1">
      <c r="A5279" s="1">
        <v>8</v>
      </c>
      <c r="B5279" s="1">
        <v>7801</v>
      </c>
      <c r="C5279" s="1" t="s">
        <v>53</v>
      </c>
      <c r="D5279" s="1" t="s">
        <v>1609</v>
      </c>
      <c r="E5279" s="1" t="s">
        <v>1610</v>
      </c>
      <c r="F5279" s="1">
        <v>181</v>
      </c>
      <c r="G5279" s="1">
        <v>1.68</v>
      </c>
      <c r="H5279" s="1">
        <v>108</v>
      </c>
      <c r="I5279" s="1">
        <v>0</v>
      </c>
      <c r="J5279" s="1" t="s">
        <v>48</v>
      </c>
      <c r="K5279" s="9" t="str">
        <f t="shared" si="82"/>
        <v>GPA</v>
      </c>
    </row>
    <row r="5280" spans="1:11" ht="15" customHeight="1">
      <c r="A5280" s="1">
        <v>8</v>
      </c>
      <c r="B5280" s="1">
        <v>7801</v>
      </c>
      <c r="C5280" s="1" t="s">
        <v>20</v>
      </c>
      <c r="D5280" s="1" t="s">
        <v>1611</v>
      </c>
      <c r="E5280" s="1" t="s">
        <v>1612</v>
      </c>
      <c r="F5280" s="1">
        <v>3103</v>
      </c>
      <c r="G5280" s="1">
        <v>174.78</v>
      </c>
      <c r="H5280" s="1">
        <v>18</v>
      </c>
      <c r="I5280" s="1">
        <v>0</v>
      </c>
      <c r="J5280" s="1" t="s">
        <v>48</v>
      </c>
      <c r="K5280" s="9" t="str">
        <f t="shared" si="82"/>
        <v>GPA</v>
      </c>
    </row>
    <row r="5281" spans="1:11" ht="15" customHeight="1">
      <c r="A5281" s="1">
        <v>8</v>
      </c>
      <c r="B5281" s="1">
        <v>7801</v>
      </c>
      <c r="C5281" s="1" t="s">
        <v>53</v>
      </c>
      <c r="D5281" s="1" t="s">
        <v>1611</v>
      </c>
      <c r="E5281" s="1" t="s">
        <v>1612</v>
      </c>
      <c r="F5281" s="1">
        <v>536</v>
      </c>
      <c r="G5281" s="1">
        <v>17.7</v>
      </c>
      <c r="H5281" s="1">
        <v>30</v>
      </c>
      <c r="I5281" s="1">
        <v>0</v>
      </c>
      <c r="J5281" s="1" t="s">
        <v>48</v>
      </c>
      <c r="K5281" s="9" t="str">
        <f t="shared" si="82"/>
        <v>GPA</v>
      </c>
    </row>
    <row r="5282" spans="1:11" ht="15" customHeight="1">
      <c r="A5282" s="1">
        <v>8</v>
      </c>
      <c r="B5282" s="1">
        <v>7801</v>
      </c>
      <c r="C5282" s="1" t="s">
        <v>18</v>
      </c>
      <c r="D5282" s="1" t="s">
        <v>4322</v>
      </c>
      <c r="E5282" s="1" t="s">
        <v>4323</v>
      </c>
      <c r="F5282" s="1">
        <v>360</v>
      </c>
      <c r="G5282" s="1">
        <v>53.69</v>
      </c>
      <c r="H5282" s="1">
        <v>7</v>
      </c>
      <c r="I5282" s="1">
        <v>0</v>
      </c>
      <c r="J5282" s="1" t="s">
        <v>48</v>
      </c>
      <c r="K5282" s="9" t="str">
        <f t="shared" si="82"/>
        <v>GPA</v>
      </c>
    </row>
    <row r="5283" spans="1:11" ht="15" customHeight="1">
      <c r="A5283" s="1">
        <v>8</v>
      </c>
      <c r="B5283" s="1">
        <v>7801</v>
      </c>
      <c r="C5283" s="1" t="s">
        <v>53</v>
      </c>
      <c r="D5283" s="1" t="s">
        <v>4322</v>
      </c>
      <c r="E5283" s="1" t="s">
        <v>4323</v>
      </c>
      <c r="F5283" s="1">
        <v>347</v>
      </c>
      <c r="G5283" s="1">
        <v>2.8</v>
      </c>
      <c r="H5283" s="1">
        <v>124</v>
      </c>
      <c r="I5283" s="1">
        <v>0</v>
      </c>
      <c r="J5283" s="1" t="s">
        <v>48</v>
      </c>
      <c r="K5283" s="9" t="str">
        <f t="shared" si="82"/>
        <v>GPA</v>
      </c>
    </row>
    <row r="5284" spans="1:11" ht="15" customHeight="1">
      <c r="A5284" s="1">
        <v>8</v>
      </c>
      <c r="B5284" s="1">
        <v>7801</v>
      </c>
      <c r="C5284" s="1" t="s">
        <v>20</v>
      </c>
      <c r="D5284" s="1" t="s">
        <v>1615</v>
      </c>
      <c r="E5284" s="1" t="s">
        <v>1616</v>
      </c>
      <c r="F5284" s="1">
        <v>2057</v>
      </c>
      <c r="G5284" s="1">
        <v>138.66999999999999</v>
      </c>
      <c r="H5284" s="1">
        <v>15</v>
      </c>
      <c r="I5284" s="1">
        <v>0</v>
      </c>
      <c r="J5284" s="1" t="s">
        <v>48</v>
      </c>
      <c r="K5284" s="9" t="str">
        <f t="shared" si="82"/>
        <v>GPA</v>
      </c>
    </row>
    <row r="5285" spans="1:11" ht="15" customHeight="1">
      <c r="A5285" s="1">
        <v>8</v>
      </c>
      <c r="B5285" s="1">
        <v>7801</v>
      </c>
      <c r="C5285" s="1" t="s">
        <v>19</v>
      </c>
      <c r="D5285" s="1" t="s">
        <v>1615</v>
      </c>
      <c r="E5285" s="1" t="s">
        <v>1616</v>
      </c>
      <c r="F5285" s="1">
        <v>8</v>
      </c>
      <c r="G5285" s="1">
        <v>6.67</v>
      </c>
      <c r="H5285" s="1">
        <v>1</v>
      </c>
      <c r="I5285" s="1">
        <v>0</v>
      </c>
      <c r="J5285" s="1" t="s">
        <v>48</v>
      </c>
      <c r="K5285" s="9" t="str">
        <f t="shared" si="82"/>
        <v>GPA</v>
      </c>
    </row>
    <row r="5286" spans="1:11" ht="15" customHeight="1">
      <c r="A5286" s="1">
        <v>8</v>
      </c>
      <c r="B5286" s="1">
        <v>7801</v>
      </c>
      <c r="C5286" s="1" t="s">
        <v>53</v>
      </c>
      <c r="D5286" s="1" t="s">
        <v>1615</v>
      </c>
      <c r="E5286" s="1" t="s">
        <v>1616</v>
      </c>
      <c r="F5286" s="1">
        <v>754</v>
      </c>
      <c r="G5286" s="1">
        <v>13.88</v>
      </c>
      <c r="H5286" s="1">
        <v>54</v>
      </c>
      <c r="I5286" s="1">
        <v>0</v>
      </c>
      <c r="J5286" s="1" t="s">
        <v>48</v>
      </c>
      <c r="K5286" s="9" t="str">
        <f t="shared" si="82"/>
        <v>GPA</v>
      </c>
    </row>
    <row r="5287" spans="1:11" ht="15" customHeight="1">
      <c r="A5287" s="1">
        <v>8</v>
      </c>
      <c r="B5287" s="1">
        <v>7801</v>
      </c>
      <c r="C5287" s="1" t="s">
        <v>19</v>
      </c>
      <c r="D5287" s="1" t="s">
        <v>4324</v>
      </c>
      <c r="E5287" s="1" t="s">
        <v>4325</v>
      </c>
      <c r="F5287" s="1">
        <v>1</v>
      </c>
      <c r="G5287" s="1">
        <v>6.67</v>
      </c>
      <c r="H5287" s="1">
        <v>0</v>
      </c>
      <c r="I5287" s="1">
        <v>0</v>
      </c>
      <c r="J5287" s="1" t="s">
        <v>48</v>
      </c>
      <c r="K5287" s="9" t="str">
        <f t="shared" si="82"/>
        <v>GPA</v>
      </c>
    </row>
    <row r="5288" spans="1:11" ht="15" customHeight="1">
      <c r="A5288" s="1">
        <v>8</v>
      </c>
      <c r="B5288" s="1">
        <v>7801</v>
      </c>
      <c r="C5288" s="1" t="s">
        <v>53</v>
      </c>
      <c r="D5288" s="1" t="s">
        <v>1617</v>
      </c>
      <c r="E5288" s="1" t="s">
        <v>1618</v>
      </c>
      <c r="F5288" s="1">
        <v>4306</v>
      </c>
      <c r="G5288" s="1">
        <v>72.45</v>
      </c>
      <c r="H5288" s="1">
        <v>59</v>
      </c>
      <c r="I5288" s="1">
        <v>0</v>
      </c>
      <c r="J5288" s="1" t="s">
        <v>48</v>
      </c>
      <c r="K5288" s="9" t="str">
        <f t="shared" si="82"/>
        <v>GPA</v>
      </c>
    </row>
    <row r="5289" spans="1:11" ht="15" customHeight="1">
      <c r="A5289" s="1">
        <v>8</v>
      </c>
      <c r="B5289" s="1">
        <v>7801</v>
      </c>
      <c r="C5289" s="1" t="s">
        <v>53</v>
      </c>
      <c r="D5289" s="1" t="s">
        <v>1619</v>
      </c>
      <c r="E5289" s="1" t="s">
        <v>1620</v>
      </c>
      <c r="F5289" s="1">
        <v>3767</v>
      </c>
      <c r="G5289" s="1">
        <v>60.25</v>
      </c>
      <c r="H5289" s="1">
        <v>63</v>
      </c>
      <c r="I5289" s="1">
        <v>0</v>
      </c>
      <c r="J5289" s="1" t="s">
        <v>48</v>
      </c>
      <c r="K5289" s="9" t="str">
        <f t="shared" si="82"/>
        <v>GPA</v>
      </c>
    </row>
    <row r="5290" spans="1:11" ht="15" customHeight="1">
      <c r="A5290" s="1">
        <v>8</v>
      </c>
      <c r="B5290" s="1">
        <v>7801</v>
      </c>
      <c r="C5290" s="1" t="s">
        <v>18</v>
      </c>
      <c r="D5290" s="1" t="s">
        <v>1621</v>
      </c>
      <c r="E5290" s="1" t="s">
        <v>1622</v>
      </c>
      <c r="F5290" s="1">
        <v>1213</v>
      </c>
      <c r="G5290" s="1">
        <v>89.44</v>
      </c>
      <c r="H5290" s="1">
        <v>14</v>
      </c>
      <c r="I5290" s="1">
        <v>0</v>
      </c>
      <c r="J5290" s="1" t="s">
        <v>48</v>
      </c>
      <c r="K5290" s="9" t="str">
        <f t="shared" si="82"/>
        <v>GPA</v>
      </c>
    </row>
    <row r="5291" spans="1:11" ht="15" customHeight="1">
      <c r="A5291" s="1">
        <v>8</v>
      </c>
      <c r="B5291" s="1">
        <v>7801</v>
      </c>
      <c r="C5291" s="1" t="s">
        <v>20</v>
      </c>
      <c r="D5291" s="1" t="s">
        <v>1621</v>
      </c>
      <c r="E5291" s="1" t="s">
        <v>1622</v>
      </c>
      <c r="F5291" s="1">
        <v>121</v>
      </c>
      <c r="G5291" s="1">
        <v>1.18</v>
      </c>
      <c r="H5291" s="1">
        <v>103</v>
      </c>
      <c r="I5291" s="1">
        <v>0</v>
      </c>
      <c r="J5291" s="1" t="s">
        <v>48</v>
      </c>
      <c r="K5291" s="9" t="str">
        <f t="shared" si="82"/>
        <v>GPA</v>
      </c>
    </row>
    <row r="5292" spans="1:11" ht="15" customHeight="1">
      <c r="A5292" s="1">
        <v>8</v>
      </c>
      <c r="B5292" s="1">
        <v>7801</v>
      </c>
      <c r="C5292" s="1" t="s">
        <v>53</v>
      </c>
      <c r="D5292" s="1" t="s">
        <v>1621</v>
      </c>
      <c r="E5292" s="1" t="s">
        <v>1622</v>
      </c>
      <c r="F5292" s="1">
        <v>996</v>
      </c>
      <c r="G5292" s="1">
        <v>18.399999999999999</v>
      </c>
      <c r="H5292" s="1">
        <v>54</v>
      </c>
      <c r="I5292" s="1">
        <v>0</v>
      </c>
      <c r="J5292" s="1" t="s">
        <v>48</v>
      </c>
      <c r="K5292" s="9" t="str">
        <f t="shared" si="82"/>
        <v>GPA</v>
      </c>
    </row>
    <row r="5293" spans="1:11" ht="15" customHeight="1">
      <c r="A5293" s="1">
        <v>8</v>
      </c>
      <c r="B5293" s="1">
        <v>7801</v>
      </c>
      <c r="C5293" s="1" t="s">
        <v>20</v>
      </c>
      <c r="D5293" s="1" t="s">
        <v>1623</v>
      </c>
      <c r="E5293" s="1" t="s">
        <v>1624</v>
      </c>
      <c r="F5293" s="1">
        <v>2374</v>
      </c>
      <c r="G5293" s="1">
        <v>110.94</v>
      </c>
      <c r="H5293" s="1">
        <v>21</v>
      </c>
      <c r="I5293" s="1">
        <v>0</v>
      </c>
      <c r="J5293" s="1" t="s">
        <v>48</v>
      </c>
      <c r="K5293" s="9" t="str">
        <f t="shared" si="82"/>
        <v>GPA</v>
      </c>
    </row>
    <row r="5294" spans="1:11" ht="15" customHeight="1">
      <c r="A5294" s="1">
        <v>8</v>
      </c>
      <c r="B5294" s="1">
        <v>7801</v>
      </c>
      <c r="C5294" s="1" t="s">
        <v>53</v>
      </c>
      <c r="D5294" s="1" t="s">
        <v>1623</v>
      </c>
      <c r="E5294" s="1" t="s">
        <v>1624</v>
      </c>
      <c r="F5294" s="1">
        <v>574</v>
      </c>
      <c r="G5294" s="1">
        <v>6.26</v>
      </c>
      <c r="H5294" s="1">
        <v>92</v>
      </c>
      <c r="I5294" s="1">
        <v>0</v>
      </c>
      <c r="J5294" s="1" t="s">
        <v>48</v>
      </c>
      <c r="K5294" s="9" t="str">
        <f t="shared" si="82"/>
        <v>GPA</v>
      </c>
    </row>
    <row r="5295" spans="1:11" ht="15" customHeight="1">
      <c r="A5295" s="1">
        <v>8</v>
      </c>
      <c r="B5295" s="1">
        <v>7801</v>
      </c>
      <c r="C5295" s="1" t="s">
        <v>20</v>
      </c>
      <c r="D5295" s="1" t="s">
        <v>1625</v>
      </c>
      <c r="E5295" s="1" t="s">
        <v>1626</v>
      </c>
      <c r="F5295" s="1">
        <v>84</v>
      </c>
      <c r="G5295" s="1">
        <v>60.05</v>
      </c>
      <c r="H5295" s="1">
        <v>1</v>
      </c>
      <c r="I5295" s="1">
        <v>0</v>
      </c>
      <c r="J5295" s="1" t="s">
        <v>48</v>
      </c>
      <c r="K5295" s="9" t="str">
        <f t="shared" si="82"/>
        <v>GPA</v>
      </c>
    </row>
    <row r="5296" spans="1:11" ht="15" customHeight="1">
      <c r="A5296" s="1">
        <v>8</v>
      </c>
      <c r="B5296" s="1">
        <v>7801</v>
      </c>
      <c r="C5296" s="1" t="s">
        <v>53</v>
      </c>
      <c r="D5296" s="1" t="s">
        <v>1625</v>
      </c>
      <c r="E5296" s="1" t="s">
        <v>1626</v>
      </c>
      <c r="F5296" s="1">
        <v>247</v>
      </c>
      <c r="G5296" s="1">
        <v>0.95</v>
      </c>
      <c r="H5296" s="1">
        <v>260</v>
      </c>
      <c r="I5296" s="1">
        <v>0</v>
      </c>
      <c r="J5296" s="1" t="s">
        <v>48</v>
      </c>
      <c r="K5296" s="9" t="str">
        <f t="shared" si="82"/>
        <v>GPA</v>
      </c>
    </row>
    <row r="5297" spans="1:11" ht="15" customHeight="1">
      <c r="A5297" s="1">
        <v>8</v>
      </c>
      <c r="B5297" s="1">
        <v>7801</v>
      </c>
      <c r="C5297" s="1" t="s">
        <v>53</v>
      </c>
      <c r="D5297" s="1" t="s">
        <v>1627</v>
      </c>
      <c r="E5297" s="1" t="s">
        <v>1628</v>
      </c>
      <c r="F5297" s="1">
        <v>747</v>
      </c>
      <c r="G5297" s="1">
        <v>18.11</v>
      </c>
      <c r="H5297" s="1">
        <v>41</v>
      </c>
      <c r="I5297" s="1">
        <v>0</v>
      </c>
      <c r="J5297" s="1" t="s">
        <v>48</v>
      </c>
      <c r="K5297" s="9" t="str">
        <f t="shared" si="82"/>
        <v>GPA</v>
      </c>
    </row>
    <row r="5298" spans="1:11" ht="15" customHeight="1">
      <c r="A5298" s="1">
        <v>8</v>
      </c>
      <c r="B5298" s="1">
        <v>7801</v>
      </c>
      <c r="C5298" s="1" t="s">
        <v>20</v>
      </c>
      <c r="D5298" s="1" t="s">
        <v>1629</v>
      </c>
      <c r="E5298" s="1" t="s">
        <v>1630</v>
      </c>
      <c r="F5298" s="1">
        <v>1686</v>
      </c>
      <c r="G5298" s="1">
        <v>130.69999999999999</v>
      </c>
      <c r="H5298" s="1">
        <v>13</v>
      </c>
      <c r="I5298" s="1">
        <v>0</v>
      </c>
      <c r="J5298" s="1" t="s">
        <v>48</v>
      </c>
      <c r="K5298" s="9" t="str">
        <f t="shared" si="82"/>
        <v>GPA</v>
      </c>
    </row>
    <row r="5299" spans="1:11" ht="15" customHeight="1">
      <c r="A5299" s="1">
        <v>8</v>
      </c>
      <c r="B5299" s="1">
        <v>7801</v>
      </c>
      <c r="C5299" s="1" t="s">
        <v>19</v>
      </c>
      <c r="D5299" s="1" t="s">
        <v>1629</v>
      </c>
      <c r="E5299" s="1" t="s">
        <v>1630</v>
      </c>
      <c r="F5299" s="1">
        <v>2</v>
      </c>
      <c r="G5299" s="1">
        <v>0.21</v>
      </c>
      <c r="H5299" s="1">
        <v>10</v>
      </c>
      <c r="I5299" s="1">
        <v>0</v>
      </c>
      <c r="J5299" s="1" t="s">
        <v>48</v>
      </c>
      <c r="K5299" s="9" t="str">
        <f t="shared" si="82"/>
        <v>GPA</v>
      </c>
    </row>
    <row r="5300" spans="1:11" ht="15" customHeight="1">
      <c r="A5300" s="1">
        <v>8</v>
      </c>
      <c r="B5300" s="1">
        <v>7801</v>
      </c>
      <c r="C5300" s="1" t="s">
        <v>53</v>
      </c>
      <c r="D5300" s="1" t="s">
        <v>1629</v>
      </c>
      <c r="E5300" s="1" t="s">
        <v>1630</v>
      </c>
      <c r="F5300" s="1">
        <v>606</v>
      </c>
      <c r="G5300" s="1">
        <v>23.67</v>
      </c>
      <c r="H5300" s="1">
        <v>26</v>
      </c>
      <c r="I5300" s="1">
        <v>0</v>
      </c>
      <c r="J5300" s="1" t="s">
        <v>48</v>
      </c>
      <c r="K5300" s="9" t="str">
        <f t="shared" si="82"/>
        <v>GPA</v>
      </c>
    </row>
    <row r="5301" spans="1:11" ht="15" customHeight="1">
      <c r="A5301" s="1">
        <v>8</v>
      </c>
      <c r="B5301" s="1">
        <v>7801</v>
      </c>
      <c r="C5301" s="1" t="s">
        <v>20</v>
      </c>
      <c r="D5301" s="1" t="s">
        <v>4326</v>
      </c>
      <c r="E5301" s="1" t="s">
        <v>4327</v>
      </c>
      <c r="F5301" s="1">
        <v>29</v>
      </c>
      <c r="G5301" s="1">
        <v>7.88</v>
      </c>
      <c r="H5301" s="1">
        <v>4</v>
      </c>
      <c r="I5301" s="1">
        <v>0</v>
      </c>
      <c r="J5301" s="1" t="s">
        <v>48</v>
      </c>
      <c r="K5301" s="9" t="str">
        <f t="shared" si="82"/>
        <v>GPA</v>
      </c>
    </row>
    <row r="5302" spans="1:11" ht="15" customHeight="1">
      <c r="A5302" s="1">
        <v>8</v>
      </c>
      <c r="B5302" s="1">
        <v>7801</v>
      </c>
      <c r="C5302" s="1" t="s">
        <v>21</v>
      </c>
      <c r="D5302" s="1" t="s">
        <v>1631</v>
      </c>
      <c r="E5302" s="1" t="s">
        <v>1632</v>
      </c>
      <c r="F5302" s="1">
        <v>1153</v>
      </c>
      <c r="G5302" s="1">
        <v>162.32</v>
      </c>
      <c r="H5302" s="1">
        <v>7</v>
      </c>
      <c r="I5302" s="1">
        <v>0</v>
      </c>
      <c r="J5302" s="1" t="s">
        <v>48</v>
      </c>
      <c r="K5302" s="9" t="str">
        <f t="shared" si="82"/>
        <v>GPA</v>
      </c>
    </row>
    <row r="5303" spans="1:11" ht="15" customHeight="1">
      <c r="A5303" s="1">
        <v>8</v>
      </c>
      <c r="B5303" s="1">
        <v>7801</v>
      </c>
      <c r="C5303" s="1" t="s">
        <v>20</v>
      </c>
      <c r="D5303" s="1" t="s">
        <v>1633</v>
      </c>
      <c r="E5303" s="1" t="s">
        <v>1634</v>
      </c>
      <c r="F5303" s="1">
        <v>2264</v>
      </c>
      <c r="G5303" s="1">
        <v>123</v>
      </c>
      <c r="H5303" s="1">
        <v>18</v>
      </c>
      <c r="I5303" s="1">
        <v>0</v>
      </c>
      <c r="J5303" s="1" t="s">
        <v>48</v>
      </c>
      <c r="K5303" s="9" t="str">
        <f t="shared" si="82"/>
        <v>GPA</v>
      </c>
    </row>
    <row r="5304" spans="1:11" ht="15" customHeight="1">
      <c r="A5304" s="1">
        <v>8</v>
      </c>
      <c r="B5304" s="1">
        <v>7801</v>
      </c>
      <c r="C5304" s="1" t="s">
        <v>53</v>
      </c>
      <c r="D5304" s="1" t="s">
        <v>1633</v>
      </c>
      <c r="E5304" s="1" t="s">
        <v>1634</v>
      </c>
      <c r="F5304" s="1">
        <v>625</v>
      </c>
      <c r="G5304" s="1">
        <v>9.06</v>
      </c>
      <c r="H5304" s="1">
        <v>69</v>
      </c>
      <c r="I5304" s="1">
        <v>0</v>
      </c>
      <c r="J5304" s="1" t="s">
        <v>48</v>
      </c>
      <c r="K5304" s="9" t="str">
        <f t="shared" si="82"/>
        <v>GPA</v>
      </c>
    </row>
    <row r="5305" spans="1:11" ht="15" customHeight="1">
      <c r="A5305" s="1">
        <v>8</v>
      </c>
      <c r="B5305" s="1">
        <v>7801</v>
      </c>
      <c r="C5305" s="1" t="s">
        <v>18</v>
      </c>
      <c r="D5305" s="1" t="s">
        <v>1635</v>
      </c>
      <c r="E5305" s="1" t="s">
        <v>1636</v>
      </c>
      <c r="F5305" s="1">
        <v>2161</v>
      </c>
      <c r="G5305" s="1">
        <v>98.25</v>
      </c>
      <c r="H5305" s="1">
        <v>22</v>
      </c>
      <c r="I5305" s="1">
        <v>0</v>
      </c>
      <c r="J5305" s="1" t="s">
        <v>48</v>
      </c>
      <c r="K5305" s="9" t="str">
        <f t="shared" si="82"/>
        <v>GPA</v>
      </c>
    </row>
    <row r="5306" spans="1:11" ht="15" customHeight="1">
      <c r="A5306" s="1">
        <v>8</v>
      </c>
      <c r="B5306" s="1">
        <v>7801</v>
      </c>
      <c r="C5306" s="1" t="s">
        <v>20</v>
      </c>
      <c r="D5306" s="1" t="s">
        <v>1637</v>
      </c>
      <c r="E5306" s="1" t="s">
        <v>1638</v>
      </c>
      <c r="F5306" s="1">
        <v>3074</v>
      </c>
      <c r="G5306" s="1">
        <v>121.21</v>
      </c>
      <c r="H5306" s="1">
        <v>25</v>
      </c>
      <c r="I5306" s="1">
        <v>0</v>
      </c>
      <c r="J5306" s="1" t="s">
        <v>48</v>
      </c>
      <c r="K5306" s="9" t="str">
        <f t="shared" si="82"/>
        <v>GPA</v>
      </c>
    </row>
    <row r="5307" spans="1:11" ht="15" customHeight="1">
      <c r="A5307" s="1">
        <v>8</v>
      </c>
      <c r="B5307" s="1">
        <v>7801</v>
      </c>
      <c r="C5307" s="1" t="s">
        <v>53</v>
      </c>
      <c r="D5307" s="1" t="s">
        <v>1637</v>
      </c>
      <c r="E5307" s="1" t="s">
        <v>1638</v>
      </c>
      <c r="F5307" s="1">
        <v>1524</v>
      </c>
      <c r="G5307" s="1">
        <v>23.87</v>
      </c>
      <c r="H5307" s="1">
        <v>64</v>
      </c>
      <c r="I5307" s="1">
        <v>0</v>
      </c>
      <c r="J5307" s="1" t="s">
        <v>48</v>
      </c>
      <c r="K5307" s="9" t="str">
        <f t="shared" si="82"/>
        <v>GPA</v>
      </c>
    </row>
    <row r="5308" spans="1:11" ht="15" customHeight="1">
      <c r="A5308" s="1">
        <v>8</v>
      </c>
      <c r="B5308" s="1">
        <v>7801</v>
      </c>
      <c r="C5308" s="1" t="s">
        <v>20</v>
      </c>
      <c r="D5308" s="1" t="s">
        <v>1639</v>
      </c>
      <c r="E5308" s="1" t="s">
        <v>1640</v>
      </c>
      <c r="F5308" s="1">
        <v>12</v>
      </c>
      <c r="G5308" s="1">
        <v>10.53</v>
      </c>
      <c r="H5308" s="1">
        <v>1</v>
      </c>
      <c r="I5308" s="1">
        <v>0</v>
      </c>
      <c r="J5308" s="1" t="s">
        <v>48</v>
      </c>
      <c r="K5308" s="9" t="str">
        <f t="shared" si="82"/>
        <v>GPA</v>
      </c>
    </row>
    <row r="5309" spans="1:11" ht="15" customHeight="1">
      <c r="A5309" s="1">
        <v>8</v>
      </c>
      <c r="B5309" s="1">
        <v>7801</v>
      </c>
      <c r="C5309" s="1" t="s">
        <v>19</v>
      </c>
      <c r="D5309" s="1" t="s">
        <v>1639</v>
      </c>
      <c r="E5309" s="1" t="s">
        <v>1640</v>
      </c>
      <c r="F5309" s="1">
        <v>44</v>
      </c>
      <c r="G5309" s="1">
        <v>12.94</v>
      </c>
      <c r="H5309" s="1">
        <v>3</v>
      </c>
      <c r="I5309" s="1">
        <v>0</v>
      </c>
      <c r="J5309" s="1" t="s">
        <v>48</v>
      </c>
      <c r="K5309" s="9" t="str">
        <f t="shared" si="82"/>
        <v>GPA</v>
      </c>
    </row>
    <row r="5310" spans="1:11" ht="15" customHeight="1">
      <c r="A5310" s="1">
        <v>8</v>
      </c>
      <c r="B5310" s="1">
        <v>7801</v>
      </c>
      <c r="C5310" s="1" t="s">
        <v>53</v>
      </c>
      <c r="D5310" s="1" t="s">
        <v>1639</v>
      </c>
      <c r="E5310" s="1" t="s">
        <v>1640</v>
      </c>
      <c r="F5310" s="1">
        <v>83</v>
      </c>
      <c r="G5310" s="1">
        <v>1.79</v>
      </c>
      <c r="H5310" s="1">
        <v>46</v>
      </c>
      <c r="I5310" s="1">
        <v>0</v>
      </c>
      <c r="J5310" s="1" t="s">
        <v>48</v>
      </c>
      <c r="K5310" s="9" t="str">
        <f t="shared" si="82"/>
        <v>GPA</v>
      </c>
    </row>
    <row r="5311" spans="1:11" ht="15" customHeight="1">
      <c r="A5311" s="1">
        <v>8</v>
      </c>
      <c r="B5311" s="1">
        <v>7801</v>
      </c>
      <c r="C5311" s="1" t="s">
        <v>18</v>
      </c>
      <c r="D5311" s="1" t="s">
        <v>4328</v>
      </c>
      <c r="E5311" s="1" t="s">
        <v>4329</v>
      </c>
      <c r="F5311" s="1">
        <v>1626</v>
      </c>
      <c r="G5311" s="1">
        <v>122.88</v>
      </c>
      <c r="H5311" s="1">
        <v>13</v>
      </c>
      <c r="I5311" s="1">
        <v>0</v>
      </c>
      <c r="J5311" s="1" t="s">
        <v>48</v>
      </c>
      <c r="K5311" s="9" t="str">
        <f t="shared" si="82"/>
        <v>GPA</v>
      </c>
    </row>
    <row r="5312" spans="1:11" ht="15" customHeight="1">
      <c r="A5312" s="1">
        <v>8</v>
      </c>
      <c r="B5312" s="1">
        <v>7801</v>
      </c>
      <c r="C5312" s="1" t="s">
        <v>20</v>
      </c>
      <c r="D5312" s="1" t="s">
        <v>1641</v>
      </c>
      <c r="E5312" s="1" t="s">
        <v>1642</v>
      </c>
      <c r="F5312" s="1">
        <v>219</v>
      </c>
      <c r="G5312" s="1">
        <v>22.04</v>
      </c>
      <c r="H5312" s="1">
        <v>10</v>
      </c>
      <c r="I5312" s="1">
        <v>0</v>
      </c>
      <c r="J5312" s="1" t="s">
        <v>48</v>
      </c>
      <c r="K5312" s="9" t="str">
        <f t="shared" si="82"/>
        <v>GPA</v>
      </c>
    </row>
    <row r="5313" spans="1:11" ht="15" customHeight="1">
      <c r="A5313" s="1">
        <v>8</v>
      </c>
      <c r="B5313" s="1">
        <v>7801</v>
      </c>
      <c r="C5313" s="1" t="s">
        <v>53</v>
      </c>
      <c r="D5313" s="1" t="s">
        <v>1641</v>
      </c>
      <c r="E5313" s="1" t="s">
        <v>1642</v>
      </c>
      <c r="F5313" s="1">
        <v>7260</v>
      </c>
      <c r="G5313" s="1">
        <v>102.48</v>
      </c>
      <c r="H5313" s="1">
        <v>71</v>
      </c>
      <c r="I5313" s="1">
        <v>0</v>
      </c>
      <c r="J5313" s="1" t="s">
        <v>48</v>
      </c>
      <c r="K5313" s="9" t="str">
        <f t="shared" si="82"/>
        <v>GPA</v>
      </c>
    </row>
    <row r="5314" spans="1:11" ht="15" customHeight="1">
      <c r="A5314" s="1">
        <v>8</v>
      </c>
      <c r="B5314" s="1">
        <v>7801</v>
      </c>
      <c r="C5314" s="1" t="s">
        <v>20</v>
      </c>
      <c r="D5314" s="1" t="s">
        <v>4820</v>
      </c>
      <c r="E5314" s="1" t="s">
        <v>4821</v>
      </c>
      <c r="F5314" s="1">
        <v>15</v>
      </c>
      <c r="G5314" s="1">
        <v>0.92</v>
      </c>
      <c r="H5314" s="1">
        <v>16</v>
      </c>
      <c r="I5314" s="1">
        <v>0</v>
      </c>
      <c r="J5314" s="1" t="s">
        <v>48</v>
      </c>
      <c r="K5314" s="9" t="str">
        <f t="shared" ref="K5314:K5377" si="83">IF(J5314&lt;&gt;"",IF(OR(UPPER(J5314)="TERCEIRO",UPPER(J5314)="TERCEIRA"),"TERCEIRA",IF(UPPER(J5314)="GPA","GPA",J5314)),IF(LEFT(D5314,1)="T","TERCEIRA","GPA"))</f>
        <v>GPA</v>
      </c>
    </row>
    <row r="5315" spans="1:11" ht="15" customHeight="1">
      <c r="A5315" s="1">
        <v>8</v>
      </c>
      <c r="B5315" s="1">
        <v>7801</v>
      </c>
      <c r="C5315" s="1" t="s">
        <v>19</v>
      </c>
      <c r="D5315" s="1" t="s">
        <v>4820</v>
      </c>
      <c r="E5315" s="1" t="s">
        <v>4821</v>
      </c>
      <c r="F5315" s="1">
        <v>573</v>
      </c>
      <c r="G5315" s="1">
        <v>45.91</v>
      </c>
      <c r="H5315" s="1">
        <v>12</v>
      </c>
      <c r="I5315" s="1">
        <v>0</v>
      </c>
      <c r="J5315" s="1" t="s">
        <v>48</v>
      </c>
      <c r="K5315" s="9" t="str">
        <f t="shared" si="83"/>
        <v>GPA</v>
      </c>
    </row>
    <row r="5316" spans="1:11" ht="15" customHeight="1">
      <c r="A5316" s="1">
        <v>8</v>
      </c>
      <c r="B5316" s="1">
        <v>7801</v>
      </c>
      <c r="C5316" s="1" t="s">
        <v>20</v>
      </c>
      <c r="D5316" s="1" t="s">
        <v>1643</v>
      </c>
      <c r="E5316" s="1" t="s">
        <v>1644</v>
      </c>
      <c r="F5316" s="1">
        <v>481</v>
      </c>
      <c r="G5316" s="1">
        <v>53.84</v>
      </c>
      <c r="H5316" s="1">
        <v>9</v>
      </c>
      <c r="I5316" s="1">
        <v>0</v>
      </c>
      <c r="J5316" s="1" t="s">
        <v>48</v>
      </c>
      <c r="K5316" s="9" t="str">
        <f t="shared" si="83"/>
        <v>GPA</v>
      </c>
    </row>
    <row r="5317" spans="1:11" ht="15" customHeight="1">
      <c r="A5317" s="1">
        <v>8</v>
      </c>
      <c r="B5317" s="1">
        <v>7801</v>
      </c>
      <c r="C5317" s="1" t="s">
        <v>20</v>
      </c>
      <c r="D5317" s="1" t="s">
        <v>1645</v>
      </c>
      <c r="E5317" s="1" t="s">
        <v>1646</v>
      </c>
      <c r="F5317" s="1">
        <v>2644</v>
      </c>
      <c r="G5317" s="1">
        <v>118.69</v>
      </c>
      <c r="H5317" s="1">
        <v>22</v>
      </c>
      <c r="I5317" s="1">
        <v>0</v>
      </c>
      <c r="J5317" s="1" t="s">
        <v>48</v>
      </c>
      <c r="K5317" s="9" t="str">
        <f t="shared" si="83"/>
        <v>GPA</v>
      </c>
    </row>
    <row r="5318" spans="1:11" ht="15" customHeight="1">
      <c r="A5318" s="1">
        <v>8</v>
      </c>
      <c r="B5318" s="1">
        <v>7801</v>
      </c>
      <c r="C5318" s="1" t="s">
        <v>53</v>
      </c>
      <c r="D5318" s="1" t="s">
        <v>1645</v>
      </c>
      <c r="E5318" s="1" t="s">
        <v>1646</v>
      </c>
      <c r="F5318" s="1">
        <v>591</v>
      </c>
      <c r="G5318" s="1">
        <v>9.8800000000000008</v>
      </c>
      <c r="H5318" s="1">
        <v>60</v>
      </c>
      <c r="I5318" s="1">
        <v>0</v>
      </c>
      <c r="J5318" s="1" t="s">
        <v>48</v>
      </c>
      <c r="K5318" s="9" t="str">
        <f t="shared" si="83"/>
        <v>GPA</v>
      </c>
    </row>
    <row r="5319" spans="1:11" ht="15" customHeight="1">
      <c r="A5319" s="1">
        <v>8</v>
      </c>
      <c r="B5319" s="1">
        <v>7801</v>
      </c>
      <c r="C5319" s="1" t="s">
        <v>18</v>
      </c>
      <c r="D5319" s="1" t="s">
        <v>1647</v>
      </c>
      <c r="E5319" s="1" t="s">
        <v>1648</v>
      </c>
      <c r="F5319" s="1">
        <v>742</v>
      </c>
      <c r="G5319" s="1">
        <v>90.1</v>
      </c>
      <c r="H5319" s="1">
        <v>8</v>
      </c>
      <c r="I5319" s="1">
        <v>0</v>
      </c>
      <c r="J5319" s="1" t="s">
        <v>48</v>
      </c>
      <c r="K5319" s="9" t="str">
        <f t="shared" si="83"/>
        <v>GPA</v>
      </c>
    </row>
    <row r="5320" spans="1:11" ht="15" customHeight="1">
      <c r="A5320" s="1">
        <v>8</v>
      </c>
      <c r="B5320" s="1">
        <v>7801</v>
      </c>
      <c r="C5320" s="1" t="s">
        <v>53</v>
      </c>
      <c r="D5320" s="1" t="s">
        <v>1647</v>
      </c>
      <c r="E5320" s="1" t="s">
        <v>1648</v>
      </c>
      <c r="F5320" s="1">
        <v>593</v>
      </c>
      <c r="G5320" s="1">
        <v>9.43</v>
      </c>
      <c r="H5320" s="1">
        <v>63</v>
      </c>
      <c r="I5320" s="1">
        <v>0</v>
      </c>
      <c r="J5320" s="1" t="s">
        <v>48</v>
      </c>
      <c r="K5320" s="9" t="str">
        <f t="shared" si="83"/>
        <v>GPA</v>
      </c>
    </row>
    <row r="5321" spans="1:11" ht="15" customHeight="1">
      <c r="A5321" s="1">
        <v>8</v>
      </c>
      <c r="B5321" s="1">
        <v>7801</v>
      </c>
      <c r="C5321" s="1" t="s">
        <v>18</v>
      </c>
      <c r="D5321" s="1" t="s">
        <v>1649</v>
      </c>
      <c r="E5321" s="1" t="s">
        <v>1650</v>
      </c>
      <c r="F5321" s="1">
        <v>121</v>
      </c>
      <c r="G5321" s="1">
        <v>5.49</v>
      </c>
      <c r="H5321" s="1">
        <v>22</v>
      </c>
      <c r="I5321" s="1">
        <v>0</v>
      </c>
      <c r="J5321" s="1" t="s">
        <v>48</v>
      </c>
      <c r="K5321" s="9" t="str">
        <f t="shared" si="83"/>
        <v>GPA</v>
      </c>
    </row>
    <row r="5322" spans="1:11" ht="15" customHeight="1">
      <c r="A5322" s="1">
        <v>8</v>
      </c>
      <c r="B5322" s="1">
        <v>7801</v>
      </c>
      <c r="C5322" s="1" t="s">
        <v>53</v>
      </c>
      <c r="D5322" s="1" t="s">
        <v>1653</v>
      </c>
      <c r="E5322" s="1" t="s">
        <v>1654</v>
      </c>
      <c r="F5322" s="1">
        <v>458</v>
      </c>
      <c r="G5322" s="1">
        <v>10.85</v>
      </c>
      <c r="H5322" s="1">
        <v>42</v>
      </c>
      <c r="I5322" s="1">
        <v>0</v>
      </c>
      <c r="J5322" s="1" t="s">
        <v>48</v>
      </c>
      <c r="K5322" s="9" t="str">
        <f t="shared" si="83"/>
        <v>GPA</v>
      </c>
    </row>
    <row r="5323" spans="1:11" ht="15" customHeight="1">
      <c r="A5323" s="1">
        <v>8</v>
      </c>
      <c r="B5323" s="1">
        <v>7801</v>
      </c>
      <c r="C5323" s="1" t="s">
        <v>18</v>
      </c>
      <c r="D5323" s="1" t="s">
        <v>1657</v>
      </c>
      <c r="E5323" s="1" t="s">
        <v>1658</v>
      </c>
      <c r="F5323" s="1">
        <v>1790</v>
      </c>
      <c r="G5323" s="1">
        <v>134.93</v>
      </c>
      <c r="H5323" s="1">
        <v>13</v>
      </c>
      <c r="I5323" s="1">
        <v>0</v>
      </c>
      <c r="J5323" s="1" t="s">
        <v>48</v>
      </c>
      <c r="K5323" s="9" t="str">
        <f t="shared" si="83"/>
        <v>GPA</v>
      </c>
    </row>
    <row r="5324" spans="1:11" ht="15" customHeight="1">
      <c r="A5324" s="1">
        <v>8</v>
      </c>
      <c r="B5324" s="1">
        <v>7801</v>
      </c>
      <c r="C5324" s="1" t="s">
        <v>18</v>
      </c>
      <c r="D5324" s="1" t="s">
        <v>1659</v>
      </c>
      <c r="E5324" s="1" t="s">
        <v>1660</v>
      </c>
      <c r="F5324" s="1">
        <v>689</v>
      </c>
      <c r="G5324" s="1">
        <v>36.99</v>
      </c>
      <c r="H5324" s="1">
        <v>19</v>
      </c>
      <c r="I5324" s="1">
        <v>0</v>
      </c>
      <c r="J5324" s="1" t="s">
        <v>48</v>
      </c>
      <c r="K5324" s="9" t="str">
        <f t="shared" si="83"/>
        <v>GPA</v>
      </c>
    </row>
    <row r="5325" spans="1:11" ht="15" customHeight="1">
      <c r="A5325" s="1">
        <v>8</v>
      </c>
      <c r="B5325" s="1">
        <v>7801</v>
      </c>
      <c r="C5325" s="1" t="s">
        <v>20</v>
      </c>
      <c r="D5325" s="1" t="s">
        <v>1659</v>
      </c>
      <c r="E5325" s="1" t="s">
        <v>1660</v>
      </c>
      <c r="F5325" s="1">
        <v>1</v>
      </c>
      <c r="G5325" s="1">
        <v>0.78</v>
      </c>
      <c r="H5325" s="1">
        <v>1</v>
      </c>
      <c r="I5325" s="1">
        <v>0</v>
      </c>
      <c r="J5325" s="1" t="s">
        <v>48</v>
      </c>
      <c r="K5325" s="9" t="str">
        <f t="shared" si="83"/>
        <v>GPA</v>
      </c>
    </row>
    <row r="5326" spans="1:11" ht="15" customHeight="1">
      <c r="A5326" s="1">
        <v>8</v>
      </c>
      <c r="B5326" s="1">
        <v>7801</v>
      </c>
      <c r="C5326" s="1" t="s">
        <v>53</v>
      </c>
      <c r="D5326" s="1" t="s">
        <v>1659</v>
      </c>
      <c r="E5326" s="1" t="s">
        <v>1660</v>
      </c>
      <c r="F5326" s="1">
        <v>127</v>
      </c>
      <c r="G5326" s="1">
        <v>0.8</v>
      </c>
      <c r="H5326" s="1">
        <v>159</v>
      </c>
      <c r="I5326" s="1">
        <v>0</v>
      </c>
      <c r="J5326" s="1" t="s">
        <v>48</v>
      </c>
      <c r="K5326" s="9" t="str">
        <f t="shared" si="83"/>
        <v>GPA</v>
      </c>
    </row>
    <row r="5327" spans="1:11" ht="15" customHeight="1">
      <c r="A5327" s="1">
        <v>8</v>
      </c>
      <c r="B5327" s="1">
        <v>7801</v>
      </c>
      <c r="C5327" s="1" t="s">
        <v>20</v>
      </c>
      <c r="D5327" s="1" t="s">
        <v>1661</v>
      </c>
      <c r="E5327" s="1" t="s">
        <v>1662</v>
      </c>
      <c r="F5327" s="1">
        <v>1</v>
      </c>
      <c r="G5327" s="1">
        <v>4.83</v>
      </c>
      <c r="H5327" s="1">
        <v>0</v>
      </c>
      <c r="I5327" s="1">
        <v>0</v>
      </c>
      <c r="J5327" s="1" t="s">
        <v>48</v>
      </c>
      <c r="K5327" s="9" t="str">
        <f t="shared" si="83"/>
        <v>GPA</v>
      </c>
    </row>
    <row r="5328" spans="1:11" ht="15" customHeight="1">
      <c r="A5328" s="1">
        <v>8</v>
      </c>
      <c r="B5328" s="1">
        <v>7801</v>
      </c>
      <c r="C5328" s="1" t="s">
        <v>19</v>
      </c>
      <c r="D5328" s="1" t="s">
        <v>1661</v>
      </c>
      <c r="E5328" s="1" t="s">
        <v>1662</v>
      </c>
      <c r="F5328" s="1">
        <v>2</v>
      </c>
      <c r="G5328" s="1">
        <v>0.01</v>
      </c>
      <c r="H5328" s="1">
        <v>200</v>
      </c>
      <c r="I5328" s="1">
        <v>0</v>
      </c>
      <c r="J5328" s="1" t="s">
        <v>48</v>
      </c>
      <c r="K5328" s="9" t="str">
        <f t="shared" si="83"/>
        <v>GPA</v>
      </c>
    </row>
    <row r="5329" spans="1:11" ht="15" customHeight="1">
      <c r="A5329" s="1">
        <v>8</v>
      </c>
      <c r="B5329" s="1">
        <v>7801</v>
      </c>
      <c r="C5329" s="1" t="s">
        <v>53</v>
      </c>
      <c r="D5329" s="1" t="s">
        <v>1663</v>
      </c>
      <c r="E5329" s="1" t="s">
        <v>1664</v>
      </c>
      <c r="F5329" s="1">
        <v>510</v>
      </c>
      <c r="G5329" s="1">
        <v>6.44</v>
      </c>
      <c r="H5329" s="1">
        <v>79</v>
      </c>
      <c r="I5329" s="1">
        <v>0</v>
      </c>
      <c r="J5329" s="1" t="s">
        <v>48</v>
      </c>
      <c r="K5329" s="9" t="str">
        <f t="shared" si="83"/>
        <v>GPA</v>
      </c>
    </row>
    <row r="5330" spans="1:11" ht="15" customHeight="1">
      <c r="A5330" s="1">
        <v>8</v>
      </c>
      <c r="B5330" s="1">
        <v>7801</v>
      </c>
      <c r="C5330" s="1" t="s">
        <v>18</v>
      </c>
      <c r="D5330" s="1" t="s">
        <v>1665</v>
      </c>
      <c r="E5330" s="1" t="s">
        <v>1666</v>
      </c>
      <c r="F5330" s="1">
        <v>2051</v>
      </c>
      <c r="G5330" s="1">
        <v>62.37</v>
      </c>
      <c r="H5330" s="1">
        <v>33</v>
      </c>
      <c r="I5330" s="1">
        <v>0</v>
      </c>
      <c r="J5330" s="1" t="s">
        <v>48</v>
      </c>
      <c r="K5330" s="9" t="str">
        <f t="shared" si="83"/>
        <v>GPA</v>
      </c>
    </row>
    <row r="5331" spans="1:11" ht="15" customHeight="1">
      <c r="A5331" s="1">
        <v>8</v>
      </c>
      <c r="B5331" s="1">
        <v>7801</v>
      </c>
      <c r="C5331" s="1" t="s">
        <v>20</v>
      </c>
      <c r="D5331" s="1" t="s">
        <v>1667</v>
      </c>
      <c r="E5331" s="1" t="s">
        <v>1668</v>
      </c>
      <c r="F5331" s="1">
        <v>1034</v>
      </c>
      <c r="G5331" s="1">
        <v>60.07</v>
      </c>
      <c r="H5331" s="1">
        <v>17</v>
      </c>
      <c r="I5331" s="1">
        <v>0</v>
      </c>
      <c r="J5331" s="1" t="s">
        <v>48</v>
      </c>
      <c r="K5331" s="9" t="str">
        <f t="shared" si="83"/>
        <v>GPA</v>
      </c>
    </row>
    <row r="5332" spans="1:11" ht="15" customHeight="1">
      <c r="A5332" s="1">
        <v>8</v>
      </c>
      <c r="B5332" s="1">
        <v>7801</v>
      </c>
      <c r="C5332" s="1" t="s">
        <v>53</v>
      </c>
      <c r="D5332" s="1" t="s">
        <v>1667</v>
      </c>
      <c r="E5332" s="1" t="s">
        <v>1668</v>
      </c>
      <c r="F5332" s="1">
        <v>9991</v>
      </c>
      <c r="G5332" s="1">
        <v>119.89</v>
      </c>
      <c r="H5332" s="1">
        <v>83</v>
      </c>
      <c r="I5332" s="1">
        <v>0</v>
      </c>
      <c r="J5332" s="1" t="s">
        <v>48</v>
      </c>
      <c r="K5332" s="9" t="str">
        <f t="shared" si="83"/>
        <v>GPA</v>
      </c>
    </row>
    <row r="5333" spans="1:11" ht="15" customHeight="1">
      <c r="A5333" s="1">
        <v>8</v>
      </c>
      <c r="B5333" s="1">
        <v>7801</v>
      </c>
      <c r="C5333" s="1" t="s">
        <v>53</v>
      </c>
      <c r="D5333" s="1" t="s">
        <v>1669</v>
      </c>
      <c r="E5333" s="1" t="s">
        <v>1670</v>
      </c>
      <c r="F5333" s="1">
        <v>2242</v>
      </c>
      <c r="G5333" s="1">
        <v>90.1</v>
      </c>
      <c r="H5333" s="1">
        <v>25</v>
      </c>
      <c r="I5333" s="1">
        <v>0</v>
      </c>
      <c r="J5333" s="1" t="s">
        <v>48</v>
      </c>
      <c r="K5333" s="9" t="str">
        <f t="shared" si="83"/>
        <v>GPA</v>
      </c>
    </row>
    <row r="5334" spans="1:11" ht="15" customHeight="1">
      <c r="A5334" s="1">
        <v>8</v>
      </c>
      <c r="B5334" s="1">
        <v>7801</v>
      </c>
      <c r="C5334" s="1" t="s">
        <v>53</v>
      </c>
      <c r="D5334" s="1" t="s">
        <v>1671</v>
      </c>
      <c r="E5334" s="1" t="s">
        <v>1672</v>
      </c>
      <c r="F5334" s="1">
        <v>3102</v>
      </c>
      <c r="G5334" s="1">
        <v>35.89</v>
      </c>
      <c r="H5334" s="1">
        <v>86</v>
      </c>
      <c r="I5334" s="1">
        <v>0</v>
      </c>
      <c r="J5334" s="1" t="s">
        <v>48</v>
      </c>
      <c r="K5334" s="9" t="str">
        <f t="shared" si="83"/>
        <v>GPA</v>
      </c>
    </row>
    <row r="5335" spans="1:11" ht="15" customHeight="1">
      <c r="A5335" s="1">
        <v>8</v>
      </c>
      <c r="B5335" s="1">
        <v>7801</v>
      </c>
      <c r="C5335" s="1" t="s">
        <v>20</v>
      </c>
      <c r="D5335" s="1" t="s">
        <v>1673</v>
      </c>
      <c r="E5335" s="1" t="s">
        <v>1674</v>
      </c>
      <c r="F5335" s="1">
        <v>18</v>
      </c>
      <c r="G5335" s="1">
        <v>9.74</v>
      </c>
      <c r="H5335" s="1">
        <v>2</v>
      </c>
      <c r="I5335" s="1">
        <v>0</v>
      </c>
      <c r="J5335" s="1" t="s">
        <v>48</v>
      </c>
      <c r="K5335" s="9" t="str">
        <f t="shared" si="83"/>
        <v>GPA</v>
      </c>
    </row>
    <row r="5336" spans="1:11" ht="15" customHeight="1">
      <c r="A5336" s="1">
        <v>8</v>
      </c>
      <c r="B5336" s="1">
        <v>7801</v>
      </c>
      <c r="C5336" s="1" t="s">
        <v>53</v>
      </c>
      <c r="D5336" s="1" t="s">
        <v>1673</v>
      </c>
      <c r="E5336" s="1" t="s">
        <v>1674</v>
      </c>
      <c r="F5336" s="1">
        <v>339</v>
      </c>
      <c r="G5336" s="1">
        <v>2.4700000000000002</v>
      </c>
      <c r="H5336" s="1">
        <v>137</v>
      </c>
      <c r="I5336" s="1">
        <v>0</v>
      </c>
      <c r="J5336" s="1" t="s">
        <v>48</v>
      </c>
      <c r="K5336" s="9" t="str">
        <f t="shared" si="83"/>
        <v>GPA</v>
      </c>
    </row>
    <row r="5337" spans="1:11" ht="15" customHeight="1">
      <c r="A5337" s="1">
        <v>8</v>
      </c>
      <c r="B5337" s="1">
        <v>7801</v>
      </c>
      <c r="C5337" s="1" t="s">
        <v>18</v>
      </c>
      <c r="D5337" s="1" t="s">
        <v>1675</v>
      </c>
      <c r="E5337" s="1" t="s">
        <v>1676</v>
      </c>
      <c r="F5337" s="1">
        <v>1074</v>
      </c>
      <c r="G5337" s="1">
        <v>52.57</v>
      </c>
      <c r="H5337" s="1">
        <v>20</v>
      </c>
      <c r="I5337" s="1">
        <v>0</v>
      </c>
      <c r="J5337" s="1" t="s">
        <v>48</v>
      </c>
      <c r="K5337" s="9" t="str">
        <f t="shared" si="83"/>
        <v>GPA</v>
      </c>
    </row>
    <row r="5338" spans="1:11" ht="15" customHeight="1">
      <c r="A5338" s="1">
        <v>8</v>
      </c>
      <c r="B5338" s="1">
        <v>7801</v>
      </c>
      <c r="C5338" s="1" t="s">
        <v>53</v>
      </c>
      <c r="D5338" s="1" t="s">
        <v>1675</v>
      </c>
      <c r="E5338" s="1" t="s">
        <v>1676</v>
      </c>
      <c r="F5338" s="1">
        <v>210</v>
      </c>
      <c r="G5338" s="1">
        <v>4.4000000000000004</v>
      </c>
      <c r="H5338" s="1">
        <v>48</v>
      </c>
      <c r="I5338" s="1">
        <v>0</v>
      </c>
      <c r="J5338" s="1" t="s">
        <v>48</v>
      </c>
      <c r="K5338" s="9" t="str">
        <f t="shared" si="83"/>
        <v>GPA</v>
      </c>
    </row>
    <row r="5339" spans="1:11" ht="15" customHeight="1">
      <c r="A5339" s="1">
        <v>8</v>
      </c>
      <c r="B5339" s="1">
        <v>7801</v>
      </c>
      <c r="C5339" s="1" t="s">
        <v>53</v>
      </c>
      <c r="D5339" s="1" t="s">
        <v>1677</v>
      </c>
      <c r="E5339" s="1" t="s">
        <v>1678</v>
      </c>
      <c r="F5339" s="1">
        <v>5478</v>
      </c>
      <c r="G5339" s="1">
        <v>98.57</v>
      </c>
      <c r="H5339" s="1">
        <v>56</v>
      </c>
      <c r="I5339" s="1">
        <v>0</v>
      </c>
      <c r="J5339" s="1" t="s">
        <v>48</v>
      </c>
      <c r="K5339" s="9" t="str">
        <f t="shared" si="83"/>
        <v>GPA</v>
      </c>
    </row>
    <row r="5340" spans="1:11" ht="15" customHeight="1">
      <c r="A5340" s="1">
        <v>8</v>
      </c>
      <c r="B5340" s="1">
        <v>7801</v>
      </c>
      <c r="C5340" s="1" t="s">
        <v>53</v>
      </c>
      <c r="D5340" s="1" t="s">
        <v>1679</v>
      </c>
      <c r="E5340" s="1" t="s">
        <v>1680</v>
      </c>
      <c r="F5340" s="1">
        <v>6356</v>
      </c>
      <c r="G5340" s="1">
        <v>78.28</v>
      </c>
      <c r="H5340" s="1">
        <v>81</v>
      </c>
      <c r="I5340" s="1">
        <v>0</v>
      </c>
      <c r="J5340" s="1" t="s">
        <v>48</v>
      </c>
      <c r="K5340" s="9" t="str">
        <f t="shared" si="83"/>
        <v>GPA</v>
      </c>
    </row>
    <row r="5341" spans="1:11" ht="15" customHeight="1">
      <c r="A5341" s="1">
        <v>8</v>
      </c>
      <c r="B5341" s="1">
        <v>7801</v>
      </c>
      <c r="C5341" s="1" t="s">
        <v>53</v>
      </c>
      <c r="D5341" s="1" t="s">
        <v>4330</v>
      </c>
      <c r="E5341" s="1" t="s">
        <v>4331</v>
      </c>
      <c r="F5341" s="1">
        <v>2259</v>
      </c>
      <c r="G5341" s="1">
        <v>62.39</v>
      </c>
      <c r="H5341" s="1">
        <v>36</v>
      </c>
      <c r="I5341" s="1">
        <v>0</v>
      </c>
      <c r="J5341" s="1" t="s">
        <v>48</v>
      </c>
      <c r="K5341" s="9" t="str">
        <f t="shared" si="83"/>
        <v>GPA</v>
      </c>
    </row>
    <row r="5342" spans="1:11" ht="15" customHeight="1">
      <c r="A5342" s="1">
        <v>8</v>
      </c>
      <c r="B5342" s="1">
        <v>7801</v>
      </c>
      <c r="C5342" s="1" t="s">
        <v>53</v>
      </c>
      <c r="D5342" s="1" t="s">
        <v>1681</v>
      </c>
      <c r="E5342" s="1" t="s">
        <v>1682</v>
      </c>
      <c r="F5342" s="1">
        <v>7145</v>
      </c>
      <c r="G5342" s="1">
        <v>113.4</v>
      </c>
      <c r="H5342" s="1">
        <v>63</v>
      </c>
      <c r="I5342" s="1">
        <v>0</v>
      </c>
      <c r="J5342" s="1" t="s">
        <v>48</v>
      </c>
      <c r="K5342" s="9" t="str">
        <f t="shared" si="83"/>
        <v>GPA</v>
      </c>
    </row>
    <row r="5343" spans="1:11" ht="15" customHeight="1">
      <c r="A5343" s="1">
        <v>8</v>
      </c>
      <c r="B5343" s="1">
        <v>7801</v>
      </c>
      <c r="C5343" s="1" t="s">
        <v>53</v>
      </c>
      <c r="D5343" s="1" t="s">
        <v>1683</v>
      </c>
      <c r="E5343" s="1" t="s">
        <v>1684</v>
      </c>
      <c r="F5343" s="1">
        <v>5397</v>
      </c>
      <c r="G5343" s="1">
        <v>119.93</v>
      </c>
      <c r="H5343" s="1">
        <v>45</v>
      </c>
      <c r="I5343" s="1">
        <v>0</v>
      </c>
      <c r="J5343" s="1" t="s">
        <v>48</v>
      </c>
      <c r="K5343" s="9" t="str">
        <f t="shared" si="83"/>
        <v>GPA</v>
      </c>
    </row>
    <row r="5344" spans="1:11" ht="15" customHeight="1">
      <c r="A5344" s="1">
        <v>8</v>
      </c>
      <c r="B5344" s="1">
        <v>7801</v>
      </c>
      <c r="C5344" s="1" t="s">
        <v>53</v>
      </c>
      <c r="D5344" s="1" t="s">
        <v>4332</v>
      </c>
      <c r="E5344" s="1" t="s">
        <v>4333</v>
      </c>
      <c r="F5344" s="1">
        <v>858</v>
      </c>
      <c r="G5344" s="1">
        <v>3.15</v>
      </c>
      <c r="H5344" s="1">
        <v>272</v>
      </c>
      <c r="I5344" s="1">
        <v>0</v>
      </c>
      <c r="J5344" s="1" t="s">
        <v>48</v>
      </c>
      <c r="K5344" s="9" t="str">
        <f t="shared" si="83"/>
        <v>GPA</v>
      </c>
    </row>
    <row r="5345" spans="1:11" ht="15" customHeight="1">
      <c r="A5345" s="1">
        <v>8</v>
      </c>
      <c r="B5345" s="1">
        <v>7801</v>
      </c>
      <c r="C5345" s="1" t="s">
        <v>18</v>
      </c>
      <c r="D5345" s="1" t="s">
        <v>1687</v>
      </c>
      <c r="E5345" s="1" t="s">
        <v>1688</v>
      </c>
      <c r="F5345" s="1">
        <v>358</v>
      </c>
      <c r="G5345" s="1">
        <v>59.3</v>
      </c>
      <c r="H5345" s="1">
        <v>6</v>
      </c>
      <c r="I5345" s="1">
        <v>0</v>
      </c>
      <c r="J5345" s="1" t="s">
        <v>48</v>
      </c>
      <c r="K5345" s="9" t="str">
        <f t="shared" si="83"/>
        <v>GPA</v>
      </c>
    </row>
    <row r="5346" spans="1:11" ht="15" customHeight="1">
      <c r="A5346" s="1">
        <v>8</v>
      </c>
      <c r="B5346" s="1">
        <v>7801</v>
      </c>
      <c r="C5346" s="1" t="s">
        <v>20</v>
      </c>
      <c r="D5346" s="1" t="s">
        <v>1687</v>
      </c>
      <c r="E5346" s="1" t="s">
        <v>1688</v>
      </c>
      <c r="F5346" s="1">
        <v>426</v>
      </c>
      <c r="G5346" s="1">
        <v>58.4</v>
      </c>
      <c r="H5346" s="1">
        <v>7</v>
      </c>
      <c r="I5346" s="1">
        <v>0</v>
      </c>
      <c r="J5346" s="1" t="s">
        <v>48</v>
      </c>
      <c r="K5346" s="9" t="str">
        <f t="shared" si="83"/>
        <v>GPA</v>
      </c>
    </row>
    <row r="5347" spans="1:11" ht="15" customHeight="1">
      <c r="A5347" s="1">
        <v>8</v>
      </c>
      <c r="B5347" s="1">
        <v>7801</v>
      </c>
      <c r="C5347" s="1" t="s">
        <v>19</v>
      </c>
      <c r="D5347" s="1" t="s">
        <v>1687</v>
      </c>
      <c r="E5347" s="1" t="s">
        <v>1688</v>
      </c>
      <c r="F5347" s="1">
        <v>4</v>
      </c>
      <c r="G5347" s="1">
        <v>0.14000000000000001</v>
      </c>
      <c r="H5347" s="1">
        <v>29</v>
      </c>
      <c r="I5347" s="1">
        <v>0</v>
      </c>
      <c r="J5347" s="1" t="s">
        <v>48</v>
      </c>
      <c r="K5347" s="9" t="str">
        <f t="shared" si="83"/>
        <v>GPA</v>
      </c>
    </row>
    <row r="5348" spans="1:11" ht="15" customHeight="1">
      <c r="A5348" s="1">
        <v>8</v>
      </c>
      <c r="B5348" s="1">
        <v>7801</v>
      </c>
      <c r="C5348" s="1" t="s">
        <v>53</v>
      </c>
      <c r="D5348" s="1" t="s">
        <v>1687</v>
      </c>
      <c r="E5348" s="1" t="s">
        <v>1688</v>
      </c>
      <c r="F5348" s="1">
        <v>1075</v>
      </c>
      <c r="G5348" s="1">
        <v>17.059999999999999</v>
      </c>
      <c r="H5348" s="1">
        <v>63</v>
      </c>
      <c r="I5348" s="1">
        <v>0</v>
      </c>
      <c r="J5348" s="1" t="s">
        <v>48</v>
      </c>
      <c r="K5348" s="9" t="str">
        <f t="shared" si="83"/>
        <v>GPA</v>
      </c>
    </row>
    <row r="5349" spans="1:11" ht="15" customHeight="1">
      <c r="A5349" s="1">
        <v>8</v>
      </c>
      <c r="B5349" s="1">
        <v>7801</v>
      </c>
      <c r="C5349" s="1" t="s">
        <v>20</v>
      </c>
      <c r="D5349" s="1" t="s">
        <v>1689</v>
      </c>
      <c r="E5349" s="1" t="s">
        <v>1690</v>
      </c>
      <c r="F5349" s="1">
        <v>6</v>
      </c>
      <c r="G5349" s="1">
        <v>0.21</v>
      </c>
      <c r="H5349" s="1">
        <v>29</v>
      </c>
      <c r="I5349" s="1">
        <v>0</v>
      </c>
      <c r="J5349" s="1" t="s">
        <v>48</v>
      </c>
      <c r="K5349" s="9" t="str">
        <f t="shared" si="83"/>
        <v>GPA</v>
      </c>
    </row>
    <row r="5350" spans="1:11" ht="15" customHeight="1">
      <c r="A5350" s="1">
        <v>8</v>
      </c>
      <c r="B5350" s="1">
        <v>7801</v>
      </c>
      <c r="C5350" s="1" t="s">
        <v>53</v>
      </c>
      <c r="D5350" s="1" t="s">
        <v>1689</v>
      </c>
      <c r="E5350" s="1" t="s">
        <v>1690</v>
      </c>
      <c r="F5350" s="1">
        <v>883</v>
      </c>
      <c r="G5350" s="1">
        <v>26.16</v>
      </c>
      <c r="H5350" s="1">
        <v>34</v>
      </c>
      <c r="I5350" s="1">
        <v>0</v>
      </c>
      <c r="J5350" s="1" t="s">
        <v>48</v>
      </c>
      <c r="K5350" s="9" t="str">
        <f t="shared" si="83"/>
        <v>GPA</v>
      </c>
    </row>
    <row r="5351" spans="1:11" ht="15" customHeight="1">
      <c r="A5351" s="1">
        <v>8</v>
      </c>
      <c r="B5351" s="1">
        <v>7801</v>
      </c>
      <c r="C5351" s="1" t="s">
        <v>18</v>
      </c>
      <c r="D5351" s="1" t="s">
        <v>1691</v>
      </c>
      <c r="E5351" s="1" t="s">
        <v>1692</v>
      </c>
      <c r="F5351" s="1">
        <v>749</v>
      </c>
      <c r="G5351" s="1">
        <v>64.47</v>
      </c>
      <c r="H5351" s="1">
        <v>12</v>
      </c>
      <c r="I5351" s="1">
        <v>0</v>
      </c>
      <c r="J5351" s="1" t="s">
        <v>48</v>
      </c>
      <c r="K5351" s="9" t="str">
        <f t="shared" si="83"/>
        <v>GPA</v>
      </c>
    </row>
    <row r="5352" spans="1:11" ht="15" customHeight="1">
      <c r="A5352" s="1">
        <v>8</v>
      </c>
      <c r="B5352" s="1">
        <v>7801</v>
      </c>
      <c r="C5352" s="1" t="s">
        <v>18</v>
      </c>
      <c r="D5352" s="1" t="s">
        <v>1693</v>
      </c>
      <c r="E5352" s="1" t="s">
        <v>1694</v>
      </c>
      <c r="F5352" s="1">
        <v>545</v>
      </c>
      <c r="G5352" s="1">
        <v>39.729999999999997</v>
      </c>
      <c r="H5352" s="1">
        <v>14</v>
      </c>
      <c r="I5352" s="1">
        <v>0</v>
      </c>
      <c r="J5352" s="1" t="s">
        <v>48</v>
      </c>
      <c r="K5352" s="9" t="str">
        <f t="shared" si="83"/>
        <v>GPA</v>
      </c>
    </row>
    <row r="5353" spans="1:11" ht="15" customHeight="1">
      <c r="A5353" s="1">
        <v>8</v>
      </c>
      <c r="B5353" s="1">
        <v>7801</v>
      </c>
      <c r="C5353" s="1" t="s">
        <v>20</v>
      </c>
      <c r="D5353" s="1" t="s">
        <v>1693</v>
      </c>
      <c r="E5353" s="1" t="s">
        <v>1694</v>
      </c>
      <c r="F5353" s="1">
        <v>24</v>
      </c>
      <c r="G5353" s="1">
        <v>1.68</v>
      </c>
      <c r="H5353" s="1">
        <v>14</v>
      </c>
      <c r="I5353" s="1">
        <v>0</v>
      </c>
      <c r="J5353" s="1" t="s">
        <v>48</v>
      </c>
      <c r="K5353" s="9" t="str">
        <f t="shared" si="83"/>
        <v>GPA</v>
      </c>
    </row>
    <row r="5354" spans="1:11" ht="15" customHeight="1">
      <c r="A5354" s="1">
        <v>8</v>
      </c>
      <c r="B5354" s="1">
        <v>7801</v>
      </c>
      <c r="C5354" s="1" t="s">
        <v>53</v>
      </c>
      <c r="D5354" s="1" t="s">
        <v>1693</v>
      </c>
      <c r="E5354" s="1" t="s">
        <v>1694</v>
      </c>
      <c r="F5354" s="1">
        <v>303</v>
      </c>
      <c r="G5354" s="1">
        <v>1.06</v>
      </c>
      <c r="H5354" s="1">
        <v>286</v>
      </c>
      <c r="I5354" s="1">
        <v>0</v>
      </c>
      <c r="J5354" s="1" t="s">
        <v>48</v>
      </c>
      <c r="K5354" s="9" t="str">
        <f t="shared" si="83"/>
        <v>GPA</v>
      </c>
    </row>
    <row r="5355" spans="1:11" ht="15" customHeight="1">
      <c r="A5355" s="1">
        <v>8</v>
      </c>
      <c r="B5355" s="1">
        <v>7801</v>
      </c>
      <c r="C5355" s="1" t="s">
        <v>20</v>
      </c>
      <c r="D5355" s="1" t="s">
        <v>1695</v>
      </c>
      <c r="E5355" s="1" t="s">
        <v>1696</v>
      </c>
      <c r="F5355" s="1">
        <v>2269</v>
      </c>
      <c r="G5355" s="1">
        <v>121.12</v>
      </c>
      <c r="H5355" s="1">
        <v>19</v>
      </c>
      <c r="I5355" s="1">
        <v>0</v>
      </c>
      <c r="J5355" s="1" t="s">
        <v>48</v>
      </c>
      <c r="K5355" s="9" t="str">
        <f t="shared" si="83"/>
        <v>GPA</v>
      </c>
    </row>
    <row r="5356" spans="1:11" ht="15" customHeight="1">
      <c r="A5356" s="1">
        <v>8</v>
      </c>
      <c r="B5356" s="1">
        <v>7801</v>
      </c>
      <c r="C5356" s="1" t="s">
        <v>53</v>
      </c>
      <c r="D5356" s="1" t="s">
        <v>1695</v>
      </c>
      <c r="E5356" s="1" t="s">
        <v>1696</v>
      </c>
      <c r="F5356" s="1">
        <v>424</v>
      </c>
      <c r="G5356" s="1">
        <v>10.66</v>
      </c>
      <c r="H5356" s="1">
        <v>40</v>
      </c>
      <c r="I5356" s="1">
        <v>0</v>
      </c>
      <c r="J5356" s="1" t="s">
        <v>48</v>
      </c>
      <c r="K5356" s="9" t="str">
        <f t="shared" si="83"/>
        <v>GPA</v>
      </c>
    </row>
    <row r="5357" spans="1:11" ht="15" customHeight="1">
      <c r="A5357" s="1">
        <v>8</v>
      </c>
      <c r="B5357" s="1">
        <v>7801</v>
      </c>
      <c r="C5357" s="1" t="s">
        <v>53</v>
      </c>
      <c r="D5357" s="1" t="s">
        <v>1697</v>
      </c>
      <c r="E5357" s="1" t="s">
        <v>1698</v>
      </c>
      <c r="F5357" s="1">
        <v>364</v>
      </c>
      <c r="G5357" s="1">
        <v>4.59</v>
      </c>
      <c r="H5357" s="1">
        <v>79</v>
      </c>
      <c r="I5357" s="1">
        <v>0</v>
      </c>
      <c r="J5357" s="1" t="s">
        <v>48</v>
      </c>
      <c r="K5357" s="9" t="str">
        <f t="shared" si="83"/>
        <v>GPA</v>
      </c>
    </row>
    <row r="5358" spans="1:11" ht="15" customHeight="1">
      <c r="A5358" s="1">
        <v>8</v>
      </c>
      <c r="B5358" s="1">
        <v>7801</v>
      </c>
      <c r="C5358" s="1" t="s">
        <v>53</v>
      </c>
      <c r="D5358" s="1" t="s">
        <v>1701</v>
      </c>
      <c r="E5358" s="1" t="s">
        <v>1702</v>
      </c>
      <c r="F5358" s="1">
        <v>288</v>
      </c>
      <c r="G5358" s="1">
        <v>3.22</v>
      </c>
      <c r="H5358" s="1">
        <v>89</v>
      </c>
      <c r="I5358" s="1">
        <v>0</v>
      </c>
      <c r="J5358" s="1" t="s">
        <v>48</v>
      </c>
      <c r="K5358" s="9" t="str">
        <f t="shared" si="83"/>
        <v>GPA</v>
      </c>
    </row>
    <row r="5359" spans="1:11" ht="15" customHeight="1">
      <c r="A5359" s="1">
        <v>8</v>
      </c>
      <c r="B5359" s="1">
        <v>7801</v>
      </c>
      <c r="C5359" s="1" t="s">
        <v>20</v>
      </c>
      <c r="D5359" s="1" t="s">
        <v>1703</v>
      </c>
      <c r="E5359" s="1" t="s">
        <v>1704</v>
      </c>
      <c r="F5359" s="1">
        <v>46</v>
      </c>
      <c r="G5359" s="1">
        <v>12.49</v>
      </c>
      <c r="H5359" s="1">
        <v>4</v>
      </c>
      <c r="I5359" s="1">
        <v>0</v>
      </c>
      <c r="J5359" s="1" t="s">
        <v>48</v>
      </c>
      <c r="K5359" s="9" t="str">
        <f t="shared" si="83"/>
        <v>GPA</v>
      </c>
    </row>
    <row r="5360" spans="1:11" ht="15" customHeight="1">
      <c r="A5360" s="1">
        <v>8</v>
      </c>
      <c r="B5360" s="1">
        <v>7801</v>
      </c>
      <c r="C5360" s="1" t="s">
        <v>53</v>
      </c>
      <c r="D5360" s="1" t="s">
        <v>1703</v>
      </c>
      <c r="E5360" s="1" t="s">
        <v>1704</v>
      </c>
      <c r="F5360" s="1">
        <v>3382</v>
      </c>
      <c r="G5360" s="1">
        <v>53.51</v>
      </c>
      <c r="H5360" s="1">
        <v>63</v>
      </c>
      <c r="I5360" s="1">
        <v>0</v>
      </c>
      <c r="J5360" s="1" t="s">
        <v>48</v>
      </c>
      <c r="K5360" s="9" t="str">
        <f t="shared" si="83"/>
        <v>GPA</v>
      </c>
    </row>
    <row r="5361" spans="1:11" ht="15" customHeight="1">
      <c r="A5361" s="1">
        <v>8</v>
      </c>
      <c r="B5361" s="1">
        <v>7801</v>
      </c>
      <c r="C5361" s="1" t="s">
        <v>53</v>
      </c>
      <c r="D5361" s="1" t="s">
        <v>1705</v>
      </c>
      <c r="E5361" s="1" t="s">
        <v>1706</v>
      </c>
      <c r="F5361" s="1">
        <v>351</v>
      </c>
      <c r="G5361" s="1">
        <v>8.17</v>
      </c>
      <c r="H5361" s="1">
        <v>43</v>
      </c>
      <c r="I5361" s="1">
        <v>0</v>
      </c>
      <c r="J5361" s="1" t="s">
        <v>48</v>
      </c>
      <c r="K5361" s="9" t="str">
        <f t="shared" si="83"/>
        <v>GPA</v>
      </c>
    </row>
    <row r="5362" spans="1:11" ht="15" customHeight="1">
      <c r="A5362" s="1">
        <v>8</v>
      </c>
      <c r="B5362" s="1">
        <v>7801</v>
      </c>
      <c r="C5362" s="1" t="s">
        <v>20</v>
      </c>
      <c r="D5362" s="1" t="s">
        <v>1707</v>
      </c>
      <c r="E5362" s="1" t="s">
        <v>1708</v>
      </c>
      <c r="F5362" s="1">
        <v>2298</v>
      </c>
      <c r="G5362" s="1">
        <v>119.89</v>
      </c>
      <c r="H5362" s="1">
        <v>19</v>
      </c>
      <c r="I5362" s="1">
        <v>0</v>
      </c>
      <c r="J5362" s="1" t="s">
        <v>48</v>
      </c>
      <c r="K5362" s="9" t="str">
        <f t="shared" si="83"/>
        <v>GPA</v>
      </c>
    </row>
    <row r="5363" spans="1:11" ht="15" customHeight="1">
      <c r="A5363" s="1">
        <v>8</v>
      </c>
      <c r="B5363" s="1">
        <v>7801</v>
      </c>
      <c r="C5363" s="1" t="s">
        <v>53</v>
      </c>
      <c r="D5363" s="1" t="s">
        <v>1707</v>
      </c>
      <c r="E5363" s="1" t="s">
        <v>1708</v>
      </c>
      <c r="F5363" s="1">
        <v>490</v>
      </c>
      <c r="G5363" s="1">
        <v>6.19</v>
      </c>
      <c r="H5363" s="1">
        <v>79</v>
      </c>
      <c r="I5363" s="1">
        <v>0</v>
      </c>
      <c r="J5363" s="1" t="s">
        <v>48</v>
      </c>
      <c r="K5363" s="9" t="str">
        <f t="shared" si="83"/>
        <v>GPA</v>
      </c>
    </row>
    <row r="5364" spans="1:11" ht="15" customHeight="1">
      <c r="A5364" s="1">
        <v>8</v>
      </c>
      <c r="B5364" s="1">
        <v>7801</v>
      </c>
      <c r="C5364" s="1" t="s">
        <v>18</v>
      </c>
      <c r="D5364" s="1" t="s">
        <v>1709</v>
      </c>
      <c r="E5364" s="1" t="s">
        <v>1710</v>
      </c>
      <c r="F5364" s="1">
        <v>527</v>
      </c>
      <c r="G5364" s="1">
        <v>78.8</v>
      </c>
      <c r="H5364" s="1">
        <v>7</v>
      </c>
      <c r="I5364" s="1">
        <v>0</v>
      </c>
      <c r="J5364" s="1" t="s">
        <v>48</v>
      </c>
      <c r="K5364" s="9" t="str">
        <f t="shared" si="83"/>
        <v>GPA</v>
      </c>
    </row>
    <row r="5365" spans="1:11" ht="15" customHeight="1">
      <c r="A5365" s="1">
        <v>8</v>
      </c>
      <c r="B5365" s="1">
        <v>7801</v>
      </c>
      <c r="C5365" s="1" t="s">
        <v>53</v>
      </c>
      <c r="D5365" s="1" t="s">
        <v>1709</v>
      </c>
      <c r="E5365" s="1" t="s">
        <v>1710</v>
      </c>
      <c r="F5365" s="1">
        <v>210</v>
      </c>
      <c r="G5365" s="1">
        <v>4.24</v>
      </c>
      <c r="H5365" s="1">
        <v>50</v>
      </c>
      <c r="I5365" s="1">
        <v>0</v>
      </c>
      <c r="J5365" s="1" t="s">
        <v>48</v>
      </c>
      <c r="K5365" s="9" t="str">
        <f t="shared" si="83"/>
        <v>GPA</v>
      </c>
    </row>
    <row r="5366" spans="1:11" ht="15" customHeight="1">
      <c r="A5366" s="1">
        <v>8</v>
      </c>
      <c r="B5366" s="1">
        <v>7801</v>
      </c>
      <c r="C5366" s="1" t="s">
        <v>18</v>
      </c>
      <c r="D5366" s="1" t="s">
        <v>1711</v>
      </c>
      <c r="E5366" s="1" t="s">
        <v>1712</v>
      </c>
      <c r="F5366" s="1">
        <v>165</v>
      </c>
      <c r="G5366" s="1">
        <v>21.56</v>
      </c>
      <c r="H5366" s="1">
        <v>8</v>
      </c>
      <c r="I5366" s="1">
        <v>0</v>
      </c>
      <c r="J5366" s="1" t="s">
        <v>48</v>
      </c>
      <c r="K5366" s="9" t="str">
        <f t="shared" si="83"/>
        <v>GPA</v>
      </c>
    </row>
    <row r="5367" spans="1:11" ht="15" customHeight="1">
      <c r="A5367" s="1">
        <v>8</v>
      </c>
      <c r="B5367" s="1">
        <v>7801</v>
      </c>
      <c r="C5367" s="1" t="s">
        <v>53</v>
      </c>
      <c r="D5367" s="1" t="s">
        <v>1711</v>
      </c>
      <c r="E5367" s="1" t="s">
        <v>1712</v>
      </c>
      <c r="F5367" s="1">
        <v>401</v>
      </c>
      <c r="G5367" s="1">
        <v>16.43</v>
      </c>
      <c r="H5367" s="1">
        <v>24</v>
      </c>
      <c r="I5367" s="1">
        <v>0</v>
      </c>
      <c r="J5367" s="1" t="s">
        <v>48</v>
      </c>
      <c r="K5367" s="9" t="str">
        <f t="shared" si="83"/>
        <v>GPA</v>
      </c>
    </row>
    <row r="5368" spans="1:11" ht="15" customHeight="1">
      <c r="A5368" s="1">
        <v>8</v>
      </c>
      <c r="B5368" s="1">
        <v>7801</v>
      </c>
      <c r="C5368" s="1" t="s">
        <v>53</v>
      </c>
      <c r="D5368" s="1" t="s">
        <v>1713</v>
      </c>
      <c r="E5368" s="1" t="s">
        <v>1714</v>
      </c>
      <c r="F5368" s="1">
        <v>7882</v>
      </c>
      <c r="G5368" s="1">
        <v>90.38</v>
      </c>
      <c r="H5368" s="1">
        <v>87</v>
      </c>
      <c r="I5368" s="1">
        <v>0</v>
      </c>
      <c r="J5368" s="1" t="s">
        <v>48</v>
      </c>
      <c r="K5368" s="9" t="str">
        <f t="shared" si="83"/>
        <v>GPA</v>
      </c>
    </row>
    <row r="5369" spans="1:11" ht="15" customHeight="1">
      <c r="A5369" s="1">
        <v>8</v>
      </c>
      <c r="B5369" s="1">
        <v>7801</v>
      </c>
      <c r="C5369" s="1" t="s">
        <v>53</v>
      </c>
      <c r="D5369" s="1" t="s">
        <v>1715</v>
      </c>
      <c r="E5369" s="1" t="s">
        <v>1716</v>
      </c>
      <c r="F5369" s="1">
        <v>7741</v>
      </c>
      <c r="G5369" s="1">
        <v>119.96</v>
      </c>
      <c r="H5369" s="1">
        <v>65</v>
      </c>
      <c r="I5369" s="1">
        <v>0</v>
      </c>
      <c r="J5369" s="1" t="s">
        <v>48</v>
      </c>
      <c r="K5369" s="9" t="str">
        <f t="shared" si="83"/>
        <v>GPA</v>
      </c>
    </row>
    <row r="5370" spans="1:11" ht="15" customHeight="1">
      <c r="A5370" s="1">
        <v>8</v>
      </c>
      <c r="B5370" s="1">
        <v>7801</v>
      </c>
      <c r="C5370" s="1" t="s">
        <v>18</v>
      </c>
      <c r="D5370" s="1" t="s">
        <v>1717</v>
      </c>
      <c r="E5370" s="1" t="s">
        <v>1718</v>
      </c>
      <c r="F5370" s="1">
        <v>425</v>
      </c>
      <c r="G5370" s="1">
        <v>33.46</v>
      </c>
      <c r="H5370" s="1">
        <v>13</v>
      </c>
      <c r="I5370" s="1">
        <v>0</v>
      </c>
      <c r="J5370" s="1" t="s">
        <v>48</v>
      </c>
      <c r="K5370" s="9" t="str">
        <f t="shared" si="83"/>
        <v>GPA</v>
      </c>
    </row>
    <row r="5371" spans="1:11" ht="15" customHeight="1">
      <c r="A5371" s="1">
        <v>8</v>
      </c>
      <c r="B5371" s="1">
        <v>7801</v>
      </c>
      <c r="C5371" s="1" t="s">
        <v>53</v>
      </c>
      <c r="D5371" s="1" t="s">
        <v>1717</v>
      </c>
      <c r="E5371" s="1" t="s">
        <v>1718</v>
      </c>
      <c r="F5371" s="1">
        <v>1841</v>
      </c>
      <c r="G5371" s="1">
        <v>48.12</v>
      </c>
      <c r="H5371" s="1">
        <v>38</v>
      </c>
      <c r="I5371" s="1">
        <v>0</v>
      </c>
      <c r="J5371" s="1" t="s">
        <v>48</v>
      </c>
      <c r="K5371" s="9" t="str">
        <f t="shared" si="83"/>
        <v>GPA</v>
      </c>
    </row>
    <row r="5372" spans="1:11" ht="15" customHeight="1">
      <c r="A5372" s="1">
        <v>8</v>
      </c>
      <c r="B5372" s="1">
        <v>7801</v>
      </c>
      <c r="C5372" s="1" t="s">
        <v>18</v>
      </c>
      <c r="D5372" s="1" t="s">
        <v>1719</v>
      </c>
      <c r="E5372" s="1" t="s">
        <v>1720</v>
      </c>
      <c r="F5372" s="1">
        <v>530</v>
      </c>
      <c r="G5372" s="1">
        <v>62.86</v>
      </c>
      <c r="H5372" s="1">
        <v>8</v>
      </c>
      <c r="I5372" s="1">
        <v>0</v>
      </c>
      <c r="J5372" s="1" t="s">
        <v>48</v>
      </c>
      <c r="K5372" s="9" t="str">
        <f t="shared" si="83"/>
        <v>GPA</v>
      </c>
    </row>
    <row r="5373" spans="1:11" ht="15" customHeight="1">
      <c r="A5373" s="1">
        <v>8</v>
      </c>
      <c r="B5373" s="1">
        <v>7801</v>
      </c>
      <c r="C5373" s="1" t="s">
        <v>20</v>
      </c>
      <c r="D5373" s="1" t="s">
        <v>1719</v>
      </c>
      <c r="E5373" s="1" t="s">
        <v>1720</v>
      </c>
      <c r="F5373" s="1">
        <v>87</v>
      </c>
      <c r="G5373" s="1">
        <v>30.93</v>
      </c>
      <c r="H5373" s="1">
        <v>3</v>
      </c>
      <c r="I5373" s="1">
        <v>0</v>
      </c>
      <c r="J5373" s="1" t="s">
        <v>48</v>
      </c>
      <c r="K5373" s="9" t="str">
        <f t="shared" si="83"/>
        <v>GPA</v>
      </c>
    </row>
    <row r="5374" spans="1:11" ht="15" customHeight="1">
      <c r="A5374" s="1">
        <v>8</v>
      </c>
      <c r="B5374" s="1">
        <v>7801</v>
      </c>
      <c r="C5374" s="1" t="s">
        <v>53</v>
      </c>
      <c r="D5374" s="1" t="s">
        <v>1719</v>
      </c>
      <c r="E5374" s="1" t="s">
        <v>1720</v>
      </c>
      <c r="F5374" s="1">
        <v>489</v>
      </c>
      <c r="G5374" s="1">
        <v>10.27</v>
      </c>
      <c r="H5374" s="1">
        <v>48</v>
      </c>
      <c r="I5374" s="1">
        <v>0</v>
      </c>
      <c r="J5374" s="1" t="s">
        <v>48</v>
      </c>
      <c r="K5374" s="9" t="str">
        <f t="shared" si="83"/>
        <v>GPA</v>
      </c>
    </row>
    <row r="5375" spans="1:11" ht="15" customHeight="1">
      <c r="A5375" s="1">
        <v>8</v>
      </c>
      <c r="B5375" s="1">
        <v>7801</v>
      </c>
      <c r="C5375" s="1" t="s">
        <v>20</v>
      </c>
      <c r="D5375" s="1" t="s">
        <v>1721</v>
      </c>
      <c r="E5375" s="1" t="s">
        <v>1722</v>
      </c>
      <c r="F5375" s="1">
        <v>20</v>
      </c>
      <c r="G5375" s="1">
        <v>10.1</v>
      </c>
      <c r="H5375" s="1">
        <v>2</v>
      </c>
      <c r="I5375" s="1">
        <v>0</v>
      </c>
      <c r="J5375" s="1" t="s">
        <v>48</v>
      </c>
      <c r="K5375" s="9" t="str">
        <f t="shared" si="83"/>
        <v>GPA</v>
      </c>
    </row>
    <row r="5376" spans="1:11" ht="15" customHeight="1">
      <c r="A5376" s="1">
        <v>8</v>
      </c>
      <c r="B5376" s="1">
        <v>7801</v>
      </c>
      <c r="C5376" s="1" t="s">
        <v>19</v>
      </c>
      <c r="D5376" s="1" t="s">
        <v>1721</v>
      </c>
      <c r="E5376" s="1" t="s">
        <v>1722</v>
      </c>
      <c r="F5376" s="1">
        <v>3460</v>
      </c>
      <c r="G5376" s="1">
        <v>151.05000000000001</v>
      </c>
      <c r="H5376" s="1">
        <v>23</v>
      </c>
      <c r="I5376" s="1">
        <v>0</v>
      </c>
      <c r="J5376" s="1" t="s">
        <v>48</v>
      </c>
      <c r="K5376" s="9" t="str">
        <f t="shared" si="83"/>
        <v>GPA</v>
      </c>
    </row>
    <row r="5377" spans="1:11" ht="15" customHeight="1">
      <c r="A5377" s="1">
        <v>8</v>
      </c>
      <c r="B5377" s="1">
        <v>7801</v>
      </c>
      <c r="C5377" s="1" t="s">
        <v>18</v>
      </c>
      <c r="D5377" s="1" t="s">
        <v>4334</v>
      </c>
      <c r="E5377" s="1" t="s">
        <v>4335</v>
      </c>
      <c r="F5377" s="1">
        <v>482</v>
      </c>
      <c r="G5377" s="1">
        <v>24.73</v>
      </c>
      <c r="H5377" s="1">
        <v>19</v>
      </c>
      <c r="I5377" s="1">
        <v>0</v>
      </c>
      <c r="J5377" s="1" t="s">
        <v>48</v>
      </c>
      <c r="K5377" s="9" t="str">
        <f t="shared" si="83"/>
        <v>GPA</v>
      </c>
    </row>
    <row r="5378" spans="1:11" ht="15" customHeight="1">
      <c r="A5378" s="1">
        <v>8</v>
      </c>
      <c r="B5378" s="1">
        <v>7801</v>
      </c>
      <c r="C5378" s="1" t="s">
        <v>53</v>
      </c>
      <c r="D5378" s="1" t="s">
        <v>1723</v>
      </c>
      <c r="E5378" s="1" t="s">
        <v>1724</v>
      </c>
      <c r="F5378" s="1">
        <v>5655</v>
      </c>
      <c r="G5378" s="1">
        <v>97.44</v>
      </c>
      <c r="H5378" s="1">
        <v>58</v>
      </c>
      <c r="I5378" s="1">
        <v>0</v>
      </c>
      <c r="J5378" s="1" t="s">
        <v>48</v>
      </c>
      <c r="K5378" s="9" t="str">
        <f t="shared" ref="K5378:K5441" si="84">IF(J5378&lt;&gt;"",IF(OR(UPPER(J5378)="TERCEIRO",UPPER(J5378)="TERCEIRA"),"TERCEIRA",IF(UPPER(J5378)="GPA","GPA",J5378)),IF(LEFT(D5378,1)="T","TERCEIRA","GPA"))</f>
        <v>GPA</v>
      </c>
    </row>
    <row r="5379" spans="1:11" ht="15" customHeight="1">
      <c r="A5379" s="1">
        <v>8</v>
      </c>
      <c r="B5379" s="1">
        <v>7801</v>
      </c>
      <c r="C5379" s="1" t="s">
        <v>20</v>
      </c>
      <c r="D5379" s="1" t="s">
        <v>1725</v>
      </c>
      <c r="E5379" s="1" t="s">
        <v>1726</v>
      </c>
      <c r="F5379" s="1">
        <v>306</v>
      </c>
      <c r="G5379" s="1">
        <v>31.52</v>
      </c>
      <c r="H5379" s="1">
        <v>10</v>
      </c>
      <c r="I5379" s="1">
        <v>0</v>
      </c>
      <c r="J5379" s="1" t="s">
        <v>48</v>
      </c>
      <c r="K5379" s="9" t="str">
        <f t="shared" si="84"/>
        <v>GPA</v>
      </c>
    </row>
    <row r="5380" spans="1:11" ht="15" customHeight="1">
      <c r="A5380" s="1">
        <v>8</v>
      </c>
      <c r="B5380" s="1">
        <v>7801</v>
      </c>
      <c r="C5380" s="1" t="s">
        <v>20</v>
      </c>
      <c r="D5380" s="1" t="s">
        <v>1727</v>
      </c>
      <c r="E5380" s="1" t="s">
        <v>1728</v>
      </c>
      <c r="F5380" s="1">
        <v>1393</v>
      </c>
      <c r="G5380" s="1">
        <v>57.19</v>
      </c>
      <c r="H5380" s="1">
        <v>24</v>
      </c>
      <c r="I5380" s="1">
        <v>0</v>
      </c>
      <c r="J5380" s="1" t="s">
        <v>48</v>
      </c>
      <c r="K5380" s="9" t="str">
        <f t="shared" si="84"/>
        <v>GPA</v>
      </c>
    </row>
    <row r="5381" spans="1:11" ht="15" customHeight="1">
      <c r="A5381" s="1">
        <v>8</v>
      </c>
      <c r="B5381" s="1">
        <v>7801</v>
      </c>
      <c r="C5381" s="1" t="s">
        <v>53</v>
      </c>
      <c r="D5381" s="1" t="s">
        <v>1727</v>
      </c>
      <c r="E5381" s="1" t="s">
        <v>1728</v>
      </c>
      <c r="F5381" s="1">
        <v>1728</v>
      </c>
      <c r="G5381" s="1">
        <v>32.72</v>
      </c>
      <c r="H5381" s="1">
        <v>53</v>
      </c>
      <c r="I5381" s="1">
        <v>0</v>
      </c>
      <c r="J5381" s="1" t="s">
        <v>48</v>
      </c>
      <c r="K5381" s="9" t="str">
        <f t="shared" si="84"/>
        <v>GPA</v>
      </c>
    </row>
    <row r="5382" spans="1:11" ht="15" customHeight="1">
      <c r="A5382" s="1">
        <v>8</v>
      </c>
      <c r="B5382" s="1">
        <v>7801</v>
      </c>
      <c r="C5382" s="1" t="s">
        <v>18</v>
      </c>
      <c r="D5382" s="1" t="s">
        <v>1729</v>
      </c>
      <c r="E5382" s="1" t="s">
        <v>1730</v>
      </c>
      <c r="F5382" s="1">
        <v>391</v>
      </c>
      <c r="G5382" s="1">
        <v>38.369999999999997</v>
      </c>
      <c r="H5382" s="1">
        <v>10</v>
      </c>
      <c r="I5382" s="1">
        <v>0</v>
      </c>
      <c r="J5382" s="1" t="s">
        <v>48</v>
      </c>
      <c r="K5382" s="9" t="str">
        <f t="shared" si="84"/>
        <v>GPA</v>
      </c>
    </row>
    <row r="5383" spans="1:11" ht="15" customHeight="1">
      <c r="A5383" s="1">
        <v>8</v>
      </c>
      <c r="B5383" s="1">
        <v>7801</v>
      </c>
      <c r="C5383" s="1" t="s">
        <v>20</v>
      </c>
      <c r="D5383" s="1" t="s">
        <v>1731</v>
      </c>
      <c r="E5383" s="1" t="s">
        <v>1732</v>
      </c>
      <c r="F5383" s="1">
        <v>2496</v>
      </c>
      <c r="G5383" s="1">
        <v>115.2</v>
      </c>
      <c r="H5383" s="1">
        <v>22</v>
      </c>
      <c r="I5383" s="1">
        <v>0</v>
      </c>
      <c r="J5383" s="1" t="s">
        <v>48</v>
      </c>
      <c r="K5383" s="9" t="str">
        <f t="shared" si="84"/>
        <v>GPA</v>
      </c>
    </row>
    <row r="5384" spans="1:11" ht="15" customHeight="1">
      <c r="A5384" s="1">
        <v>8</v>
      </c>
      <c r="B5384" s="1">
        <v>7801</v>
      </c>
      <c r="C5384" s="1" t="s">
        <v>53</v>
      </c>
      <c r="D5384" s="1" t="s">
        <v>1731</v>
      </c>
      <c r="E5384" s="1" t="s">
        <v>1732</v>
      </c>
      <c r="F5384" s="1">
        <v>704</v>
      </c>
      <c r="G5384" s="1">
        <v>8.65</v>
      </c>
      <c r="H5384" s="1">
        <v>81</v>
      </c>
      <c r="I5384" s="1">
        <v>0</v>
      </c>
      <c r="J5384" s="1" t="s">
        <v>48</v>
      </c>
      <c r="K5384" s="9" t="str">
        <f t="shared" si="84"/>
        <v>GPA</v>
      </c>
    </row>
    <row r="5385" spans="1:11" ht="15" customHeight="1">
      <c r="A5385" s="1">
        <v>8</v>
      </c>
      <c r="B5385" s="1">
        <v>7801</v>
      </c>
      <c r="C5385" s="1" t="s">
        <v>18</v>
      </c>
      <c r="D5385" s="1" t="s">
        <v>1733</v>
      </c>
      <c r="E5385" s="1" t="s">
        <v>1734</v>
      </c>
      <c r="F5385" s="1">
        <v>492</v>
      </c>
      <c r="G5385" s="1">
        <v>64.44</v>
      </c>
      <c r="H5385" s="1">
        <v>8</v>
      </c>
      <c r="I5385" s="1">
        <v>0</v>
      </c>
      <c r="J5385" s="1" t="s">
        <v>48</v>
      </c>
      <c r="K5385" s="9" t="str">
        <f t="shared" si="84"/>
        <v>GPA</v>
      </c>
    </row>
    <row r="5386" spans="1:11" ht="15" customHeight="1">
      <c r="A5386" s="1">
        <v>8</v>
      </c>
      <c r="B5386" s="1">
        <v>7801</v>
      </c>
      <c r="C5386" s="1" t="s">
        <v>20</v>
      </c>
      <c r="D5386" s="1" t="s">
        <v>1733</v>
      </c>
      <c r="E5386" s="1" t="s">
        <v>1734</v>
      </c>
      <c r="F5386" s="1">
        <v>47</v>
      </c>
      <c r="G5386" s="1">
        <v>1.82</v>
      </c>
      <c r="H5386" s="1">
        <v>26</v>
      </c>
      <c r="I5386" s="1">
        <v>0</v>
      </c>
      <c r="J5386" s="1" t="s">
        <v>48</v>
      </c>
      <c r="K5386" s="9" t="str">
        <f t="shared" si="84"/>
        <v>GPA</v>
      </c>
    </row>
    <row r="5387" spans="1:11" ht="15" customHeight="1">
      <c r="A5387" s="1">
        <v>8</v>
      </c>
      <c r="B5387" s="1">
        <v>7801</v>
      </c>
      <c r="C5387" s="1" t="s">
        <v>53</v>
      </c>
      <c r="D5387" s="1" t="s">
        <v>1733</v>
      </c>
      <c r="E5387" s="1" t="s">
        <v>1734</v>
      </c>
      <c r="F5387" s="1">
        <v>51</v>
      </c>
      <c r="G5387" s="1">
        <v>1.3</v>
      </c>
      <c r="H5387" s="1">
        <v>39</v>
      </c>
      <c r="I5387" s="1">
        <v>0</v>
      </c>
      <c r="J5387" s="1" t="s">
        <v>48</v>
      </c>
      <c r="K5387" s="9" t="str">
        <f t="shared" si="84"/>
        <v>GPA</v>
      </c>
    </row>
    <row r="5388" spans="1:11" ht="15" customHeight="1">
      <c r="A5388" s="1">
        <v>8</v>
      </c>
      <c r="B5388" s="1">
        <v>7801</v>
      </c>
      <c r="C5388" s="1" t="s">
        <v>20</v>
      </c>
      <c r="D5388" s="1" t="s">
        <v>1735</v>
      </c>
      <c r="E5388" s="1" t="s">
        <v>1736</v>
      </c>
      <c r="F5388" s="1">
        <v>121</v>
      </c>
      <c r="G5388" s="1">
        <v>6.57</v>
      </c>
      <c r="H5388" s="1">
        <v>18</v>
      </c>
      <c r="I5388" s="1">
        <v>0</v>
      </c>
      <c r="J5388" s="1" t="s">
        <v>48</v>
      </c>
      <c r="K5388" s="9" t="str">
        <f t="shared" si="84"/>
        <v>GPA</v>
      </c>
    </row>
    <row r="5389" spans="1:11" ht="15" customHeight="1">
      <c r="A5389" s="1">
        <v>8</v>
      </c>
      <c r="B5389" s="1">
        <v>7801</v>
      </c>
      <c r="C5389" s="1" t="s">
        <v>53</v>
      </c>
      <c r="D5389" s="1" t="s">
        <v>1737</v>
      </c>
      <c r="E5389" s="1" t="s">
        <v>1738</v>
      </c>
      <c r="F5389" s="1">
        <v>16412</v>
      </c>
      <c r="G5389" s="1">
        <v>124.41</v>
      </c>
      <c r="H5389" s="1">
        <v>132</v>
      </c>
      <c r="I5389" s="1">
        <v>0</v>
      </c>
      <c r="J5389" s="1" t="s">
        <v>48</v>
      </c>
      <c r="K5389" s="9" t="str">
        <f t="shared" si="84"/>
        <v>GPA</v>
      </c>
    </row>
    <row r="5390" spans="1:11" ht="15" customHeight="1">
      <c r="A5390" s="1">
        <v>8</v>
      </c>
      <c r="B5390" s="1">
        <v>7801</v>
      </c>
      <c r="C5390" s="1" t="s">
        <v>19</v>
      </c>
      <c r="D5390" s="1" t="s">
        <v>4336</v>
      </c>
      <c r="E5390" s="1" t="s">
        <v>4337</v>
      </c>
      <c r="F5390" s="1">
        <v>87</v>
      </c>
      <c r="G5390" s="1">
        <v>0.62</v>
      </c>
      <c r="H5390" s="1">
        <v>140</v>
      </c>
      <c r="I5390" s="1">
        <v>0</v>
      </c>
      <c r="J5390" s="1" t="s">
        <v>48</v>
      </c>
      <c r="K5390" s="9" t="str">
        <f t="shared" si="84"/>
        <v>GPA</v>
      </c>
    </row>
    <row r="5391" spans="1:11" ht="15" customHeight="1">
      <c r="A5391" s="1">
        <v>8</v>
      </c>
      <c r="B5391" s="1">
        <v>7801</v>
      </c>
      <c r="C5391" s="1" t="s">
        <v>53</v>
      </c>
      <c r="D5391" s="1" t="s">
        <v>4336</v>
      </c>
      <c r="E5391" s="1" t="s">
        <v>4337</v>
      </c>
      <c r="F5391" s="1">
        <v>335</v>
      </c>
      <c r="G5391" s="1">
        <v>9</v>
      </c>
      <c r="H5391" s="1">
        <v>37</v>
      </c>
      <c r="I5391" s="1">
        <v>0</v>
      </c>
      <c r="J5391" s="1" t="s">
        <v>48</v>
      </c>
      <c r="K5391" s="9" t="str">
        <f t="shared" si="84"/>
        <v>GPA</v>
      </c>
    </row>
    <row r="5392" spans="1:11" ht="15" customHeight="1">
      <c r="A5392" s="1">
        <v>8</v>
      </c>
      <c r="B5392" s="1">
        <v>7801</v>
      </c>
      <c r="C5392" s="1" t="s">
        <v>20</v>
      </c>
      <c r="D5392" s="1" t="s">
        <v>1741</v>
      </c>
      <c r="E5392" s="1" t="s">
        <v>1742</v>
      </c>
      <c r="F5392" s="1">
        <v>2836</v>
      </c>
      <c r="G5392" s="1">
        <v>138.61000000000001</v>
      </c>
      <c r="H5392" s="1">
        <v>20</v>
      </c>
      <c r="I5392" s="1">
        <v>0</v>
      </c>
      <c r="J5392" s="1" t="s">
        <v>48</v>
      </c>
      <c r="K5392" s="9" t="str">
        <f t="shared" si="84"/>
        <v>GPA</v>
      </c>
    </row>
    <row r="5393" spans="1:11" ht="15" customHeight="1">
      <c r="A5393" s="1">
        <v>8</v>
      </c>
      <c r="B5393" s="1">
        <v>7801</v>
      </c>
      <c r="C5393" s="1" t="s">
        <v>53</v>
      </c>
      <c r="D5393" s="1" t="s">
        <v>1741</v>
      </c>
      <c r="E5393" s="1" t="s">
        <v>1742</v>
      </c>
      <c r="F5393" s="1">
        <v>1139</v>
      </c>
      <c r="G5393" s="1">
        <v>13.99</v>
      </c>
      <c r="H5393" s="1">
        <v>81</v>
      </c>
      <c r="I5393" s="1">
        <v>0</v>
      </c>
      <c r="J5393" s="1" t="s">
        <v>48</v>
      </c>
      <c r="K5393" s="9" t="str">
        <f t="shared" si="84"/>
        <v>GPA</v>
      </c>
    </row>
    <row r="5394" spans="1:11" ht="15" customHeight="1">
      <c r="A5394" s="1">
        <v>8</v>
      </c>
      <c r="B5394" s="1">
        <v>7801</v>
      </c>
      <c r="C5394" s="1" t="s">
        <v>20</v>
      </c>
      <c r="D5394" s="1" t="s">
        <v>4338</v>
      </c>
      <c r="E5394" s="1" t="s">
        <v>4339</v>
      </c>
      <c r="F5394" s="1">
        <v>20</v>
      </c>
      <c r="G5394" s="1">
        <v>7.12</v>
      </c>
      <c r="H5394" s="1">
        <v>3</v>
      </c>
      <c r="I5394" s="1">
        <v>0</v>
      </c>
      <c r="J5394" s="1" t="s">
        <v>48</v>
      </c>
      <c r="K5394" s="9" t="str">
        <f t="shared" si="84"/>
        <v>GPA</v>
      </c>
    </row>
    <row r="5395" spans="1:11" ht="15" customHeight="1">
      <c r="A5395" s="1">
        <v>8</v>
      </c>
      <c r="B5395" s="1">
        <v>7801</v>
      </c>
      <c r="C5395" s="1" t="s">
        <v>53</v>
      </c>
      <c r="D5395" s="1" t="s">
        <v>4338</v>
      </c>
      <c r="E5395" s="1" t="s">
        <v>4339</v>
      </c>
      <c r="F5395" s="1">
        <v>120</v>
      </c>
      <c r="G5395" s="1">
        <v>2.92</v>
      </c>
      <c r="H5395" s="1">
        <v>41</v>
      </c>
      <c r="I5395" s="1">
        <v>0</v>
      </c>
      <c r="J5395" s="1" t="s">
        <v>48</v>
      </c>
      <c r="K5395" s="9" t="str">
        <f t="shared" si="84"/>
        <v>GPA</v>
      </c>
    </row>
    <row r="5396" spans="1:11" ht="15" customHeight="1">
      <c r="A5396" s="1">
        <v>8</v>
      </c>
      <c r="B5396" s="1">
        <v>7801</v>
      </c>
      <c r="C5396" s="1" t="s">
        <v>20</v>
      </c>
      <c r="D5396" s="1" t="s">
        <v>1743</v>
      </c>
      <c r="E5396" s="1" t="s">
        <v>1744</v>
      </c>
      <c r="F5396" s="1">
        <v>1959</v>
      </c>
      <c r="G5396" s="1">
        <v>139.26</v>
      </c>
      <c r="H5396" s="1">
        <v>14</v>
      </c>
      <c r="I5396" s="1">
        <v>0</v>
      </c>
      <c r="J5396" s="1" t="s">
        <v>48</v>
      </c>
      <c r="K5396" s="9" t="str">
        <f t="shared" si="84"/>
        <v>GPA</v>
      </c>
    </row>
    <row r="5397" spans="1:11" ht="15" customHeight="1">
      <c r="A5397" s="1">
        <v>8</v>
      </c>
      <c r="B5397" s="1">
        <v>7801</v>
      </c>
      <c r="C5397" s="1" t="s">
        <v>53</v>
      </c>
      <c r="D5397" s="1" t="s">
        <v>1743</v>
      </c>
      <c r="E5397" s="1" t="s">
        <v>1744</v>
      </c>
      <c r="F5397" s="1">
        <v>364</v>
      </c>
      <c r="G5397" s="1">
        <v>10.08</v>
      </c>
      <c r="H5397" s="1">
        <v>36</v>
      </c>
      <c r="I5397" s="1">
        <v>0</v>
      </c>
      <c r="J5397" s="1" t="s">
        <v>48</v>
      </c>
      <c r="K5397" s="9" t="str">
        <f t="shared" si="84"/>
        <v>GPA</v>
      </c>
    </row>
    <row r="5398" spans="1:11" ht="15" customHeight="1">
      <c r="A5398" s="1">
        <v>8</v>
      </c>
      <c r="B5398" s="1">
        <v>7801</v>
      </c>
      <c r="C5398" s="1" t="s">
        <v>18</v>
      </c>
      <c r="D5398" s="1" t="s">
        <v>1747</v>
      </c>
      <c r="E5398" s="1" t="s">
        <v>1748</v>
      </c>
      <c r="F5398" s="1">
        <v>1093</v>
      </c>
      <c r="G5398" s="1">
        <v>98.54</v>
      </c>
      <c r="H5398" s="1">
        <v>11</v>
      </c>
      <c r="I5398" s="1">
        <v>0</v>
      </c>
      <c r="J5398" s="1" t="s">
        <v>48</v>
      </c>
      <c r="K5398" s="9" t="str">
        <f t="shared" si="84"/>
        <v>GPA</v>
      </c>
    </row>
    <row r="5399" spans="1:11" ht="15" customHeight="1">
      <c r="A5399" s="1">
        <v>8</v>
      </c>
      <c r="B5399" s="1">
        <v>7801</v>
      </c>
      <c r="C5399" s="1" t="s">
        <v>20</v>
      </c>
      <c r="D5399" s="1" t="s">
        <v>1747</v>
      </c>
      <c r="E5399" s="1" t="s">
        <v>1748</v>
      </c>
      <c r="F5399" s="1">
        <v>46</v>
      </c>
      <c r="G5399" s="1">
        <v>0.37</v>
      </c>
      <c r="H5399" s="1">
        <v>124</v>
      </c>
      <c r="I5399" s="1">
        <v>0</v>
      </c>
      <c r="J5399" s="1" t="s">
        <v>48</v>
      </c>
      <c r="K5399" s="9" t="str">
        <f t="shared" si="84"/>
        <v>GPA</v>
      </c>
    </row>
    <row r="5400" spans="1:11" ht="15" customHeight="1">
      <c r="A5400" s="1">
        <v>8</v>
      </c>
      <c r="B5400" s="1">
        <v>7801</v>
      </c>
      <c r="C5400" s="1" t="s">
        <v>53</v>
      </c>
      <c r="D5400" s="1" t="s">
        <v>1747</v>
      </c>
      <c r="E5400" s="1" t="s">
        <v>1748</v>
      </c>
      <c r="F5400" s="1">
        <v>443</v>
      </c>
      <c r="G5400" s="1">
        <v>14.88</v>
      </c>
      <c r="H5400" s="1">
        <v>30</v>
      </c>
      <c r="I5400" s="1">
        <v>0</v>
      </c>
      <c r="J5400" s="1" t="s">
        <v>48</v>
      </c>
      <c r="K5400" s="9" t="str">
        <f t="shared" si="84"/>
        <v>GPA</v>
      </c>
    </row>
    <row r="5401" spans="1:11" ht="15" customHeight="1">
      <c r="A5401" s="1">
        <v>8</v>
      </c>
      <c r="B5401" s="1">
        <v>7801</v>
      </c>
      <c r="C5401" s="1" t="s">
        <v>20</v>
      </c>
      <c r="D5401" s="1" t="s">
        <v>1749</v>
      </c>
      <c r="E5401" s="1" t="s">
        <v>1750</v>
      </c>
      <c r="F5401" s="1">
        <v>1029</v>
      </c>
      <c r="G5401" s="1">
        <v>45.11</v>
      </c>
      <c r="H5401" s="1">
        <v>23</v>
      </c>
      <c r="I5401" s="1">
        <v>0</v>
      </c>
      <c r="J5401" s="1" t="s">
        <v>48</v>
      </c>
      <c r="K5401" s="9" t="str">
        <f t="shared" si="84"/>
        <v>GPA</v>
      </c>
    </row>
    <row r="5402" spans="1:11" ht="15" customHeight="1">
      <c r="A5402" s="1">
        <v>8</v>
      </c>
      <c r="B5402" s="1">
        <v>7801</v>
      </c>
      <c r="C5402" s="1" t="s">
        <v>53</v>
      </c>
      <c r="D5402" s="1" t="s">
        <v>1749</v>
      </c>
      <c r="E5402" s="1" t="s">
        <v>1750</v>
      </c>
      <c r="F5402" s="1">
        <v>4142</v>
      </c>
      <c r="G5402" s="1">
        <v>45.54</v>
      </c>
      <c r="H5402" s="1">
        <v>91</v>
      </c>
      <c r="I5402" s="1">
        <v>0</v>
      </c>
      <c r="J5402" s="1" t="s">
        <v>48</v>
      </c>
      <c r="K5402" s="9" t="str">
        <f t="shared" si="84"/>
        <v>GPA</v>
      </c>
    </row>
    <row r="5403" spans="1:11" ht="15" customHeight="1">
      <c r="A5403" s="1">
        <v>8</v>
      </c>
      <c r="B5403" s="1">
        <v>7801</v>
      </c>
      <c r="C5403" s="1" t="s">
        <v>20</v>
      </c>
      <c r="D5403" s="1" t="s">
        <v>1751</v>
      </c>
      <c r="E5403" s="1" t="s">
        <v>1752</v>
      </c>
      <c r="F5403" s="1">
        <v>1579</v>
      </c>
      <c r="G5403" s="1">
        <v>128.9</v>
      </c>
      <c r="H5403" s="1">
        <v>12</v>
      </c>
      <c r="I5403" s="1">
        <v>0</v>
      </c>
      <c r="J5403" s="1" t="s">
        <v>48</v>
      </c>
      <c r="K5403" s="9" t="str">
        <f t="shared" si="84"/>
        <v>GPA</v>
      </c>
    </row>
    <row r="5404" spans="1:11" ht="15" customHeight="1">
      <c r="A5404" s="1">
        <v>8</v>
      </c>
      <c r="B5404" s="1">
        <v>7801</v>
      </c>
      <c r="C5404" s="1" t="s">
        <v>19</v>
      </c>
      <c r="D5404" s="1" t="s">
        <v>1751</v>
      </c>
      <c r="E5404" s="1" t="s">
        <v>1752</v>
      </c>
      <c r="F5404" s="1">
        <v>19</v>
      </c>
      <c r="G5404" s="1">
        <v>4.6500000000000004</v>
      </c>
      <c r="H5404" s="1">
        <v>4</v>
      </c>
      <c r="I5404" s="1">
        <v>0</v>
      </c>
      <c r="J5404" s="1" t="s">
        <v>48</v>
      </c>
      <c r="K5404" s="9" t="str">
        <f t="shared" si="84"/>
        <v>GPA</v>
      </c>
    </row>
    <row r="5405" spans="1:11" ht="15" customHeight="1">
      <c r="A5405" s="1">
        <v>8</v>
      </c>
      <c r="B5405" s="1">
        <v>7801</v>
      </c>
      <c r="C5405" s="1" t="s">
        <v>53</v>
      </c>
      <c r="D5405" s="1" t="s">
        <v>1751</v>
      </c>
      <c r="E5405" s="1" t="s">
        <v>1752</v>
      </c>
      <c r="F5405" s="1">
        <v>96</v>
      </c>
      <c r="G5405" s="1">
        <v>6.7</v>
      </c>
      <c r="H5405" s="1">
        <v>14</v>
      </c>
      <c r="I5405" s="1">
        <v>0</v>
      </c>
      <c r="J5405" s="1" t="s">
        <v>48</v>
      </c>
      <c r="K5405" s="9" t="str">
        <f t="shared" si="84"/>
        <v>GPA</v>
      </c>
    </row>
    <row r="5406" spans="1:11" ht="15" customHeight="1">
      <c r="A5406" s="1">
        <v>8</v>
      </c>
      <c r="B5406" s="1">
        <v>7801</v>
      </c>
      <c r="C5406" s="1" t="s">
        <v>20</v>
      </c>
      <c r="D5406" s="1" t="s">
        <v>1753</v>
      </c>
      <c r="E5406" s="1" t="s">
        <v>1754</v>
      </c>
      <c r="F5406" s="1">
        <v>925</v>
      </c>
      <c r="G5406" s="1">
        <v>52.74</v>
      </c>
      <c r="H5406" s="1">
        <v>18</v>
      </c>
      <c r="I5406" s="1">
        <v>0</v>
      </c>
      <c r="J5406" s="1" t="s">
        <v>48</v>
      </c>
      <c r="K5406" s="9" t="str">
        <f t="shared" si="84"/>
        <v>GPA</v>
      </c>
    </row>
    <row r="5407" spans="1:11" ht="15" customHeight="1">
      <c r="A5407" s="1">
        <v>8</v>
      </c>
      <c r="B5407" s="1">
        <v>7801</v>
      </c>
      <c r="C5407" s="1" t="s">
        <v>53</v>
      </c>
      <c r="D5407" s="1" t="s">
        <v>1753</v>
      </c>
      <c r="E5407" s="1" t="s">
        <v>1754</v>
      </c>
      <c r="F5407" s="1">
        <v>1846</v>
      </c>
      <c r="G5407" s="1">
        <v>63.32</v>
      </c>
      <c r="H5407" s="1">
        <v>29</v>
      </c>
      <c r="I5407" s="1">
        <v>0</v>
      </c>
      <c r="J5407" s="1" t="s">
        <v>48</v>
      </c>
      <c r="K5407" s="9" t="str">
        <f t="shared" si="84"/>
        <v>GPA</v>
      </c>
    </row>
    <row r="5408" spans="1:11" ht="15" customHeight="1">
      <c r="A5408" s="1">
        <v>8</v>
      </c>
      <c r="B5408" s="1">
        <v>7801</v>
      </c>
      <c r="C5408" s="1" t="s">
        <v>20</v>
      </c>
      <c r="D5408" s="1" t="s">
        <v>1755</v>
      </c>
      <c r="E5408" s="1" t="s">
        <v>1756</v>
      </c>
      <c r="F5408" s="1">
        <v>1</v>
      </c>
      <c r="G5408" s="1">
        <v>0.05</v>
      </c>
      <c r="H5408" s="1">
        <v>20</v>
      </c>
      <c r="I5408" s="1">
        <v>0</v>
      </c>
      <c r="J5408" s="1" t="s">
        <v>48</v>
      </c>
      <c r="K5408" s="9" t="str">
        <f t="shared" si="84"/>
        <v>GPA</v>
      </c>
    </row>
    <row r="5409" spans="1:11" ht="15" customHeight="1">
      <c r="A5409" s="1">
        <v>8</v>
      </c>
      <c r="B5409" s="1">
        <v>7801</v>
      </c>
      <c r="C5409" s="1" t="s">
        <v>53</v>
      </c>
      <c r="D5409" s="1" t="s">
        <v>1757</v>
      </c>
      <c r="E5409" s="1" t="s">
        <v>1758</v>
      </c>
      <c r="F5409" s="1">
        <v>1825</v>
      </c>
      <c r="G5409" s="1">
        <v>41.73</v>
      </c>
      <c r="H5409" s="1">
        <v>44</v>
      </c>
      <c r="I5409" s="1">
        <v>0</v>
      </c>
      <c r="J5409" s="1" t="s">
        <v>48</v>
      </c>
      <c r="K5409" s="9" t="str">
        <f t="shared" si="84"/>
        <v>GPA</v>
      </c>
    </row>
    <row r="5410" spans="1:11" ht="15" customHeight="1">
      <c r="A5410" s="1">
        <v>8</v>
      </c>
      <c r="B5410" s="1">
        <v>7801</v>
      </c>
      <c r="C5410" s="1" t="s">
        <v>20</v>
      </c>
      <c r="D5410" s="1" t="s">
        <v>1761</v>
      </c>
      <c r="E5410" s="1" t="s">
        <v>1762</v>
      </c>
      <c r="F5410" s="1">
        <v>2</v>
      </c>
      <c r="G5410" s="1">
        <v>4.62</v>
      </c>
      <c r="H5410" s="1">
        <v>0</v>
      </c>
      <c r="I5410" s="1">
        <v>0</v>
      </c>
      <c r="J5410" s="1" t="s">
        <v>48</v>
      </c>
      <c r="K5410" s="9" t="str">
        <f t="shared" si="84"/>
        <v>GPA</v>
      </c>
    </row>
    <row r="5411" spans="1:11" ht="15" customHeight="1">
      <c r="A5411" s="1">
        <v>8</v>
      </c>
      <c r="B5411" s="1">
        <v>7801</v>
      </c>
      <c r="C5411" s="1" t="s">
        <v>53</v>
      </c>
      <c r="D5411" s="1" t="s">
        <v>1761</v>
      </c>
      <c r="E5411" s="1" t="s">
        <v>1762</v>
      </c>
      <c r="F5411" s="1">
        <v>6537</v>
      </c>
      <c r="G5411" s="1">
        <v>102.71</v>
      </c>
      <c r="H5411" s="1">
        <v>64</v>
      </c>
      <c r="I5411" s="1">
        <v>0</v>
      </c>
      <c r="J5411" s="1" t="s">
        <v>48</v>
      </c>
      <c r="K5411" s="9" t="str">
        <f t="shared" si="84"/>
        <v>GPA</v>
      </c>
    </row>
    <row r="5412" spans="1:11" ht="15" customHeight="1">
      <c r="A5412" s="1">
        <v>8</v>
      </c>
      <c r="B5412" s="1">
        <v>7801</v>
      </c>
      <c r="C5412" s="1" t="s">
        <v>18</v>
      </c>
      <c r="D5412" s="1" t="s">
        <v>1763</v>
      </c>
      <c r="E5412" s="1" t="s">
        <v>1764</v>
      </c>
      <c r="F5412" s="1">
        <v>818</v>
      </c>
      <c r="G5412" s="1">
        <v>65.3</v>
      </c>
      <c r="H5412" s="1">
        <v>13</v>
      </c>
      <c r="I5412" s="1">
        <v>0</v>
      </c>
      <c r="J5412" s="1" t="s">
        <v>48</v>
      </c>
      <c r="K5412" s="9" t="str">
        <f t="shared" si="84"/>
        <v>GPA</v>
      </c>
    </row>
    <row r="5413" spans="1:11" ht="15" customHeight="1">
      <c r="A5413" s="1">
        <v>8</v>
      </c>
      <c r="B5413" s="1">
        <v>7801</v>
      </c>
      <c r="C5413" s="1" t="s">
        <v>20</v>
      </c>
      <c r="D5413" s="1" t="s">
        <v>1765</v>
      </c>
      <c r="E5413" s="1" t="s">
        <v>1766</v>
      </c>
      <c r="F5413" s="1">
        <v>266</v>
      </c>
      <c r="G5413" s="1">
        <v>30.12</v>
      </c>
      <c r="H5413" s="1">
        <v>9</v>
      </c>
      <c r="I5413" s="1">
        <v>0</v>
      </c>
      <c r="J5413" s="1" t="s">
        <v>48</v>
      </c>
      <c r="K5413" s="9" t="str">
        <f t="shared" si="84"/>
        <v>GPA</v>
      </c>
    </row>
    <row r="5414" spans="1:11" ht="15" customHeight="1">
      <c r="A5414" s="1">
        <v>8</v>
      </c>
      <c r="B5414" s="1">
        <v>7801</v>
      </c>
      <c r="C5414" s="1" t="s">
        <v>53</v>
      </c>
      <c r="D5414" s="1" t="s">
        <v>1765</v>
      </c>
      <c r="E5414" s="1" t="s">
        <v>1766</v>
      </c>
      <c r="F5414" s="1">
        <v>7803</v>
      </c>
      <c r="G5414" s="1">
        <v>110.03</v>
      </c>
      <c r="H5414" s="1">
        <v>71</v>
      </c>
      <c r="I5414" s="1">
        <v>0</v>
      </c>
      <c r="J5414" s="1" t="s">
        <v>48</v>
      </c>
      <c r="K5414" s="9" t="str">
        <f t="shared" si="84"/>
        <v>GPA</v>
      </c>
    </row>
    <row r="5415" spans="1:11" ht="15" customHeight="1">
      <c r="A5415" s="1">
        <v>8</v>
      </c>
      <c r="B5415" s="1">
        <v>7801</v>
      </c>
      <c r="C5415" s="1" t="s">
        <v>18</v>
      </c>
      <c r="D5415" s="1" t="s">
        <v>1767</v>
      </c>
      <c r="E5415" s="1" t="s">
        <v>1768</v>
      </c>
      <c r="F5415" s="1">
        <v>353</v>
      </c>
      <c r="G5415" s="1">
        <v>10.49</v>
      </c>
      <c r="H5415" s="1">
        <v>34</v>
      </c>
      <c r="I5415" s="1">
        <v>0</v>
      </c>
      <c r="J5415" s="1" t="s">
        <v>48</v>
      </c>
      <c r="K5415" s="9" t="str">
        <f t="shared" si="84"/>
        <v>GPA</v>
      </c>
    </row>
    <row r="5416" spans="1:11" ht="15" customHeight="1">
      <c r="A5416" s="1">
        <v>8</v>
      </c>
      <c r="B5416" s="1">
        <v>7801</v>
      </c>
      <c r="C5416" s="1" t="s">
        <v>53</v>
      </c>
      <c r="D5416" s="1" t="s">
        <v>1769</v>
      </c>
      <c r="E5416" s="1" t="s">
        <v>1770</v>
      </c>
      <c r="F5416" s="1">
        <v>4109</v>
      </c>
      <c r="G5416" s="1">
        <v>114.16</v>
      </c>
      <c r="H5416" s="1">
        <v>36</v>
      </c>
      <c r="I5416" s="1">
        <v>0</v>
      </c>
      <c r="J5416" s="1" t="s">
        <v>48</v>
      </c>
      <c r="K5416" s="9" t="str">
        <f t="shared" si="84"/>
        <v>GPA</v>
      </c>
    </row>
    <row r="5417" spans="1:11" ht="15" customHeight="1">
      <c r="A5417" s="1">
        <v>8</v>
      </c>
      <c r="B5417" s="1">
        <v>7801</v>
      </c>
      <c r="C5417" s="1" t="s">
        <v>20</v>
      </c>
      <c r="D5417" s="1" t="s">
        <v>1771</v>
      </c>
      <c r="E5417" s="1" t="s">
        <v>1772</v>
      </c>
      <c r="F5417" s="1">
        <v>540</v>
      </c>
      <c r="G5417" s="1">
        <v>83.95</v>
      </c>
      <c r="H5417" s="1">
        <v>6</v>
      </c>
      <c r="I5417" s="1">
        <v>0</v>
      </c>
      <c r="J5417" s="1" t="s">
        <v>48</v>
      </c>
      <c r="K5417" s="9" t="str">
        <f t="shared" si="84"/>
        <v>GPA</v>
      </c>
    </row>
    <row r="5418" spans="1:11" ht="15" customHeight="1">
      <c r="A5418" s="1">
        <v>8</v>
      </c>
      <c r="B5418" s="1">
        <v>7801</v>
      </c>
      <c r="C5418" s="1" t="s">
        <v>53</v>
      </c>
      <c r="D5418" s="1" t="s">
        <v>1771</v>
      </c>
      <c r="E5418" s="1" t="s">
        <v>1772</v>
      </c>
      <c r="F5418" s="1">
        <v>256</v>
      </c>
      <c r="G5418" s="1">
        <v>19.3</v>
      </c>
      <c r="H5418" s="1">
        <v>13</v>
      </c>
      <c r="I5418" s="1">
        <v>0</v>
      </c>
      <c r="J5418" s="1" t="s">
        <v>48</v>
      </c>
      <c r="K5418" s="9" t="str">
        <f t="shared" si="84"/>
        <v>GPA</v>
      </c>
    </row>
    <row r="5419" spans="1:11" ht="15" customHeight="1">
      <c r="A5419" s="1">
        <v>8</v>
      </c>
      <c r="B5419" s="1">
        <v>7801</v>
      </c>
      <c r="C5419" s="1" t="s">
        <v>20</v>
      </c>
      <c r="D5419" s="1" t="s">
        <v>4340</v>
      </c>
      <c r="E5419" s="1" t="s">
        <v>4341</v>
      </c>
      <c r="F5419" s="1">
        <v>183</v>
      </c>
      <c r="G5419" s="1">
        <v>7.97</v>
      </c>
      <c r="H5419" s="1">
        <v>23</v>
      </c>
      <c r="I5419" s="1">
        <v>0</v>
      </c>
      <c r="J5419" s="1" t="s">
        <v>48</v>
      </c>
      <c r="K5419" s="9" t="str">
        <f t="shared" si="84"/>
        <v>GPA</v>
      </c>
    </row>
    <row r="5420" spans="1:11" ht="15" customHeight="1">
      <c r="A5420" s="1">
        <v>8</v>
      </c>
      <c r="B5420" s="1">
        <v>7801</v>
      </c>
      <c r="C5420" s="1" t="s">
        <v>20</v>
      </c>
      <c r="D5420" s="1" t="s">
        <v>1773</v>
      </c>
      <c r="E5420" s="1" t="s">
        <v>1774</v>
      </c>
      <c r="F5420" s="1">
        <v>3</v>
      </c>
      <c r="G5420" s="1">
        <v>8.42</v>
      </c>
      <c r="H5420" s="1">
        <v>0</v>
      </c>
      <c r="I5420" s="1">
        <v>0</v>
      </c>
      <c r="J5420" s="1" t="s">
        <v>48</v>
      </c>
      <c r="K5420" s="9" t="str">
        <f t="shared" si="84"/>
        <v>GPA</v>
      </c>
    </row>
    <row r="5421" spans="1:11" ht="15" customHeight="1">
      <c r="A5421" s="1">
        <v>8</v>
      </c>
      <c r="B5421" s="1">
        <v>7801</v>
      </c>
      <c r="C5421" s="1" t="s">
        <v>53</v>
      </c>
      <c r="D5421" s="1" t="s">
        <v>1773</v>
      </c>
      <c r="E5421" s="1" t="s">
        <v>1774</v>
      </c>
      <c r="F5421" s="1">
        <v>702</v>
      </c>
      <c r="G5421" s="1">
        <v>23.53</v>
      </c>
      <c r="H5421" s="1">
        <v>30</v>
      </c>
      <c r="I5421" s="1">
        <v>0</v>
      </c>
      <c r="J5421" s="1" t="s">
        <v>48</v>
      </c>
      <c r="K5421" s="9" t="str">
        <f t="shared" si="84"/>
        <v>GPA</v>
      </c>
    </row>
    <row r="5422" spans="1:11" ht="15" customHeight="1">
      <c r="A5422" s="1">
        <v>8</v>
      </c>
      <c r="B5422" s="1">
        <v>7801</v>
      </c>
      <c r="C5422" s="1" t="s">
        <v>18</v>
      </c>
      <c r="D5422" s="1" t="s">
        <v>1775</v>
      </c>
      <c r="E5422" s="1" t="s">
        <v>1776</v>
      </c>
      <c r="F5422" s="1">
        <v>92</v>
      </c>
      <c r="G5422" s="1">
        <v>5.61</v>
      </c>
      <c r="H5422" s="1">
        <v>16</v>
      </c>
      <c r="I5422" s="1">
        <v>0</v>
      </c>
      <c r="J5422" s="1" t="s">
        <v>48</v>
      </c>
      <c r="K5422" s="9" t="str">
        <f t="shared" si="84"/>
        <v>GPA</v>
      </c>
    </row>
    <row r="5423" spans="1:11" ht="15" customHeight="1">
      <c r="A5423" s="1">
        <v>8</v>
      </c>
      <c r="B5423" s="1">
        <v>7801</v>
      </c>
      <c r="C5423" s="1" t="s">
        <v>20</v>
      </c>
      <c r="D5423" s="1" t="s">
        <v>1775</v>
      </c>
      <c r="E5423" s="1" t="s">
        <v>1776</v>
      </c>
      <c r="F5423" s="1">
        <v>1665</v>
      </c>
      <c r="G5423" s="1">
        <v>106.53</v>
      </c>
      <c r="H5423" s="1">
        <v>16</v>
      </c>
      <c r="I5423" s="1">
        <v>0</v>
      </c>
      <c r="J5423" s="1" t="s">
        <v>48</v>
      </c>
      <c r="K5423" s="9" t="str">
        <f t="shared" si="84"/>
        <v>GPA</v>
      </c>
    </row>
    <row r="5424" spans="1:11" ht="15" customHeight="1">
      <c r="A5424" s="1">
        <v>8</v>
      </c>
      <c r="B5424" s="1">
        <v>7801</v>
      </c>
      <c r="C5424" s="1" t="s">
        <v>53</v>
      </c>
      <c r="D5424" s="1" t="s">
        <v>1775</v>
      </c>
      <c r="E5424" s="1" t="s">
        <v>1776</v>
      </c>
      <c r="F5424" s="1">
        <v>725</v>
      </c>
      <c r="G5424" s="1">
        <v>12.59</v>
      </c>
      <c r="H5424" s="1">
        <v>58</v>
      </c>
      <c r="I5424" s="1">
        <v>0</v>
      </c>
      <c r="J5424" s="1" t="s">
        <v>48</v>
      </c>
      <c r="K5424" s="9" t="str">
        <f t="shared" si="84"/>
        <v>GPA</v>
      </c>
    </row>
    <row r="5425" spans="1:11" ht="15" customHeight="1">
      <c r="A5425" s="1">
        <v>8</v>
      </c>
      <c r="B5425" s="1">
        <v>7801</v>
      </c>
      <c r="C5425" s="1" t="s">
        <v>18</v>
      </c>
      <c r="D5425" s="1" t="s">
        <v>1779</v>
      </c>
      <c r="E5425" s="1" t="s">
        <v>1780</v>
      </c>
      <c r="F5425" s="1">
        <v>58</v>
      </c>
      <c r="G5425" s="1">
        <v>4.9000000000000004</v>
      </c>
      <c r="H5425" s="1">
        <v>12</v>
      </c>
      <c r="I5425" s="1">
        <v>0</v>
      </c>
      <c r="J5425" s="1" t="s">
        <v>48</v>
      </c>
      <c r="K5425" s="9" t="str">
        <f t="shared" si="84"/>
        <v>GPA</v>
      </c>
    </row>
    <row r="5426" spans="1:11" ht="15" customHeight="1">
      <c r="A5426" s="1">
        <v>8</v>
      </c>
      <c r="B5426" s="1">
        <v>7801</v>
      </c>
      <c r="C5426" s="1" t="s">
        <v>20</v>
      </c>
      <c r="D5426" s="1" t="s">
        <v>1779</v>
      </c>
      <c r="E5426" s="1" t="s">
        <v>1780</v>
      </c>
      <c r="F5426" s="1">
        <v>2</v>
      </c>
      <c r="G5426" s="1">
        <v>1.36</v>
      </c>
      <c r="H5426" s="1">
        <v>1</v>
      </c>
      <c r="I5426" s="1">
        <v>0</v>
      </c>
      <c r="J5426" s="1" t="s">
        <v>48</v>
      </c>
      <c r="K5426" s="9" t="str">
        <f t="shared" si="84"/>
        <v>GPA</v>
      </c>
    </row>
    <row r="5427" spans="1:11" ht="15" customHeight="1">
      <c r="A5427" s="1">
        <v>8</v>
      </c>
      <c r="B5427" s="1">
        <v>7801</v>
      </c>
      <c r="C5427" s="1" t="s">
        <v>53</v>
      </c>
      <c r="D5427" s="1" t="s">
        <v>1779</v>
      </c>
      <c r="E5427" s="1" t="s">
        <v>1780</v>
      </c>
      <c r="F5427" s="1">
        <v>820</v>
      </c>
      <c r="G5427" s="1">
        <v>9.66</v>
      </c>
      <c r="H5427" s="1">
        <v>85</v>
      </c>
      <c r="I5427" s="1">
        <v>0</v>
      </c>
      <c r="J5427" s="1" t="s">
        <v>48</v>
      </c>
      <c r="K5427" s="9" t="str">
        <f t="shared" si="84"/>
        <v>GPA</v>
      </c>
    </row>
    <row r="5428" spans="1:11" ht="15" customHeight="1">
      <c r="A5428" s="1">
        <v>8</v>
      </c>
      <c r="B5428" s="1">
        <v>7801</v>
      </c>
      <c r="C5428" s="1" t="s">
        <v>20</v>
      </c>
      <c r="D5428" s="1" t="s">
        <v>4342</v>
      </c>
      <c r="E5428" s="1" t="s">
        <v>4343</v>
      </c>
      <c r="F5428" s="1">
        <v>1</v>
      </c>
      <c r="G5428" s="1">
        <v>6.67</v>
      </c>
      <c r="H5428" s="1">
        <v>0</v>
      </c>
      <c r="I5428" s="1">
        <v>0</v>
      </c>
      <c r="J5428" s="1" t="s">
        <v>48</v>
      </c>
      <c r="K5428" s="9" t="str">
        <f t="shared" si="84"/>
        <v>GPA</v>
      </c>
    </row>
    <row r="5429" spans="1:11" ht="15" customHeight="1">
      <c r="A5429" s="1">
        <v>8</v>
      </c>
      <c r="B5429" s="1">
        <v>7801</v>
      </c>
      <c r="C5429" s="1" t="s">
        <v>53</v>
      </c>
      <c r="D5429" s="1" t="s">
        <v>4342</v>
      </c>
      <c r="E5429" s="1" t="s">
        <v>4343</v>
      </c>
      <c r="F5429" s="1">
        <v>481</v>
      </c>
      <c r="G5429" s="1">
        <v>8.27</v>
      </c>
      <c r="H5429" s="1">
        <v>58</v>
      </c>
      <c r="I5429" s="1">
        <v>0</v>
      </c>
      <c r="J5429" s="1" t="s">
        <v>48</v>
      </c>
      <c r="K5429" s="9" t="str">
        <f t="shared" si="84"/>
        <v>GPA</v>
      </c>
    </row>
    <row r="5430" spans="1:11" ht="15" customHeight="1">
      <c r="A5430" s="1">
        <v>8</v>
      </c>
      <c r="B5430" s="1">
        <v>7801</v>
      </c>
      <c r="C5430" s="1" t="s">
        <v>53</v>
      </c>
      <c r="D5430" s="1" t="s">
        <v>4344</v>
      </c>
      <c r="E5430" s="1" t="s">
        <v>4345</v>
      </c>
      <c r="F5430" s="1">
        <v>349</v>
      </c>
      <c r="G5430" s="1">
        <v>4.57</v>
      </c>
      <c r="H5430" s="1">
        <v>76</v>
      </c>
      <c r="I5430" s="1">
        <v>0</v>
      </c>
      <c r="J5430" s="1" t="s">
        <v>48</v>
      </c>
      <c r="K5430" s="9" t="str">
        <f t="shared" si="84"/>
        <v>GPA</v>
      </c>
    </row>
    <row r="5431" spans="1:11" ht="15" customHeight="1">
      <c r="A5431" s="1">
        <v>8</v>
      </c>
      <c r="B5431" s="1">
        <v>7801</v>
      </c>
      <c r="C5431" s="1" t="s">
        <v>18</v>
      </c>
      <c r="D5431" s="1" t="s">
        <v>1781</v>
      </c>
      <c r="E5431" s="1" t="s">
        <v>1782</v>
      </c>
      <c r="F5431" s="1">
        <v>196</v>
      </c>
      <c r="G5431" s="1">
        <v>21.87</v>
      </c>
      <c r="H5431" s="1">
        <v>9</v>
      </c>
      <c r="I5431" s="1">
        <v>0</v>
      </c>
      <c r="J5431" s="1" t="s">
        <v>48</v>
      </c>
      <c r="K5431" s="9" t="str">
        <f t="shared" si="84"/>
        <v>GPA</v>
      </c>
    </row>
    <row r="5432" spans="1:11" ht="15" customHeight="1">
      <c r="A5432" s="1">
        <v>8</v>
      </c>
      <c r="B5432" s="1">
        <v>7801</v>
      </c>
      <c r="C5432" s="1" t="s">
        <v>20</v>
      </c>
      <c r="D5432" s="1" t="s">
        <v>1781</v>
      </c>
      <c r="E5432" s="1" t="s">
        <v>1782</v>
      </c>
      <c r="F5432" s="1">
        <v>17</v>
      </c>
      <c r="G5432" s="1">
        <v>22.72</v>
      </c>
      <c r="H5432" s="1">
        <v>1</v>
      </c>
      <c r="I5432" s="1">
        <v>0</v>
      </c>
      <c r="J5432" s="1" t="s">
        <v>48</v>
      </c>
      <c r="K5432" s="9" t="str">
        <f t="shared" si="84"/>
        <v>GPA</v>
      </c>
    </row>
    <row r="5433" spans="1:11" ht="15" customHeight="1">
      <c r="A5433" s="1">
        <v>8</v>
      </c>
      <c r="B5433" s="1">
        <v>7801</v>
      </c>
      <c r="C5433" s="1" t="s">
        <v>53</v>
      </c>
      <c r="D5433" s="1" t="s">
        <v>1781</v>
      </c>
      <c r="E5433" s="1" t="s">
        <v>1782</v>
      </c>
      <c r="F5433" s="1">
        <v>157</v>
      </c>
      <c r="G5433" s="1">
        <v>3.63</v>
      </c>
      <c r="H5433" s="1">
        <v>43</v>
      </c>
      <c r="I5433" s="1">
        <v>0</v>
      </c>
      <c r="J5433" s="1" t="s">
        <v>48</v>
      </c>
      <c r="K5433" s="9" t="str">
        <f t="shared" si="84"/>
        <v>GPA</v>
      </c>
    </row>
    <row r="5434" spans="1:11" ht="15" customHeight="1">
      <c r="A5434" s="1">
        <v>8</v>
      </c>
      <c r="B5434" s="1">
        <v>7801</v>
      </c>
      <c r="C5434" s="1" t="s">
        <v>18</v>
      </c>
      <c r="D5434" s="1" t="s">
        <v>1783</v>
      </c>
      <c r="E5434" s="1" t="s">
        <v>1784</v>
      </c>
      <c r="F5434" s="1">
        <v>2</v>
      </c>
      <c r="G5434" s="1">
        <v>1.26</v>
      </c>
      <c r="H5434" s="1">
        <v>2</v>
      </c>
      <c r="I5434" s="1">
        <v>0</v>
      </c>
      <c r="J5434" s="1" t="s">
        <v>48</v>
      </c>
      <c r="K5434" s="9" t="str">
        <f t="shared" si="84"/>
        <v>GPA</v>
      </c>
    </row>
    <row r="5435" spans="1:11" ht="15" customHeight="1">
      <c r="A5435" s="1">
        <v>8</v>
      </c>
      <c r="B5435" s="1">
        <v>7801</v>
      </c>
      <c r="C5435" s="1" t="s">
        <v>53</v>
      </c>
      <c r="D5435" s="1" t="s">
        <v>1783</v>
      </c>
      <c r="E5435" s="1" t="s">
        <v>1784</v>
      </c>
      <c r="F5435" s="1">
        <v>60</v>
      </c>
      <c r="G5435" s="1">
        <v>2.2200000000000002</v>
      </c>
      <c r="H5435" s="1">
        <v>27</v>
      </c>
      <c r="I5435" s="1">
        <v>0</v>
      </c>
      <c r="J5435" s="1" t="s">
        <v>48</v>
      </c>
      <c r="K5435" s="9" t="str">
        <f t="shared" si="84"/>
        <v>GPA</v>
      </c>
    </row>
    <row r="5436" spans="1:11" ht="15" customHeight="1">
      <c r="A5436" s="1">
        <v>8</v>
      </c>
      <c r="B5436" s="1">
        <v>7801</v>
      </c>
      <c r="C5436" s="1" t="s">
        <v>53</v>
      </c>
      <c r="D5436" s="1" t="s">
        <v>1785</v>
      </c>
      <c r="E5436" s="1" t="s">
        <v>1786</v>
      </c>
      <c r="F5436" s="1">
        <v>3600</v>
      </c>
      <c r="G5436" s="1">
        <v>105.51</v>
      </c>
      <c r="H5436" s="1">
        <v>34</v>
      </c>
      <c r="I5436" s="1">
        <v>0</v>
      </c>
      <c r="J5436" s="1" t="s">
        <v>48</v>
      </c>
      <c r="K5436" s="9" t="str">
        <f t="shared" si="84"/>
        <v>GPA</v>
      </c>
    </row>
    <row r="5437" spans="1:11" ht="15" customHeight="1">
      <c r="A5437" s="1">
        <v>8</v>
      </c>
      <c r="B5437" s="1">
        <v>7801</v>
      </c>
      <c r="C5437" s="1" t="s">
        <v>20</v>
      </c>
      <c r="D5437" s="1" t="s">
        <v>1789</v>
      </c>
      <c r="E5437" s="1" t="s">
        <v>1790</v>
      </c>
      <c r="F5437" s="1">
        <v>1974</v>
      </c>
      <c r="G5437" s="1">
        <v>121.15</v>
      </c>
      <c r="H5437" s="1">
        <v>16</v>
      </c>
      <c r="I5437" s="1">
        <v>0</v>
      </c>
      <c r="J5437" s="1" t="s">
        <v>48</v>
      </c>
      <c r="K5437" s="9" t="str">
        <f t="shared" si="84"/>
        <v>GPA</v>
      </c>
    </row>
    <row r="5438" spans="1:11" ht="15" customHeight="1">
      <c r="A5438" s="1">
        <v>8</v>
      </c>
      <c r="B5438" s="1">
        <v>7801</v>
      </c>
      <c r="C5438" s="1" t="s">
        <v>53</v>
      </c>
      <c r="D5438" s="1" t="s">
        <v>1789</v>
      </c>
      <c r="E5438" s="1" t="s">
        <v>1790</v>
      </c>
      <c r="F5438" s="1">
        <v>1623</v>
      </c>
      <c r="G5438" s="1">
        <v>22.98</v>
      </c>
      <c r="H5438" s="1">
        <v>71</v>
      </c>
      <c r="I5438" s="1">
        <v>0</v>
      </c>
      <c r="J5438" s="1" t="s">
        <v>48</v>
      </c>
      <c r="K5438" s="9" t="str">
        <f t="shared" si="84"/>
        <v>GPA</v>
      </c>
    </row>
    <row r="5439" spans="1:11" ht="15" customHeight="1">
      <c r="A5439" s="1">
        <v>8</v>
      </c>
      <c r="B5439" s="1">
        <v>7801</v>
      </c>
      <c r="C5439" s="1" t="s">
        <v>20</v>
      </c>
      <c r="D5439" s="1" t="s">
        <v>1791</v>
      </c>
      <c r="E5439" s="1" t="s">
        <v>1792</v>
      </c>
      <c r="F5439" s="1">
        <v>1625</v>
      </c>
      <c r="G5439" s="1">
        <v>113.62</v>
      </c>
      <c r="H5439" s="1">
        <v>14</v>
      </c>
      <c r="I5439" s="1">
        <v>0</v>
      </c>
      <c r="J5439" s="1" t="s">
        <v>48</v>
      </c>
      <c r="K5439" s="9" t="str">
        <f t="shared" si="84"/>
        <v>GPA</v>
      </c>
    </row>
    <row r="5440" spans="1:11" ht="15" customHeight="1">
      <c r="A5440" s="1">
        <v>8</v>
      </c>
      <c r="B5440" s="1">
        <v>7801</v>
      </c>
      <c r="C5440" s="1" t="s">
        <v>53</v>
      </c>
      <c r="D5440" s="1" t="s">
        <v>1791</v>
      </c>
      <c r="E5440" s="1" t="s">
        <v>1792</v>
      </c>
      <c r="F5440" s="1">
        <v>1597</v>
      </c>
      <c r="G5440" s="1">
        <v>18.45</v>
      </c>
      <c r="H5440" s="1">
        <v>87</v>
      </c>
      <c r="I5440" s="1">
        <v>0</v>
      </c>
      <c r="J5440" s="1" t="s">
        <v>48</v>
      </c>
      <c r="K5440" s="9" t="str">
        <f t="shared" si="84"/>
        <v>GPA</v>
      </c>
    </row>
    <row r="5441" spans="1:11" ht="15" customHeight="1">
      <c r="A5441" s="1">
        <v>8</v>
      </c>
      <c r="B5441" s="1">
        <v>7801</v>
      </c>
      <c r="C5441" s="1" t="s">
        <v>20</v>
      </c>
      <c r="D5441" s="1" t="s">
        <v>1793</v>
      </c>
      <c r="E5441" s="1" t="s">
        <v>1794</v>
      </c>
      <c r="F5441" s="1">
        <v>82</v>
      </c>
      <c r="G5441" s="1">
        <v>5.96</v>
      </c>
      <c r="H5441" s="1">
        <v>14</v>
      </c>
      <c r="I5441" s="1">
        <v>0</v>
      </c>
      <c r="J5441" s="1" t="s">
        <v>48</v>
      </c>
      <c r="K5441" s="9" t="str">
        <f t="shared" si="84"/>
        <v>GPA</v>
      </c>
    </row>
    <row r="5442" spans="1:11" ht="15" customHeight="1">
      <c r="A5442" s="1">
        <v>8</v>
      </c>
      <c r="B5442" s="1">
        <v>7801</v>
      </c>
      <c r="C5442" s="1" t="s">
        <v>53</v>
      </c>
      <c r="D5442" s="1" t="s">
        <v>1795</v>
      </c>
      <c r="E5442" s="1" t="s">
        <v>1796</v>
      </c>
      <c r="F5442" s="1">
        <v>11826</v>
      </c>
      <c r="G5442" s="1">
        <v>123.55</v>
      </c>
      <c r="H5442" s="1">
        <v>96</v>
      </c>
      <c r="I5442" s="1">
        <v>0</v>
      </c>
      <c r="J5442" s="1" t="s">
        <v>48</v>
      </c>
      <c r="K5442" s="9" t="str">
        <f t="shared" ref="K5442:K5505" si="85">IF(J5442&lt;&gt;"",IF(OR(UPPER(J5442)="TERCEIRO",UPPER(J5442)="TERCEIRA"),"TERCEIRA",IF(UPPER(J5442)="GPA","GPA",J5442)),IF(LEFT(D5442,1)="T","TERCEIRA","GPA"))</f>
        <v>GPA</v>
      </c>
    </row>
    <row r="5443" spans="1:11" ht="15" customHeight="1">
      <c r="A5443" s="1">
        <v>8</v>
      </c>
      <c r="B5443" s="1">
        <v>7801</v>
      </c>
      <c r="C5443" s="1" t="s">
        <v>53</v>
      </c>
      <c r="D5443" s="1" t="s">
        <v>1797</v>
      </c>
      <c r="E5443" s="1" t="s">
        <v>1798</v>
      </c>
      <c r="F5443" s="1">
        <v>5693</v>
      </c>
      <c r="G5443" s="1">
        <v>108.58</v>
      </c>
      <c r="H5443" s="1">
        <v>52</v>
      </c>
      <c r="I5443" s="1">
        <v>0</v>
      </c>
      <c r="J5443" s="1" t="s">
        <v>48</v>
      </c>
      <c r="K5443" s="9" t="str">
        <f t="shared" si="85"/>
        <v>GPA</v>
      </c>
    </row>
    <row r="5444" spans="1:11" ht="15" customHeight="1">
      <c r="A5444" s="1">
        <v>8</v>
      </c>
      <c r="B5444" s="1">
        <v>7801</v>
      </c>
      <c r="C5444" s="1" t="s">
        <v>18</v>
      </c>
      <c r="D5444" s="1" t="s">
        <v>1799</v>
      </c>
      <c r="E5444" s="1" t="s">
        <v>1800</v>
      </c>
      <c r="F5444" s="1">
        <v>52</v>
      </c>
      <c r="G5444" s="1">
        <v>17.5</v>
      </c>
      <c r="H5444" s="1">
        <v>3</v>
      </c>
      <c r="I5444" s="1">
        <v>0</v>
      </c>
      <c r="J5444" s="1" t="s">
        <v>48</v>
      </c>
      <c r="K5444" s="9" t="str">
        <f t="shared" si="85"/>
        <v>GPA</v>
      </c>
    </row>
    <row r="5445" spans="1:11" ht="15" customHeight="1">
      <c r="A5445" s="1">
        <v>8</v>
      </c>
      <c r="B5445" s="1">
        <v>7801</v>
      </c>
      <c r="C5445" s="1" t="s">
        <v>21</v>
      </c>
      <c r="D5445" s="1" t="s">
        <v>1801</v>
      </c>
      <c r="E5445" s="1" t="s">
        <v>1802</v>
      </c>
      <c r="F5445" s="1">
        <v>1416</v>
      </c>
      <c r="G5445" s="1">
        <v>180.69</v>
      </c>
      <c r="H5445" s="1">
        <v>8</v>
      </c>
      <c r="I5445" s="1">
        <v>0</v>
      </c>
      <c r="J5445" s="1" t="s">
        <v>48</v>
      </c>
      <c r="K5445" s="9" t="str">
        <f t="shared" si="85"/>
        <v>GPA</v>
      </c>
    </row>
    <row r="5446" spans="1:11" ht="15" customHeight="1">
      <c r="A5446" s="1">
        <v>8</v>
      </c>
      <c r="B5446" s="1">
        <v>7801</v>
      </c>
      <c r="C5446" s="1" t="s">
        <v>53</v>
      </c>
      <c r="D5446" s="1" t="s">
        <v>1803</v>
      </c>
      <c r="E5446" s="1" t="s">
        <v>1804</v>
      </c>
      <c r="F5446" s="1">
        <v>3214</v>
      </c>
      <c r="G5446" s="1">
        <v>62.61</v>
      </c>
      <c r="H5446" s="1">
        <v>51</v>
      </c>
      <c r="I5446" s="1">
        <v>0</v>
      </c>
      <c r="J5446" s="1" t="s">
        <v>48</v>
      </c>
      <c r="K5446" s="9" t="str">
        <f t="shared" si="85"/>
        <v>GPA</v>
      </c>
    </row>
    <row r="5447" spans="1:11" ht="15" customHeight="1">
      <c r="A5447" s="1">
        <v>8</v>
      </c>
      <c r="B5447" s="1">
        <v>7801</v>
      </c>
      <c r="C5447" s="1" t="s">
        <v>20</v>
      </c>
      <c r="D5447" s="1" t="s">
        <v>4346</v>
      </c>
      <c r="E5447" s="1" t="s">
        <v>4347</v>
      </c>
      <c r="F5447" s="1">
        <v>49</v>
      </c>
      <c r="G5447" s="1">
        <v>36.840000000000003</v>
      </c>
      <c r="H5447" s="1">
        <v>1</v>
      </c>
      <c r="I5447" s="1">
        <v>0</v>
      </c>
      <c r="J5447" s="1" t="s">
        <v>48</v>
      </c>
      <c r="K5447" s="9" t="str">
        <f t="shared" si="85"/>
        <v>GPA</v>
      </c>
    </row>
    <row r="5448" spans="1:11" ht="15" customHeight="1">
      <c r="A5448" s="1">
        <v>8</v>
      </c>
      <c r="B5448" s="1">
        <v>7801</v>
      </c>
      <c r="C5448" s="1" t="s">
        <v>53</v>
      </c>
      <c r="D5448" s="1" t="s">
        <v>4346</v>
      </c>
      <c r="E5448" s="1" t="s">
        <v>4347</v>
      </c>
      <c r="F5448" s="1">
        <v>734</v>
      </c>
      <c r="G5448" s="1">
        <v>11.96</v>
      </c>
      <c r="H5448" s="1">
        <v>61</v>
      </c>
      <c r="I5448" s="1">
        <v>0</v>
      </c>
      <c r="J5448" s="1" t="s">
        <v>48</v>
      </c>
      <c r="K5448" s="9" t="str">
        <f t="shared" si="85"/>
        <v>GPA</v>
      </c>
    </row>
    <row r="5449" spans="1:11" ht="15" customHeight="1">
      <c r="A5449" s="1">
        <v>8</v>
      </c>
      <c r="B5449" s="1">
        <v>7801</v>
      </c>
      <c r="C5449" s="1" t="s">
        <v>53</v>
      </c>
      <c r="D5449" s="1" t="s">
        <v>1807</v>
      </c>
      <c r="E5449" s="1" t="s">
        <v>1808</v>
      </c>
      <c r="F5449" s="1">
        <v>2326</v>
      </c>
      <c r="G5449" s="1">
        <v>30.68</v>
      </c>
      <c r="H5449" s="1">
        <v>76</v>
      </c>
      <c r="I5449" s="1">
        <v>0</v>
      </c>
      <c r="J5449" s="1" t="s">
        <v>48</v>
      </c>
      <c r="K5449" s="9" t="str">
        <f t="shared" si="85"/>
        <v>GPA</v>
      </c>
    </row>
    <row r="5450" spans="1:11" ht="15" customHeight="1">
      <c r="A5450" s="1">
        <v>8</v>
      </c>
      <c r="B5450" s="1">
        <v>7801</v>
      </c>
      <c r="C5450" s="1" t="s">
        <v>20</v>
      </c>
      <c r="D5450" s="1" t="s">
        <v>1811</v>
      </c>
      <c r="E5450" s="1" t="s">
        <v>1812</v>
      </c>
      <c r="F5450" s="1">
        <v>2373</v>
      </c>
      <c r="G5450" s="1">
        <v>147.97999999999999</v>
      </c>
      <c r="H5450" s="1">
        <v>16</v>
      </c>
      <c r="I5450" s="1">
        <v>0</v>
      </c>
      <c r="J5450" s="1" t="s">
        <v>48</v>
      </c>
      <c r="K5450" s="9" t="str">
        <f t="shared" si="85"/>
        <v>GPA</v>
      </c>
    </row>
    <row r="5451" spans="1:11" ht="15" customHeight="1">
      <c r="A5451" s="1">
        <v>8</v>
      </c>
      <c r="B5451" s="1">
        <v>7801</v>
      </c>
      <c r="C5451" s="1" t="s">
        <v>19</v>
      </c>
      <c r="D5451" s="1" t="s">
        <v>1811</v>
      </c>
      <c r="E5451" s="1" t="s">
        <v>1812</v>
      </c>
      <c r="F5451" s="1">
        <v>1</v>
      </c>
      <c r="G5451" s="1">
        <v>1.18</v>
      </c>
      <c r="H5451" s="1">
        <v>1</v>
      </c>
      <c r="I5451" s="1">
        <v>0</v>
      </c>
      <c r="J5451" s="1" t="s">
        <v>48</v>
      </c>
      <c r="K5451" s="9" t="str">
        <f t="shared" si="85"/>
        <v>GPA</v>
      </c>
    </row>
    <row r="5452" spans="1:11" ht="15" customHeight="1">
      <c r="A5452" s="1">
        <v>8</v>
      </c>
      <c r="B5452" s="1">
        <v>7801</v>
      </c>
      <c r="C5452" s="1" t="s">
        <v>53</v>
      </c>
      <c r="D5452" s="1" t="s">
        <v>1811</v>
      </c>
      <c r="E5452" s="1" t="s">
        <v>1812</v>
      </c>
      <c r="F5452" s="1">
        <v>948</v>
      </c>
      <c r="G5452" s="1">
        <v>16.670000000000002</v>
      </c>
      <c r="H5452" s="1">
        <v>57</v>
      </c>
      <c r="I5452" s="1">
        <v>0</v>
      </c>
      <c r="J5452" s="1" t="s">
        <v>48</v>
      </c>
      <c r="K5452" s="9" t="str">
        <f t="shared" si="85"/>
        <v>GPA</v>
      </c>
    </row>
    <row r="5453" spans="1:11" ht="15" customHeight="1">
      <c r="A5453" s="1">
        <v>8</v>
      </c>
      <c r="B5453" s="1">
        <v>7801</v>
      </c>
      <c r="C5453" s="1" t="s">
        <v>18</v>
      </c>
      <c r="D5453" s="1" t="s">
        <v>1813</v>
      </c>
      <c r="E5453" s="1" t="s">
        <v>1814</v>
      </c>
      <c r="F5453" s="1">
        <v>1846</v>
      </c>
      <c r="G5453" s="1">
        <v>72.02</v>
      </c>
      <c r="H5453" s="1">
        <v>26</v>
      </c>
      <c r="I5453" s="1">
        <v>0</v>
      </c>
      <c r="J5453" s="1" t="s">
        <v>48</v>
      </c>
      <c r="K5453" s="9" t="str">
        <f t="shared" si="85"/>
        <v>GPA</v>
      </c>
    </row>
    <row r="5454" spans="1:11" ht="15" customHeight="1">
      <c r="A5454" s="1">
        <v>8</v>
      </c>
      <c r="B5454" s="1">
        <v>7801</v>
      </c>
      <c r="C5454" s="1" t="s">
        <v>19</v>
      </c>
      <c r="D5454" s="1" t="s">
        <v>1817</v>
      </c>
      <c r="E5454" s="1" t="s">
        <v>1818</v>
      </c>
      <c r="F5454" s="1">
        <v>360</v>
      </c>
      <c r="G5454" s="1">
        <v>35.22</v>
      </c>
      <c r="H5454" s="1">
        <v>10</v>
      </c>
      <c r="I5454" s="1">
        <v>0</v>
      </c>
      <c r="J5454" s="1" t="s">
        <v>48</v>
      </c>
      <c r="K5454" s="9" t="str">
        <f t="shared" si="85"/>
        <v>GPA</v>
      </c>
    </row>
    <row r="5455" spans="1:11" ht="15" customHeight="1">
      <c r="A5455" s="1">
        <v>8</v>
      </c>
      <c r="B5455" s="1">
        <v>7801</v>
      </c>
      <c r="C5455" s="1" t="s">
        <v>53</v>
      </c>
      <c r="D5455" s="1" t="s">
        <v>1817</v>
      </c>
      <c r="E5455" s="1" t="s">
        <v>1818</v>
      </c>
      <c r="F5455" s="1">
        <v>3455</v>
      </c>
      <c r="G5455" s="1">
        <v>78.13</v>
      </c>
      <c r="H5455" s="1">
        <v>44</v>
      </c>
      <c r="I5455" s="1">
        <v>0</v>
      </c>
      <c r="J5455" s="1" t="s">
        <v>48</v>
      </c>
      <c r="K5455" s="9" t="str">
        <f t="shared" si="85"/>
        <v>GPA</v>
      </c>
    </row>
    <row r="5456" spans="1:11" ht="15" customHeight="1">
      <c r="A5456" s="1">
        <v>8</v>
      </c>
      <c r="B5456" s="1">
        <v>7801</v>
      </c>
      <c r="C5456" s="1" t="s">
        <v>20</v>
      </c>
      <c r="D5456" s="1" t="s">
        <v>1819</v>
      </c>
      <c r="E5456" s="1" t="s">
        <v>1820</v>
      </c>
      <c r="F5456" s="1">
        <v>1</v>
      </c>
      <c r="G5456" s="1">
        <v>6.67</v>
      </c>
      <c r="H5456" s="1">
        <v>0</v>
      </c>
      <c r="I5456" s="1">
        <v>0</v>
      </c>
      <c r="J5456" s="1" t="s">
        <v>48</v>
      </c>
      <c r="K5456" s="9" t="str">
        <f t="shared" si="85"/>
        <v>GPA</v>
      </c>
    </row>
    <row r="5457" spans="1:11" ht="15" customHeight="1">
      <c r="A5457" s="1">
        <v>8</v>
      </c>
      <c r="B5457" s="1">
        <v>7801</v>
      </c>
      <c r="C5457" s="1" t="s">
        <v>53</v>
      </c>
      <c r="D5457" s="1" t="s">
        <v>1819</v>
      </c>
      <c r="E5457" s="1" t="s">
        <v>1820</v>
      </c>
      <c r="F5457" s="1">
        <v>2602</v>
      </c>
      <c r="G5457" s="1">
        <v>58.4</v>
      </c>
      <c r="H5457" s="1">
        <v>45</v>
      </c>
      <c r="I5457" s="1">
        <v>0</v>
      </c>
      <c r="J5457" s="1" t="s">
        <v>48</v>
      </c>
      <c r="K5457" s="9" t="str">
        <f t="shared" si="85"/>
        <v>GPA</v>
      </c>
    </row>
    <row r="5458" spans="1:11" ht="15" customHeight="1">
      <c r="A5458" s="1">
        <v>8</v>
      </c>
      <c r="B5458" s="1">
        <v>7801</v>
      </c>
      <c r="C5458" s="1" t="s">
        <v>53</v>
      </c>
      <c r="D5458" s="1" t="s">
        <v>1823</v>
      </c>
      <c r="E5458" s="1" t="s">
        <v>1824</v>
      </c>
      <c r="F5458" s="1">
        <v>16739</v>
      </c>
      <c r="G5458" s="1">
        <v>122.82</v>
      </c>
      <c r="H5458" s="1">
        <v>136</v>
      </c>
      <c r="I5458" s="1">
        <v>0</v>
      </c>
      <c r="J5458" s="1" t="s">
        <v>48</v>
      </c>
      <c r="K5458" s="9" t="str">
        <f t="shared" si="85"/>
        <v>GPA</v>
      </c>
    </row>
    <row r="5459" spans="1:11" ht="15" customHeight="1">
      <c r="A5459" s="1">
        <v>8</v>
      </c>
      <c r="B5459" s="1">
        <v>7801</v>
      </c>
      <c r="C5459" s="1" t="s">
        <v>53</v>
      </c>
      <c r="D5459" s="1" t="s">
        <v>1825</v>
      </c>
      <c r="E5459" s="1" t="s">
        <v>1826</v>
      </c>
      <c r="F5459" s="1">
        <v>10050</v>
      </c>
      <c r="G5459" s="1">
        <v>101.96</v>
      </c>
      <c r="H5459" s="1">
        <v>99</v>
      </c>
      <c r="I5459" s="1">
        <v>0</v>
      </c>
      <c r="J5459" s="1" t="s">
        <v>48</v>
      </c>
      <c r="K5459" s="9" t="str">
        <f t="shared" si="85"/>
        <v>GPA</v>
      </c>
    </row>
    <row r="5460" spans="1:11" ht="15" customHeight="1">
      <c r="A5460" s="1">
        <v>8</v>
      </c>
      <c r="B5460" s="1">
        <v>7801</v>
      </c>
      <c r="C5460" s="1" t="s">
        <v>53</v>
      </c>
      <c r="D5460" s="1" t="s">
        <v>1827</v>
      </c>
      <c r="E5460" s="1" t="s">
        <v>1828</v>
      </c>
      <c r="F5460" s="1">
        <v>3835</v>
      </c>
      <c r="G5460" s="1">
        <v>87</v>
      </c>
      <c r="H5460" s="1">
        <v>44</v>
      </c>
      <c r="I5460" s="1">
        <v>0</v>
      </c>
      <c r="J5460" s="1" t="s">
        <v>48</v>
      </c>
      <c r="K5460" s="9" t="str">
        <f t="shared" si="85"/>
        <v>GPA</v>
      </c>
    </row>
    <row r="5461" spans="1:11" ht="15" customHeight="1">
      <c r="A5461" s="1">
        <v>8</v>
      </c>
      <c r="B5461" s="1">
        <v>7801</v>
      </c>
      <c r="C5461" s="1" t="s">
        <v>18</v>
      </c>
      <c r="D5461" s="1" t="s">
        <v>1829</v>
      </c>
      <c r="E5461" s="1" t="s">
        <v>1830</v>
      </c>
      <c r="F5461" s="1">
        <v>1484</v>
      </c>
      <c r="G5461" s="1">
        <v>129.81</v>
      </c>
      <c r="H5461" s="1">
        <v>11</v>
      </c>
      <c r="I5461" s="1">
        <v>0</v>
      </c>
      <c r="J5461" s="1" t="s">
        <v>48</v>
      </c>
      <c r="K5461" s="9" t="str">
        <f t="shared" si="85"/>
        <v>GPA</v>
      </c>
    </row>
    <row r="5462" spans="1:11" ht="15" customHeight="1">
      <c r="A5462" s="1">
        <v>8</v>
      </c>
      <c r="B5462" s="1">
        <v>7801</v>
      </c>
      <c r="C5462" s="1" t="s">
        <v>20</v>
      </c>
      <c r="D5462" s="1" t="s">
        <v>1831</v>
      </c>
      <c r="E5462" s="1" t="s">
        <v>1832</v>
      </c>
      <c r="F5462" s="1">
        <v>5</v>
      </c>
      <c r="G5462" s="1">
        <v>3.33</v>
      </c>
      <c r="H5462" s="1">
        <v>2</v>
      </c>
      <c r="I5462" s="1">
        <v>0</v>
      </c>
      <c r="J5462" s="1" t="s">
        <v>48</v>
      </c>
      <c r="K5462" s="9" t="str">
        <f t="shared" si="85"/>
        <v>GPA</v>
      </c>
    </row>
    <row r="5463" spans="1:11" ht="15" customHeight="1">
      <c r="A5463" s="1">
        <v>8</v>
      </c>
      <c r="B5463" s="1">
        <v>7801</v>
      </c>
      <c r="C5463" s="1" t="s">
        <v>53</v>
      </c>
      <c r="D5463" s="1" t="s">
        <v>1831</v>
      </c>
      <c r="E5463" s="1" t="s">
        <v>1832</v>
      </c>
      <c r="F5463" s="1">
        <v>505</v>
      </c>
      <c r="G5463" s="1">
        <v>21.72</v>
      </c>
      <c r="H5463" s="1">
        <v>23</v>
      </c>
      <c r="I5463" s="1">
        <v>0</v>
      </c>
      <c r="J5463" s="1" t="s">
        <v>48</v>
      </c>
      <c r="K5463" s="9" t="str">
        <f t="shared" si="85"/>
        <v>GPA</v>
      </c>
    </row>
    <row r="5464" spans="1:11" ht="15" customHeight="1">
      <c r="A5464" s="1">
        <v>8</v>
      </c>
      <c r="B5464" s="1">
        <v>7801</v>
      </c>
      <c r="C5464" s="1" t="s">
        <v>53</v>
      </c>
      <c r="D5464" s="1" t="s">
        <v>1833</v>
      </c>
      <c r="E5464" s="1" t="s">
        <v>1834</v>
      </c>
      <c r="F5464" s="1">
        <v>1564</v>
      </c>
      <c r="G5464" s="1">
        <v>53.92</v>
      </c>
      <c r="H5464" s="1">
        <v>29</v>
      </c>
      <c r="I5464" s="1">
        <v>0</v>
      </c>
      <c r="J5464" s="1" t="s">
        <v>48</v>
      </c>
      <c r="K5464" s="9" t="str">
        <f t="shared" si="85"/>
        <v>GPA</v>
      </c>
    </row>
    <row r="5465" spans="1:11" ht="15" customHeight="1">
      <c r="A5465" s="1">
        <v>8</v>
      </c>
      <c r="B5465" s="1">
        <v>7801</v>
      </c>
      <c r="C5465" s="1" t="s">
        <v>20</v>
      </c>
      <c r="D5465" s="1" t="s">
        <v>1835</v>
      </c>
      <c r="E5465" s="1" t="s">
        <v>1836</v>
      </c>
      <c r="F5465" s="1">
        <v>620</v>
      </c>
      <c r="G5465" s="1">
        <v>54.56</v>
      </c>
      <c r="H5465" s="1">
        <v>11</v>
      </c>
      <c r="I5465" s="1">
        <v>0</v>
      </c>
      <c r="J5465" s="1" t="s">
        <v>48</v>
      </c>
      <c r="K5465" s="9" t="str">
        <f t="shared" si="85"/>
        <v>GPA</v>
      </c>
    </row>
    <row r="5466" spans="1:11" ht="15" customHeight="1">
      <c r="A5466" s="1">
        <v>8</v>
      </c>
      <c r="B5466" s="1">
        <v>7801</v>
      </c>
      <c r="C5466" s="1" t="s">
        <v>20</v>
      </c>
      <c r="D5466" s="1" t="s">
        <v>1837</v>
      </c>
      <c r="E5466" s="1" t="s">
        <v>1838</v>
      </c>
      <c r="F5466" s="1">
        <v>2232</v>
      </c>
      <c r="G5466" s="1">
        <v>110.34</v>
      </c>
      <c r="H5466" s="1">
        <v>20</v>
      </c>
      <c r="I5466" s="1">
        <v>0</v>
      </c>
      <c r="J5466" s="1" t="s">
        <v>48</v>
      </c>
      <c r="K5466" s="9" t="str">
        <f t="shared" si="85"/>
        <v>GPA</v>
      </c>
    </row>
    <row r="5467" spans="1:11" ht="15" customHeight="1">
      <c r="A5467" s="1">
        <v>8</v>
      </c>
      <c r="B5467" s="1">
        <v>7801</v>
      </c>
      <c r="C5467" s="1" t="s">
        <v>53</v>
      </c>
      <c r="D5467" s="1" t="s">
        <v>1837</v>
      </c>
      <c r="E5467" s="1" t="s">
        <v>1838</v>
      </c>
      <c r="F5467" s="1">
        <v>86</v>
      </c>
      <c r="G5467" s="1">
        <v>2.4700000000000002</v>
      </c>
      <c r="H5467" s="1">
        <v>35</v>
      </c>
      <c r="I5467" s="1">
        <v>0</v>
      </c>
      <c r="J5467" s="1" t="s">
        <v>48</v>
      </c>
      <c r="K5467" s="9" t="str">
        <f t="shared" si="85"/>
        <v>GPA</v>
      </c>
    </row>
    <row r="5468" spans="1:11" ht="15" customHeight="1">
      <c r="A5468" s="1">
        <v>8</v>
      </c>
      <c r="B5468" s="1">
        <v>7801</v>
      </c>
      <c r="C5468" s="1" t="s">
        <v>20</v>
      </c>
      <c r="D5468" s="1" t="s">
        <v>1839</v>
      </c>
      <c r="E5468" s="1" t="s">
        <v>1840</v>
      </c>
      <c r="F5468" s="1">
        <v>8</v>
      </c>
      <c r="G5468" s="1">
        <v>6.67</v>
      </c>
      <c r="H5468" s="1">
        <v>1</v>
      </c>
      <c r="I5468" s="1">
        <v>0</v>
      </c>
      <c r="J5468" s="1" t="s">
        <v>48</v>
      </c>
      <c r="K5468" s="9" t="str">
        <f t="shared" si="85"/>
        <v>GPA</v>
      </c>
    </row>
    <row r="5469" spans="1:11" ht="15" customHeight="1">
      <c r="A5469" s="1">
        <v>8</v>
      </c>
      <c r="B5469" s="1">
        <v>7801</v>
      </c>
      <c r="C5469" s="1" t="s">
        <v>53</v>
      </c>
      <c r="D5469" s="1" t="s">
        <v>1839</v>
      </c>
      <c r="E5469" s="1" t="s">
        <v>1840</v>
      </c>
      <c r="F5469" s="1">
        <v>3438</v>
      </c>
      <c r="G5469" s="1">
        <v>80.709999999999994</v>
      </c>
      <c r="H5469" s="1">
        <v>43</v>
      </c>
      <c r="I5469" s="1">
        <v>0</v>
      </c>
      <c r="J5469" s="1" t="s">
        <v>48</v>
      </c>
      <c r="K5469" s="9" t="str">
        <f t="shared" si="85"/>
        <v>GPA</v>
      </c>
    </row>
    <row r="5470" spans="1:11" ht="15" customHeight="1">
      <c r="A5470" s="1">
        <v>8</v>
      </c>
      <c r="B5470" s="1">
        <v>7801</v>
      </c>
      <c r="C5470" s="1" t="s">
        <v>53</v>
      </c>
      <c r="D5470" s="1" t="s">
        <v>1841</v>
      </c>
      <c r="E5470" s="1" t="s">
        <v>1842</v>
      </c>
      <c r="F5470" s="1">
        <v>8346</v>
      </c>
      <c r="G5470" s="1">
        <v>93.71</v>
      </c>
      <c r="H5470" s="1">
        <v>89</v>
      </c>
      <c r="I5470" s="1">
        <v>0</v>
      </c>
      <c r="J5470" s="1" t="s">
        <v>48</v>
      </c>
      <c r="K5470" s="9" t="str">
        <f t="shared" si="85"/>
        <v>GPA</v>
      </c>
    </row>
    <row r="5471" spans="1:11" ht="15" customHeight="1">
      <c r="A5471" s="1">
        <v>8</v>
      </c>
      <c r="B5471" s="1">
        <v>7801</v>
      </c>
      <c r="C5471" s="1" t="s">
        <v>53</v>
      </c>
      <c r="D5471" s="1" t="s">
        <v>1843</v>
      </c>
      <c r="E5471" s="1" t="s">
        <v>1844</v>
      </c>
      <c r="F5471" s="1">
        <v>4539</v>
      </c>
      <c r="G5471" s="1">
        <v>129.88</v>
      </c>
      <c r="H5471" s="1">
        <v>35</v>
      </c>
      <c r="I5471" s="1">
        <v>0</v>
      </c>
      <c r="J5471" s="1" t="s">
        <v>48</v>
      </c>
      <c r="K5471" s="9" t="str">
        <f t="shared" si="85"/>
        <v>GPA</v>
      </c>
    </row>
    <row r="5472" spans="1:11" ht="15" customHeight="1">
      <c r="A5472" s="1">
        <v>8</v>
      </c>
      <c r="B5472" s="1">
        <v>7801</v>
      </c>
      <c r="C5472" s="1" t="s">
        <v>53</v>
      </c>
      <c r="D5472" s="1" t="s">
        <v>1845</v>
      </c>
      <c r="E5472" s="1" t="s">
        <v>1846</v>
      </c>
      <c r="F5472" s="1">
        <v>4717</v>
      </c>
      <c r="G5472" s="1">
        <v>90.31</v>
      </c>
      <c r="H5472" s="1">
        <v>52</v>
      </c>
      <c r="I5472" s="1">
        <v>0</v>
      </c>
      <c r="J5472" s="1" t="s">
        <v>48</v>
      </c>
      <c r="K5472" s="9" t="str">
        <f t="shared" si="85"/>
        <v>GPA</v>
      </c>
    </row>
    <row r="5473" spans="1:11" ht="15" customHeight="1">
      <c r="A5473" s="1">
        <v>8</v>
      </c>
      <c r="B5473" s="1">
        <v>7801</v>
      </c>
      <c r="C5473" s="1" t="s">
        <v>18</v>
      </c>
      <c r="D5473" s="1" t="s">
        <v>1847</v>
      </c>
      <c r="E5473" s="1" t="s">
        <v>1848</v>
      </c>
      <c r="F5473" s="1">
        <v>1598</v>
      </c>
      <c r="G5473" s="1">
        <v>69.86</v>
      </c>
      <c r="H5473" s="1">
        <v>23</v>
      </c>
      <c r="I5473" s="1">
        <v>0</v>
      </c>
      <c r="J5473" s="1" t="s">
        <v>48</v>
      </c>
      <c r="K5473" s="9" t="str">
        <f t="shared" si="85"/>
        <v>GPA</v>
      </c>
    </row>
    <row r="5474" spans="1:11" ht="15" customHeight="1">
      <c r="A5474" s="1">
        <v>8</v>
      </c>
      <c r="B5474" s="1">
        <v>7801</v>
      </c>
      <c r="C5474" s="1" t="s">
        <v>18</v>
      </c>
      <c r="D5474" s="1" t="s">
        <v>1849</v>
      </c>
      <c r="E5474" s="1" t="s">
        <v>1850</v>
      </c>
      <c r="F5474" s="1">
        <v>157</v>
      </c>
      <c r="G5474" s="1">
        <v>13.59</v>
      </c>
      <c r="H5474" s="1">
        <v>12</v>
      </c>
      <c r="I5474" s="1">
        <v>0</v>
      </c>
      <c r="J5474" s="1" t="s">
        <v>48</v>
      </c>
      <c r="K5474" s="9" t="str">
        <f t="shared" si="85"/>
        <v>GPA</v>
      </c>
    </row>
    <row r="5475" spans="1:11" ht="15" customHeight="1">
      <c r="A5475" s="1">
        <v>8</v>
      </c>
      <c r="B5475" s="1">
        <v>7801</v>
      </c>
      <c r="C5475" s="1" t="s">
        <v>19</v>
      </c>
      <c r="D5475" s="1" t="s">
        <v>1849</v>
      </c>
      <c r="E5475" s="1" t="s">
        <v>1850</v>
      </c>
      <c r="F5475" s="1">
        <v>234</v>
      </c>
      <c r="G5475" s="1">
        <v>2.94</v>
      </c>
      <c r="H5475" s="1">
        <v>80</v>
      </c>
      <c r="I5475" s="1">
        <v>0</v>
      </c>
      <c r="J5475" s="1" t="s">
        <v>48</v>
      </c>
      <c r="K5475" s="9" t="str">
        <f t="shared" si="85"/>
        <v>GPA</v>
      </c>
    </row>
    <row r="5476" spans="1:11" ht="15" customHeight="1">
      <c r="A5476" s="1">
        <v>8</v>
      </c>
      <c r="B5476" s="1">
        <v>7801</v>
      </c>
      <c r="C5476" s="1" t="s">
        <v>53</v>
      </c>
      <c r="D5476" s="1" t="s">
        <v>1851</v>
      </c>
      <c r="E5476" s="1" t="s">
        <v>1852</v>
      </c>
      <c r="F5476" s="1">
        <v>6080</v>
      </c>
      <c r="G5476" s="1">
        <v>78.3</v>
      </c>
      <c r="H5476" s="1">
        <v>78</v>
      </c>
      <c r="I5476" s="1">
        <v>0</v>
      </c>
      <c r="J5476" s="1" t="s">
        <v>48</v>
      </c>
      <c r="K5476" s="9" t="str">
        <f t="shared" si="85"/>
        <v>GPA</v>
      </c>
    </row>
    <row r="5477" spans="1:11" ht="15" customHeight="1">
      <c r="A5477" s="1">
        <v>8</v>
      </c>
      <c r="B5477" s="1">
        <v>7801</v>
      </c>
      <c r="C5477" s="1" t="s">
        <v>18</v>
      </c>
      <c r="D5477" s="1" t="s">
        <v>1853</v>
      </c>
      <c r="E5477" s="1" t="s">
        <v>1854</v>
      </c>
      <c r="F5477" s="1">
        <v>850</v>
      </c>
      <c r="G5477" s="1">
        <v>116.18</v>
      </c>
      <c r="H5477" s="1">
        <v>7</v>
      </c>
      <c r="I5477" s="1">
        <v>0</v>
      </c>
      <c r="J5477" s="1" t="s">
        <v>48</v>
      </c>
      <c r="K5477" s="9" t="str">
        <f t="shared" si="85"/>
        <v>GPA</v>
      </c>
    </row>
    <row r="5478" spans="1:11" ht="15" customHeight="1">
      <c r="A5478" s="1">
        <v>8</v>
      </c>
      <c r="B5478" s="1">
        <v>7801</v>
      </c>
      <c r="C5478" s="1" t="s">
        <v>20</v>
      </c>
      <c r="D5478" s="1" t="s">
        <v>1855</v>
      </c>
      <c r="E5478" s="1" t="s">
        <v>1856</v>
      </c>
      <c r="F5478" s="1">
        <v>1440</v>
      </c>
      <c r="G5478" s="1">
        <v>86.44</v>
      </c>
      <c r="H5478" s="1">
        <v>17</v>
      </c>
      <c r="I5478" s="1">
        <v>0</v>
      </c>
      <c r="J5478" s="1" t="s">
        <v>48</v>
      </c>
      <c r="K5478" s="9" t="str">
        <f t="shared" si="85"/>
        <v>GPA</v>
      </c>
    </row>
    <row r="5479" spans="1:11" ht="15" customHeight="1">
      <c r="A5479" s="1">
        <v>8</v>
      </c>
      <c r="B5479" s="1">
        <v>7801</v>
      </c>
      <c r="C5479" s="1" t="s">
        <v>53</v>
      </c>
      <c r="D5479" s="1" t="s">
        <v>1855</v>
      </c>
      <c r="E5479" s="1" t="s">
        <v>1856</v>
      </c>
      <c r="F5479" s="1">
        <v>523</v>
      </c>
      <c r="G5479" s="1">
        <v>10.63</v>
      </c>
      <c r="H5479" s="1">
        <v>49</v>
      </c>
      <c r="I5479" s="1">
        <v>0</v>
      </c>
      <c r="J5479" s="1" t="s">
        <v>48</v>
      </c>
      <c r="K5479" s="9" t="str">
        <f t="shared" si="85"/>
        <v>GPA</v>
      </c>
    </row>
    <row r="5480" spans="1:11" ht="15" customHeight="1">
      <c r="A5480" s="1">
        <v>8</v>
      </c>
      <c r="B5480" s="1">
        <v>7801</v>
      </c>
      <c r="C5480" s="1" t="s">
        <v>53</v>
      </c>
      <c r="D5480" s="1" t="s">
        <v>1859</v>
      </c>
      <c r="E5480" s="1" t="s">
        <v>1860</v>
      </c>
      <c r="F5480" s="1">
        <v>2146</v>
      </c>
      <c r="G5480" s="1">
        <v>38.909999999999997</v>
      </c>
      <c r="H5480" s="1">
        <v>55</v>
      </c>
      <c r="I5480" s="1">
        <v>0</v>
      </c>
      <c r="J5480" s="1" t="s">
        <v>48</v>
      </c>
      <c r="K5480" s="9" t="str">
        <f t="shared" si="85"/>
        <v>GPA</v>
      </c>
    </row>
    <row r="5481" spans="1:11" ht="15" customHeight="1">
      <c r="A5481" s="1">
        <v>8</v>
      </c>
      <c r="B5481" s="1">
        <v>7801</v>
      </c>
      <c r="C5481" s="1" t="s">
        <v>53</v>
      </c>
      <c r="D5481" s="1" t="s">
        <v>1861</v>
      </c>
      <c r="E5481" s="1" t="s">
        <v>1862</v>
      </c>
      <c r="F5481" s="1">
        <v>8968</v>
      </c>
      <c r="G5481" s="1">
        <v>117.18</v>
      </c>
      <c r="H5481" s="1">
        <v>77</v>
      </c>
      <c r="I5481" s="1">
        <v>0</v>
      </c>
      <c r="J5481" s="1" t="s">
        <v>48</v>
      </c>
      <c r="K5481" s="9" t="str">
        <f t="shared" si="85"/>
        <v>GPA</v>
      </c>
    </row>
    <row r="5482" spans="1:11" ht="15" customHeight="1">
      <c r="A5482" s="1">
        <v>8</v>
      </c>
      <c r="B5482" s="1">
        <v>7801</v>
      </c>
      <c r="C5482" s="1" t="s">
        <v>18</v>
      </c>
      <c r="D5482" s="1" t="s">
        <v>1865</v>
      </c>
      <c r="E5482" s="1" t="s">
        <v>1866</v>
      </c>
      <c r="F5482" s="1">
        <v>144</v>
      </c>
      <c r="G5482" s="1">
        <v>12.18</v>
      </c>
      <c r="H5482" s="1">
        <v>12</v>
      </c>
      <c r="I5482" s="1">
        <v>0</v>
      </c>
      <c r="J5482" s="1" t="s">
        <v>48</v>
      </c>
      <c r="K5482" s="9" t="str">
        <f t="shared" si="85"/>
        <v>GPA</v>
      </c>
    </row>
    <row r="5483" spans="1:11" ht="15" customHeight="1">
      <c r="A5483" s="1">
        <v>8</v>
      </c>
      <c r="B5483" s="1">
        <v>7801</v>
      </c>
      <c r="C5483" s="1" t="s">
        <v>20</v>
      </c>
      <c r="D5483" s="1" t="s">
        <v>1865</v>
      </c>
      <c r="E5483" s="1" t="s">
        <v>1866</v>
      </c>
      <c r="F5483" s="1">
        <v>21</v>
      </c>
      <c r="G5483" s="1">
        <v>15.98</v>
      </c>
      <c r="H5483" s="1">
        <v>1</v>
      </c>
      <c r="I5483" s="1">
        <v>0</v>
      </c>
      <c r="J5483" s="1" t="s">
        <v>48</v>
      </c>
      <c r="K5483" s="9" t="str">
        <f t="shared" si="85"/>
        <v>GPA</v>
      </c>
    </row>
    <row r="5484" spans="1:11" ht="15" customHeight="1">
      <c r="A5484" s="1">
        <v>8</v>
      </c>
      <c r="B5484" s="1">
        <v>7801</v>
      </c>
      <c r="C5484" s="1" t="s">
        <v>53</v>
      </c>
      <c r="D5484" s="1" t="s">
        <v>1865</v>
      </c>
      <c r="E5484" s="1" t="s">
        <v>1866</v>
      </c>
      <c r="F5484" s="1">
        <v>417</v>
      </c>
      <c r="G5484" s="1">
        <v>10.55</v>
      </c>
      <c r="H5484" s="1">
        <v>40</v>
      </c>
      <c r="I5484" s="1">
        <v>0</v>
      </c>
      <c r="J5484" s="1" t="s">
        <v>48</v>
      </c>
      <c r="K5484" s="9" t="str">
        <f t="shared" si="85"/>
        <v>GPA</v>
      </c>
    </row>
    <row r="5485" spans="1:11" ht="15" customHeight="1">
      <c r="A5485" s="1">
        <v>8</v>
      </c>
      <c r="B5485" s="1">
        <v>7801</v>
      </c>
      <c r="C5485" s="1" t="s">
        <v>53</v>
      </c>
      <c r="D5485" s="1" t="s">
        <v>1867</v>
      </c>
      <c r="E5485" s="1" t="s">
        <v>1868</v>
      </c>
      <c r="F5485" s="1">
        <v>2639</v>
      </c>
      <c r="G5485" s="1">
        <v>53.97</v>
      </c>
      <c r="H5485" s="1">
        <v>49</v>
      </c>
      <c r="I5485" s="1">
        <v>0</v>
      </c>
      <c r="J5485" s="1" t="s">
        <v>48</v>
      </c>
      <c r="K5485" s="9" t="str">
        <f t="shared" si="85"/>
        <v>GPA</v>
      </c>
    </row>
    <row r="5486" spans="1:11" ht="15" customHeight="1">
      <c r="A5486" s="1">
        <v>8</v>
      </c>
      <c r="B5486" s="1">
        <v>7801</v>
      </c>
      <c r="C5486" s="1" t="s">
        <v>18</v>
      </c>
      <c r="D5486" s="1" t="s">
        <v>1869</v>
      </c>
      <c r="E5486" s="1" t="s">
        <v>1870</v>
      </c>
      <c r="F5486" s="1">
        <v>1304</v>
      </c>
      <c r="G5486" s="1">
        <v>59.19</v>
      </c>
      <c r="H5486" s="1">
        <v>22</v>
      </c>
      <c r="I5486" s="1">
        <v>0</v>
      </c>
      <c r="J5486" s="1" t="s">
        <v>48</v>
      </c>
      <c r="K5486" s="9" t="str">
        <f t="shared" si="85"/>
        <v>GPA</v>
      </c>
    </row>
    <row r="5487" spans="1:11" ht="15" customHeight="1">
      <c r="A5487" s="1">
        <v>8</v>
      </c>
      <c r="B5487" s="1">
        <v>7801</v>
      </c>
      <c r="C5487" s="1" t="s">
        <v>20</v>
      </c>
      <c r="D5487" s="1" t="s">
        <v>1871</v>
      </c>
      <c r="E5487" s="1" t="s">
        <v>1872</v>
      </c>
      <c r="F5487" s="1">
        <v>2614</v>
      </c>
      <c r="G5487" s="1">
        <v>110.32</v>
      </c>
      <c r="H5487" s="1">
        <v>24</v>
      </c>
      <c r="I5487" s="1">
        <v>0</v>
      </c>
      <c r="J5487" s="1" t="s">
        <v>48</v>
      </c>
      <c r="K5487" s="9" t="str">
        <f t="shared" si="85"/>
        <v>GPA</v>
      </c>
    </row>
    <row r="5488" spans="1:11" ht="15" customHeight="1">
      <c r="A5488" s="1">
        <v>8</v>
      </c>
      <c r="B5488" s="1">
        <v>7801</v>
      </c>
      <c r="C5488" s="1" t="s">
        <v>53</v>
      </c>
      <c r="D5488" s="1" t="s">
        <v>1871</v>
      </c>
      <c r="E5488" s="1" t="s">
        <v>1872</v>
      </c>
      <c r="F5488" s="1">
        <v>250</v>
      </c>
      <c r="G5488" s="1">
        <v>4.12</v>
      </c>
      <c r="H5488" s="1">
        <v>61</v>
      </c>
      <c r="I5488" s="1">
        <v>0</v>
      </c>
      <c r="J5488" s="1" t="s">
        <v>48</v>
      </c>
      <c r="K5488" s="9" t="str">
        <f t="shared" si="85"/>
        <v>GPA</v>
      </c>
    </row>
    <row r="5489" spans="1:11" ht="15" customHeight="1">
      <c r="A5489" s="1">
        <v>8</v>
      </c>
      <c r="B5489" s="1">
        <v>7801</v>
      </c>
      <c r="C5489" s="1" t="s">
        <v>53</v>
      </c>
      <c r="D5489" s="1" t="s">
        <v>1873</v>
      </c>
      <c r="E5489" s="1" t="s">
        <v>1874</v>
      </c>
      <c r="F5489" s="1">
        <v>10384</v>
      </c>
      <c r="G5489" s="1">
        <v>146.72</v>
      </c>
      <c r="H5489" s="1">
        <v>71</v>
      </c>
      <c r="I5489" s="1">
        <v>0</v>
      </c>
      <c r="J5489" s="1" t="s">
        <v>48</v>
      </c>
      <c r="K5489" s="9" t="str">
        <f t="shared" si="85"/>
        <v>GPA</v>
      </c>
    </row>
    <row r="5490" spans="1:11" ht="15" customHeight="1">
      <c r="A5490" s="1">
        <v>8</v>
      </c>
      <c r="B5490" s="1">
        <v>7801</v>
      </c>
      <c r="C5490" s="1" t="s">
        <v>53</v>
      </c>
      <c r="D5490" s="1" t="s">
        <v>4348</v>
      </c>
      <c r="E5490" s="1" t="s">
        <v>4349</v>
      </c>
      <c r="F5490" s="1">
        <v>183</v>
      </c>
      <c r="G5490" s="1">
        <v>3.48</v>
      </c>
      <c r="H5490" s="1">
        <v>53</v>
      </c>
      <c r="I5490" s="1">
        <v>0</v>
      </c>
      <c r="J5490" s="1" t="s">
        <v>48</v>
      </c>
      <c r="K5490" s="9" t="str">
        <f t="shared" si="85"/>
        <v>GPA</v>
      </c>
    </row>
    <row r="5491" spans="1:11" ht="15" customHeight="1">
      <c r="A5491" s="1">
        <v>8</v>
      </c>
      <c r="B5491" s="1">
        <v>7801</v>
      </c>
      <c r="C5491" s="1" t="s">
        <v>18</v>
      </c>
      <c r="D5491" s="1" t="s">
        <v>1875</v>
      </c>
      <c r="E5491" s="1" t="s">
        <v>1876</v>
      </c>
      <c r="F5491" s="1">
        <v>4</v>
      </c>
      <c r="G5491" s="1">
        <v>0.02</v>
      </c>
      <c r="H5491" s="1">
        <v>200</v>
      </c>
      <c r="I5491" s="1">
        <v>0</v>
      </c>
      <c r="J5491" s="1" t="s">
        <v>48</v>
      </c>
      <c r="K5491" s="9" t="str">
        <f t="shared" si="85"/>
        <v>GPA</v>
      </c>
    </row>
    <row r="5492" spans="1:11" ht="15" customHeight="1">
      <c r="A5492" s="1">
        <v>8</v>
      </c>
      <c r="B5492" s="1">
        <v>7801</v>
      </c>
      <c r="C5492" s="1" t="s">
        <v>19</v>
      </c>
      <c r="D5492" s="1" t="s">
        <v>1875</v>
      </c>
      <c r="E5492" s="1" t="s">
        <v>1876</v>
      </c>
      <c r="F5492" s="1">
        <v>3333</v>
      </c>
      <c r="G5492" s="1">
        <v>33.020000000000003</v>
      </c>
      <c r="H5492" s="1">
        <v>101</v>
      </c>
      <c r="I5492" s="1">
        <v>0</v>
      </c>
      <c r="J5492" s="1" t="s">
        <v>48</v>
      </c>
      <c r="K5492" s="9" t="str">
        <f t="shared" si="85"/>
        <v>GPA</v>
      </c>
    </row>
    <row r="5493" spans="1:11" ht="15" customHeight="1">
      <c r="A5493" s="1">
        <v>8</v>
      </c>
      <c r="B5493" s="1">
        <v>7801</v>
      </c>
      <c r="C5493" s="1" t="s">
        <v>53</v>
      </c>
      <c r="D5493" s="1" t="s">
        <v>1875</v>
      </c>
      <c r="E5493" s="1" t="s">
        <v>1876</v>
      </c>
      <c r="F5493" s="1">
        <v>812</v>
      </c>
      <c r="G5493" s="1">
        <v>3.15</v>
      </c>
      <c r="H5493" s="1">
        <v>258</v>
      </c>
      <c r="I5493" s="1">
        <v>0</v>
      </c>
      <c r="J5493" s="1" t="s">
        <v>48</v>
      </c>
      <c r="K5493" s="9" t="str">
        <f t="shared" si="85"/>
        <v>GPA</v>
      </c>
    </row>
    <row r="5494" spans="1:11" ht="15" customHeight="1">
      <c r="A5494" s="1">
        <v>8</v>
      </c>
      <c r="B5494" s="1">
        <v>7801</v>
      </c>
      <c r="C5494" s="1" t="s">
        <v>53</v>
      </c>
      <c r="D5494" s="1" t="s">
        <v>1877</v>
      </c>
      <c r="E5494" s="1" t="s">
        <v>1878</v>
      </c>
      <c r="F5494" s="1">
        <v>10992</v>
      </c>
      <c r="G5494" s="1">
        <v>114.36</v>
      </c>
      <c r="H5494" s="1">
        <v>96</v>
      </c>
      <c r="I5494" s="1">
        <v>0</v>
      </c>
      <c r="J5494" s="1" t="s">
        <v>48</v>
      </c>
      <c r="K5494" s="9" t="str">
        <f t="shared" si="85"/>
        <v>GPA</v>
      </c>
    </row>
    <row r="5495" spans="1:11" ht="15" customHeight="1">
      <c r="A5495" s="1">
        <v>8</v>
      </c>
      <c r="B5495" s="1">
        <v>7801</v>
      </c>
      <c r="C5495" s="1" t="s">
        <v>53</v>
      </c>
      <c r="D5495" s="1" t="s">
        <v>1879</v>
      </c>
      <c r="E5495" s="1" t="s">
        <v>1880</v>
      </c>
      <c r="F5495" s="1">
        <v>2465</v>
      </c>
      <c r="G5495" s="1">
        <v>108.18</v>
      </c>
      <c r="H5495" s="1">
        <v>23</v>
      </c>
      <c r="I5495" s="1">
        <v>0</v>
      </c>
      <c r="J5495" s="1" t="s">
        <v>48</v>
      </c>
      <c r="K5495" s="9" t="str">
        <f t="shared" si="85"/>
        <v>GPA</v>
      </c>
    </row>
    <row r="5496" spans="1:11" ht="15" customHeight="1">
      <c r="A5496" s="1">
        <v>8</v>
      </c>
      <c r="B5496" s="1">
        <v>7801</v>
      </c>
      <c r="C5496" s="1" t="s">
        <v>20</v>
      </c>
      <c r="D5496" s="1" t="s">
        <v>1883</v>
      </c>
      <c r="E5496" s="1" t="s">
        <v>1884</v>
      </c>
      <c r="F5496" s="1">
        <v>229</v>
      </c>
      <c r="G5496" s="1">
        <v>18.22</v>
      </c>
      <c r="H5496" s="1">
        <v>13</v>
      </c>
      <c r="I5496" s="1">
        <v>0</v>
      </c>
      <c r="J5496" s="1" t="s">
        <v>48</v>
      </c>
      <c r="K5496" s="9" t="str">
        <f t="shared" si="85"/>
        <v>GPA</v>
      </c>
    </row>
    <row r="5497" spans="1:11" ht="15" customHeight="1">
      <c r="A5497" s="1">
        <v>8</v>
      </c>
      <c r="B5497" s="1">
        <v>7801</v>
      </c>
      <c r="C5497" s="1" t="s">
        <v>53</v>
      </c>
      <c r="D5497" s="1" t="s">
        <v>1883</v>
      </c>
      <c r="E5497" s="1" t="s">
        <v>1884</v>
      </c>
      <c r="F5497" s="1">
        <v>5856</v>
      </c>
      <c r="G5497" s="1">
        <v>105.12</v>
      </c>
      <c r="H5497" s="1">
        <v>56</v>
      </c>
      <c r="I5497" s="1">
        <v>0</v>
      </c>
      <c r="J5497" s="1" t="s">
        <v>48</v>
      </c>
      <c r="K5497" s="9" t="str">
        <f t="shared" si="85"/>
        <v>GPA</v>
      </c>
    </row>
    <row r="5498" spans="1:11" ht="15" customHeight="1">
      <c r="A5498" s="1">
        <v>8</v>
      </c>
      <c r="B5498" s="1">
        <v>7801</v>
      </c>
      <c r="C5498" s="1" t="s">
        <v>53</v>
      </c>
      <c r="D5498" s="1" t="s">
        <v>1885</v>
      </c>
      <c r="E5498" s="1" t="s">
        <v>1886</v>
      </c>
      <c r="F5498" s="1">
        <v>5696</v>
      </c>
      <c r="G5498" s="1">
        <v>114.32</v>
      </c>
      <c r="H5498" s="1">
        <v>50</v>
      </c>
      <c r="I5498" s="1">
        <v>0</v>
      </c>
      <c r="J5498" s="1" t="s">
        <v>48</v>
      </c>
      <c r="K5498" s="9" t="str">
        <f t="shared" si="85"/>
        <v>GPA</v>
      </c>
    </row>
    <row r="5499" spans="1:11" ht="15" customHeight="1">
      <c r="A5499" s="1">
        <v>8</v>
      </c>
      <c r="B5499" s="1">
        <v>7801</v>
      </c>
      <c r="C5499" s="1" t="s">
        <v>20</v>
      </c>
      <c r="D5499" s="1" t="s">
        <v>1887</v>
      </c>
      <c r="E5499" s="1" t="s">
        <v>1888</v>
      </c>
      <c r="F5499" s="1">
        <v>4</v>
      </c>
      <c r="G5499" s="1">
        <v>1.7</v>
      </c>
      <c r="H5499" s="1">
        <v>2</v>
      </c>
      <c r="I5499" s="1">
        <v>0</v>
      </c>
      <c r="J5499" s="1" t="s">
        <v>48</v>
      </c>
      <c r="K5499" s="9" t="str">
        <f t="shared" si="85"/>
        <v>GPA</v>
      </c>
    </row>
    <row r="5500" spans="1:11" ht="15" customHeight="1">
      <c r="A5500" s="1">
        <v>8</v>
      </c>
      <c r="B5500" s="1">
        <v>7801</v>
      </c>
      <c r="C5500" s="1" t="s">
        <v>53</v>
      </c>
      <c r="D5500" s="1" t="s">
        <v>1889</v>
      </c>
      <c r="E5500" s="1" t="s">
        <v>1890</v>
      </c>
      <c r="F5500" s="1">
        <v>2114</v>
      </c>
      <c r="G5500" s="1">
        <v>31.34</v>
      </c>
      <c r="H5500" s="1">
        <v>67</v>
      </c>
      <c r="I5500" s="1">
        <v>0</v>
      </c>
      <c r="J5500" s="1" t="s">
        <v>48</v>
      </c>
      <c r="K5500" s="9" t="str">
        <f t="shared" si="85"/>
        <v>GPA</v>
      </c>
    </row>
    <row r="5501" spans="1:11" ht="15" customHeight="1">
      <c r="A5501" s="1">
        <v>8</v>
      </c>
      <c r="B5501" s="1">
        <v>7801</v>
      </c>
      <c r="C5501" s="1" t="s">
        <v>18</v>
      </c>
      <c r="D5501" s="1" t="s">
        <v>1891</v>
      </c>
      <c r="E5501" s="1" t="s">
        <v>1892</v>
      </c>
      <c r="F5501" s="1">
        <v>718</v>
      </c>
      <c r="G5501" s="1">
        <v>56.67</v>
      </c>
      <c r="H5501" s="1">
        <v>13</v>
      </c>
      <c r="I5501" s="1">
        <v>0</v>
      </c>
      <c r="J5501" s="1" t="s">
        <v>48</v>
      </c>
      <c r="K5501" s="9" t="str">
        <f t="shared" si="85"/>
        <v>GPA</v>
      </c>
    </row>
    <row r="5502" spans="1:11" ht="15" customHeight="1">
      <c r="A5502" s="1">
        <v>8</v>
      </c>
      <c r="B5502" s="1">
        <v>7801</v>
      </c>
      <c r="C5502" s="1" t="s">
        <v>53</v>
      </c>
      <c r="D5502" s="1" t="s">
        <v>1893</v>
      </c>
      <c r="E5502" s="1" t="s">
        <v>1894</v>
      </c>
      <c r="F5502" s="1">
        <v>4896</v>
      </c>
      <c r="G5502" s="1">
        <v>85.99</v>
      </c>
      <c r="H5502" s="1">
        <v>57</v>
      </c>
      <c r="I5502" s="1">
        <v>0</v>
      </c>
      <c r="J5502" s="1" t="s">
        <v>48</v>
      </c>
      <c r="K5502" s="9" t="str">
        <f t="shared" si="85"/>
        <v>GPA</v>
      </c>
    </row>
    <row r="5503" spans="1:11" ht="15" customHeight="1">
      <c r="A5503" s="1">
        <v>8</v>
      </c>
      <c r="B5503" s="1">
        <v>7801</v>
      </c>
      <c r="C5503" s="1" t="s">
        <v>18</v>
      </c>
      <c r="D5503" s="1" t="s">
        <v>1895</v>
      </c>
      <c r="E5503" s="1" t="s">
        <v>1896</v>
      </c>
      <c r="F5503" s="1">
        <v>105</v>
      </c>
      <c r="G5503" s="1">
        <v>7.46</v>
      </c>
      <c r="H5503" s="1">
        <v>14</v>
      </c>
      <c r="I5503" s="1">
        <v>0</v>
      </c>
      <c r="J5503" s="1" t="s">
        <v>48</v>
      </c>
      <c r="K5503" s="9" t="str">
        <f t="shared" si="85"/>
        <v>GPA</v>
      </c>
    </row>
    <row r="5504" spans="1:11" ht="15" customHeight="1">
      <c r="A5504" s="1">
        <v>8</v>
      </c>
      <c r="B5504" s="1">
        <v>7801</v>
      </c>
      <c r="C5504" s="1" t="s">
        <v>19</v>
      </c>
      <c r="D5504" s="1" t="s">
        <v>1895</v>
      </c>
      <c r="E5504" s="1" t="s">
        <v>1896</v>
      </c>
      <c r="F5504" s="1">
        <v>1275</v>
      </c>
      <c r="G5504" s="1">
        <v>17.07</v>
      </c>
      <c r="H5504" s="1">
        <v>75</v>
      </c>
      <c r="I5504" s="1">
        <v>0</v>
      </c>
      <c r="J5504" s="1" t="s">
        <v>48</v>
      </c>
      <c r="K5504" s="9" t="str">
        <f t="shared" si="85"/>
        <v>GPA</v>
      </c>
    </row>
    <row r="5505" spans="1:11" ht="15" customHeight="1">
      <c r="A5505" s="1">
        <v>8</v>
      </c>
      <c r="B5505" s="1">
        <v>7801</v>
      </c>
      <c r="C5505" s="1" t="s">
        <v>53</v>
      </c>
      <c r="D5505" s="1" t="s">
        <v>1895</v>
      </c>
      <c r="E5505" s="1" t="s">
        <v>1896</v>
      </c>
      <c r="F5505" s="1">
        <v>414</v>
      </c>
      <c r="G5505" s="1">
        <v>6.55</v>
      </c>
      <c r="H5505" s="1">
        <v>63</v>
      </c>
      <c r="I5505" s="1">
        <v>0</v>
      </c>
      <c r="J5505" s="1" t="s">
        <v>48</v>
      </c>
      <c r="K5505" s="9" t="str">
        <f t="shared" si="85"/>
        <v>GPA</v>
      </c>
    </row>
    <row r="5506" spans="1:11" ht="15" customHeight="1">
      <c r="A5506" s="1">
        <v>8</v>
      </c>
      <c r="B5506" s="1">
        <v>7801</v>
      </c>
      <c r="C5506" s="1" t="s">
        <v>19</v>
      </c>
      <c r="D5506" s="1" t="s">
        <v>1897</v>
      </c>
      <c r="E5506" s="1" t="s">
        <v>1898</v>
      </c>
      <c r="F5506" s="1">
        <v>3</v>
      </c>
      <c r="G5506" s="1">
        <v>6.67</v>
      </c>
      <c r="H5506" s="1">
        <v>0</v>
      </c>
      <c r="I5506" s="1">
        <v>0</v>
      </c>
      <c r="J5506" s="1" t="s">
        <v>48</v>
      </c>
      <c r="K5506" s="9" t="str">
        <f t="shared" ref="K5506:K5569" si="86">IF(J5506&lt;&gt;"",IF(OR(UPPER(J5506)="TERCEIRO",UPPER(J5506)="TERCEIRA"),"TERCEIRA",IF(UPPER(J5506)="GPA","GPA",J5506)),IF(LEFT(D5506,1)="T","TERCEIRA","GPA"))</f>
        <v>GPA</v>
      </c>
    </row>
    <row r="5507" spans="1:11" ht="15" customHeight="1">
      <c r="A5507" s="1">
        <v>8</v>
      </c>
      <c r="B5507" s="1">
        <v>7801</v>
      </c>
      <c r="C5507" s="1" t="s">
        <v>53</v>
      </c>
      <c r="D5507" s="1" t="s">
        <v>1897</v>
      </c>
      <c r="E5507" s="1" t="s">
        <v>1898</v>
      </c>
      <c r="F5507" s="1">
        <v>207</v>
      </c>
      <c r="G5507" s="1">
        <v>7.22</v>
      </c>
      <c r="H5507" s="1">
        <v>29</v>
      </c>
      <c r="I5507" s="1">
        <v>0</v>
      </c>
      <c r="J5507" s="1" t="s">
        <v>48</v>
      </c>
      <c r="K5507" s="9" t="str">
        <f t="shared" si="86"/>
        <v>GPA</v>
      </c>
    </row>
    <row r="5508" spans="1:11" ht="15" customHeight="1">
      <c r="A5508" s="1">
        <v>8</v>
      </c>
      <c r="B5508" s="1">
        <v>7801</v>
      </c>
      <c r="C5508" s="1" t="s">
        <v>53</v>
      </c>
      <c r="D5508" s="1" t="s">
        <v>1899</v>
      </c>
      <c r="E5508" s="1" t="s">
        <v>1900</v>
      </c>
      <c r="F5508" s="1">
        <v>3637</v>
      </c>
      <c r="G5508" s="1">
        <v>55.23</v>
      </c>
      <c r="H5508" s="1">
        <v>66</v>
      </c>
      <c r="I5508" s="1">
        <v>0</v>
      </c>
      <c r="J5508" s="1" t="s">
        <v>48</v>
      </c>
      <c r="K5508" s="9" t="str">
        <f t="shared" si="86"/>
        <v>GPA</v>
      </c>
    </row>
    <row r="5509" spans="1:11" ht="15" customHeight="1">
      <c r="A5509" s="1">
        <v>8</v>
      </c>
      <c r="B5509" s="1">
        <v>7801</v>
      </c>
      <c r="C5509" s="1" t="s">
        <v>53</v>
      </c>
      <c r="D5509" s="1" t="s">
        <v>1901</v>
      </c>
      <c r="E5509" s="1" t="s">
        <v>1902</v>
      </c>
      <c r="F5509" s="1">
        <v>2813</v>
      </c>
      <c r="G5509" s="1">
        <v>52.04</v>
      </c>
      <c r="H5509" s="1">
        <v>54</v>
      </c>
      <c r="I5509" s="1">
        <v>0</v>
      </c>
      <c r="J5509" s="1" t="s">
        <v>48</v>
      </c>
      <c r="K5509" s="9" t="str">
        <f t="shared" si="86"/>
        <v>GPA</v>
      </c>
    </row>
    <row r="5510" spans="1:11" ht="15" customHeight="1">
      <c r="A5510" s="1">
        <v>8</v>
      </c>
      <c r="B5510" s="1">
        <v>7801</v>
      </c>
      <c r="C5510" s="1" t="s">
        <v>53</v>
      </c>
      <c r="D5510" s="1" t="s">
        <v>1903</v>
      </c>
      <c r="E5510" s="1" t="s">
        <v>1904</v>
      </c>
      <c r="F5510" s="1">
        <v>669</v>
      </c>
      <c r="G5510" s="1">
        <v>9.07</v>
      </c>
      <c r="H5510" s="1">
        <v>74</v>
      </c>
      <c r="I5510" s="1">
        <v>0</v>
      </c>
      <c r="J5510" s="1" t="s">
        <v>48</v>
      </c>
      <c r="K5510" s="9" t="str">
        <f t="shared" si="86"/>
        <v>GPA</v>
      </c>
    </row>
    <row r="5511" spans="1:11" ht="15" customHeight="1">
      <c r="A5511" s="1">
        <v>8</v>
      </c>
      <c r="B5511" s="1">
        <v>7801</v>
      </c>
      <c r="C5511" s="1" t="s">
        <v>53</v>
      </c>
      <c r="D5511" s="1" t="s">
        <v>4822</v>
      </c>
      <c r="E5511" s="1" t="s">
        <v>4823</v>
      </c>
      <c r="F5511" s="1">
        <v>1812</v>
      </c>
      <c r="G5511" s="1">
        <v>25.63</v>
      </c>
      <c r="H5511" s="1">
        <v>71</v>
      </c>
      <c r="I5511" s="1">
        <v>0</v>
      </c>
      <c r="J5511" s="1" t="s">
        <v>48</v>
      </c>
      <c r="K5511" s="9" t="str">
        <f t="shared" si="86"/>
        <v>GPA</v>
      </c>
    </row>
    <row r="5512" spans="1:11" ht="15" customHeight="1">
      <c r="A5512" s="1">
        <v>8</v>
      </c>
      <c r="B5512" s="1">
        <v>7801</v>
      </c>
      <c r="C5512" s="1" t="s">
        <v>18</v>
      </c>
      <c r="D5512" s="1" t="s">
        <v>1905</v>
      </c>
      <c r="E5512" s="1" t="s">
        <v>1906</v>
      </c>
      <c r="F5512" s="1">
        <v>641</v>
      </c>
      <c r="G5512" s="1">
        <v>26.84</v>
      </c>
      <c r="H5512" s="1">
        <v>24</v>
      </c>
      <c r="I5512" s="1">
        <v>0</v>
      </c>
      <c r="J5512" s="1" t="s">
        <v>48</v>
      </c>
      <c r="K5512" s="9" t="str">
        <f t="shared" si="86"/>
        <v>GPA</v>
      </c>
    </row>
    <row r="5513" spans="1:11" ht="15" customHeight="1">
      <c r="A5513" s="1">
        <v>8</v>
      </c>
      <c r="B5513" s="1">
        <v>7801</v>
      </c>
      <c r="C5513" s="1" t="s">
        <v>20</v>
      </c>
      <c r="D5513" s="1" t="s">
        <v>1905</v>
      </c>
      <c r="E5513" s="1" t="s">
        <v>1906</v>
      </c>
      <c r="F5513" s="1">
        <v>4</v>
      </c>
      <c r="G5513" s="1">
        <v>0.57999999999999996</v>
      </c>
      <c r="H5513" s="1">
        <v>7</v>
      </c>
      <c r="I5513" s="1">
        <v>0</v>
      </c>
      <c r="J5513" s="1" t="s">
        <v>48</v>
      </c>
      <c r="K5513" s="9" t="str">
        <f t="shared" si="86"/>
        <v>GPA</v>
      </c>
    </row>
    <row r="5514" spans="1:11" ht="15" customHeight="1">
      <c r="A5514" s="1">
        <v>8</v>
      </c>
      <c r="B5514" s="1">
        <v>7801</v>
      </c>
      <c r="C5514" s="1" t="s">
        <v>53</v>
      </c>
      <c r="D5514" s="1" t="s">
        <v>1905</v>
      </c>
      <c r="E5514" s="1" t="s">
        <v>1906</v>
      </c>
      <c r="F5514" s="1">
        <v>1161</v>
      </c>
      <c r="G5514" s="1">
        <v>11.15</v>
      </c>
      <c r="H5514" s="1">
        <v>104</v>
      </c>
      <c r="I5514" s="1">
        <v>0</v>
      </c>
      <c r="J5514" s="1" t="s">
        <v>48</v>
      </c>
      <c r="K5514" s="9" t="str">
        <f t="shared" si="86"/>
        <v>GPA</v>
      </c>
    </row>
    <row r="5515" spans="1:11" ht="15" customHeight="1">
      <c r="A5515" s="1">
        <v>8</v>
      </c>
      <c r="B5515" s="1">
        <v>7801</v>
      </c>
      <c r="C5515" s="1" t="s">
        <v>53</v>
      </c>
      <c r="D5515" s="1" t="s">
        <v>1907</v>
      </c>
      <c r="E5515" s="1" t="s">
        <v>1908</v>
      </c>
      <c r="F5515" s="1">
        <v>13277</v>
      </c>
      <c r="G5515" s="1">
        <v>141.88999999999999</v>
      </c>
      <c r="H5515" s="1">
        <v>94</v>
      </c>
      <c r="I5515" s="1">
        <v>0</v>
      </c>
      <c r="J5515" s="1" t="s">
        <v>48</v>
      </c>
      <c r="K5515" s="9" t="str">
        <f t="shared" si="86"/>
        <v>GPA</v>
      </c>
    </row>
    <row r="5516" spans="1:11" ht="15" customHeight="1">
      <c r="A5516" s="1">
        <v>8</v>
      </c>
      <c r="B5516" s="1">
        <v>7801</v>
      </c>
      <c r="C5516" s="1" t="s">
        <v>19</v>
      </c>
      <c r="D5516" s="1" t="s">
        <v>1909</v>
      </c>
      <c r="E5516" s="1" t="s">
        <v>1910</v>
      </c>
      <c r="F5516" s="1">
        <v>1</v>
      </c>
      <c r="G5516" s="1">
        <v>1.56</v>
      </c>
      <c r="H5516" s="1">
        <v>1</v>
      </c>
      <c r="I5516" s="1">
        <v>0</v>
      </c>
      <c r="J5516" s="1" t="s">
        <v>48</v>
      </c>
      <c r="K5516" s="9" t="str">
        <f t="shared" si="86"/>
        <v>GPA</v>
      </c>
    </row>
    <row r="5517" spans="1:11" ht="15" customHeight="1">
      <c r="A5517" s="1">
        <v>8</v>
      </c>
      <c r="B5517" s="1">
        <v>7801</v>
      </c>
      <c r="C5517" s="1" t="s">
        <v>53</v>
      </c>
      <c r="D5517" s="1" t="s">
        <v>1909</v>
      </c>
      <c r="E5517" s="1" t="s">
        <v>1910</v>
      </c>
      <c r="F5517" s="1">
        <v>1636</v>
      </c>
      <c r="G5517" s="1">
        <v>18.8</v>
      </c>
      <c r="H5517" s="1">
        <v>87</v>
      </c>
      <c r="I5517" s="1">
        <v>0</v>
      </c>
      <c r="J5517" s="1" t="s">
        <v>48</v>
      </c>
      <c r="K5517" s="9" t="str">
        <f t="shared" si="86"/>
        <v>GPA</v>
      </c>
    </row>
    <row r="5518" spans="1:11" ht="15" customHeight="1">
      <c r="A5518" s="1">
        <v>8</v>
      </c>
      <c r="B5518" s="1">
        <v>7801</v>
      </c>
      <c r="C5518" s="1" t="s">
        <v>20</v>
      </c>
      <c r="D5518" s="1" t="s">
        <v>1911</v>
      </c>
      <c r="E5518" s="1" t="s">
        <v>1912</v>
      </c>
      <c r="F5518" s="1">
        <v>86</v>
      </c>
      <c r="G5518" s="1">
        <v>21.41</v>
      </c>
      <c r="H5518" s="1">
        <v>4</v>
      </c>
      <c r="I5518" s="1">
        <v>0</v>
      </c>
      <c r="J5518" s="1" t="s">
        <v>48</v>
      </c>
      <c r="K5518" s="9" t="str">
        <f t="shared" si="86"/>
        <v>GPA</v>
      </c>
    </row>
    <row r="5519" spans="1:11" ht="15" customHeight="1">
      <c r="A5519" s="1">
        <v>8</v>
      </c>
      <c r="B5519" s="1">
        <v>7801</v>
      </c>
      <c r="C5519" s="1" t="s">
        <v>53</v>
      </c>
      <c r="D5519" s="1" t="s">
        <v>1911</v>
      </c>
      <c r="E5519" s="1" t="s">
        <v>1912</v>
      </c>
      <c r="F5519" s="1">
        <v>4068</v>
      </c>
      <c r="G5519" s="1">
        <v>85.32</v>
      </c>
      <c r="H5519" s="1">
        <v>48</v>
      </c>
      <c r="I5519" s="1">
        <v>0</v>
      </c>
      <c r="J5519" s="1" t="s">
        <v>48</v>
      </c>
      <c r="K5519" s="9" t="str">
        <f t="shared" si="86"/>
        <v>GPA</v>
      </c>
    </row>
    <row r="5520" spans="1:11" ht="15" customHeight="1">
      <c r="A5520" s="1">
        <v>8</v>
      </c>
      <c r="B5520" s="1">
        <v>7801</v>
      </c>
      <c r="C5520" s="1" t="s">
        <v>53</v>
      </c>
      <c r="D5520" s="1" t="s">
        <v>1913</v>
      </c>
      <c r="E5520" s="1" t="s">
        <v>1914</v>
      </c>
      <c r="F5520" s="1">
        <v>10356</v>
      </c>
      <c r="G5520" s="1">
        <v>123.9</v>
      </c>
      <c r="H5520" s="1">
        <v>84</v>
      </c>
      <c r="I5520" s="1">
        <v>0</v>
      </c>
      <c r="J5520" s="1" t="s">
        <v>48</v>
      </c>
      <c r="K5520" s="9" t="str">
        <f t="shared" si="86"/>
        <v>GPA</v>
      </c>
    </row>
    <row r="5521" spans="1:11" ht="15" customHeight="1">
      <c r="A5521" s="1">
        <v>8</v>
      </c>
      <c r="B5521" s="1">
        <v>7801</v>
      </c>
      <c r="C5521" s="1" t="s">
        <v>20</v>
      </c>
      <c r="D5521" s="1" t="s">
        <v>1915</v>
      </c>
      <c r="E5521" s="1" t="s">
        <v>1916</v>
      </c>
      <c r="F5521" s="1">
        <v>352</v>
      </c>
      <c r="G5521" s="1">
        <v>45.34</v>
      </c>
      <c r="H5521" s="1">
        <v>8</v>
      </c>
      <c r="I5521" s="1">
        <v>0</v>
      </c>
      <c r="J5521" s="1" t="s">
        <v>48</v>
      </c>
      <c r="K5521" s="9" t="str">
        <f t="shared" si="86"/>
        <v>GPA</v>
      </c>
    </row>
    <row r="5522" spans="1:11" ht="15" customHeight="1">
      <c r="A5522" s="1">
        <v>8</v>
      </c>
      <c r="B5522" s="1">
        <v>7801</v>
      </c>
      <c r="C5522" s="1" t="s">
        <v>53</v>
      </c>
      <c r="D5522" s="1" t="s">
        <v>1915</v>
      </c>
      <c r="E5522" s="1" t="s">
        <v>1916</v>
      </c>
      <c r="F5522" s="1">
        <v>6013</v>
      </c>
      <c r="G5522" s="1">
        <v>103.57</v>
      </c>
      <c r="H5522" s="1">
        <v>58</v>
      </c>
      <c r="I5522" s="1">
        <v>0</v>
      </c>
      <c r="J5522" s="1" t="s">
        <v>48</v>
      </c>
      <c r="K5522" s="9" t="str">
        <f t="shared" si="86"/>
        <v>GPA</v>
      </c>
    </row>
    <row r="5523" spans="1:11" ht="15" customHeight="1">
      <c r="A5523" s="1">
        <v>8</v>
      </c>
      <c r="B5523" s="1">
        <v>7801</v>
      </c>
      <c r="C5523" s="1" t="s">
        <v>18</v>
      </c>
      <c r="D5523" s="1" t="s">
        <v>1917</v>
      </c>
      <c r="E5523" s="1" t="s">
        <v>1918</v>
      </c>
      <c r="F5523" s="1">
        <v>1009</v>
      </c>
      <c r="G5523" s="1">
        <v>58.13</v>
      </c>
      <c r="H5523" s="1">
        <v>17</v>
      </c>
      <c r="I5523" s="1">
        <v>0</v>
      </c>
      <c r="J5523" s="1" t="s">
        <v>48</v>
      </c>
      <c r="K5523" s="9" t="str">
        <f t="shared" si="86"/>
        <v>GPA</v>
      </c>
    </row>
    <row r="5524" spans="1:11" ht="15" customHeight="1">
      <c r="A5524" s="1">
        <v>8</v>
      </c>
      <c r="B5524" s="1">
        <v>7801</v>
      </c>
      <c r="C5524" s="1" t="s">
        <v>53</v>
      </c>
      <c r="D5524" s="1" t="s">
        <v>1919</v>
      </c>
      <c r="E5524" s="1" t="s">
        <v>1920</v>
      </c>
      <c r="F5524" s="1">
        <v>6175</v>
      </c>
      <c r="G5524" s="1">
        <v>99.57</v>
      </c>
      <c r="H5524" s="1">
        <v>62</v>
      </c>
      <c r="I5524" s="1">
        <v>0</v>
      </c>
      <c r="J5524" s="1" t="s">
        <v>48</v>
      </c>
      <c r="K5524" s="9" t="str">
        <f t="shared" si="86"/>
        <v>GPA</v>
      </c>
    </row>
    <row r="5525" spans="1:11" ht="15" customHeight="1">
      <c r="A5525" s="1">
        <v>8</v>
      </c>
      <c r="B5525" s="1">
        <v>7801</v>
      </c>
      <c r="C5525" s="1" t="s">
        <v>53</v>
      </c>
      <c r="D5525" s="1" t="s">
        <v>4350</v>
      </c>
      <c r="E5525" s="1" t="s">
        <v>4351</v>
      </c>
      <c r="F5525" s="1">
        <v>67</v>
      </c>
      <c r="G5525" s="1">
        <v>3.16</v>
      </c>
      <c r="H5525" s="1">
        <v>21</v>
      </c>
      <c r="I5525" s="1">
        <v>0</v>
      </c>
      <c r="J5525" s="1" t="s">
        <v>48</v>
      </c>
      <c r="K5525" s="9" t="str">
        <f t="shared" si="86"/>
        <v>GPA</v>
      </c>
    </row>
    <row r="5526" spans="1:11" ht="15" customHeight="1">
      <c r="A5526" s="1">
        <v>8</v>
      </c>
      <c r="B5526" s="1">
        <v>7801</v>
      </c>
      <c r="C5526" s="1" t="s">
        <v>53</v>
      </c>
      <c r="D5526" s="1" t="s">
        <v>1921</v>
      </c>
      <c r="E5526" s="1" t="s">
        <v>1922</v>
      </c>
      <c r="F5526" s="1">
        <v>3066</v>
      </c>
      <c r="G5526" s="1">
        <v>66.77</v>
      </c>
      <c r="H5526" s="1">
        <v>46</v>
      </c>
      <c r="I5526" s="1">
        <v>0</v>
      </c>
      <c r="J5526" s="1" t="s">
        <v>48</v>
      </c>
      <c r="K5526" s="9" t="str">
        <f t="shared" si="86"/>
        <v>GPA</v>
      </c>
    </row>
    <row r="5527" spans="1:11" ht="15" customHeight="1">
      <c r="A5527" s="1">
        <v>8</v>
      </c>
      <c r="B5527" s="1">
        <v>7801</v>
      </c>
      <c r="C5527" s="1" t="s">
        <v>53</v>
      </c>
      <c r="D5527" s="1" t="s">
        <v>1923</v>
      </c>
      <c r="E5527" s="1" t="s">
        <v>1924</v>
      </c>
      <c r="F5527" s="1">
        <v>406</v>
      </c>
      <c r="G5527" s="1">
        <v>11.71</v>
      </c>
      <c r="H5527" s="1">
        <v>35</v>
      </c>
      <c r="I5527" s="1">
        <v>0</v>
      </c>
      <c r="J5527" s="1" t="s">
        <v>48</v>
      </c>
      <c r="K5527" s="9" t="str">
        <f t="shared" si="86"/>
        <v>GPA</v>
      </c>
    </row>
    <row r="5528" spans="1:11" ht="15" customHeight="1">
      <c r="A5528" s="1">
        <v>8</v>
      </c>
      <c r="B5528" s="1">
        <v>7801</v>
      </c>
      <c r="C5528" s="1" t="s">
        <v>53</v>
      </c>
      <c r="D5528" s="1" t="s">
        <v>1929</v>
      </c>
      <c r="E5528" s="1" t="s">
        <v>1930</v>
      </c>
      <c r="F5528" s="1">
        <v>10890</v>
      </c>
      <c r="G5528" s="1">
        <v>117.53</v>
      </c>
      <c r="H5528" s="1">
        <v>93</v>
      </c>
      <c r="I5528" s="1">
        <v>0</v>
      </c>
      <c r="J5528" s="1" t="s">
        <v>48</v>
      </c>
      <c r="K5528" s="9" t="str">
        <f t="shared" si="86"/>
        <v>GPA</v>
      </c>
    </row>
    <row r="5529" spans="1:11" ht="15" customHeight="1">
      <c r="A5529" s="1">
        <v>8</v>
      </c>
      <c r="B5529" s="1">
        <v>7801</v>
      </c>
      <c r="C5529" s="1" t="s">
        <v>53</v>
      </c>
      <c r="D5529" s="1" t="s">
        <v>1935</v>
      </c>
      <c r="E5529" s="1" t="s">
        <v>1936</v>
      </c>
      <c r="F5529" s="1">
        <v>8223</v>
      </c>
      <c r="G5529" s="1">
        <v>119.35</v>
      </c>
      <c r="H5529" s="1">
        <v>69</v>
      </c>
      <c r="I5529" s="1">
        <v>0</v>
      </c>
      <c r="J5529" s="1" t="s">
        <v>48</v>
      </c>
      <c r="K5529" s="9" t="str">
        <f t="shared" si="86"/>
        <v>GPA</v>
      </c>
    </row>
    <row r="5530" spans="1:11" ht="15" customHeight="1">
      <c r="A5530" s="1">
        <v>8</v>
      </c>
      <c r="B5530" s="1">
        <v>7801</v>
      </c>
      <c r="C5530" s="1" t="s">
        <v>53</v>
      </c>
      <c r="D5530" s="1" t="s">
        <v>1937</v>
      </c>
      <c r="E5530" s="1" t="s">
        <v>1938</v>
      </c>
      <c r="F5530" s="1">
        <v>8909</v>
      </c>
      <c r="G5530" s="1">
        <v>111.4</v>
      </c>
      <c r="H5530" s="1">
        <v>80</v>
      </c>
      <c r="I5530" s="1">
        <v>0</v>
      </c>
      <c r="J5530" s="1" t="s">
        <v>48</v>
      </c>
      <c r="K5530" s="9" t="str">
        <f t="shared" si="86"/>
        <v>GPA</v>
      </c>
    </row>
    <row r="5531" spans="1:11" ht="15" customHeight="1">
      <c r="A5531" s="1">
        <v>8</v>
      </c>
      <c r="B5531" s="1">
        <v>7801</v>
      </c>
      <c r="C5531" s="1" t="s">
        <v>53</v>
      </c>
      <c r="D5531" s="1" t="s">
        <v>1939</v>
      </c>
      <c r="E5531" s="1" t="s">
        <v>1940</v>
      </c>
      <c r="F5531" s="1">
        <v>7954</v>
      </c>
      <c r="G5531" s="1">
        <v>118.56</v>
      </c>
      <c r="H5531" s="1">
        <v>67</v>
      </c>
      <c r="I5531" s="1">
        <v>0</v>
      </c>
      <c r="J5531" s="1" t="s">
        <v>48</v>
      </c>
      <c r="K5531" s="9" t="str">
        <f t="shared" si="86"/>
        <v>GPA</v>
      </c>
    </row>
    <row r="5532" spans="1:11" ht="15" customHeight="1">
      <c r="A5532" s="1">
        <v>8</v>
      </c>
      <c r="B5532" s="1">
        <v>7801</v>
      </c>
      <c r="C5532" s="1" t="s">
        <v>53</v>
      </c>
      <c r="D5532" s="1" t="s">
        <v>1941</v>
      </c>
      <c r="E5532" s="1" t="s">
        <v>1942</v>
      </c>
      <c r="F5532" s="1">
        <v>8108</v>
      </c>
      <c r="G5532" s="1">
        <v>109.77</v>
      </c>
      <c r="H5532" s="1">
        <v>74</v>
      </c>
      <c r="I5532" s="1">
        <v>0</v>
      </c>
      <c r="J5532" s="1" t="s">
        <v>48</v>
      </c>
      <c r="K5532" s="9" t="str">
        <f t="shared" si="86"/>
        <v>GPA</v>
      </c>
    </row>
    <row r="5533" spans="1:11" ht="15" customHeight="1">
      <c r="A5533" s="1">
        <v>8</v>
      </c>
      <c r="B5533" s="1">
        <v>7801</v>
      </c>
      <c r="C5533" s="1" t="s">
        <v>53</v>
      </c>
      <c r="D5533" s="1" t="s">
        <v>1943</v>
      </c>
      <c r="E5533" s="1" t="s">
        <v>1944</v>
      </c>
      <c r="F5533" s="1">
        <v>5581</v>
      </c>
      <c r="G5533" s="1">
        <v>76.180000000000007</v>
      </c>
      <c r="H5533" s="1">
        <v>73</v>
      </c>
      <c r="I5533" s="1">
        <v>0</v>
      </c>
      <c r="J5533" s="1" t="s">
        <v>48</v>
      </c>
      <c r="K5533" s="9" t="str">
        <f t="shared" si="86"/>
        <v>GPA</v>
      </c>
    </row>
    <row r="5534" spans="1:11" ht="15" customHeight="1">
      <c r="A5534" s="1">
        <v>8</v>
      </c>
      <c r="B5534" s="1">
        <v>7801</v>
      </c>
      <c r="C5534" s="1" t="s">
        <v>53</v>
      </c>
      <c r="D5534" s="1" t="s">
        <v>1945</v>
      </c>
      <c r="E5534" s="1" t="s">
        <v>1946</v>
      </c>
      <c r="F5534" s="1">
        <v>11379</v>
      </c>
      <c r="G5534" s="1">
        <v>117.37</v>
      </c>
      <c r="H5534" s="1">
        <v>97</v>
      </c>
      <c r="I5534" s="1">
        <v>0</v>
      </c>
      <c r="J5534" s="1" t="s">
        <v>48</v>
      </c>
      <c r="K5534" s="9" t="str">
        <f t="shared" si="86"/>
        <v>GPA</v>
      </c>
    </row>
    <row r="5535" spans="1:11" ht="15" customHeight="1">
      <c r="A5535" s="1">
        <v>8</v>
      </c>
      <c r="B5535" s="1">
        <v>7801</v>
      </c>
      <c r="C5535" s="1" t="s">
        <v>53</v>
      </c>
      <c r="D5535" s="1" t="s">
        <v>1947</v>
      </c>
      <c r="E5535" s="1" t="s">
        <v>1948</v>
      </c>
      <c r="F5535" s="1">
        <v>358</v>
      </c>
      <c r="G5535" s="1">
        <v>10.55</v>
      </c>
      <c r="H5535" s="1">
        <v>34</v>
      </c>
      <c r="I5535" s="1">
        <v>0</v>
      </c>
      <c r="J5535" s="1" t="s">
        <v>48</v>
      </c>
      <c r="K5535" s="9" t="str">
        <f t="shared" si="86"/>
        <v>GPA</v>
      </c>
    </row>
    <row r="5536" spans="1:11" ht="15" customHeight="1">
      <c r="A5536" s="1">
        <v>8</v>
      </c>
      <c r="B5536" s="1">
        <v>7801</v>
      </c>
      <c r="C5536" s="1" t="s">
        <v>53</v>
      </c>
      <c r="D5536" s="1" t="s">
        <v>1949</v>
      </c>
      <c r="E5536" s="1" t="s">
        <v>1950</v>
      </c>
      <c r="F5536" s="1">
        <v>4021</v>
      </c>
      <c r="G5536" s="1">
        <v>112.82</v>
      </c>
      <c r="H5536" s="1">
        <v>36</v>
      </c>
      <c r="I5536" s="1">
        <v>0</v>
      </c>
      <c r="J5536" s="1" t="s">
        <v>48</v>
      </c>
      <c r="K5536" s="9" t="str">
        <f t="shared" si="86"/>
        <v>GPA</v>
      </c>
    </row>
    <row r="5537" spans="1:11" ht="15" customHeight="1">
      <c r="A5537" s="1">
        <v>8</v>
      </c>
      <c r="B5537" s="1">
        <v>7801</v>
      </c>
      <c r="C5537" s="1" t="s">
        <v>53</v>
      </c>
      <c r="D5537" s="1" t="s">
        <v>1951</v>
      </c>
      <c r="E5537" s="1" t="s">
        <v>1952</v>
      </c>
      <c r="F5537" s="1">
        <v>2991</v>
      </c>
      <c r="G5537" s="1">
        <v>59.38</v>
      </c>
      <c r="H5537" s="1">
        <v>50</v>
      </c>
      <c r="I5537" s="1">
        <v>0</v>
      </c>
      <c r="J5537" s="1" t="s">
        <v>48</v>
      </c>
      <c r="K5537" s="9" t="str">
        <f t="shared" si="86"/>
        <v>GPA</v>
      </c>
    </row>
    <row r="5538" spans="1:11" ht="15" customHeight="1">
      <c r="A5538" s="1">
        <v>8</v>
      </c>
      <c r="B5538" s="1">
        <v>7801</v>
      </c>
      <c r="C5538" s="1" t="s">
        <v>20</v>
      </c>
      <c r="D5538" s="1" t="s">
        <v>1953</v>
      </c>
      <c r="E5538" s="1" t="s">
        <v>1954</v>
      </c>
      <c r="F5538" s="1">
        <v>2</v>
      </c>
      <c r="G5538" s="1">
        <v>2.08</v>
      </c>
      <c r="H5538" s="1">
        <v>1</v>
      </c>
      <c r="I5538" s="1">
        <v>0</v>
      </c>
      <c r="J5538" s="1" t="s">
        <v>48</v>
      </c>
      <c r="K5538" s="9" t="str">
        <f t="shared" si="86"/>
        <v>GPA</v>
      </c>
    </row>
    <row r="5539" spans="1:11" ht="15" customHeight="1">
      <c r="A5539" s="1">
        <v>8</v>
      </c>
      <c r="B5539" s="1">
        <v>7801</v>
      </c>
      <c r="C5539" s="1" t="s">
        <v>53</v>
      </c>
      <c r="D5539" s="1" t="s">
        <v>1953</v>
      </c>
      <c r="E5539" s="1" t="s">
        <v>1954</v>
      </c>
      <c r="F5539" s="1">
        <v>1702</v>
      </c>
      <c r="G5539" s="1">
        <v>32.39</v>
      </c>
      <c r="H5539" s="1">
        <v>53</v>
      </c>
      <c r="I5539" s="1">
        <v>0</v>
      </c>
      <c r="J5539" s="1" t="s">
        <v>48</v>
      </c>
      <c r="K5539" s="9" t="str">
        <f t="shared" si="86"/>
        <v>GPA</v>
      </c>
    </row>
    <row r="5540" spans="1:11" ht="15" customHeight="1">
      <c r="A5540" s="1">
        <v>8</v>
      </c>
      <c r="B5540" s="1">
        <v>7801</v>
      </c>
      <c r="C5540" s="1" t="s">
        <v>53</v>
      </c>
      <c r="D5540" s="1" t="s">
        <v>1955</v>
      </c>
      <c r="E5540" s="1" t="s">
        <v>1956</v>
      </c>
      <c r="F5540" s="1">
        <v>4505</v>
      </c>
      <c r="G5540" s="1">
        <v>114.49</v>
      </c>
      <c r="H5540" s="1">
        <v>39</v>
      </c>
      <c r="I5540" s="1">
        <v>0</v>
      </c>
      <c r="J5540" s="1" t="s">
        <v>48</v>
      </c>
      <c r="K5540" s="9" t="str">
        <f t="shared" si="86"/>
        <v>GPA</v>
      </c>
    </row>
    <row r="5541" spans="1:11" ht="15" customHeight="1">
      <c r="A5541" s="1">
        <v>8</v>
      </c>
      <c r="B5541" s="1">
        <v>7801</v>
      </c>
      <c r="C5541" s="1" t="s">
        <v>53</v>
      </c>
      <c r="D5541" s="1" t="s">
        <v>1959</v>
      </c>
      <c r="E5541" s="1" t="s">
        <v>1960</v>
      </c>
      <c r="F5541" s="1">
        <v>5208</v>
      </c>
      <c r="G5541" s="1">
        <v>102.07</v>
      </c>
      <c r="H5541" s="1">
        <v>51</v>
      </c>
      <c r="I5541" s="1">
        <v>0</v>
      </c>
      <c r="J5541" s="1" t="s">
        <v>48</v>
      </c>
      <c r="K5541" s="9" t="str">
        <f t="shared" si="86"/>
        <v>GPA</v>
      </c>
    </row>
    <row r="5542" spans="1:11" ht="15" customHeight="1">
      <c r="A5542" s="1">
        <v>8</v>
      </c>
      <c r="B5542" s="1">
        <v>7801</v>
      </c>
      <c r="C5542" s="1" t="s">
        <v>20</v>
      </c>
      <c r="D5542" s="1" t="s">
        <v>1961</v>
      </c>
      <c r="E5542" s="1" t="s">
        <v>1962</v>
      </c>
      <c r="F5542" s="1">
        <v>271</v>
      </c>
      <c r="G5542" s="1">
        <v>31.74</v>
      </c>
      <c r="H5542" s="1">
        <v>9</v>
      </c>
      <c r="I5542" s="1">
        <v>0</v>
      </c>
      <c r="J5542" s="1" t="s">
        <v>48</v>
      </c>
      <c r="K5542" s="9" t="str">
        <f t="shared" si="86"/>
        <v>GPA</v>
      </c>
    </row>
    <row r="5543" spans="1:11" ht="15" customHeight="1">
      <c r="A5543" s="1">
        <v>8</v>
      </c>
      <c r="B5543" s="1">
        <v>7801</v>
      </c>
      <c r="C5543" s="1" t="s">
        <v>19</v>
      </c>
      <c r="D5543" s="1" t="s">
        <v>1961</v>
      </c>
      <c r="E5543" s="1" t="s">
        <v>1962</v>
      </c>
      <c r="F5543" s="1">
        <v>116</v>
      </c>
      <c r="G5543" s="1">
        <v>5.22</v>
      </c>
      <c r="H5543" s="1">
        <v>22</v>
      </c>
      <c r="I5543" s="1">
        <v>0</v>
      </c>
      <c r="J5543" s="1" t="s">
        <v>48</v>
      </c>
      <c r="K5543" s="9" t="str">
        <f t="shared" si="86"/>
        <v>GPA</v>
      </c>
    </row>
    <row r="5544" spans="1:11" ht="15" customHeight="1">
      <c r="A5544" s="1">
        <v>8</v>
      </c>
      <c r="B5544" s="1">
        <v>7801</v>
      </c>
      <c r="C5544" s="1" t="s">
        <v>53</v>
      </c>
      <c r="D5544" s="1" t="s">
        <v>1961</v>
      </c>
      <c r="E5544" s="1" t="s">
        <v>1962</v>
      </c>
      <c r="F5544" s="1">
        <v>3326</v>
      </c>
      <c r="G5544" s="1">
        <v>69.73</v>
      </c>
      <c r="H5544" s="1">
        <v>48</v>
      </c>
      <c r="I5544" s="1">
        <v>0</v>
      </c>
      <c r="J5544" s="1" t="s">
        <v>48</v>
      </c>
      <c r="K5544" s="9" t="str">
        <f t="shared" si="86"/>
        <v>GPA</v>
      </c>
    </row>
    <row r="5545" spans="1:11" ht="15" customHeight="1">
      <c r="A5545" s="1">
        <v>8</v>
      </c>
      <c r="B5545" s="1">
        <v>7801</v>
      </c>
      <c r="C5545" s="1" t="s">
        <v>53</v>
      </c>
      <c r="D5545" s="1" t="s">
        <v>1963</v>
      </c>
      <c r="E5545" s="1" t="s">
        <v>1964</v>
      </c>
      <c r="F5545" s="1">
        <v>5177</v>
      </c>
      <c r="G5545" s="1">
        <v>84.99</v>
      </c>
      <c r="H5545" s="1">
        <v>61</v>
      </c>
      <c r="I5545" s="1">
        <v>0</v>
      </c>
      <c r="J5545" s="1" t="s">
        <v>48</v>
      </c>
      <c r="K5545" s="9" t="str">
        <f t="shared" si="86"/>
        <v>GPA</v>
      </c>
    </row>
    <row r="5546" spans="1:11" ht="15" customHeight="1">
      <c r="A5546" s="1">
        <v>8</v>
      </c>
      <c r="B5546" s="1">
        <v>7801</v>
      </c>
      <c r="C5546" s="1" t="s">
        <v>53</v>
      </c>
      <c r="D5546" s="1" t="s">
        <v>1965</v>
      </c>
      <c r="E5546" s="1" t="s">
        <v>1966</v>
      </c>
      <c r="F5546" s="1">
        <v>10083</v>
      </c>
      <c r="G5546" s="1">
        <v>131.84</v>
      </c>
      <c r="H5546" s="1">
        <v>76</v>
      </c>
      <c r="I5546" s="1">
        <v>0</v>
      </c>
      <c r="J5546" s="1" t="s">
        <v>48</v>
      </c>
      <c r="K5546" s="9" t="str">
        <f t="shared" si="86"/>
        <v>GPA</v>
      </c>
    </row>
    <row r="5547" spans="1:11" ht="15" customHeight="1">
      <c r="A5547" s="1">
        <v>8</v>
      </c>
      <c r="B5547" s="1">
        <v>7801</v>
      </c>
      <c r="C5547" s="1" t="s">
        <v>20</v>
      </c>
      <c r="D5547" s="1" t="s">
        <v>1967</v>
      </c>
      <c r="E5547" s="1" t="s">
        <v>1968</v>
      </c>
      <c r="F5547" s="1">
        <v>241</v>
      </c>
      <c r="G5547" s="1">
        <v>17.97</v>
      </c>
      <c r="H5547" s="1">
        <v>13</v>
      </c>
      <c r="I5547" s="1">
        <v>0</v>
      </c>
      <c r="J5547" s="1" t="s">
        <v>48</v>
      </c>
      <c r="K5547" s="9" t="str">
        <f t="shared" si="86"/>
        <v>GPA</v>
      </c>
    </row>
    <row r="5548" spans="1:11" ht="15" customHeight="1">
      <c r="A5548" s="1">
        <v>8</v>
      </c>
      <c r="B5548" s="1">
        <v>7801</v>
      </c>
      <c r="C5548" s="1" t="s">
        <v>53</v>
      </c>
      <c r="D5548" s="1" t="s">
        <v>1967</v>
      </c>
      <c r="E5548" s="1" t="s">
        <v>1968</v>
      </c>
      <c r="F5548" s="1">
        <v>5966</v>
      </c>
      <c r="G5548" s="1">
        <v>64.16</v>
      </c>
      <c r="H5548" s="1">
        <v>93</v>
      </c>
      <c r="I5548" s="1">
        <v>0</v>
      </c>
      <c r="J5548" s="1" t="s">
        <v>48</v>
      </c>
      <c r="K5548" s="9" t="str">
        <f t="shared" si="86"/>
        <v>GPA</v>
      </c>
    </row>
    <row r="5549" spans="1:11" ht="15" customHeight="1">
      <c r="A5549" s="1">
        <v>8</v>
      </c>
      <c r="B5549" s="1">
        <v>7801</v>
      </c>
      <c r="C5549" s="1" t="s">
        <v>20</v>
      </c>
      <c r="D5549" s="1" t="s">
        <v>1969</v>
      </c>
      <c r="E5549" s="1" t="s">
        <v>1970</v>
      </c>
      <c r="F5549" s="1">
        <v>154</v>
      </c>
      <c r="G5549" s="1">
        <v>12.6</v>
      </c>
      <c r="H5549" s="1">
        <v>12</v>
      </c>
      <c r="I5549" s="1">
        <v>0</v>
      </c>
      <c r="J5549" s="1" t="s">
        <v>48</v>
      </c>
      <c r="K5549" s="9" t="str">
        <f t="shared" si="86"/>
        <v>GPA</v>
      </c>
    </row>
    <row r="5550" spans="1:11" ht="15" customHeight="1">
      <c r="A5550" s="1">
        <v>8</v>
      </c>
      <c r="B5550" s="1">
        <v>7801</v>
      </c>
      <c r="C5550" s="1" t="s">
        <v>53</v>
      </c>
      <c r="D5550" s="1" t="s">
        <v>1969</v>
      </c>
      <c r="E5550" s="1" t="s">
        <v>1970</v>
      </c>
      <c r="F5550" s="1">
        <v>7564</v>
      </c>
      <c r="G5550" s="1">
        <v>107.51</v>
      </c>
      <c r="H5550" s="1">
        <v>70</v>
      </c>
      <c r="I5550" s="1">
        <v>0</v>
      </c>
      <c r="J5550" s="1" t="s">
        <v>48</v>
      </c>
      <c r="K5550" s="9" t="str">
        <f t="shared" si="86"/>
        <v>GPA</v>
      </c>
    </row>
    <row r="5551" spans="1:11" ht="15" customHeight="1">
      <c r="A5551" s="1">
        <v>8</v>
      </c>
      <c r="B5551" s="1">
        <v>7801</v>
      </c>
      <c r="C5551" s="1" t="s">
        <v>53</v>
      </c>
      <c r="D5551" s="1" t="s">
        <v>1973</v>
      </c>
      <c r="E5551" s="1" t="s">
        <v>1974</v>
      </c>
      <c r="F5551" s="1">
        <v>8404</v>
      </c>
      <c r="G5551" s="1">
        <v>140.34</v>
      </c>
      <c r="H5551" s="1">
        <v>60</v>
      </c>
      <c r="I5551" s="1">
        <v>0</v>
      </c>
      <c r="J5551" s="1" t="s">
        <v>48</v>
      </c>
      <c r="K5551" s="9" t="str">
        <f t="shared" si="86"/>
        <v>GPA</v>
      </c>
    </row>
    <row r="5552" spans="1:11" ht="15" customHeight="1">
      <c r="A5552" s="1">
        <v>8</v>
      </c>
      <c r="B5552" s="1">
        <v>7801</v>
      </c>
      <c r="C5552" s="1" t="s">
        <v>53</v>
      </c>
      <c r="D5552" s="1" t="s">
        <v>1975</v>
      </c>
      <c r="E5552" s="1" t="s">
        <v>1976</v>
      </c>
      <c r="F5552" s="1">
        <v>7492</v>
      </c>
      <c r="G5552" s="1">
        <v>102.55</v>
      </c>
      <c r="H5552" s="1">
        <v>73</v>
      </c>
      <c r="I5552" s="1">
        <v>0</v>
      </c>
      <c r="J5552" s="1" t="s">
        <v>48</v>
      </c>
      <c r="K5552" s="9" t="str">
        <f t="shared" si="86"/>
        <v>GPA</v>
      </c>
    </row>
    <row r="5553" spans="1:11" ht="15" customHeight="1">
      <c r="A5553" s="1">
        <v>8</v>
      </c>
      <c r="B5553" s="1">
        <v>7801</v>
      </c>
      <c r="C5553" s="1" t="s">
        <v>18</v>
      </c>
      <c r="D5553" s="1" t="s">
        <v>1977</v>
      </c>
      <c r="E5553" s="1" t="s">
        <v>1978</v>
      </c>
      <c r="F5553" s="1">
        <v>771</v>
      </c>
      <c r="G5553" s="1">
        <v>30</v>
      </c>
      <c r="H5553" s="1">
        <v>26</v>
      </c>
      <c r="I5553" s="1">
        <v>0</v>
      </c>
      <c r="J5553" s="1" t="s">
        <v>48</v>
      </c>
      <c r="K5553" s="9" t="str">
        <f t="shared" si="86"/>
        <v>GPA</v>
      </c>
    </row>
    <row r="5554" spans="1:11" ht="15" customHeight="1">
      <c r="A5554" s="1">
        <v>8</v>
      </c>
      <c r="B5554" s="1">
        <v>7801</v>
      </c>
      <c r="C5554" s="1" t="s">
        <v>19</v>
      </c>
      <c r="D5554" s="1" t="s">
        <v>1977</v>
      </c>
      <c r="E5554" s="1" t="s">
        <v>1978</v>
      </c>
      <c r="F5554" s="1">
        <v>446</v>
      </c>
      <c r="G5554" s="1">
        <v>8.5299999999999994</v>
      </c>
      <c r="H5554" s="1">
        <v>52</v>
      </c>
      <c r="I5554" s="1">
        <v>0</v>
      </c>
      <c r="J5554" s="1" t="s">
        <v>48</v>
      </c>
      <c r="K5554" s="9" t="str">
        <f t="shared" si="86"/>
        <v>GPA</v>
      </c>
    </row>
    <row r="5555" spans="1:11" ht="15" customHeight="1">
      <c r="A5555" s="1">
        <v>8</v>
      </c>
      <c r="B5555" s="1">
        <v>7801</v>
      </c>
      <c r="C5555" s="1" t="s">
        <v>20</v>
      </c>
      <c r="D5555" s="1" t="s">
        <v>1979</v>
      </c>
      <c r="E5555" s="1" t="s">
        <v>1980</v>
      </c>
      <c r="F5555" s="1">
        <v>88</v>
      </c>
      <c r="G5555" s="1">
        <v>1.47</v>
      </c>
      <c r="H5555" s="1">
        <v>60</v>
      </c>
      <c r="I5555" s="1">
        <v>0</v>
      </c>
      <c r="J5555" s="1" t="s">
        <v>48</v>
      </c>
      <c r="K5555" s="9" t="str">
        <f t="shared" si="86"/>
        <v>GPA</v>
      </c>
    </row>
    <row r="5556" spans="1:11" ht="15" customHeight="1">
      <c r="A5556" s="1">
        <v>8</v>
      </c>
      <c r="B5556" s="1">
        <v>7801</v>
      </c>
      <c r="C5556" s="1" t="s">
        <v>19</v>
      </c>
      <c r="D5556" s="1" t="s">
        <v>1979</v>
      </c>
      <c r="E5556" s="1" t="s">
        <v>1980</v>
      </c>
      <c r="F5556" s="1">
        <v>4910</v>
      </c>
      <c r="G5556" s="1">
        <v>149.54</v>
      </c>
      <c r="H5556" s="1">
        <v>33</v>
      </c>
      <c r="I5556" s="1">
        <v>0</v>
      </c>
      <c r="J5556" s="1" t="s">
        <v>48</v>
      </c>
      <c r="K5556" s="9" t="str">
        <f t="shared" si="86"/>
        <v>GPA</v>
      </c>
    </row>
    <row r="5557" spans="1:11" ht="15" customHeight="1">
      <c r="A5557" s="1">
        <v>8</v>
      </c>
      <c r="B5557" s="1">
        <v>7801</v>
      </c>
      <c r="C5557" s="1" t="s">
        <v>53</v>
      </c>
      <c r="D5557" s="1" t="s">
        <v>1981</v>
      </c>
      <c r="E5557" s="1" t="s">
        <v>1982</v>
      </c>
      <c r="F5557" s="1">
        <v>8651</v>
      </c>
      <c r="G5557" s="1">
        <v>122.68</v>
      </c>
      <c r="H5557" s="1">
        <v>71</v>
      </c>
      <c r="I5557" s="1">
        <v>0</v>
      </c>
      <c r="J5557" s="1" t="s">
        <v>48</v>
      </c>
      <c r="K5557" s="9" t="str">
        <f t="shared" si="86"/>
        <v>GPA</v>
      </c>
    </row>
    <row r="5558" spans="1:11" ht="15" customHeight="1">
      <c r="A5558" s="1">
        <v>8</v>
      </c>
      <c r="B5558" s="1">
        <v>7801</v>
      </c>
      <c r="C5558" s="1" t="s">
        <v>53</v>
      </c>
      <c r="D5558" s="1" t="s">
        <v>1983</v>
      </c>
      <c r="E5558" s="1" t="s">
        <v>1984</v>
      </c>
      <c r="F5558" s="1">
        <v>9137</v>
      </c>
      <c r="G5558" s="1">
        <v>105.97</v>
      </c>
      <c r="H5558" s="1">
        <v>86</v>
      </c>
      <c r="I5558" s="1">
        <v>0</v>
      </c>
      <c r="J5558" s="1" t="s">
        <v>48</v>
      </c>
      <c r="K5558" s="9" t="str">
        <f t="shared" si="86"/>
        <v>GPA</v>
      </c>
    </row>
    <row r="5559" spans="1:11" ht="15" customHeight="1">
      <c r="A5559" s="1">
        <v>8</v>
      </c>
      <c r="B5559" s="1">
        <v>7801</v>
      </c>
      <c r="C5559" s="1" t="s">
        <v>53</v>
      </c>
      <c r="D5559" s="1" t="s">
        <v>1985</v>
      </c>
      <c r="E5559" s="1" t="s">
        <v>1986</v>
      </c>
      <c r="F5559" s="1">
        <v>2875</v>
      </c>
      <c r="G5559" s="1">
        <v>105.72</v>
      </c>
      <c r="H5559" s="1">
        <v>27</v>
      </c>
      <c r="I5559" s="1">
        <v>0</v>
      </c>
      <c r="J5559" s="1" t="s">
        <v>48</v>
      </c>
      <c r="K5559" s="9" t="str">
        <f t="shared" si="86"/>
        <v>GPA</v>
      </c>
    </row>
    <row r="5560" spans="1:11" ht="15" customHeight="1">
      <c r="A5560" s="1">
        <v>8</v>
      </c>
      <c r="B5560" s="1">
        <v>7801</v>
      </c>
      <c r="C5560" s="1" t="s">
        <v>53</v>
      </c>
      <c r="D5560" s="1" t="s">
        <v>1987</v>
      </c>
      <c r="E5560" s="1" t="s">
        <v>1988</v>
      </c>
      <c r="F5560" s="1">
        <v>4890</v>
      </c>
      <c r="G5560" s="1">
        <v>112.21</v>
      </c>
      <c r="H5560" s="1">
        <v>44</v>
      </c>
      <c r="I5560" s="1">
        <v>0</v>
      </c>
      <c r="J5560" s="1" t="s">
        <v>48</v>
      </c>
      <c r="K5560" s="9" t="str">
        <f t="shared" si="86"/>
        <v>GPA</v>
      </c>
    </row>
    <row r="5561" spans="1:11" ht="15" customHeight="1">
      <c r="A5561" s="1">
        <v>8</v>
      </c>
      <c r="B5561" s="1">
        <v>7801</v>
      </c>
      <c r="C5561" s="1" t="s">
        <v>53</v>
      </c>
      <c r="D5561" s="1" t="s">
        <v>1989</v>
      </c>
      <c r="E5561" s="1" t="s">
        <v>1990</v>
      </c>
      <c r="F5561" s="1">
        <v>2177</v>
      </c>
      <c r="G5561" s="1">
        <v>72.739999999999995</v>
      </c>
      <c r="H5561" s="1">
        <v>30</v>
      </c>
      <c r="I5561" s="1">
        <v>0</v>
      </c>
      <c r="J5561" s="1" t="s">
        <v>48</v>
      </c>
      <c r="K5561" s="9" t="str">
        <f t="shared" si="86"/>
        <v>GPA</v>
      </c>
    </row>
    <row r="5562" spans="1:11" ht="15" customHeight="1">
      <c r="A5562" s="1">
        <v>8</v>
      </c>
      <c r="B5562" s="1">
        <v>7801</v>
      </c>
      <c r="C5562" s="1" t="s">
        <v>53</v>
      </c>
      <c r="D5562" s="1" t="s">
        <v>1991</v>
      </c>
      <c r="E5562" s="1" t="s">
        <v>1992</v>
      </c>
      <c r="F5562" s="1">
        <v>7259</v>
      </c>
      <c r="G5562" s="1">
        <v>96.75</v>
      </c>
      <c r="H5562" s="1">
        <v>75</v>
      </c>
      <c r="I5562" s="1">
        <v>0</v>
      </c>
      <c r="J5562" s="1" t="s">
        <v>48</v>
      </c>
      <c r="K5562" s="9" t="str">
        <f t="shared" si="86"/>
        <v>GPA</v>
      </c>
    </row>
    <row r="5563" spans="1:11" ht="15" customHeight="1">
      <c r="A5563" s="1">
        <v>8</v>
      </c>
      <c r="B5563" s="1">
        <v>7801</v>
      </c>
      <c r="C5563" s="1" t="s">
        <v>53</v>
      </c>
      <c r="D5563" s="1" t="s">
        <v>1995</v>
      </c>
      <c r="E5563" s="1" t="s">
        <v>1996</v>
      </c>
      <c r="F5563" s="1">
        <v>5355</v>
      </c>
      <c r="G5563" s="1">
        <v>75.010000000000005</v>
      </c>
      <c r="H5563" s="1">
        <v>71</v>
      </c>
      <c r="I5563" s="1">
        <v>0</v>
      </c>
      <c r="J5563" s="1" t="s">
        <v>48</v>
      </c>
      <c r="K5563" s="9" t="str">
        <f t="shared" si="86"/>
        <v>GPA</v>
      </c>
    </row>
    <row r="5564" spans="1:11" ht="15" customHeight="1">
      <c r="A5564" s="1">
        <v>8</v>
      </c>
      <c r="B5564" s="1">
        <v>7801</v>
      </c>
      <c r="C5564" s="1" t="s">
        <v>53</v>
      </c>
      <c r="D5564" s="1" t="s">
        <v>1997</v>
      </c>
      <c r="E5564" s="1" t="s">
        <v>1998</v>
      </c>
      <c r="F5564" s="1">
        <v>6832</v>
      </c>
      <c r="G5564" s="1">
        <v>114.08</v>
      </c>
      <c r="H5564" s="1">
        <v>60</v>
      </c>
      <c r="I5564" s="1">
        <v>0</v>
      </c>
      <c r="J5564" s="1" t="s">
        <v>48</v>
      </c>
      <c r="K5564" s="9" t="str">
        <f t="shared" si="86"/>
        <v>GPA</v>
      </c>
    </row>
    <row r="5565" spans="1:11" ht="15" customHeight="1">
      <c r="A5565" s="1">
        <v>8</v>
      </c>
      <c r="B5565" s="1">
        <v>7801</v>
      </c>
      <c r="C5565" s="1" t="s">
        <v>53</v>
      </c>
      <c r="D5565" s="1" t="s">
        <v>2001</v>
      </c>
      <c r="E5565" s="1" t="s">
        <v>2002</v>
      </c>
      <c r="F5565" s="1">
        <v>651</v>
      </c>
      <c r="G5565" s="1">
        <v>11.05</v>
      </c>
      <c r="H5565" s="1">
        <v>59</v>
      </c>
      <c r="I5565" s="1">
        <v>0</v>
      </c>
      <c r="J5565" s="1" t="s">
        <v>48</v>
      </c>
      <c r="K5565" s="9" t="str">
        <f t="shared" si="86"/>
        <v>GPA</v>
      </c>
    </row>
    <row r="5566" spans="1:11" ht="15" customHeight="1">
      <c r="A5566" s="1">
        <v>8</v>
      </c>
      <c r="B5566" s="1">
        <v>7801</v>
      </c>
      <c r="C5566" s="1" t="s">
        <v>53</v>
      </c>
      <c r="D5566" s="1" t="s">
        <v>4352</v>
      </c>
      <c r="E5566" s="1" t="s">
        <v>4353</v>
      </c>
      <c r="F5566" s="1">
        <v>8</v>
      </c>
      <c r="G5566" s="1">
        <v>1.36</v>
      </c>
      <c r="H5566" s="1">
        <v>6</v>
      </c>
      <c r="I5566" s="1">
        <v>0</v>
      </c>
      <c r="J5566" s="1" t="s">
        <v>48</v>
      </c>
      <c r="K5566" s="9" t="str">
        <f t="shared" si="86"/>
        <v>GPA</v>
      </c>
    </row>
    <row r="5567" spans="1:11" ht="15" customHeight="1">
      <c r="A5567" s="1">
        <v>8</v>
      </c>
      <c r="B5567" s="1">
        <v>7801</v>
      </c>
      <c r="C5567" s="1" t="s">
        <v>53</v>
      </c>
      <c r="D5567" s="1" t="s">
        <v>2009</v>
      </c>
      <c r="E5567" s="1" t="s">
        <v>2010</v>
      </c>
      <c r="F5567" s="1">
        <v>3071</v>
      </c>
      <c r="G5567" s="1">
        <v>105.31</v>
      </c>
      <c r="H5567" s="1">
        <v>29</v>
      </c>
      <c r="I5567" s="1">
        <v>0</v>
      </c>
      <c r="J5567" s="1" t="s">
        <v>48</v>
      </c>
      <c r="K5567" s="9" t="str">
        <f t="shared" si="86"/>
        <v>GPA</v>
      </c>
    </row>
    <row r="5568" spans="1:11" ht="15" customHeight="1">
      <c r="A5568" s="1">
        <v>8</v>
      </c>
      <c r="B5568" s="1">
        <v>7801</v>
      </c>
      <c r="C5568" s="1" t="s">
        <v>53</v>
      </c>
      <c r="D5568" s="1" t="s">
        <v>2011</v>
      </c>
      <c r="E5568" s="1" t="s">
        <v>2012</v>
      </c>
      <c r="F5568" s="1">
        <v>644</v>
      </c>
      <c r="G5568" s="1">
        <v>12.61</v>
      </c>
      <c r="H5568" s="1">
        <v>51</v>
      </c>
      <c r="I5568" s="1">
        <v>0</v>
      </c>
      <c r="J5568" s="1" t="s">
        <v>48</v>
      </c>
      <c r="K5568" s="9" t="str">
        <f t="shared" si="86"/>
        <v>GPA</v>
      </c>
    </row>
    <row r="5569" spans="1:11" ht="15" customHeight="1">
      <c r="A5569" s="1">
        <v>8</v>
      </c>
      <c r="B5569" s="1">
        <v>7801</v>
      </c>
      <c r="C5569" s="1" t="s">
        <v>53</v>
      </c>
      <c r="D5569" s="1" t="s">
        <v>4354</v>
      </c>
      <c r="E5569" s="1" t="s">
        <v>4355</v>
      </c>
      <c r="F5569" s="1">
        <v>708</v>
      </c>
      <c r="G5569" s="1">
        <v>18.46</v>
      </c>
      <c r="H5569" s="1">
        <v>38</v>
      </c>
      <c r="I5569" s="1">
        <v>0</v>
      </c>
      <c r="J5569" s="1" t="s">
        <v>48</v>
      </c>
      <c r="K5569" s="9" t="str">
        <f t="shared" si="86"/>
        <v>GPA</v>
      </c>
    </row>
    <row r="5570" spans="1:11" ht="15" customHeight="1">
      <c r="A5570" s="1">
        <v>8</v>
      </c>
      <c r="B5570" s="1">
        <v>7801</v>
      </c>
      <c r="C5570" s="1" t="s">
        <v>53</v>
      </c>
      <c r="D5570" s="1" t="s">
        <v>4824</v>
      </c>
      <c r="E5570" s="1" t="s">
        <v>4825</v>
      </c>
      <c r="F5570" s="1">
        <v>570</v>
      </c>
      <c r="G5570" s="1">
        <v>15.58</v>
      </c>
      <c r="H5570" s="1">
        <v>37</v>
      </c>
      <c r="I5570" s="1">
        <v>0</v>
      </c>
      <c r="J5570" s="1" t="s">
        <v>48</v>
      </c>
      <c r="K5570" s="9" t="str">
        <f t="shared" ref="K5570:K5633" si="87">IF(J5570&lt;&gt;"",IF(OR(UPPER(J5570)="TERCEIRO",UPPER(J5570)="TERCEIRA"),"TERCEIRA",IF(UPPER(J5570)="GPA","GPA",J5570)),IF(LEFT(D5570,1)="T","TERCEIRA","GPA"))</f>
        <v>GPA</v>
      </c>
    </row>
    <row r="5571" spans="1:11" ht="15" customHeight="1">
      <c r="A5571" s="1">
        <v>8</v>
      </c>
      <c r="B5571" s="1">
        <v>7801</v>
      </c>
      <c r="C5571" s="1" t="s">
        <v>53</v>
      </c>
      <c r="D5571" s="1" t="s">
        <v>4356</v>
      </c>
      <c r="E5571" s="1" t="s">
        <v>4357</v>
      </c>
      <c r="F5571" s="1">
        <v>117</v>
      </c>
      <c r="G5571" s="1">
        <v>4.9000000000000004</v>
      </c>
      <c r="H5571" s="1">
        <v>24</v>
      </c>
      <c r="I5571" s="1">
        <v>0</v>
      </c>
      <c r="J5571" s="1" t="s">
        <v>48</v>
      </c>
      <c r="K5571" s="9" t="str">
        <f t="shared" si="87"/>
        <v>GPA</v>
      </c>
    </row>
    <row r="5572" spans="1:11" ht="15" customHeight="1">
      <c r="A5572" s="1">
        <v>8</v>
      </c>
      <c r="B5572" s="1">
        <v>7801</v>
      </c>
      <c r="C5572" s="1" t="s">
        <v>20</v>
      </c>
      <c r="D5572" s="1" t="s">
        <v>2013</v>
      </c>
      <c r="E5572" s="1" t="s">
        <v>2014</v>
      </c>
      <c r="F5572" s="1">
        <v>103</v>
      </c>
      <c r="G5572" s="1">
        <v>6.45</v>
      </c>
      <c r="H5572" s="1">
        <v>16</v>
      </c>
      <c r="I5572" s="1">
        <v>0</v>
      </c>
      <c r="J5572" s="1" t="s">
        <v>48</v>
      </c>
      <c r="K5572" s="9" t="str">
        <f t="shared" si="87"/>
        <v>GPA</v>
      </c>
    </row>
    <row r="5573" spans="1:11" ht="15" customHeight="1">
      <c r="A5573" s="1">
        <v>8</v>
      </c>
      <c r="B5573" s="1">
        <v>7801</v>
      </c>
      <c r="C5573" s="1" t="s">
        <v>53</v>
      </c>
      <c r="D5573" s="1" t="s">
        <v>2013</v>
      </c>
      <c r="E5573" s="1" t="s">
        <v>2014</v>
      </c>
      <c r="F5573" s="1">
        <v>5711</v>
      </c>
      <c r="G5573" s="1">
        <v>107.98</v>
      </c>
      <c r="H5573" s="1">
        <v>53</v>
      </c>
      <c r="I5573" s="1">
        <v>0</v>
      </c>
      <c r="J5573" s="1" t="s">
        <v>48</v>
      </c>
      <c r="K5573" s="9" t="str">
        <f t="shared" si="87"/>
        <v>GPA</v>
      </c>
    </row>
    <row r="5574" spans="1:11" ht="15" customHeight="1">
      <c r="A5574" s="1">
        <v>8</v>
      </c>
      <c r="B5574" s="1">
        <v>7801</v>
      </c>
      <c r="C5574" s="1" t="s">
        <v>53</v>
      </c>
      <c r="D5574" s="1" t="s">
        <v>2015</v>
      </c>
      <c r="E5574" s="1" t="s">
        <v>2016</v>
      </c>
      <c r="F5574" s="1">
        <v>8863</v>
      </c>
      <c r="G5574" s="1">
        <v>108.87</v>
      </c>
      <c r="H5574" s="1">
        <v>81</v>
      </c>
      <c r="I5574" s="1">
        <v>0</v>
      </c>
      <c r="J5574" s="1" t="s">
        <v>48</v>
      </c>
      <c r="K5574" s="9" t="str">
        <f t="shared" si="87"/>
        <v>GPA</v>
      </c>
    </row>
    <row r="5575" spans="1:11" ht="15" customHeight="1">
      <c r="A5575" s="1">
        <v>8</v>
      </c>
      <c r="B5575" s="1">
        <v>7801</v>
      </c>
      <c r="C5575" s="1" t="s">
        <v>53</v>
      </c>
      <c r="D5575" s="1" t="s">
        <v>2017</v>
      </c>
      <c r="E5575" s="1" t="s">
        <v>2018</v>
      </c>
      <c r="F5575" s="1">
        <v>6705</v>
      </c>
      <c r="G5575" s="1">
        <v>123.27</v>
      </c>
      <c r="H5575" s="1">
        <v>54</v>
      </c>
      <c r="I5575" s="1">
        <v>0</v>
      </c>
      <c r="J5575" s="1" t="s">
        <v>48</v>
      </c>
      <c r="K5575" s="9" t="str">
        <f t="shared" si="87"/>
        <v>GPA</v>
      </c>
    </row>
    <row r="5576" spans="1:11" ht="15" customHeight="1">
      <c r="A5576" s="1">
        <v>8</v>
      </c>
      <c r="B5576" s="1">
        <v>7801</v>
      </c>
      <c r="C5576" s="1" t="s">
        <v>53</v>
      </c>
      <c r="D5576" s="1" t="s">
        <v>2019</v>
      </c>
      <c r="E5576" s="1" t="s">
        <v>2020</v>
      </c>
      <c r="F5576" s="1">
        <v>173</v>
      </c>
      <c r="G5576" s="1">
        <v>9.19</v>
      </c>
      <c r="H5576" s="1">
        <v>19</v>
      </c>
      <c r="I5576" s="1">
        <v>0</v>
      </c>
      <c r="J5576" s="1" t="s">
        <v>48</v>
      </c>
      <c r="K5576" s="9" t="str">
        <f t="shared" si="87"/>
        <v>GPA</v>
      </c>
    </row>
    <row r="5577" spans="1:11" ht="15" customHeight="1">
      <c r="A5577" s="1">
        <v>8</v>
      </c>
      <c r="B5577" s="1">
        <v>7801</v>
      </c>
      <c r="C5577" s="1" t="s">
        <v>53</v>
      </c>
      <c r="D5577" s="1" t="s">
        <v>2021</v>
      </c>
      <c r="E5577" s="1" t="s">
        <v>2022</v>
      </c>
      <c r="F5577" s="1">
        <v>6437</v>
      </c>
      <c r="G5577" s="1">
        <v>104.61</v>
      </c>
      <c r="H5577" s="1">
        <v>62</v>
      </c>
      <c r="I5577" s="1">
        <v>0</v>
      </c>
      <c r="J5577" s="1" t="s">
        <v>48</v>
      </c>
      <c r="K5577" s="9" t="str">
        <f t="shared" si="87"/>
        <v>GPA</v>
      </c>
    </row>
    <row r="5578" spans="1:11" ht="15" customHeight="1">
      <c r="A5578" s="1">
        <v>8</v>
      </c>
      <c r="B5578" s="1">
        <v>7801</v>
      </c>
      <c r="C5578" s="1" t="s">
        <v>53</v>
      </c>
      <c r="D5578" s="1" t="s">
        <v>2023</v>
      </c>
      <c r="E5578" s="1" t="s">
        <v>2024</v>
      </c>
      <c r="F5578" s="1">
        <v>2399</v>
      </c>
      <c r="G5578" s="1">
        <v>61.11</v>
      </c>
      <c r="H5578" s="1">
        <v>39</v>
      </c>
      <c r="I5578" s="1">
        <v>0</v>
      </c>
      <c r="J5578" s="1" t="s">
        <v>48</v>
      </c>
      <c r="K5578" s="9" t="str">
        <f t="shared" si="87"/>
        <v>GPA</v>
      </c>
    </row>
    <row r="5579" spans="1:11" ht="15" customHeight="1">
      <c r="A5579" s="1">
        <v>8</v>
      </c>
      <c r="B5579" s="1">
        <v>7801</v>
      </c>
      <c r="C5579" s="1" t="s">
        <v>53</v>
      </c>
      <c r="D5579" s="1" t="s">
        <v>2025</v>
      </c>
      <c r="E5579" s="1" t="s">
        <v>2026</v>
      </c>
      <c r="F5579" s="1">
        <v>1602</v>
      </c>
      <c r="G5579" s="1">
        <v>34.49</v>
      </c>
      <c r="H5579" s="1">
        <v>46</v>
      </c>
      <c r="I5579" s="1">
        <v>0</v>
      </c>
      <c r="J5579" s="1" t="s">
        <v>48</v>
      </c>
      <c r="K5579" s="9" t="str">
        <f t="shared" si="87"/>
        <v>GPA</v>
      </c>
    </row>
    <row r="5580" spans="1:11" ht="15" customHeight="1">
      <c r="A5580" s="1">
        <v>8</v>
      </c>
      <c r="B5580" s="1">
        <v>7801</v>
      </c>
      <c r="C5580" s="1" t="s">
        <v>53</v>
      </c>
      <c r="D5580" s="1" t="s">
        <v>2027</v>
      </c>
      <c r="E5580" s="1" t="s">
        <v>2028</v>
      </c>
      <c r="F5580" s="1">
        <v>4770</v>
      </c>
      <c r="G5580" s="1">
        <v>67.52</v>
      </c>
      <c r="H5580" s="1">
        <v>71</v>
      </c>
      <c r="I5580" s="1">
        <v>0</v>
      </c>
      <c r="J5580" s="1" t="s">
        <v>48</v>
      </c>
      <c r="K5580" s="9" t="str">
        <f t="shared" si="87"/>
        <v>GPA</v>
      </c>
    </row>
    <row r="5581" spans="1:11" ht="15" customHeight="1">
      <c r="A5581" s="1">
        <v>8</v>
      </c>
      <c r="B5581" s="1">
        <v>7801</v>
      </c>
      <c r="C5581" s="1" t="s">
        <v>53</v>
      </c>
      <c r="D5581" s="1" t="s">
        <v>2029</v>
      </c>
      <c r="E5581" s="1" t="s">
        <v>2030</v>
      </c>
      <c r="F5581" s="1">
        <v>5406</v>
      </c>
      <c r="G5581" s="1">
        <v>104.92</v>
      </c>
      <c r="H5581" s="1">
        <v>52</v>
      </c>
      <c r="I5581" s="1">
        <v>0</v>
      </c>
      <c r="J5581" s="1" t="s">
        <v>48</v>
      </c>
      <c r="K5581" s="9" t="str">
        <f t="shared" si="87"/>
        <v>GPA</v>
      </c>
    </row>
    <row r="5582" spans="1:11" ht="15" customHeight="1">
      <c r="A5582" s="1">
        <v>8</v>
      </c>
      <c r="B5582" s="1">
        <v>7801</v>
      </c>
      <c r="C5582" s="1" t="s">
        <v>53</v>
      </c>
      <c r="D5582" s="1" t="s">
        <v>2031</v>
      </c>
      <c r="E5582" s="1" t="s">
        <v>2032</v>
      </c>
      <c r="F5582" s="1">
        <v>3293</v>
      </c>
      <c r="G5582" s="1">
        <v>61.21</v>
      </c>
      <c r="H5582" s="1">
        <v>54</v>
      </c>
      <c r="I5582" s="1">
        <v>0</v>
      </c>
      <c r="J5582" s="1" t="s">
        <v>48</v>
      </c>
      <c r="K5582" s="9" t="str">
        <f t="shared" si="87"/>
        <v>GPA</v>
      </c>
    </row>
    <row r="5583" spans="1:11" ht="15" customHeight="1">
      <c r="A5583" s="1">
        <v>8</v>
      </c>
      <c r="B5583" s="1">
        <v>7801</v>
      </c>
      <c r="C5583" s="1" t="s">
        <v>53</v>
      </c>
      <c r="D5583" s="1" t="s">
        <v>2035</v>
      </c>
      <c r="E5583" s="1" t="s">
        <v>2036</v>
      </c>
      <c r="F5583" s="1">
        <v>779</v>
      </c>
      <c r="G5583" s="1">
        <v>20.32</v>
      </c>
      <c r="H5583" s="1">
        <v>38</v>
      </c>
      <c r="I5583" s="1">
        <v>0</v>
      </c>
      <c r="J5583" s="1" t="s">
        <v>48</v>
      </c>
      <c r="K5583" s="9" t="str">
        <f t="shared" si="87"/>
        <v>GPA</v>
      </c>
    </row>
    <row r="5584" spans="1:11" ht="15" customHeight="1">
      <c r="A5584" s="1">
        <v>8</v>
      </c>
      <c r="B5584" s="1">
        <v>7801</v>
      </c>
      <c r="C5584" s="1" t="s">
        <v>53</v>
      </c>
      <c r="D5584" s="1" t="s">
        <v>2037</v>
      </c>
      <c r="E5584" s="1" t="s">
        <v>2038</v>
      </c>
      <c r="F5584" s="1">
        <v>568</v>
      </c>
      <c r="G5584" s="1">
        <v>16.22</v>
      </c>
      <c r="H5584" s="1">
        <v>35</v>
      </c>
      <c r="I5584" s="1">
        <v>0</v>
      </c>
      <c r="J5584" s="1" t="s">
        <v>48</v>
      </c>
      <c r="K5584" s="9" t="str">
        <f t="shared" si="87"/>
        <v>GPA</v>
      </c>
    </row>
    <row r="5585" spans="1:11" ht="15" customHeight="1">
      <c r="A5585" s="1">
        <v>8</v>
      </c>
      <c r="B5585" s="1">
        <v>7801</v>
      </c>
      <c r="C5585" s="1" t="s">
        <v>53</v>
      </c>
      <c r="D5585" s="1" t="s">
        <v>2039</v>
      </c>
      <c r="E5585" s="1" t="s">
        <v>2040</v>
      </c>
      <c r="F5585" s="1">
        <v>3688</v>
      </c>
      <c r="G5585" s="1">
        <v>136.15</v>
      </c>
      <c r="H5585" s="1">
        <v>27</v>
      </c>
      <c r="I5585" s="1">
        <v>0</v>
      </c>
      <c r="J5585" s="1" t="s">
        <v>48</v>
      </c>
      <c r="K5585" s="9" t="str">
        <f t="shared" si="87"/>
        <v>GPA</v>
      </c>
    </row>
    <row r="5586" spans="1:11" ht="15" customHeight="1">
      <c r="A5586" s="1">
        <v>8</v>
      </c>
      <c r="B5586" s="1">
        <v>7801</v>
      </c>
      <c r="C5586" s="1" t="s">
        <v>53</v>
      </c>
      <c r="D5586" s="1" t="s">
        <v>2041</v>
      </c>
      <c r="E5586" s="1" t="s">
        <v>2042</v>
      </c>
      <c r="F5586" s="1">
        <v>10616</v>
      </c>
      <c r="G5586" s="1">
        <v>123.04</v>
      </c>
      <c r="H5586" s="1">
        <v>86</v>
      </c>
      <c r="I5586" s="1">
        <v>0</v>
      </c>
      <c r="J5586" s="1" t="s">
        <v>48</v>
      </c>
      <c r="K5586" s="9" t="str">
        <f t="shared" si="87"/>
        <v>GPA</v>
      </c>
    </row>
    <row r="5587" spans="1:11" ht="15" customHeight="1">
      <c r="A5587" s="1">
        <v>8</v>
      </c>
      <c r="B5587" s="1">
        <v>7801</v>
      </c>
      <c r="C5587" s="1" t="s">
        <v>53</v>
      </c>
      <c r="D5587" s="1" t="s">
        <v>2045</v>
      </c>
      <c r="E5587" s="1" t="s">
        <v>2046</v>
      </c>
      <c r="F5587" s="1">
        <v>4349</v>
      </c>
      <c r="G5587" s="1">
        <v>114.66</v>
      </c>
      <c r="H5587" s="1">
        <v>38</v>
      </c>
      <c r="I5587" s="1">
        <v>0</v>
      </c>
      <c r="J5587" s="1" t="s">
        <v>48</v>
      </c>
      <c r="K5587" s="9" t="str">
        <f t="shared" si="87"/>
        <v>GPA</v>
      </c>
    </row>
    <row r="5588" spans="1:11" ht="15" customHeight="1">
      <c r="A5588" s="1">
        <v>8</v>
      </c>
      <c r="B5588" s="1">
        <v>7801</v>
      </c>
      <c r="C5588" s="1" t="s">
        <v>53</v>
      </c>
      <c r="D5588" s="1" t="s">
        <v>2047</v>
      </c>
      <c r="E5588" s="1" t="s">
        <v>2048</v>
      </c>
      <c r="F5588" s="1">
        <v>2749</v>
      </c>
      <c r="G5588" s="1">
        <v>43.85</v>
      </c>
      <c r="H5588" s="1">
        <v>63</v>
      </c>
      <c r="I5588" s="1">
        <v>0</v>
      </c>
      <c r="J5588" s="1" t="s">
        <v>48</v>
      </c>
      <c r="K5588" s="9" t="str">
        <f t="shared" si="87"/>
        <v>GPA</v>
      </c>
    </row>
    <row r="5589" spans="1:11" ht="15" customHeight="1">
      <c r="A5589" s="1">
        <v>8</v>
      </c>
      <c r="B5589" s="1">
        <v>7801</v>
      </c>
      <c r="C5589" s="1" t="s">
        <v>53</v>
      </c>
      <c r="D5589" s="1" t="s">
        <v>2051</v>
      </c>
      <c r="E5589" s="1" t="s">
        <v>2052</v>
      </c>
      <c r="F5589" s="1">
        <v>8424</v>
      </c>
      <c r="G5589" s="1">
        <v>112.54</v>
      </c>
      <c r="H5589" s="1">
        <v>75</v>
      </c>
      <c r="I5589" s="1">
        <v>0</v>
      </c>
      <c r="J5589" s="1" t="s">
        <v>48</v>
      </c>
      <c r="K5589" s="9" t="str">
        <f t="shared" si="87"/>
        <v>GPA</v>
      </c>
    </row>
    <row r="5590" spans="1:11" ht="15" customHeight="1">
      <c r="A5590" s="1">
        <v>8</v>
      </c>
      <c r="B5590" s="1">
        <v>7801</v>
      </c>
      <c r="C5590" s="1" t="s">
        <v>53</v>
      </c>
      <c r="D5590" s="1" t="s">
        <v>2053</v>
      </c>
      <c r="E5590" s="1" t="s">
        <v>2054</v>
      </c>
      <c r="F5590" s="1">
        <v>7410</v>
      </c>
      <c r="G5590" s="1">
        <v>104.98</v>
      </c>
      <c r="H5590" s="1">
        <v>71</v>
      </c>
      <c r="I5590" s="1">
        <v>0</v>
      </c>
      <c r="J5590" s="1" t="s">
        <v>48</v>
      </c>
      <c r="K5590" s="9" t="str">
        <f t="shared" si="87"/>
        <v>GPA</v>
      </c>
    </row>
    <row r="5591" spans="1:11" ht="15" customHeight="1">
      <c r="A5591" s="1">
        <v>8</v>
      </c>
      <c r="B5591" s="1">
        <v>7801</v>
      </c>
      <c r="C5591" s="1" t="s">
        <v>53</v>
      </c>
      <c r="D5591" s="1" t="s">
        <v>2055</v>
      </c>
      <c r="E5591" s="1" t="s">
        <v>2056</v>
      </c>
      <c r="F5591" s="1">
        <v>525</v>
      </c>
      <c r="G5591" s="1">
        <v>27.28</v>
      </c>
      <c r="H5591" s="1">
        <v>19</v>
      </c>
      <c r="I5591" s="1">
        <v>0</v>
      </c>
      <c r="J5591" s="1" t="s">
        <v>48</v>
      </c>
      <c r="K5591" s="9" t="str">
        <f t="shared" si="87"/>
        <v>GPA</v>
      </c>
    </row>
    <row r="5592" spans="1:11" ht="15" customHeight="1">
      <c r="A5592" s="1">
        <v>8</v>
      </c>
      <c r="B5592" s="1">
        <v>7801</v>
      </c>
      <c r="C5592" s="1" t="s">
        <v>53</v>
      </c>
      <c r="D5592" s="1" t="s">
        <v>2057</v>
      </c>
      <c r="E5592" s="1" t="s">
        <v>2058</v>
      </c>
      <c r="F5592" s="1">
        <v>8784</v>
      </c>
      <c r="G5592" s="1">
        <v>120.62</v>
      </c>
      <c r="H5592" s="1">
        <v>73</v>
      </c>
      <c r="I5592" s="1">
        <v>0</v>
      </c>
      <c r="J5592" s="1" t="s">
        <v>48</v>
      </c>
      <c r="K5592" s="9" t="str">
        <f t="shared" si="87"/>
        <v>GPA</v>
      </c>
    </row>
    <row r="5593" spans="1:11" ht="15" customHeight="1">
      <c r="A5593" s="1">
        <v>8</v>
      </c>
      <c r="B5593" s="1">
        <v>7801</v>
      </c>
      <c r="C5593" s="1" t="s">
        <v>53</v>
      </c>
      <c r="D5593" s="1" t="s">
        <v>2059</v>
      </c>
      <c r="E5593" s="1" t="s">
        <v>2060</v>
      </c>
      <c r="F5593" s="1">
        <v>3999</v>
      </c>
      <c r="G5593" s="1">
        <v>69.97</v>
      </c>
      <c r="H5593" s="1">
        <v>57</v>
      </c>
      <c r="I5593" s="1">
        <v>0</v>
      </c>
      <c r="J5593" s="1" t="s">
        <v>48</v>
      </c>
      <c r="K5593" s="9" t="str">
        <f t="shared" si="87"/>
        <v>GPA</v>
      </c>
    </row>
    <row r="5594" spans="1:11" ht="15" customHeight="1">
      <c r="A5594" s="1">
        <v>8</v>
      </c>
      <c r="B5594" s="1">
        <v>7801</v>
      </c>
      <c r="C5594" s="1" t="s">
        <v>53</v>
      </c>
      <c r="D5594" s="1" t="s">
        <v>2061</v>
      </c>
      <c r="E5594" s="1" t="s">
        <v>2062</v>
      </c>
      <c r="F5594" s="1">
        <v>5762</v>
      </c>
      <c r="G5594" s="1">
        <v>100.42</v>
      </c>
      <c r="H5594" s="1">
        <v>57</v>
      </c>
      <c r="I5594" s="1">
        <v>0</v>
      </c>
      <c r="J5594" s="1" t="s">
        <v>48</v>
      </c>
      <c r="K5594" s="9" t="str">
        <f t="shared" si="87"/>
        <v>GPA</v>
      </c>
    </row>
    <row r="5595" spans="1:11" ht="15" customHeight="1">
      <c r="A5595" s="1">
        <v>8</v>
      </c>
      <c r="B5595" s="1">
        <v>7801</v>
      </c>
      <c r="C5595" s="1" t="s">
        <v>53</v>
      </c>
      <c r="D5595" s="1" t="s">
        <v>2063</v>
      </c>
      <c r="E5595" s="1" t="s">
        <v>2064</v>
      </c>
      <c r="F5595" s="1">
        <v>1655</v>
      </c>
      <c r="G5595" s="1">
        <v>44.35</v>
      </c>
      <c r="H5595" s="1">
        <v>37</v>
      </c>
      <c r="I5595" s="1">
        <v>0</v>
      </c>
      <c r="J5595" s="1" t="s">
        <v>48</v>
      </c>
      <c r="K5595" s="9" t="str">
        <f t="shared" si="87"/>
        <v>GPA</v>
      </c>
    </row>
    <row r="5596" spans="1:11" ht="15" customHeight="1">
      <c r="A5596" s="1">
        <v>8</v>
      </c>
      <c r="B5596" s="1">
        <v>7801</v>
      </c>
      <c r="C5596" s="1" t="s">
        <v>53</v>
      </c>
      <c r="D5596" s="1" t="s">
        <v>2065</v>
      </c>
      <c r="E5596" s="1" t="s">
        <v>2066</v>
      </c>
      <c r="F5596" s="1">
        <v>6153</v>
      </c>
      <c r="G5596" s="1">
        <v>111.2</v>
      </c>
      <c r="H5596" s="1">
        <v>55</v>
      </c>
      <c r="I5596" s="1">
        <v>0</v>
      </c>
      <c r="J5596" s="1" t="s">
        <v>48</v>
      </c>
      <c r="K5596" s="9" t="str">
        <f t="shared" si="87"/>
        <v>GPA</v>
      </c>
    </row>
    <row r="5597" spans="1:11" ht="15" customHeight="1">
      <c r="A5597" s="1">
        <v>8</v>
      </c>
      <c r="B5597" s="1">
        <v>7801</v>
      </c>
      <c r="C5597" s="1" t="s">
        <v>53</v>
      </c>
      <c r="D5597" s="1" t="s">
        <v>2067</v>
      </c>
      <c r="E5597" s="1" t="s">
        <v>2068</v>
      </c>
      <c r="F5597" s="1">
        <v>1302</v>
      </c>
      <c r="G5597" s="1">
        <v>43.67</v>
      </c>
      <c r="H5597" s="1">
        <v>30</v>
      </c>
      <c r="I5597" s="1">
        <v>0</v>
      </c>
      <c r="J5597" s="1" t="s">
        <v>48</v>
      </c>
      <c r="K5597" s="9" t="str">
        <f t="shared" si="87"/>
        <v>GPA</v>
      </c>
    </row>
    <row r="5598" spans="1:11" ht="15" customHeight="1">
      <c r="A5598" s="1">
        <v>8</v>
      </c>
      <c r="B5598" s="1">
        <v>7801</v>
      </c>
      <c r="C5598" s="1" t="s">
        <v>53</v>
      </c>
      <c r="D5598" s="1" t="s">
        <v>2069</v>
      </c>
      <c r="E5598" s="1" t="s">
        <v>2070</v>
      </c>
      <c r="F5598" s="1">
        <v>300</v>
      </c>
      <c r="G5598" s="1">
        <v>5.21</v>
      </c>
      <c r="H5598" s="1">
        <v>58</v>
      </c>
      <c r="I5598" s="1">
        <v>0</v>
      </c>
      <c r="J5598" s="1" t="s">
        <v>48</v>
      </c>
      <c r="K5598" s="9" t="str">
        <f t="shared" si="87"/>
        <v>GPA</v>
      </c>
    </row>
    <row r="5599" spans="1:11" ht="15" customHeight="1">
      <c r="A5599" s="1">
        <v>8</v>
      </c>
      <c r="B5599" s="1">
        <v>7801</v>
      </c>
      <c r="C5599" s="1" t="s">
        <v>53</v>
      </c>
      <c r="D5599" s="1" t="s">
        <v>2071</v>
      </c>
      <c r="E5599" s="1" t="s">
        <v>2072</v>
      </c>
      <c r="F5599" s="1">
        <v>4859</v>
      </c>
      <c r="G5599" s="1">
        <v>104.76</v>
      </c>
      <c r="H5599" s="1">
        <v>46</v>
      </c>
      <c r="I5599" s="1">
        <v>0</v>
      </c>
      <c r="J5599" s="1" t="s">
        <v>48</v>
      </c>
      <c r="K5599" s="9" t="str">
        <f t="shared" si="87"/>
        <v>GPA</v>
      </c>
    </row>
    <row r="5600" spans="1:11" ht="15" customHeight="1">
      <c r="A5600" s="1">
        <v>8</v>
      </c>
      <c r="B5600" s="1">
        <v>7801</v>
      </c>
      <c r="C5600" s="1" t="s">
        <v>53</v>
      </c>
      <c r="D5600" s="1" t="s">
        <v>2073</v>
      </c>
      <c r="E5600" s="1" t="s">
        <v>2074</v>
      </c>
      <c r="F5600" s="1">
        <v>5949</v>
      </c>
      <c r="G5600" s="1">
        <v>105.51</v>
      </c>
      <c r="H5600" s="1">
        <v>56</v>
      </c>
      <c r="I5600" s="1">
        <v>0</v>
      </c>
      <c r="J5600" s="1" t="s">
        <v>48</v>
      </c>
      <c r="K5600" s="9" t="str">
        <f t="shared" si="87"/>
        <v>GPA</v>
      </c>
    </row>
    <row r="5601" spans="1:11" ht="15" customHeight="1">
      <c r="A5601" s="1">
        <v>8</v>
      </c>
      <c r="B5601" s="1">
        <v>7801</v>
      </c>
      <c r="C5601" s="1" t="s">
        <v>53</v>
      </c>
      <c r="D5601" s="1" t="s">
        <v>2075</v>
      </c>
      <c r="E5601" s="1" t="s">
        <v>2076</v>
      </c>
      <c r="F5601" s="1">
        <v>3550</v>
      </c>
      <c r="G5601" s="1">
        <v>78.63</v>
      </c>
      <c r="H5601" s="1">
        <v>45</v>
      </c>
      <c r="I5601" s="1">
        <v>0</v>
      </c>
      <c r="J5601" s="1" t="s">
        <v>48</v>
      </c>
      <c r="K5601" s="9" t="str">
        <f t="shared" si="87"/>
        <v>GPA</v>
      </c>
    </row>
    <row r="5602" spans="1:11" ht="15" customHeight="1">
      <c r="A5602" s="1">
        <v>8</v>
      </c>
      <c r="B5602" s="1">
        <v>7801</v>
      </c>
      <c r="C5602" s="1" t="s">
        <v>53</v>
      </c>
      <c r="D5602" s="1" t="s">
        <v>2079</v>
      </c>
      <c r="E5602" s="1" t="s">
        <v>2080</v>
      </c>
      <c r="F5602" s="1">
        <v>9489</v>
      </c>
      <c r="G5602" s="1">
        <v>107.59</v>
      </c>
      <c r="H5602" s="1">
        <v>88</v>
      </c>
      <c r="I5602" s="1">
        <v>0</v>
      </c>
      <c r="J5602" s="1" t="s">
        <v>48</v>
      </c>
      <c r="K5602" s="9" t="str">
        <f t="shared" si="87"/>
        <v>GPA</v>
      </c>
    </row>
    <row r="5603" spans="1:11" ht="15" customHeight="1">
      <c r="A5603" s="1">
        <v>8</v>
      </c>
      <c r="B5603" s="1">
        <v>7801</v>
      </c>
      <c r="C5603" s="1" t="s">
        <v>53</v>
      </c>
      <c r="D5603" s="1" t="s">
        <v>2081</v>
      </c>
      <c r="E5603" s="1" t="s">
        <v>2082</v>
      </c>
      <c r="F5603" s="1">
        <v>4653</v>
      </c>
      <c r="G5603" s="1">
        <v>99.13</v>
      </c>
      <c r="H5603" s="1">
        <v>47</v>
      </c>
      <c r="I5603" s="1">
        <v>0</v>
      </c>
      <c r="J5603" s="1" t="s">
        <v>48</v>
      </c>
      <c r="K5603" s="9" t="str">
        <f t="shared" si="87"/>
        <v>GPA</v>
      </c>
    </row>
    <row r="5604" spans="1:11" ht="15" customHeight="1">
      <c r="A5604" s="1">
        <v>8</v>
      </c>
      <c r="B5604" s="1">
        <v>7801</v>
      </c>
      <c r="C5604" s="1" t="s">
        <v>53</v>
      </c>
      <c r="D5604" s="1" t="s">
        <v>2083</v>
      </c>
      <c r="E5604" s="1" t="s">
        <v>2084</v>
      </c>
      <c r="F5604" s="1">
        <v>7850</v>
      </c>
      <c r="G5604" s="1">
        <v>127.5</v>
      </c>
      <c r="H5604" s="1">
        <v>62</v>
      </c>
      <c r="I5604" s="1">
        <v>0</v>
      </c>
      <c r="J5604" s="1" t="s">
        <v>48</v>
      </c>
      <c r="K5604" s="9" t="str">
        <f t="shared" si="87"/>
        <v>GPA</v>
      </c>
    </row>
    <row r="5605" spans="1:11" ht="15" customHeight="1">
      <c r="A5605" s="1">
        <v>8</v>
      </c>
      <c r="B5605" s="1">
        <v>7801</v>
      </c>
      <c r="C5605" s="1" t="s">
        <v>53</v>
      </c>
      <c r="D5605" s="1" t="s">
        <v>2085</v>
      </c>
      <c r="E5605" s="1" t="s">
        <v>2086</v>
      </c>
      <c r="F5605" s="1">
        <v>3940</v>
      </c>
      <c r="G5605" s="1">
        <v>96.6</v>
      </c>
      <c r="H5605" s="1">
        <v>41</v>
      </c>
      <c r="I5605" s="1">
        <v>0</v>
      </c>
      <c r="J5605" s="1" t="s">
        <v>48</v>
      </c>
      <c r="K5605" s="9" t="str">
        <f t="shared" si="87"/>
        <v>GPA</v>
      </c>
    </row>
    <row r="5606" spans="1:11" ht="15" customHeight="1">
      <c r="A5606" s="1">
        <v>8</v>
      </c>
      <c r="B5606" s="1">
        <v>7801</v>
      </c>
      <c r="C5606" s="1" t="s">
        <v>53</v>
      </c>
      <c r="D5606" s="1" t="s">
        <v>2087</v>
      </c>
      <c r="E5606" s="1" t="s">
        <v>2088</v>
      </c>
      <c r="F5606" s="1">
        <v>7418</v>
      </c>
      <c r="G5606" s="1">
        <v>111.67</v>
      </c>
      <c r="H5606" s="1">
        <v>66</v>
      </c>
      <c r="I5606" s="1">
        <v>0</v>
      </c>
      <c r="J5606" s="1" t="s">
        <v>48</v>
      </c>
      <c r="K5606" s="9" t="str">
        <f t="shared" si="87"/>
        <v>GPA</v>
      </c>
    </row>
    <row r="5607" spans="1:11" ht="15" customHeight="1">
      <c r="A5607" s="1">
        <v>8</v>
      </c>
      <c r="B5607" s="1">
        <v>7801</v>
      </c>
      <c r="C5607" s="1" t="s">
        <v>53</v>
      </c>
      <c r="D5607" s="1" t="s">
        <v>2089</v>
      </c>
      <c r="E5607" s="1" t="s">
        <v>2090</v>
      </c>
      <c r="F5607" s="1">
        <v>2348</v>
      </c>
      <c r="G5607" s="1">
        <v>41.63</v>
      </c>
      <c r="H5607" s="1">
        <v>56</v>
      </c>
      <c r="I5607" s="1">
        <v>0</v>
      </c>
      <c r="J5607" s="1" t="s">
        <v>48</v>
      </c>
      <c r="K5607" s="9" t="str">
        <f t="shared" si="87"/>
        <v>GPA</v>
      </c>
    </row>
    <row r="5608" spans="1:11" ht="15" customHeight="1">
      <c r="A5608" s="1">
        <v>8</v>
      </c>
      <c r="B5608" s="1">
        <v>7801</v>
      </c>
      <c r="C5608" s="1" t="s">
        <v>53</v>
      </c>
      <c r="D5608" s="1" t="s">
        <v>2091</v>
      </c>
      <c r="E5608" s="1" t="s">
        <v>2092</v>
      </c>
      <c r="F5608" s="1">
        <v>1048</v>
      </c>
      <c r="G5608" s="1">
        <v>51.07</v>
      </c>
      <c r="H5608" s="1">
        <v>21</v>
      </c>
      <c r="I5608" s="1">
        <v>0</v>
      </c>
      <c r="J5608" s="1" t="s">
        <v>48</v>
      </c>
      <c r="K5608" s="9" t="str">
        <f t="shared" si="87"/>
        <v>GPA</v>
      </c>
    </row>
    <row r="5609" spans="1:11" ht="15" customHeight="1">
      <c r="A5609" s="1">
        <v>8</v>
      </c>
      <c r="B5609" s="1">
        <v>7801</v>
      </c>
      <c r="C5609" s="1" t="s">
        <v>53</v>
      </c>
      <c r="D5609" s="1" t="s">
        <v>4358</v>
      </c>
      <c r="E5609" s="1" t="s">
        <v>4359</v>
      </c>
      <c r="F5609" s="1">
        <v>1400</v>
      </c>
      <c r="G5609" s="1">
        <v>50.41</v>
      </c>
      <c r="H5609" s="1">
        <v>28</v>
      </c>
      <c r="I5609" s="1">
        <v>0</v>
      </c>
      <c r="J5609" s="1" t="s">
        <v>48</v>
      </c>
      <c r="K5609" s="9" t="str">
        <f t="shared" si="87"/>
        <v>GPA</v>
      </c>
    </row>
    <row r="5610" spans="1:11" ht="15" customHeight="1">
      <c r="A5610" s="1">
        <v>8</v>
      </c>
      <c r="B5610" s="1">
        <v>7801</v>
      </c>
      <c r="C5610" s="1" t="s">
        <v>53</v>
      </c>
      <c r="D5610" s="1" t="s">
        <v>2093</v>
      </c>
      <c r="E5610" s="1" t="s">
        <v>2094</v>
      </c>
      <c r="F5610" s="1">
        <v>2503</v>
      </c>
      <c r="G5610" s="1">
        <v>62.39</v>
      </c>
      <c r="H5610" s="1">
        <v>40</v>
      </c>
      <c r="I5610" s="1">
        <v>0</v>
      </c>
      <c r="J5610" s="1" t="s">
        <v>48</v>
      </c>
      <c r="K5610" s="9" t="str">
        <f t="shared" si="87"/>
        <v>GPA</v>
      </c>
    </row>
    <row r="5611" spans="1:11" ht="15" customHeight="1">
      <c r="A5611" s="1">
        <v>8</v>
      </c>
      <c r="B5611" s="1">
        <v>7801</v>
      </c>
      <c r="C5611" s="1" t="s">
        <v>53</v>
      </c>
      <c r="D5611" s="1" t="s">
        <v>2095</v>
      </c>
      <c r="E5611" s="1" t="s">
        <v>2096</v>
      </c>
      <c r="F5611" s="1">
        <v>6693</v>
      </c>
      <c r="G5611" s="1">
        <v>131.22</v>
      </c>
      <c r="H5611" s="1">
        <v>51</v>
      </c>
      <c r="I5611" s="1">
        <v>0</v>
      </c>
      <c r="J5611" s="1" t="s">
        <v>48</v>
      </c>
      <c r="K5611" s="9" t="str">
        <f t="shared" si="87"/>
        <v>GPA</v>
      </c>
    </row>
    <row r="5612" spans="1:11" ht="15" customHeight="1">
      <c r="A5612" s="1">
        <v>8</v>
      </c>
      <c r="B5612" s="1">
        <v>7801</v>
      </c>
      <c r="C5612" s="1" t="s">
        <v>53</v>
      </c>
      <c r="D5612" s="1" t="s">
        <v>2097</v>
      </c>
      <c r="E5612" s="1" t="s">
        <v>2098</v>
      </c>
      <c r="F5612" s="1">
        <v>6323</v>
      </c>
      <c r="G5612" s="1">
        <v>129.01</v>
      </c>
      <c r="H5612" s="1">
        <v>49</v>
      </c>
      <c r="I5612" s="1">
        <v>0</v>
      </c>
      <c r="J5612" s="1" t="s">
        <v>48</v>
      </c>
      <c r="K5612" s="9" t="str">
        <f t="shared" si="87"/>
        <v>GPA</v>
      </c>
    </row>
    <row r="5613" spans="1:11" ht="15" customHeight="1">
      <c r="A5613" s="1">
        <v>8</v>
      </c>
      <c r="B5613" s="1">
        <v>7801</v>
      </c>
      <c r="C5613" s="1" t="s">
        <v>53</v>
      </c>
      <c r="D5613" s="1" t="s">
        <v>2099</v>
      </c>
      <c r="E5613" s="1" t="s">
        <v>2100</v>
      </c>
      <c r="F5613" s="1">
        <v>5430</v>
      </c>
      <c r="G5613" s="1">
        <v>136.29</v>
      </c>
      <c r="H5613" s="1">
        <v>40</v>
      </c>
      <c r="I5613" s="1">
        <v>0</v>
      </c>
      <c r="J5613" s="1" t="s">
        <v>48</v>
      </c>
      <c r="K5613" s="9" t="str">
        <f t="shared" si="87"/>
        <v>GPA</v>
      </c>
    </row>
    <row r="5614" spans="1:11" ht="15" customHeight="1">
      <c r="A5614" s="1">
        <v>8</v>
      </c>
      <c r="B5614" s="1">
        <v>7801</v>
      </c>
      <c r="C5614" s="1" t="s">
        <v>21</v>
      </c>
      <c r="D5614" s="1" t="s">
        <v>2101</v>
      </c>
      <c r="E5614" s="1" t="s">
        <v>2102</v>
      </c>
      <c r="F5614" s="1">
        <v>21</v>
      </c>
      <c r="G5614" s="1">
        <v>6.49</v>
      </c>
      <c r="H5614" s="1">
        <v>3</v>
      </c>
      <c r="I5614" s="1">
        <v>0</v>
      </c>
      <c r="J5614" s="1" t="s">
        <v>48</v>
      </c>
      <c r="K5614" s="9" t="str">
        <f t="shared" si="87"/>
        <v>GPA</v>
      </c>
    </row>
    <row r="5615" spans="1:11" ht="15" customHeight="1">
      <c r="A5615" s="1">
        <v>8</v>
      </c>
      <c r="B5615" s="1">
        <v>7801</v>
      </c>
      <c r="C5615" s="1" t="s">
        <v>53</v>
      </c>
      <c r="D5615" s="1" t="s">
        <v>2103</v>
      </c>
      <c r="E5615" s="1" t="s">
        <v>2104</v>
      </c>
      <c r="F5615" s="1">
        <v>2670</v>
      </c>
      <c r="G5615" s="1">
        <v>139.88999999999999</v>
      </c>
      <c r="H5615" s="1">
        <v>19</v>
      </c>
      <c r="I5615" s="1">
        <v>0</v>
      </c>
      <c r="J5615" s="1" t="s">
        <v>48</v>
      </c>
      <c r="K5615" s="9" t="str">
        <f t="shared" si="87"/>
        <v>GPA</v>
      </c>
    </row>
    <row r="5616" spans="1:11" ht="15" customHeight="1">
      <c r="A5616" s="1">
        <v>8</v>
      </c>
      <c r="B5616" s="1">
        <v>7801</v>
      </c>
      <c r="C5616" s="1" t="s">
        <v>53</v>
      </c>
      <c r="D5616" s="1" t="s">
        <v>2105</v>
      </c>
      <c r="E5616" s="1" t="s">
        <v>2106</v>
      </c>
      <c r="F5616" s="1">
        <v>2878</v>
      </c>
      <c r="G5616" s="1">
        <v>91.78</v>
      </c>
      <c r="H5616" s="1">
        <v>31</v>
      </c>
      <c r="I5616" s="1">
        <v>0</v>
      </c>
      <c r="J5616" s="1" t="s">
        <v>48</v>
      </c>
      <c r="K5616" s="9" t="str">
        <f t="shared" si="87"/>
        <v>GPA</v>
      </c>
    </row>
    <row r="5617" spans="1:11" ht="15" customHeight="1">
      <c r="A5617" s="1">
        <v>8</v>
      </c>
      <c r="B5617" s="1">
        <v>7801</v>
      </c>
      <c r="C5617" s="1" t="s">
        <v>53</v>
      </c>
      <c r="D5617" s="1" t="s">
        <v>2107</v>
      </c>
      <c r="E5617" s="1" t="s">
        <v>2108</v>
      </c>
      <c r="F5617" s="1">
        <v>3177</v>
      </c>
      <c r="G5617" s="1">
        <v>83.31</v>
      </c>
      <c r="H5617" s="1">
        <v>38</v>
      </c>
      <c r="I5617" s="1">
        <v>0</v>
      </c>
      <c r="J5617" s="1" t="s">
        <v>48</v>
      </c>
      <c r="K5617" s="9" t="str">
        <f t="shared" si="87"/>
        <v>GPA</v>
      </c>
    </row>
    <row r="5618" spans="1:11" ht="15" customHeight="1">
      <c r="A5618" s="1">
        <v>8</v>
      </c>
      <c r="B5618" s="1">
        <v>7801</v>
      </c>
      <c r="C5618" s="1" t="s">
        <v>53</v>
      </c>
      <c r="D5618" s="1" t="s">
        <v>2109</v>
      </c>
      <c r="E5618" s="1" t="s">
        <v>2110</v>
      </c>
      <c r="F5618" s="1">
        <v>5873</v>
      </c>
      <c r="G5618" s="1">
        <v>91.18</v>
      </c>
      <c r="H5618" s="1">
        <v>64</v>
      </c>
      <c r="I5618" s="1">
        <v>0</v>
      </c>
      <c r="J5618" s="1" t="s">
        <v>48</v>
      </c>
      <c r="K5618" s="9" t="str">
        <f t="shared" si="87"/>
        <v>GPA</v>
      </c>
    </row>
    <row r="5619" spans="1:11" ht="15" customHeight="1">
      <c r="A5619" s="1">
        <v>8</v>
      </c>
      <c r="B5619" s="1">
        <v>7801</v>
      </c>
      <c r="C5619" s="1" t="s">
        <v>53</v>
      </c>
      <c r="D5619" s="1" t="s">
        <v>2111</v>
      </c>
      <c r="E5619" s="1" t="s">
        <v>2112</v>
      </c>
      <c r="F5619" s="1">
        <v>2785</v>
      </c>
      <c r="G5619" s="1">
        <v>83.45</v>
      </c>
      <c r="H5619" s="1">
        <v>33</v>
      </c>
      <c r="I5619" s="1">
        <v>0</v>
      </c>
      <c r="J5619" s="1" t="s">
        <v>48</v>
      </c>
      <c r="K5619" s="9" t="str">
        <f t="shared" si="87"/>
        <v>GPA</v>
      </c>
    </row>
    <row r="5620" spans="1:11" ht="15" customHeight="1">
      <c r="A5620" s="1">
        <v>8</v>
      </c>
      <c r="B5620" s="1">
        <v>7801</v>
      </c>
      <c r="C5620" s="1" t="s">
        <v>53</v>
      </c>
      <c r="D5620" s="1" t="s">
        <v>2113</v>
      </c>
      <c r="E5620" s="1" t="s">
        <v>2114</v>
      </c>
      <c r="F5620" s="1">
        <v>4366</v>
      </c>
      <c r="G5620" s="1">
        <v>84.22</v>
      </c>
      <c r="H5620" s="1">
        <v>52</v>
      </c>
      <c r="I5620" s="1">
        <v>0</v>
      </c>
      <c r="J5620" s="1" t="s">
        <v>48</v>
      </c>
      <c r="K5620" s="9" t="str">
        <f t="shared" si="87"/>
        <v>GPA</v>
      </c>
    </row>
    <row r="5621" spans="1:11" ht="15" customHeight="1">
      <c r="A5621" s="1">
        <v>8</v>
      </c>
      <c r="B5621" s="1">
        <v>7801</v>
      </c>
      <c r="C5621" s="1" t="s">
        <v>53</v>
      </c>
      <c r="D5621" s="1" t="s">
        <v>2115</v>
      </c>
      <c r="E5621" s="1" t="s">
        <v>2116</v>
      </c>
      <c r="F5621" s="1">
        <v>545</v>
      </c>
      <c r="G5621" s="1">
        <v>19.05</v>
      </c>
      <c r="H5621" s="1">
        <v>29</v>
      </c>
      <c r="I5621" s="1">
        <v>0</v>
      </c>
      <c r="J5621" s="1" t="s">
        <v>48</v>
      </c>
      <c r="K5621" s="9" t="str">
        <f t="shared" si="87"/>
        <v>GPA</v>
      </c>
    </row>
    <row r="5622" spans="1:11" ht="15" customHeight="1">
      <c r="A5622" s="1">
        <v>8</v>
      </c>
      <c r="B5622" s="1">
        <v>7801</v>
      </c>
      <c r="C5622" s="1" t="s">
        <v>53</v>
      </c>
      <c r="D5622" s="1" t="s">
        <v>2117</v>
      </c>
      <c r="E5622" s="1" t="s">
        <v>2118</v>
      </c>
      <c r="F5622" s="1">
        <v>3460</v>
      </c>
      <c r="G5622" s="1">
        <v>82.84</v>
      </c>
      <c r="H5622" s="1">
        <v>42</v>
      </c>
      <c r="I5622" s="1">
        <v>0</v>
      </c>
      <c r="J5622" s="1" t="s">
        <v>48</v>
      </c>
      <c r="K5622" s="9" t="str">
        <f t="shared" si="87"/>
        <v>GPA</v>
      </c>
    </row>
    <row r="5623" spans="1:11" ht="15" customHeight="1">
      <c r="A5623" s="1">
        <v>8</v>
      </c>
      <c r="B5623" s="1">
        <v>7801</v>
      </c>
      <c r="C5623" s="1" t="s">
        <v>53</v>
      </c>
      <c r="D5623" s="1" t="s">
        <v>2119</v>
      </c>
      <c r="E5623" s="1" t="s">
        <v>2120</v>
      </c>
      <c r="F5623" s="1">
        <v>1807</v>
      </c>
      <c r="G5623" s="1">
        <v>39.72</v>
      </c>
      <c r="H5623" s="1">
        <v>45</v>
      </c>
      <c r="I5623" s="1">
        <v>0</v>
      </c>
      <c r="J5623" s="1" t="s">
        <v>48</v>
      </c>
      <c r="K5623" s="9" t="str">
        <f t="shared" si="87"/>
        <v>GPA</v>
      </c>
    </row>
    <row r="5624" spans="1:11" ht="15" customHeight="1">
      <c r="A5624" s="1">
        <v>8</v>
      </c>
      <c r="B5624" s="1">
        <v>7801</v>
      </c>
      <c r="C5624" s="1" t="s">
        <v>53</v>
      </c>
      <c r="D5624" s="1" t="s">
        <v>2121</v>
      </c>
      <c r="E5624" s="1" t="s">
        <v>2122</v>
      </c>
      <c r="F5624" s="1">
        <v>7290</v>
      </c>
      <c r="G5624" s="1">
        <v>130.38999999999999</v>
      </c>
      <c r="H5624" s="1">
        <v>56</v>
      </c>
      <c r="I5624" s="1">
        <v>0</v>
      </c>
      <c r="J5624" s="1" t="s">
        <v>48</v>
      </c>
      <c r="K5624" s="9" t="str">
        <f t="shared" si="87"/>
        <v>GPA</v>
      </c>
    </row>
    <row r="5625" spans="1:11" ht="15" customHeight="1">
      <c r="A5625" s="1">
        <v>8</v>
      </c>
      <c r="B5625" s="1">
        <v>7801</v>
      </c>
      <c r="C5625" s="1" t="s">
        <v>53</v>
      </c>
      <c r="D5625" s="1" t="s">
        <v>2123</v>
      </c>
      <c r="E5625" s="1" t="s">
        <v>2124</v>
      </c>
      <c r="F5625" s="1">
        <v>2888</v>
      </c>
      <c r="G5625" s="1">
        <v>129.07</v>
      </c>
      <c r="H5625" s="1">
        <v>22</v>
      </c>
      <c r="I5625" s="1">
        <v>0</v>
      </c>
      <c r="J5625" s="1" t="s">
        <v>48</v>
      </c>
      <c r="K5625" s="9" t="str">
        <f t="shared" si="87"/>
        <v>GPA</v>
      </c>
    </row>
    <row r="5626" spans="1:11" ht="15" customHeight="1">
      <c r="A5626" s="1">
        <v>8</v>
      </c>
      <c r="B5626" s="1">
        <v>7801</v>
      </c>
      <c r="C5626" s="1" t="s">
        <v>53</v>
      </c>
      <c r="D5626" s="1" t="s">
        <v>2125</v>
      </c>
      <c r="E5626" s="1" t="s">
        <v>2126</v>
      </c>
      <c r="F5626" s="1">
        <v>6173</v>
      </c>
      <c r="G5626" s="1">
        <v>130.99</v>
      </c>
      <c r="H5626" s="1">
        <v>47</v>
      </c>
      <c r="I5626" s="1">
        <v>0</v>
      </c>
      <c r="J5626" s="1" t="s">
        <v>48</v>
      </c>
      <c r="K5626" s="9" t="str">
        <f t="shared" si="87"/>
        <v>GPA</v>
      </c>
    </row>
    <row r="5627" spans="1:11" ht="15" customHeight="1">
      <c r="A5627" s="1">
        <v>8</v>
      </c>
      <c r="B5627" s="1">
        <v>7801</v>
      </c>
      <c r="C5627" s="1" t="s">
        <v>53</v>
      </c>
      <c r="D5627" s="1" t="s">
        <v>2127</v>
      </c>
      <c r="E5627" s="1" t="s">
        <v>2128</v>
      </c>
      <c r="F5627" s="1">
        <v>5080</v>
      </c>
      <c r="G5627" s="1">
        <v>103.35</v>
      </c>
      <c r="H5627" s="1">
        <v>49</v>
      </c>
      <c r="I5627" s="1">
        <v>0</v>
      </c>
      <c r="J5627" s="1" t="s">
        <v>48</v>
      </c>
      <c r="K5627" s="9" t="str">
        <f t="shared" si="87"/>
        <v>GPA</v>
      </c>
    </row>
    <row r="5628" spans="1:11" ht="15" customHeight="1">
      <c r="A5628" s="1">
        <v>8</v>
      </c>
      <c r="B5628" s="1">
        <v>7801</v>
      </c>
      <c r="C5628" s="1" t="s">
        <v>53</v>
      </c>
      <c r="D5628" s="1" t="s">
        <v>2129</v>
      </c>
      <c r="E5628" s="1" t="s">
        <v>2130</v>
      </c>
      <c r="F5628" s="1">
        <v>3310</v>
      </c>
      <c r="G5628" s="1">
        <v>104.93</v>
      </c>
      <c r="H5628" s="1">
        <v>32</v>
      </c>
      <c r="I5628" s="1">
        <v>0</v>
      </c>
      <c r="J5628" s="1" t="s">
        <v>48</v>
      </c>
      <c r="K5628" s="9" t="str">
        <f t="shared" si="87"/>
        <v>GPA</v>
      </c>
    </row>
    <row r="5629" spans="1:11" ht="15" customHeight="1">
      <c r="A5629" s="1">
        <v>8</v>
      </c>
      <c r="B5629" s="1">
        <v>7801</v>
      </c>
      <c r="C5629" s="1" t="s">
        <v>53</v>
      </c>
      <c r="D5629" s="1" t="s">
        <v>2131</v>
      </c>
      <c r="E5629" s="1" t="s">
        <v>2132</v>
      </c>
      <c r="F5629" s="1">
        <v>6538</v>
      </c>
      <c r="G5629" s="1">
        <v>104.59</v>
      </c>
      <c r="H5629" s="1">
        <v>63</v>
      </c>
      <c r="I5629" s="1">
        <v>0</v>
      </c>
      <c r="J5629" s="1" t="s">
        <v>48</v>
      </c>
      <c r="K5629" s="9" t="str">
        <f t="shared" si="87"/>
        <v>GPA</v>
      </c>
    </row>
    <row r="5630" spans="1:11" ht="15" customHeight="1">
      <c r="A5630" s="1">
        <v>8</v>
      </c>
      <c r="B5630" s="1">
        <v>7801</v>
      </c>
      <c r="C5630" s="1" t="s">
        <v>53</v>
      </c>
      <c r="D5630" s="1" t="s">
        <v>4360</v>
      </c>
      <c r="E5630" s="1" t="s">
        <v>4361</v>
      </c>
      <c r="F5630" s="1">
        <v>3064</v>
      </c>
      <c r="G5630" s="1">
        <v>79.569999999999993</v>
      </c>
      <c r="H5630" s="1">
        <v>39</v>
      </c>
      <c r="I5630" s="1">
        <v>0</v>
      </c>
      <c r="J5630" s="1" t="s">
        <v>48</v>
      </c>
      <c r="K5630" s="9" t="str">
        <f t="shared" si="87"/>
        <v>GPA</v>
      </c>
    </row>
    <row r="5631" spans="1:11" ht="15" customHeight="1">
      <c r="A5631" s="1">
        <v>8</v>
      </c>
      <c r="B5631" s="1">
        <v>7801</v>
      </c>
      <c r="C5631" s="1" t="s">
        <v>20</v>
      </c>
      <c r="D5631" s="1" t="s">
        <v>4362</v>
      </c>
      <c r="E5631" s="1" t="s">
        <v>4363</v>
      </c>
      <c r="F5631" s="1">
        <v>91</v>
      </c>
      <c r="G5631" s="1">
        <v>2.88</v>
      </c>
      <c r="H5631" s="1">
        <v>32</v>
      </c>
      <c r="I5631" s="1">
        <v>0</v>
      </c>
      <c r="J5631" s="1" t="s">
        <v>48</v>
      </c>
      <c r="K5631" s="9" t="str">
        <f t="shared" si="87"/>
        <v>GPA</v>
      </c>
    </row>
    <row r="5632" spans="1:11" ht="15" customHeight="1">
      <c r="A5632" s="1">
        <v>8</v>
      </c>
      <c r="B5632" s="1">
        <v>7801</v>
      </c>
      <c r="C5632" s="1" t="s">
        <v>53</v>
      </c>
      <c r="D5632" s="1" t="s">
        <v>4362</v>
      </c>
      <c r="E5632" s="1" t="s">
        <v>4363</v>
      </c>
      <c r="F5632" s="1">
        <v>3943</v>
      </c>
      <c r="G5632" s="1">
        <v>93.54</v>
      </c>
      <c r="H5632" s="1">
        <v>42</v>
      </c>
      <c r="I5632" s="1">
        <v>0</v>
      </c>
      <c r="J5632" s="1" t="s">
        <v>48</v>
      </c>
      <c r="K5632" s="9" t="str">
        <f t="shared" si="87"/>
        <v>GPA</v>
      </c>
    </row>
    <row r="5633" spans="1:11" ht="15" customHeight="1">
      <c r="A5633" s="1">
        <v>8</v>
      </c>
      <c r="B5633" s="1">
        <v>7801</v>
      </c>
      <c r="C5633" s="1" t="s">
        <v>53</v>
      </c>
      <c r="D5633" s="1" t="s">
        <v>2133</v>
      </c>
      <c r="E5633" s="1" t="s">
        <v>2134</v>
      </c>
      <c r="F5633" s="1">
        <v>5160</v>
      </c>
      <c r="G5633" s="1">
        <v>125.46</v>
      </c>
      <c r="H5633" s="1">
        <v>41</v>
      </c>
      <c r="I5633" s="1">
        <v>0</v>
      </c>
      <c r="J5633" s="1" t="s">
        <v>48</v>
      </c>
      <c r="K5633" s="9" t="str">
        <f t="shared" si="87"/>
        <v>GPA</v>
      </c>
    </row>
    <row r="5634" spans="1:11" ht="15" customHeight="1">
      <c r="A5634" s="1">
        <v>8</v>
      </c>
      <c r="B5634" s="1">
        <v>7801</v>
      </c>
      <c r="C5634" s="1" t="s">
        <v>53</v>
      </c>
      <c r="D5634" s="1" t="s">
        <v>4364</v>
      </c>
      <c r="E5634" s="1" t="s">
        <v>4365</v>
      </c>
      <c r="F5634" s="1">
        <v>4086</v>
      </c>
      <c r="G5634" s="1">
        <v>103.25</v>
      </c>
      <c r="H5634" s="1">
        <v>40</v>
      </c>
      <c r="I5634" s="1">
        <v>0</v>
      </c>
      <c r="J5634" s="1" t="s">
        <v>48</v>
      </c>
      <c r="K5634" s="9" t="str">
        <f t="shared" ref="K5634:K5697" si="88">IF(J5634&lt;&gt;"",IF(OR(UPPER(J5634)="TERCEIRO",UPPER(J5634)="TERCEIRA"),"TERCEIRA",IF(UPPER(J5634)="GPA","GPA",J5634)),IF(LEFT(D5634,1)="T","TERCEIRA","GPA"))</f>
        <v>GPA</v>
      </c>
    </row>
    <row r="5635" spans="1:11" ht="15" customHeight="1">
      <c r="A5635" s="1">
        <v>8</v>
      </c>
      <c r="B5635" s="1">
        <v>7801</v>
      </c>
      <c r="C5635" s="1" t="s">
        <v>53</v>
      </c>
      <c r="D5635" s="1" t="s">
        <v>4366</v>
      </c>
      <c r="E5635" s="1" t="s">
        <v>4367</v>
      </c>
      <c r="F5635" s="1">
        <v>3389</v>
      </c>
      <c r="G5635" s="1">
        <v>69.58</v>
      </c>
      <c r="H5635" s="1">
        <v>49</v>
      </c>
      <c r="I5635" s="1">
        <v>0</v>
      </c>
      <c r="J5635" s="1" t="s">
        <v>48</v>
      </c>
      <c r="K5635" s="9" t="str">
        <f t="shared" si="88"/>
        <v>GPA</v>
      </c>
    </row>
    <row r="5636" spans="1:11" ht="15" customHeight="1">
      <c r="A5636" s="1">
        <v>8</v>
      </c>
      <c r="B5636" s="1">
        <v>7801</v>
      </c>
      <c r="C5636" s="1" t="s">
        <v>53</v>
      </c>
      <c r="D5636" s="1" t="s">
        <v>2135</v>
      </c>
      <c r="E5636" s="1" t="s">
        <v>2136</v>
      </c>
      <c r="F5636" s="1">
        <v>4446</v>
      </c>
      <c r="G5636" s="1">
        <v>105.31</v>
      </c>
      <c r="H5636" s="1">
        <v>42</v>
      </c>
      <c r="I5636" s="1">
        <v>0</v>
      </c>
      <c r="J5636" s="1" t="s">
        <v>48</v>
      </c>
      <c r="K5636" s="9" t="str">
        <f t="shared" si="88"/>
        <v>GPA</v>
      </c>
    </row>
    <row r="5637" spans="1:11" ht="15" customHeight="1">
      <c r="A5637" s="1">
        <v>8</v>
      </c>
      <c r="B5637" s="1">
        <v>7801</v>
      </c>
      <c r="C5637" s="1" t="s">
        <v>53</v>
      </c>
      <c r="D5637" s="1" t="s">
        <v>4368</v>
      </c>
      <c r="E5637" s="1" t="s">
        <v>4369</v>
      </c>
      <c r="F5637" s="1">
        <v>2834</v>
      </c>
      <c r="G5637" s="1">
        <v>71.430000000000007</v>
      </c>
      <c r="H5637" s="1">
        <v>40</v>
      </c>
      <c r="I5637" s="1">
        <v>0</v>
      </c>
      <c r="J5637" s="1" t="s">
        <v>48</v>
      </c>
      <c r="K5637" s="9" t="str">
        <f t="shared" si="88"/>
        <v>GPA</v>
      </c>
    </row>
    <row r="5638" spans="1:11" ht="15" customHeight="1">
      <c r="A5638" s="1">
        <v>8</v>
      </c>
      <c r="B5638" s="1">
        <v>7801</v>
      </c>
      <c r="C5638" s="1" t="s">
        <v>53</v>
      </c>
      <c r="D5638" s="1" t="s">
        <v>4370</v>
      </c>
      <c r="E5638" s="1" t="s">
        <v>4371</v>
      </c>
      <c r="F5638" s="1">
        <v>3103</v>
      </c>
      <c r="G5638" s="1">
        <v>65.3</v>
      </c>
      <c r="H5638" s="1">
        <v>48</v>
      </c>
      <c r="I5638" s="1">
        <v>0</v>
      </c>
      <c r="J5638" s="1" t="s">
        <v>48</v>
      </c>
      <c r="K5638" s="9" t="str">
        <f t="shared" si="88"/>
        <v>GPA</v>
      </c>
    </row>
    <row r="5639" spans="1:11" ht="15" customHeight="1">
      <c r="A5639" s="1">
        <v>8</v>
      </c>
      <c r="B5639" s="1">
        <v>7801</v>
      </c>
      <c r="C5639" s="1" t="s">
        <v>20</v>
      </c>
      <c r="D5639" s="1" t="s">
        <v>4372</v>
      </c>
      <c r="E5639" s="1" t="s">
        <v>4373</v>
      </c>
      <c r="F5639" s="1">
        <v>247</v>
      </c>
      <c r="G5639" s="1">
        <v>39.119999999999997</v>
      </c>
      <c r="H5639" s="1">
        <v>6</v>
      </c>
      <c r="I5639" s="1">
        <v>0</v>
      </c>
      <c r="J5639" s="1" t="s">
        <v>48</v>
      </c>
      <c r="K5639" s="9" t="str">
        <f t="shared" si="88"/>
        <v>GPA</v>
      </c>
    </row>
    <row r="5640" spans="1:11" ht="15" customHeight="1">
      <c r="A5640" s="1">
        <v>8</v>
      </c>
      <c r="B5640" s="1">
        <v>7801</v>
      </c>
      <c r="C5640" s="1" t="s">
        <v>53</v>
      </c>
      <c r="D5640" s="1" t="s">
        <v>4372</v>
      </c>
      <c r="E5640" s="1" t="s">
        <v>4373</v>
      </c>
      <c r="F5640" s="1">
        <v>2522</v>
      </c>
      <c r="G5640" s="1">
        <v>65.849999999999994</v>
      </c>
      <c r="H5640" s="1">
        <v>38</v>
      </c>
      <c r="I5640" s="1">
        <v>0</v>
      </c>
      <c r="J5640" s="1" t="s">
        <v>48</v>
      </c>
      <c r="K5640" s="9" t="str">
        <f t="shared" si="88"/>
        <v>GPA</v>
      </c>
    </row>
    <row r="5641" spans="1:11" ht="15" customHeight="1">
      <c r="A5641" s="1">
        <v>8</v>
      </c>
      <c r="B5641" s="1">
        <v>7801</v>
      </c>
      <c r="C5641" s="1" t="s">
        <v>53</v>
      </c>
      <c r="D5641" s="1" t="s">
        <v>2137</v>
      </c>
      <c r="E5641" s="1" t="s">
        <v>2138</v>
      </c>
      <c r="F5641" s="1">
        <v>7183</v>
      </c>
      <c r="G5641" s="1">
        <v>107.64</v>
      </c>
      <c r="H5641" s="1">
        <v>67</v>
      </c>
      <c r="I5641" s="1">
        <v>0</v>
      </c>
      <c r="J5641" s="1" t="s">
        <v>48</v>
      </c>
      <c r="K5641" s="9" t="str">
        <f t="shared" si="88"/>
        <v>GPA</v>
      </c>
    </row>
    <row r="5642" spans="1:11" ht="15" customHeight="1">
      <c r="A5642" s="1">
        <v>8</v>
      </c>
      <c r="B5642" s="1">
        <v>7801</v>
      </c>
      <c r="C5642" s="1" t="s">
        <v>53</v>
      </c>
      <c r="D5642" s="1" t="s">
        <v>4374</v>
      </c>
      <c r="E5642" s="1" t="s">
        <v>4375</v>
      </c>
      <c r="F5642" s="1">
        <v>5164</v>
      </c>
      <c r="G5642" s="1">
        <v>109.24</v>
      </c>
      <c r="H5642" s="1">
        <v>47</v>
      </c>
      <c r="I5642" s="1">
        <v>0</v>
      </c>
      <c r="J5642" s="1" t="s">
        <v>48</v>
      </c>
      <c r="K5642" s="9" t="str">
        <f t="shared" si="88"/>
        <v>GPA</v>
      </c>
    </row>
    <row r="5643" spans="1:11" ht="15" customHeight="1">
      <c r="A5643" s="1">
        <v>8</v>
      </c>
      <c r="B5643" s="1">
        <v>7801</v>
      </c>
      <c r="C5643" s="1" t="s">
        <v>53</v>
      </c>
      <c r="D5643" s="1" t="s">
        <v>2139</v>
      </c>
      <c r="E5643" s="1" t="s">
        <v>2140</v>
      </c>
      <c r="F5643" s="1">
        <v>9877</v>
      </c>
      <c r="G5643" s="1">
        <v>140.66</v>
      </c>
      <c r="H5643" s="1">
        <v>70</v>
      </c>
      <c r="I5643" s="1">
        <v>0</v>
      </c>
      <c r="J5643" s="1" t="s">
        <v>48</v>
      </c>
      <c r="K5643" s="9" t="str">
        <f t="shared" si="88"/>
        <v>GPA</v>
      </c>
    </row>
    <row r="5644" spans="1:11" ht="15" customHeight="1">
      <c r="A5644" s="1">
        <v>8</v>
      </c>
      <c r="B5644" s="1">
        <v>7801</v>
      </c>
      <c r="C5644" s="1" t="s">
        <v>53</v>
      </c>
      <c r="D5644" s="1" t="s">
        <v>2141</v>
      </c>
      <c r="E5644" s="1" t="s">
        <v>2142</v>
      </c>
      <c r="F5644" s="1">
        <v>7927</v>
      </c>
      <c r="G5644" s="1">
        <v>116.73</v>
      </c>
      <c r="H5644" s="1">
        <v>68</v>
      </c>
      <c r="I5644" s="1">
        <v>0</v>
      </c>
      <c r="J5644" s="1" t="s">
        <v>48</v>
      </c>
      <c r="K5644" s="9" t="str">
        <f t="shared" si="88"/>
        <v>GPA</v>
      </c>
    </row>
    <row r="5645" spans="1:11" ht="15" customHeight="1">
      <c r="A5645" s="1">
        <v>8</v>
      </c>
      <c r="B5645" s="1">
        <v>7801</v>
      </c>
      <c r="C5645" s="1" t="s">
        <v>53</v>
      </c>
      <c r="D5645" s="1" t="s">
        <v>4376</v>
      </c>
      <c r="E5645" s="1" t="s">
        <v>4377</v>
      </c>
      <c r="F5645" s="1">
        <v>3260</v>
      </c>
      <c r="G5645" s="1">
        <v>49.25</v>
      </c>
      <c r="H5645" s="1">
        <v>66</v>
      </c>
      <c r="I5645" s="1">
        <v>0</v>
      </c>
      <c r="J5645" s="1" t="s">
        <v>48</v>
      </c>
      <c r="K5645" s="9" t="str">
        <f t="shared" si="88"/>
        <v>GPA</v>
      </c>
    </row>
    <row r="5646" spans="1:11" ht="15" customHeight="1">
      <c r="A5646" s="1">
        <v>8</v>
      </c>
      <c r="B5646" s="1">
        <v>7801</v>
      </c>
      <c r="C5646" s="1" t="s">
        <v>53</v>
      </c>
      <c r="D5646" s="1" t="s">
        <v>2143</v>
      </c>
      <c r="E5646" s="1" t="s">
        <v>2144</v>
      </c>
      <c r="F5646" s="1">
        <v>7752</v>
      </c>
      <c r="G5646" s="1">
        <v>142.12</v>
      </c>
      <c r="H5646" s="1">
        <v>55</v>
      </c>
      <c r="I5646" s="1">
        <v>0</v>
      </c>
      <c r="J5646" s="1" t="s">
        <v>48</v>
      </c>
      <c r="K5646" s="9" t="str">
        <f t="shared" si="88"/>
        <v>GPA</v>
      </c>
    </row>
    <row r="5647" spans="1:11" ht="15" customHeight="1">
      <c r="A5647" s="1">
        <v>8</v>
      </c>
      <c r="B5647" s="1">
        <v>7801</v>
      </c>
      <c r="C5647" s="1" t="s">
        <v>53</v>
      </c>
      <c r="D5647" s="1" t="s">
        <v>4378</v>
      </c>
      <c r="E5647" s="1" t="s">
        <v>4379</v>
      </c>
      <c r="F5647" s="1">
        <v>2844</v>
      </c>
      <c r="G5647" s="1">
        <v>48.3</v>
      </c>
      <c r="H5647" s="1">
        <v>59</v>
      </c>
      <c r="I5647" s="1">
        <v>0</v>
      </c>
      <c r="J5647" s="1" t="s">
        <v>48</v>
      </c>
      <c r="K5647" s="9" t="str">
        <f t="shared" si="88"/>
        <v>GPA</v>
      </c>
    </row>
    <row r="5648" spans="1:11" ht="15" customHeight="1">
      <c r="A5648" s="1">
        <v>8</v>
      </c>
      <c r="B5648" s="1">
        <v>7801</v>
      </c>
      <c r="C5648" s="1" t="s">
        <v>53</v>
      </c>
      <c r="D5648" s="1" t="s">
        <v>2145</v>
      </c>
      <c r="E5648" s="1" t="s">
        <v>2146</v>
      </c>
      <c r="F5648" s="1">
        <v>3453</v>
      </c>
      <c r="G5648" s="1">
        <v>127.37</v>
      </c>
      <c r="H5648" s="1">
        <v>27</v>
      </c>
      <c r="I5648" s="1">
        <v>0</v>
      </c>
      <c r="J5648" s="1" t="s">
        <v>48</v>
      </c>
      <c r="K5648" s="9" t="str">
        <f t="shared" si="88"/>
        <v>GPA</v>
      </c>
    </row>
    <row r="5649" spans="1:11" ht="15" customHeight="1">
      <c r="A5649" s="1">
        <v>8</v>
      </c>
      <c r="B5649" s="1">
        <v>7801</v>
      </c>
      <c r="C5649" s="1" t="s">
        <v>53</v>
      </c>
      <c r="D5649" s="1" t="s">
        <v>4380</v>
      </c>
      <c r="E5649" s="1" t="s">
        <v>4381</v>
      </c>
      <c r="F5649" s="1">
        <v>4395</v>
      </c>
      <c r="G5649" s="1">
        <v>125.18</v>
      </c>
      <c r="H5649" s="1">
        <v>35</v>
      </c>
      <c r="I5649" s="1">
        <v>0</v>
      </c>
      <c r="J5649" s="1" t="s">
        <v>48</v>
      </c>
      <c r="K5649" s="9" t="str">
        <f t="shared" si="88"/>
        <v>GPA</v>
      </c>
    </row>
    <row r="5650" spans="1:11" ht="15" customHeight="1">
      <c r="A5650" s="1">
        <v>8</v>
      </c>
      <c r="B5650" s="1">
        <v>7801</v>
      </c>
      <c r="C5650" s="1" t="s">
        <v>53</v>
      </c>
      <c r="D5650" s="1" t="s">
        <v>4382</v>
      </c>
      <c r="E5650" s="1" t="s">
        <v>4383</v>
      </c>
      <c r="F5650" s="1">
        <v>3037</v>
      </c>
      <c r="G5650" s="1">
        <v>93.09</v>
      </c>
      <c r="H5650" s="1">
        <v>33</v>
      </c>
      <c r="I5650" s="1">
        <v>0</v>
      </c>
      <c r="J5650" s="1" t="s">
        <v>48</v>
      </c>
      <c r="K5650" s="9" t="str">
        <f t="shared" si="88"/>
        <v>GPA</v>
      </c>
    </row>
    <row r="5651" spans="1:11" ht="15" customHeight="1">
      <c r="A5651" s="1">
        <v>8</v>
      </c>
      <c r="B5651" s="1">
        <v>7801</v>
      </c>
      <c r="C5651" s="1" t="s">
        <v>53</v>
      </c>
      <c r="D5651" s="1" t="s">
        <v>4384</v>
      </c>
      <c r="E5651" s="1" t="s">
        <v>4385</v>
      </c>
      <c r="F5651" s="1">
        <v>978</v>
      </c>
      <c r="G5651" s="1">
        <v>58.42</v>
      </c>
      <c r="H5651" s="1">
        <v>17</v>
      </c>
      <c r="I5651" s="1">
        <v>0</v>
      </c>
      <c r="J5651" s="1" t="s">
        <v>48</v>
      </c>
      <c r="K5651" s="9" t="str">
        <f t="shared" si="88"/>
        <v>GPA</v>
      </c>
    </row>
    <row r="5652" spans="1:11" ht="15" customHeight="1">
      <c r="A5652" s="1">
        <v>8</v>
      </c>
      <c r="B5652" s="1">
        <v>7801</v>
      </c>
      <c r="C5652" s="1" t="s">
        <v>53</v>
      </c>
      <c r="D5652" s="1" t="s">
        <v>4386</v>
      </c>
      <c r="E5652" s="1" t="s">
        <v>4387</v>
      </c>
      <c r="F5652" s="1">
        <v>4125</v>
      </c>
      <c r="G5652" s="1">
        <v>95.25</v>
      </c>
      <c r="H5652" s="1">
        <v>43</v>
      </c>
      <c r="I5652" s="1">
        <v>0</v>
      </c>
      <c r="J5652" s="1" t="s">
        <v>48</v>
      </c>
      <c r="K5652" s="9" t="str">
        <f t="shared" si="88"/>
        <v>GPA</v>
      </c>
    </row>
    <row r="5653" spans="1:11" ht="15" customHeight="1">
      <c r="A5653" s="1">
        <v>8</v>
      </c>
      <c r="B5653" s="1">
        <v>7801</v>
      </c>
      <c r="C5653" s="1" t="s">
        <v>53</v>
      </c>
      <c r="D5653" s="1" t="s">
        <v>4388</v>
      </c>
      <c r="E5653" s="1" t="s">
        <v>4389</v>
      </c>
      <c r="F5653" s="1">
        <v>3132</v>
      </c>
      <c r="G5653" s="1">
        <v>73.39</v>
      </c>
      <c r="H5653" s="1">
        <v>43</v>
      </c>
      <c r="I5653" s="1">
        <v>0</v>
      </c>
      <c r="J5653" s="1" t="s">
        <v>48</v>
      </c>
      <c r="K5653" s="9" t="str">
        <f t="shared" si="88"/>
        <v>GPA</v>
      </c>
    </row>
    <row r="5654" spans="1:11" ht="15" customHeight="1">
      <c r="A5654" s="1">
        <v>8</v>
      </c>
      <c r="B5654" s="1">
        <v>7801</v>
      </c>
      <c r="C5654" s="1" t="s">
        <v>53</v>
      </c>
      <c r="D5654" s="1" t="s">
        <v>4390</v>
      </c>
      <c r="E5654" s="1" t="s">
        <v>4391</v>
      </c>
      <c r="F5654" s="1">
        <v>3812</v>
      </c>
      <c r="G5654" s="1">
        <v>68.34</v>
      </c>
      <c r="H5654" s="1">
        <v>56</v>
      </c>
      <c r="I5654" s="1">
        <v>0</v>
      </c>
      <c r="J5654" s="1" t="s">
        <v>48</v>
      </c>
      <c r="K5654" s="9" t="str">
        <f t="shared" si="88"/>
        <v>GPA</v>
      </c>
    </row>
    <row r="5655" spans="1:11" ht="15" customHeight="1">
      <c r="A5655" s="1">
        <v>8</v>
      </c>
      <c r="B5655" s="1">
        <v>7801</v>
      </c>
      <c r="C5655" s="1" t="s">
        <v>53</v>
      </c>
      <c r="D5655" s="1" t="s">
        <v>4392</v>
      </c>
      <c r="E5655" s="1" t="s">
        <v>4393</v>
      </c>
      <c r="F5655" s="1">
        <v>2731</v>
      </c>
      <c r="G5655" s="1">
        <v>66.56</v>
      </c>
      <c r="H5655" s="1">
        <v>41</v>
      </c>
      <c r="I5655" s="1">
        <v>0</v>
      </c>
      <c r="J5655" s="1" t="s">
        <v>48</v>
      </c>
      <c r="K5655" s="9" t="str">
        <f t="shared" si="88"/>
        <v>GPA</v>
      </c>
    </row>
    <row r="5656" spans="1:11" ht="15" customHeight="1">
      <c r="A5656" s="1">
        <v>8</v>
      </c>
      <c r="B5656" s="1">
        <v>7801</v>
      </c>
      <c r="C5656" s="1" t="s">
        <v>53</v>
      </c>
      <c r="D5656" s="1" t="s">
        <v>4394</v>
      </c>
      <c r="E5656" s="1" t="s">
        <v>4395</v>
      </c>
      <c r="F5656" s="1">
        <v>1950</v>
      </c>
      <c r="G5656" s="1">
        <v>64.319999999999993</v>
      </c>
      <c r="H5656" s="1">
        <v>30</v>
      </c>
      <c r="I5656" s="1">
        <v>0</v>
      </c>
      <c r="J5656" s="1" t="s">
        <v>48</v>
      </c>
      <c r="K5656" s="9" t="str">
        <f t="shared" si="88"/>
        <v>GPA</v>
      </c>
    </row>
    <row r="5657" spans="1:11" ht="15" customHeight="1">
      <c r="A5657" s="1">
        <v>8</v>
      </c>
      <c r="B5657" s="1">
        <v>7801</v>
      </c>
      <c r="C5657" s="1" t="s">
        <v>53</v>
      </c>
      <c r="D5657" s="1" t="s">
        <v>4396</v>
      </c>
      <c r="E5657" s="1" t="s">
        <v>4397</v>
      </c>
      <c r="F5657" s="1">
        <v>29</v>
      </c>
      <c r="G5657" s="1">
        <v>1.34</v>
      </c>
      <c r="H5657" s="1">
        <v>22</v>
      </c>
      <c r="I5657" s="1">
        <v>0</v>
      </c>
      <c r="J5657" s="1" t="s">
        <v>48</v>
      </c>
      <c r="K5657" s="9" t="str">
        <f t="shared" si="88"/>
        <v>GPA</v>
      </c>
    </row>
    <row r="5658" spans="1:11" ht="15" customHeight="1">
      <c r="A5658" s="1">
        <v>8</v>
      </c>
      <c r="B5658" s="1">
        <v>7801</v>
      </c>
      <c r="C5658" s="1" t="s">
        <v>53</v>
      </c>
      <c r="D5658" s="1" t="s">
        <v>4398</v>
      </c>
      <c r="E5658" s="1" t="s">
        <v>4399</v>
      </c>
      <c r="F5658" s="1">
        <v>4732</v>
      </c>
      <c r="G5658" s="1">
        <v>78.64</v>
      </c>
      <c r="H5658" s="1">
        <v>60</v>
      </c>
      <c r="I5658" s="1">
        <v>0</v>
      </c>
      <c r="J5658" s="1" t="s">
        <v>48</v>
      </c>
      <c r="K5658" s="9" t="str">
        <f t="shared" si="88"/>
        <v>GPA</v>
      </c>
    </row>
    <row r="5659" spans="1:11" ht="15" customHeight="1">
      <c r="A5659" s="1">
        <v>8</v>
      </c>
      <c r="B5659" s="1">
        <v>7801</v>
      </c>
      <c r="C5659" s="1" t="s">
        <v>53</v>
      </c>
      <c r="D5659" s="1" t="s">
        <v>4400</v>
      </c>
      <c r="E5659" s="1" t="s">
        <v>4401</v>
      </c>
      <c r="F5659" s="1">
        <v>2454</v>
      </c>
      <c r="G5659" s="1">
        <v>32.979999999999997</v>
      </c>
      <c r="H5659" s="1">
        <v>74</v>
      </c>
      <c r="I5659" s="1">
        <v>0</v>
      </c>
      <c r="J5659" s="1" t="s">
        <v>48</v>
      </c>
      <c r="K5659" s="9" t="str">
        <f t="shared" si="88"/>
        <v>GPA</v>
      </c>
    </row>
    <row r="5660" spans="1:11" ht="15" customHeight="1">
      <c r="A5660" s="1">
        <v>8</v>
      </c>
      <c r="B5660" s="1">
        <v>7801</v>
      </c>
      <c r="C5660" s="1" t="s">
        <v>53</v>
      </c>
      <c r="D5660" s="1" t="s">
        <v>4402</v>
      </c>
      <c r="E5660" s="1" t="s">
        <v>4403</v>
      </c>
      <c r="F5660" s="1">
        <v>1441</v>
      </c>
      <c r="G5660" s="1">
        <v>54.48</v>
      </c>
      <c r="H5660" s="1">
        <v>26</v>
      </c>
      <c r="I5660" s="1">
        <v>0</v>
      </c>
      <c r="J5660" s="1" t="s">
        <v>48</v>
      </c>
      <c r="K5660" s="9" t="str">
        <f t="shared" si="88"/>
        <v>GPA</v>
      </c>
    </row>
    <row r="5661" spans="1:11" ht="15" customHeight="1">
      <c r="A5661" s="1">
        <v>8</v>
      </c>
      <c r="B5661" s="1">
        <v>7801</v>
      </c>
      <c r="C5661" s="1" t="s">
        <v>53</v>
      </c>
      <c r="D5661" s="1" t="s">
        <v>4404</v>
      </c>
      <c r="E5661" s="1" t="s">
        <v>4405</v>
      </c>
      <c r="F5661" s="1">
        <v>202</v>
      </c>
      <c r="G5661" s="1">
        <v>7.82</v>
      </c>
      <c r="H5661" s="1">
        <v>26</v>
      </c>
      <c r="I5661" s="1">
        <v>0</v>
      </c>
      <c r="J5661" s="1" t="s">
        <v>48</v>
      </c>
      <c r="K5661" s="9" t="str">
        <f t="shared" si="88"/>
        <v>GPA</v>
      </c>
    </row>
    <row r="5662" spans="1:11" ht="15" customHeight="1">
      <c r="A5662" s="1">
        <v>8</v>
      </c>
      <c r="B5662" s="1">
        <v>7801</v>
      </c>
      <c r="C5662" s="1" t="s">
        <v>53</v>
      </c>
      <c r="D5662" s="1" t="s">
        <v>4406</v>
      </c>
      <c r="E5662" s="1" t="s">
        <v>4407</v>
      </c>
      <c r="F5662" s="1">
        <v>2537</v>
      </c>
      <c r="G5662" s="1">
        <v>67.73</v>
      </c>
      <c r="H5662" s="1">
        <v>37</v>
      </c>
      <c r="I5662" s="1">
        <v>0</v>
      </c>
      <c r="J5662" s="1" t="s">
        <v>48</v>
      </c>
      <c r="K5662" s="9" t="str">
        <f t="shared" si="88"/>
        <v>GPA</v>
      </c>
    </row>
    <row r="5663" spans="1:11" ht="15" customHeight="1">
      <c r="A5663" s="1">
        <v>8</v>
      </c>
      <c r="B5663" s="1">
        <v>7801</v>
      </c>
      <c r="C5663" s="1" t="s">
        <v>53</v>
      </c>
      <c r="D5663" s="1" t="s">
        <v>4408</v>
      </c>
      <c r="E5663" s="1" t="s">
        <v>4409</v>
      </c>
      <c r="F5663" s="1">
        <v>670</v>
      </c>
      <c r="G5663" s="1">
        <v>23.37</v>
      </c>
      <c r="H5663" s="1">
        <v>29</v>
      </c>
      <c r="I5663" s="1">
        <v>0</v>
      </c>
      <c r="J5663" s="1" t="s">
        <v>48</v>
      </c>
      <c r="K5663" s="9" t="str">
        <f t="shared" si="88"/>
        <v>GPA</v>
      </c>
    </row>
    <row r="5664" spans="1:11" ht="15" customHeight="1">
      <c r="A5664" s="1">
        <v>8</v>
      </c>
      <c r="B5664" s="1">
        <v>7801</v>
      </c>
      <c r="C5664" s="1" t="s">
        <v>53</v>
      </c>
      <c r="D5664" s="1" t="s">
        <v>4410</v>
      </c>
      <c r="E5664" s="1" t="s">
        <v>4411</v>
      </c>
      <c r="F5664" s="1">
        <v>1004</v>
      </c>
      <c r="G5664" s="1">
        <v>31.21</v>
      </c>
      <c r="H5664" s="1">
        <v>32</v>
      </c>
      <c r="I5664" s="1">
        <v>0</v>
      </c>
      <c r="J5664" s="1" t="s">
        <v>48</v>
      </c>
      <c r="K5664" s="9" t="str">
        <f t="shared" si="88"/>
        <v>GPA</v>
      </c>
    </row>
    <row r="5665" spans="1:11" ht="15" customHeight="1">
      <c r="A5665" s="1">
        <v>8</v>
      </c>
      <c r="B5665" s="1">
        <v>7801</v>
      </c>
      <c r="C5665" s="1" t="s">
        <v>53</v>
      </c>
      <c r="D5665" s="1" t="s">
        <v>4412</v>
      </c>
      <c r="E5665" s="1" t="s">
        <v>4413</v>
      </c>
      <c r="F5665" s="1">
        <v>905</v>
      </c>
      <c r="G5665" s="1">
        <v>25.03</v>
      </c>
      <c r="H5665" s="1">
        <v>36</v>
      </c>
      <c r="I5665" s="1">
        <v>0</v>
      </c>
      <c r="J5665" s="1" t="s">
        <v>48</v>
      </c>
      <c r="K5665" s="9" t="str">
        <f t="shared" si="88"/>
        <v>GPA</v>
      </c>
    </row>
    <row r="5666" spans="1:11" ht="15" customHeight="1">
      <c r="A5666" s="1">
        <v>8</v>
      </c>
      <c r="B5666" s="1">
        <v>7801</v>
      </c>
      <c r="C5666" s="1" t="s">
        <v>53</v>
      </c>
      <c r="D5666" s="1" t="s">
        <v>4414</v>
      </c>
      <c r="E5666" s="1" t="s">
        <v>4415</v>
      </c>
      <c r="F5666" s="1">
        <v>755</v>
      </c>
      <c r="G5666" s="1">
        <v>21.19</v>
      </c>
      <c r="H5666" s="1">
        <v>36</v>
      </c>
      <c r="I5666" s="1">
        <v>0</v>
      </c>
      <c r="J5666" s="1" t="s">
        <v>48</v>
      </c>
      <c r="K5666" s="9" t="str">
        <f t="shared" si="88"/>
        <v>GPA</v>
      </c>
    </row>
    <row r="5667" spans="1:11" ht="15" customHeight="1">
      <c r="A5667" s="1">
        <v>8</v>
      </c>
      <c r="B5667" s="1">
        <v>7801</v>
      </c>
      <c r="C5667" s="1" t="s">
        <v>53</v>
      </c>
      <c r="D5667" s="1" t="s">
        <v>4416</v>
      </c>
      <c r="E5667" s="1" t="s">
        <v>4417</v>
      </c>
      <c r="F5667" s="1">
        <v>2836</v>
      </c>
      <c r="G5667" s="1">
        <v>51.72</v>
      </c>
      <c r="H5667" s="1">
        <v>55</v>
      </c>
      <c r="I5667" s="1">
        <v>0</v>
      </c>
      <c r="J5667" s="1" t="s">
        <v>48</v>
      </c>
      <c r="K5667" s="9" t="str">
        <f t="shared" si="88"/>
        <v>GPA</v>
      </c>
    </row>
    <row r="5668" spans="1:11" ht="15" customHeight="1">
      <c r="A5668" s="1">
        <v>8</v>
      </c>
      <c r="B5668" s="1">
        <v>7801</v>
      </c>
      <c r="C5668" s="1" t="s">
        <v>53</v>
      </c>
      <c r="D5668" s="1" t="s">
        <v>4418</v>
      </c>
      <c r="E5668" s="1" t="s">
        <v>4419</v>
      </c>
      <c r="F5668" s="1">
        <v>2873</v>
      </c>
      <c r="G5668" s="1">
        <v>59.35</v>
      </c>
      <c r="H5668" s="1">
        <v>48</v>
      </c>
      <c r="I5668" s="1">
        <v>0</v>
      </c>
      <c r="J5668" s="1" t="s">
        <v>48</v>
      </c>
      <c r="K5668" s="9" t="str">
        <f t="shared" si="88"/>
        <v>GPA</v>
      </c>
    </row>
    <row r="5669" spans="1:11" ht="15" customHeight="1">
      <c r="A5669" s="1">
        <v>8</v>
      </c>
      <c r="B5669" s="1">
        <v>7801</v>
      </c>
      <c r="C5669" s="1" t="s">
        <v>53</v>
      </c>
      <c r="D5669" s="1" t="s">
        <v>4420</v>
      </c>
      <c r="E5669" s="1" t="s">
        <v>4421</v>
      </c>
      <c r="F5669" s="1">
        <v>338</v>
      </c>
      <c r="G5669" s="1">
        <v>17.8</v>
      </c>
      <c r="H5669" s="1">
        <v>19</v>
      </c>
      <c r="I5669" s="1">
        <v>0</v>
      </c>
      <c r="J5669" s="1" t="s">
        <v>48</v>
      </c>
      <c r="K5669" s="9" t="str">
        <f t="shared" si="88"/>
        <v>GPA</v>
      </c>
    </row>
    <row r="5670" spans="1:11" ht="15" customHeight="1">
      <c r="A5670" s="1">
        <v>8</v>
      </c>
      <c r="B5670" s="1">
        <v>7801</v>
      </c>
      <c r="C5670" s="1" t="s">
        <v>53</v>
      </c>
      <c r="D5670" s="1" t="s">
        <v>4422</v>
      </c>
      <c r="E5670" s="1" t="s">
        <v>4423</v>
      </c>
      <c r="F5670" s="1">
        <v>1130</v>
      </c>
      <c r="G5670" s="1">
        <v>32.43</v>
      </c>
      <c r="H5670" s="1">
        <v>35</v>
      </c>
      <c r="I5670" s="1">
        <v>0</v>
      </c>
      <c r="J5670" s="1" t="s">
        <v>48</v>
      </c>
      <c r="K5670" s="9" t="str">
        <f t="shared" si="88"/>
        <v>GPA</v>
      </c>
    </row>
    <row r="5671" spans="1:11" ht="15" customHeight="1">
      <c r="A5671" s="1">
        <v>8</v>
      </c>
      <c r="B5671" s="1">
        <v>7801</v>
      </c>
      <c r="C5671" s="1" t="s">
        <v>53</v>
      </c>
      <c r="D5671" s="1" t="s">
        <v>4424</v>
      </c>
      <c r="E5671" s="1" t="s">
        <v>4425</v>
      </c>
      <c r="F5671" s="1">
        <v>580</v>
      </c>
      <c r="G5671" s="1">
        <v>18.260000000000002</v>
      </c>
      <c r="H5671" s="1">
        <v>32</v>
      </c>
      <c r="I5671" s="1">
        <v>0</v>
      </c>
      <c r="J5671" s="1" t="s">
        <v>48</v>
      </c>
      <c r="K5671" s="9" t="str">
        <f t="shared" si="88"/>
        <v>GPA</v>
      </c>
    </row>
    <row r="5672" spans="1:11" ht="15" customHeight="1">
      <c r="A5672" s="1">
        <v>8</v>
      </c>
      <c r="B5672" s="1">
        <v>7801</v>
      </c>
      <c r="C5672" s="1" t="s">
        <v>53</v>
      </c>
      <c r="D5672" s="1" t="s">
        <v>4426</v>
      </c>
      <c r="E5672" s="1" t="s">
        <v>4427</v>
      </c>
      <c r="F5672" s="1">
        <v>1844</v>
      </c>
      <c r="G5672" s="1">
        <v>46.25</v>
      </c>
      <c r="H5672" s="1">
        <v>40</v>
      </c>
      <c r="I5672" s="1">
        <v>0</v>
      </c>
      <c r="J5672" s="1" t="s">
        <v>48</v>
      </c>
      <c r="K5672" s="9" t="str">
        <f t="shared" si="88"/>
        <v>GPA</v>
      </c>
    </row>
    <row r="5673" spans="1:11" ht="15" customHeight="1">
      <c r="A5673" s="1">
        <v>8</v>
      </c>
      <c r="B5673" s="1">
        <v>7801</v>
      </c>
      <c r="C5673" s="1" t="s">
        <v>53</v>
      </c>
      <c r="D5673" s="1" t="s">
        <v>4428</v>
      </c>
      <c r="E5673" s="1" t="s">
        <v>4429</v>
      </c>
      <c r="F5673" s="1">
        <v>1779</v>
      </c>
      <c r="G5673" s="1">
        <v>39.700000000000003</v>
      </c>
      <c r="H5673" s="1">
        <v>45</v>
      </c>
      <c r="I5673" s="1">
        <v>0</v>
      </c>
      <c r="J5673" s="1" t="s">
        <v>48</v>
      </c>
      <c r="K5673" s="9" t="str">
        <f t="shared" si="88"/>
        <v>GPA</v>
      </c>
    </row>
    <row r="5674" spans="1:11" ht="15" customHeight="1">
      <c r="A5674" s="1">
        <v>8</v>
      </c>
      <c r="B5674" s="1">
        <v>7801</v>
      </c>
      <c r="C5674" s="1" t="s">
        <v>53</v>
      </c>
      <c r="D5674" s="1" t="s">
        <v>4430</v>
      </c>
      <c r="E5674" s="1" t="s">
        <v>4431</v>
      </c>
      <c r="F5674" s="1">
        <v>2089</v>
      </c>
      <c r="G5674" s="1">
        <v>62.89</v>
      </c>
      <c r="H5674" s="1">
        <v>33</v>
      </c>
      <c r="I5674" s="1">
        <v>0</v>
      </c>
      <c r="J5674" s="1" t="s">
        <v>48</v>
      </c>
      <c r="K5674" s="9" t="str">
        <f t="shared" si="88"/>
        <v>GPA</v>
      </c>
    </row>
    <row r="5675" spans="1:11" ht="15" customHeight="1">
      <c r="A5675" s="1">
        <v>8</v>
      </c>
      <c r="B5675" s="1">
        <v>7801</v>
      </c>
      <c r="C5675" s="1" t="s">
        <v>53</v>
      </c>
      <c r="D5675" s="1" t="s">
        <v>4432</v>
      </c>
      <c r="E5675" s="1" t="s">
        <v>4433</v>
      </c>
      <c r="F5675" s="1">
        <v>766</v>
      </c>
      <c r="G5675" s="1">
        <v>31.65</v>
      </c>
      <c r="H5675" s="1">
        <v>24</v>
      </c>
      <c r="I5675" s="1">
        <v>0</v>
      </c>
      <c r="J5675" s="1" t="s">
        <v>48</v>
      </c>
      <c r="K5675" s="9" t="str">
        <f t="shared" si="88"/>
        <v>GPA</v>
      </c>
    </row>
    <row r="5676" spans="1:11" ht="15" customHeight="1">
      <c r="A5676" s="1">
        <v>8</v>
      </c>
      <c r="B5676" s="1">
        <v>7801</v>
      </c>
      <c r="C5676" s="1" t="s">
        <v>53</v>
      </c>
      <c r="D5676" s="1" t="s">
        <v>4434</v>
      </c>
      <c r="E5676" s="1" t="s">
        <v>4435</v>
      </c>
      <c r="F5676" s="1">
        <v>2514</v>
      </c>
      <c r="G5676" s="1">
        <v>63.08</v>
      </c>
      <c r="H5676" s="1">
        <v>40</v>
      </c>
      <c r="I5676" s="1">
        <v>0</v>
      </c>
      <c r="J5676" s="1" t="s">
        <v>48</v>
      </c>
      <c r="K5676" s="9" t="str">
        <f t="shared" si="88"/>
        <v>GPA</v>
      </c>
    </row>
    <row r="5677" spans="1:11" ht="15" customHeight="1">
      <c r="A5677" s="1">
        <v>8</v>
      </c>
      <c r="B5677" s="1">
        <v>7801</v>
      </c>
      <c r="C5677" s="1" t="s">
        <v>53</v>
      </c>
      <c r="D5677" s="1" t="s">
        <v>4436</v>
      </c>
      <c r="E5677" s="1" t="s">
        <v>4437</v>
      </c>
      <c r="F5677" s="1">
        <v>340</v>
      </c>
      <c r="G5677" s="1">
        <v>13.09</v>
      </c>
      <c r="H5677" s="1">
        <v>26</v>
      </c>
      <c r="I5677" s="1">
        <v>0</v>
      </c>
      <c r="J5677" s="1" t="s">
        <v>48</v>
      </c>
      <c r="K5677" s="9" t="str">
        <f t="shared" si="88"/>
        <v>GPA</v>
      </c>
    </row>
    <row r="5678" spans="1:11" ht="15" customHeight="1">
      <c r="A5678" s="1">
        <v>8</v>
      </c>
      <c r="B5678" s="1">
        <v>7801</v>
      </c>
      <c r="C5678" s="1" t="s">
        <v>53</v>
      </c>
      <c r="D5678" s="1" t="s">
        <v>4438</v>
      </c>
      <c r="E5678" s="1" t="s">
        <v>4439</v>
      </c>
      <c r="F5678" s="1">
        <v>2584</v>
      </c>
      <c r="G5678" s="1">
        <v>59.34</v>
      </c>
      <c r="H5678" s="1">
        <v>44</v>
      </c>
      <c r="I5678" s="1">
        <v>0</v>
      </c>
      <c r="J5678" s="1" t="s">
        <v>48</v>
      </c>
      <c r="K5678" s="9" t="str">
        <f t="shared" si="88"/>
        <v>GPA</v>
      </c>
    </row>
    <row r="5679" spans="1:11" ht="15" customHeight="1">
      <c r="A5679" s="1">
        <v>8</v>
      </c>
      <c r="B5679" s="1">
        <v>7801</v>
      </c>
      <c r="C5679" s="1" t="s">
        <v>53</v>
      </c>
      <c r="D5679" s="1" t="s">
        <v>4440</v>
      </c>
      <c r="E5679" s="1" t="s">
        <v>4441</v>
      </c>
      <c r="F5679" s="1">
        <v>1751</v>
      </c>
      <c r="G5679" s="1">
        <v>52.67</v>
      </c>
      <c r="H5679" s="1">
        <v>33</v>
      </c>
      <c r="I5679" s="1">
        <v>0</v>
      </c>
      <c r="J5679" s="1" t="s">
        <v>48</v>
      </c>
      <c r="K5679" s="9" t="str">
        <f t="shared" si="88"/>
        <v>GPA</v>
      </c>
    </row>
    <row r="5680" spans="1:11" ht="15" customHeight="1">
      <c r="A5680" s="1">
        <v>8</v>
      </c>
      <c r="B5680" s="1">
        <v>7801</v>
      </c>
      <c r="C5680" s="1" t="s">
        <v>53</v>
      </c>
      <c r="D5680" s="1" t="s">
        <v>4442</v>
      </c>
      <c r="E5680" s="1" t="s">
        <v>4443</v>
      </c>
      <c r="F5680" s="1">
        <v>698</v>
      </c>
      <c r="G5680" s="1">
        <v>26.55</v>
      </c>
      <c r="H5680" s="1">
        <v>26</v>
      </c>
      <c r="I5680" s="1">
        <v>0</v>
      </c>
      <c r="J5680" s="1" t="s">
        <v>48</v>
      </c>
      <c r="K5680" s="9" t="str">
        <f t="shared" si="88"/>
        <v>GPA</v>
      </c>
    </row>
    <row r="5681" spans="1:11" ht="15" customHeight="1">
      <c r="A5681" s="1">
        <v>8</v>
      </c>
      <c r="B5681" s="1">
        <v>7801</v>
      </c>
      <c r="C5681" s="1" t="s">
        <v>53</v>
      </c>
      <c r="D5681" s="1" t="s">
        <v>4444</v>
      </c>
      <c r="E5681" s="1" t="s">
        <v>4445</v>
      </c>
      <c r="F5681" s="1">
        <v>749</v>
      </c>
      <c r="G5681" s="1">
        <v>30.97</v>
      </c>
      <c r="H5681" s="1">
        <v>24</v>
      </c>
      <c r="I5681" s="1">
        <v>0</v>
      </c>
      <c r="J5681" s="1" t="s">
        <v>48</v>
      </c>
      <c r="K5681" s="9" t="str">
        <f t="shared" si="88"/>
        <v>GPA</v>
      </c>
    </row>
    <row r="5682" spans="1:11" ht="15" customHeight="1">
      <c r="A5682" s="1">
        <v>8</v>
      </c>
      <c r="B5682" s="1">
        <v>7801</v>
      </c>
      <c r="C5682" s="1" t="s">
        <v>53</v>
      </c>
      <c r="D5682" s="1" t="s">
        <v>4446</v>
      </c>
      <c r="E5682" s="1" t="s">
        <v>4447</v>
      </c>
      <c r="F5682" s="1">
        <v>947</v>
      </c>
      <c r="G5682" s="1">
        <v>38.64</v>
      </c>
      <c r="H5682" s="1">
        <v>25</v>
      </c>
      <c r="I5682" s="1">
        <v>0</v>
      </c>
      <c r="J5682" s="1" t="s">
        <v>48</v>
      </c>
      <c r="K5682" s="9" t="str">
        <f t="shared" si="88"/>
        <v>GPA</v>
      </c>
    </row>
    <row r="5683" spans="1:11" ht="15" customHeight="1">
      <c r="A5683" s="1">
        <v>8</v>
      </c>
      <c r="B5683" s="1">
        <v>7801</v>
      </c>
      <c r="C5683" s="1" t="s">
        <v>53</v>
      </c>
      <c r="D5683" s="1" t="s">
        <v>4448</v>
      </c>
      <c r="E5683" s="1" t="s">
        <v>4449</v>
      </c>
      <c r="F5683" s="1">
        <v>532</v>
      </c>
      <c r="G5683" s="1">
        <v>22.69</v>
      </c>
      <c r="H5683" s="1">
        <v>23</v>
      </c>
      <c r="I5683" s="1">
        <v>0</v>
      </c>
      <c r="J5683" s="1" t="s">
        <v>48</v>
      </c>
      <c r="K5683" s="9" t="str">
        <f t="shared" si="88"/>
        <v>GPA</v>
      </c>
    </row>
    <row r="5684" spans="1:11" ht="15" customHeight="1">
      <c r="A5684" s="1">
        <v>8</v>
      </c>
      <c r="B5684" s="1">
        <v>7801</v>
      </c>
      <c r="C5684" s="1" t="s">
        <v>53</v>
      </c>
      <c r="D5684" s="1" t="s">
        <v>4450</v>
      </c>
      <c r="E5684" s="1" t="s">
        <v>4451</v>
      </c>
      <c r="F5684" s="1">
        <v>1235</v>
      </c>
      <c r="G5684" s="1">
        <v>36.64</v>
      </c>
      <c r="H5684" s="1">
        <v>34</v>
      </c>
      <c r="I5684" s="1">
        <v>0</v>
      </c>
      <c r="J5684" s="1" t="s">
        <v>48</v>
      </c>
      <c r="K5684" s="9" t="str">
        <f t="shared" si="88"/>
        <v>GPA</v>
      </c>
    </row>
    <row r="5685" spans="1:11" ht="15" customHeight="1">
      <c r="A5685" s="1">
        <v>8</v>
      </c>
      <c r="B5685" s="1">
        <v>7801</v>
      </c>
      <c r="C5685" s="1" t="s">
        <v>53</v>
      </c>
      <c r="D5685" s="1" t="s">
        <v>4452</v>
      </c>
      <c r="E5685" s="1" t="s">
        <v>4453</v>
      </c>
      <c r="F5685" s="1">
        <v>2624</v>
      </c>
      <c r="G5685" s="1">
        <v>55.51</v>
      </c>
      <c r="H5685" s="1">
        <v>47</v>
      </c>
      <c r="I5685" s="1">
        <v>0</v>
      </c>
      <c r="J5685" s="1" t="s">
        <v>48</v>
      </c>
      <c r="K5685" s="9" t="str">
        <f t="shared" si="88"/>
        <v>GPA</v>
      </c>
    </row>
    <row r="5686" spans="1:11" ht="15" customHeight="1">
      <c r="A5686" s="1">
        <v>8</v>
      </c>
      <c r="B5686" s="1">
        <v>7801</v>
      </c>
      <c r="C5686" s="1" t="s">
        <v>53</v>
      </c>
      <c r="D5686" s="1" t="s">
        <v>4454</v>
      </c>
      <c r="E5686" s="1" t="s">
        <v>4455</v>
      </c>
      <c r="F5686" s="1">
        <v>314</v>
      </c>
      <c r="G5686" s="1">
        <v>17.22</v>
      </c>
      <c r="H5686" s="1">
        <v>18</v>
      </c>
      <c r="I5686" s="1">
        <v>0</v>
      </c>
      <c r="J5686" s="1" t="s">
        <v>48</v>
      </c>
      <c r="K5686" s="9" t="str">
        <f t="shared" si="88"/>
        <v>GPA</v>
      </c>
    </row>
    <row r="5687" spans="1:11" ht="15" customHeight="1">
      <c r="A5687" s="1">
        <v>8</v>
      </c>
      <c r="B5687" s="1">
        <v>7801</v>
      </c>
      <c r="C5687" s="1" t="s">
        <v>53</v>
      </c>
      <c r="D5687" s="1" t="s">
        <v>4456</v>
      </c>
      <c r="E5687" s="1" t="s">
        <v>4457</v>
      </c>
      <c r="F5687" s="1">
        <v>689</v>
      </c>
      <c r="G5687" s="1">
        <v>17.29</v>
      </c>
      <c r="H5687" s="1">
        <v>40</v>
      </c>
      <c r="I5687" s="1">
        <v>0</v>
      </c>
      <c r="J5687" s="1" t="s">
        <v>48</v>
      </c>
      <c r="K5687" s="9" t="str">
        <f t="shared" si="88"/>
        <v>GPA</v>
      </c>
    </row>
    <row r="5688" spans="1:11" ht="15" customHeight="1">
      <c r="A5688" s="1">
        <v>8</v>
      </c>
      <c r="B5688" s="1">
        <v>7801</v>
      </c>
      <c r="C5688" s="1" t="s">
        <v>53</v>
      </c>
      <c r="D5688" s="1" t="s">
        <v>4458</v>
      </c>
      <c r="E5688" s="1" t="s">
        <v>4459</v>
      </c>
      <c r="F5688" s="1">
        <v>242</v>
      </c>
      <c r="G5688" s="1">
        <v>12.4</v>
      </c>
      <c r="H5688" s="1">
        <v>20</v>
      </c>
      <c r="I5688" s="1">
        <v>0</v>
      </c>
      <c r="J5688" s="1" t="s">
        <v>48</v>
      </c>
      <c r="K5688" s="9" t="str">
        <f t="shared" si="88"/>
        <v>GPA</v>
      </c>
    </row>
    <row r="5689" spans="1:11" ht="15" customHeight="1">
      <c r="A5689" s="1">
        <v>8</v>
      </c>
      <c r="B5689" s="1">
        <v>7801</v>
      </c>
      <c r="C5689" s="1" t="s">
        <v>53</v>
      </c>
      <c r="D5689" s="1" t="s">
        <v>4460</v>
      </c>
      <c r="E5689" s="1" t="s">
        <v>4461</v>
      </c>
      <c r="F5689" s="1">
        <v>632</v>
      </c>
      <c r="G5689" s="1">
        <v>27.36</v>
      </c>
      <c r="H5689" s="1">
        <v>23</v>
      </c>
      <c r="I5689" s="1">
        <v>0</v>
      </c>
      <c r="J5689" s="1" t="s">
        <v>48</v>
      </c>
      <c r="K5689" s="9" t="str">
        <f t="shared" si="88"/>
        <v>GPA</v>
      </c>
    </row>
    <row r="5690" spans="1:11" ht="15" customHeight="1">
      <c r="A5690" s="1">
        <v>8</v>
      </c>
      <c r="B5690" s="1">
        <v>7801</v>
      </c>
      <c r="C5690" s="1" t="s">
        <v>53</v>
      </c>
      <c r="D5690" s="1" t="s">
        <v>4826</v>
      </c>
      <c r="E5690" s="1" t="s">
        <v>4827</v>
      </c>
      <c r="F5690" s="1">
        <v>1145</v>
      </c>
      <c r="G5690" s="1">
        <v>24.08</v>
      </c>
      <c r="H5690" s="1">
        <v>48</v>
      </c>
      <c r="I5690" s="1">
        <v>0</v>
      </c>
      <c r="J5690" s="1" t="s">
        <v>48</v>
      </c>
      <c r="K5690" s="9" t="str">
        <f t="shared" si="88"/>
        <v>GPA</v>
      </c>
    </row>
    <row r="5691" spans="1:11" ht="15" customHeight="1">
      <c r="A5691" s="1">
        <v>8</v>
      </c>
      <c r="B5691" s="1">
        <v>7801</v>
      </c>
      <c r="C5691" s="1" t="s">
        <v>53</v>
      </c>
      <c r="D5691" s="1" t="s">
        <v>4462</v>
      </c>
      <c r="E5691" s="1" t="s">
        <v>4463</v>
      </c>
      <c r="F5691" s="1">
        <v>595</v>
      </c>
      <c r="G5691" s="1">
        <v>13.86</v>
      </c>
      <c r="H5691" s="1">
        <v>43</v>
      </c>
      <c r="I5691" s="1">
        <v>0</v>
      </c>
      <c r="J5691" s="1" t="s">
        <v>48</v>
      </c>
      <c r="K5691" s="9" t="str">
        <f t="shared" si="88"/>
        <v>GPA</v>
      </c>
    </row>
    <row r="5692" spans="1:11" ht="15" customHeight="1">
      <c r="A5692" s="1">
        <v>8</v>
      </c>
      <c r="B5692" s="1">
        <v>7801</v>
      </c>
      <c r="C5692" s="1" t="s">
        <v>53</v>
      </c>
      <c r="D5692" s="1" t="s">
        <v>4464</v>
      </c>
      <c r="E5692" s="1" t="s">
        <v>4465</v>
      </c>
      <c r="F5692" s="1">
        <v>756</v>
      </c>
      <c r="G5692" s="1">
        <v>26.2</v>
      </c>
      <c r="H5692" s="1">
        <v>29</v>
      </c>
      <c r="I5692" s="1">
        <v>0</v>
      </c>
      <c r="J5692" s="1" t="s">
        <v>48</v>
      </c>
      <c r="K5692" s="9" t="str">
        <f t="shared" si="88"/>
        <v>GPA</v>
      </c>
    </row>
    <row r="5693" spans="1:11" ht="15" customHeight="1">
      <c r="A5693" s="1">
        <v>8</v>
      </c>
      <c r="B5693" s="1">
        <v>7801</v>
      </c>
      <c r="C5693" s="1" t="s">
        <v>53</v>
      </c>
      <c r="D5693" s="1" t="s">
        <v>4466</v>
      </c>
      <c r="E5693" s="1" t="s">
        <v>4467</v>
      </c>
      <c r="F5693" s="1">
        <v>1091</v>
      </c>
      <c r="G5693" s="1">
        <v>34.630000000000003</v>
      </c>
      <c r="H5693" s="1">
        <v>32</v>
      </c>
      <c r="I5693" s="1">
        <v>0</v>
      </c>
      <c r="J5693" s="1" t="s">
        <v>48</v>
      </c>
      <c r="K5693" s="9" t="str">
        <f t="shared" si="88"/>
        <v>GPA</v>
      </c>
    </row>
    <row r="5694" spans="1:11" ht="15" customHeight="1">
      <c r="A5694" s="1">
        <v>8</v>
      </c>
      <c r="B5694" s="1">
        <v>7801</v>
      </c>
      <c r="C5694" s="1" t="s">
        <v>53</v>
      </c>
      <c r="D5694" s="1" t="s">
        <v>4468</v>
      </c>
      <c r="E5694" s="1" t="s">
        <v>4469</v>
      </c>
      <c r="F5694" s="1">
        <v>2445</v>
      </c>
      <c r="G5694" s="1">
        <v>54.01</v>
      </c>
      <c r="H5694" s="1">
        <v>45</v>
      </c>
      <c r="I5694" s="1">
        <v>0</v>
      </c>
      <c r="J5694" s="1" t="s">
        <v>48</v>
      </c>
      <c r="K5694" s="9" t="str">
        <f t="shared" si="88"/>
        <v>GPA</v>
      </c>
    </row>
    <row r="5695" spans="1:11" ht="15" customHeight="1">
      <c r="A5695" s="1">
        <v>8</v>
      </c>
      <c r="B5695" s="1">
        <v>7801</v>
      </c>
      <c r="C5695" s="1" t="s">
        <v>53</v>
      </c>
      <c r="D5695" s="1" t="s">
        <v>4470</v>
      </c>
      <c r="E5695" s="1" t="s">
        <v>4471</v>
      </c>
      <c r="F5695" s="1">
        <v>2249</v>
      </c>
      <c r="G5695" s="1">
        <v>65.44</v>
      </c>
      <c r="H5695" s="1">
        <v>34</v>
      </c>
      <c r="I5695" s="1">
        <v>0</v>
      </c>
      <c r="J5695" s="1" t="s">
        <v>48</v>
      </c>
      <c r="K5695" s="9" t="str">
        <f t="shared" si="88"/>
        <v>GPA</v>
      </c>
    </row>
    <row r="5696" spans="1:11" ht="15" customHeight="1">
      <c r="A5696" s="1">
        <v>8</v>
      </c>
      <c r="B5696" s="1">
        <v>7801</v>
      </c>
      <c r="C5696" s="1" t="s">
        <v>53</v>
      </c>
      <c r="D5696" s="1" t="s">
        <v>4472</v>
      </c>
      <c r="E5696" s="1" t="s">
        <v>4473</v>
      </c>
      <c r="F5696" s="1">
        <v>381</v>
      </c>
      <c r="G5696" s="1">
        <v>3.04</v>
      </c>
      <c r="H5696" s="1">
        <v>125</v>
      </c>
      <c r="I5696" s="1">
        <v>0</v>
      </c>
      <c r="J5696" s="1" t="s">
        <v>48</v>
      </c>
      <c r="K5696" s="9" t="str">
        <f t="shared" si="88"/>
        <v>GPA</v>
      </c>
    </row>
    <row r="5697" spans="1:11" ht="15" customHeight="1">
      <c r="A5697" s="1">
        <v>8</v>
      </c>
      <c r="B5697" s="1">
        <v>7801</v>
      </c>
      <c r="C5697" s="1" t="s">
        <v>53</v>
      </c>
      <c r="D5697" s="1" t="s">
        <v>4474</v>
      </c>
      <c r="E5697" s="1" t="s">
        <v>4475</v>
      </c>
      <c r="F5697" s="1">
        <v>1288</v>
      </c>
      <c r="G5697" s="1">
        <v>34.65</v>
      </c>
      <c r="H5697" s="1">
        <v>37</v>
      </c>
      <c r="I5697" s="1">
        <v>0</v>
      </c>
      <c r="J5697" s="1" t="s">
        <v>48</v>
      </c>
      <c r="K5697" s="9" t="str">
        <f t="shared" si="88"/>
        <v>GPA</v>
      </c>
    </row>
    <row r="5698" spans="1:11" ht="15" customHeight="1">
      <c r="A5698" s="1">
        <v>8</v>
      </c>
      <c r="B5698" s="1">
        <v>7801</v>
      </c>
      <c r="C5698" s="1" t="s">
        <v>53</v>
      </c>
      <c r="D5698" s="1" t="s">
        <v>4476</v>
      </c>
      <c r="E5698" s="1" t="s">
        <v>4477</v>
      </c>
      <c r="F5698" s="1">
        <v>2198</v>
      </c>
      <c r="G5698" s="1">
        <v>42.92</v>
      </c>
      <c r="H5698" s="1">
        <v>51</v>
      </c>
      <c r="I5698" s="1">
        <v>0</v>
      </c>
      <c r="J5698" s="1" t="s">
        <v>48</v>
      </c>
      <c r="K5698" s="9" t="str">
        <f t="shared" ref="K5698:K5761" si="89">IF(J5698&lt;&gt;"",IF(OR(UPPER(J5698)="TERCEIRO",UPPER(J5698)="TERCEIRA"),"TERCEIRA",IF(UPPER(J5698)="GPA","GPA",J5698)),IF(LEFT(D5698,1)="T","TERCEIRA","GPA"))</f>
        <v>GPA</v>
      </c>
    </row>
    <row r="5699" spans="1:11" ht="15" customHeight="1">
      <c r="A5699" s="1">
        <v>8</v>
      </c>
      <c r="B5699" s="1">
        <v>7801</v>
      </c>
      <c r="C5699" s="1" t="s">
        <v>53</v>
      </c>
      <c r="D5699" s="1" t="s">
        <v>4478</v>
      </c>
      <c r="E5699" s="1" t="s">
        <v>4479</v>
      </c>
      <c r="F5699" s="1">
        <v>868</v>
      </c>
      <c r="G5699" s="1">
        <v>44.02</v>
      </c>
      <c r="H5699" s="1">
        <v>20</v>
      </c>
      <c r="I5699" s="1">
        <v>0</v>
      </c>
      <c r="J5699" s="1" t="s">
        <v>48</v>
      </c>
      <c r="K5699" s="9" t="str">
        <f t="shared" si="89"/>
        <v>GPA</v>
      </c>
    </row>
    <row r="5700" spans="1:11" ht="15" customHeight="1">
      <c r="A5700" s="1">
        <v>8</v>
      </c>
      <c r="B5700" s="1">
        <v>7801</v>
      </c>
      <c r="C5700" s="1" t="s">
        <v>53</v>
      </c>
      <c r="D5700" s="1" t="s">
        <v>4480</v>
      </c>
      <c r="E5700" s="1" t="s">
        <v>4481</v>
      </c>
      <c r="F5700" s="1">
        <v>1387</v>
      </c>
      <c r="G5700" s="1">
        <v>28.87</v>
      </c>
      <c r="H5700" s="1">
        <v>48</v>
      </c>
      <c r="I5700" s="1">
        <v>0</v>
      </c>
      <c r="J5700" s="1" t="s">
        <v>48</v>
      </c>
      <c r="K5700" s="9" t="str">
        <f t="shared" si="89"/>
        <v>GPA</v>
      </c>
    </row>
    <row r="5701" spans="1:11" ht="15" customHeight="1">
      <c r="A5701" s="1">
        <v>8</v>
      </c>
      <c r="B5701" s="1">
        <v>7801</v>
      </c>
      <c r="C5701" s="1" t="s">
        <v>53</v>
      </c>
      <c r="D5701" s="1" t="s">
        <v>4482</v>
      </c>
      <c r="E5701" s="1" t="s">
        <v>4483</v>
      </c>
      <c r="F5701" s="1">
        <v>818</v>
      </c>
      <c r="G5701" s="1">
        <v>29.99</v>
      </c>
      <c r="H5701" s="1">
        <v>27</v>
      </c>
      <c r="I5701" s="1">
        <v>0</v>
      </c>
      <c r="J5701" s="1" t="s">
        <v>48</v>
      </c>
      <c r="K5701" s="9" t="str">
        <f t="shared" si="89"/>
        <v>GPA</v>
      </c>
    </row>
    <row r="5702" spans="1:11" ht="15" customHeight="1">
      <c r="A5702" s="1">
        <v>8</v>
      </c>
      <c r="B5702" s="1">
        <v>7801</v>
      </c>
      <c r="C5702" s="1" t="s">
        <v>53</v>
      </c>
      <c r="D5702" s="1" t="s">
        <v>4484</v>
      </c>
      <c r="E5702" s="1" t="s">
        <v>4485</v>
      </c>
      <c r="F5702" s="1">
        <v>1581</v>
      </c>
      <c r="G5702" s="1">
        <v>39.46</v>
      </c>
      <c r="H5702" s="1">
        <v>40</v>
      </c>
      <c r="I5702" s="1">
        <v>0</v>
      </c>
      <c r="J5702" s="1" t="s">
        <v>48</v>
      </c>
      <c r="K5702" s="9" t="str">
        <f t="shared" si="89"/>
        <v>GPA</v>
      </c>
    </row>
    <row r="5703" spans="1:11" ht="15" customHeight="1">
      <c r="A5703" s="1">
        <v>8</v>
      </c>
      <c r="B5703" s="1">
        <v>7801</v>
      </c>
      <c r="C5703" s="1" t="s">
        <v>53</v>
      </c>
      <c r="D5703" s="1" t="s">
        <v>4486</v>
      </c>
      <c r="E5703" s="1" t="s">
        <v>4487</v>
      </c>
      <c r="F5703" s="1">
        <v>1607</v>
      </c>
      <c r="G5703" s="1">
        <v>36.630000000000003</v>
      </c>
      <c r="H5703" s="1">
        <v>44</v>
      </c>
      <c r="I5703" s="1">
        <v>0</v>
      </c>
      <c r="J5703" s="1" t="s">
        <v>48</v>
      </c>
      <c r="K5703" s="9" t="str">
        <f t="shared" si="89"/>
        <v>GPA</v>
      </c>
    </row>
    <row r="5704" spans="1:11" ht="15" customHeight="1">
      <c r="A5704" s="1">
        <v>8</v>
      </c>
      <c r="B5704" s="1">
        <v>7801</v>
      </c>
      <c r="C5704" s="1" t="s">
        <v>53</v>
      </c>
      <c r="D5704" s="1" t="s">
        <v>4488</v>
      </c>
      <c r="E5704" s="1" t="s">
        <v>4489</v>
      </c>
      <c r="F5704" s="1">
        <v>1358</v>
      </c>
      <c r="G5704" s="1">
        <v>35.159999999999997</v>
      </c>
      <c r="H5704" s="1">
        <v>39</v>
      </c>
      <c r="I5704" s="1">
        <v>0</v>
      </c>
      <c r="J5704" s="1" t="s">
        <v>48</v>
      </c>
      <c r="K5704" s="9" t="str">
        <f t="shared" si="89"/>
        <v>GPA</v>
      </c>
    </row>
    <row r="5705" spans="1:11" ht="15" customHeight="1">
      <c r="A5705" s="1">
        <v>8</v>
      </c>
      <c r="B5705" s="1">
        <v>7801</v>
      </c>
      <c r="C5705" s="1" t="s">
        <v>53</v>
      </c>
      <c r="D5705" s="1" t="s">
        <v>4490</v>
      </c>
      <c r="E5705" s="1" t="s">
        <v>4491</v>
      </c>
      <c r="F5705" s="1">
        <v>329</v>
      </c>
      <c r="G5705" s="1">
        <v>11.81</v>
      </c>
      <c r="H5705" s="1">
        <v>28</v>
      </c>
      <c r="I5705" s="1">
        <v>0</v>
      </c>
      <c r="J5705" s="1" t="s">
        <v>48</v>
      </c>
      <c r="K5705" s="9" t="str">
        <f t="shared" si="89"/>
        <v>GPA</v>
      </c>
    </row>
    <row r="5706" spans="1:11" ht="15" customHeight="1">
      <c r="A5706" s="1">
        <v>8</v>
      </c>
      <c r="B5706" s="1">
        <v>7801</v>
      </c>
      <c r="C5706" s="1" t="s">
        <v>53</v>
      </c>
      <c r="D5706" s="1" t="s">
        <v>4492</v>
      </c>
      <c r="E5706" s="1" t="s">
        <v>4493</v>
      </c>
      <c r="F5706" s="1">
        <v>109</v>
      </c>
      <c r="G5706" s="1">
        <v>5.55</v>
      </c>
      <c r="H5706" s="1">
        <v>20</v>
      </c>
      <c r="I5706" s="1">
        <v>0</v>
      </c>
      <c r="J5706" s="1" t="s">
        <v>48</v>
      </c>
      <c r="K5706" s="9" t="str">
        <f t="shared" si="89"/>
        <v>GPA</v>
      </c>
    </row>
    <row r="5707" spans="1:11" ht="15" customHeight="1">
      <c r="A5707" s="1">
        <v>8</v>
      </c>
      <c r="B5707" s="1">
        <v>7801</v>
      </c>
      <c r="C5707" s="1" t="s">
        <v>53</v>
      </c>
      <c r="D5707" s="1" t="s">
        <v>4494</v>
      </c>
      <c r="E5707" s="1" t="s">
        <v>4495</v>
      </c>
      <c r="F5707" s="1">
        <v>639</v>
      </c>
      <c r="G5707" s="1">
        <v>19.02</v>
      </c>
      <c r="H5707" s="1">
        <v>34</v>
      </c>
      <c r="I5707" s="1">
        <v>0</v>
      </c>
      <c r="J5707" s="1" t="s">
        <v>48</v>
      </c>
      <c r="K5707" s="9" t="str">
        <f t="shared" si="89"/>
        <v>GPA</v>
      </c>
    </row>
    <row r="5708" spans="1:11" ht="15" customHeight="1">
      <c r="A5708" s="1">
        <v>8</v>
      </c>
      <c r="B5708" s="1">
        <v>7801</v>
      </c>
      <c r="C5708" s="1" t="s">
        <v>53</v>
      </c>
      <c r="D5708" s="1" t="s">
        <v>4496</v>
      </c>
      <c r="E5708" s="1" t="s">
        <v>4497</v>
      </c>
      <c r="F5708" s="1">
        <v>541</v>
      </c>
      <c r="G5708" s="1">
        <v>15.71</v>
      </c>
      <c r="H5708" s="1">
        <v>34</v>
      </c>
      <c r="I5708" s="1">
        <v>0</v>
      </c>
      <c r="J5708" s="1" t="s">
        <v>48</v>
      </c>
      <c r="K5708" s="9" t="str">
        <f t="shared" si="89"/>
        <v>GPA</v>
      </c>
    </row>
    <row r="5709" spans="1:11" ht="15" customHeight="1">
      <c r="A5709" s="1">
        <v>8</v>
      </c>
      <c r="B5709" s="1">
        <v>7801</v>
      </c>
      <c r="C5709" s="1" t="s">
        <v>53</v>
      </c>
      <c r="D5709" s="1" t="s">
        <v>4498</v>
      </c>
      <c r="E5709" s="1" t="s">
        <v>4499</v>
      </c>
      <c r="F5709" s="1">
        <v>472</v>
      </c>
      <c r="G5709" s="1">
        <v>18.18</v>
      </c>
      <c r="H5709" s="1">
        <v>26</v>
      </c>
      <c r="I5709" s="1">
        <v>0</v>
      </c>
      <c r="J5709" s="1" t="s">
        <v>48</v>
      </c>
      <c r="K5709" s="9" t="str">
        <f t="shared" si="89"/>
        <v>GPA</v>
      </c>
    </row>
    <row r="5710" spans="1:11" ht="15" customHeight="1">
      <c r="A5710" s="1">
        <v>8</v>
      </c>
      <c r="B5710" s="1">
        <v>7801</v>
      </c>
      <c r="C5710" s="1" t="s">
        <v>53</v>
      </c>
      <c r="D5710" s="1" t="s">
        <v>4500</v>
      </c>
      <c r="E5710" s="1" t="s">
        <v>4501</v>
      </c>
      <c r="F5710" s="1">
        <v>166</v>
      </c>
      <c r="G5710" s="1">
        <v>3.1</v>
      </c>
      <c r="H5710" s="1">
        <v>54</v>
      </c>
      <c r="I5710" s="1">
        <v>0</v>
      </c>
      <c r="J5710" s="1" t="s">
        <v>48</v>
      </c>
      <c r="K5710" s="9" t="str">
        <f t="shared" si="89"/>
        <v>GPA</v>
      </c>
    </row>
    <row r="5711" spans="1:11" ht="15" customHeight="1">
      <c r="A5711" s="1">
        <v>8</v>
      </c>
      <c r="B5711" s="1">
        <v>7801</v>
      </c>
      <c r="C5711" s="1" t="s">
        <v>53</v>
      </c>
      <c r="D5711" s="1" t="s">
        <v>4502</v>
      </c>
      <c r="E5711" s="1" t="s">
        <v>4503</v>
      </c>
      <c r="F5711" s="1">
        <v>184</v>
      </c>
      <c r="G5711" s="1">
        <v>11.46</v>
      </c>
      <c r="H5711" s="1">
        <v>16</v>
      </c>
      <c r="I5711" s="1">
        <v>0</v>
      </c>
      <c r="J5711" s="1" t="s">
        <v>48</v>
      </c>
      <c r="K5711" s="9" t="str">
        <f t="shared" si="89"/>
        <v>GPA</v>
      </c>
    </row>
    <row r="5712" spans="1:11" ht="15" customHeight="1">
      <c r="A5712" s="1">
        <v>8</v>
      </c>
      <c r="B5712" s="1">
        <v>7801</v>
      </c>
      <c r="C5712" s="1" t="s">
        <v>53</v>
      </c>
      <c r="D5712" s="1" t="s">
        <v>4504</v>
      </c>
      <c r="E5712" s="1" t="s">
        <v>4505</v>
      </c>
      <c r="F5712" s="1">
        <v>424</v>
      </c>
      <c r="G5712" s="1">
        <v>11.84</v>
      </c>
      <c r="H5712" s="1">
        <v>36</v>
      </c>
      <c r="I5712" s="1">
        <v>0</v>
      </c>
      <c r="J5712" s="1" t="s">
        <v>48</v>
      </c>
      <c r="K5712" s="9" t="str">
        <f t="shared" si="89"/>
        <v>GPA</v>
      </c>
    </row>
    <row r="5713" spans="1:11" ht="15" customHeight="1">
      <c r="A5713" s="1">
        <v>8</v>
      </c>
      <c r="B5713" s="1">
        <v>7801</v>
      </c>
      <c r="C5713" s="1" t="s">
        <v>53</v>
      </c>
      <c r="D5713" s="1" t="s">
        <v>4506</v>
      </c>
      <c r="E5713" s="1" t="s">
        <v>4507</v>
      </c>
      <c r="F5713" s="1">
        <v>431</v>
      </c>
      <c r="G5713" s="1">
        <v>18.96</v>
      </c>
      <c r="H5713" s="1">
        <v>23</v>
      </c>
      <c r="I5713" s="1">
        <v>0</v>
      </c>
      <c r="J5713" s="1" t="s">
        <v>48</v>
      </c>
      <c r="K5713" s="9" t="str">
        <f t="shared" si="89"/>
        <v>GPA</v>
      </c>
    </row>
    <row r="5714" spans="1:11" ht="15" customHeight="1">
      <c r="A5714" s="1">
        <v>8</v>
      </c>
      <c r="B5714" s="1">
        <v>7801</v>
      </c>
      <c r="C5714" s="1" t="s">
        <v>53</v>
      </c>
      <c r="D5714" s="1" t="s">
        <v>4508</v>
      </c>
      <c r="E5714" s="1" t="s">
        <v>4509</v>
      </c>
      <c r="F5714" s="1">
        <v>854</v>
      </c>
      <c r="G5714" s="1">
        <v>21.82</v>
      </c>
      <c r="H5714" s="1">
        <v>39</v>
      </c>
      <c r="I5714" s="1">
        <v>0</v>
      </c>
      <c r="J5714" s="1" t="s">
        <v>48</v>
      </c>
      <c r="K5714" s="9" t="str">
        <f t="shared" si="89"/>
        <v>GPA</v>
      </c>
    </row>
    <row r="5715" spans="1:11" ht="15" customHeight="1">
      <c r="A5715" s="1">
        <v>8</v>
      </c>
      <c r="B5715" s="1">
        <v>7801</v>
      </c>
      <c r="C5715" s="1" t="s">
        <v>53</v>
      </c>
      <c r="D5715" s="1" t="s">
        <v>4510</v>
      </c>
      <c r="E5715" s="1" t="s">
        <v>4511</v>
      </c>
      <c r="F5715" s="1">
        <v>53</v>
      </c>
      <c r="G5715" s="1">
        <v>5.57</v>
      </c>
      <c r="H5715" s="1">
        <v>10</v>
      </c>
      <c r="I5715" s="1">
        <v>0</v>
      </c>
      <c r="J5715" s="1" t="s">
        <v>48</v>
      </c>
      <c r="K5715" s="9" t="str">
        <f t="shared" si="89"/>
        <v>GPA</v>
      </c>
    </row>
    <row r="5716" spans="1:11" ht="15" customHeight="1">
      <c r="A5716" s="1">
        <v>8</v>
      </c>
      <c r="B5716" s="1">
        <v>7801</v>
      </c>
      <c r="C5716" s="1" t="s">
        <v>53</v>
      </c>
      <c r="D5716" s="1" t="s">
        <v>4512</v>
      </c>
      <c r="E5716" s="1" t="s">
        <v>4513</v>
      </c>
      <c r="F5716" s="1">
        <v>556</v>
      </c>
      <c r="G5716" s="1">
        <v>23.33</v>
      </c>
      <c r="H5716" s="1">
        <v>24</v>
      </c>
      <c r="I5716" s="1">
        <v>0</v>
      </c>
      <c r="J5716" s="1" t="s">
        <v>48</v>
      </c>
      <c r="K5716" s="9" t="str">
        <f t="shared" si="89"/>
        <v>GPA</v>
      </c>
    </row>
    <row r="5717" spans="1:11" ht="15" customHeight="1">
      <c r="A5717" s="1">
        <v>8</v>
      </c>
      <c r="B5717" s="1">
        <v>7801</v>
      </c>
      <c r="C5717" s="1" t="s">
        <v>53</v>
      </c>
      <c r="D5717" s="1" t="s">
        <v>4514</v>
      </c>
      <c r="E5717" s="1" t="s">
        <v>4515</v>
      </c>
      <c r="F5717" s="1">
        <v>115</v>
      </c>
      <c r="G5717" s="1">
        <v>3.16</v>
      </c>
      <c r="H5717" s="1">
        <v>36</v>
      </c>
      <c r="I5717" s="1">
        <v>0</v>
      </c>
      <c r="J5717" s="1" t="s">
        <v>48</v>
      </c>
      <c r="K5717" s="9" t="str">
        <f t="shared" si="89"/>
        <v>GPA</v>
      </c>
    </row>
    <row r="5718" spans="1:11" ht="15" customHeight="1">
      <c r="A5718" s="1">
        <v>8</v>
      </c>
      <c r="B5718" s="1">
        <v>7801</v>
      </c>
      <c r="C5718" s="1" t="s">
        <v>18</v>
      </c>
      <c r="D5718" s="1" t="s">
        <v>4516</v>
      </c>
      <c r="E5718" s="1" t="s">
        <v>3378</v>
      </c>
      <c r="F5718" s="1">
        <v>11</v>
      </c>
      <c r="G5718" s="1">
        <v>4.2300000000000004</v>
      </c>
      <c r="H5718" s="1">
        <v>3</v>
      </c>
      <c r="I5718" s="1">
        <v>0</v>
      </c>
      <c r="J5718" s="1" t="s">
        <v>48</v>
      </c>
      <c r="K5718" s="9" t="str">
        <f t="shared" si="89"/>
        <v>GPA</v>
      </c>
    </row>
    <row r="5719" spans="1:11" ht="15" customHeight="1">
      <c r="A5719" s="1">
        <v>8</v>
      </c>
      <c r="B5719" s="1">
        <v>7801</v>
      </c>
      <c r="C5719" s="1" t="s">
        <v>53</v>
      </c>
      <c r="D5719" s="1" t="s">
        <v>4517</v>
      </c>
      <c r="E5719" s="1" t="s">
        <v>4518</v>
      </c>
      <c r="F5719" s="1">
        <v>901</v>
      </c>
      <c r="G5719" s="1">
        <v>14.01</v>
      </c>
      <c r="H5719" s="1">
        <v>64</v>
      </c>
      <c r="I5719" s="1">
        <v>0</v>
      </c>
      <c r="J5719" s="1" t="s">
        <v>48</v>
      </c>
      <c r="K5719" s="9" t="str">
        <f t="shared" si="89"/>
        <v>GPA</v>
      </c>
    </row>
    <row r="5720" spans="1:11" ht="15" customHeight="1">
      <c r="A5720" s="1">
        <v>8</v>
      </c>
      <c r="B5720" s="1">
        <v>7801</v>
      </c>
      <c r="C5720" s="1" t="s">
        <v>53</v>
      </c>
      <c r="D5720" s="1" t="s">
        <v>4519</v>
      </c>
      <c r="E5720" s="1" t="s">
        <v>4520</v>
      </c>
      <c r="F5720" s="1">
        <v>830</v>
      </c>
      <c r="G5720" s="1">
        <v>23.62</v>
      </c>
      <c r="H5720" s="1">
        <v>35</v>
      </c>
      <c r="I5720" s="1">
        <v>0</v>
      </c>
      <c r="J5720" s="1" t="s">
        <v>48</v>
      </c>
      <c r="K5720" s="9" t="str">
        <f t="shared" si="89"/>
        <v>GPA</v>
      </c>
    </row>
    <row r="5721" spans="1:11" ht="15" customHeight="1">
      <c r="A5721" s="1">
        <v>8</v>
      </c>
      <c r="B5721" s="1">
        <v>7801</v>
      </c>
      <c r="C5721" s="1" t="s">
        <v>53</v>
      </c>
      <c r="D5721" s="1" t="s">
        <v>4521</v>
      </c>
      <c r="E5721" s="1" t="s">
        <v>4522</v>
      </c>
      <c r="F5721" s="1">
        <v>205</v>
      </c>
      <c r="G5721" s="1">
        <v>8.91</v>
      </c>
      <c r="H5721" s="1">
        <v>23</v>
      </c>
      <c r="I5721" s="1">
        <v>0</v>
      </c>
      <c r="J5721" s="1" t="s">
        <v>48</v>
      </c>
      <c r="K5721" s="9" t="str">
        <f t="shared" si="89"/>
        <v>GPA</v>
      </c>
    </row>
    <row r="5722" spans="1:11" ht="15" customHeight="1">
      <c r="A5722" s="1">
        <v>8</v>
      </c>
      <c r="B5722" s="1">
        <v>7801</v>
      </c>
      <c r="C5722" s="1" t="s">
        <v>53</v>
      </c>
      <c r="D5722" s="1" t="s">
        <v>4523</v>
      </c>
      <c r="E5722" s="1" t="s">
        <v>4524</v>
      </c>
      <c r="F5722" s="1">
        <v>127</v>
      </c>
      <c r="G5722" s="1">
        <v>2.42</v>
      </c>
      <c r="H5722" s="1">
        <v>52</v>
      </c>
      <c r="I5722" s="1">
        <v>0</v>
      </c>
      <c r="J5722" s="1" t="s">
        <v>48</v>
      </c>
      <c r="K5722" s="9" t="str">
        <f t="shared" si="89"/>
        <v>GPA</v>
      </c>
    </row>
    <row r="5723" spans="1:11" ht="15" customHeight="1">
      <c r="A5723" s="1">
        <v>8</v>
      </c>
      <c r="B5723" s="1">
        <v>7801</v>
      </c>
      <c r="C5723" s="1" t="s">
        <v>53</v>
      </c>
      <c r="D5723" s="1" t="s">
        <v>4525</v>
      </c>
      <c r="E5723" s="1" t="s">
        <v>4526</v>
      </c>
      <c r="F5723" s="1">
        <v>144</v>
      </c>
      <c r="G5723" s="1">
        <v>3.08</v>
      </c>
      <c r="H5723" s="1">
        <v>47</v>
      </c>
      <c r="I5723" s="1">
        <v>0</v>
      </c>
      <c r="J5723" s="1" t="s">
        <v>48</v>
      </c>
      <c r="K5723" s="9" t="str">
        <f t="shared" si="89"/>
        <v>GPA</v>
      </c>
    </row>
    <row r="5724" spans="1:11" ht="15" customHeight="1">
      <c r="A5724" s="1">
        <v>8</v>
      </c>
      <c r="B5724" s="1">
        <v>7801</v>
      </c>
      <c r="C5724" s="1" t="s">
        <v>53</v>
      </c>
      <c r="D5724" s="1" t="s">
        <v>4527</v>
      </c>
      <c r="E5724" s="1" t="s">
        <v>4528</v>
      </c>
      <c r="F5724" s="1">
        <v>190</v>
      </c>
      <c r="G5724" s="1">
        <v>6</v>
      </c>
      <c r="H5724" s="1">
        <v>32</v>
      </c>
      <c r="I5724" s="1">
        <v>0</v>
      </c>
      <c r="J5724" s="1" t="s">
        <v>48</v>
      </c>
      <c r="K5724" s="9" t="str">
        <f t="shared" si="89"/>
        <v>GPA</v>
      </c>
    </row>
    <row r="5725" spans="1:11" ht="15" customHeight="1">
      <c r="A5725" s="1">
        <v>8</v>
      </c>
      <c r="B5725" s="1">
        <v>7801</v>
      </c>
      <c r="C5725" s="1" t="s">
        <v>20</v>
      </c>
      <c r="D5725" s="1" t="s">
        <v>2149</v>
      </c>
      <c r="E5725" s="1" t="s">
        <v>2150</v>
      </c>
      <c r="F5725" s="1">
        <v>366</v>
      </c>
      <c r="G5725" s="1">
        <v>42.13</v>
      </c>
      <c r="H5725" s="1">
        <v>9</v>
      </c>
      <c r="I5725" s="1">
        <v>0</v>
      </c>
      <c r="J5725" s="1" t="s">
        <v>48</v>
      </c>
      <c r="K5725" s="9" t="str">
        <f t="shared" si="89"/>
        <v>GPA</v>
      </c>
    </row>
    <row r="5726" spans="1:11" ht="15" customHeight="1">
      <c r="A5726" s="1">
        <v>8</v>
      </c>
      <c r="B5726" s="1">
        <v>7801</v>
      </c>
      <c r="C5726" s="1" t="s">
        <v>19</v>
      </c>
      <c r="D5726" s="1" t="s">
        <v>2149</v>
      </c>
      <c r="E5726" s="1" t="s">
        <v>2150</v>
      </c>
      <c r="F5726" s="1">
        <v>1656</v>
      </c>
      <c r="G5726" s="1">
        <v>81.87</v>
      </c>
      <c r="H5726" s="1">
        <v>20</v>
      </c>
      <c r="I5726" s="1">
        <v>0</v>
      </c>
      <c r="J5726" s="1" t="s">
        <v>48</v>
      </c>
      <c r="K5726" s="9" t="str">
        <f t="shared" si="89"/>
        <v>GPA</v>
      </c>
    </row>
    <row r="5727" spans="1:11" ht="15" customHeight="1">
      <c r="A5727" s="1">
        <v>8</v>
      </c>
      <c r="B5727" s="1">
        <v>7801</v>
      </c>
      <c r="C5727" s="1" t="s">
        <v>53</v>
      </c>
      <c r="D5727" s="1" t="s">
        <v>2151</v>
      </c>
      <c r="E5727" s="1" t="s">
        <v>2152</v>
      </c>
      <c r="F5727" s="1">
        <v>448</v>
      </c>
      <c r="G5727" s="1">
        <v>2.33</v>
      </c>
      <c r="H5727" s="1">
        <v>192</v>
      </c>
      <c r="I5727" s="1">
        <v>0</v>
      </c>
      <c r="J5727" s="1" t="s">
        <v>48</v>
      </c>
      <c r="K5727" s="9" t="str">
        <f t="shared" si="89"/>
        <v>GPA</v>
      </c>
    </row>
    <row r="5728" spans="1:11" ht="15" customHeight="1">
      <c r="A5728" s="1">
        <v>8</v>
      </c>
      <c r="B5728" s="1">
        <v>7801</v>
      </c>
      <c r="C5728" s="1" t="s">
        <v>21</v>
      </c>
      <c r="D5728" s="1" t="s">
        <v>2153</v>
      </c>
      <c r="E5728" s="1" t="s">
        <v>2154</v>
      </c>
      <c r="F5728" s="1">
        <v>2303</v>
      </c>
      <c r="G5728" s="1">
        <v>218.82</v>
      </c>
      <c r="H5728" s="1">
        <v>11</v>
      </c>
      <c r="I5728" s="1">
        <v>0</v>
      </c>
      <c r="J5728" s="1" t="s">
        <v>48</v>
      </c>
      <c r="K5728" s="9" t="str">
        <f t="shared" si="89"/>
        <v>GPA</v>
      </c>
    </row>
    <row r="5729" spans="1:11" ht="15" customHeight="1">
      <c r="A5729" s="1">
        <v>8</v>
      </c>
      <c r="B5729" s="1">
        <v>7801</v>
      </c>
      <c r="C5729" s="1" t="s">
        <v>21</v>
      </c>
      <c r="D5729" s="1" t="s">
        <v>2155</v>
      </c>
      <c r="E5729" s="1" t="s">
        <v>2156</v>
      </c>
      <c r="F5729" s="1">
        <v>3133</v>
      </c>
      <c r="G5729" s="1">
        <v>177.06</v>
      </c>
      <c r="H5729" s="1">
        <v>18</v>
      </c>
      <c r="I5729" s="1">
        <v>0</v>
      </c>
      <c r="J5729" s="1" t="s">
        <v>48</v>
      </c>
      <c r="K5729" s="9" t="str">
        <f t="shared" si="89"/>
        <v>GPA</v>
      </c>
    </row>
    <row r="5730" spans="1:11" ht="15" customHeight="1">
      <c r="A5730" s="1">
        <v>8</v>
      </c>
      <c r="B5730" s="1">
        <v>7801</v>
      </c>
      <c r="C5730" s="1" t="s">
        <v>19</v>
      </c>
      <c r="D5730" s="1" t="s">
        <v>2157</v>
      </c>
      <c r="E5730" s="1" t="s">
        <v>2158</v>
      </c>
      <c r="F5730" s="1">
        <v>4024</v>
      </c>
      <c r="G5730" s="1">
        <v>75.459999999999994</v>
      </c>
      <c r="H5730" s="1">
        <v>53</v>
      </c>
      <c r="I5730" s="1">
        <v>0</v>
      </c>
      <c r="J5730" s="1" t="s">
        <v>48</v>
      </c>
      <c r="K5730" s="9" t="str">
        <f t="shared" si="89"/>
        <v>GPA</v>
      </c>
    </row>
    <row r="5731" spans="1:11" ht="15" customHeight="1">
      <c r="A5731" s="1">
        <v>8</v>
      </c>
      <c r="B5731" s="1">
        <v>7801</v>
      </c>
      <c r="C5731" s="1" t="s">
        <v>53</v>
      </c>
      <c r="D5731" s="1" t="s">
        <v>2159</v>
      </c>
      <c r="E5731" s="1" t="s">
        <v>2160</v>
      </c>
      <c r="F5731" s="1">
        <v>10689</v>
      </c>
      <c r="G5731" s="1">
        <v>136.16</v>
      </c>
      <c r="H5731" s="1">
        <v>79</v>
      </c>
      <c r="I5731" s="1">
        <v>0</v>
      </c>
      <c r="J5731" s="1" t="s">
        <v>48</v>
      </c>
      <c r="K5731" s="9" t="str">
        <f t="shared" si="89"/>
        <v>GPA</v>
      </c>
    </row>
    <row r="5732" spans="1:11" ht="15" customHeight="1">
      <c r="A5732" s="1">
        <v>8</v>
      </c>
      <c r="B5732" s="1">
        <v>7801</v>
      </c>
      <c r="C5732" s="1" t="s">
        <v>20</v>
      </c>
      <c r="D5732" s="1" t="s">
        <v>4529</v>
      </c>
      <c r="E5732" s="1" t="s">
        <v>4530</v>
      </c>
      <c r="F5732" s="1">
        <v>404</v>
      </c>
      <c r="G5732" s="1">
        <v>39.22</v>
      </c>
      <c r="H5732" s="1">
        <v>10</v>
      </c>
      <c r="I5732" s="1">
        <v>0</v>
      </c>
      <c r="J5732" s="1" t="s">
        <v>48</v>
      </c>
      <c r="K5732" s="9" t="str">
        <f t="shared" si="89"/>
        <v>GPA</v>
      </c>
    </row>
    <row r="5733" spans="1:11" ht="15" customHeight="1">
      <c r="A5733" s="1">
        <v>8</v>
      </c>
      <c r="B5733" s="1">
        <v>7801</v>
      </c>
      <c r="C5733" s="1" t="s">
        <v>19</v>
      </c>
      <c r="D5733" s="1" t="s">
        <v>4529</v>
      </c>
      <c r="E5733" s="1" t="s">
        <v>4530</v>
      </c>
      <c r="F5733" s="1">
        <v>792</v>
      </c>
      <c r="G5733" s="1">
        <v>69.08</v>
      </c>
      <c r="H5733" s="1">
        <v>11</v>
      </c>
      <c r="I5733" s="1">
        <v>0</v>
      </c>
      <c r="J5733" s="1" t="s">
        <v>48</v>
      </c>
      <c r="K5733" s="9" t="str">
        <f t="shared" si="89"/>
        <v>GPA</v>
      </c>
    </row>
    <row r="5734" spans="1:11" ht="15" customHeight="1">
      <c r="A5734" s="1">
        <v>8</v>
      </c>
      <c r="B5734" s="1">
        <v>7801</v>
      </c>
      <c r="C5734" s="1" t="s">
        <v>21</v>
      </c>
      <c r="D5734" s="1" t="s">
        <v>2161</v>
      </c>
      <c r="E5734" s="1" t="s">
        <v>2162</v>
      </c>
      <c r="F5734" s="1">
        <v>1225</v>
      </c>
      <c r="G5734" s="1">
        <v>162.1</v>
      </c>
      <c r="H5734" s="1">
        <v>8</v>
      </c>
      <c r="I5734" s="1">
        <v>0</v>
      </c>
      <c r="J5734" s="1" t="s">
        <v>48</v>
      </c>
      <c r="K5734" s="9" t="str">
        <f t="shared" si="89"/>
        <v>GPA</v>
      </c>
    </row>
    <row r="5735" spans="1:11" ht="15" customHeight="1">
      <c r="A5735" s="1">
        <v>8</v>
      </c>
      <c r="B5735" s="1">
        <v>7801</v>
      </c>
      <c r="C5735" s="1" t="s">
        <v>19</v>
      </c>
      <c r="D5735" s="1" t="s">
        <v>2163</v>
      </c>
      <c r="E5735" s="1" t="s">
        <v>2164</v>
      </c>
      <c r="F5735" s="1">
        <v>1878</v>
      </c>
      <c r="G5735" s="1">
        <v>124.89</v>
      </c>
      <c r="H5735" s="1">
        <v>15</v>
      </c>
      <c r="I5735" s="1">
        <v>0</v>
      </c>
      <c r="J5735" s="1" t="s">
        <v>48</v>
      </c>
      <c r="K5735" s="9" t="str">
        <f t="shared" si="89"/>
        <v>GPA</v>
      </c>
    </row>
    <row r="5736" spans="1:11" ht="15" customHeight="1">
      <c r="A5736" s="1">
        <v>8</v>
      </c>
      <c r="B5736" s="1">
        <v>7801</v>
      </c>
      <c r="C5736" s="1" t="s">
        <v>18</v>
      </c>
      <c r="D5736" s="1" t="s">
        <v>4531</v>
      </c>
      <c r="E5736" s="1" t="s">
        <v>4532</v>
      </c>
      <c r="F5736" s="1">
        <v>3</v>
      </c>
      <c r="G5736" s="1">
        <v>0.24</v>
      </c>
      <c r="H5736" s="1">
        <v>13</v>
      </c>
      <c r="I5736" s="1">
        <v>0</v>
      </c>
      <c r="J5736" s="1" t="s">
        <v>48</v>
      </c>
      <c r="K5736" s="9" t="str">
        <f t="shared" si="89"/>
        <v>GPA</v>
      </c>
    </row>
    <row r="5737" spans="1:11" ht="15" customHeight="1">
      <c r="A5737" s="1">
        <v>8</v>
      </c>
      <c r="B5737" s="1">
        <v>7801</v>
      </c>
      <c r="C5737" s="1" t="s">
        <v>53</v>
      </c>
      <c r="D5737" s="1" t="s">
        <v>4533</v>
      </c>
      <c r="E5737" s="1" t="s">
        <v>4534</v>
      </c>
      <c r="F5737" s="1">
        <v>142</v>
      </c>
      <c r="G5737" s="1">
        <v>0.65</v>
      </c>
      <c r="H5737" s="1">
        <v>218</v>
      </c>
      <c r="I5737" s="1">
        <v>0</v>
      </c>
      <c r="J5737" s="1" t="s">
        <v>48</v>
      </c>
      <c r="K5737" s="9" t="str">
        <f t="shared" si="89"/>
        <v>GPA</v>
      </c>
    </row>
    <row r="5738" spans="1:11" ht="15" customHeight="1">
      <c r="A5738" s="1">
        <v>8</v>
      </c>
      <c r="B5738" s="1">
        <v>7801</v>
      </c>
      <c r="C5738" s="1" t="s">
        <v>18</v>
      </c>
      <c r="D5738" s="1" t="s">
        <v>2165</v>
      </c>
      <c r="E5738" s="1" t="s">
        <v>2166</v>
      </c>
      <c r="F5738" s="1">
        <v>162</v>
      </c>
      <c r="G5738" s="1">
        <v>18.02</v>
      </c>
      <c r="H5738" s="1">
        <v>9</v>
      </c>
      <c r="I5738" s="1">
        <v>0</v>
      </c>
      <c r="J5738" s="1" t="s">
        <v>48</v>
      </c>
      <c r="K5738" s="9" t="str">
        <f t="shared" si="89"/>
        <v>GPA</v>
      </c>
    </row>
    <row r="5739" spans="1:11" ht="15" customHeight="1">
      <c r="A5739" s="1">
        <v>8</v>
      </c>
      <c r="B5739" s="1">
        <v>7801</v>
      </c>
      <c r="C5739" s="1" t="s">
        <v>53</v>
      </c>
      <c r="D5739" s="1" t="s">
        <v>2165</v>
      </c>
      <c r="E5739" s="1" t="s">
        <v>2166</v>
      </c>
      <c r="F5739" s="1">
        <v>73</v>
      </c>
      <c r="G5739" s="1">
        <v>4.17</v>
      </c>
      <c r="H5739" s="1">
        <v>18</v>
      </c>
      <c r="I5739" s="1">
        <v>0</v>
      </c>
      <c r="J5739" s="1" t="s">
        <v>48</v>
      </c>
      <c r="K5739" s="9" t="str">
        <f t="shared" si="89"/>
        <v>GPA</v>
      </c>
    </row>
    <row r="5740" spans="1:11" ht="15" customHeight="1">
      <c r="A5740" s="1">
        <v>8</v>
      </c>
      <c r="B5740" s="1">
        <v>7801</v>
      </c>
      <c r="C5740" s="1" t="s">
        <v>53</v>
      </c>
      <c r="D5740" s="1" t="s">
        <v>2167</v>
      </c>
      <c r="E5740" s="1" t="s">
        <v>2168</v>
      </c>
      <c r="F5740" s="1">
        <v>98</v>
      </c>
      <c r="G5740" s="1">
        <v>0.15</v>
      </c>
      <c r="H5740" s="1">
        <v>653</v>
      </c>
      <c r="I5740" s="1">
        <v>0</v>
      </c>
      <c r="J5740" s="1" t="s">
        <v>48</v>
      </c>
      <c r="K5740" s="9" t="str">
        <f t="shared" si="89"/>
        <v>GPA</v>
      </c>
    </row>
    <row r="5741" spans="1:11" ht="15" customHeight="1">
      <c r="A5741" s="1">
        <v>8</v>
      </c>
      <c r="B5741" s="1">
        <v>7801</v>
      </c>
      <c r="C5741" s="1" t="s">
        <v>19</v>
      </c>
      <c r="D5741" s="1" t="s">
        <v>2169</v>
      </c>
      <c r="E5741" s="1" t="s">
        <v>2170</v>
      </c>
      <c r="F5741" s="1">
        <v>3480</v>
      </c>
      <c r="G5741" s="1">
        <v>177.59</v>
      </c>
      <c r="H5741" s="1">
        <v>20</v>
      </c>
      <c r="I5741" s="1">
        <v>0</v>
      </c>
      <c r="J5741" s="1" t="s">
        <v>48</v>
      </c>
      <c r="K5741" s="9" t="str">
        <f t="shared" si="89"/>
        <v>GPA</v>
      </c>
    </row>
    <row r="5742" spans="1:11" ht="15" customHeight="1">
      <c r="A5742" s="1">
        <v>8</v>
      </c>
      <c r="B5742" s="1">
        <v>7801</v>
      </c>
      <c r="C5742" s="1" t="s">
        <v>19</v>
      </c>
      <c r="D5742" s="1" t="s">
        <v>2171</v>
      </c>
      <c r="E5742" s="1" t="s">
        <v>2172</v>
      </c>
      <c r="F5742" s="1">
        <v>481</v>
      </c>
      <c r="G5742" s="1">
        <v>13</v>
      </c>
      <c r="H5742" s="1">
        <v>37</v>
      </c>
      <c r="I5742" s="1">
        <v>0</v>
      </c>
      <c r="J5742" s="1" t="s">
        <v>48</v>
      </c>
      <c r="K5742" s="9" t="str">
        <f t="shared" si="89"/>
        <v>GPA</v>
      </c>
    </row>
    <row r="5743" spans="1:11" ht="15" customHeight="1">
      <c r="A5743" s="1">
        <v>8</v>
      </c>
      <c r="B5743" s="1">
        <v>7801</v>
      </c>
      <c r="C5743" s="1" t="s">
        <v>21</v>
      </c>
      <c r="D5743" s="1" t="s">
        <v>2173</v>
      </c>
      <c r="E5743" s="1" t="s">
        <v>2174</v>
      </c>
      <c r="F5743" s="1">
        <v>2572</v>
      </c>
      <c r="G5743" s="1">
        <v>203.62</v>
      </c>
      <c r="H5743" s="1">
        <v>13</v>
      </c>
      <c r="I5743" s="1">
        <v>0</v>
      </c>
      <c r="J5743" s="1" t="s">
        <v>48</v>
      </c>
      <c r="K5743" s="9" t="str">
        <f t="shared" si="89"/>
        <v>GPA</v>
      </c>
    </row>
    <row r="5744" spans="1:11" ht="15" customHeight="1">
      <c r="A5744" s="1">
        <v>8</v>
      </c>
      <c r="B5744" s="1">
        <v>7801</v>
      </c>
      <c r="C5744" s="1" t="s">
        <v>18</v>
      </c>
      <c r="D5744" s="1" t="s">
        <v>2175</v>
      </c>
      <c r="E5744" s="1" t="s">
        <v>2176</v>
      </c>
      <c r="F5744" s="1">
        <v>111</v>
      </c>
      <c r="G5744" s="1">
        <v>20.66</v>
      </c>
      <c r="H5744" s="1">
        <v>5</v>
      </c>
      <c r="I5744" s="1">
        <v>0</v>
      </c>
      <c r="J5744" s="1" t="s">
        <v>48</v>
      </c>
      <c r="K5744" s="9" t="str">
        <f t="shared" si="89"/>
        <v>GPA</v>
      </c>
    </row>
    <row r="5745" spans="1:11" ht="15" customHeight="1">
      <c r="A5745" s="1">
        <v>8</v>
      </c>
      <c r="B5745" s="1">
        <v>7801</v>
      </c>
      <c r="C5745" s="1" t="s">
        <v>21</v>
      </c>
      <c r="D5745" s="1" t="s">
        <v>2177</v>
      </c>
      <c r="E5745" s="1" t="s">
        <v>2178</v>
      </c>
      <c r="F5745" s="1">
        <v>1246</v>
      </c>
      <c r="G5745" s="1">
        <v>164.13</v>
      </c>
      <c r="H5745" s="1">
        <v>8</v>
      </c>
      <c r="I5745" s="1">
        <v>0</v>
      </c>
      <c r="J5745" s="1" t="s">
        <v>48</v>
      </c>
      <c r="K5745" s="9" t="str">
        <f t="shared" si="89"/>
        <v>GPA</v>
      </c>
    </row>
    <row r="5746" spans="1:11" ht="15" customHeight="1">
      <c r="A5746" s="1">
        <v>8</v>
      </c>
      <c r="B5746" s="1">
        <v>7801</v>
      </c>
      <c r="C5746" s="1" t="s">
        <v>21</v>
      </c>
      <c r="D5746" s="1" t="s">
        <v>2181</v>
      </c>
      <c r="E5746" s="1" t="s">
        <v>2182</v>
      </c>
      <c r="F5746" s="1">
        <v>205</v>
      </c>
      <c r="G5746" s="1">
        <v>36.380000000000003</v>
      </c>
      <c r="H5746" s="1">
        <v>6</v>
      </c>
      <c r="I5746" s="1">
        <v>0</v>
      </c>
      <c r="J5746" s="1" t="s">
        <v>48</v>
      </c>
      <c r="K5746" s="9" t="str">
        <f t="shared" si="89"/>
        <v>GPA</v>
      </c>
    </row>
    <row r="5747" spans="1:11" ht="15" customHeight="1">
      <c r="A5747" s="1">
        <v>8</v>
      </c>
      <c r="B5747" s="1">
        <v>7801</v>
      </c>
      <c r="C5747" s="1" t="s">
        <v>21</v>
      </c>
      <c r="D5747" s="1" t="s">
        <v>2183</v>
      </c>
      <c r="E5747" s="1" t="s">
        <v>2184</v>
      </c>
      <c r="F5747" s="1">
        <v>96</v>
      </c>
      <c r="G5747" s="1">
        <v>13.3</v>
      </c>
      <c r="H5747" s="1">
        <v>7</v>
      </c>
      <c r="I5747" s="1">
        <v>0</v>
      </c>
      <c r="J5747" s="1" t="s">
        <v>48</v>
      </c>
      <c r="K5747" s="9" t="str">
        <f t="shared" si="89"/>
        <v>GPA</v>
      </c>
    </row>
    <row r="5748" spans="1:11" ht="15" customHeight="1">
      <c r="A5748" s="1">
        <v>8</v>
      </c>
      <c r="B5748" s="1">
        <v>7801</v>
      </c>
      <c r="C5748" s="1" t="s">
        <v>19</v>
      </c>
      <c r="D5748" s="1" t="s">
        <v>2185</v>
      </c>
      <c r="E5748" s="1" t="s">
        <v>2186</v>
      </c>
      <c r="F5748" s="1">
        <v>255</v>
      </c>
      <c r="G5748" s="1">
        <v>6.61</v>
      </c>
      <c r="H5748" s="1">
        <v>39</v>
      </c>
      <c r="I5748" s="1">
        <v>0</v>
      </c>
      <c r="J5748" s="1" t="s">
        <v>48</v>
      </c>
      <c r="K5748" s="9" t="str">
        <f t="shared" si="89"/>
        <v>GPA</v>
      </c>
    </row>
    <row r="5749" spans="1:11" ht="15" customHeight="1">
      <c r="A5749" s="1">
        <v>8</v>
      </c>
      <c r="B5749" s="1">
        <v>7801</v>
      </c>
      <c r="C5749" s="1" t="s">
        <v>53</v>
      </c>
      <c r="D5749" s="1" t="s">
        <v>4535</v>
      </c>
      <c r="E5749" s="1" t="s">
        <v>4536</v>
      </c>
      <c r="F5749" s="1">
        <v>9109</v>
      </c>
      <c r="G5749" s="1">
        <v>94.94</v>
      </c>
      <c r="H5749" s="1">
        <v>96</v>
      </c>
      <c r="I5749" s="1">
        <v>0</v>
      </c>
      <c r="J5749" s="1" t="s">
        <v>808</v>
      </c>
      <c r="K5749" s="9" t="str">
        <f t="shared" si="89"/>
        <v>TERCEIRA</v>
      </c>
    </row>
    <row r="5750" spans="1:11" ht="15" customHeight="1">
      <c r="A5750" s="1">
        <v>8</v>
      </c>
      <c r="B5750" s="1">
        <v>7801</v>
      </c>
      <c r="C5750" s="1" t="s">
        <v>53</v>
      </c>
      <c r="D5750" s="1" t="s">
        <v>2187</v>
      </c>
      <c r="E5750" s="1" t="s">
        <v>2188</v>
      </c>
      <c r="F5750" s="1">
        <v>9846</v>
      </c>
      <c r="G5750" s="1">
        <v>127.01</v>
      </c>
      <c r="H5750" s="1">
        <v>78</v>
      </c>
      <c r="I5750" s="1">
        <v>0</v>
      </c>
      <c r="J5750" s="1" t="s">
        <v>808</v>
      </c>
      <c r="K5750" s="9" t="str">
        <f t="shared" si="89"/>
        <v>TERCEIRA</v>
      </c>
    </row>
    <row r="5751" spans="1:11" ht="15" customHeight="1">
      <c r="A5751" s="1">
        <v>8</v>
      </c>
      <c r="B5751" s="1">
        <v>7801</v>
      </c>
      <c r="C5751" s="1" t="s">
        <v>53</v>
      </c>
      <c r="D5751" s="1" t="s">
        <v>2189</v>
      </c>
      <c r="E5751" s="1" t="s">
        <v>2190</v>
      </c>
      <c r="F5751" s="1">
        <v>24180</v>
      </c>
      <c r="G5751" s="1">
        <v>148.72</v>
      </c>
      <c r="H5751" s="1">
        <v>163</v>
      </c>
      <c r="I5751" s="1">
        <v>0</v>
      </c>
      <c r="J5751" s="1" t="s">
        <v>808</v>
      </c>
      <c r="K5751" s="9" t="str">
        <f t="shared" si="89"/>
        <v>TERCEIRA</v>
      </c>
    </row>
    <row r="5752" spans="1:11" ht="15" customHeight="1">
      <c r="A5752" s="1">
        <v>8</v>
      </c>
      <c r="B5752" s="1">
        <v>7801</v>
      </c>
      <c r="C5752" s="1" t="s">
        <v>53</v>
      </c>
      <c r="D5752" s="1" t="s">
        <v>2191</v>
      </c>
      <c r="E5752" s="1" t="s">
        <v>2192</v>
      </c>
      <c r="F5752" s="1">
        <v>28248</v>
      </c>
      <c r="G5752" s="1">
        <v>174.07</v>
      </c>
      <c r="H5752" s="1">
        <v>162</v>
      </c>
      <c r="I5752" s="1">
        <v>0</v>
      </c>
      <c r="J5752" s="1" t="s">
        <v>808</v>
      </c>
      <c r="K5752" s="9" t="str">
        <f t="shared" si="89"/>
        <v>TERCEIRA</v>
      </c>
    </row>
    <row r="5753" spans="1:11" ht="15" customHeight="1">
      <c r="A5753" s="1">
        <v>8</v>
      </c>
      <c r="B5753" s="1">
        <v>7801</v>
      </c>
      <c r="C5753" s="1" t="s">
        <v>53</v>
      </c>
      <c r="D5753" s="1" t="s">
        <v>2193</v>
      </c>
      <c r="E5753" s="1" t="s">
        <v>2194</v>
      </c>
      <c r="F5753" s="1">
        <v>7440</v>
      </c>
      <c r="G5753" s="1">
        <v>102.02</v>
      </c>
      <c r="H5753" s="1">
        <v>73</v>
      </c>
      <c r="I5753" s="1">
        <v>0</v>
      </c>
      <c r="J5753" s="1" t="s">
        <v>808</v>
      </c>
      <c r="K5753" s="9" t="str">
        <f t="shared" si="89"/>
        <v>TERCEIRA</v>
      </c>
    </row>
    <row r="5754" spans="1:11" ht="15" customHeight="1">
      <c r="A5754" s="1">
        <v>8</v>
      </c>
      <c r="B5754" s="1">
        <v>7801</v>
      </c>
      <c r="C5754" s="1" t="s">
        <v>53</v>
      </c>
      <c r="D5754" s="1" t="s">
        <v>2197</v>
      </c>
      <c r="E5754" s="1" t="s">
        <v>2198</v>
      </c>
      <c r="F5754" s="1">
        <v>14347</v>
      </c>
      <c r="G5754" s="1">
        <v>141.84</v>
      </c>
      <c r="H5754" s="1">
        <v>101</v>
      </c>
      <c r="I5754" s="1">
        <v>0</v>
      </c>
      <c r="J5754" s="1" t="s">
        <v>808</v>
      </c>
      <c r="K5754" s="9" t="str">
        <f t="shared" si="89"/>
        <v>TERCEIRA</v>
      </c>
    </row>
    <row r="5755" spans="1:11" ht="15" customHeight="1">
      <c r="A5755" s="1">
        <v>8</v>
      </c>
      <c r="B5755" s="1">
        <v>7801</v>
      </c>
      <c r="C5755" s="1" t="s">
        <v>53</v>
      </c>
      <c r="D5755" s="1" t="s">
        <v>2199</v>
      </c>
      <c r="E5755" s="1" t="s">
        <v>2200</v>
      </c>
      <c r="F5755" s="1">
        <v>8488</v>
      </c>
      <c r="G5755" s="1">
        <v>126.64</v>
      </c>
      <c r="H5755" s="1">
        <v>67</v>
      </c>
      <c r="I5755" s="1">
        <v>0</v>
      </c>
      <c r="J5755" s="1" t="s">
        <v>808</v>
      </c>
      <c r="K5755" s="9" t="str">
        <f t="shared" si="89"/>
        <v>TERCEIRA</v>
      </c>
    </row>
    <row r="5756" spans="1:11" ht="15" customHeight="1">
      <c r="A5756" s="1">
        <v>8</v>
      </c>
      <c r="B5756" s="1">
        <v>7801</v>
      </c>
      <c r="C5756" s="1" t="s">
        <v>53</v>
      </c>
      <c r="D5756" s="1" t="s">
        <v>2201</v>
      </c>
      <c r="E5756" s="1" t="s">
        <v>2202</v>
      </c>
      <c r="F5756" s="1">
        <v>7886</v>
      </c>
      <c r="G5756" s="1">
        <v>101.52</v>
      </c>
      <c r="H5756" s="1">
        <v>78</v>
      </c>
      <c r="I5756" s="1">
        <v>0</v>
      </c>
      <c r="J5756" s="1" t="s">
        <v>808</v>
      </c>
      <c r="K5756" s="9" t="str">
        <f t="shared" si="89"/>
        <v>TERCEIRA</v>
      </c>
    </row>
    <row r="5757" spans="1:11" ht="15" customHeight="1">
      <c r="A5757" s="1">
        <v>8</v>
      </c>
      <c r="B5757" s="1">
        <v>7801</v>
      </c>
      <c r="C5757" s="1" t="s">
        <v>53</v>
      </c>
      <c r="D5757" s="1" t="s">
        <v>2207</v>
      </c>
      <c r="E5757" s="1" t="s">
        <v>2208</v>
      </c>
      <c r="F5757" s="1">
        <v>13286</v>
      </c>
      <c r="G5757" s="1">
        <v>84.38</v>
      </c>
      <c r="H5757" s="1">
        <v>157</v>
      </c>
      <c r="I5757" s="1">
        <v>0</v>
      </c>
      <c r="J5757" s="1" t="s">
        <v>808</v>
      </c>
      <c r="K5757" s="9" t="str">
        <f t="shared" si="89"/>
        <v>TERCEIRA</v>
      </c>
    </row>
    <row r="5758" spans="1:11" ht="15" customHeight="1">
      <c r="A5758" s="1">
        <v>8</v>
      </c>
      <c r="B5758" s="1">
        <v>7801</v>
      </c>
      <c r="C5758" s="1" t="s">
        <v>53</v>
      </c>
      <c r="D5758" s="1" t="s">
        <v>2209</v>
      </c>
      <c r="E5758" s="1" t="s">
        <v>2210</v>
      </c>
      <c r="F5758" s="1">
        <v>19759</v>
      </c>
      <c r="G5758" s="1">
        <v>163.9</v>
      </c>
      <c r="H5758" s="1">
        <v>121</v>
      </c>
      <c r="I5758" s="1">
        <v>0</v>
      </c>
      <c r="J5758" s="1" t="s">
        <v>808</v>
      </c>
      <c r="K5758" s="9" t="str">
        <f t="shared" si="89"/>
        <v>TERCEIRA</v>
      </c>
    </row>
    <row r="5759" spans="1:11" ht="15" customHeight="1">
      <c r="A5759" s="1">
        <v>8</v>
      </c>
      <c r="B5759" s="1">
        <v>7801</v>
      </c>
      <c r="C5759" s="1" t="s">
        <v>53</v>
      </c>
      <c r="D5759" s="1" t="s">
        <v>2211</v>
      </c>
      <c r="E5759" s="1" t="s">
        <v>2212</v>
      </c>
      <c r="F5759" s="1">
        <v>22826</v>
      </c>
      <c r="G5759" s="1">
        <v>174.87</v>
      </c>
      <c r="H5759" s="1">
        <v>131</v>
      </c>
      <c r="I5759" s="1">
        <v>0</v>
      </c>
      <c r="J5759" s="1" t="s">
        <v>808</v>
      </c>
      <c r="K5759" s="9" t="str">
        <f t="shared" si="89"/>
        <v>TERCEIRA</v>
      </c>
    </row>
    <row r="5760" spans="1:11" ht="15" customHeight="1">
      <c r="A5760" s="1">
        <v>8</v>
      </c>
      <c r="B5760" s="1">
        <v>7801</v>
      </c>
      <c r="C5760" s="1" t="s">
        <v>53</v>
      </c>
      <c r="D5760" s="1" t="s">
        <v>2213</v>
      </c>
      <c r="E5760" s="1" t="s">
        <v>2214</v>
      </c>
      <c r="F5760" s="1">
        <v>15187</v>
      </c>
      <c r="G5760" s="1">
        <v>143.05000000000001</v>
      </c>
      <c r="H5760" s="1">
        <v>106</v>
      </c>
      <c r="I5760" s="1">
        <v>0</v>
      </c>
      <c r="J5760" s="1" t="s">
        <v>808</v>
      </c>
      <c r="K5760" s="9" t="str">
        <f t="shared" si="89"/>
        <v>TERCEIRA</v>
      </c>
    </row>
    <row r="5761" spans="1:11" ht="15" customHeight="1">
      <c r="A5761" s="1">
        <v>8</v>
      </c>
      <c r="B5761" s="1">
        <v>7801</v>
      </c>
      <c r="C5761" s="1" t="s">
        <v>53</v>
      </c>
      <c r="D5761" s="1" t="s">
        <v>2215</v>
      </c>
      <c r="E5761" s="1" t="s">
        <v>2216</v>
      </c>
      <c r="F5761" s="1">
        <v>15002</v>
      </c>
      <c r="G5761" s="1">
        <v>136.65</v>
      </c>
      <c r="H5761" s="1">
        <v>110</v>
      </c>
      <c r="I5761" s="1">
        <v>0</v>
      </c>
      <c r="J5761" s="1" t="s">
        <v>808</v>
      </c>
      <c r="K5761" s="9" t="str">
        <f t="shared" si="89"/>
        <v>TERCEIRA</v>
      </c>
    </row>
    <row r="5762" spans="1:11" ht="15" customHeight="1">
      <c r="A5762" s="1">
        <v>8</v>
      </c>
      <c r="B5762" s="1">
        <v>7801</v>
      </c>
      <c r="C5762" s="1" t="s">
        <v>53</v>
      </c>
      <c r="D5762" s="1" t="s">
        <v>2217</v>
      </c>
      <c r="E5762" s="1" t="s">
        <v>2218</v>
      </c>
      <c r="F5762" s="1">
        <v>21497</v>
      </c>
      <c r="G5762" s="1">
        <v>142.63999999999999</v>
      </c>
      <c r="H5762" s="1">
        <v>151</v>
      </c>
      <c r="I5762" s="1">
        <v>0</v>
      </c>
      <c r="J5762" s="1" t="s">
        <v>808</v>
      </c>
      <c r="K5762" s="9" t="str">
        <f t="shared" ref="K5762:K5825" si="90">IF(J5762&lt;&gt;"",IF(OR(UPPER(J5762)="TERCEIRO",UPPER(J5762)="TERCEIRA"),"TERCEIRA",IF(UPPER(J5762)="GPA","GPA",J5762)),IF(LEFT(D5762,1)="T","TERCEIRA","GPA"))</f>
        <v>TERCEIRA</v>
      </c>
    </row>
    <row r="5763" spans="1:11" ht="15" customHeight="1">
      <c r="A5763" s="1">
        <v>8</v>
      </c>
      <c r="B5763" s="1">
        <v>7801</v>
      </c>
      <c r="C5763" s="1" t="s">
        <v>53</v>
      </c>
      <c r="D5763" s="1" t="s">
        <v>2219</v>
      </c>
      <c r="E5763" s="1" t="s">
        <v>2220</v>
      </c>
      <c r="F5763" s="1">
        <v>16480</v>
      </c>
      <c r="G5763" s="1">
        <v>146.22999999999999</v>
      </c>
      <c r="H5763" s="1">
        <v>113</v>
      </c>
      <c r="I5763" s="1">
        <v>0</v>
      </c>
      <c r="J5763" s="1" t="s">
        <v>808</v>
      </c>
      <c r="K5763" s="9" t="str">
        <f t="shared" si="90"/>
        <v>TERCEIRA</v>
      </c>
    </row>
    <row r="5764" spans="1:11" ht="15" customHeight="1">
      <c r="A5764" s="1">
        <v>8</v>
      </c>
      <c r="B5764" s="1">
        <v>7801</v>
      </c>
      <c r="C5764" s="1" t="s">
        <v>53</v>
      </c>
      <c r="D5764" s="1" t="s">
        <v>2225</v>
      </c>
      <c r="E5764" s="1" t="s">
        <v>2226</v>
      </c>
      <c r="F5764" s="1">
        <v>14124</v>
      </c>
      <c r="G5764" s="1">
        <v>148.47999999999999</v>
      </c>
      <c r="H5764" s="1">
        <v>95</v>
      </c>
      <c r="I5764" s="1">
        <v>0</v>
      </c>
      <c r="J5764" s="1" t="s">
        <v>808</v>
      </c>
      <c r="K5764" s="9" t="str">
        <f t="shared" si="90"/>
        <v>TERCEIRA</v>
      </c>
    </row>
    <row r="5765" spans="1:11" ht="15" customHeight="1">
      <c r="A5765" s="1">
        <v>8</v>
      </c>
      <c r="B5765" s="1">
        <v>7801</v>
      </c>
      <c r="C5765" s="1" t="s">
        <v>53</v>
      </c>
      <c r="D5765" s="1" t="s">
        <v>2227</v>
      </c>
      <c r="E5765" s="1" t="s">
        <v>2228</v>
      </c>
      <c r="F5765" s="1">
        <v>19770</v>
      </c>
      <c r="G5765" s="1">
        <v>131.87</v>
      </c>
      <c r="H5765" s="1">
        <v>150</v>
      </c>
      <c r="I5765" s="1">
        <v>0</v>
      </c>
      <c r="J5765" s="1" t="s">
        <v>808</v>
      </c>
      <c r="K5765" s="9" t="str">
        <f t="shared" si="90"/>
        <v>TERCEIRA</v>
      </c>
    </row>
    <row r="5766" spans="1:11" ht="15" customHeight="1">
      <c r="A5766" s="1">
        <v>8</v>
      </c>
      <c r="B5766" s="1">
        <v>7801</v>
      </c>
      <c r="C5766" s="1" t="s">
        <v>53</v>
      </c>
      <c r="D5766" s="1" t="s">
        <v>2229</v>
      </c>
      <c r="E5766" s="1" t="s">
        <v>2230</v>
      </c>
      <c r="F5766" s="1">
        <v>12382</v>
      </c>
      <c r="G5766" s="1">
        <v>143.19999999999999</v>
      </c>
      <c r="H5766" s="1">
        <v>86</v>
      </c>
      <c r="I5766" s="1">
        <v>0</v>
      </c>
      <c r="J5766" s="1" t="s">
        <v>808</v>
      </c>
      <c r="K5766" s="9" t="str">
        <f t="shared" si="90"/>
        <v>TERCEIRA</v>
      </c>
    </row>
    <row r="5767" spans="1:11" ht="15" customHeight="1">
      <c r="A5767" s="1">
        <v>8</v>
      </c>
      <c r="B5767" s="1">
        <v>7801</v>
      </c>
      <c r="C5767" s="1" t="s">
        <v>53</v>
      </c>
      <c r="D5767" s="1" t="s">
        <v>2231</v>
      </c>
      <c r="E5767" s="1" t="s">
        <v>2232</v>
      </c>
      <c r="F5767" s="1">
        <v>21025</v>
      </c>
      <c r="G5767" s="1">
        <v>161.96</v>
      </c>
      <c r="H5767" s="1">
        <v>130</v>
      </c>
      <c r="I5767" s="1">
        <v>0</v>
      </c>
      <c r="J5767" s="1" t="s">
        <v>808</v>
      </c>
      <c r="K5767" s="9" t="str">
        <f t="shared" si="90"/>
        <v>TERCEIRA</v>
      </c>
    </row>
    <row r="5768" spans="1:11" ht="15" customHeight="1">
      <c r="A5768" s="1">
        <v>8</v>
      </c>
      <c r="B5768" s="1">
        <v>7801</v>
      </c>
      <c r="C5768" s="1" t="s">
        <v>53</v>
      </c>
      <c r="D5768" s="1" t="s">
        <v>2233</v>
      </c>
      <c r="E5768" s="1" t="s">
        <v>2234</v>
      </c>
      <c r="F5768" s="1">
        <v>6314</v>
      </c>
      <c r="G5768" s="1">
        <v>54.32</v>
      </c>
      <c r="H5768" s="1">
        <v>116</v>
      </c>
      <c r="I5768" s="1">
        <v>0</v>
      </c>
      <c r="J5768" s="1" t="s">
        <v>808</v>
      </c>
      <c r="K5768" s="9" t="str">
        <f t="shared" si="90"/>
        <v>TERCEIRA</v>
      </c>
    </row>
    <row r="5769" spans="1:11" ht="15" customHeight="1">
      <c r="A5769" s="1">
        <v>8</v>
      </c>
      <c r="B5769" s="1">
        <v>7801</v>
      </c>
      <c r="C5769" s="1" t="s">
        <v>53</v>
      </c>
      <c r="D5769" s="1" t="s">
        <v>2235</v>
      </c>
      <c r="E5769" s="1" t="s">
        <v>2236</v>
      </c>
      <c r="F5769" s="1">
        <v>8523</v>
      </c>
      <c r="G5769" s="1">
        <v>121.38</v>
      </c>
      <c r="H5769" s="1">
        <v>70</v>
      </c>
      <c r="I5769" s="1">
        <v>0</v>
      </c>
      <c r="J5769" s="1" t="s">
        <v>808</v>
      </c>
      <c r="K5769" s="9" t="str">
        <f t="shared" si="90"/>
        <v>TERCEIRA</v>
      </c>
    </row>
    <row r="5770" spans="1:11" ht="15" customHeight="1">
      <c r="A5770" s="1">
        <v>8</v>
      </c>
      <c r="B5770" s="1">
        <v>7801</v>
      </c>
      <c r="C5770" s="1" t="s">
        <v>53</v>
      </c>
      <c r="D5770" s="1" t="s">
        <v>2239</v>
      </c>
      <c r="E5770" s="1" t="s">
        <v>2240</v>
      </c>
      <c r="F5770" s="1">
        <v>21278</v>
      </c>
      <c r="G5770" s="1">
        <v>173.98</v>
      </c>
      <c r="H5770" s="1">
        <v>122</v>
      </c>
      <c r="I5770" s="1">
        <v>0</v>
      </c>
      <c r="J5770" s="1" t="s">
        <v>808</v>
      </c>
      <c r="K5770" s="9" t="str">
        <f t="shared" si="90"/>
        <v>TERCEIRA</v>
      </c>
    </row>
    <row r="5771" spans="1:11" ht="15" customHeight="1">
      <c r="A5771" s="1">
        <v>8</v>
      </c>
      <c r="B5771" s="1">
        <v>7801</v>
      </c>
      <c r="C5771" s="1" t="s">
        <v>53</v>
      </c>
      <c r="D5771" s="1" t="s">
        <v>2241</v>
      </c>
      <c r="E5771" s="1" t="s">
        <v>2242</v>
      </c>
      <c r="F5771" s="1">
        <v>25039</v>
      </c>
      <c r="G5771" s="1">
        <v>158.66</v>
      </c>
      <c r="H5771" s="1">
        <v>158</v>
      </c>
      <c r="I5771" s="1">
        <v>0</v>
      </c>
      <c r="J5771" s="1" t="s">
        <v>808</v>
      </c>
      <c r="K5771" s="9" t="str">
        <f t="shared" si="90"/>
        <v>TERCEIRA</v>
      </c>
    </row>
    <row r="5772" spans="1:11" ht="15" customHeight="1">
      <c r="A5772" s="1">
        <v>8</v>
      </c>
      <c r="B5772" s="1">
        <v>7801</v>
      </c>
      <c r="C5772" s="1" t="s">
        <v>53</v>
      </c>
      <c r="D5772" s="1" t="s">
        <v>2245</v>
      </c>
      <c r="E5772" s="1" t="s">
        <v>2246</v>
      </c>
      <c r="F5772" s="1">
        <v>26972</v>
      </c>
      <c r="G5772" s="1">
        <v>185</v>
      </c>
      <c r="H5772" s="1">
        <v>146</v>
      </c>
      <c r="I5772" s="1">
        <v>0</v>
      </c>
      <c r="J5772" s="1" t="s">
        <v>808</v>
      </c>
      <c r="K5772" s="9" t="str">
        <f t="shared" si="90"/>
        <v>TERCEIRA</v>
      </c>
    </row>
    <row r="5773" spans="1:11" ht="15" customHeight="1">
      <c r="A5773" s="1">
        <v>8</v>
      </c>
      <c r="B5773" s="1">
        <v>7801</v>
      </c>
      <c r="C5773" s="1" t="s">
        <v>53</v>
      </c>
      <c r="D5773" s="1" t="s">
        <v>2247</v>
      </c>
      <c r="E5773" s="1" t="s">
        <v>2248</v>
      </c>
      <c r="F5773" s="1">
        <v>868</v>
      </c>
      <c r="G5773" s="1">
        <v>12.99</v>
      </c>
      <c r="H5773" s="1">
        <v>67</v>
      </c>
      <c r="I5773" s="1">
        <v>0</v>
      </c>
      <c r="J5773" s="1" t="s">
        <v>808</v>
      </c>
      <c r="K5773" s="9" t="str">
        <f t="shared" si="90"/>
        <v>TERCEIRA</v>
      </c>
    </row>
    <row r="5774" spans="1:11" ht="15" customHeight="1">
      <c r="A5774" s="1">
        <v>8</v>
      </c>
      <c r="B5774" s="1">
        <v>7801</v>
      </c>
      <c r="C5774" s="1" t="s">
        <v>53</v>
      </c>
      <c r="D5774" s="1" t="s">
        <v>2253</v>
      </c>
      <c r="E5774" s="1" t="s">
        <v>2254</v>
      </c>
      <c r="F5774" s="1">
        <v>3130</v>
      </c>
      <c r="G5774" s="1">
        <v>34.86</v>
      </c>
      <c r="H5774" s="1">
        <v>90</v>
      </c>
      <c r="I5774" s="1">
        <v>0</v>
      </c>
      <c r="J5774" s="1" t="s">
        <v>808</v>
      </c>
      <c r="K5774" s="9" t="str">
        <f t="shared" si="90"/>
        <v>TERCEIRA</v>
      </c>
    </row>
    <row r="5775" spans="1:11" ht="15" customHeight="1">
      <c r="A5775" s="1">
        <v>8</v>
      </c>
      <c r="B5775" s="1">
        <v>7801</v>
      </c>
      <c r="C5775" s="1" t="s">
        <v>53</v>
      </c>
      <c r="D5775" s="1" t="s">
        <v>2255</v>
      </c>
      <c r="E5775" s="1" t="s">
        <v>4537</v>
      </c>
      <c r="F5775" s="1">
        <v>19166</v>
      </c>
      <c r="G5775" s="1">
        <v>135.25</v>
      </c>
      <c r="H5775" s="1">
        <v>142</v>
      </c>
      <c r="I5775" s="1">
        <v>0</v>
      </c>
      <c r="J5775" s="1" t="s">
        <v>808</v>
      </c>
      <c r="K5775" s="9" t="str">
        <f t="shared" si="90"/>
        <v>TERCEIRA</v>
      </c>
    </row>
    <row r="5776" spans="1:11" ht="15" customHeight="1">
      <c r="A5776" s="1">
        <v>8</v>
      </c>
      <c r="B5776" s="1">
        <v>7801</v>
      </c>
      <c r="C5776" s="1" t="s">
        <v>53</v>
      </c>
      <c r="D5776" s="1" t="s">
        <v>2257</v>
      </c>
      <c r="E5776" s="1" t="s">
        <v>2258</v>
      </c>
      <c r="F5776" s="1">
        <v>15907</v>
      </c>
      <c r="G5776" s="1">
        <v>130.6</v>
      </c>
      <c r="H5776" s="1">
        <v>122</v>
      </c>
      <c r="I5776" s="1">
        <v>0</v>
      </c>
      <c r="J5776" s="1" t="s">
        <v>808</v>
      </c>
      <c r="K5776" s="9" t="str">
        <f t="shared" si="90"/>
        <v>TERCEIRA</v>
      </c>
    </row>
    <row r="5777" spans="1:11" ht="15" customHeight="1">
      <c r="A5777" s="1">
        <v>8</v>
      </c>
      <c r="B5777" s="1">
        <v>7801</v>
      </c>
      <c r="C5777" s="1" t="s">
        <v>53</v>
      </c>
      <c r="D5777" s="1" t="s">
        <v>2259</v>
      </c>
      <c r="E5777" s="1" t="s">
        <v>2260</v>
      </c>
      <c r="F5777" s="1">
        <v>9707</v>
      </c>
      <c r="G5777" s="1">
        <v>123.93</v>
      </c>
      <c r="H5777" s="1">
        <v>78</v>
      </c>
      <c r="I5777" s="1">
        <v>0</v>
      </c>
      <c r="J5777" s="1" t="s">
        <v>808</v>
      </c>
      <c r="K5777" s="9" t="str">
        <f t="shared" si="90"/>
        <v>TERCEIRA</v>
      </c>
    </row>
    <row r="5778" spans="1:11" ht="15" customHeight="1">
      <c r="A5778" s="1">
        <v>8</v>
      </c>
      <c r="B5778" s="1">
        <v>7801</v>
      </c>
      <c r="C5778" s="1" t="s">
        <v>53</v>
      </c>
      <c r="D5778" s="1" t="s">
        <v>2261</v>
      </c>
      <c r="E5778" s="1" t="s">
        <v>2262</v>
      </c>
      <c r="F5778" s="1">
        <v>14767</v>
      </c>
      <c r="G5778" s="1">
        <v>140.65</v>
      </c>
      <c r="H5778" s="1">
        <v>105</v>
      </c>
      <c r="I5778" s="1">
        <v>0</v>
      </c>
      <c r="J5778" s="1" t="s">
        <v>808</v>
      </c>
      <c r="K5778" s="9" t="str">
        <f t="shared" si="90"/>
        <v>TERCEIRA</v>
      </c>
    </row>
    <row r="5779" spans="1:11" ht="15" customHeight="1">
      <c r="A5779" s="1">
        <v>8</v>
      </c>
      <c r="B5779" s="1">
        <v>7801</v>
      </c>
      <c r="C5779" s="1" t="s">
        <v>53</v>
      </c>
      <c r="D5779" s="1" t="s">
        <v>2263</v>
      </c>
      <c r="E5779" s="1" t="s">
        <v>2264</v>
      </c>
      <c r="F5779" s="1">
        <v>7525</v>
      </c>
      <c r="G5779" s="1">
        <v>127.32</v>
      </c>
      <c r="H5779" s="1">
        <v>59</v>
      </c>
      <c r="I5779" s="1">
        <v>0</v>
      </c>
      <c r="J5779" s="1" t="s">
        <v>808</v>
      </c>
      <c r="K5779" s="9" t="str">
        <f t="shared" si="90"/>
        <v>TERCEIRA</v>
      </c>
    </row>
    <row r="5780" spans="1:11" ht="15" customHeight="1">
      <c r="A5780" s="1">
        <v>8</v>
      </c>
      <c r="B5780" s="1">
        <v>7801</v>
      </c>
      <c r="C5780" s="1" t="s">
        <v>53</v>
      </c>
      <c r="D5780" s="1" t="s">
        <v>2265</v>
      </c>
      <c r="E5780" s="1" t="s">
        <v>2266</v>
      </c>
      <c r="F5780" s="1">
        <v>8925</v>
      </c>
      <c r="G5780" s="1">
        <v>120.29</v>
      </c>
      <c r="H5780" s="1">
        <v>74</v>
      </c>
      <c r="I5780" s="1">
        <v>0</v>
      </c>
      <c r="J5780" s="1" t="s">
        <v>808</v>
      </c>
      <c r="K5780" s="9" t="str">
        <f t="shared" si="90"/>
        <v>TERCEIRA</v>
      </c>
    </row>
    <row r="5781" spans="1:11" ht="15" customHeight="1">
      <c r="A5781" s="1">
        <v>8</v>
      </c>
      <c r="B5781" s="1">
        <v>7801</v>
      </c>
      <c r="C5781" s="1" t="s">
        <v>53</v>
      </c>
      <c r="D5781" s="1" t="s">
        <v>2273</v>
      </c>
      <c r="E5781" s="1" t="s">
        <v>2274</v>
      </c>
      <c r="F5781" s="1">
        <v>3358</v>
      </c>
      <c r="G5781" s="1">
        <v>44.3</v>
      </c>
      <c r="H5781" s="1">
        <v>76</v>
      </c>
      <c r="I5781" s="1">
        <v>0</v>
      </c>
      <c r="J5781" s="1" t="s">
        <v>808</v>
      </c>
      <c r="K5781" s="9" t="str">
        <f t="shared" si="90"/>
        <v>TERCEIRA</v>
      </c>
    </row>
    <row r="5782" spans="1:11" ht="15" customHeight="1">
      <c r="A5782" s="1">
        <v>8</v>
      </c>
      <c r="B5782" s="1">
        <v>7801</v>
      </c>
      <c r="C5782" s="1" t="s">
        <v>53</v>
      </c>
      <c r="D5782" s="1" t="s">
        <v>2279</v>
      </c>
      <c r="E5782" s="1" t="s">
        <v>2280</v>
      </c>
      <c r="F5782" s="1">
        <v>12224</v>
      </c>
      <c r="G5782" s="1">
        <v>156.6</v>
      </c>
      <c r="H5782" s="1">
        <v>78</v>
      </c>
      <c r="I5782" s="1">
        <v>0</v>
      </c>
      <c r="J5782" s="1" t="s">
        <v>808</v>
      </c>
      <c r="K5782" s="9" t="str">
        <f t="shared" si="90"/>
        <v>TERCEIRA</v>
      </c>
    </row>
    <row r="5783" spans="1:11" ht="15" customHeight="1">
      <c r="A5783" s="1">
        <v>8</v>
      </c>
      <c r="B5783" s="1">
        <v>7801</v>
      </c>
      <c r="C5783" s="1" t="s">
        <v>53</v>
      </c>
      <c r="D5783" s="1" t="s">
        <v>2281</v>
      </c>
      <c r="E5783" s="1" t="s">
        <v>2282</v>
      </c>
      <c r="F5783" s="1">
        <v>8219</v>
      </c>
      <c r="G5783" s="1">
        <v>130.47999999999999</v>
      </c>
      <c r="H5783" s="1">
        <v>63</v>
      </c>
      <c r="I5783" s="1">
        <v>0</v>
      </c>
      <c r="J5783" s="1" t="s">
        <v>808</v>
      </c>
      <c r="K5783" s="9" t="str">
        <f t="shared" si="90"/>
        <v>TERCEIRA</v>
      </c>
    </row>
    <row r="5784" spans="1:11" ht="15" customHeight="1">
      <c r="A5784" s="1">
        <v>8</v>
      </c>
      <c r="B5784" s="1">
        <v>7801</v>
      </c>
      <c r="C5784" s="1" t="s">
        <v>53</v>
      </c>
      <c r="D5784" s="1" t="s">
        <v>2287</v>
      </c>
      <c r="E5784" s="1" t="s">
        <v>2288</v>
      </c>
      <c r="F5784" s="1">
        <v>15922</v>
      </c>
      <c r="G5784" s="1">
        <v>160.63999999999999</v>
      </c>
      <c r="H5784" s="1">
        <v>99</v>
      </c>
      <c r="I5784" s="1">
        <v>0</v>
      </c>
      <c r="J5784" s="1" t="s">
        <v>808</v>
      </c>
      <c r="K5784" s="9" t="str">
        <f t="shared" si="90"/>
        <v>TERCEIRA</v>
      </c>
    </row>
    <row r="5785" spans="1:11" ht="15" customHeight="1">
      <c r="A5785" s="1">
        <v>8</v>
      </c>
      <c r="B5785" s="1">
        <v>7801</v>
      </c>
      <c r="C5785" s="1" t="s">
        <v>53</v>
      </c>
      <c r="D5785" s="1" t="s">
        <v>2295</v>
      </c>
      <c r="E5785" s="1" t="s">
        <v>2296</v>
      </c>
      <c r="F5785" s="1">
        <v>16006</v>
      </c>
      <c r="G5785" s="1">
        <v>185.87</v>
      </c>
      <c r="H5785" s="1">
        <v>86</v>
      </c>
      <c r="I5785" s="1">
        <v>0</v>
      </c>
      <c r="J5785" s="1" t="s">
        <v>808</v>
      </c>
      <c r="K5785" s="9" t="str">
        <f t="shared" si="90"/>
        <v>TERCEIRA</v>
      </c>
    </row>
    <row r="5786" spans="1:11" ht="15" customHeight="1">
      <c r="A5786" s="1">
        <v>8</v>
      </c>
      <c r="B5786" s="1">
        <v>7801</v>
      </c>
      <c r="C5786" s="1" t="s">
        <v>53</v>
      </c>
      <c r="D5786" s="1" t="s">
        <v>2297</v>
      </c>
      <c r="E5786" s="1" t="s">
        <v>2298</v>
      </c>
      <c r="F5786" s="1">
        <v>10266</v>
      </c>
      <c r="G5786" s="1">
        <v>142.99</v>
      </c>
      <c r="H5786" s="1">
        <v>72</v>
      </c>
      <c r="I5786" s="1">
        <v>0</v>
      </c>
      <c r="J5786" s="1" t="s">
        <v>808</v>
      </c>
      <c r="K5786" s="9" t="str">
        <f t="shared" si="90"/>
        <v>TERCEIRA</v>
      </c>
    </row>
    <row r="5787" spans="1:11" ht="15" customHeight="1">
      <c r="A5787" s="1">
        <v>8</v>
      </c>
      <c r="B5787" s="1">
        <v>7801</v>
      </c>
      <c r="C5787" s="1" t="s">
        <v>53</v>
      </c>
      <c r="D5787" s="1" t="s">
        <v>2299</v>
      </c>
      <c r="E5787" s="1" t="s">
        <v>2300</v>
      </c>
      <c r="F5787" s="1">
        <v>7708</v>
      </c>
      <c r="G5787" s="1">
        <v>84.64</v>
      </c>
      <c r="H5787" s="1">
        <v>91</v>
      </c>
      <c r="I5787" s="1">
        <v>0</v>
      </c>
      <c r="J5787" s="1" t="s">
        <v>808</v>
      </c>
      <c r="K5787" s="9" t="str">
        <f t="shared" si="90"/>
        <v>TERCEIRA</v>
      </c>
    </row>
    <row r="5788" spans="1:11" ht="15" customHeight="1">
      <c r="A5788" s="1">
        <v>8</v>
      </c>
      <c r="B5788" s="1">
        <v>7801</v>
      </c>
      <c r="C5788" s="1" t="s">
        <v>53</v>
      </c>
      <c r="D5788" s="1" t="s">
        <v>2305</v>
      </c>
      <c r="E5788" s="1" t="s">
        <v>2306</v>
      </c>
      <c r="F5788" s="1">
        <v>6957</v>
      </c>
      <c r="G5788" s="1">
        <v>110.12</v>
      </c>
      <c r="H5788" s="1">
        <v>63</v>
      </c>
      <c r="I5788" s="1">
        <v>0</v>
      </c>
      <c r="J5788" s="1" t="s">
        <v>808</v>
      </c>
      <c r="K5788" s="9" t="str">
        <f t="shared" si="90"/>
        <v>TERCEIRA</v>
      </c>
    </row>
    <row r="5789" spans="1:11" ht="15" customHeight="1">
      <c r="A5789" s="1">
        <v>8</v>
      </c>
      <c r="B5789" s="1">
        <v>7801</v>
      </c>
      <c r="C5789" s="1" t="s">
        <v>53</v>
      </c>
      <c r="D5789" s="1" t="s">
        <v>2307</v>
      </c>
      <c r="E5789" s="1" t="s">
        <v>2308</v>
      </c>
      <c r="F5789" s="1">
        <v>7567</v>
      </c>
      <c r="G5789" s="1">
        <v>122.76</v>
      </c>
      <c r="H5789" s="1">
        <v>62</v>
      </c>
      <c r="I5789" s="1">
        <v>0</v>
      </c>
      <c r="J5789" s="1" t="s">
        <v>808</v>
      </c>
      <c r="K5789" s="9" t="str">
        <f t="shared" si="90"/>
        <v>TERCEIRA</v>
      </c>
    </row>
    <row r="5790" spans="1:11" ht="15" customHeight="1">
      <c r="A5790" s="1">
        <v>8</v>
      </c>
      <c r="B5790" s="1">
        <v>7801</v>
      </c>
      <c r="C5790" s="1" t="s">
        <v>53</v>
      </c>
      <c r="D5790" s="1" t="s">
        <v>2309</v>
      </c>
      <c r="E5790" s="1" t="s">
        <v>2310</v>
      </c>
      <c r="F5790" s="1">
        <v>16104</v>
      </c>
      <c r="G5790" s="1">
        <v>139.13999999999999</v>
      </c>
      <c r="H5790" s="1">
        <v>116</v>
      </c>
      <c r="I5790" s="1">
        <v>0</v>
      </c>
      <c r="J5790" s="1" t="s">
        <v>808</v>
      </c>
      <c r="K5790" s="9" t="str">
        <f t="shared" si="90"/>
        <v>TERCEIRA</v>
      </c>
    </row>
    <row r="5791" spans="1:11" ht="15" customHeight="1">
      <c r="A5791" s="1">
        <v>8</v>
      </c>
      <c r="B5791" s="1">
        <v>7801</v>
      </c>
      <c r="C5791" s="1" t="s">
        <v>53</v>
      </c>
      <c r="D5791" s="1" t="s">
        <v>2319</v>
      </c>
      <c r="E5791" s="1" t="s">
        <v>2320</v>
      </c>
      <c r="F5791" s="1">
        <v>9087</v>
      </c>
      <c r="G5791" s="1">
        <v>126.04</v>
      </c>
      <c r="H5791" s="1">
        <v>72</v>
      </c>
      <c r="I5791" s="1">
        <v>0</v>
      </c>
      <c r="J5791" s="1" t="s">
        <v>808</v>
      </c>
      <c r="K5791" s="9" t="str">
        <f t="shared" si="90"/>
        <v>TERCEIRA</v>
      </c>
    </row>
    <row r="5792" spans="1:11" ht="15" customHeight="1">
      <c r="A5792" s="1">
        <v>8</v>
      </c>
      <c r="B5792" s="1">
        <v>7801</v>
      </c>
      <c r="C5792" s="1" t="s">
        <v>53</v>
      </c>
      <c r="D5792" s="1" t="s">
        <v>2323</v>
      </c>
      <c r="E5792" s="1" t="s">
        <v>2324</v>
      </c>
      <c r="F5792" s="1">
        <v>3438</v>
      </c>
      <c r="G5792" s="1">
        <v>70.03</v>
      </c>
      <c r="H5792" s="1">
        <v>49</v>
      </c>
      <c r="I5792" s="1">
        <v>0</v>
      </c>
      <c r="J5792" s="1" t="s">
        <v>808</v>
      </c>
      <c r="K5792" s="9" t="str">
        <f t="shared" si="90"/>
        <v>TERCEIRA</v>
      </c>
    </row>
    <row r="5793" spans="1:11" ht="15" customHeight="1">
      <c r="A5793" s="1">
        <v>8</v>
      </c>
      <c r="B5793" s="1">
        <v>7801</v>
      </c>
      <c r="C5793" s="1" t="s">
        <v>53</v>
      </c>
      <c r="D5793" s="1" t="s">
        <v>2325</v>
      </c>
      <c r="E5793" s="1" t="s">
        <v>2326</v>
      </c>
      <c r="F5793" s="1">
        <v>12486</v>
      </c>
      <c r="G5793" s="1">
        <v>136.16999999999999</v>
      </c>
      <c r="H5793" s="1">
        <v>92</v>
      </c>
      <c r="I5793" s="1">
        <v>0</v>
      </c>
      <c r="J5793" s="1" t="s">
        <v>808</v>
      </c>
      <c r="K5793" s="9" t="str">
        <f t="shared" si="90"/>
        <v>TERCEIRA</v>
      </c>
    </row>
    <row r="5794" spans="1:11" ht="15" customHeight="1">
      <c r="A5794" s="1">
        <v>8</v>
      </c>
      <c r="B5794" s="1">
        <v>7801</v>
      </c>
      <c r="C5794" s="1" t="s">
        <v>53</v>
      </c>
      <c r="D5794" s="1" t="s">
        <v>2327</v>
      </c>
      <c r="E5794" s="1" t="s">
        <v>2328</v>
      </c>
      <c r="F5794" s="1">
        <v>10794</v>
      </c>
      <c r="G5794" s="1">
        <v>134.66999999999999</v>
      </c>
      <c r="H5794" s="1">
        <v>80</v>
      </c>
      <c r="I5794" s="1">
        <v>0</v>
      </c>
      <c r="J5794" s="1" t="s">
        <v>808</v>
      </c>
      <c r="K5794" s="9" t="str">
        <f t="shared" si="90"/>
        <v>TERCEIRA</v>
      </c>
    </row>
    <row r="5795" spans="1:11" ht="15" customHeight="1">
      <c r="A5795" s="1">
        <v>8</v>
      </c>
      <c r="B5795" s="1">
        <v>7801</v>
      </c>
      <c r="C5795" s="1" t="s">
        <v>53</v>
      </c>
      <c r="D5795" s="1" t="s">
        <v>2329</v>
      </c>
      <c r="E5795" s="1" t="s">
        <v>2330</v>
      </c>
      <c r="F5795" s="1">
        <v>1219</v>
      </c>
      <c r="G5795" s="1">
        <v>32.29</v>
      </c>
      <c r="H5795" s="1">
        <v>38</v>
      </c>
      <c r="I5795" s="1">
        <v>0</v>
      </c>
      <c r="J5795" s="1" t="s">
        <v>808</v>
      </c>
      <c r="K5795" s="9" t="str">
        <f t="shared" si="90"/>
        <v>TERCEIRA</v>
      </c>
    </row>
    <row r="5796" spans="1:11" ht="15" customHeight="1">
      <c r="A5796" s="1">
        <v>8</v>
      </c>
      <c r="B5796" s="1">
        <v>7801</v>
      </c>
      <c r="C5796" s="1" t="s">
        <v>53</v>
      </c>
      <c r="D5796" s="1" t="s">
        <v>2331</v>
      </c>
      <c r="E5796" s="1" t="s">
        <v>2332</v>
      </c>
      <c r="F5796" s="1">
        <v>436</v>
      </c>
      <c r="G5796" s="1">
        <v>6.7</v>
      </c>
      <c r="H5796" s="1">
        <v>65</v>
      </c>
      <c r="I5796" s="1">
        <v>0</v>
      </c>
      <c r="J5796" s="1" t="s">
        <v>808</v>
      </c>
      <c r="K5796" s="9" t="str">
        <f t="shared" si="90"/>
        <v>TERCEIRA</v>
      </c>
    </row>
    <row r="5797" spans="1:11" ht="15" customHeight="1">
      <c r="A5797" s="1">
        <v>8</v>
      </c>
      <c r="B5797" s="1">
        <v>7801</v>
      </c>
      <c r="C5797" s="1" t="s">
        <v>53</v>
      </c>
      <c r="D5797" s="1" t="s">
        <v>2333</v>
      </c>
      <c r="E5797" s="1" t="s">
        <v>2334</v>
      </c>
      <c r="F5797" s="1">
        <v>2109</v>
      </c>
      <c r="G5797" s="1">
        <v>45.43</v>
      </c>
      <c r="H5797" s="1">
        <v>46</v>
      </c>
      <c r="I5797" s="1">
        <v>0</v>
      </c>
      <c r="J5797" s="1" t="s">
        <v>808</v>
      </c>
      <c r="K5797" s="9" t="str">
        <f t="shared" si="90"/>
        <v>TERCEIRA</v>
      </c>
    </row>
    <row r="5798" spans="1:11" ht="15" customHeight="1">
      <c r="A5798" s="1">
        <v>8</v>
      </c>
      <c r="B5798" s="1">
        <v>7801</v>
      </c>
      <c r="C5798" s="1" t="s">
        <v>53</v>
      </c>
      <c r="D5798" s="1" t="s">
        <v>2335</v>
      </c>
      <c r="E5798" s="1" t="s">
        <v>2336</v>
      </c>
      <c r="F5798" s="1">
        <v>371</v>
      </c>
      <c r="G5798" s="1">
        <v>12.59</v>
      </c>
      <c r="H5798" s="1">
        <v>29</v>
      </c>
      <c r="I5798" s="1">
        <v>0</v>
      </c>
      <c r="J5798" s="1" t="s">
        <v>808</v>
      </c>
      <c r="K5798" s="9" t="str">
        <f t="shared" si="90"/>
        <v>TERCEIRA</v>
      </c>
    </row>
    <row r="5799" spans="1:11" ht="15" customHeight="1">
      <c r="A5799" s="1">
        <v>8</v>
      </c>
      <c r="B5799" s="1">
        <v>7801</v>
      </c>
      <c r="C5799" s="1" t="s">
        <v>53</v>
      </c>
      <c r="D5799" s="1" t="s">
        <v>2337</v>
      </c>
      <c r="E5799" s="1" t="s">
        <v>2338</v>
      </c>
      <c r="F5799" s="1">
        <v>9297</v>
      </c>
      <c r="G5799" s="1">
        <v>138.5</v>
      </c>
      <c r="H5799" s="1">
        <v>67</v>
      </c>
      <c r="I5799" s="1">
        <v>0</v>
      </c>
      <c r="J5799" s="1" t="s">
        <v>808</v>
      </c>
      <c r="K5799" s="9" t="str">
        <f t="shared" si="90"/>
        <v>TERCEIRA</v>
      </c>
    </row>
    <row r="5800" spans="1:11" ht="15" customHeight="1">
      <c r="A5800" s="1">
        <v>8</v>
      </c>
      <c r="B5800" s="1">
        <v>7801</v>
      </c>
      <c r="C5800" s="1" t="s">
        <v>53</v>
      </c>
      <c r="D5800" s="1" t="s">
        <v>4538</v>
      </c>
      <c r="E5800" s="1" t="s">
        <v>4539</v>
      </c>
      <c r="F5800" s="1">
        <v>9177</v>
      </c>
      <c r="G5800" s="1">
        <v>118.87</v>
      </c>
      <c r="H5800" s="1">
        <v>77</v>
      </c>
      <c r="I5800" s="1">
        <v>0</v>
      </c>
      <c r="J5800" s="1" t="s">
        <v>808</v>
      </c>
      <c r="K5800" s="9" t="str">
        <f t="shared" si="90"/>
        <v>TERCEIRA</v>
      </c>
    </row>
    <row r="5801" spans="1:11" ht="15" customHeight="1">
      <c r="A5801" s="1">
        <v>8</v>
      </c>
      <c r="B5801" s="1">
        <v>7801</v>
      </c>
      <c r="C5801" s="1" t="s">
        <v>53</v>
      </c>
      <c r="D5801" s="1" t="s">
        <v>4540</v>
      </c>
      <c r="E5801" s="1" t="s">
        <v>4541</v>
      </c>
      <c r="F5801" s="1">
        <v>2863</v>
      </c>
      <c r="G5801" s="1">
        <v>51.77</v>
      </c>
      <c r="H5801" s="1">
        <v>55</v>
      </c>
      <c r="I5801" s="1">
        <v>0</v>
      </c>
      <c r="J5801" s="1" t="s">
        <v>808</v>
      </c>
      <c r="K5801" s="9" t="str">
        <f t="shared" si="90"/>
        <v>TERCEIRA</v>
      </c>
    </row>
    <row r="5802" spans="1:11" ht="15" customHeight="1">
      <c r="A5802" s="1">
        <v>8</v>
      </c>
      <c r="B5802" s="1">
        <v>7801</v>
      </c>
      <c r="C5802" s="1" t="s">
        <v>53</v>
      </c>
      <c r="D5802" s="1" t="s">
        <v>4542</v>
      </c>
      <c r="E5802" s="1" t="s">
        <v>4543</v>
      </c>
      <c r="F5802" s="1">
        <v>5027</v>
      </c>
      <c r="G5802" s="1">
        <v>76.150000000000006</v>
      </c>
      <c r="H5802" s="1">
        <v>66</v>
      </c>
      <c r="I5802" s="1">
        <v>0</v>
      </c>
      <c r="J5802" s="1" t="s">
        <v>808</v>
      </c>
      <c r="K5802" s="9" t="str">
        <f t="shared" si="90"/>
        <v>TERCEIRA</v>
      </c>
    </row>
    <row r="5803" spans="1:11" ht="15" customHeight="1">
      <c r="A5803" s="1">
        <v>8</v>
      </c>
      <c r="B5803" s="1">
        <v>7801</v>
      </c>
      <c r="C5803" s="1" t="s">
        <v>53</v>
      </c>
      <c r="D5803" s="1" t="s">
        <v>4544</v>
      </c>
      <c r="E5803" s="1" t="s">
        <v>4545</v>
      </c>
      <c r="F5803" s="1">
        <v>4464</v>
      </c>
      <c r="G5803" s="1">
        <v>71.28</v>
      </c>
      <c r="H5803" s="1">
        <v>63</v>
      </c>
      <c r="I5803" s="1">
        <v>0</v>
      </c>
      <c r="J5803" s="1" t="s">
        <v>808</v>
      </c>
      <c r="K5803" s="9" t="str">
        <f t="shared" si="90"/>
        <v>TERCEIRA</v>
      </c>
    </row>
    <row r="5804" spans="1:11" ht="15" customHeight="1">
      <c r="A5804" s="1">
        <v>8</v>
      </c>
      <c r="B5804" s="1">
        <v>7801</v>
      </c>
      <c r="C5804" s="1" t="s">
        <v>53</v>
      </c>
      <c r="D5804" s="1" t="s">
        <v>4546</v>
      </c>
      <c r="E5804" s="1" t="s">
        <v>4547</v>
      </c>
      <c r="F5804" s="1">
        <v>4519</v>
      </c>
      <c r="G5804" s="1">
        <v>68.42</v>
      </c>
      <c r="H5804" s="1">
        <v>66</v>
      </c>
      <c r="I5804" s="1">
        <v>0</v>
      </c>
      <c r="J5804" s="1" t="s">
        <v>808</v>
      </c>
      <c r="K5804" s="9" t="str">
        <f t="shared" si="90"/>
        <v>TERCEIRA</v>
      </c>
    </row>
    <row r="5805" spans="1:11" ht="15" customHeight="1">
      <c r="A5805" s="1">
        <v>8</v>
      </c>
      <c r="B5805" s="1">
        <v>7801</v>
      </c>
      <c r="C5805" s="1" t="s">
        <v>53</v>
      </c>
      <c r="D5805" s="1" t="s">
        <v>4548</v>
      </c>
      <c r="E5805" s="1" t="s">
        <v>4549</v>
      </c>
      <c r="F5805" s="1">
        <v>3664</v>
      </c>
      <c r="G5805" s="1">
        <v>57.8</v>
      </c>
      <c r="H5805" s="1">
        <v>63</v>
      </c>
      <c r="I5805" s="1">
        <v>0</v>
      </c>
      <c r="J5805" s="1" t="s">
        <v>808</v>
      </c>
      <c r="K5805" s="9" t="str">
        <f t="shared" si="90"/>
        <v>TERCEIRA</v>
      </c>
    </row>
    <row r="5806" spans="1:11" ht="15" customHeight="1">
      <c r="A5806" s="1">
        <v>8</v>
      </c>
      <c r="B5806" s="1">
        <v>7801</v>
      </c>
      <c r="C5806" s="1" t="s">
        <v>53</v>
      </c>
      <c r="D5806" s="1" t="s">
        <v>4550</v>
      </c>
      <c r="E5806" s="1" t="s">
        <v>4551</v>
      </c>
      <c r="F5806" s="1">
        <v>986</v>
      </c>
      <c r="G5806" s="1">
        <v>31.25</v>
      </c>
      <c r="H5806" s="1">
        <v>32</v>
      </c>
      <c r="I5806" s="1">
        <v>0</v>
      </c>
      <c r="J5806" s="1" t="s">
        <v>808</v>
      </c>
      <c r="K5806" s="9" t="str">
        <f t="shared" si="90"/>
        <v>TERCEIRA</v>
      </c>
    </row>
    <row r="5807" spans="1:11" ht="15" customHeight="1">
      <c r="A5807" s="1">
        <v>8</v>
      </c>
      <c r="B5807" s="1">
        <v>7801</v>
      </c>
      <c r="C5807" s="1" t="s">
        <v>53</v>
      </c>
      <c r="D5807" s="1" t="s">
        <v>4552</v>
      </c>
      <c r="E5807" s="1" t="s">
        <v>4553</v>
      </c>
      <c r="F5807" s="1">
        <v>3253</v>
      </c>
      <c r="G5807" s="1">
        <v>53.49</v>
      </c>
      <c r="H5807" s="1">
        <v>61</v>
      </c>
      <c r="I5807" s="1">
        <v>0</v>
      </c>
      <c r="J5807" s="1" t="s">
        <v>808</v>
      </c>
      <c r="K5807" s="9" t="str">
        <f t="shared" si="90"/>
        <v>TERCEIRA</v>
      </c>
    </row>
    <row r="5808" spans="1:11" ht="15" customHeight="1">
      <c r="A5808" s="1">
        <v>8</v>
      </c>
      <c r="B5808" s="1">
        <v>7801</v>
      </c>
      <c r="C5808" s="1" t="s">
        <v>53</v>
      </c>
      <c r="D5808" s="1" t="s">
        <v>4554</v>
      </c>
      <c r="E5808" s="1" t="s">
        <v>4555</v>
      </c>
      <c r="F5808" s="1">
        <v>1882</v>
      </c>
      <c r="G5808" s="1">
        <v>29.13</v>
      </c>
      <c r="H5808" s="1">
        <v>65</v>
      </c>
      <c r="I5808" s="1">
        <v>0</v>
      </c>
      <c r="J5808" s="1" t="s">
        <v>808</v>
      </c>
      <c r="K5808" s="9" t="str">
        <f t="shared" si="90"/>
        <v>TERCEIRA</v>
      </c>
    </row>
    <row r="5809" spans="1:11" ht="15" customHeight="1">
      <c r="A5809" s="1">
        <v>8</v>
      </c>
      <c r="B5809" s="1">
        <v>7801</v>
      </c>
      <c r="C5809" s="1" t="s">
        <v>53</v>
      </c>
      <c r="D5809" s="1" t="s">
        <v>4556</v>
      </c>
      <c r="E5809" s="1" t="s">
        <v>4557</v>
      </c>
      <c r="F5809" s="1">
        <v>3154</v>
      </c>
      <c r="G5809" s="1">
        <v>54.69</v>
      </c>
      <c r="H5809" s="1">
        <v>58</v>
      </c>
      <c r="I5809" s="1">
        <v>0</v>
      </c>
      <c r="J5809" s="1" t="s">
        <v>808</v>
      </c>
      <c r="K5809" s="9" t="str">
        <f t="shared" si="90"/>
        <v>TERCEIRA</v>
      </c>
    </row>
    <row r="5810" spans="1:11" ht="15" customHeight="1">
      <c r="A5810" s="1">
        <v>8</v>
      </c>
      <c r="B5810" s="1">
        <v>7801</v>
      </c>
      <c r="C5810" s="1" t="s">
        <v>53</v>
      </c>
      <c r="D5810" s="1" t="s">
        <v>4558</v>
      </c>
      <c r="E5810" s="1" t="s">
        <v>4559</v>
      </c>
      <c r="F5810" s="1">
        <v>2033</v>
      </c>
      <c r="G5810" s="1">
        <v>25.56</v>
      </c>
      <c r="H5810" s="1">
        <v>80</v>
      </c>
      <c r="I5810" s="1">
        <v>0</v>
      </c>
      <c r="J5810" s="1" t="s">
        <v>808</v>
      </c>
      <c r="K5810" s="9" t="str">
        <f t="shared" si="90"/>
        <v>TERCEIRA</v>
      </c>
    </row>
    <row r="5811" spans="1:11" ht="15" customHeight="1">
      <c r="A5811" s="1">
        <v>8</v>
      </c>
      <c r="B5811" s="1">
        <v>7801</v>
      </c>
      <c r="C5811" s="1" t="s">
        <v>53</v>
      </c>
      <c r="D5811" s="1" t="s">
        <v>4560</v>
      </c>
      <c r="E5811" s="1" t="s">
        <v>4561</v>
      </c>
      <c r="F5811" s="1">
        <v>2987</v>
      </c>
      <c r="G5811" s="1">
        <v>73.180000000000007</v>
      </c>
      <c r="H5811" s="1">
        <v>41</v>
      </c>
      <c r="I5811" s="1">
        <v>0</v>
      </c>
      <c r="J5811" s="1" t="s">
        <v>808</v>
      </c>
      <c r="K5811" s="9" t="str">
        <f t="shared" si="90"/>
        <v>TERCEIRA</v>
      </c>
    </row>
    <row r="5812" spans="1:11" ht="15" customHeight="1">
      <c r="A5812" s="1">
        <v>8</v>
      </c>
      <c r="B5812" s="1">
        <v>7801</v>
      </c>
      <c r="C5812" s="1" t="s">
        <v>53</v>
      </c>
      <c r="D5812" s="1" t="s">
        <v>4562</v>
      </c>
      <c r="E5812" s="1" t="s">
        <v>4563</v>
      </c>
      <c r="F5812" s="1">
        <v>1516</v>
      </c>
      <c r="G5812" s="1">
        <v>25.96</v>
      </c>
      <c r="H5812" s="1">
        <v>58</v>
      </c>
      <c r="I5812" s="1">
        <v>0</v>
      </c>
      <c r="J5812" s="1" t="s">
        <v>808</v>
      </c>
      <c r="K5812" s="9" t="str">
        <f t="shared" si="90"/>
        <v>TERCEIRA</v>
      </c>
    </row>
    <row r="5813" spans="1:11" ht="15" customHeight="1">
      <c r="A5813" s="1">
        <v>8</v>
      </c>
      <c r="B5813" s="1">
        <v>7801</v>
      </c>
      <c r="C5813" s="1" t="s">
        <v>53</v>
      </c>
      <c r="D5813" s="1" t="s">
        <v>4564</v>
      </c>
      <c r="E5813" s="1" t="s">
        <v>4565</v>
      </c>
      <c r="F5813" s="1">
        <v>2355</v>
      </c>
      <c r="G5813" s="1">
        <v>24.52</v>
      </c>
      <c r="H5813" s="1">
        <v>96</v>
      </c>
      <c r="I5813" s="1">
        <v>0</v>
      </c>
      <c r="J5813" s="1" t="s">
        <v>808</v>
      </c>
      <c r="K5813" s="9" t="str">
        <f t="shared" si="90"/>
        <v>TERCEIRA</v>
      </c>
    </row>
    <row r="5814" spans="1:11" ht="15" customHeight="1">
      <c r="A5814" s="1">
        <v>8</v>
      </c>
      <c r="B5814" s="1">
        <v>7801</v>
      </c>
      <c r="C5814" s="1" t="s">
        <v>53</v>
      </c>
      <c r="D5814" s="1" t="s">
        <v>4566</v>
      </c>
      <c r="E5814" s="1" t="s">
        <v>4567</v>
      </c>
      <c r="F5814" s="1">
        <v>1784</v>
      </c>
      <c r="G5814" s="1">
        <v>39.979999999999997</v>
      </c>
      <c r="H5814" s="1">
        <v>45</v>
      </c>
      <c r="I5814" s="1">
        <v>0</v>
      </c>
      <c r="J5814" s="1" t="s">
        <v>808</v>
      </c>
      <c r="K5814" s="9" t="str">
        <f t="shared" si="90"/>
        <v>TERCEIRA</v>
      </c>
    </row>
    <row r="5815" spans="1:11" ht="15" customHeight="1">
      <c r="A5815" s="1">
        <v>8</v>
      </c>
      <c r="B5815" s="1">
        <v>7801</v>
      </c>
      <c r="C5815" s="1" t="s">
        <v>53</v>
      </c>
      <c r="D5815" s="1" t="s">
        <v>4568</v>
      </c>
      <c r="E5815" s="1" t="s">
        <v>4569</v>
      </c>
      <c r="F5815" s="1">
        <v>2576</v>
      </c>
      <c r="G5815" s="1">
        <v>37.520000000000003</v>
      </c>
      <c r="H5815" s="1">
        <v>69</v>
      </c>
      <c r="I5815" s="1">
        <v>0</v>
      </c>
      <c r="J5815" s="1" t="s">
        <v>808</v>
      </c>
      <c r="K5815" s="9" t="str">
        <f t="shared" si="90"/>
        <v>TERCEIRA</v>
      </c>
    </row>
    <row r="5816" spans="1:11" ht="15" customHeight="1">
      <c r="A5816" s="1">
        <v>8</v>
      </c>
      <c r="B5816" s="1">
        <v>7801</v>
      </c>
      <c r="C5816" s="1" t="s">
        <v>53</v>
      </c>
      <c r="D5816" s="1" t="s">
        <v>2339</v>
      </c>
      <c r="E5816" s="1" t="s">
        <v>2340</v>
      </c>
      <c r="F5816" s="1">
        <v>1202</v>
      </c>
      <c r="G5816" s="1">
        <v>24.85</v>
      </c>
      <c r="H5816" s="1">
        <v>48</v>
      </c>
      <c r="I5816" s="1">
        <v>0</v>
      </c>
      <c r="J5816" s="1" t="s">
        <v>808</v>
      </c>
      <c r="K5816" s="9" t="str">
        <f t="shared" si="90"/>
        <v>TERCEIRA</v>
      </c>
    </row>
    <row r="5817" spans="1:11" ht="15" customHeight="1">
      <c r="A5817" s="1">
        <v>8</v>
      </c>
      <c r="B5817" s="1">
        <v>7801</v>
      </c>
      <c r="C5817" s="1" t="s">
        <v>53</v>
      </c>
      <c r="D5817" s="1" t="s">
        <v>2341</v>
      </c>
      <c r="E5817" s="1" t="s">
        <v>2342</v>
      </c>
      <c r="F5817" s="1">
        <v>12918</v>
      </c>
      <c r="G5817" s="1">
        <v>138.15</v>
      </c>
      <c r="H5817" s="1">
        <v>94</v>
      </c>
      <c r="I5817" s="1">
        <v>0</v>
      </c>
      <c r="J5817" s="1" t="s">
        <v>808</v>
      </c>
      <c r="K5817" s="9" t="str">
        <f t="shared" si="90"/>
        <v>TERCEIRA</v>
      </c>
    </row>
    <row r="5818" spans="1:11" ht="15" customHeight="1">
      <c r="A5818" s="1">
        <v>8</v>
      </c>
      <c r="B5818" s="1">
        <v>7801</v>
      </c>
      <c r="C5818" s="1" t="s">
        <v>53</v>
      </c>
      <c r="D5818" s="1" t="s">
        <v>2343</v>
      </c>
      <c r="E5818" s="1" t="s">
        <v>2344</v>
      </c>
      <c r="F5818" s="1">
        <v>8794</v>
      </c>
      <c r="G5818" s="1">
        <v>143.29</v>
      </c>
      <c r="H5818" s="1">
        <v>61</v>
      </c>
      <c r="I5818" s="1">
        <v>0</v>
      </c>
      <c r="J5818" s="1" t="s">
        <v>808</v>
      </c>
      <c r="K5818" s="9" t="str">
        <f t="shared" si="90"/>
        <v>TERCEIRA</v>
      </c>
    </row>
    <row r="5819" spans="1:11" ht="15" customHeight="1">
      <c r="A5819" s="1">
        <v>8</v>
      </c>
      <c r="B5819" s="1">
        <v>7801</v>
      </c>
      <c r="C5819" s="1" t="s">
        <v>53</v>
      </c>
      <c r="D5819" s="1" t="s">
        <v>2345</v>
      </c>
      <c r="E5819" s="1" t="s">
        <v>2346</v>
      </c>
      <c r="F5819" s="1">
        <v>5794</v>
      </c>
      <c r="G5819" s="1">
        <v>116.57</v>
      </c>
      <c r="H5819" s="1">
        <v>50</v>
      </c>
      <c r="I5819" s="1">
        <v>0</v>
      </c>
      <c r="J5819" s="1" t="s">
        <v>808</v>
      </c>
      <c r="K5819" s="9" t="str">
        <f t="shared" si="90"/>
        <v>TERCEIRA</v>
      </c>
    </row>
    <row r="5820" spans="1:11" ht="15" customHeight="1">
      <c r="A5820" s="1">
        <v>8</v>
      </c>
      <c r="B5820" s="1">
        <v>7801</v>
      </c>
      <c r="C5820" s="1" t="s">
        <v>53</v>
      </c>
      <c r="D5820" s="1" t="s">
        <v>2347</v>
      </c>
      <c r="E5820" s="1" t="s">
        <v>2348</v>
      </c>
      <c r="F5820" s="1">
        <v>12267</v>
      </c>
      <c r="G5820" s="1">
        <v>131.41999999999999</v>
      </c>
      <c r="H5820" s="1">
        <v>93</v>
      </c>
      <c r="I5820" s="1">
        <v>0</v>
      </c>
      <c r="J5820" s="1" t="s">
        <v>808</v>
      </c>
      <c r="K5820" s="9" t="str">
        <f t="shared" si="90"/>
        <v>TERCEIRA</v>
      </c>
    </row>
    <row r="5821" spans="1:11" ht="15" customHeight="1">
      <c r="A5821" s="1">
        <v>8</v>
      </c>
      <c r="B5821" s="1">
        <v>7801</v>
      </c>
      <c r="C5821" s="1" t="s">
        <v>53</v>
      </c>
      <c r="D5821" s="1" t="s">
        <v>2349</v>
      </c>
      <c r="E5821" s="1" t="s">
        <v>2350</v>
      </c>
      <c r="F5821" s="1">
        <v>10739</v>
      </c>
      <c r="G5821" s="1">
        <v>118.41</v>
      </c>
      <c r="H5821" s="1">
        <v>91</v>
      </c>
      <c r="I5821" s="1">
        <v>0</v>
      </c>
      <c r="J5821" s="1" t="s">
        <v>808</v>
      </c>
      <c r="K5821" s="9" t="str">
        <f t="shared" si="90"/>
        <v>TERCEIRA</v>
      </c>
    </row>
    <row r="5822" spans="1:11" ht="15" customHeight="1">
      <c r="A5822" s="1">
        <v>8</v>
      </c>
      <c r="B5822" s="1">
        <v>7801</v>
      </c>
      <c r="C5822" s="1" t="s">
        <v>53</v>
      </c>
      <c r="D5822" s="1" t="s">
        <v>2351</v>
      </c>
      <c r="E5822" s="1" t="s">
        <v>2352</v>
      </c>
      <c r="F5822" s="1">
        <v>5118</v>
      </c>
      <c r="G5822" s="1">
        <v>84.85</v>
      </c>
      <c r="H5822" s="1">
        <v>60</v>
      </c>
      <c r="I5822" s="1">
        <v>0</v>
      </c>
      <c r="J5822" s="1" t="s">
        <v>808</v>
      </c>
      <c r="K5822" s="9" t="str">
        <f t="shared" si="90"/>
        <v>TERCEIRA</v>
      </c>
    </row>
    <row r="5823" spans="1:11" ht="15" customHeight="1">
      <c r="A5823" s="1">
        <v>8</v>
      </c>
      <c r="B5823" s="1">
        <v>7801</v>
      </c>
      <c r="C5823" s="1" t="s">
        <v>53</v>
      </c>
      <c r="D5823" s="1" t="s">
        <v>2353</v>
      </c>
      <c r="E5823" s="1" t="s">
        <v>2354</v>
      </c>
      <c r="F5823" s="1">
        <v>3150</v>
      </c>
      <c r="G5823" s="1">
        <v>61.21</v>
      </c>
      <c r="H5823" s="1">
        <v>51</v>
      </c>
      <c r="I5823" s="1">
        <v>0</v>
      </c>
      <c r="J5823" s="1" t="s">
        <v>808</v>
      </c>
      <c r="K5823" s="9" t="str">
        <f t="shared" si="90"/>
        <v>TERCEIRA</v>
      </c>
    </row>
    <row r="5824" spans="1:11" ht="15" customHeight="1">
      <c r="A5824" s="1">
        <v>8</v>
      </c>
      <c r="B5824" s="1">
        <v>7801</v>
      </c>
      <c r="C5824" s="1" t="s">
        <v>53</v>
      </c>
      <c r="D5824" s="1" t="s">
        <v>2355</v>
      </c>
      <c r="E5824" s="1" t="s">
        <v>2356</v>
      </c>
      <c r="F5824" s="1">
        <v>8723</v>
      </c>
      <c r="G5824" s="1">
        <v>143.97999999999999</v>
      </c>
      <c r="H5824" s="1">
        <v>61</v>
      </c>
      <c r="I5824" s="1">
        <v>0</v>
      </c>
      <c r="J5824" s="1" t="s">
        <v>808</v>
      </c>
      <c r="K5824" s="9" t="str">
        <f t="shared" si="90"/>
        <v>TERCEIRA</v>
      </c>
    </row>
    <row r="5825" spans="1:11" ht="15" customHeight="1">
      <c r="A5825" s="1">
        <v>8</v>
      </c>
      <c r="B5825" s="1">
        <v>7801</v>
      </c>
      <c r="C5825" s="1" t="s">
        <v>53</v>
      </c>
      <c r="D5825" s="1" t="s">
        <v>2357</v>
      </c>
      <c r="E5825" s="1" t="s">
        <v>2358</v>
      </c>
      <c r="F5825" s="1">
        <v>3202</v>
      </c>
      <c r="G5825" s="1">
        <v>49.66</v>
      </c>
      <c r="H5825" s="1">
        <v>64</v>
      </c>
      <c r="I5825" s="1">
        <v>0</v>
      </c>
      <c r="J5825" s="1" t="s">
        <v>808</v>
      </c>
      <c r="K5825" s="9" t="str">
        <f t="shared" si="90"/>
        <v>TERCEIRA</v>
      </c>
    </row>
    <row r="5826" spans="1:11" ht="15" customHeight="1">
      <c r="A5826" s="1">
        <v>8</v>
      </c>
      <c r="B5826" s="1">
        <v>7801</v>
      </c>
      <c r="C5826" s="1" t="s">
        <v>53</v>
      </c>
      <c r="D5826" s="1" t="s">
        <v>2361</v>
      </c>
      <c r="E5826" s="1" t="s">
        <v>2362</v>
      </c>
      <c r="F5826" s="1">
        <v>8881</v>
      </c>
      <c r="G5826" s="1">
        <v>108.03</v>
      </c>
      <c r="H5826" s="1">
        <v>82</v>
      </c>
      <c r="I5826" s="1">
        <v>0</v>
      </c>
      <c r="J5826" s="1" t="s">
        <v>808</v>
      </c>
      <c r="K5826" s="9" t="str">
        <f t="shared" ref="K5826:K5889" si="91">IF(J5826&lt;&gt;"",IF(OR(UPPER(J5826)="TERCEIRO",UPPER(J5826)="TERCEIRA"),"TERCEIRA",IF(UPPER(J5826)="GPA","GPA",J5826)),IF(LEFT(D5826,1)="T","TERCEIRA","GPA"))</f>
        <v>TERCEIRA</v>
      </c>
    </row>
    <row r="5827" spans="1:11" ht="15" customHeight="1">
      <c r="A5827" s="1">
        <v>8</v>
      </c>
      <c r="B5827" s="1">
        <v>7801</v>
      </c>
      <c r="C5827" s="1" t="s">
        <v>53</v>
      </c>
      <c r="D5827" s="1" t="s">
        <v>2363</v>
      </c>
      <c r="E5827" s="1" t="s">
        <v>2364</v>
      </c>
      <c r="F5827" s="1">
        <v>2868</v>
      </c>
      <c r="G5827" s="1">
        <v>76.239999999999995</v>
      </c>
      <c r="H5827" s="1">
        <v>38</v>
      </c>
      <c r="I5827" s="1">
        <v>0</v>
      </c>
      <c r="J5827" s="1" t="s">
        <v>808</v>
      </c>
      <c r="K5827" s="9" t="str">
        <f t="shared" si="91"/>
        <v>TERCEIRA</v>
      </c>
    </row>
    <row r="5828" spans="1:11" ht="15" customHeight="1">
      <c r="A5828" s="1">
        <v>8</v>
      </c>
      <c r="B5828" s="1">
        <v>7801</v>
      </c>
      <c r="C5828" s="1" t="s">
        <v>53</v>
      </c>
      <c r="D5828" s="1" t="s">
        <v>2365</v>
      </c>
      <c r="E5828" s="1" t="s">
        <v>2366</v>
      </c>
      <c r="F5828" s="1">
        <v>7402</v>
      </c>
      <c r="G5828" s="1">
        <v>134.87</v>
      </c>
      <c r="H5828" s="1">
        <v>55</v>
      </c>
      <c r="I5828" s="1">
        <v>0</v>
      </c>
      <c r="J5828" s="1" t="s">
        <v>808</v>
      </c>
      <c r="K5828" s="9" t="str">
        <f t="shared" si="91"/>
        <v>TERCEIRA</v>
      </c>
    </row>
    <row r="5829" spans="1:11" ht="15" customHeight="1">
      <c r="A5829" s="1">
        <v>8</v>
      </c>
      <c r="B5829" s="1">
        <v>7801</v>
      </c>
      <c r="C5829" s="1" t="s">
        <v>53</v>
      </c>
      <c r="D5829" s="1" t="s">
        <v>2367</v>
      </c>
      <c r="E5829" s="1" t="s">
        <v>2368</v>
      </c>
      <c r="F5829" s="1">
        <v>4293</v>
      </c>
      <c r="G5829" s="1">
        <v>87.34</v>
      </c>
      <c r="H5829" s="1">
        <v>49</v>
      </c>
      <c r="I5829" s="1">
        <v>0</v>
      </c>
      <c r="J5829" s="1" t="s">
        <v>808</v>
      </c>
      <c r="K5829" s="9" t="str">
        <f t="shared" si="91"/>
        <v>TERCEIRA</v>
      </c>
    </row>
    <row r="5830" spans="1:11" ht="15" customHeight="1">
      <c r="A5830" s="1">
        <v>8</v>
      </c>
      <c r="B5830" s="1">
        <v>7801</v>
      </c>
      <c r="C5830" s="1" t="s">
        <v>53</v>
      </c>
      <c r="D5830" s="1" t="s">
        <v>2369</v>
      </c>
      <c r="E5830" s="1" t="s">
        <v>2370</v>
      </c>
      <c r="F5830" s="1">
        <v>9982</v>
      </c>
      <c r="G5830" s="1">
        <v>115.05</v>
      </c>
      <c r="H5830" s="1">
        <v>87</v>
      </c>
      <c r="I5830" s="1">
        <v>0</v>
      </c>
      <c r="J5830" s="1" t="s">
        <v>808</v>
      </c>
      <c r="K5830" s="9" t="str">
        <f t="shared" si="91"/>
        <v>TERCEIRA</v>
      </c>
    </row>
    <row r="5831" spans="1:11" ht="15" customHeight="1">
      <c r="A5831" s="1">
        <v>8</v>
      </c>
      <c r="B5831" s="1">
        <v>7801</v>
      </c>
      <c r="C5831" s="1" t="s">
        <v>53</v>
      </c>
      <c r="D5831" s="1" t="s">
        <v>2371</v>
      </c>
      <c r="E5831" s="1" t="s">
        <v>2372</v>
      </c>
      <c r="F5831" s="1">
        <v>10517</v>
      </c>
      <c r="G5831" s="1">
        <v>152.32</v>
      </c>
      <c r="H5831" s="1">
        <v>69</v>
      </c>
      <c r="I5831" s="1">
        <v>0</v>
      </c>
      <c r="J5831" s="1" t="s">
        <v>808</v>
      </c>
      <c r="K5831" s="9" t="str">
        <f t="shared" si="91"/>
        <v>TERCEIRA</v>
      </c>
    </row>
    <row r="5832" spans="1:11" ht="15" customHeight="1">
      <c r="A5832" s="1">
        <v>8</v>
      </c>
      <c r="B5832" s="1">
        <v>7801</v>
      </c>
      <c r="C5832" s="1" t="s">
        <v>53</v>
      </c>
      <c r="D5832" s="1" t="s">
        <v>2373</v>
      </c>
      <c r="E5832" s="1" t="s">
        <v>2374</v>
      </c>
      <c r="F5832" s="1">
        <v>7277</v>
      </c>
      <c r="G5832" s="1">
        <v>104.85</v>
      </c>
      <c r="H5832" s="1">
        <v>69</v>
      </c>
      <c r="I5832" s="1">
        <v>0</v>
      </c>
      <c r="J5832" s="1" t="s">
        <v>808</v>
      </c>
      <c r="K5832" s="9" t="str">
        <f t="shared" si="91"/>
        <v>TERCEIRA</v>
      </c>
    </row>
    <row r="5833" spans="1:11" ht="15" customHeight="1">
      <c r="A5833" s="1">
        <v>8</v>
      </c>
      <c r="B5833" s="1">
        <v>7801</v>
      </c>
      <c r="C5833" s="1" t="s">
        <v>53</v>
      </c>
      <c r="D5833" s="1" t="s">
        <v>2377</v>
      </c>
      <c r="E5833" s="1" t="s">
        <v>2378</v>
      </c>
      <c r="F5833" s="1">
        <v>10177</v>
      </c>
      <c r="G5833" s="1">
        <v>141.5</v>
      </c>
      <c r="H5833" s="1">
        <v>72</v>
      </c>
      <c r="I5833" s="1">
        <v>0</v>
      </c>
      <c r="J5833" s="1" t="s">
        <v>808</v>
      </c>
      <c r="K5833" s="9" t="str">
        <f t="shared" si="91"/>
        <v>TERCEIRA</v>
      </c>
    </row>
    <row r="5834" spans="1:11" ht="15" customHeight="1">
      <c r="A5834" s="1">
        <v>8</v>
      </c>
      <c r="B5834" s="1">
        <v>7801</v>
      </c>
      <c r="C5834" s="1" t="s">
        <v>53</v>
      </c>
      <c r="D5834" s="1" t="s">
        <v>2379</v>
      </c>
      <c r="E5834" s="1" t="s">
        <v>2380</v>
      </c>
      <c r="F5834" s="1">
        <v>11689</v>
      </c>
      <c r="G5834" s="1">
        <v>149.06</v>
      </c>
      <c r="H5834" s="1">
        <v>78</v>
      </c>
      <c r="I5834" s="1">
        <v>0</v>
      </c>
      <c r="J5834" s="1" t="s">
        <v>808</v>
      </c>
      <c r="K5834" s="9" t="str">
        <f t="shared" si="91"/>
        <v>TERCEIRA</v>
      </c>
    </row>
    <row r="5835" spans="1:11" ht="15" customHeight="1">
      <c r="A5835" s="1">
        <v>8</v>
      </c>
      <c r="B5835" s="1">
        <v>7801</v>
      </c>
      <c r="C5835" s="1" t="s">
        <v>53</v>
      </c>
      <c r="D5835" s="1" t="s">
        <v>2381</v>
      </c>
      <c r="E5835" s="1" t="s">
        <v>2382</v>
      </c>
      <c r="F5835" s="1">
        <v>11143</v>
      </c>
      <c r="G5835" s="1">
        <v>136.16999999999999</v>
      </c>
      <c r="H5835" s="1">
        <v>82</v>
      </c>
      <c r="I5835" s="1">
        <v>0</v>
      </c>
      <c r="J5835" s="1" t="s">
        <v>808</v>
      </c>
      <c r="K5835" s="9" t="str">
        <f t="shared" si="91"/>
        <v>TERCEIRA</v>
      </c>
    </row>
    <row r="5836" spans="1:11" ht="15" customHeight="1">
      <c r="A5836" s="1">
        <v>8</v>
      </c>
      <c r="B5836" s="1">
        <v>7801</v>
      </c>
      <c r="C5836" s="1" t="s">
        <v>53</v>
      </c>
      <c r="D5836" s="1" t="s">
        <v>2383</v>
      </c>
      <c r="E5836" s="1" t="s">
        <v>2384</v>
      </c>
      <c r="F5836" s="1">
        <v>12060</v>
      </c>
      <c r="G5836" s="1">
        <v>161.03</v>
      </c>
      <c r="H5836" s="1">
        <v>75</v>
      </c>
      <c r="I5836" s="1">
        <v>0</v>
      </c>
      <c r="J5836" s="1" t="s">
        <v>808</v>
      </c>
      <c r="K5836" s="9" t="str">
        <f t="shared" si="91"/>
        <v>TERCEIRA</v>
      </c>
    </row>
    <row r="5837" spans="1:11" ht="15" customHeight="1">
      <c r="A5837" s="1">
        <v>8</v>
      </c>
      <c r="B5837" s="1">
        <v>7801</v>
      </c>
      <c r="C5837" s="1" t="s">
        <v>53</v>
      </c>
      <c r="D5837" s="1" t="s">
        <v>2387</v>
      </c>
      <c r="E5837" s="1" t="s">
        <v>2388</v>
      </c>
      <c r="F5837" s="1">
        <v>13744</v>
      </c>
      <c r="G5837" s="1">
        <v>135.07</v>
      </c>
      <c r="H5837" s="1">
        <v>102</v>
      </c>
      <c r="I5837" s="1">
        <v>0</v>
      </c>
      <c r="J5837" s="1" t="s">
        <v>808</v>
      </c>
      <c r="K5837" s="9" t="str">
        <f t="shared" si="91"/>
        <v>TERCEIRA</v>
      </c>
    </row>
    <row r="5838" spans="1:11" ht="15" customHeight="1">
      <c r="A5838" s="1">
        <v>8</v>
      </c>
      <c r="B5838" s="1">
        <v>7801</v>
      </c>
      <c r="C5838" s="1" t="s">
        <v>53</v>
      </c>
      <c r="D5838" s="1" t="s">
        <v>2391</v>
      </c>
      <c r="E5838" s="1" t="s">
        <v>2392</v>
      </c>
      <c r="F5838" s="1">
        <v>906</v>
      </c>
      <c r="G5838" s="1">
        <v>18</v>
      </c>
      <c r="H5838" s="1">
        <v>50</v>
      </c>
      <c r="I5838" s="1">
        <v>0</v>
      </c>
      <c r="J5838" s="1" t="s">
        <v>808</v>
      </c>
      <c r="K5838" s="9" t="str">
        <f t="shared" si="91"/>
        <v>TERCEIRA</v>
      </c>
    </row>
    <row r="5839" spans="1:11" ht="15" customHeight="1">
      <c r="A5839" s="1">
        <v>8</v>
      </c>
      <c r="B5839" s="1">
        <v>7801</v>
      </c>
      <c r="C5839" s="1" t="s">
        <v>53</v>
      </c>
      <c r="D5839" s="1" t="s">
        <v>2395</v>
      </c>
      <c r="E5839" s="1" t="s">
        <v>2396</v>
      </c>
      <c r="F5839" s="1">
        <v>1694</v>
      </c>
      <c r="G5839" s="1">
        <v>32.700000000000003</v>
      </c>
      <c r="H5839" s="1">
        <v>52</v>
      </c>
      <c r="I5839" s="1">
        <v>0</v>
      </c>
      <c r="J5839" s="1" t="s">
        <v>808</v>
      </c>
      <c r="K5839" s="9" t="str">
        <f t="shared" si="91"/>
        <v>TERCEIRA</v>
      </c>
    </row>
    <row r="5840" spans="1:11" ht="15" customHeight="1">
      <c r="A5840" s="1">
        <v>8</v>
      </c>
      <c r="B5840" s="1">
        <v>7801</v>
      </c>
      <c r="C5840" s="1" t="s">
        <v>53</v>
      </c>
      <c r="D5840" s="1" t="s">
        <v>2399</v>
      </c>
      <c r="E5840" s="1" t="s">
        <v>2400</v>
      </c>
      <c r="F5840" s="1">
        <v>2735</v>
      </c>
      <c r="G5840" s="1">
        <v>58.2</v>
      </c>
      <c r="H5840" s="1">
        <v>47</v>
      </c>
      <c r="I5840" s="1">
        <v>0</v>
      </c>
      <c r="J5840" s="1" t="s">
        <v>808</v>
      </c>
      <c r="K5840" s="9" t="str">
        <f t="shared" si="91"/>
        <v>TERCEIRA</v>
      </c>
    </row>
    <row r="5841" spans="1:11" ht="15" customHeight="1">
      <c r="A5841" s="1">
        <v>8</v>
      </c>
      <c r="B5841" s="1">
        <v>7801</v>
      </c>
      <c r="C5841" s="1" t="s">
        <v>53</v>
      </c>
      <c r="D5841" s="1" t="s">
        <v>2401</v>
      </c>
      <c r="E5841" s="1" t="s">
        <v>2402</v>
      </c>
      <c r="F5841" s="1">
        <v>8833</v>
      </c>
      <c r="G5841" s="1">
        <v>111.42</v>
      </c>
      <c r="H5841" s="1">
        <v>79</v>
      </c>
      <c r="I5841" s="1">
        <v>0</v>
      </c>
      <c r="J5841" s="1" t="s">
        <v>808</v>
      </c>
      <c r="K5841" s="9" t="str">
        <f t="shared" si="91"/>
        <v>TERCEIRA</v>
      </c>
    </row>
    <row r="5842" spans="1:11" ht="15" customHeight="1">
      <c r="A5842" s="1">
        <v>8</v>
      </c>
      <c r="B5842" s="1">
        <v>7801</v>
      </c>
      <c r="C5842" s="1" t="s">
        <v>53</v>
      </c>
      <c r="D5842" s="1" t="s">
        <v>2403</v>
      </c>
      <c r="E5842" s="1" t="s">
        <v>2404</v>
      </c>
      <c r="F5842" s="1">
        <v>9471</v>
      </c>
      <c r="G5842" s="1">
        <v>159.59</v>
      </c>
      <c r="H5842" s="1">
        <v>59</v>
      </c>
      <c r="I5842" s="1">
        <v>0</v>
      </c>
      <c r="J5842" s="1" t="s">
        <v>808</v>
      </c>
      <c r="K5842" s="9" t="str">
        <f t="shared" si="91"/>
        <v>TERCEIRA</v>
      </c>
    </row>
    <row r="5843" spans="1:11" ht="15" customHeight="1">
      <c r="A5843" s="1">
        <v>8</v>
      </c>
      <c r="B5843" s="1">
        <v>7801</v>
      </c>
      <c r="C5843" s="1" t="s">
        <v>53</v>
      </c>
      <c r="D5843" s="1" t="s">
        <v>2405</v>
      </c>
      <c r="E5843" s="1" t="s">
        <v>2406</v>
      </c>
      <c r="F5843" s="1">
        <v>13808</v>
      </c>
      <c r="G5843" s="1">
        <v>141.63</v>
      </c>
      <c r="H5843" s="1">
        <v>97</v>
      </c>
      <c r="I5843" s="1">
        <v>0</v>
      </c>
      <c r="J5843" s="1" t="s">
        <v>808</v>
      </c>
      <c r="K5843" s="9" t="str">
        <f t="shared" si="91"/>
        <v>TERCEIRA</v>
      </c>
    </row>
    <row r="5844" spans="1:11" ht="15" customHeight="1">
      <c r="A5844" s="1">
        <v>8</v>
      </c>
      <c r="B5844" s="1">
        <v>7801</v>
      </c>
      <c r="C5844" s="1" t="s">
        <v>18</v>
      </c>
      <c r="D5844" s="1" t="s">
        <v>2407</v>
      </c>
      <c r="E5844" s="1" t="s">
        <v>2408</v>
      </c>
      <c r="F5844" s="1">
        <v>600</v>
      </c>
      <c r="G5844" s="1">
        <v>29.31</v>
      </c>
      <c r="H5844" s="1">
        <v>20</v>
      </c>
      <c r="I5844" s="1">
        <v>0</v>
      </c>
      <c r="J5844" s="1" t="s">
        <v>808</v>
      </c>
      <c r="K5844" s="9" t="str">
        <f t="shared" si="91"/>
        <v>TERCEIRA</v>
      </c>
    </row>
    <row r="5845" spans="1:11" ht="15" customHeight="1">
      <c r="A5845" s="1">
        <v>8</v>
      </c>
      <c r="B5845" s="1">
        <v>7801</v>
      </c>
      <c r="C5845" s="1" t="s">
        <v>53</v>
      </c>
      <c r="D5845" s="1" t="s">
        <v>2407</v>
      </c>
      <c r="E5845" s="1" t="s">
        <v>2408</v>
      </c>
      <c r="F5845" s="1">
        <v>5358</v>
      </c>
      <c r="G5845" s="1">
        <v>73.61</v>
      </c>
      <c r="H5845" s="1">
        <v>73</v>
      </c>
      <c r="I5845" s="1">
        <v>0</v>
      </c>
      <c r="J5845" s="1" t="s">
        <v>808</v>
      </c>
      <c r="K5845" s="9" t="str">
        <f t="shared" si="91"/>
        <v>TERCEIRA</v>
      </c>
    </row>
    <row r="5846" spans="1:11" ht="15" customHeight="1">
      <c r="A5846" s="1">
        <v>8</v>
      </c>
      <c r="B5846" s="1">
        <v>7801</v>
      </c>
      <c r="C5846" s="1" t="s">
        <v>53</v>
      </c>
      <c r="D5846" s="1" t="s">
        <v>2409</v>
      </c>
      <c r="E5846" s="1" t="s">
        <v>2410</v>
      </c>
      <c r="F5846" s="1">
        <v>3120</v>
      </c>
      <c r="G5846" s="1">
        <v>58.42</v>
      </c>
      <c r="H5846" s="1">
        <v>53</v>
      </c>
      <c r="I5846" s="1">
        <v>0</v>
      </c>
      <c r="J5846" s="1" t="s">
        <v>808</v>
      </c>
      <c r="K5846" s="9" t="str">
        <f t="shared" si="91"/>
        <v>TERCEIRA</v>
      </c>
    </row>
    <row r="5847" spans="1:11" ht="15" customHeight="1">
      <c r="A5847" s="1">
        <v>8</v>
      </c>
      <c r="B5847" s="1">
        <v>7801</v>
      </c>
      <c r="C5847" s="1" t="s">
        <v>53</v>
      </c>
      <c r="D5847" s="1" t="s">
        <v>2413</v>
      </c>
      <c r="E5847" s="1" t="s">
        <v>2414</v>
      </c>
      <c r="F5847" s="1">
        <v>7330</v>
      </c>
      <c r="G5847" s="1">
        <v>123.28</v>
      </c>
      <c r="H5847" s="1">
        <v>59</v>
      </c>
      <c r="I5847" s="1">
        <v>0</v>
      </c>
      <c r="J5847" s="1" t="s">
        <v>808</v>
      </c>
      <c r="K5847" s="9" t="str">
        <f t="shared" si="91"/>
        <v>TERCEIRA</v>
      </c>
    </row>
    <row r="5848" spans="1:11" ht="15" customHeight="1">
      <c r="A5848" s="1">
        <v>8</v>
      </c>
      <c r="B5848" s="1">
        <v>7801</v>
      </c>
      <c r="C5848" s="1" t="s">
        <v>53</v>
      </c>
      <c r="D5848" s="1" t="s">
        <v>2415</v>
      </c>
      <c r="E5848" s="1" t="s">
        <v>2416</v>
      </c>
      <c r="F5848" s="1">
        <v>7219</v>
      </c>
      <c r="G5848" s="1">
        <v>107.25</v>
      </c>
      <c r="H5848" s="1">
        <v>67</v>
      </c>
      <c r="I5848" s="1">
        <v>0</v>
      </c>
      <c r="J5848" s="1" t="s">
        <v>808</v>
      </c>
      <c r="K5848" s="9" t="str">
        <f t="shared" si="91"/>
        <v>TERCEIRA</v>
      </c>
    </row>
    <row r="5849" spans="1:11" ht="15" customHeight="1">
      <c r="A5849" s="1">
        <v>8</v>
      </c>
      <c r="B5849" s="1">
        <v>7801</v>
      </c>
      <c r="C5849" s="1" t="s">
        <v>53</v>
      </c>
      <c r="D5849" s="1" t="s">
        <v>2417</v>
      </c>
      <c r="E5849" s="1" t="s">
        <v>2418</v>
      </c>
      <c r="F5849" s="1">
        <v>5894</v>
      </c>
      <c r="G5849" s="1">
        <v>85.7</v>
      </c>
      <c r="H5849" s="1">
        <v>69</v>
      </c>
      <c r="I5849" s="1">
        <v>0</v>
      </c>
      <c r="J5849" s="1" t="s">
        <v>808</v>
      </c>
      <c r="K5849" s="9" t="str">
        <f t="shared" si="91"/>
        <v>TERCEIRA</v>
      </c>
    </row>
    <row r="5850" spans="1:11" ht="15" customHeight="1">
      <c r="A5850" s="1">
        <v>8</v>
      </c>
      <c r="B5850" s="1">
        <v>7801</v>
      </c>
      <c r="C5850" s="1" t="s">
        <v>18</v>
      </c>
      <c r="D5850" s="1" t="s">
        <v>2419</v>
      </c>
      <c r="E5850" s="1" t="s">
        <v>2420</v>
      </c>
      <c r="F5850" s="1">
        <v>319</v>
      </c>
      <c r="G5850" s="1">
        <v>19.73</v>
      </c>
      <c r="H5850" s="1">
        <v>16</v>
      </c>
      <c r="I5850" s="1">
        <v>0</v>
      </c>
      <c r="J5850" s="1" t="s">
        <v>808</v>
      </c>
      <c r="K5850" s="9" t="str">
        <f t="shared" si="91"/>
        <v>TERCEIRA</v>
      </c>
    </row>
    <row r="5851" spans="1:11" ht="15" customHeight="1">
      <c r="A5851" s="1">
        <v>8</v>
      </c>
      <c r="B5851" s="1">
        <v>7801</v>
      </c>
      <c r="C5851" s="1" t="s">
        <v>53</v>
      </c>
      <c r="D5851" s="1" t="s">
        <v>2419</v>
      </c>
      <c r="E5851" s="1" t="s">
        <v>2420</v>
      </c>
      <c r="F5851" s="1">
        <v>6111</v>
      </c>
      <c r="G5851" s="1">
        <v>84.6</v>
      </c>
      <c r="H5851" s="1">
        <v>72</v>
      </c>
      <c r="I5851" s="1">
        <v>0</v>
      </c>
      <c r="J5851" s="1" t="s">
        <v>808</v>
      </c>
      <c r="K5851" s="9" t="str">
        <f t="shared" si="91"/>
        <v>TERCEIRA</v>
      </c>
    </row>
    <row r="5852" spans="1:11" ht="15" customHeight="1">
      <c r="A5852" s="1">
        <v>8</v>
      </c>
      <c r="B5852" s="1">
        <v>7801</v>
      </c>
      <c r="C5852" s="1" t="s">
        <v>53</v>
      </c>
      <c r="D5852" s="1" t="s">
        <v>2423</v>
      </c>
      <c r="E5852" s="1" t="s">
        <v>2424</v>
      </c>
      <c r="F5852" s="1">
        <v>3673</v>
      </c>
      <c r="G5852" s="1">
        <v>63.97</v>
      </c>
      <c r="H5852" s="1">
        <v>57</v>
      </c>
      <c r="I5852" s="1">
        <v>0</v>
      </c>
      <c r="J5852" s="1" t="s">
        <v>808</v>
      </c>
      <c r="K5852" s="9" t="str">
        <f t="shared" si="91"/>
        <v>TERCEIRA</v>
      </c>
    </row>
    <row r="5853" spans="1:11" ht="15" customHeight="1">
      <c r="A5853" s="1">
        <v>8</v>
      </c>
      <c r="B5853" s="1">
        <v>7801</v>
      </c>
      <c r="C5853" s="1" t="s">
        <v>53</v>
      </c>
      <c r="D5853" s="1" t="s">
        <v>2425</v>
      </c>
      <c r="E5853" s="1" t="s">
        <v>2426</v>
      </c>
      <c r="F5853" s="1">
        <v>5183</v>
      </c>
      <c r="G5853" s="1">
        <v>66</v>
      </c>
      <c r="H5853" s="1">
        <v>79</v>
      </c>
      <c r="I5853" s="1">
        <v>0</v>
      </c>
      <c r="J5853" s="1" t="s">
        <v>808</v>
      </c>
      <c r="K5853" s="9" t="str">
        <f t="shared" si="91"/>
        <v>TERCEIRA</v>
      </c>
    </row>
    <row r="5854" spans="1:11" ht="15" customHeight="1">
      <c r="A5854" s="1">
        <v>8</v>
      </c>
      <c r="B5854" s="1">
        <v>7801</v>
      </c>
      <c r="C5854" s="1" t="s">
        <v>18</v>
      </c>
      <c r="D5854" s="1" t="s">
        <v>2427</v>
      </c>
      <c r="E5854" s="1" t="s">
        <v>2428</v>
      </c>
      <c r="F5854" s="1">
        <v>257</v>
      </c>
      <c r="G5854" s="1">
        <v>16.329999999999998</v>
      </c>
      <c r="H5854" s="1">
        <v>16</v>
      </c>
      <c r="I5854" s="1">
        <v>0</v>
      </c>
      <c r="J5854" s="1" t="s">
        <v>808</v>
      </c>
      <c r="K5854" s="9" t="str">
        <f t="shared" si="91"/>
        <v>TERCEIRA</v>
      </c>
    </row>
    <row r="5855" spans="1:11" ht="15" customHeight="1">
      <c r="A5855" s="1">
        <v>8</v>
      </c>
      <c r="B5855" s="1">
        <v>7801</v>
      </c>
      <c r="C5855" s="1" t="s">
        <v>53</v>
      </c>
      <c r="D5855" s="1" t="s">
        <v>2427</v>
      </c>
      <c r="E5855" s="1" t="s">
        <v>2428</v>
      </c>
      <c r="F5855" s="1">
        <v>1600</v>
      </c>
      <c r="G5855" s="1">
        <v>52.65</v>
      </c>
      <c r="H5855" s="1">
        <v>30</v>
      </c>
      <c r="I5855" s="1">
        <v>0</v>
      </c>
      <c r="J5855" s="1" t="s">
        <v>808</v>
      </c>
      <c r="K5855" s="9" t="str">
        <f t="shared" si="91"/>
        <v>TERCEIRA</v>
      </c>
    </row>
    <row r="5856" spans="1:11" ht="15" customHeight="1">
      <c r="A5856" s="1">
        <v>8</v>
      </c>
      <c r="B5856" s="1">
        <v>7801</v>
      </c>
      <c r="C5856" s="1" t="s">
        <v>53</v>
      </c>
      <c r="D5856" s="1" t="s">
        <v>2429</v>
      </c>
      <c r="E5856" s="1" t="s">
        <v>2430</v>
      </c>
      <c r="F5856" s="1">
        <v>4858</v>
      </c>
      <c r="G5856" s="1">
        <v>78.55</v>
      </c>
      <c r="H5856" s="1">
        <v>62</v>
      </c>
      <c r="I5856" s="1">
        <v>0</v>
      </c>
      <c r="J5856" s="1" t="s">
        <v>808</v>
      </c>
      <c r="K5856" s="9" t="str">
        <f t="shared" si="91"/>
        <v>TERCEIRA</v>
      </c>
    </row>
    <row r="5857" spans="1:11" ht="15" customHeight="1">
      <c r="A5857" s="1">
        <v>8</v>
      </c>
      <c r="B5857" s="1">
        <v>7801</v>
      </c>
      <c r="C5857" s="1" t="s">
        <v>53</v>
      </c>
      <c r="D5857" s="1" t="s">
        <v>2431</v>
      </c>
      <c r="E5857" s="1" t="s">
        <v>2432</v>
      </c>
      <c r="F5857" s="1">
        <v>18321</v>
      </c>
      <c r="G5857" s="1">
        <v>156.16</v>
      </c>
      <c r="H5857" s="1">
        <v>117</v>
      </c>
      <c r="I5857" s="1">
        <v>0</v>
      </c>
      <c r="J5857" s="1" t="s">
        <v>808</v>
      </c>
      <c r="K5857" s="9" t="str">
        <f t="shared" si="91"/>
        <v>TERCEIRA</v>
      </c>
    </row>
    <row r="5858" spans="1:11" ht="15" customHeight="1">
      <c r="A5858" s="1">
        <v>8</v>
      </c>
      <c r="B5858" s="1">
        <v>7801</v>
      </c>
      <c r="C5858" s="1" t="s">
        <v>18</v>
      </c>
      <c r="D5858" s="1" t="s">
        <v>2433</v>
      </c>
      <c r="E5858" s="1" t="s">
        <v>2434</v>
      </c>
      <c r="F5858" s="1">
        <v>217</v>
      </c>
      <c r="G5858" s="1">
        <v>46.51</v>
      </c>
      <c r="H5858" s="1">
        <v>5</v>
      </c>
      <c r="I5858" s="1">
        <v>0</v>
      </c>
      <c r="J5858" s="1" t="s">
        <v>808</v>
      </c>
      <c r="K5858" s="9" t="str">
        <f t="shared" si="91"/>
        <v>TERCEIRA</v>
      </c>
    </row>
    <row r="5859" spans="1:11" ht="15" customHeight="1">
      <c r="A5859" s="1">
        <v>8</v>
      </c>
      <c r="B5859" s="1">
        <v>7801</v>
      </c>
      <c r="C5859" s="1" t="s">
        <v>53</v>
      </c>
      <c r="D5859" s="1" t="s">
        <v>2433</v>
      </c>
      <c r="E5859" s="1" t="s">
        <v>2434</v>
      </c>
      <c r="F5859" s="1">
        <v>1306</v>
      </c>
      <c r="G5859" s="1">
        <v>37.22</v>
      </c>
      <c r="H5859" s="1">
        <v>35</v>
      </c>
      <c r="I5859" s="1">
        <v>0</v>
      </c>
      <c r="J5859" s="1" t="s">
        <v>808</v>
      </c>
      <c r="K5859" s="9" t="str">
        <f t="shared" si="91"/>
        <v>TERCEIRA</v>
      </c>
    </row>
    <row r="5860" spans="1:11" ht="15" customHeight="1">
      <c r="A5860" s="1">
        <v>8</v>
      </c>
      <c r="B5860" s="1">
        <v>7801</v>
      </c>
      <c r="C5860" s="1" t="s">
        <v>53</v>
      </c>
      <c r="D5860" s="1" t="s">
        <v>2435</v>
      </c>
      <c r="E5860" s="1" t="s">
        <v>2436</v>
      </c>
      <c r="F5860" s="1">
        <v>5579</v>
      </c>
      <c r="G5860" s="1">
        <v>136.71</v>
      </c>
      <c r="H5860" s="1">
        <v>41</v>
      </c>
      <c r="I5860" s="1">
        <v>0</v>
      </c>
      <c r="J5860" s="1" t="s">
        <v>808</v>
      </c>
      <c r="K5860" s="9" t="str">
        <f t="shared" si="91"/>
        <v>TERCEIRA</v>
      </c>
    </row>
    <row r="5861" spans="1:11" ht="15" customHeight="1">
      <c r="A5861" s="1">
        <v>8</v>
      </c>
      <c r="B5861" s="1">
        <v>7801</v>
      </c>
      <c r="C5861" s="1" t="s">
        <v>53</v>
      </c>
      <c r="D5861" s="1" t="s">
        <v>2437</v>
      </c>
      <c r="E5861" s="1" t="s">
        <v>2438</v>
      </c>
      <c r="F5861" s="1">
        <v>7681</v>
      </c>
      <c r="G5861" s="1">
        <v>115.73</v>
      </c>
      <c r="H5861" s="1">
        <v>66</v>
      </c>
      <c r="I5861" s="1">
        <v>0</v>
      </c>
      <c r="J5861" s="1" t="s">
        <v>808</v>
      </c>
      <c r="K5861" s="9" t="str">
        <f t="shared" si="91"/>
        <v>TERCEIRA</v>
      </c>
    </row>
    <row r="5862" spans="1:11" ht="15" customHeight="1">
      <c r="A5862" s="1">
        <v>8</v>
      </c>
      <c r="B5862" s="1">
        <v>7801</v>
      </c>
      <c r="C5862" s="1" t="s">
        <v>53</v>
      </c>
      <c r="D5862" s="1" t="s">
        <v>2439</v>
      </c>
      <c r="E5862" s="1" t="s">
        <v>2440</v>
      </c>
      <c r="F5862" s="1">
        <v>8083</v>
      </c>
      <c r="G5862" s="1">
        <v>125.16</v>
      </c>
      <c r="H5862" s="1">
        <v>65</v>
      </c>
      <c r="I5862" s="1">
        <v>0</v>
      </c>
      <c r="J5862" s="1" t="s">
        <v>808</v>
      </c>
      <c r="K5862" s="9" t="str">
        <f t="shared" si="91"/>
        <v>TERCEIRA</v>
      </c>
    </row>
    <row r="5863" spans="1:11" ht="15" customHeight="1">
      <c r="A5863" s="1">
        <v>8</v>
      </c>
      <c r="B5863" s="1">
        <v>7801</v>
      </c>
      <c r="C5863" s="1" t="s">
        <v>53</v>
      </c>
      <c r="D5863" s="1" t="s">
        <v>2441</v>
      </c>
      <c r="E5863" s="1" t="s">
        <v>2442</v>
      </c>
      <c r="F5863" s="1">
        <v>4874</v>
      </c>
      <c r="G5863" s="1">
        <v>81.180000000000007</v>
      </c>
      <c r="H5863" s="1">
        <v>60</v>
      </c>
      <c r="I5863" s="1">
        <v>0</v>
      </c>
      <c r="J5863" s="1" t="s">
        <v>808</v>
      </c>
      <c r="K5863" s="9" t="str">
        <f t="shared" si="91"/>
        <v>TERCEIRA</v>
      </c>
    </row>
    <row r="5864" spans="1:11" ht="15" customHeight="1">
      <c r="A5864" s="1">
        <v>8</v>
      </c>
      <c r="B5864" s="1">
        <v>7801</v>
      </c>
      <c r="C5864" s="1" t="s">
        <v>53</v>
      </c>
      <c r="D5864" s="1" t="s">
        <v>2443</v>
      </c>
      <c r="E5864" s="1" t="s">
        <v>2444</v>
      </c>
      <c r="F5864" s="1">
        <v>5395</v>
      </c>
      <c r="G5864" s="1">
        <v>83.95</v>
      </c>
      <c r="H5864" s="1">
        <v>64</v>
      </c>
      <c r="I5864" s="1">
        <v>0</v>
      </c>
      <c r="J5864" s="1" t="s">
        <v>808</v>
      </c>
      <c r="K5864" s="9" t="str">
        <f t="shared" si="91"/>
        <v>TERCEIRA</v>
      </c>
    </row>
    <row r="5865" spans="1:11" ht="15" customHeight="1">
      <c r="A5865" s="1">
        <v>8</v>
      </c>
      <c r="B5865" s="1">
        <v>7801</v>
      </c>
      <c r="C5865" s="1" t="s">
        <v>53</v>
      </c>
      <c r="D5865" s="1" t="s">
        <v>2445</v>
      </c>
      <c r="E5865" s="1" t="s">
        <v>2446</v>
      </c>
      <c r="F5865" s="1">
        <v>12738</v>
      </c>
      <c r="G5865" s="1">
        <v>174.29</v>
      </c>
      <c r="H5865" s="1">
        <v>73</v>
      </c>
      <c r="I5865" s="1">
        <v>0</v>
      </c>
      <c r="J5865" s="1" t="s">
        <v>808</v>
      </c>
      <c r="K5865" s="9" t="str">
        <f t="shared" si="91"/>
        <v>TERCEIRA</v>
      </c>
    </row>
    <row r="5866" spans="1:11" ht="15" customHeight="1">
      <c r="A5866" s="1">
        <v>8</v>
      </c>
      <c r="B5866" s="1">
        <v>7801</v>
      </c>
      <c r="C5866" s="1" t="s">
        <v>53</v>
      </c>
      <c r="D5866" s="1" t="s">
        <v>2447</v>
      </c>
      <c r="E5866" s="1" t="s">
        <v>2448</v>
      </c>
      <c r="F5866" s="1">
        <v>7025</v>
      </c>
      <c r="G5866" s="1">
        <v>104.14</v>
      </c>
      <c r="H5866" s="1">
        <v>67</v>
      </c>
      <c r="I5866" s="1">
        <v>0</v>
      </c>
      <c r="J5866" s="1" t="s">
        <v>808</v>
      </c>
      <c r="K5866" s="9" t="str">
        <f t="shared" si="91"/>
        <v>TERCEIRA</v>
      </c>
    </row>
    <row r="5867" spans="1:11" ht="15" customHeight="1">
      <c r="A5867" s="1">
        <v>8</v>
      </c>
      <c r="B5867" s="1">
        <v>7801</v>
      </c>
      <c r="C5867" s="1" t="s">
        <v>53</v>
      </c>
      <c r="D5867" s="1" t="s">
        <v>2449</v>
      </c>
      <c r="E5867" s="1" t="s">
        <v>2450</v>
      </c>
      <c r="F5867" s="1">
        <v>71</v>
      </c>
      <c r="G5867" s="1">
        <v>3.88</v>
      </c>
      <c r="H5867" s="1">
        <v>18</v>
      </c>
      <c r="I5867" s="1">
        <v>0</v>
      </c>
      <c r="J5867" s="1" t="s">
        <v>808</v>
      </c>
      <c r="K5867" s="9" t="str">
        <f t="shared" si="91"/>
        <v>TERCEIRA</v>
      </c>
    </row>
    <row r="5868" spans="1:11" ht="15" customHeight="1">
      <c r="A5868" s="1">
        <v>8</v>
      </c>
      <c r="B5868" s="1">
        <v>7801</v>
      </c>
      <c r="C5868" s="1" t="s">
        <v>53</v>
      </c>
      <c r="D5868" s="1" t="s">
        <v>2451</v>
      </c>
      <c r="E5868" s="1" t="s">
        <v>2452</v>
      </c>
      <c r="F5868" s="1">
        <v>9987</v>
      </c>
      <c r="G5868" s="1">
        <v>161.28</v>
      </c>
      <c r="H5868" s="1">
        <v>62</v>
      </c>
      <c r="I5868" s="1">
        <v>0</v>
      </c>
      <c r="J5868" s="1" t="s">
        <v>808</v>
      </c>
      <c r="K5868" s="9" t="str">
        <f t="shared" si="91"/>
        <v>TERCEIRA</v>
      </c>
    </row>
    <row r="5869" spans="1:11" ht="15" customHeight="1">
      <c r="A5869" s="1">
        <v>8</v>
      </c>
      <c r="B5869" s="1">
        <v>7801</v>
      </c>
      <c r="C5869" s="1" t="s">
        <v>53</v>
      </c>
      <c r="D5869" s="1" t="s">
        <v>2453</v>
      </c>
      <c r="E5869" s="1" t="s">
        <v>2454</v>
      </c>
      <c r="F5869" s="1">
        <v>13147</v>
      </c>
      <c r="G5869" s="1">
        <v>131.65</v>
      </c>
      <c r="H5869" s="1">
        <v>100</v>
      </c>
      <c r="I5869" s="1">
        <v>0</v>
      </c>
      <c r="J5869" s="1" t="s">
        <v>808</v>
      </c>
      <c r="K5869" s="9" t="str">
        <f t="shared" si="91"/>
        <v>TERCEIRA</v>
      </c>
    </row>
    <row r="5870" spans="1:11" ht="15" customHeight="1">
      <c r="A5870" s="1">
        <v>8</v>
      </c>
      <c r="B5870" s="1">
        <v>7801</v>
      </c>
      <c r="C5870" s="1" t="s">
        <v>53</v>
      </c>
      <c r="D5870" s="1" t="s">
        <v>2457</v>
      </c>
      <c r="E5870" s="1" t="s">
        <v>2458</v>
      </c>
      <c r="F5870" s="1">
        <v>11677</v>
      </c>
      <c r="G5870" s="1">
        <v>119.53</v>
      </c>
      <c r="H5870" s="1">
        <v>98</v>
      </c>
      <c r="I5870" s="1">
        <v>0</v>
      </c>
      <c r="J5870" s="1" t="s">
        <v>808</v>
      </c>
      <c r="K5870" s="9" t="str">
        <f t="shared" si="91"/>
        <v>TERCEIRA</v>
      </c>
    </row>
    <row r="5871" spans="1:11" ht="15" customHeight="1">
      <c r="A5871" s="1">
        <v>8</v>
      </c>
      <c r="B5871" s="1">
        <v>7801</v>
      </c>
      <c r="C5871" s="1" t="s">
        <v>53</v>
      </c>
      <c r="D5871" s="1" t="s">
        <v>2459</v>
      </c>
      <c r="E5871" s="1" t="s">
        <v>2460</v>
      </c>
      <c r="F5871" s="1">
        <v>1584</v>
      </c>
      <c r="G5871" s="1">
        <v>36.39</v>
      </c>
      <c r="H5871" s="1">
        <v>44</v>
      </c>
      <c r="I5871" s="1">
        <v>0</v>
      </c>
      <c r="J5871" s="1" t="s">
        <v>808</v>
      </c>
      <c r="K5871" s="9" t="str">
        <f t="shared" si="91"/>
        <v>TERCEIRA</v>
      </c>
    </row>
    <row r="5872" spans="1:11" ht="15" customHeight="1">
      <c r="A5872" s="1">
        <v>8</v>
      </c>
      <c r="B5872" s="1">
        <v>7801</v>
      </c>
      <c r="C5872" s="1" t="s">
        <v>53</v>
      </c>
      <c r="D5872" s="1" t="s">
        <v>2461</v>
      </c>
      <c r="E5872" s="1" t="s">
        <v>2462</v>
      </c>
      <c r="F5872" s="1">
        <v>7742</v>
      </c>
      <c r="G5872" s="1">
        <v>119.91</v>
      </c>
      <c r="H5872" s="1">
        <v>65</v>
      </c>
      <c r="I5872" s="1">
        <v>0</v>
      </c>
      <c r="J5872" s="1" t="s">
        <v>808</v>
      </c>
      <c r="K5872" s="9" t="str">
        <f t="shared" si="91"/>
        <v>TERCEIRA</v>
      </c>
    </row>
    <row r="5873" spans="1:11" ht="15" customHeight="1">
      <c r="A5873" s="1">
        <v>8</v>
      </c>
      <c r="B5873" s="1">
        <v>7801</v>
      </c>
      <c r="C5873" s="1" t="s">
        <v>53</v>
      </c>
      <c r="D5873" s="1" t="s">
        <v>2463</v>
      </c>
      <c r="E5873" s="1" t="s">
        <v>2464</v>
      </c>
      <c r="F5873" s="1">
        <v>8807</v>
      </c>
      <c r="G5873" s="1">
        <v>125.08</v>
      </c>
      <c r="H5873" s="1">
        <v>70</v>
      </c>
      <c r="I5873" s="1">
        <v>0</v>
      </c>
      <c r="J5873" s="1" t="s">
        <v>808</v>
      </c>
      <c r="K5873" s="9" t="str">
        <f t="shared" si="91"/>
        <v>TERCEIRA</v>
      </c>
    </row>
    <row r="5874" spans="1:11" ht="15" customHeight="1">
      <c r="A5874" s="1">
        <v>8</v>
      </c>
      <c r="B5874" s="1">
        <v>7801</v>
      </c>
      <c r="C5874" s="1" t="s">
        <v>53</v>
      </c>
      <c r="D5874" s="1" t="s">
        <v>2469</v>
      </c>
      <c r="E5874" s="1" t="s">
        <v>2470</v>
      </c>
      <c r="F5874" s="1">
        <v>11138</v>
      </c>
      <c r="G5874" s="1">
        <v>133.25</v>
      </c>
      <c r="H5874" s="1">
        <v>84</v>
      </c>
      <c r="I5874" s="1">
        <v>0</v>
      </c>
      <c r="J5874" s="1" t="s">
        <v>808</v>
      </c>
      <c r="K5874" s="9" t="str">
        <f t="shared" si="91"/>
        <v>TERCEIRA</v>
      </c>
    </row>
    <row r="5875" spans="1:11" ht="15" customHeight="1">
      <c r="A5875" s="1">
        <v>8</v>
      </c>
      <c r="B5875" s="1">
        <v>7801</v>
      </c>
      <c r="C5875" s="1" t="s">
        <v>53</v>
      </c>
      <c r="D5875" s="1" t="s">
        <v>2475</v>
      </c>
      <c r="E5875" s="1" t="s">
        <v>2476</v>
      </c>
      <c r="F5875" s="1">
        <v>5731</v>
      </c>
      <c r="G5875" s="1">
        <v>70.2</v>
      </c>
      <c r="H5875" s="1">
        <v>82</v>
      </c>
      <c r="I5875" s="1">
        <v>0</v>
      </c>
      <c r="J5875" s="1" t="s">
        <v>808</v>
      </c>
      <c r="K5875" s="9" t="str">
        <f t="shared" si="91"/>
        <v>TERCEIRA</v>
      </c>
    </row>
    <row r="5876" spans="1:11" ht="15" customHeight="1">
      <c r="A5876" s="1">
        <v>8</v>
      </c>
      <c r="B5876" s="1">
        <v>7801</v>
      </c>
      <c r="C5876" s="1" t="s">
        <v>53</v>
      </c>
      <c r="D5876" s="1" t="s">
        <v>2477</v>
      </c>
      <c r="E5876" s="1" t="s">
        <v>2478</v>
      </c>
      <c r="F5876" s="1">
        <v>6649</v>
      </c>
      <c r="G5876" s="1">
        <v>124.43</v>
      </c>
      <c r="H5876" s="1">
        <v>53</v>
      </c>
      <c r="I5876" s="1">
        <v>0</v>
      </c>
      <c r="J5876" s="1" t="s">
        <v>808</v>
      </c>
      <c r="K5876" s="9" t="str">
        <f t="shared" si="91"/>
        <v>TERCEIRA</v>
      </c>
    </row>
    <row r="5877" spans="1:11" ht="15" customHeight="1">
      <c r="A5877" s="1">
        <v>8</v>
      </c>
      <c r="B5877" s="1">
        <v>7801</v>
      </c>
      <c r="C5877" s="1" t="s">
        <v>53</v>
      </c>
      <c r="D5877" s="1" t="s">
        <v>2479</v>
      </c>
      <c r="E5877" s="1" t="s">
        <v>2480</v>
      </c>
      <c r="F5877" s="1">
        <v>6646</v>
      </c>
      <c r="G5877" s="1">
        <v>114.9</v>
      </c>
      <c r="H5877" s="1">
        <v>58</v>
      </c>
      <c r="I5877" s="1">
        <v>0</v>
      </c>
      <c r="J5877" s="1" t="s">
        <v>808</v>
      </c>
      <c r="K5877" s="9" t="str">
        <f t="shared" si="91"/>
        <v>TERCEIRA</v>
      </c>
    </row>
    <row r="5878" spans="1:11" ht="15" customHeight="1">
      <c r="A5878" s="1">
        <v>8</v>
      </c>
      <c r="B5878" s="1">
        <v>7801</v>
      </c>
      <c r="C5878" s="1" t="s">
        <v>53</v>
      </c>
      <c r="D5878" s="1" t="s">
        <v>2481</v>
      </c>
      <c r="E5878" s="1" t="s">
        <v>2482</v>
      </c>
      <c r="F5878" s="1">
        <v>7349</v>
      </c>
      <c r="G5878" s="1">
        <v>107.44</v>
      </c>
      <c r="H5878" s="1">
        <v>68</v>
      </c>
      <c r="I5878" s="1">
        <v>0</v>
      </c>
      <c r="J5878" s="1" t="s">
        <v>808</v>
      </c>
      <c r="K5878" s="9" t="str">
        <f t="shared" si="91"/>
        <v>TERCEIRA</v>
      </c>
    </row>
    <row r="5879" spans="1:11" ht="15" customHeight="1">
      <c r="A5879" s="1">
        <v>8</v>
      </c>
      <c r="B5879" s="1">
        <v>7801</v>
      </c>
      <c r="C5879" s="1" t="s">
        <v>53</v>
      </c>
      <c r="D5879" s="1" t="s">
        <v>2491</v>
      </c>
      <c r="E5879" s="1" t="s">
        <v>2492</v>
      </c>
      <c r="F5879" s="1">
        <v>6585</v>
      </c>
      <c r="G5879" s="1">
        <v>101.2</v>
      </c>
      <c r="H5879" s="1">
        <v>65</v>
      </c>
      <c r="I5879" s="1">
        <v>0</v>
      </c>
      <c r="J5879" s="1" t="s">
        <v>808</v>
      </c>
      <c r="K5879" s="9" t="str">
        <f t="shared" si="91"/>
        <v>TERCEIRA</v>
      </c>
    </row>
    <row r="5880" spans="1:11" ht="15" customHeight="1">
      <c r="A5880" s="1">
        <v>8</v>
      </c>
      <c r="B5880" s="1">
        <v>7801</v>
      </c>
      <c r="C5880" s="1" t="s">
        <v>53</v>
      </c>
      <c r="D5880" s="1" t="s">
        <v>2493</v>
      </c>
      <c r="E5880" s="1" t="s">
        <v>2494</v>
      </c>
      <c r="F5880" s="1">
        <v>5995</v>
      </c>
      <c r="G5880" s="1">
        <v>105.33</v>
      </c>
      <c r="H5880" s="1">
        <v>57</v>
      </c>
      <c r="I5880" s="1">
        <v>0</v>
      </c>
      <c r="J5880" s="1" t="s">
        <v>808</v>
      </c>
      <c r="K5880" s="9" t="str">
        <f t="shared" si="91"/>
        <v>TERCEIRA</v>
      </c>
    </row>
    <row r="5881" spans="1:11" ht="15" customHeight="1">
      <c r="A5881" s="1">
        <v>8</v>
      </c>
      <c r="B5881" s="1">
        <v>7801</v>
      </c>
      <c r="C5881" s="1" t="s">
        <v>53</v>
      </c>
      <c r="D5881" s="1" t="s">
        <v>2495</v>
      </c>
      <c r="E5881" s="1" t="s">
        <v>2496</v>
      </c>
      <c r="F5881" s="1">
        <v>7453</v>
      </c>
      <c r="G5881" s="1">
        <v>117.71</v>
      </c>
      <c r="H5881" s="1">
        <v>63</v>
      </c>
      <c r="I5881" s="1">
        <v>0</v>
      </c>
      <c r="J5881" s="1" t="s">
        <v>808</v>
      </c>
      <c r="K5881" s="9" t="str">
        <f t="shared" si="91"/>
        <v>TERCEIRA</v>
      </c>
    </row>
    <row r="5882" spans="1:11" ht="15" customHeight="1">
      <c r="A5882" s="1">
        <v>8</v>
      </c>
      <c r="B5882" s="1">
        <v>7801</v>
      </c>
      <c r="C5882" s="1" t="s">
        <v>53</v>
      </c>
      <c r="D5882" s="1" t="s">
        <v>2497</v>
      </c>
      <c r="E5882" s="1" t="s">
        <v>2498</v>
      </c>
      <c r="F5882" s="1">
        <v>8047</v>
      </c>
      <c r="G5882" s="1">
        <v>124.57</v>
      </c>
      <c r="H5882" s="1">
        <v>65</v>
      </c>
      <c r="I5882" s="1">
        <v>0</v>
      </c>
      <c r="J5882" s="1" t="s">
        <v>808</v>
      </c>
      <c r="K5882" s="9" t="str">
        <f t="shared" si="91"/>
        <v>TERCEIRA</v>
      </c>
    </row>
    <row r="5883" spans="1:11" ht="15" customHeight="1">
      <c r="A5883" s="1">
        <v>8</v>
      </c>
      <c r="B5883" s="1">
        <v>7801</v>
      </c>
      <c r="C5883" s="1" t="s">
        <v>53</v>
      </c>
      <c r="D5883" s="1" t="s">
        <v>2501</v>
      </c>
      <c r="E5883" s="1" t="s">
        <v>2502</v>
      </c>
      <c r="F5883" s="1">
        <v>9966</v>
      </c>
      <c r="G5883" s="1">
        <v>125.93</v>
      </c>
      <c r="H5883" s="1">
        <v>79</v>
      </c>
      <c r="I5883" s="1">
        <v>0</v>
      </c>
      <c r="J5883" s="1" t="s">
        <v>808</v>
      </c>
      <c r="K5883" s="9" t="str">
        <f t="shared" si="91"/>
        <v>TERCEIRA</v>
      </c>
    </row>
    <row r="5884" spans="1:11" ht="15" customHeight="1">
      <c r="A5884" s="1">
        <v>8</v>
      </c>
      <c r="B5884" s="1">
        <v>7801</v>
      </c>
      <c r="C5884" s="1" t="s">
        <v>53</v>
      </c>
      <c r="D5884" s="1" t="s">
        <v>2503</v>
      </c>
      <c r="E5884" s="1" t="s">
        <v>2504</v>
      </c>
      <c r="F5884" s="1">
        <v>522</v>
      </c>
      <c r="G5884" s="1">
        <v>6.22</v>
      </c>
      <c r="H5884" s="1">
        <v>84</v>
      </c>
      <c r="I5884" s="1">
        <v>0</v>
      </c>
      <c r="J5884" s="1" t="s">
        <v>808</v>
      </c>
      <c r="K5884" s="9" t="str">
        <f t="shared" si="91"/>
        <v>TERCEIRA</v>
      </c>
    </row>
    <row r="5885" spans="1:11" ht="15" customHeight="1">
      <c r="A5885" s="1">
        <v>8</v>
      </c>
      <c r="B5885" s="1">
        <v>7801</v>
      </c>
      <c r="C5885" s="1" t="s">
        <v>53</v>
      </c>
      <c r="D5885" s="1" t="s">
        <v>2505</v>
      </c>
      <c r="E5885" s="1" t="s">
        <v>2506</v>
      </c>
      <c r="F5885" s="1">
        <v>10794</v>
      </c>
      <c r="G5885" s="1">
        <v>127.62</v>
      </c>
      <c r="H5885" s="1">
        <v>85</v>
      </c>
      <c r="I5885" s="1">
        <v>0</v>
      </c>
      <c r="J5885" s="1" t="s">
        <v>808</v>
      </c>
      <c r="K5885" s="9" t="str">
        <f t="shared" si="91"/>
        <v>TERCEIRA</v>
      </c>
    </row>
    <row r="5886" spans="1:11" ht="15" customHeight="1">
      <c r="A5886" s="1">
        <v>8</v>
      </c>
      <c r="B5886" s="1">
        <v>7801</v>
      </c>
      <c r="C5886" s="1" t="s">
        <v>53</v>
      </c>
      <c r="D5886" s="1" t="s">
        <v>2509</v>
      </c>
      <c r="E5886" s="1" t="s">
        <v>2510</v>
      </c>
      <c r="F5886" s="1">
        <v>1903</v>
      </c>
      <c r="G5886" s="1">
        <v>54.51</v>
      </c>
      <c r="H5886" s="1">
        <v>35</v>
      </c>
      <c r="I5886" s="1">
        <v>0</v>
      </c>
      <c r="J5886" s="1" t="s">
        <v>808</v>
      </c>
      <c r="K5886" s="9" t="str">
        <f t="shared" si="91"/>
        <v>TERCEIRA</v>
      </c>
    </row>
    <row r="5887" spans="1:11" ht="15" customHeight="1">
      <c r="A5887" s="1">
        <v>8</v>
      </c>
      <c r="B5887" s="1">
        <v>7801</v>
      </c>
      <c r="C5887" s="1" t="s">
        <v>53</v>
      </c>
      <c r="D5887" s="1" t="s">
        <v>2511</v>
      </c>
      <c r="E5887" s="1" t="s">
        <v>2512</v>
      </c>
      <c r="F5887" s="1">
        <v>1217</v>
      </c>
      <c r="G5887" s="1">
        <v>29.87</v>
      </c>
      <c r="H5887" s="1">
        <v>41</v>
      </c>
      <c r="I5887" s="1">
        <v>0</v>
      </c>
      <c r="J5887" s="1" t="s">
        <v>808</v>
      </c>
      <c r="K5887" s="9" t="str">
        <f t="shared" si="91"/>
        <v>TERCEIRA</v>
      </c>
    </row>
    <row r="5888" spans="1:11" ht="15" customHeight="1">
      <c r="A5888" s="1">
        <v>8</v>
      </c>
      <c r="B5888" s="1">
        <v>7801</v>
      </c>
      <c r="C5888" s="1" t="s">
        <v>53</v>
      </c>
      <c r="D5888" s="1" t="s">
        <v>2513</v>
      </c>
      <c r="E5888" s="1" t="s">
        <v>2514</v>
      </c>
      <c r="F5888" s="1">
        <v>5624</v>
      </c>
      <c r="G5888" s="1">
        <v>118.21</v>
      </c>
      <c r="H5888" s="1">
        <v>48</v>
      </c>
      <c r="I5888" s="1">
        <v>0</v>
      </c>
      <c r="J5888" s="1" t="s">
        <v>808</v>
      </c>
      <c r="K5888" s="9" t="str">
        <f t="shared" si="91"/>
        <v>TERCEIRA</v>
      </c>
    </row>
    <row r="5889" spans="1:11" ht="15" customHeight="1">
      <c r="A5889" s="1">
        <v>8</v>
      </c>
      <c r="B5889" s="1">
        <v>7801</v>
      </c>
      <c r="C5889" s="1" t="s">
        <v>53</v>
      </c>
      <c r="D5889" s="1" t="s">
        <v>2515</v>
      </c>
      <c r="E5889" s="1" t="s">
        <v>4570</v>
      </c>
      <c r="F5889" s="1">
        <v>5532</v>
      </c>
      <c r="G5889" s="1">
        <v>93.71</v>
      </c>
      <c r="H5889" s="1">
        <v>59</v>
      </c>
      <c r="I5889" s="1">
        <v>0</v>
      </c>
      <c r="J5889" s="1" t="s">
        <v>808</v>
      </c>
      <c r="K5889" s="9" t="str">
        <f t="shared" si="91"/>
        <v>TERCEIRA</v>
      </c>
    </row>
    <row r="5890" spans="1:11" ht="15" customHeight="1">
      <c r="A5890" s="1">
        <v>8</v>
      </c>
      <c r="B5890" s="1">
        <v>7801</v>
      </c>
      <c r="C5890" s="1" t="s">
        <v>53</v>
      </c>
      <c r="D5890" s="1" t="s">
        <v>2517</v>
      </c>
      <c r="E5890" s="1" t="s">
        <v>2518</v>
      </c>
      <c r="F5890" s="1">
        <v>9186</v>
      </c>
      <c r="G5890" s="1">
        <v>144.01</v>
      </c>
      <c r="H5890" s="1">
        <v>64</v>
      </c>
      <c r="I5890" s="1">
        <v>0</v>
      </c>
      <c r="J5890" s="1" t="s">
        <v>808</v>
      </c>
      <c r="K5890" s="9" t="str">
        <f t="shared" ref="K5890:K5953" si="92">IF(J5890&lt;&gt;"",IF(OR(UPPER(J5890)="TERCEIRO",UPPER(J5890)="TERCEIRA"),"TERCEIRA",IF(UPPER(J5890)="GPA","GPA",J5890)),IF(LEFT(D5890,1)="T","TERCEIRA","GPA"))</f>
        <v>TERCEIRA</v>
      </c>
    </row>
    <row r="5891" spans="1:11" ht="15" customHeight="1">
      <c r="A5891" s="1">
        <v>8</v>
      </c>
      <c r="B5891" s="1">
        <v>7801</v>
      </c>
      <c r="C5891" s="1" t="s">
        <v>53</v>
      </c>
      <c r="D5891" s="1" t="s">
        <v>2519</v>
      </c>
      <c r="E5891" s="1" t="s">
        <v>2520</v>
      </c>
      <c r="F5891" s="1">
        <v>8145</v>
      </c>
      <c r="G5891" s="1">
        <v>96.75</v>
      </c>
      <c r="H5891" s="1">
        <v>84</v>
      </c>
      <c r="I5891" s="1">
        <v>0</v>
      </c>
      <c r="J5891" s="1" t="s">
        <v>808</v>
      </c>
      <c r="K5891" s="9" t="str">
        <f t="shared" si="92"/>
        <v>TERCEIRA</v>
      </c>
    </row>
    <row r="5892" spans="1:11" ht="15" customHeight="1">
      <c r="A5892" s="1">
        <v>8</v>
      </c>
      <c r="B5892" s="1">
        <v>7801</v>
      </c>
      <c r="C5892" s="1" t="s">
        <v>53</v>
      </c>
      <c r="D5892" s="1" t="s">
        <v>2525</v>
      </c>
      <c r="E5892" s="1" t="s">
        <v>2526</v>
      </c>
      <c r="F5892" s="1">
        <v>505</v>
      </c>
      <c r="G5892" s="1">
        <v>9.8699999999999992</v>
      </c>
      <c r="H5892" s="1">
        <v>51</v>
      </c>
      <c r="I5892" s="1">
        <v>0</v>
      </c>
      <c r="J5892" s="1" t="s">
        <v>808</v>
      </c>
      <c r="K5892" s="9" t="str">
        <f t="shared" si="92"/>
        <v>TERCEIRA</v>
      </c>
    </row>
    <row r="5893" spans="1:11" ht="15" customHeight="1">
      <c r="A5893" s="1">
        <v>8</v>
      </c>
      <c r="B5893" s="1">
        <v>7801</v>
      </c>
      <c r="C5893" s="1" t="s">
        <v>53</v>
      </c>
      <c r="D5893" s="1" t="s">
        <v>2527</v>
      </c>
      <c r="E5893" s="1" t="s">
        <v>2528</v>
      </c>
      <c r="F5893" s="1">
        <v>9341</v>
      </c>
      <c r="G5893" s="1">
        <v>140.91</v>
      </c>
      <c r="H5893" s="1">
        <v>66</v>
      </c>
      <c r="I5893" s="1">
        <v>0</v>
      </c>
      <c r="J5893" s="1" t="s">
        <v>808</v>
      </c>
      <c r="K5893" s="9" t="str">
        <f t="shared" si="92"/>
        <v>TERCEIRA</v>
      </c>
    </row>
    <row r="5894" spans="1:11" ht="15" customHeight="1">
      <c r="A5894" s="1">
        <v>8</v>
      </c>
      <c r="B5894" s="1">
        <v>7801</v>
      </c>
      <c r="C5894" s="1" t="s">
        <v>53</v>
      </c>
      <c r="D5894" s="1" t="s">
        <v>2529</v>
      </c>
      <c r="E5894" s="1" t="s">
        <v>2530</v>
      </c>
      <c r="F5894" s="1">
        <v>4852</v>
      </c>
      <c r="G5894" s="1">
        <v>75.069999999999993</v>
      </c>
      <c r="H5894" s="1">
        <v>65</v>
      </c>
      <c r="I5894" s="1">
        <v>0</v>
      </c>
      <c r="J5894" s="1" t="s">
        <v>808</v>
      </c>
      <c r="K5894" s="9" t="str">
        <f t="shared" si="92"/>
        <v>TERCEIRA</v>
      </c>
    </row>
    <row r="5895" spans="1:11" ht="15" customHeight="1">
      <c r="A5895" s="1">
        <v>8</v>
      </c>
      <c r="B5895" s="1">
        <v>7801</v>
      </c>
      <c r="C5895" s="1" t="s">
        <v>53</v>
      </c>
      <c r="D5895" s="1" t="s">
        <v>2531</v>
      </c>
      <c r="E5895" s="1" t="s">
        <v>2532</v>
      </c>
      <c r="F5895" s="1">
        <v>8864</v>
      </c>
      <c r="G5895" s="1">
        <v>150.86000000000001</v>
      </c>
      <c r="H5895" s="1">
        <v>59</v>
      </c>
      <c r="I5895" s="1">
        <v>0</v>
      </c>
      <c r="J5895" s="1" t="s">
        <v>808</v>
      </c>
      <c r="K5895" s="9" t="str">
        <f t="shared" si="92"/>
        <v>TERCEIRA</v>
      </c>
    </row>
    <row r="5896" spans="1:11" ht="15" customHeight="1">
      <c r="A5896" s="1">
        <v>8</v>
      </c>
      <c r="B5896" s="1">
        <v>7801</v>
      </c>
      <c r="C5896" s="1" t="s">
        <v>53</v>
      </c>
      <c r="D5896" s="1" t="s">
        <v>2535</v>
      </c>
      <c r="E5896" s="1" t="s">
        <v>2536</v>
      </c>
      <c r="F5896" s="1">
        <v>14671</v>
      </c>
      <c r="G5896" s="1">
        <v>118.31</v>
      </c>
      <c r="H5896" s="1">
        <v>124</v>
      </c>
      <c r="I5896" s="1">
        <v>0</v>
      </c>
      <c r="J5896" s="1" t="s">
        <v>808</v>
      </c>
      <c r="K5896" s="9" t="str">
        <f t="shared" si="92"/>
        <v>TERCEIRA</v>
      </c>
    </row>
    <row r="5897" spans="1:11" ht="15" customHeight="1">
      <c r="A5897" s="1">
        <v>8</v>
      </c>
      <c r="B5897" s="1">
        <v>7801</v>
      </c>
      <c r="C5897" s="1" t="s">
        <v>53</v>
      </c>
      <c r="D5897" s="1" t="s">
        <v>2537</v>
      </c>
      <c r="E5897" s="1" t="s">
        <v>2538</v>
      </c>
      <c r="F5897" s="1">
        <v>6593</v>
      </c>
      <c r="G5897" s="1">
        <v>127.79</v>
      </c>
      <c r="H5897" s="1">
        <v>52</v>
      </c>
      <c r="I5897" s="1">
        <v>0</v>
      </c>
      <c r="J5897" s="1" t="s">
        <v>808</v>
      </c>
      <c r="K5897" s="9" t="str">
        <f t="shared" si="92"/>
        <v>TERCEIRA</v>
      </c>
    </row>
    <row r="5898" spans="1:11" ht="15" customHeight="1">
      <c r="A5898" s="1">
        <v>8</v>
      </c>
      <c r="B5898" s="1">
        <v>7801</v>
      </c>
      <c r="C5898" s="1" t="s">
        <v>53</v>
      </c>
      <c r="D5898" s="1" t="s">
        <v>2539</v>
      </c>
      <c r="E5898" s="1" t="s">
        <v>2540</v>
      </c>
      <c r="F5898" s="1">
        <v>5782</v>
      </c>
      <c r="G5898" s="1">
        <v>138.74</v>
      </c>
      <c r="H5898" s="1">
        <v>42</v>
      </c>
      <c r="I5898" s="1">
        <v>0</v>
      </c>
      <c r="J5898" s="1" t="s">
        <v>808</v>
      </c>
      <c r="K5898" s="9" t="str">
        <f t="shared" si="92"/>
        <v>TERCEIRA</v>
      </c>
    </row>
    <row r="5899" spans="1:11" ht="15" customHeight="1">
      <c r="A5899" s="1">
        <v>8</v>
      </c>
      <c r="B5899" s="1">
        <v>7801</v>
      </c>
      <c r="C5899" s="1" t="s">
        <v>53</v>
      </c>
      <c r="D5899" s="1" t="s">
        <v>2541</v>
      </c>
      <c r="E5899" s="1" t="s">
        <v>2542</v>
      </c>
      <c r="F5899" s="1">
        <v>6593</v>
      </c>
      <c r="G5899" s="1">
        <v>79.78</v>
      </c>
      <c r="H5899" s="1">
        <v>83</v>
      </c>
      <c r="I5899" s="1">
        <v>0</v>
      </c>
      <c r="J5899" s="1" t="s">
        <v>808</v>
      </c>
      <c r="K5899" s="9" t="str">
        <f t="shared" si="92"/>
        <v>TERCEIRA</v>
      </c>
    </row>
    <row r="5900" spans="1:11" ht="15" customHeight="1">
      <c r="A5900" s="1">
        <v>8</v>
      </c>
      <c r="B5900" s="1">
        <v>7801</v>
      </c>
      <c r="C5900" s="1" t="s">
        <v>53</v>
      </c>
      <c r="D5900" s="1" t="s">
        <v>2543</v>
      </c>
      <c r="E5900" s="1" t="s">
        <v>2544</v>
      </c>
      <c r="F5900" s="1">
        <v>1452</v>
      </c>
      <c r="G5900" s="1">
        <v>45.75</v>
      </c>
      <c r="H5900" s="1">
        <v>32</v>
      </c>
      <c r="I5900" s="1">
        <v>0</v>
      </c>
      <c r="J5900" s="1" t="s">
        <v>808</v>
      </c>
      <c r="K5900" s="9" t="str">
        <f t="shared" si="92"/>
        <v>TERCEIRA</v>
      </c>
    </row>
    <row r="5901" spans="1:11" ht="15" customHeight="1">
      <c r="A5901" s="1">
        <v>8</v>
      </c>
      <c r="B5901" s="1">
        <v>7801</v>
      </c>
      <c r="C5901" s="1" t="s">
        <v>53</v>
      </c>
      <c r="D5901" s="1" t="s">
        <v>2545</v>
      </c>
      <c r="E5901" s="1" t="s">
        <v>2546</v>
      </c>
      <c r="F5901" s="1">
        <v>8810</v>
      </c>
      <c r="G5901" s="1">
        <v>108.8</v>
      </c>
      <c r="H5901" s="1">
        <v>81</v>
      </c>
      <c r="I5901" s="1">
        <v>0</v>
      </c>
      <c r="J5901" s="1" t="s">
        <v>808</v>
      </c>
      <c r="K5901" s="9" t="str">
        <f t="shared" si="92"/>
        <v>TERCEIRA</v>
      </c>
    </row>
    <row r="5902" spans="1:11" ht="15" customHeight="1">
      <c r="A5902" s="1">
        <v>8</v>
      </c>
      <c r="B5902" s="1">
        <v>7801</v>
      </c>
      <c r="C5902" s="1" t="s">
        <v>53</v>
      </c>
      <c r="D5902" s="1" t="s">
        <v>2549</v>
      </c>
      <c r="E5902" s="1" t="s">
        <v>2550</v>
      </c>
      <c r="F5902" s="1">
        <v>1461</v>
      </c>
      <c r="G5902" s="1">
        <v>46.35</v>
      </c>
      <c r="H5902" s="1">
        <v>32</v>
      </c>
      <c r="I5902" s="1">
        <v>0</v>
      </c>
      <c r="J5902" s="1" t="s">
        <v>808</v>
      </c>
      <c r="K5902" s="9" t="str">
        <f t="shared" si="92"/>
        <v>TERCEIRA</v>
      </c>
    </row>
    <row r="5903" spans="1:11" ht="15" customHeight="1">
      <c r="A5903" s="1">
        <v>8</v>
      </c>
      <c r="B5903" s="1">
        <v>7801</v>
      </c>
      <c r="C5903" s="1" t="s">
        <v>53</v>
      </c>
      <c r="D5903" s="1" t="s">
        <v>2551</v>
      </c>
      <c r="E5903" s="1" t="s">
        <v>2552</v>
      </c>
      <c r="F5903" s="1">
        <v>8780</v>
      </c>
      <c r="G5903" s="1">
        <v>123.87</v>
      </c>
      <c r="H5903" s="1">
        <v>71</v>
      </c>
      <c r="I5903" s="1">
        <v>0</v>
      </c>
      <c r="J5903" s="1" t="s">
        <v>808</v>
      </c>
      <c r="K5903" s="9" t="str">
        <f t="shared" si="92"/>
        <v>TERCEIRA</v>
      </c>
    </row>
    <row r="5904" spans="1:11" ht="15" customHeight="1">
      <c r="A5904" s="1">
        <v>8</v>
      </c>
      <c r="B5904" s="1">
        <v>7801</v>
      </c>
      <c r="C5904" s="1" t="s">
        <v>53</v>
      </c>
      <c r="D5904" s="1" t="s">
        <v>2553</v>
      </c>
      <c r="E5904" s="1" t="s">
        <v>2554</v>
      </c>
      <c r="F5904" s="1">
        <v>7090</v>
      </c>
      <c r="G5904" s="1">
        <v>88.28</v>
      </c>
      <c r="H5904" s="1">
        <v>80</v>
      </c>
      <c r="I5904" s="1">
        <v>0</v>
      </c>
      <c r="J5904" s="1" t="s">
        <v>808</v>
      </c>
      <c r="K5904" s="9" t="str">
        <f t="shared" si="92"/>
        <v>TERCEIRA</v>
      </c>
    </row>
    <row r="5905" spans="1:11" ht="15" customHeight="1">
      <c r="A5905" s="1">
        <v>8</v>
      </c>
      <c r="B5905" s="1">
        <v>7801</v>
      </c>
      <c r="C5905" s="1" t="s">
        <v>53</v>
      </c>
      <c r="D5905" s="1" t="s">
        <v>2559</v>
      </c>
      <c r="E5905" s="1" t="s">
        <v>2560</v>
      </c>
      <c r="F5905" s="1">
        <v>9679</v>
      </c>
      <c r="G5905" s="1">
        <v>135.08000000000001</v>
      </c>
      <c r="H5905" s="1">
        <v>72</v>
      </c>
      <c r="I5905" s="1">
        <v>0</v>
      </c>
      <c r="J5905" s="1" t="s">
        <v>808</v>
      </c>
      <c r="K5905" s="9" t="str">
        <f t="shared" si="92"/>
        <v>TERCEIRA</v>
      </c>
    </row>
    <row r="5906" spans="1:11" ht="15" customHeight="1">
      <c r="A5906" s="1">
        <v>8</v>
      </c>
      <c r="B5906" s="1">
        <v>7801</v>
      </c>
      <c r="C5906" s="1" t="s">
        <v>53</v>
      </c>
      <c r="D5906" s="1" t="s">
        <v>2565</v>
      </c>
      <c r="E5906" s="1" t="s">
        <v>2566</v>
      </c>
      <c r="F5906" s="1">
        <v>5527</v>
      </c>
      <c r="G5906" s="1">
        <v>93.91</v>
      </c>
      <c r="H5906" s="1">
        <v>59</v>
      </c>
      <c r="I5906" s="1">
        <v>0</v>
      </c>
      <c r="J5906" s="1" t="s">
        <v>808</v>
      </c>
      <c r="K5906" s="9" t="str">
        <f t="shared" si="92"/>
        <v>TERCEIRA</v>
      </c>
    </row>
    <row r="5907" spans="1:11" ht="15" customHeight="1">
      <c r="A5907" s="1">
        <v>8</v>
      </c>
      <c r="B5907" s="1">
        <v>7801</v>
      </c>
      <c r="C5907" s="1" t="s">
        <v>53</v>
      </c>
      <c r="D5907" s="1" t="s">
        <v>2573</v>
      </c>
      <c r="E5907" s="1" t="s">
        <v>2574</v>
      </c>
      <c r="F5907" s="1">
        <v>8456</v>
      </c>
      <c r="G5907" s="1">
        <v>137.86000000000001</v>
      </c>
      <c r="H5907" s="1">
        <v>61</v>
      </c>
      <c r="I5907" s="1">
        <v>0</v>
      </c>
      <c r="J5907" s="1" t="s">
        <v>808</v>
      </c>
      <c r="K5907" s="9" t="str">
        <f t="shared" si="92"/>
        <v>TERCEIRA</v>
      </c>
    </row>
    <row r="5908" spans="1:11" ht="15" customHeight="1">
      <c r="A5908" s="1">
        <v>8</v>
      </c>
      <c r="B5908" s="1">
        <v>7801</v>
      </c>
      <c r="C5908" s="1" t="s">
        <v>53</v>
      </c>
      <c r="D5908" s="1" t="s">
        <v>2575</v>
      </c>
      <c r="E5908" s="1" t="s">
        <v>2576</v>
      </c>
      <c r="F5908" s="1">
        <v>5179</v>
      </c>
      <c r="G5908" s="1">
        <v>72.56</v>
      </c>
      <c r="H5908" s="1">
        <v>71</v>
      </c>
      <c r="I5908" s="1">
        <v>0</v>
      </c>
      <c r="J5908" s="1" t="s">
        <v>808</v>
      </c>
      <c r="K5908" s="9" t="str">
        <f t="shared" si="92"/>
        <v>TERCEIRA</v>
      </c>
    </row>
    <row r="5909" spans="1:11" ht="15" customHeight="1">
      <c r="A5909" s="1">
        <v>8</v>
      </c>
      <c r="B5909" s="1">
        <v>7801</v>
      </c>
      <c r="C5909" s="1" t="s">
        <v>53</v>
      </c>
      <c r="D5909" s="1" t="s">
        <v>2577</v>
      </c>
      <c r="E5909" s="1" t="s">
        <v>2578</v>
      </c>
      <c r="F5909" s="1">
        <v>10772</v>
      </c>
      <c r="G5909" s="1">
        <v>100.64</v>
      </c>
      <c r="H5909" s="1">
        <v>107</v>
      </c>
      <c r="I5909" s="1">
        <v>0</v>
      </c>
      <c r="J5909" s="1" t="s">
        <v>808</v>
      </c>
      <c r="K5909" s="9" t="str">
        <f t="shared" si="92"/>
        <v>TERCEIRA</v>
      </c>
    </row>
    <row r="5910" spans="1:11" ht="15" customHeight="1">
      <c r="A5910" s="1">
        <v>8</v>
      </c>
      <c r="B5910" s="1">
        <v>7801</v>
      </c>
      <c r="C5910" s="1" t="s">
        <v>53</v>
      </c>
      <c r="D5910" s="1" t="s">
        <v>2579</v>
      </c>
      <c r="E5910" s="1" t="s">
        <v>2580</v>
      </c>
      <c r="F5910" s="1">
        <v>13428</v>
      </c>
      <c r="G5910" s="1">
        <v>152.35</v>
      </c>
      <c r="H5910" s="1">
        <v>88</v>
      </c>
      <c r="I5910" s="1">
        <v>0</v>
      </c>
      <c r="J5910" s="1" t="s">
        <v>808</v>
      </c>
      <c r="K5910" s="9" t="str">
        <f t="shared" si="92"/>
        <v>TERCEIRA</v>
      </c>
    </row>
    <row r="5911" spans="1:11" ht="15" customHeight="1">
      <c r="A5911" s="1">
        <v>8</v>
      </c>
      <c r="B5911" s="1">
        <v>7801</v>
      </c>
      <c r="C5911" s="1" t="s">
        <v>53</v>
      </c>
      <c r="D5911" s="1" t="s">
        <v>2581</v>
      </c>
      <c r="E5911" s="1" t="s">
        <v>2582</v>
      </c>
      <c r="F5911" s="1">
        <v>7701</v>
      </c>
      <c r="G5911" s="1">
        <v>123.99</v>
      </c>
      <c r="H5911" s="1">
        <v>62</v>
      </c>
      <c r="I5911" s="1">
        <v>0</v>
      </c>
      <c r="J5911" s="1" t="s">
        <v>808</v>
      </c>
      <c r="K5911" s="9" t="str">
        <f t="shared" si="92"/>
        <v>TERCEIRA</v>
      </c>
    </row>
    <row r="5912" spans="1:11" ht="15" customHeight="1">
      <c r="A5912" s="1">
        <v>8</v>
      </c>
      <c r="B5912" s="1">
        <v>7801</v>
      </c>
      <c r="C5912" s="1" t="s">
        <v>53</v>
      </c>
      <c r="D5912" s="1" t="s">
        <v>2587</v>
      </c>
      <c r="E5912" s="1" t="s">
        <v>2588</v>
      </c>
      <c r="F5912" s="1">
        <v>7684</v>
      </c>
      <c r="G5912" s="1">
        <v>130.22999999999999</v>
      </c>
      <c r="H5912" s="1">
        <v>59</v>
      </c>
      <c r="I5912" s="1">
        <v>0</v>
      </c>
      <c r="J5912" s="1" t="s">
        <v>808</v>
      </c>
      <c r="K5912" s="9" t="str">
        <f t="shared" si="92"/>
        <v>TERCEIRA</v>
      </c>
    </row>
    <row r="5913" spans="1:11" ht="15" customHeight="1">
      <c r="A5913" s="1">
        <v>8</v>
      </c>
      <c r="B5913" s="1">
        <v>7801</v>
      </c>
      <c r="C5913" s="1" t="s">
        <v>53</v>
      </c>
      <c r="D5913" s="1" t="s">
        <v>2591</v>
      </c>
      <c r="E5913" s="1" t="s">
        <v>2592</v>
      </c>
      <c r="F5913" s="1">
        <v>2839</v>
      </c>
      <c r="G5913" s="1">
        <v>64.680000000000007</v>
      </c>
      <c r="H5913" s="1">
        <v>44</v>
      </c>
      <c r="I5913" s="1">
        <v>0</v>
      </c>
      <c r="J5913" s="1" t="s">
        <v>808</v>
      </c>
      <c r="K5913" s="9" t="str">
        <f t="shared" si="92"/>
        <v>TERCEIRA</v>
      </c>
    </row>
    <row r="5914" spans="1:11" ht="15" customHeight="1">
      <c r="A5914" s="1">
        <v>8</v>
      </c>
      <c r="B5914" s="1">
        <v>7801</v>
      </c>
      <c r="C5914" s="1" t="s">
        <v>53</v>
      </c>
      <c r="D5914" s="1" t="s">
        <v>2593</v>
      </c>
      <c r="E5914" s="1" t="s">
        <v>2594</v>
      </c>
      <c r="F5914" s="1">
        <v>15481</v>
      </c>
      <c r="G5914" s="1">
        <v>176.87</v>
      </c>
      <c r="H5914" s="1">
        <v>88</v>
      </c>
      <c r="I5914" s="1">
        <v>0</v>
      </c>
      <c r="J5914" s="1" t="s">
        <v>808</v>
      </c>
      <c r="K5914" s="9" t="str">
        <f t="shared" si="92"/>
        <v>TERCEIRA</v>
      </c>
    </row>
    <row r="5915" spans="1:11" ht="15" customHeight="1">
      <c r="A5915" s="1">
        <v>8</v>
      </c>
      <c r="B5915" s="1">
        <v>7801</v>
      </c>
      <c r="C5915" s="1" t="s">
        <v>53</v>
      </c>
      <c r="D5915" s="1" t="s">
        <v>2597</v>
      </c>
      <c r="E5915" s="1" t="s">
        <v>2598</v>
      </c>
      <c r="F5915" s="1">
        <v>9075</v>
      </c>
      <c r="G5915" s="1">
        <v>151.13999999999999</v>
      </c>
      <c r="H5915" s="1">
        <v>60</v>
      </c>
      <c r="I5915" s="1">
        <v>0</v>
      </c>
      <c r="J5915" s="1" t="s">
        <v>808</v>
      </c>
      <c r="K5915" s="9" t="str">
        <f t="shared" si="92"/>
        <v>TERCEIRA</v>
      </c>
    </row>
    <row r="5916" spans="1:11" ht="15" customHeight="1">
      <c r="A5916" s="1">
        <v>8</v>
      </c>
      <c r="B5916" s="1">
        <v>7801</v>
      </c>
      <c r="C5916" s="1" t="s">
        <v>53</v>
      </c>
      <c r="D5916" s="1" t="s">
        <v>2599</v>
      </c>
      <c r="E5916" s="1" t="s">
        <v>2600</v>
      </c>
      <c r="F5916" s="1">
        <v>4187</v>
      </c>
      <c r="G5916" s="1">
        <v>127.62</v>
      </c>
      <c r="H5916" s="1">
        <v>33</v>
      </c>
      <c r="I5916" s="1">
        <v>0</v>
      </c>
      <c r="J5916" s="1" t="s">
        <v>808</v>
      </c>
      <c r="K5916" s="9" t="str">
        <f t="shared" si="92"/>
        <v>TERCEIRA</v>
      </c>
    </row>
    <row r="5917" spans="1:11" ht="15" customHeight="1">
      <c r="A5917" s="1">
        <v>8</v>
      </c>
      <c r="B5917" s="1">
        <v>7801</v>
      </c>
      <c r="C5917" s="1" t="s">
        <v>53</v>
      </c>
      <c r="D5917" s="1" t="s">
        <v>2601</v>
      </c>
      <c r="E5917" s="1" t="s">
        <v>2602</v>
      </c>
      <c r="F5917" s="1">
        <v>3833</v>
      </c>
      <c r="G5917" s="1">
        <v>68.91</v>
      </c>
      <c r="H5917" s="1">
        <v>56</v>
      </c>
      <c r="I5917" s="1">
        <v>0</v>
      </c>
      <c r="J5917" s="1" t="s">
        <v>808</v>
      </c>
      <c r="K5917" s="9" t="str">
        <f t="shared" si="92"/>
        <v>TERCEIRA</v>
      </c>
    </row>
    <row r="5918" spans="1:11" ht="15" customHeight="1">
      <c r="A5918" s="1">
        <v>8</v>
      </c>
      <c r="B5918" s="1">
        <v>7801</v>
      </c>
      <c r="C5918" s="1" t="s">
        <v>18</v>
      </c>
      <c r="D5918" s="1" t="s">
        <v>2603</v>
      </c>
      <c r="E5918" s="1" t="s">
        <v>2604</v>
      </c>
      <c r="F5918" s="1">
        <v>219</v>
      </c>
      <c r="G5918" s="1">
        <v>23.55</v>
      </c>
      <c r="H5918" s="1">
        <v>9</v>
      </c>
      <c r="I5918" s="1">
        <v>0</v>
      </c>
      <c r="J5918" s="1" t="s">
        <v>808</v>
      </c>
      <c r="K5918" s="9" t="str">
        <f t="shared" si="92"/>
        <v>TERCEIRA</v>
      </c>
    </row>
    <row r="5919" spans="1:11" ht="15" customHeight="1">
      <c r="A5919" s="1">
        <v>8</v>
      </c>
      <c r="B5919" s="1">
        <v>7801</v>
      </c>
      <c r="C5919" s="1" t="s">
        <v>53</v>
      </c>
      <c r="D5919" s="1" t="s">
        <v>2603</v>
      </c>
      <c r="E5919" s="1" t="s">
        <v>2604</v>
      </c>
      <c r="F5919" s="1">
        <v>2141</v>
      </c>
      <c r="G5919" s="1">
        <v>36.549999999999997</v>
      </c>
      <c r="H5919" s="1">
        <v>59</v>
      </c>
      <c r="I5919" s="1">
        <v>0</v>
      </c>
      <c r="J5919" s="1" t="s">
        <v>808</v>
      </c>
      <c r="K5919" s="9" t="str">
        <f t="shared" si="92"/>
        <v>TERCEIRA</v>
      </c>
    </row>
    <row r="5920" spans="1:11" ht="15" customHeight="1">
      <c r="A5920" s="1">
        <v>8</v>
      </c>
      <c r="B5920" s="1">
        <v>7801</v>
      </c>
      <c r="C5920" s="1" t="s">
        <v>53</v>
      </c>
      <c r="D5920" s="1" t="s">
        <v>2605</v>
      </c>
      <c r="E5920" s="1" t="s">
        <v>2606</v>
      </c>
      <c r="F5920" s="1">
        <v>7144</v>
      </c>
      <c r="G5920" s="1">
        <v>156.1</v>
      </c>
      <c r="H5920" s="1">
        <v>46</v>
      </c>
      <c r="I5920" s="1">
        <v>0</v>
      </c>
      <c r="J5920" s="1" t="s">
        <v>808</v>
      </c>
      <c r="K5920" s="9" t="str">
        <f t="shared" si="92"/>
        <v>TERCEIRA</v>
      </c>
    </row>
    <row r="5921" spans="1:11" ht="15" customHeight="1">
      <c r="A5921" s="1">
        <v>8</v>
      </c>
      <c r="B5921" s="1">
        <v>7801</v>
      </c>
      <c r="C5921" s="1" t="s">
        <v>53</v>
      </c>
      <c r="D5921" s="1" t="s">
        <v>2607</v>
      </c>
      <c r="E5921" s="1" t="s">
        <v>2608</v>
      </c>
      <c r="F5921" s="1">
        <v>11774</v>
      </c>
      <c r="G5921" s="1">
        <v>132.62</v>
      </c>
      <c r="H5921" s="1">
        <v>89</v>
      </c>
      <c r="I5921" s="1">
        <v>0</v>
      </c>
      <c r="J5921" s="1" t="s">
        <v>808</v>
      </c>
      <c r="K5921" s="9" t="str">
        <f t="shared" si="92"/>
        <v>TERCEIRA</v>
      </c>
    </row>
    <row r="5922" spans="1:11" ht="15" customHeight="1">
      <c r="A5922" s="1">
        <v>8</v>
      </c>
      <c r="B5922" s="1">
        <v>7801</v>
      </c>
      <c r="C5922" s="1" t="s">
        <v>53</v>
      </c>
      <c r="D5922" s="1" t="s">
        <v>2613</v>
      </c>
      <c r="E5922" s="1" t="s">
        <v>2614</v>
      </c>
      <c r="F5922" s="1">
        <v>7492</v>
      </c>
      <c r="G5922" s="1">
        <v>99.36</v>
      </c>
      <c r="H5922" s="1">
        <v>75</v>
      </c>
      <c r="I5922" s="1">
        <v>0</v>
      </c>
      <c r="J5922" s="1" t="s">
        <v>808</v>
      </c>
      <c r="K5922" s="9" t="str">
        <f t="shared" si="92"/>
        <v>TERCEIRA</v>
      </c>
    </row>
    <row r="5923" spans="1:11" ht="15" customHeight="1">
      <c r="A5923" s="1">
        <v>8</v>
      </c>
      <c r="B5923" s="1">
        <v>7801</v>
      </c>
      <c r="C5923" s="1" t="s">
        <v>18</v>
      </c>
      <c r="D5923" s="1" t="s">
        <v>2615</v>
      </c>
      <c r="E5923" s="1" t="s">
        <v>2616</v>
      </c>
      <c r="F5923" s="1">
        <v>299</v>
      </c>
      <c r="G5923" s="1">
        <v>32.93</v>
      </c>
      <c r="H5923" s="1">
        <v>9</v>
      </c>
      <c r="I5923" s="1">
        <v>0</v>
      </c>
      <c r="J5923" s="1" t="s">
        <v>808</v>
      </c>
      <c r="K5923" s="9" t="str">
        <f t="shared" si="92"/>
        <v>TERCEIRA</v>
      </c>
    </row>
    <row r="5924" spans="1:11" ht="15" customHeight="1">
      <c r="A5924" s="1">
        <v>8</v>
      </c>
      <c r="B5924" s="1">
        <v>7801</v>
      </c>
      <c r="C5924" s="1" t="s">
        <v>53</v>
      </c>
      <c r="D5924" s="1" t="s">
        <v>2615</v>
      </c>
      <c r="E5924" s="1" t="s">
        <v>2616</v>
      </c>
      <c r="F5924" s="1">
        <v>3348</v>
      </c>
      <c r="G5924" s="1">
        <v>71.569999999999993</v>
      </c>
      <c r="H5924" s="1">
        <v>47</v>
      </c>
      <c r="I5924" s="1">
        <v>0</v>
      </c>
      <c r="J5924" s="1" t="s">
        <v>808</v>
      </c>
      <c r="K5924" s="9" t="str">
        <f t="shared" si="92"/>
        <v>TERCEIRA</v>
      </c>
    </row>
    <row r="5925" spans="1:11" ht="15" customHeight="1">
      <c r="A5925" s="1">
        <v>8</v>
      </c>
      <c r="B5925" s="1">
        <v>7801</v>
      </c>
      <c r="C5925" s="1" t="s">
        <v>53</v>
      </c>
      <c r="D5925" s="1" t="s">
        <v>2617</v>
      </c>
      <c r="E5925" s="1" t="s">
        <v>2618</v>
      </c>
      <c r="F5925" s="1">
        <v>7933</v>
      </c>
      <c r="G5925" s="1">
        <v>103.29</v>
      </c>
      <c r="H5925" s="1">
        <v>77</v>
      </c>
      <c r="I5925" s="1">
        <v>0</v>
      </c>
      <c r="J5925" s="1" t="s">
        <v>808</v>
      </c>
      <c r="K5925" s="9" t="str">
        <f t="shared" si="92"/>
        <v>TERCEIRA</v>
      </c>
    </row>
    <row r="5926" spans="1:11" ht="15" customHeight="1">
      <c r="A5926" s="1">
        <v>8</v>
      </c>
      <c r="B5926" s="1">
        <v>7801</v>
      </c>
      <c r="C5926" s="1" t="s">
        <v>53</v>
      </c>
      <c r="D5926" s="1" t="s">
        <v>2619</v>
      </c>
      <c r="E5926" s="1" t="s">
        <v>2620</v>
      </c>
      <c r="F5926" s="1">
        <v>2604</v>
      </c>
      <c r="G5926" s="1">
        <v>77.05</v>
      </c>
      <c r="H5926" s="1">
        <v>34</v>
      </c>
      <c r="I5926" s="1">
        <v>0</v>
      </c>
      <c r="J5926" s="1" t="s">
        <v>808</v>
      </c>
      <c r="K5926" s="9" t="str">
        <f t="shared" si="92"/>
        <v>TERCEIRA</v>
      </c>
    </row>
    <row r="5927" spans="1:11" ht="15" customHeight="1">
      <c r="A5927" s="1">
        <v>8</v>
      </c>
      <c r="B5927" s="1">
        <v>7801</v>
      </c>
      <c r="C5927" s="1" t="s">
        <v>53</v>
      </c>
      <c r="D5927" s="1" t="s">
        <v>2621</v>
      </c>
      <c r="E5927" s="1" t="s">
        <v>2622</v>
      </c>
      <c r="F5927" s="1">
        <v>7543</v>
      </c>
      <c r="G5927" s="1">
        <v>130.22</v>
      </c>
      <c r="H5927" s="1">
        <v>58</v>
      </c>
      <c r="I5927" s="1">
        <v>0</v>
      </c>
      <c r="J5927" s="1" t="s">
        <v>808</v>
      </c>
      <c r="K5927" s="9" t="str">
        <f t="shared" si="92"/>
        <v>TERCEIRA</v>
      </c>
    </row>
    <row r="5928" spans="1:11" ht="15" customHeight="1">
      <c r="A5928" s="1">
        <v>8</v>
      </c>
      <c r="B5928" s="1">
        <v>7801</v>
      </c>
      <c r="C5928" s="1" t="s">
        <v>53</v>
      </c>
      <c r="D5928" s="1" t="s">
        <v>2623</v>
      </c>
      <c r="E5928" s="1" t="s">
        <v>2624</v>
      </c>
      <c r="F5928" s="1">
        <v>5989</v>
      </c>
      <c r="G5928" s="1">
        <v>117.45</v>
      </c>
      <c r="H5928" s="1">
        <v>51</v>
      </c>
      <c r="I5928" s="1">
        <v>0</v>
      </c>
      <c r="J5928" s="1" t="s">
        <v>808</v>
      </c>
      <c r="K5928" s="9" t="str">
        <f t="shared" si="92"/>
        <v>TERCEIRA</v>
      </c>
    </row>
    <row r="5929" spans="1:11" ht="15" customHeight="1">
      <c r="A5929" s="1">
        <v>8</v>
      </c>
      <c r="B5929" s="1">
        <v>7801</v>
      </c>
      <c r="C5929" s="1" t="s">
        <v>53</v>
      </c>
      <c r="D5929" s="1" t="s">
        <v>2625</v>
      </c>
      <c r="E5929" s="1" t="s">
        <v>2626</v>
      </c>
      <c r="F5929" s="1">
        <v>13034</v>
      </c>
      <c r="G5929" s="1">
        <v>136.87</v>
      </c>
      <c r="H5929" s="1">
        <v>95</v>
      </c>
      <c r="I5929" s="1">
        <v>0</v>
      </c>
      <c r="J5929" s="1" t="s">
        <v>808</v>
      </c>
      <c r="K5929" s="9" t="str">
        <f t="shared" si="92"/>
        <v>TERCEIRA</v>
      </c>
    </row>
    <row r="5930" spans="1:11" ht="15" customHeight="1">
      <c r="A5930" s="1">
        <v>8</v>
      </c>
      <c r="B5930" s="1">
        <v>7801</v>
      </c>
      <c r="C5930" s="1" t="s">
        <v>53</v>
      </c>
      <c r="D5930" s="1" t="s">
        <v>2631</v>
      </c>
      <c r="E5930" s="1" t="s">
        <v>2632</v>
      </c>
      <c r="F5930" s="1">
        <v>9240</v>
      </c>
      <c r="G5930" s="1">
        <v>128.27000000000001</v>
      </c>
      <c r="H5930" s="1">
        <v>72</v>
      </c>
      <c r="I5930" s="1">
        <v>0</v>
      </c>
      <c r="J5930" s="1" t="s">
        <v>808</v>
      </c>
      <c r="K5930" s="9" t="str">
        <f t="shared" si="92"/>
        <v>TERCEIRA</v>
      </c>
    </row>
    <row r="5931" spans="1:11" ht="15" customHeight="1">
      <c r="A5931" s="1">
        <v>8</v>
      </c>
      <c r="B5931" s="1">
        <v>7801</v>
      </c>
      <c r="C5931" s="1" t="s">
        <v>53</v>
      </c>
      <c r="D5931" s="1" t="s">
        <v>2633</v>
      </c>
      <c r="E5931" s="1" t="s">
        <v>2634</v>
      </c>
      <c r="F5931" s="1">
        <v>8206</v>
      </c>
      <c r="G5931" s="1">
        <v>80.36</v>
      </c>
      <c r="H5931" s="1">
        <v>102</v>
      </c>
      <c r="I5931" s="1">
        <v>0</v>
      </c>
      <c r="J5931" s="1" t="s">
        <v>808</v>
      </c>
      <c r="K5931" s="9" t="str">
        <f t="shared" si="92"/>
        <v>TERCEIRA</v>
      </c>
    </row>
    <row r="5932" spans="1:11" ht="15" customHeight="1">
      <c r="A5932" s="1">
        <v>8</v>
      </c>
      <c r="B5932" s="1">
        <v>7801</v>
      </c>
      <c r="C5932" s="1" t="s">
        <v>53</v>
      </c>
      <c r="D5932" s="1" t="s">
        <v>2635</v>
      </c>
      <c r="E5932" s="1" t="s">
        <v>2636</v>
      </c>
      <c r="F5932" s="1">
        <v>8361</v>
      </c>
      <c r="G5932" s="1">
        <v>114.33</v>
      </c>
      <c r="H5932" s="1">
        <v>73</v>
      </c>
      <c r="I5932" s="1">
        <v>0</v>
      </c>
      <c r="J5932" s="1" t="s">
        <v>808</v>
      </c>
      <c r="K5932" s="9" t="str">
        <f t="shared" si="92"/>
        <v>TERCEIRA</v>
      </c>
    </row>
    <row r="5933" spans="1:11" ht="15" customHeight="1">
      <c r="A5933" s="1">
        <v>8</v>
      </c>
      <c r="B5933" s="1">
        <v>7801</v>
      </c>
      <c r="C5933" s="1" t="s">
        <v>53</v>
      </c>
      <c r="D5933" s="1" t="s">
        <v>2637</v>
      </c>
      <c r="E5933" s="1" t="s">
        <v>4571</v>
      </c>
      <c r="F5933" s="1">
        <v>2255</v>
      </c>
      <c r="G5933" s="1">
        <v>56.9</v>
      </c>
      <c r="H5933" s="1">
        <v>40</v>
      </c>
      <c r="I5933" s="1">
        <v>0</v>
      </c>
      <c r="J5933" s="1" t="s">
        <v>808</v>
      </c>
      <c r="K5933" s="9" t="str">
        <f t="shared" si="92"/>
        <v>TERCEIRA</v>
      </c>
    </row>
    <row r="5934" spans="1:11" ht="15" customHeight="1">
      <c r="A5934" s="1">
        <v>8</v>
      </c>
      <c r="B5934" s="1">
        <v>7801</v>
      </c>
      <c r="C5934" s="1" t="s">
        <v>53</v>
      </c>
      <c r="D5934" s="1" t="s">
        <v>2639</v>
      </c>
      <c r="E5934" s="1" t="s">
        <v>2640</v>
      </c>
      <c r="F5934" s="1">
        <v>8760</v>
      </c>
      <c r="G5934" s="1">
        <v>117.83</v>
      </c>
      <c r="H5934" s="1">
        <v>74</v>
      </c>
      <c r="I5934" s="1">
        <v>0</v>
      </c>
      <c r="J5934" s="1" t="s">
        <v>808</v>
      </c>
      <c r="K5934" s="9" t="str">
        <f t="shared" si="92"/>
        <v>TERCEIRA</v>
      </c>
    </row>
    <row r="5935" spans="1:11" ht="15" customHeight="1">
      <c r="A5935" s="1">
        <v>8</v>
      </c>
      <c r="B5935" s="1">
        <v>7801</v>
      </c>
      <c r="C5935" s="1" t="s">
        <v>53</v>
      </c>
      <c r="D5935" s="1" t="s">
        <v>2643</v>
      </c>
      <c r="E5935" s="1" t="s">
        <v>4572</v>
      </c>
      <c r="F5935" s="1">
        <v>2063</v>
      </c>
      <c r="G5935" s="1">
        <v>41.23</v>
      </c>
      <c r="H5935" s="1">
        <v>50</v>
      </c>
      <c r="I5935" s="1">
        <v>0</v>
      </c>
      <c r="J5935" s="1" t="s">
        <v>808</v>
      </c>
      <c r="K5935" s="9" t="str">
        <f t="shared" si="92"/>
        <v>TERCEIRA</v>
      </c>
    </row>
    <row r="5936" spans="1:11" ht="15" customHeight="1">
      <c r="A5936" s="1">
        <v>8</v>
      </c>
      <c r="B5936" s="1">
        <v>7801</v>
      </c>
      <c r="C5936" s="1" t="s">
        <v>53</v>
      </c>
      <c r="D5936" s="1" t="s">
        <v>2645</v>
      </c>
      <c r="E5936" s="1" t="s">
        <v>2646</v>
      </c>
      <c r="F5936" s="1">
        <v>7342</v>
      </c>
      <c r="G5936" s="1">
        <v>138.41999999999999</v>
      </c>
      <c r="H5936" s="1">
        <v>53</v>
      </c>
      <c r="I5936" s="1">
        <v>0</v>
      </c>
      <c r="J5936" s="1" t="s">
        <v>808</v>
      </c>
      <c r="K5936" s="9" t="str">
        <f t="shared" si="92"/>
        <v>TERCEIRA</v>
      </c>
    </row>
    <row r="5937" spans="1:11" ht="15" customHeight="1">
      <c r="A5937" s="1">
        <v>8</v>
      </c>
      <c r="B5937" s="1">
        <v>7801</v>
      </c>
      <c r="C5937" s="1" t="s">
        <v>53</v>
      </c>
      <c r="D5937" s="1" t="s">
        <v>2647</v>
      </c>
      <c r="E5937" s="1" t="s">
        <v>2648</v>
      </c>
      <c r="F5937" s="1">
        <v>12616</v>
      </c>
      <c r="G5937" s="1">
        <v>129.13999999999999</v>
      </c>
      <c r="H5937" s="1">
        <v>98</v>
      </c>
      <c r="I5937" s="1">
        <v>0</v>
      </c>
      <c r="J5937" s="1" t="s">
        <v>808</v>
      </c>
      <c r="K5937" s="9" t="str">
        <f t="shared" si="92"/>
        <v>TERCEIRA</v>
      </c>
    </row>
    <row r="5938" spans="1:11" ht="15" customHeight="1">
      <c r="A5938" s="1">
        <v>8</v>
      </c>
      <c r="B5938" s="1">
        <v>7801</v>
      </c>
      <c r="C5938" s="1" t="s">
        <v>53</v>
      </c>
      <c r="D5938" s="1" t="s">
        <v>2649</v>
      </c>
      <c r="E5938" s="1" t="s">
        <v>2650</v>
      </c>
      <c r="F5938" s="1">
        <v>7115</v>
      </c>
      <c r="G5938" s="1">
        <v>143.25</v>
      </c>
      <c r="H5938" s="1">
        <v>50</v>
      </c>
      <c r="I5938" s="1">
        <v>0</v>
      </c>
      <c r="J5938" s="1" t="s">
        <v>808</v>
      </c>
      <c r="K5938" s="9" t="str">
        <f t="shared" si="92"/>
        <v>TERCEIRA</v>
      </c>
    </row>
    <row r="5939" spans="1:11" ht="15" customHeight="1">
      <c r="A5939" s="1">
        <v>8</v>
      </c>
      <c r="B5939" s="1">
        <v>7801</v>
      </c>
      <c r="C5939" s="1" t="s">
        <v>53</v>
      </c>
      <c r="D5939" s="1" t="s">
        <v>2651</v>
      </c>
      <c r="E5939" s="1" t="s">
        <v>2652</v>
      </c>
      <c r="F5939" s="1">
        <v>6796</v>
      </c>
      <c r="G5939" s="1">
        <v>168.72</v>
      </c>
      <c r="H5939" s="1">
        <v>40</v>
      </c>
      <c r="I5939" s="1">
        <v>0</v>
      </c>
      <c r="J5939" s="1" t="s">
        <v>808</v>
      </c>
      <c r="K5939" s="9" t="str">
        <f t="shared" si="92"/>
        <v>TERCEIRA</v>
      </c>
    </row>
    <row r="5940" spans="1:11" ht="15" customHeight="1">
      <c r="A5940" s="1">
        <v>8</v>
      </c>
      <c r="B5940" s="1">
        <v>7801</v>
      </c>
      <c r="C5940" s="1" t="s">
        <v>53</v>
      </c>
      <c r="D5940" s="1" t="s">
        <v>2653</v>
      </c>
      <c r="E5940" s="1" t="s">
        <v>2654</v>
      </c>
      <c r="F5940" s="1">
        <v>6437</v>
      </c>
      <c r="G5940" s="1">
        <v>111.6</v>
      </c>
      <c r="H5940" s="1">
        <v>58</v>
      </c>
      <c r="I5940" s="1">
        <v>0</v>
      </c>
      <c r="J5940" s="1" t="s">
        <v>808</v>
      </c>
      <c r="K5940" s="9" t="str">
        <f t="shared" si="92"/>
        <v>TERCEIRA</v>
      </c>
    </row>
    <row r="5941" spans="1:11" ht="15" customHeight="1">
      <c r="A5941" s="1">
        <v>8</v>
      </c>
      <c r="B5941" s="1">
        <v>7801</v>
      </c>
      <c r="C5941" s="1" t="s">
        <v>53</v>
      </c>
      <c r="D5941" s="1" t="s">
        <v>2659</v>
      </c>
      <c r="E5941" s="1" t="s">
        <v>2660</v>
      </c>
      <c r="F5941" s="1">
        <v>12785</v>
      </c>
      <c r="G5941" s="1">
        <v>137.74</v>
      </c>
      <c r="H5941" s="1">
        <v>93</v>
      </c>
      <c r="I5941" s="1">
        <v>0</v>
      </c>
      <c r="J5941" s="1" t="s">
        <v>808</v>
      </c>
      <c r="K5941" s="9" t="str">
        <f t="shared" si="92"/>
        <v>TERCEIRA</v>
      </c>
    </row>
    <row r="5942" spans="1:11" ht="15" customHeight="1">
      <c r="A5942" s="1">
        <v>8</v>
      </c>
      <c r="B5942" s="1">
        <v>7801</v>
      </c>
      <c r="C5942" s="1" t="s">
        <v>53</v>
      </c>
      <c r="D5942" s="1" t="s">
        <v>2663</v>
      </c>
      <c r="E5942" s="1" t="s">
        <v>2664</v>
      </c>
      <c r="F5942" s="1">
        <v>85</v>
      </c>
      <c r="G5942" s="1">
        <v>4.5</v>
      </c>
      <c r="H5942" s="1">
        <v>19</v>
      </c>
      <c r="I5942" s="1">
        <v>0</v>
      </c>
      <c r="J5942" s="1" t="s">
        <v>808</v>
      </c>
      <c r="K5942" s="9" t="str">
        <f t="shared" si="92"/>
        <v>TERCEIRA</v>
      </c>
    </row>
    <row r="5943" spans="1:11" ht="15" customHeight="1">
      <c r="A5943" s="1">
        <v>8</v>
      </c>
      <c r="B5943" s="1">
        <v>7801</v>
      </c>
      <c r="C5943" s="1" t="s">
        <v>53</v>
      </c>
      <c r="D5943" s="1" t="s">
        <v>2665</v>
      </c>
      <c r="E5943" s="1" t="s">
        <v>2666</v>
      </c>
      <c r="F5943" s="1">
        <v>5652</v>
      </c>
      <c r="G5943" s="1">
        <v>97.38</v>
      </c>
      <c r="H5943" s="1">
        <v>58</v>
      </c>
      <c r="I5943" s="1">
        <v>0</v>
      </c>
      <c r="J5943" s="1" t="s">
        <v>808</v>
      </c>
      <c r="K5943" s="9" t="str">
        <f t="shared" si="92"/>
        <v>TERCEIRA</v>
      </c>
    </row>
    <row r="5944" spans="1:11" ht="15" customHeight="1">
      <c r="A5944" s="1">
        <v>8</v>
      </c>
      <c r="B5944" s="1">
        <v>7801</v>
      </c>
      <c r="C5944" s="1" t="s">
        <v>53</v>
      </c>
      <c r="D5944" s="1" t="s">
        <v>2671</v>
      </c>
      <c r="E5944" s="1" t="s">
        <v>2672</v>
      </c>
      <c r="F5944" s="1">
        <v>8502</v>
      </c>
      <c r="G5944" s="1">
        <v>118.13</v>
      </c>
      <c r="H5944" s="1">
        <v>72</v>
      </c>
      <c r="I5944" s="1">
        <v>0</v>
      </c>
      <c r="J5944" s="1" t="s">
        <v>808</v>
      </c>
      <c r="K5944" s="9" t="str">
        <f t="shared" si="92"/>
        <v>TERCEIRA</v>
      </c>
    </row>
    <row r="5945" spans="1:11" ht="15" customHeight="1">
      <c r="A5945" s="1">
        <v>8</v>
      </c>
      <c r="B5945" s="1">
        <v>7801</v>
      </c>
      <c r="C5945" s="1" t="s">
        <v>53</v>
      </c>
      <c r="D5945" s="1" t="s">
        <v>2677</v>
      </c>
      <c r="E5945" s="1" t="s">
        <v>2678</v>
      </c>
      <c r="F5945" s="1">
        <v>3347</v>
      </c>
      <c r="G5945" s="1">
        <v>59.17</v>
      </c>
      <c r="H5945" s="1">
        <v>57</v>
      </c>
      <c r="I5945" s="1">
        <v>0</v>
      </c>
      <c r="J5945" s="1" t="s">
        <v>808</v>
      </c>
      <c r="K5945" s="9" t="str">
        <f t="shared" si="92"/>
        <v>TERCEIRA</v>
      </c>
    </row>
    <row r="5946" spans="1:11" ht="15" customHeight="1">
      <c r="A5946" s="1">
        <v>8</v>
      </c>
      <c r="B5946" s="1">
        <v>7801</v>
      </c>
      <c r="C5946" s="1" t="s">
        <v>53</v>
      </c>
      <c r="D5946" s="1" t="s">
        <v>2679</v>
      </c>
      <c r="E5946" s="1" t="s">
        <v>2680</v>
      </c>
      <c r="F5946" s="1">
        <v>4578</v>
      </c>
      <c r="G5946" s="1">
        <v>71.150000000000006</v>
      </c>
      <c r="H5946" s="1">
        <v>64</v>
      </c>
      <c r="I5946" s="1">
        <v>0</v>
      </c>
      <c r="J5946" s="1" t="s">
        <v>808</v>
      </c>
      <c r="K5946" s="9" t="str">
        <f t="shared" si="92"/>
        <v>TERCEIRA</v>
      </c>
    </row>
    <row r="5947" spans="1:11" ht="15" customHeight="1">
      <c r="A5947" s="1">
        <v>8</v>
      </c>
      <c r="B5947" s="1">
        <v>7801</v>
      </c>
      <c r="C5947" s="1" t="s">
        <v>53</v>
      </c>
      <c r="D5947" s="1" t="s">
        <v>2681</v>
      </c>
      <c r="E5947" s="1" t="s">
        <v>2682</v>
      </c>
      <c r="F5947" s="1">
        <v>8948</v>
      </c>
      <c r="G5947" s="1">
        <v>127.42</v>
      </c>
      <c r="H5947" s="1">
        <v>70</v>
      </c>
      <c r="I5947" s="1">
        <v>0</v>
      </c>
      <c r="J5947" s="1" t="s">
        <v>808</v>
      </c>
      <c r="K5947" s="9" t="str">
        <f t="shared" si="92"/>
        <v>TERCEIRA</v>
      </c>
    </row>
    <row r="5948" spans="1:11" ht="15" customHeight="1">
      <c r="A5948" s="1">
        <v>8</v>
      </c>
      <c r="B5948" s="1">
        <v>7801</v>
      </c>
      <c r="C5948" s="1" t="s">
        <v>53</v>
      </c>
      <c r="D5948" s="1" t="s">
        <v>2683</v>
      </c>
      <c r="E5948" s="1" t="s">
        <v>2684</v>
      </c>
      <c r="F5948" s="1">
        <v>1797</v>
      </c>
      <c r="G5948" s="1">
        <v>36.89</v>
      </c>
      <c r="H5948" s="1">
        <v>49</v>
      </c>
      <c r="I5948" s="1">
        <v>0</v>
      </c>
      <c r="J5948" s="1" t="s">
        <v>808</v>
      </c>
      <c r="K5948" s="9" t="str">
        <f t="shared" si="92"/>
        <v>TERCEIRA</v>
      </c>
    </row>
    <row r="5949" spans="1:11" ht="15" customHeight="1">
      <c r="A5949" s="1">
        <v>8</v>
      </c>
      <c r="B5949" s="1">
        <v>7801</v>
      </c>
      <c r="C5949" s="1" t="s">
        <v>53</v>
      </c>
      <c r="D5949" s="1" t="s">
        <v>2695</v>
      </c>
      <c r="E5949" s="1" t="s">
        <v>2696</v>
      </c>
      <c r="F5949" s="1">
        <v>8306</v>
      </c>
      <c r="G5949" s="1">
        <v>129.08000000000001</v>
      </c>
      <c r="H5949" s="1">
        <v>64</v>
      </c>
      <c r="I5949" s="1">
        <v>0</v>
      </c>
      <c r="J5949" s="1" t="s">
        <v>808</v>
      </c>
      <c r="K5949" s="9" t="str">
        <f t="shared" si="92"/>
        <v>TERCEIRA</v>
      </c>
    </row>
    <row r="5950" spans="1:11" ht="15" customHeight="1">
      <c r="A5950" s="1">
        <v>8</v>
      </c>
      <c r="B5950" s="1">
        <v>7801</v>
      </c>
      <c r="C5950" s="1" t="s">
        <v>53</v>
      </c>
      <c r="D5950" s="1" t="s">
        <v>2697</v>
      </c>
      <c r="E5950" s="1" t="s">
        <v>2698</v>
      </c>
      <c r="F5950" s="1">
        <v>9415</v>
      </c>
      <c r="G5950" s="1">
        <v>125.14</v>
      </c>
      <c r="H5950" s="1">
        <v>75</v>
      </c>
      <c r="I5950" s="1">
        <v>0</v>
      </c>
      <c r="J5950" s="1" t="s">
        <v>808</v>
      </c>
      <c r="K5950" s="9" t="str">
        <f t="shared" si="92"/>
        <v>TERCEIRA</v>
      </c>
    </row>
    <row r="5951" spans="1:11" ht="15" customHeight="1">
      <c r="A5951" s="1">
        <v>8</v>
      </c>
      <c r="B5951" s="1">
        <v>7801</v>
      </c>
      <c r="C5951" s="1" t="s">
        <v>53</v>
      </c>
      <c r="D5951" s="1" t="s">
        <v>2699</v>
      </c>
      <c r="E5951" s="1" t="s">
        <v>2700</v>
      </c>
      <c r="F5951" s="1">
        <v>2336</v>
      </c>
      <c r="G5951" s="1">
        <v>37.74</v>
      </c>
      <c r="H5951" s="1">
        <v>62</v>
      </c>
      <c r="I5951" s="1">
        <v>0</v>
      </c>
      <c r="J5951" s="1" t="s">
        <v>808</v>
      </c>
      <c r="K5951" s="9" t="str">
        <f t="shared" si="92"/>
        <v>TERCEIRA</v>
      </c>
    </row>
    <row r="5952" spans="1:11" ht="15" customHeight="1">
      <c r="A5952" s="1">
        <v>8</v>
      </c>
      <c r="B5952" s="1">
        <v>7801</v>
      </c>
      <c r="C5952" s="1" t="s">
        <v>53</v>
      </c>
      <c r="D5952" s="1" t="s">
        <v>2701</v>
      </c>
      <c r="E5952" s="1" t="s">
        <v>2702</v>
      </c>
      <c r="F5952" s="1">
        <v>8906</v>
      </c>
      <c r="G5952" s="1">
        <v>125.24</v>
      </c>
      <c r="H5952" s="1">
        <v>71</v>
      </c>
      <c r="I5952" s="1">
        <v>0</v>
      </c>
      <c r="J5952" s="1" t="s">
        <v>808</v>
      </c>
      <c r="K5952" s="9" t="str">
        <f t="shared" si="92"/>
        <v>TERCEIRA</v>
      </c>
    </row>
    <row r="5953" spans="1:11" ht="15" customHeight="1">
      <c r="A5953" s="1">
        <v>8</v>
      </c>
      <c r="B5953" s="1">
        <v>7801</v>
      </c>
      <c r="C5953" s="1" t="s">
        <v>53</v>
      </c>
      <c r="D5953" s="1" t="s">
        <v>2703</v>
      </c>
      <c r="E5953" s="1" t="s">
        <v>2704</v>
      </c>
      <c r="F5953" s="1">
        <v>152</v>
      </c>
      <c r="G5953" s="1">
        <v>3.44</v>
      </c>
      <c r="H5953" s="1">
        <v>44</v>
      </c>
      <c r="I5953" s="1">
        <v>0</v>
      </c>
      <c r="J5953" s="1" t="s">
        <v>808</v>
      </c>
      <c r="K5953" s="9" t="str">
        <f t="shared" si="92"/>
        <v>TERCEIRA</v>
      </c>
    </row>
    <row r="5954" spans="1:11" ht="15" customHeight="1">
      <c r="A5954" s="1">
        <v>8</v>
      </c>
      <c r="B5954" s="1">
        <v>7801</v>
      </c>
      <c r="C5954" s="1" t="s">
        <v>53</v>
      </c>
      <c r="D5954" s="1" t="s">
        <v>2705</v>
      </c>
      <c r="E5954" s="1" t="s">
        <v>2706</v>
      </c>
      <c r="F5954" s="1">
        <v>7422</v>
      </c>
      <c r="G5954" s="1">
        <v>139.01</v>
      </c>
      <c r="H5954" s="1">
        <v>53</v>
      </c>
      <c r="I5954" s="1">
        <v>0</v>
      </c>
      <c r="J5954" s="1" t="s">
        <v>808</v>
      </c>
      <c r="K5954" s="9" t="str">
        <f t="shared" ref="K5954:K6017" si="93">IF(J5954&lt;&gt;"",IF(OR(UPPER(J5954)="TERCEIRO",UPPER(J5954)="TERCEIRA"),"TERCEIRA",IF(UPPER(J5954)="GPA","GPA",J5954)),IF(LEFT(D5954,1)="T","TERCEIRA","GPA"))</f>
        <v>TERCEIRA</v>
      </c>
    </row>
    <row r="5955" spans="1:11" ht="15" customHeight="1">
      <c r="A5955" s="1">
        <v>8</v>
      </c>
      <c r="B5955" s="1">
        <v>7801</v>
      </c>
      <c r="C5955" s="1" t="s">
        <v>53</v>
      </c>
      <c r="D5955" s="1" t="s">
        <v>2707</v>
      </c>
      <c r="E5955" s="1" t="s">
        <v>2708</v>
      </c>
      <c r="F5955" s="1">
        <v>2795</v>
      </c>
      <c r="G5955" s="1">
        <v>38.270000000000003</v>
      </c>
      <c r="H5955" s="1">
        <v>73</v>
      </c>
      <c r="I5955" s="1">
        <v>0</v>
      </c>
      <c r="J5955" s="1" t="s">
        <v>808</v>
      </c>
      <c r="K5955" s="9" t="str">
        <f t="shared" si="93"/>
        <v>TERCEIRA</v>
      </c>
    </row>
    <row r="5956" spans="1:11" ht="15" customHeight="1">
      <c r="A5956" s="1">
        <v>8</v>
      </c>
      <c r="B5956" s="1">
        <v>7801</v>
      </c>
      <c r="C5956" s="1" t="s">
        <v>53</v>
      </c>
      <c r="D5956" s="1" t="s">
        <v>2709</v>
      </c>
      <c r="E5956" s="1" t="s">
        <v>2710</v>
      </c>
      <c r="F5956" s="1">
        <v>5076</v>
      </c>
      <c r="G5956" s="1">
        <v>87.76</v>
      </c>
      <c r="H5956" s="1">
        <v>58</v>
      </c>
      <c r="I5956" s="1">
        <v>0</v>
      </c>
      <c r="J5956" s="1" t="s">
        <v>808</v>
      </c>
      <c r="K5956" s="9" t="str">
        <f t="shared" si="93"/>
        <v>TERCEIRA</v>
      </c>
    </row>
    <row r="5957" spans="1:11" ht="15" customHeight="1">
      <c r="A5957" s="1">
        <v>8</v>
      </c>
      <c r="B5957" s="1">
        <v>7801</v>
      </c>
      <c r="C5957" s="1" t="s">
        <v>53</v>
      </c>
      <c r="D5957" s="1" t="s">
        <v>2711</v>
      </c>
      <c r="E5957" s="1" t="s">
        <v>4828</v>
      </c>
      <c r="F5957" s="1">
        <v>1431</v>
      </c>
      <c r="G5957" s="1">
        <v>34.44</v>
      </c>
      <c r="H5957" s="1">
        <v>42</v>
      </c>
      <c r="I5957" s="1">
        <v>0</v>
      </c>
      <c r="J5957" s="1" t="s">
        <v>808</v>
      </c>
      <c r="K5957" s="9" t="str">
        <f t="shared" si="93"/>
        <v>TERCEIRA</v>
      </c>
    </row>
    <row r="5958" spans="1:11" ht="15" customHeight="1">
      <c r="A5958" s="1">
        <v>8</v>
      </c>
      <c r="B5958" s="1">
        <v>7801</v>
      </c>
      <c r="C5958" s="1" t="s">
        <v>53</v>
      </c>
      <c r="D5958" s="1" t="s">
        <v>2713</v>
      </c>
      <c r="E5958" s="1" t="s">
        <v>2714</v>
      </c>
      <c r="F5958" s="1">
        <v>1443</v>
      </c>
      <c r="G5958" s="1">
        <v>56.08</v>
      </c>
      <c r="H5958" s="1">
        <v>26</v>
      </c>
      <c r="I5958" s="1">
        <v>0</v>
      </c>
      <c r="J5958" s="1" t="s">
        <v>808</v>
      </c>
      <c r="K5958" s="9" t="str">
        <f t="shared" si="93"/>
        <v>TERCEIRA</v>
      </c>
    </row>
    <row r="5959" spans="1:11" ht="15" customHeight="1">
      <c r="A5959" s="1">
        <v>8</v>
      </c>
      <c r="B5959" s="1">
        <v>7801</v>
      </c>
      <c r="C5959" s="1" t="s">
        <v>53</v>
      </c>
      <c r="D5959" s="1" t="s">
        <v>2715</v>
      </c>
      <c r="E5959" s="1" t="s">
        <v>2716</v>
      </c>
      <c r="F5959" s="1">
        <v>3591</v>
      </c>
      <c r="G5959" s="1">
        <v>92.02</v>
      </c>
      <c r="H5959" s="1">
        <v>39</v>
      </c>
      <c r="I5959" s="1">
        <v>0</v>
      </c>
      <c r="J5959" s="1" t="s">
        <v>808</v>
      </c>
      <c r="K5959" s="9" t="str">
        <f t="shared" si="93"/>
        <v>TERCEIRA</v>
      </c>
    </row>
    <row r="5960" spans="1:11" ht="15" customHeight="1">
      <c r="A5960" s="1">
        <v>8</v>
      </c>
      <c r="B5960" s="1">
        <v>7801</v>
      </c>
      <c r="C5960" s="1" t="s">
        <v>53</v>
      </c>
      <c r="D5960" s="1" t="s">
        <v>2717</v>
      </c>
      <c r="E5960" s="1" t="s">
        <v>2718</v>
      </c>
      <c r="F5960" s="1">
        <v>5704</v>
      </c>
      <c r="G5960" s="1">
        <v>119.36</v>
      </c>
      <c r="H5960" s="1">
        <v>48</v>
      </c>
      <c r="I5960" s="1">
        <v>0</v>
      </c>
      <c r="J5960" s="1" t="s">
        <v>808</v>
      </c>
      <c r="K5960" s="9" t="str">
        <f t="shared" si="93"/>
        <v>TERCEIRA</v>
      </c>
    </row>
    <row r="5961" spans="1:11" ht="15" customHeight="1">
      <c r="A5961" s="1">
        <v>8</v>
      </c>
      <c r="B5961" s="1">
        <v>7801</v>
      </c>
      <c r="C5961" s="1" t="s">
        <v>53</v>
      </c>
      <c r="D5961" s="1" t="s">
        <v>2719</v>
      </c>
      <c r="E5961" s="1" t="s">
        <v>2720</v>
      </c>
      <c r="F5961" s="1">
        <v>113</v>
      </c>
      <c r="G5961" s="1">
        <v>2.85</v>
      </c>
      <c r="H5961" s="1">
        <v>40</v>
      </c>
      <c r="I5961" s="1">
        <v>0</v>
      </c>
      <c r="J5961" s="1" t="s">
        <v>808</v>
      </c>
      <c r="K5961" s="9" t="str">
        <f t="shared" si="93"/>
        <v>TERCEIRA</v>
      </c>
    </row>
    <row r="5962" spans="1:11" ht="15" customHeight="1">
      <c r="A5962" s="1">
        <v>8</v>
      </c>
      <c r="B5962" s="1">
        <v>7801</v>
      </c>
      <c r="C5962" s="1" t="s">
        <v>53</v>
      </c>
      <c r="D5962" s="1" t="s">
        <v>2721</v>
      </c>
      <c r="E5962" s="1" t="s">
        <v>2722</v>
      </c>
      <c r="F5962" s="1">
        <v>49</v>
      </c>
      <c r="G5962" s="1">
        <v>3.11</v>
      </c>
      <c r="H5962" s="1">
        <v>16</v>
      </c>
      <c r="I5962" s="1">
        <v>0</v>
      </c>
      <c r="J5962" s="1" t="s">
        <v>808</v>
      </c>
      <c r="K5962" s="9" t="str">
        <f t="shared" si="93"/>
        <v>TERCEIRA</v>
      </c>
    </row>
    <row r="5963" spans="1:11" ht="15" customHeight="1">
      <c r="A5963" s="1">
        <v>8</v>
      </c>
      <c r="B5963" s="1">
        <v>7801</v>
      </c>
      <c r="C5963" s="1" t="s">
        <v>53</v>
      </c>
      <c r="D5963" s="1" t="s">
        <v>2723</v>
      </c>
      <c r="E5963" s="1" t="s">
        <v>2724</v>
      </c>
      <c r="F5963" s="1">
        <v>6898</v>
      </c>
      <c r="G5963" s="1">
        <v>112.07</v>
      </c>
      <c r="H5963" s="1">
        <v>62</v>
      </c>
      <c r="I5963" s="1">
        <v>0</v>
      </c>
      <c r="J5963" s="1" t="s">
        <v>808</v>
      </c>
      <c r="K5963" s="9" t="str">
        <f t="shared" si="93"/>
        <v>TERCEIRA</v>
      </c>
    </row>
    <row r="5964" spans="1:11" ht="15" customHeight="1">
      <c r="A5964" s="1">
        <v>8</v>
      </c>
      <c r="B5964" s="1">
        <v>7801</v>
      </c>
      <c r="C5964" s="1" t="s">
        <v>20</v>
      </c>
      <c r="D5964" s="1" t="s">
        <v>2727</v>
      </c>
      <c r="E5964" s="1" t="s">
        <v>2728</v>
      </c>
      <c r="F5964" s="1">
        <v>60</v>
      </c>
      <c r="G5964" s="1">
        <v>5.36</v>
      </c>
      <c r="H5964" s="1">
        <v>11</v>
      </c>
      <c r="I5964" s="1">
        <v>0</v>
      </c>
      <c r="J5964" s="1" t="s">
        <v>808</v>
      </c>
      <c r="K5964" s="9" t="str">
        <f t="shared" si="93"/>
        <v>TERCEIRA</v>
      </c>
    </row>
    <row r="5965" spans="1:11" ht="15" customHeight="1">
      <c r="A5965" s="1">
        <v>8</v>
      </c>
      <c r="B5965" s="1">
        <v>7801</v>
      </c>
      <c r="C5965" s="1" t="s">
        <v>53</v>
      </c>
      <c r="D5965" s="1" t="s">
        <v>2727</v>
      </c>
      <c r="E5965" s="1" t="s">
        <v>2728</v>
      </c>
      <c r="F5965" s="1">
        <v>386</v>
      </c>
      <c r="G5965" s="1">
        <v>17.899999999999999</v>
      </c>
      <c r="H5965" s="1">
        <v>22</v>
      </c>
      <c r="I5965" s="1">
        <v>0</v>
      </c>
      <c r="J5965" s="1" t="s">
        <v>808</v>
      </c>
      <c r="K5965" s="9" t="str">
        <f t="shared" si="93"/>
        <v>TERCEIRA</v>
      </c>
    </row>
    <row r="5966" spans="1:11" ht="15" customHeight="1">
      <c r="A5966" s="1">
        <v>8</v>
      </c>
      <c r="B5966" s="1">
        <v>7801</v>
      </c>
      <c r="C5966" s="1" t="s">
        <v>53</v>
      </c>
      <c r="D5966" s="1" t="s">
        <v>2729</v>
      </c>
      <c r="E5966" s="1" t="s">
        <v>2730</v>
      </c>
      <c r="F5966" s="1">
        <v>307</v>
      </c>
      <c r="G5966" s="1">
        <v>20.62</v>
      </c>
      <c r="H5966" s="1">
        <v>15</v>
      </c>
      <c r="I5966" s="1">
        <v>0</v>
      </c>
      <c r="J5966" s="1" t="s">
        <v>808</v>
      </c>
      <c r="K5966" s="9" t="str">
        <f t="shared" si="93"/>
        <v>TERCEIRA</v>
      </c>
    </row>
    <row r="5967" spans="1:11" ht="15" customHeight="1">
      <c r="A5967" s="1">
        <v>8</v>
      </c>
      <c r="B5967" s="1">
        <v>7801</v>
      </c>
      <c r="C5967" s="1" t="s">
        <v>53</v>
      </c>
      <c r="D5967" s="1" t="s">
        <v>2731</v>
      </c>
      <c r="E5967" s="1" t="s">
        <v>2732</v>
      </c>
      <c r="F5967" s="1">
        <v>106</v>
      </c>
      <c r="G5967" s="1">
        <v>3.48</v>
      </c>
      <c r="H5967" s="1">
        <v>30</v>
      </c>
      <c r="I5967" s="1">
        <v>0</v>
      </c>
      <c r="J5967" s="1" t="s">
        <v>808</v>
      </c>
      <c r="K5967" s="9" t="str">
        <f t="shared" si="93"/>
        <v>TERCEIRA</v>
      </c>
    </row>
    <row r="5968" spans="1:11" ht="15" customHeight="1">
      <c r="A5968" s="1">
        <v>8</v>
      </c>
      <c r="B5968" s="1">
        <v>7801</v>
      </c>
      <c r="C5968" s="1" t="s">
        <v>53</v>
      </c>
      <c r="D5968" s="1" t="s">
        <v>2733</v>
      </c>
      <c r="E5968" s="1" t="s">
        <v>2734</v>
      </c>
      <c r="F5968" s="1">
        <v>1262</v>
      </c>
      <c r="G5968" s="1">
        <v>33.15</v>
      </c>
      <c r="H5968" s="1">
        <v>38</v>
      </c>
      <c r="I5968" s="1">
        <v>0</v>
      </c>
      <c r="J5968" s="1" t="s">
        <v>808</v>
      </c>
      <c r="K5968" s="9" t="str">
        <f t="shared" si="93"/>
        <v>TERCEIRA</v>
      </c>
    </row>
    <row r="5969" spans="1:11" ht="15" customHeight="1">
      <c r="A5969" s="1">
        <v>8</v>
      </c>
      <c r="B5969" s="1">
        <v>7801</v>
      </c>
      <c r="C5969" s="1" t="s">
        <v>53</v>
      </c>
      <c r="D5969" s="1" t="s">
        <v>2735</v>
      </c>
      <c r="E5969" s="1" t="s">
        <v>2736</v>
      </c>
      <c r="F5969" s="1">
        <v>13001</v>
      </c>
      <c r="G5969" s="1">
        <v>135.96</v>
      </c>
      <c r="H5969" s="1">
        <v>96</v>
      </c>
      <c r="I5969" s="1">
        <v>0</v>
      </c>
      <c r="J5969" s="1" t="s">
        <v>808</v>
      </c>
      <c r="K5969" s="9" t="str">
        <f t="shared" si="93"/>
        <v>TERCEIRA</v>
      </c>
    </row>
    <row r="5970" spans="1:11" ht="15" customHeight="1">
      <c r="A5970" s="1">
        <v>8</v>
      </c>
      <c r="B5970" s="1">
        <v>7801</v>
      </c>
      <c r="C5970" s="1" t="s">
        <v>53</v>
      </c>
      <c r="D5970" s="1" t="s">
        <v>2737</v>
      </c>
      <c r="E5970" s="1" t="s">
        <v>2738</v>
      </c>
      <c r="F5970" s="1">
        <v>4004</v>
      </c>
      <c r="G5970" s="1">
        <v>96.3</v>
      </c>
      <c r="H5970" s="1">
        <v>42</v>
      </c>
      <c r="I5970" s="1">
        <v>0</v>
      </c>
      <c r="J5970" s="1" t="s">
        <v>808</v>
      </c>
      <c r="K5970" s="9" t="str">
        <f t="shared" si="93"/>
        <v>TERCEIRA</v>
      </c>
    </row>
    <row r="5971" spans="1:11" ht="15" customHeight="1">
      <c r="A5971" s="1">
        <v>8</v>
      </c>
      <c r="B5971" s="1">
        <v>7801</v>
      </c>
      <c r="C5971" s="1" t="s">
        <v>53</v>
      </c>
      <c r="D5971" s="1" t="s">
        <v>2739</v>
      </c>
      <c r="E5971" s="1" t="s">
        <v>4573</v>
      </c>
      <c r="F5971" s="1">
        <v>1440</v>
      </c>
      <c r="G5971" s="1">
        <v>31.75</v>
      </c>
      <c r="H5971" s="1">
        <v>45</v>
      </c>
      <c r="I5971" s="1">
        <v>0</v>
      </c>
      <c r="J5971" s="1" t="s">
        <v>808</v>
      </c>
      <c r="K5971" s="9" t="str">
        <f t="shared" si="93"/>
        <v>TERCEIRA</v>
      </c>
    </row>
    <row r="5972" spans="1:11" ht="15" customHeight="1">
      <c r="A5972" s="1">
        <v>8</v>
      </c>
      <c r="B5972" s="1">
        <v>7801</v>
      </c>
      <c r="C5972" s="1" t="s">
        <v>53</v>
      </c>
      <c r="D5972" s="1" t="s">
        <v>2745</v>
      </c>
      <c r="E5972" s="1" t="s">
        <v>2746</v>
      </c>
      <c r="F5972" s="1">
        <v>324</v>
      </c>
      <c r="G5972" s="1">
        <v>15</v>
      </c>
      <c r="H5972" s="1">
        <v>22</v>
      </c>
      <c r="I5972" s="1">
        <v>0</v>
      </c>
      <c r="J5972" s="1" t="s">
        <v>808</v>
      </c>
      <c r="K5972" s="9" t="str">
        <f t="shared" si="93"/>
        <v>TERCEIRA</v>
      </c>
    </row>
    <row r="5973" spans="1:11" ht="15" customHeight="1">
      <c r="A5973" s="1">
        <v>8</v>
      </c>
      <c r="B5973" s="1">
        <v>7801</v>
      </c>
      <c r="C5973" s="1" t="s">
        <v>53</v>
      </c>
      <c r="D5973" s="1" t="s">
        <v>2747</v>
      </c>
      <c r="E5973" s="1" t="s">
        <v>2748</v>
      </c>
      <c r="F5973" s="1">
        <v>553</v>
      </c>
      <c r="G5973" s="1">
        <v>12.07</v>
      </c>
      <c r="H5973" s="1">
        <v>46</v>
      </c>
      <c r="I5973" s="1">
        <v>0</v>
      </c>
      <c r="J5973" s="1" t="s">
        <v>808</v>
      </c>
      <c r="K5973" s="9" t="str">
        <f t="shared" si="93"/>
        <v>TERCEIRA</v>
      </c>
    </row>
    <row r="5974" spans="1:11" ht="15" customHeight="1">
      <c r="A5974" s="1">
        <v>8</v>
      </c>
      <c r="B5974" s="1">
        <v>7801</v>
      </c>
      <c r="C5974" s="1" t="s">
        <v>53</v>
      </c>
      <c r="D5974" s="1" t="s">
        <v>2749</v>
      </c>
      <c r="E5974" s="1" t="s">
        <v>2750</v>
      </c>
      <c r="F5974" s="1">
        <v>749</v>
      </c>
      <c r="G5974" s="1">
        <v>29.37</v>
      </c>
      <c r="H5974" s="1">
        <v>26</v>
      </c>
      <c r="I5974" s="1">
        <v>0</v>
      </c>
      <c r="J5974" s="1" t="s">
        <v>808</v>
      </c>
      <c r="K5974" s="9" t="str">
        <f t="shared" si="93"/>
        <v>TERCEIRA</v>
      </c>
    </row>
    <row r="5975" spans="1:11" ht="15" customHeight="1">
      <c r="A5975" s="1">
        <v>8</v>
      </c>
      <c r="B5975" s="1">
        <v>7801</v>
      </c>
      <c r="C5975" s="1" t="s">
        <v>53</v>
      </c>
      <c r="D5975" s="1" t="s">
        <v>2751</v>
      </c>
      <c r="E5975" s="1" t="s">
        <v>2752</v>
      </c>
      <c r="F5975" s="1">
        <v>2548</v>
      </c>
      <c r="G5975" s="1">
        <v>78.75</v>
      </c>
      <c r="H5975" s="1">
        <v>32</v>
      </c>
      <c r="I5975" s="1">
        <v>0</v>
      </c>
      <c r="J5975" s="1" t="s">
        <v>808</v>
      </c>
      <c r="K5975" s="9" t="str">
        <f t="shared" si="93"/>
        <v>TERCEIRA</v>
      </c>
    </row>
    <row r="5976" spans="1:11" ht="15" customHeight="1">
      <c r="A5976" s="1">
        <v>8</v>
      </c>
      <c r="B5976" s="1">
        <v>7801</v>
      </c>
      <c r="C5976" s="1" t="s">
        <v>53</v>
      </c>
      <c r="D5976" s="1" t="s">
        <v>4829</v>
      </c>
      <c r="E5976" s="1" t="s">
        <v>4830</v>
      </c>
      <c r="F5976" s="1">
        <v>3947</v>
      </c>
      <c r="G5976" s="1">
        <v>52.12</v>
      </c>
      <c r="H5976" s="1">
        <v>76</v>
      </c>
      <c r="I5976" s="1">
        <v>0</v>
      </c>
      <c r="J5976" s="1" t="s">
        <v>808</v>
      </c>
      <c r="K5976" s="9" t="str">
        <f t="shared" si="93"/>
        <v>TERCEIRA</v>
      </c>
    </row>
    <row r="5977" spans="1:11" ht="15" customHeight="1">
      <c r="A5977" s="1">
        <v>8</v>
      </c>
      <c r="B5977" s="1">
        <v>7801</v>
      </c>
      <c r="C5977" s="1" t="s">
        <v>53</v>
      </c>
      <c r="D5977" s="1" t="s">
        <v>2753</v>
      </c>
      <c r="E5977" s="1" t="s">
        <v>2754</v>
      </c>
      <c r="F5977" s="1">
        <v>5937</v>
      </c>
      <c r="G5977" s="1">
        <v>122.54</v>
      </c>
      <c r="H5977" s="1">
        <v>48</v>
      </c>
      <c r="I5977" s="1">
        <v>0</v>
      </c>
      <c r="J5977" s="1" t="s">
        <v>808</v>
      </c>
      <c r="K5977" s="9" t="str">
        <f t="shared" si="93"/>
        <v>TERCEIRA</v>
      </c>
    </row>
    <row r="5978" spans="1:11" ht="15" customHeight="1">
      <c r="A5978" s="1">
        <v>8</v>
      </c>
      <c r="B5978" s="1">
        <v>7801</v>
      </c>
      <c r="C5978" s="1" t="s">
        <v>53</v>
      </c>
      <c r="D5978" s="1" t="s">
        <v>2755</v>
      </c>
      <c r="E5978" s="1" t="s">
        <v>2756</v>
      </c>
      <c r="F5978" s="1">
        <v>1141</v>
      </c>
      <c r="G5978" s="1">
        <v>34.479999999999997</v>
      </c>
      <c r="H5978" s="1">
        <v>33</v>
      </c>
      <c r="I5978" s="1">
        <v>0</v>
      </c>
      <c r="J5978" s="1" t="s">
        <v>808</v>
      </c>
      <c r="K5978" s="9" t="str">
        <f t="shared" si="93"/>
        <v>TERCEIRA</v>
      </c>
    </row>
    <row r="5979" spans="1:11" ht="15" customHeight="1">
      <c r="A5979" s="1">
        <v>8</v>
      </c>
      <c r="B5979" s="1">
        <v>7801</v>
      </c>
      <c r="C5979" s="1" t="s">
        <v>53</v>
      </c>
      <c r="D5979" s="1" t="s">
        <v>2757</v>
      </c>
      <c r="E5979" s="1" t="s">
        <v>2758</v>
      </c>
      <c r="F5979" s="1">
        <v>9527</v>
      </c>
      <c r="G5979" s="1">
        <v>96.9</v>
      </c>
      <c r="H5979" s="1">
        <v>98</v>
      </c>
      <c r="I5979" s="1">
        <v>0</v>
      </c>
      <c r="J5979" s="1" t="s">
        <v>808</v>
      </c>
      <c r="K5979" s="9" t="str">
        <f t="shared" si="93"/>
        <v>TERCEIRA</v>
      </c>
    </row>
    <row r="5980" spans="1:11" ht="15" customHeight="1">
      <c r="A5980" s="1">
        <v>8</v>
      </c>
      <c r="B5980" s="1">
        <v>7801</v>
      </c>
      <c r="C5980" s="1" t="s">
        <v>53</v>
      </c>
      <c r="D5980" s="1" t="s">
        <v>2759</v>
      </c>
      <c r="E5980" s="1" t="s">
        <v>2760</v>
      </c>
      <c r="F5980" s="1">
        <v>6357</v>
      </c>
      <c r="G5980" s="1">
        <v>113.06</v>
      </c>
      <c r="H5980" s="1">
        <v>56</v>
      </c>
      <c r="I5980" s="1">
        <v>0</v>
      </c>
      <c r="J5980" s="1" t="s">
        <v>808</v>
      </c>
      <c r="K5980" s="9" t="str">
        <f t="shared" si="93"/>
        <v>TERCEIRA</v>
      </c>
    </row>
    <row r="5981" spans="1:11" ht="15" customHeight="1">
      <c r="A5981" s="1">
        <v>8</v>
      </c>
      <c r="B5981" s="1">
        <v>7801</v>
      </c>
      <c r="C5981" s="1" t="s">
        <v>53</v>
      </c>
      <c r="D5981" s="1" t="s">
        <v>2761</v>
      </c>
      <c r="E5981" s="1" t="s">
        <v>2762</v>
      </c>
      <c r="F5981" s="1">
        <v>3468</v>
      </c>
      <c r="G5981" s="1">
        <v>96.14</v>
      </c>
      <c r="H5981" s="1">
        <v>36</v>
      </c>
      <c r="I5981" s="1">
        <v>0</v>
      </c>
      <c r="J5981" s="1" t="s">
        <v>808</v>
      </c>
      <c r="K5981" s="9" t="str">
        <f t="shared" si="93"/>
        <v>TERCEIRA</v>
      </c>
    </row>
    <row r="5982" spans="1:11" ht="15" customHeight="1">
      <c r="A5982" s="1">
        <v>8</v>
      </c>
      <c r="B5982" s="1">
        <v>7801</v>
      </c>
      <c r="C5982" s="1" t="s">
        <v>53</v>
      </c>
      <c r="D5982" s="1" t="s">
        <v>2763</v>
      </c>
      <c r="E5982" s="1" t="s">
        <v>2764</v>
      </c>
      <c r="F5982" s="1">
        <v>2391</v>
      </c>
      <c r="G5982" s="1">
        <v>93.05</v>
      </c>
      <c r="H5982" s="1">
        <v>26</v>
      </c>
      <c r="I5982" s="1">
        <v>0</v>
      </c>
      <c r="J5982" s="1" t="s">
        <v>808</v>
      </c>
      <c r="K5982" s="9" t="str">
        <f t="shared" si="93"/>
        <v>TERCEIRA</v>
      </c>
    </row>
    <row r="5983" spans="1:11" ht="15" customHeight="1">
      <c r="A5983" s="1">
        <v>8</v>
      </c>
      <c r="B5983" s="1">
        <v>7801</v>
      </c>
      <c r="C5983" s="1" t="s">
        <v>53</v>
      </c>
      <c r="D5983" s="1" t="s">
        <v>2765</v>
      </c>
      <c r="E5983" s="1" t="s">
        <v>2766</v>
      </c>
      <c r="F5983" s="1">
        <v>1020</v>
      </c>
      <c r="G5983" s="1">
        <v>33.090000000000003</v>
      </c>
      <c r="H5983" s="1">
        <v>31</v>
      </c>
      <c r="I5983" s="1">
        <v>0</v>
      </c>
      <c r="J5983" s="1" t="s">
        <v>808</v>
      </c>
      <c r="K5983" s="9" t="str">
        <f t="shared" si="93"/>
        <v>TERCEIRA</v>
      </c>
    </row>
    <row r="5984" spans="1:11" ht="15" customHeight="1">
      <c r="A5984" s="1">
        <v>8</v>
      </c>
      <c r="B5984" s="1">
        <v>7801</v>
      </c>
      <c r="C5984" s="1" t="s">
        <v>53</v>
      </c>
      <c r="D5984" s="1" t="s">
        <v>2767</v>
      </c>
      <c r="E5984" s="1" t="s">
        <v>2768</v>
      </c>
      <c r="F5984" s="1">
        <v>2921</v>
      </c>
      <c r="G5984" s="1">
        <v>90.83</v>
      </c>
      <c r="H5984" s="1">
        <v>32</v>
      </c>
      <c r="I5984" s="1">
        <v>0</v>
      </c>
      <c r="J5984" s="1" t="s">
        <v>808</v>
      </c>
      <c r="K5984" s="9" t="str">
        <f t="shared" si="93"/>
        <v>TERCEIRA</v>
      </c>
    </row>
    <row r="5985" spans="1:11" ht="15" customHeight="1">
      <c r="A5985" s="1">
        <v>8</v>
      </c>
      <c r="B5985" s="1">
        <v>7801</v>
      </c>
      <c r="C5985" s="1" t="s">
        <v>53</v>
      </c>
      <c r="D5985" s="1" t="s">
        <v>2769</v>
      </c>
      <c r="E5985" s="1" t="s">
        <v>2770</v>
      </c>
      <c r="F5985" s="1">
        <v>3600</v>
      </c>
      <c r="G5985" s="1">
        <v>98.35</v>
      </c>
      <c r="H5985" s="1">
        <v>37</v>
      </c>
      <c r="I5985" s="1">
        <v>0</v>
      </c>
      <c r="J5985" s="1" t="s">
        <v>808</v>
      </c>
      <c r="K5985" s="9" t="str">
        <f t="shared" si="93"/>
        <v>TERCEIRA</v>
      </c>
    </row>
    <row r="5986" spans="1:11" ht="15" customHeight="1">
      <c r="A5986" s="1">
        <v>8</v>
      </c>
      <c r="B5986" s="1">
        <v>7801</v>
      </c>
      <c r="C5986" s="1" t="s">
        <v>53</v>
      </c>
      <c r="D5986" s="1" t="s">
        <v>2771</v>
      </c>
      <c r="E5986" s="1" t="s">
        <v>2772</v>
      </c>
      <c r="F5986" s="1">
        <v>2247</v>
      </c>
      <c r="G5986" s="1">
        <v>37.229999999999997</v>
      </c>
      <c r="H5986" s="1">
        <v>60</v>
      </c>
      <c r="I5986" s="1">
        <v>0</v>
      </c>
      <c r="J5986" s="1" t="s">
        <v>808</v>
      </c>
      <c r="K5986" s="9" t="str">
        <f t="shared" si="93"/>
        <v>TERCEIRA</v>
      </c>
    </row>
    <row r="5987" spans="1:11" ht="15" customHeight="1">
      <c r="A5987" s="1">
        <v>8</v>
      </c>
      <c r="B5987" s="1">
        <v>7801</v>
      </c>
      <c r="C5987" s="1" t="s">
        <v>53</v>
      </c>
      <c r="D5987" s="1" t="s">
        <v>2773</v>
      </c>
      <c r="E5987" s="1" t="s">
        <v>2774</v>
      </c>
      <c r="F5987" s="1">
        <v>365</v>
      </c>
      <c r="G5987" s="1">
        <v>10.9</v>
      </c>
      <c r="H5987" s="1">
        <v>33</v>
      </c>
      <c r="I5987" s="1">
        <v>0</v>
      </c>
      <c r="J5987" s="1" t="s">
        <v>808</v>
      </c>
      <c r="K5987" s="9" t="str">
        <f t="shared" si="93"/>
        <v>TERCEIRA</v>
      </c>
    </row>
    <row r="5988" spans="1:11" ht="15" customHeight="1">
      <c r="A5988" s="1">
        <v>8</v>
      </c>
      <c r="B5988" s="1">
        <v>7801</v>
      </c>
      <c r="C5988" s="1" t="s">
        <v>53</v>
      </c>
      <c r="D5988" s="1" t="s">
        <v>2775</v>
      </c>
      <c r="E5988" s="1" t="s">
        <v>2776</v>
      </c>
      <c r="F5988" s="1">
        <v>7638</v>
      </c>
      <c r="G5988" s="1">
        <v>157.69</v>
      </c>
      <c r="H5988" s="1">
        <v>48</v>
      </c>
      <c r="I5988" s="1">
        <v>0</v>
      </c>
      <c r="J5988" s="1" t="s">
        <v>808</v>
      </c>
      <c r="K5988" s="9" t="str">
        <f t="shared" si="93"/>
        <v>TERCEIRA</v>
      </c>
    </row>
    <row r="5989" spans="1:11" ht="15" customHeight="1">
      <c r="A5989" s="1">
        <v>8</v>
      </c>
      <c r="B5989" s="1">
        <v>7801</v>
      </c>
      <c r="C5989" s="1" t="s">
        <v>53</v>
      </c>
      <c r="D5989" s="1" t="s">
        <v>2777</v>
      </c>
      <c r="E5989" s="1" t="s">
        <v>4574</v>
      </c>
      <c r="F5989" s="1">
        <v>2648</v>
      </c>
      <c r="G5989" s="1">
        <v>64.08</v>
      </c>
      <c r="H5989" s="1">
        <v>41</v>
      </c>
      <c r="I5989" s="1">
        <v>0</v>
      </c>
      <c r="J5989" s="1" t="s">
        <v>808</v>
      </c>
      <c r="K5989" s="9" t="str">
        <f t="shared" si="93"/>
        <v>TERCEIRA</v>
      </c>
    </row>
    <row r="5990" spans="1:11" ht="15" customHeight="1">
      <c r="A5990" s="1">
        <v>8</v>
      </c>
      <c r="B5990" s="1">
        <v>7801</v>
      </c>
      <c r="C5990" s="1" t="s">
        <v>53</v>
      </c>
      <c r="D5990" s="1" t="s">
        <v>2779</v>
      </c>
      <c r="E5990" s="1" t="s">
        <v>2780</v>
      </c>
      <c r="F5990" s="1">
        <v>946</v>
      </c>
      <c r="G5990" s="1">
        <v>39.42</v>
      </c>
      <c r="H5990" s="1">
        <v>24</v>
      </c>
      <c r="I5990" s="1">
        <v>0</v>
      </c>
      <c r="J5990" s="1" t="s">
        <v>808</v>
      </c>
      <c r="K5990" s="9" t="str">
        <f t="shared" si="93"/>
        <v>TERCEIRA</v>
      </c>
    </row>
    <row r="5991" spans="1:11" ht="15" customHeight="1">
      <c r="A5991" s="1">
        <v>8</v>
      </c>
      <c r="B5991" s="1">
        <v>7801</v>
      </c>
      <c r="C5991" s="1" t="s">
        <v>53</v>
      </c>
      <c r="D5991" s="1" t="s">
        <v>2781</v>
      </c>
      <c r="E5991" s="1" t="s">
        <v>2782</v>
      </c>
      <c r="F5991" s="1">
        <v>6686</v>
      </c>
      <c r="G5991" s="1">
        <v>136.91</v>
      </c>
      <c r="H5991" s="1">
        <v>49</v>
      </c>
      <c r="I5991" s="1">
        <v>0</v>
      </c>
      <c r="J5991" s="1" t="s">
        <v>808</v>
      </c>
      <c r="K5991" s="9" t="str">
        <f t="shared" si="93"/>
        <v>TERCEIRA</v>
      </c>
    </row>
    <row r="5992" spans="1:11" ht="15" customHeight="1">
      <c r="A5992" s="1">
        <v>8</v>
      </c>
      <c r="B5992" s="1">
        <v>7801</v>
      </c>
      <c r="C5992" s="1" t="s">
        <v>53</v>
      </c>
      <c r="D5992" s="1" t="s">
        <v>4575</v>
      </c>
      <c r="E5992" s="1" t="s">
        <v>4576</v>
      </c>
      <c r="F5992" s="1">
        <v>89</v>
      </c>
      <c r="G5992" s="1">
        <v>3.39</v>
      </c>
      <c r="H5992" s="1">
        <v>26</v>
      </c>
      <c r="I5992" s="1">
        <v>0</v>
      </c>
      <c r="J5992" s="1" t="s">
        <v>808</v>
      </c>
      <c r="K5992" s="9" t="str">
        <f t="shared" si="93"/>
        <v>TERCEIRA</v>
      </c>
    </row>
    <row r="5993" spans="1:11" ht="15" customHeight="1">
      <c r="A5993" s="1">
        <v>8</v>
      </c>
      <c r="B5993" s="1">
        <v>7801</v>
      </c>
      <c r="C5993" s="1" t="s">
        <v>53</v>
      </c>
      <c r="D5993" s="1" t="s">
        <v>2783</v>
      </c>
      <c r="E5993" s="1" t="s">
        <v>2784</v>
      </c>
      <c r="F5993" s="1">
        <v>7892</v>
      </c>
      <c r="G5993" s="1">
        <v>181.14</v>
      </c>
      <c r="H5993" s="1">
        <v>44</v>
      </c>
      <c r="I5993" s="1">
        <v>0</v>
      </c>
      <c r="J5993" s="1" t="s">
        <v>808</v>
      </c>
      <c r="K5993" s="9" t="str">
        <f t="shared" si="93"/>
        <v>TERCEIRA</v>
      </c>
    </row>
    <row r="5994" spans="1:11" ht="15" customHeight="1">
      <c r="A5994" s="1">
        <v>8</v>
      </c>
      <c r="B5994" s="1">
        <v>7801</v>
      </c>
      <c r="C5994" s="1" t="s">
        <v>53</v>
      </c>
      <c r="D5994" s="1" t="s">
        <v>2785</v>
      </c>
      <c r="E5994" s="1" t="s">
        <v>2786</v>
      </c>
      <c r="F5994" s="1">
        <v>1267</v>
      </c>
      <c r="G5994" s="1">
        <v>41.87</v>
      </c>
      <c r="H5994" s="1">
        <v>30</v>
      </c>
      <c r="I5994" s="1">
        <v>0</v>
      </c>
      <c r="J5994" s="1" t="s">
        <v>808</v>
      </c>
      <c r="K5994" s="9" t="str">
        <f t="shared" si="93"/>
        <v>TERCEIRA</v>
      </c>
    </row>
    <row r="5995" spans="1:11" ht="15" customHeight="1">
      <c r="A5995" s="1">
        <v>8</v>
      </c>
      <c r="B5995" s="1">
        <v>7801</v>
      </c>
      <c r="C5995" s="1" t="s">
        <v>53</v>
      </c>
      <c r="D5995" s="1" t="s">
        <v>2787</v>
      </c>
      <c r="E5995" s="1" t="s">
        <v>2788</v>
      </c>
      <c r="F5995" s="1">
        <v>7735</v>
      </c>
      <c r="G5995" s="1">
        <v>114.79</v>
      </c>
      <c r="H5995" s="1">
        <v>67</v>
      </c>
      <c r="I5995" s="1">
        <v>0</v>
      </c>
      <c r="J5995" s="1" t="s">
        <v>808</v>
      </c>
      <c r="K5995" s="9" t="str">
        <f t="shared" si="93"/>
        <v>TERCEIRA</v>
      </c>
    </row>
    <row r="5996" spans="1:11" ht="15" customHeight="1">
      <c r="A5996" s="1">
        <v>8</v>
      </c>
      <c r="B5996" s="1">
        <v>7801</v>
      </c>
      <c r="C5996" s="1" t="s">
        <v>53</v>
      </c>
      <c r="D5996" s="1" t="s">
        <v>2793</v>
      </c>
      <c r="E5996" s="1" t="s">
        <v>2794</v>
      </c>
      <c r="F5996" s="1">
        <v>1966</v>
      </c>
      <c r="G5996" s="1">
        <v>51.17</v>
      </c>
      <c r="H5996" s="1">
        <v>38</v>
      </c>
      <c r="I5996" s="1">
        <v>0</v>
      </c>
      <c r="J5996" s="1" t="s">
        <v>808</v>
      </c>
      <c r="K5996" s="9" t="str">
        <f t="shared" si="93"/>
        <v>TERCEIRA</v>
      </c>
    </row>
    <row r="5997" spans="1:11" ht="15" customHeight="1">
      <c r="A5997" s="1">
        <v>8</v>
      </c>
      <c r="B5997" s="1">
        <v>7801</v>
      </c>
      <c r="C5997" s="1" t="s">
        <v>53</v>
      </c>
      <c r="D5997" s="1" t="s">
        <v>2795</v>
      </c>
      <c r="E5997" s="1" t="s">
        <v>2796</v>
      </c>
      <c r="F5997" s="1">
        <v>579</v>
      </c>
      <c r="G5997" s="1">
        <v>18.57</v>
      </c>
      <c r="H5997" s="1">
        <v>31</v>
      </c>
      <c r="I5997" s="1">
        <v>0</v>
      </c>
      <c r="J5997" s="1" t="s">
        <v>808</v>
      </c>
      <c r="K5997" s="9" t="str">
        <f t="shared" si="93"/>
        <v>TERCEIRA</v>
      </c>
    </row>
    <row r="5998" spans="1:11" ht="15" customHeight="1">
      <c r="A5998" s="1">
        <v>8</v>
      </c>
      <c r="B5998" s="1">
        <v>7801</v>
      </c>
      <c r="C5998" s="1" t="s">
        <v>53</v>
      </c>
      <c r="D5998" s="1" t="s">
        <v>2799</v>
      </c>
      <c r="E5998" s="1" t="s">
        <v>2800</v>
      </c>
      <c r="F5998" s="1">
        <v>4458</v>
      </c>
      <c r="G5998" s="1">
        <v>109.12</v>
      </c>
      <c r="H5998" s="1">
        <v>41</v>
      </c>
      <c r="I5998" s="1">
        <v>0</v>
      </c>
      <c r="J5998" s="1" t="s">
        <v>808</v>
      </c>
      <c r="K5998" s="9" t="str">
        <f t="shared" si="93"/>
        <v>TERCEIRA</v>
      </c>
    </row>
    <row r="5999" spans="1:11" ht="15" customHeight="1">
      <c r="A5999" s="1">
        <v>8</v>
      </c>
      <c r="B5999" s="1">
        <v>7801</v>
      </c>
      <c r="C5999" s="1" t="s">
        <v>53</v>
      </c>
      <c r="D5999" s="1" t="s">
        <v>2801</v>
      </c>
      <c r="E5999" s="1" t="s">
        <v>2802</v>
      </c>
      <c r="F5999" s="1">
        <v>2032</v>
      </c>
      <c r="G5999" s="1">
        <v>67.03</v>
      </c>
      <c r="H5999" s="1">
        <v>30</v>
      </c>
      <c r="I5999" s="1">
        <v>0</v>
      </c>
      <c r="J5999" s="1" t="s">
        <v>808</v>
      </c>
      <c r="K5999" s="9" t="str">
        <f t="shared" si="93"/>
        <v>TERCEIRA</v>
      </c>
    </row>
    <row r="6000" spans="1:11" ht="15" customHeight="1">
      <c r="A6000" s="1">
        <v>8</v>
      </c>
      <c r="B6000" s="1">
        <v>7801</v>
      </c>
      <c r="C6000" s="1" t="s">
        <v>53</v>
      </c>
      <c r="D6000" s="1" t="s">
        <v>2803</v>
      </c>
      <c r="E6000" s="1" t="s">
        <v>2804</v>
      </c>
      <c r="F6000" s="1">
        <v>5935</v>
      </c>
      <c r="G6000" s="1">
        <v>120.36</v>
      </c>
      <c r="H6000" s="1">
        <v>49</v>
      </c>
      <c r="I6000" s="1">
        <v>0</v>
      </c>
      <c r="J6000" s="1" t="s">
        <v>808</v>
      </c>
      <c r="K6000" s="9" t="str">
        <f t="shared" si="93"/>
        <v>TERCEIRA</v>
      </c>
    </row>
    <row r="6001" spans="1:11" ht="15" customHeight="1">
      <c r="A6001" s="1">
        <v>8</v>
      </c>
      <c r="B6001" s="1">
        <v>7801</v>
      </c>
      <c r="C6001" s="1" t="s">
        <v>53</v>
      </c>
      <c r="D6001" s="1" t="s">
        <v>2805</v>
      </c>
      <c r="E6001" s="1" t="s">
        <v>2806</v>
      </c>
      <c r="F6001" s="1">
        <v>6694</v>
      </c>
      <c r="G6001" s="1">
        <v>108.4</v>
      </c>
      <c r="H6001" s="1">
        <v>62</v>
      </c>
      <c r="I6001" s="1">
        <v>0</v>
      </c>
      <c r="J6001" s="1" t="s">
        <v>808</v>
      </c>
      <c r="K6001" s="9" t="str">
        <f t="shared" si="93"/>
        <v>TERCEIRA</v>
      </c>
    </row>
    <row r="6002" spans="1:11" ht="15" customHeight="1">
      <c r="A6002" s="1">
        <v>8</v>
      </c>
      <c r="B6002" s="1">
        <v>7801</v>
      </c>
      <c r="C6002" s="1" t="s">
        <v>53</v>
      </c>
      <c r="D6002" s="1" t="s">
        <v>2807</v>
      </c>
      <c r="E6002" s="1" t="s">
        <v>2808</v>
      </c>
      <c r="F6002" s="1">
        <v>609</v>
      </c>
      <c r="G6002" s="1">
        <v>21.61</v>
      </c>
      <c r="H6002" s="1">
        <v>28</v>
      </c>
      <c r="I6002" s="1">
        <v>0</v>
      </c>
      <c r="J6002" s="1" t="s">
        <v>808</v>
      </c>
      <c r="K6002" s="9" t="str">
        <f t="shared" si="93"/>
        <v>TERCEIRA</v>
      </c>
    </row>
    <row r="6003" spans="1:11" ht="15" customHeight="1">
      <c r="A6003" s="1">
        <v>8</v>
      </c>
      <c r="B6003" s="1">
        <v>7801</v>
      </c>
      <c r="C6003" s="1" t="s">
        <v>53</v>
      </c>
      <c r="D6003" s="1" t="s">
        <v>2809</v>
      </c>
      <c r="E6003" s="1" t="s">
        <v>2810</v>
      </c>
      <c r="F6003" s="1">
        <v>55</v>
      </c>
      <c r="G6003" s="1">
        <v>4.92</v>
      </c>
      <c r="H6003" s="1">
        <v>11</v>
      </c>
      <c r="I6003" s="1">
        <v>0</v>
      </c>
      <c r="J6003" s="1" t="s">
        <v>808</v>
      </c>
      <c r="K6003" s="9" t="str">
        <f t="shared" si="93"/>
        <v>TERCEIRA</v>
      </c>
    </row>
    <row r="6004" spans="1:11" ht="15" customHeight="1">
      <c r="A6004" s="1">
        <v>8</v>
      </c>
      <c r="B6004" s="1">
        <v>7801</v>
      </c>
      <c r="C6004" s="1" t="s">
        <v>53</v>
      </c>
      <c r="D6004" s="1" t="s">
        <v>4577</v>
      </c>
      <c r="E6004" s="1" t="s">
        <v>4578</v>
      </c>
      <c r="F6004" s="1">
        <v>3083</v>
      </c>
      <c r="G6004" s="1">
        <v>80.239999999999995</v>
      </c>
      <c r="H6004" s="1">
        <v>38</v>
      </c>
      <c r="I6004" s="1">
        <v>0</v>
      </c>
      <c r="J6004" s="1" t="s">
        <v>808</v>
      </c>
      <c r="K6004" s="9" t="str">
        <f t="shared" si="93"/>
        <v>TERCEIRA</v>
      </c>
    </row>
    <row r="6005" spans="1:11" ht="15" customHeight="1">
      <c r="A6005" s="1">
        <v>8</v>
      </c>
      <c r="B6005" s="1">
        <v>7801</v>
      </c>
      <c r="C6005" s="1" t="s">
        <v>53</v>
      </c>
      <c r="D6005" s="1" t="s">
        <v>2811</v>
      </c>
      <c r="E6005" s="1" t="s">
        <v>2812</v>
      </c>
      <c r="F6005" s="1">
        <v>7196</v>
      </c>
      <c r="G6005" s="1">
        <v>120.46</v>
      </c>
      <c r="H6005" s="1">
        <v>60</v>
      </c>
      <c r="I6005" s="1">
        <v>0</v>
      </c>
      <c r="J6005" s="1" t="s">
        <v>808</v>
      </c>
      <c r="K6005" s="9" t="str">
        <f t="shared" si="93"/>
        <v>TERCEIRA</v>
      </c>
    </row>
    <row r="6006" spans="1:11" ht="15" customHeight="1">
      <c r="A6006" s="1">
        <v>8</v>
      </c>
      <c r="B6006" s="1">
        <v>7801</v>
      </c>
      <c r="C6006" s="1" t="s">
        <v>53</v>
      </c>
      <c r="D6006" s="1" t="s">
        <v>2813</v>
      </c>
      <c r="E6006" s="1" t="s">
        <v>2814</v>
      </c>
      <c r="F6006" s="1">
        <v>3755</v>
      </c>
      <c r="G6006" s="1">
        <v>79.349999999999994</v>
      </c>
      <c r="H6006" s="1">
        <v>47</v>
      </c>
      <c r="I6006" s="1">
        <v>0</v>
      </c>
      <c r="J6006" s="1" t="s">
        <v>808</v>
      </c>
      <c r="K6006" s="9" t="str">
        <f t="shared" si="93"/>
        <v>TERCEIRA</v>
      </c>
    </row>
    <row r="6007" spans="1:11" ht="15" customHeight="1">
      <c r="A6007" s="1">
        <v>8</v>
      </c>
      <c r="B6007" s="1">
        <v>7801</v>
      </c>
      <c r="C6007" s="1" t="s">
        <v>53</v>
      </c>
      <c r="D6007" s="1" t="s">
        <v>4579</v>
      </c>
      <c r="E6007" s="1" t="s">
        <v>4580</v>
      </c>
      <c r="F6007" s="1">
        <v>1</v>
      </c>
      <c r="G6007" s="1">
        <v>0.59</v>
      </c>
      <c r="H6007" s="1">
        <v>2</v>
      </c>
      <c r="I6007" s="1">
        <v>0</v>
      </c>
      <c r="J6007" s="1" t="s">
        <v>808</v>
      </c>
      <c r="K6007" s="9" t="str">
        <f t="shared" si="93"/>
        <v>TERCEIRA</v>
      </c>
    </row>
    <row r="6008" spans="1:11" ht="15" customHeight="1">
      <c r="A6008" s="1">
        <v>8</v>
      </c>
      <c r="B6008" s="1">
        <v>7801</v>
      </c>
      <c r="C6008" s="1" t="s">
        <v>53</v>
      </c>
      <c r="D6008" s="1" t="s">
        <v>2815</v>
      </c>
      <c r="E6008" s="1" t="s">
        <v>2816</v>
      </c>
      <c r="F6008" s="1">
        <v>2921</v>
      </c>
      <c r="G6008" s="1">
        <v>73.849999999999994</v>
      </c>
      <c r="H6008" s="1">
        <v>40</v>
      </c>
      <c r="I6008" s="1">
        <v>0</v>
      </c>
      <c r="J6008" s="1" t="s">
        <v>808</v>
      </c>
      <c r="K6008" s="9" t="str">
        <f t="shared" si="93"/>
        <v>TERCEIRA</v>
      </c>
    </row>
    <row r="6009" spans="1:11" ht="15" customHeight="1">
      <c r="A6009" s="1">
        <v>8</v>
      </c>
      <c r="B6009" s="1">
        <v>7801</v>
      </c>
      <c r="C6009" s="1" t="s">
        <v>53</v>
      </c>
      <c r="D6009" s="1" t="s">
        <v>2817</v>
      </c>
      <c r="E6009" s="1" t="s">
        <v>2818</v>
      </c>
      <c r="F6009" s="1">
        <v>2769</v>
      </c>
      <c r="G6009" s="1">
        <v>62.98</v>
      </c>
      <c r="H6009" s="1">
        <v>44</v>
      </c>
      <c r="I6009" s="1">
        <v>0</v>
      </c>
      <c r="J6009" s="1" t="s">
        <v>808</v>
      </c>
      <c r="K6009" s="9" t="str">
        <f t="shared" si="93"/>
        <v>TERCEIRA</v>
      </c>
    </row>
    <row r="6010" spans="1:11" ht="15" customHeight="1">
      <c r="A6010" s="1">
        <v>8</v>
      </c>
      <c r="B6010" s="1">
        <v>7801</v>
      </c>
      <c r="C6010" s="1" t="s">
        <v>53</v>
      </c>
      <c r="D6010" s="1" t="s">
        <v>2819</v>
      </c>
      <c r="E6010" s="1" t="s">
        <v>2820</v>
      </c>
      <c r="F6010" s="1">
        <v>2462</v>
      </c>
      <c r="G6010" s="1">
        <v>63.67</v>
      </c>
      <c r="H6010" s="1">
        <v>39</v>
      </c>
      <c r="I6010" s="1">
        <v>0</v>
      </c>
      <c r="J6010" s="1" t="s">
        <v>808</v>
      </c>
      <c r="K6010" s="9" t="str">
        <f t="shared" si="93"/>
        <v>TERCEIRA</v>
      </c>
    </row>
    <row r="6011" spans="1:11" ht="15" customHeight="1">
      <c r="A6011" s="1">
        <v>8</v>
      </c>
      <c r="B6011" s="1">
        <v>7801</v>
      </c>
      <c r="C6011" s="1" t="s">
        <v>53</v>
      </c>
      <c r="D6011" s="1" t="s">
        <v>2821</v>
      </c>
      <c r="E6011" s="1" t="s">
        <v>4581</v>
      </c>
      <c r="F6011" s="1">
        <v>2607</v>
      </c>
      <c r="G6011" s="1">
        <v>69.739999999999995</v>
      </c>
      <c r="H6011" s="1">
        <v>37</v>
      </c>
      <c r="I6011" s="1">
        <v>0</v>
      </c>
      <c r="J6011" s="1" t="s">
        <v>808</v>
      </c>
      <c r="K6011" s="9" t="str">
        <f t="shared" si="93"/>
        <v>TERCEIRA</v>
      </c>
    </row>
    <row r="6012" spans="1:11" ht="15" customHeight="1">
      <c r="A6012" s="1">
        <v>8</v>
      </c>
      <c r="B6012" s="1">
        <v>7801</v>
      </c>
      <c r="C6012" s="1" t="s">
        <v>53</v>
      </c>
      <c r="D6012" s="1" t="s">
        <v>2823</v>
      </c>
      <c r="E6012" s="1" t="s">
        <v>2824</v>
      </c>
      <c r="F6012" s="1">
        <v>8036</v>
      </c>
      <c r="G6012" s="1">
        <v>126.74</v>
      </c>
      <c r="H6012" s="1">
        <v>63</v>
      </c>
      <c r="I6012" s="1">
        <v>0</v>
      </c>
      <c r="J6012" s="1" t="s">
        <v>808</v>
      </c>
      <c r="K6012" s="9" t="str">
        <f t="shared" si="93"/>
        <v>TERCEIRA</v>
      </c>
    </row>
    <row r="6013" spans="1:11" ht="15" customHeight="1">
      <c r="A6013" s="1">
        <v>8</v>
      </c>
      <c r="B6013" s="1">
        <v>7801</v>
      </c>
      <c r="C6013" s="1" t="s">
        <v>53</v>
      </c>
      <c r="D6013" s="1" t="s">
        <v>4582</v>
      </c>
      <c r="E6013" s="1" t="s">
        <v>4583</v>
      </c>
      <c r="F6013" s="1">
        <v>1079</v>
      </c>
      <c r="G6013" s="1">
        <v>27.54</v>
      </c>
      <c r="H6013" s="1">
        <v>39</v>
      </c>
      <c r="I6013" s="1">
        <v>0</v>
      </c>
      <c r="J6013" s="1" t="s">
        <v>808</v>
      </c>
      <c r="K6013" s="9" t="str">
        <f t="shared" si="93"/>
        <v>TERCEIRA</v>
      </c>
    </row>
    <row r="6014" spans="1:11" ht="15" customHeight="1">
      <c r="A6014" s="1">
        <v>8</v>
      </c>
      <c r="B6014" s="1">
        <v>7801</v>
      </c>
      <c r="C6014" s="1" t="s">
        <v>53</v>
      </c>
      <c r="D6014" s="1" t="s">
        <v>4584</v>
      </c>
      <c r="E6014" s="1" t="s">
        <v>4585</v>
      </c>
      <c r="F6014" s="1">
        <v>5029</v>
      </c>
      <c r="G6014" s="1">
        <v>86.07</v>
      </c>
      <c r="H6014" s="1">
        <v>58</v>
      </c>
      <c r="I6014" s="1">
        <v>0</v>
      </c>
      <c r="J6014" s="1" t="s">
        <v>808</v>
      </c>
      <c r="K6014" s="9" t="str">
        <f t="shared" si="93"/>
        <v>TERCEIRA</v>
      </c>
    </row>
    <row r="6015" spans="1:11" ht="15" customHeight="1">
      <c r="A6015" s="1">
        <v>8</v>
      </c>
      <c r="B6015" s="1">
        <v>7801</v>
      </c>
      <c r="C6015" s="1" t="s">
        <v>53</v>
      </c>
      <c r="D6015" s="1" t="s">
        <v>4586</v>
      </c>
      <c r="E6015" s="1" t="s">
        <v>4587</v>
      </c>
      <c r="F6015" s="1">
        <v>3782</v>
      </c>
      <c r="G6015" s="1">
        <v>99.74</v>
      </c>
      <c r="H6015" s="1">
        <v>38</v>
      </c>
      <c r="I6015" s="1">
        <v>0</v>
      </c>
      <c r="J6015" s="1" t="s">
        <v>808</v>
      </c>
      <c r="K6015" s="9" t="str">
        <f t="shared" si="93"/>
        <v>TERCEIRA</v>
      </c>
    </row>
    <row r="6016" spans="1:11" ht="15" customHeight="1">
      <c r="A6016" s="1">
        <v>8</v>
      </c>
      <c r="B6016" s="1">
        <v>7801</v>
      </c>
      <c r="C6016" s="1" t="s">
        <v>53</v>
      </c>
      <c r="D6016" s="1" t="s">
        <v>2825</v>
      </c>
      <c r="E6016" s="1" t="s">
        <v>2826</v>
      </c>
      <c r="F6016" s="1">
        <v>2402</v>
      </c>
      <c r="G6016" s="1">
        <v>81.56</v>
      </c>
      <c r="H6016" s="1">
        <v>29</v>
      </c>
      <c r="I6016" s="1">
        <v>0</v>
      </c>
      <c r="J6016" s="1" t="s">
        <v>808</v>
      </c>
      <c r="K6016" s="9" t="str">
        <f t="shared" si="93"/>
        <v>TERCEIRA</v>
      </c>
    </row>
    <row r="6017" spans="1:11" ht="15" customHeight="1">
      <c r="A6017" s="1">
        <v>8</v>
      </c>
      <c r="B6017" s="1">
        <v>7801</v>
      </c>
      <c r="C6017" s="1" t="s">
        <v>53</v>
      </c>
      <c r="D6017" s="1" t="s">
        <v>4588</v>
      </c>
      <c r="E6017" s="1" t="s">
        <v>4589</v>
      </c>
      <c r="F6017" s="1">
        <v>5793</v>
      </c>
      <c r="G6017" s="1">
        <v>109.41</v>
      </c>
      <c r="H6017" s="1">
        <v>53</v>
      </c>
      <c r="I6017" s="1">
        <v>0</v>
      </c>
      <c r="J6017" s="1" t="s">
        <v>808</v>
      </c>
      <c r="K6017" s="9" t="str">
        <f t="shared" si="93"/>
        <v>TERCEIRA</v>
      </c>
    </row>
    <row r="6018" spans="1:11" ht="15" customHeight="1">
      <c r="A6018" s="1">
        <v>8</v>
      </c>
      <c r="B6018" s="1">
        <v>7801</v>
      </c>
      <c r="C6018" s="1" t="s">
        <v>53</v>
      </c>
      <c r="D6018" s="1" t="s">
        <v>4590</v>
      </c>
      <c r="E6018" s="1" t="s">
        <v>4591</v>
      </c>
      <c r="F6018" s="1">
        <v>3964</v>
      </c>
      <c r="G6018" s="1">
        <v>94.99</v>
      </c>
      <c r="H6018" s="1">
        <v>42</v>
      </c>
      <c r="I6018" s="1">
        <v>0</v>
      </c>
      <c r="J6018" s="1" t="s">
        <v>808</v>
      </c>
      <c r="K6018" s="9" t="str">
        <f t="shared" ref="K6018:K6081" si="94">IF(J6018&lt;&gt;"",IF(OR(UPPER(J6018)="TERCEIRO",UPPER(J6018)="TERCEIRA"),"TERCEIRA",IF(UPPER(J6018)="GPA","GPA",J6018)),IF(LEFT(D6018,1)="T","TERCEIRA","GPA"))</f>
        <v>TERCEIRA</v>
      </c>
    </row>
    <row r="6019" spans="1:11" ht="15" customHeight="1">
      <c r="A6019" s="1">
        <v>8</v>
      </c>
      <c r="B6019" s="1">
        <v>7801</v>
      </c>
      <c r="C6019" s="1" t="s">
        <v>53</v>
      </c>
      <c r="D6019" s="1" t="s">
        <v>4592</v>
      </c>
      <c r="E6019" s="1" t="s">
        <v>4593</v>
      </c>
      <c r="F6019" s="1">
        <v>2567</v>
      </c>
      <c r="G6019" s="1">
        <v>86.37</v>
      </c>
      <c r="H6019" s="1">
        <v>30</v>
      </c>
      <c r="I6019" s="1">
        <v>0</v>
      </c>
      <c r="J6019" s="1" t="s">
        <v>808</v>
      </c>
      <c r="K6019" s="9" t="str">
        <f t="shared" si="94"/>
        <v>TERCEIRA</v>
      </c>
    </row>
    <row r="6020" spans="1:11" ht="15" customHeight="1">
      <c r="A6020" s="1">
        <v>8</v>
      </c>
      <c r="B6020" s="1">
        <v>7801</v>
      </c>
      <c r="C6020" s="1" t="s">
        <v>53</v>
      </c>
      <c r="D6020" s="1" t="s">
        <v>2827</v>
      </c>
      <c r="E6020" s="1" t="s">
        <v>2828</v>
      </c>
      <c r="F6020" s="1">
        <v>5292</v>
      </c>
      <c r="G6020" s="1">
        <v>119.76</v>
      </c>
      <c r="H6020" s="1">
        <v>44</v>
      </c>
      <c r="I6020" s="1">
        <v>0</v>
      </c>
      <c r="J6020" s="1" t="s">
        <v>808</v>
      </c>
      <c r="K6020" s="9" t="str">
        <f t="shared" si="94"/>
        <v>TERCEIRA</v>
      </c>
    </row>
    <row r="6021" spans="1:11" ht="15" customHeight="1">
      <c r="A6021" s="1">
        <v>8</v>
      </c>
      <c r="B6021" s="1">
        <v>7801</v>
      </c>
      <c r="C6021" s="1" t="s">
        <v>53</v>
      </c>
      <c r="D6021" s="1" t="s">
        <v>4594</v>
      </c>
      <c r="E6021" s="1" t="s">
        <v>4595</v>
      </c>
      <c r="F6021" s="1">
        <v>759</v>
      </c>
      <c r="G6021" s="1">
        <v>25.89</v>
      </c>
      <c r="H6021" s="1">
        <v>29</v>
      </c>
      <c r="I6021" s="1">
        <v>0</v>
      </c>
      <c r="J6021" s="1" t="s">
        <v>808</v>
      </c>
      <c r="K6021" s="9" t="str">
        <f t="shared" si="94"/>
        <v>TERCEIRA</v>
      </c>
    </row>
    <row r="6022" spans="1:11" ht="15" customHeight="1">
      <c r="A6022" s="1">
        <v>8</v>
      </c>
      <c r="B6022" s="1">
        <v>7801</v>
      </c>
      <c r="C6022" s="1" t="s">
        <v>53</v>
      </c>
      <c r="D6022" s="1" t="s">
        <v>4596</v>
      </c>
      <c r="E6022" s="1" t="s">
        <v>4597</v>
      </c>
      <c r="F6022" s="1">
        <v>2820</v>
      </c>
      <c r="G6022" s="1">
        <v>143.44</v>
      </c>
      <c r="H6022" s="1">
        <v>20</v>
      </c>
      <c r="I6022" s="1">
        <v>0</v>
      </c>
      <c r="J6022" s="1" t="s">
        <v>808</v>
      </c>
      <c r="K6022" s="9" t="str">
        <f t="shared" si="94"/>
        <v>TERCEIRA</v>
      </c>
    </row>
    <row r="6023" spans="1:11" ht="15" customHeight="1">
      <c r="A6023" s="1">
        <v>8</v>
      </c>
      <c r="B6023" s="1">
        <v>7801</v>
      </c>
      <c r="C6023" s="1" t="s">
        <v>53</v>
      </c>
      <c r="D6023" s="1" t="s">
        <v>4598</v>
      </c>
      <c r="E6023" s="1" t="s">
        <v>4599</v>
      </c>
      <c r="F6023" s="1">
        <v>132</v>
      </c>
      <c r="G6023" s="1">
        <v>6.41</v>
      </c>
      <c r="H6023" s="1">
        <v>21</v>
      </c>
      <c r="I6023" s="1">
        <v>0</v>
      </c>
      <c r="J6023" s="1" t="s">
        <v>808</v>
      </c>
      <c r="K6023" s="9" t="str">
        <f t="shared" si="94"/>
        <v>TERCEIRA</v>
      </c>
    </row>
    <row r="6024" spans="1:11" ht="15" customHeight="1">
      <c r="A6024" s="1">
        <v>8</v>
      </c>
      <c r="B6024" s="1">
        <v>7801</v>
      </c>
      <c r="C6024" s="1" t="s">
        <v>53</v>
      </c>
      <c r="D6024" s="1" t="s">
        <v>4600</v>
      </c>
      <c r="E6024" s="1" t="s">
        <v>4601</v>
      </c>
      <c r="F6024" s="1">
        <v>743</v>
      </c>
      <c r="G6024" s="1">
        <v>22.36</v>
      </c>
      <c r="H6024" s="1">
        <v>33</v>
      </c>
      <c r="I6024" s="1">
        <v>0</v>
      </c>
      <c r="J6024" s="1" t="s">
        <v>808</v>
      </c>
      <c r="K6024" s="9" t="str">
        <f t="shared" si="94"/>
        <v>TERCEIRA</v>
      </c>
    </row>
    <row r="6025" spans="1:11" ht="15" customHeight="1">
      <c r="A6025" s="1">
        <v>8</v>
      </c>
      <c r="B6025" s="1">
        <v>7801</v>
      </c>
      <c r="C6025" s="1" t="s">
        <v>53</v>
      </c>
      <c r="D6025" s="1" t="s">
        <v>4602</v>
      </c>
      <c r="E6025" s="1" t="s">
        <v>4603</v>
      </c>
      <c r="F6025" s="1">
        <v>6996</v>
      </c>
      <c r="G6025" s="1">
        <v>140.34</v>
      </c>
      <c r="H6025" s="1">
        <v>50</v>
      </c>
      <c r="I6025" s="1">
        <v>0</v>
      </c>
      <c r="J6025" s="1" t="s">
        <v>808</v>
      </c>
      <c r="K6025" s="9" t="str">
        <f t="shared" si="94"/>
        <v>TERCEIRA</v>
      </c>
    </row>
    <row r="6026" spans="1:11" ht="15" customHeight="1">
      <c r="A6026" s="1">
        <v>8</v>
      </c>
      <c r="B6026" s="1">
        <v>7801</v>
      </c>
      <c r="C6026" s="1" t="s">
        <v>53</v>
      </c>
      <c r="D6026" s="1" t="s">
        <v>4604</v>
      </c>
      <c r="E6026" s="1" t="s">
        <v>4605</v>
      </c>
      <c r="F6026" s="1">
        <v>198</v>
      </c>
      <c r="G6026" s="1">
        <v>15.19</v>
      </c>
      <c r="H6026" s="1">
        <v>13</v>
      </c>
      <c r="I6026" s="1">
        <v>0</v>
      </c>
      <c r="J6026" s="1" t="s">
        <v>808</v>
      </c>
      <c r="K6026" s="9" t="str">
        <f t="shared" si="94"/>
        <v>TERCEIRA</v>
      </c>
    </row>
    <row r="6027" spans="1:11" ht="15" customHeight="1">
      <c r="A6027" s="1">
        <v>8</v>
      </c>
      <c r="B6027" s="1">
        <v>7801</v>
      </c>
      <c r="C6027" s="1" t="s">
        <v>53</v>
      </c>
      <c r="D6027" s="1" t="s">
        <v>4606</v>
      </c>
      <c r="E6027" s="1" t="s">
        <v>4607</v>
      </c>
      <c r="F6027" s="1">
        <v>4321</v>
      </c>
      <c r="G6027" s="1">
        <v>86.04</v>
      </c>
      <c r="H6027" s="1">
        <v>50</v>
      </c>
      <c r="I6027" s="1">
        <v>0</v>
      </c>
      <c r="J6027" s="1" t="s">
        <v>808</v>
      </c>
      <c r="K6027" s="9" t="str">
        <f t="shared" si="94"/>
        <v>TERCEIRA</v>
      </c>
    </row>
    <row r="6028" spans="1:11" ht="15" customHeight="1">
      <c r="A6028" s="1">
        <v>8</v>
      </c>
      <c r="B6028" s="1">
        <v>7801</v>
      </c>
      <c r="C6028" s="1" t="s">
        <v>53</v>
      </c>
      <c r="D6028" s="1" t="s">
        <v>4608</v>
      </c>
      <c r="E6028" s="1" t="s">
        <v>4609</v>
      </c>
      <c r="F6028" s="1">
        <v>6603</v>
      </c>
      <c r="G6028" s="1">
        <v>126.13</v>
      </c>
      <c r="H6028" s="1">
        <v>52</v>
      </c>
      <c r="I6028" s="1">
        <v>0</v>
      </c>
      <c r="J6028" s="1" t="s">
        <v>808</v>
      </c>
      <c r="K6028" s="9" t="str">
        <f t="shared" si="94"/>
        <v>TERCEIRA</v>
      </c>
    </row>
    <row r="6029" spans="1:11" ht="15" customHeight="1">
      <c r="A6029" s="1">
        <v>8</v>
      </c>
      <c r="B6029" s="1">
        <v>7801</v>
      </c>
      <c r="C6029" s="1" t="s">
        <v>53</v>
      </c>
      <c r="D6029" s="1" t="s">
        <v>4610</v>
      </c>
      <c r="E6029" s="1" t="s">
        <v>4611</v>
      </c>
      <c r="F6029" s="1">
        <v>2319</v>
      </c>
      <c r="G6029" s="1">
        <v>79.989999999999995</v>
      </c>
      <c r="H6029" s="1">
        <v>29</v>
      </c>
      <c r="I6029" s="1">
        <v>0</v>
      </c>
      <c r="J6029" s="1" t="s">
        <v>808</v>
      </c>
      <c r="K6029" s="9" t="str">
        <f t="shared" si="94"/>
        <v>TERCEIRA</v>
      </c>
    </row>
    <row r="6030" spans="1:11" ht="15" customHeight="1">
      <c r="A6030" s="1">
        <v>8</v>
      </c>
      <c r="B6030" s="1">
        <v>7801</v>
      </c>
      <c r="C6030" s="1" t="s">
        <v>53</v>
      </c>
      <c r="D6030" s="1" t="s">
        <v>4612</v>
      </c>
      <c r="E6030" s="1" t="s">
        <v>4613</v>
      </c>
      <c r="F6030" s="1">
        <v>86</v>
      </c>
      <c r="G6030" s="1">
        <v>1.29</v>
      </c>
      <c r="H6030" s="1">
        <v>67</v>
      </c>
      <c r="I6030" s="1">
        <v>0</v>
      </c>
      <c r="J6030" s="1" t="s">
        <v>808</v>
      </c>
      <c r="K6030" s="9" t="str">
        <f t="shared" si="94"/>
        <v>TERCEIRA</v>
      </c>
    </row>
    <row r="6031" spans="1:11" ht="15" customHeight="1">
      <c r="A6031" s="1">
        <v>8</v>
      </c>
      <c r="B6031" s="1">
        <v>7801</v>
      </c>
      <c r="C6031" s="1" t="s">
        <v>53</v>
      </c>
      <c r="D6031" s="1" t="s">
        <v>4614</v>
      </c>
      <c r="E6031" s="1" t="s">
        <v>4615</v>
      </c>
      <c r="F6031" s="1">
        <v>3863</v>
      </c>
      <c r="G6031" s="1">
        <v>66.63</v>
      </c>
      <c r="H6031" s="1">
        <v>58</v>
      </c>
      <c r="I6031" s="1">
        <v>0</v>
      </c>
      <c r="J6031" s="1" t="s">
        <v>808</v>
      </c>
      <c r="K6031" s="9" t="str">
        <f t="shared" si="94"/>
        <v>TERCEIRA</v>
      </c>
    </row>
    <row r="6032" spans="1:11" ht="15" customHeight="1">
      <c r="A6032" s="1">
        <v>8</v>
      </c>
      <c r="B6032" s="1">
        <v>7801</v>
      </c>
      <c r="C6032" s="1" t="s">
        <v>53</v>
      </c>
      <c r="D6032" s="1" t="s">
        <v>4616</v>
      </c>
      <c r="E6032" s="1" t="s">
        <v>4617</v>
      </c>
      <c r="F6032" s="1">
        <v>4178</v>
      </c>
      <c r="G6032" s="1">
        <v>124.58</v>
      </c>
      <c r="H6032" s="1">
        <v>34</v>
      </c>
      <c r="I6032" s="1">
        <v>0</v>
      </c>
      <c r="J6032" s="1" t="s">
        <v>808</v>
      </c>
      <c r="K6032" s="9" t="str">
        <f t="shared" si="94"/>
        <v>TERCEIRA</v>
      </c>
    </row>
    <row r="6033" spans="1:11" ht="15" customHeight="1">
      <c r="A6033" s="1">
        <v>8</v>
      </c>
      <c r="B6033" s="1">
        <v>7801</v>
      </c>
      <c r="C6033" s="1" t="s">
        <v>53</v>
      </c>
      <c r="D6033" s="1" t="s">
        <v>4618</v>
      </c>
      <c r="E6033" s="1" t="s">
        <v>4619</v>
      </c>
      <c r="F6033" s="1">
        <v>1969</v>
      </c>
      <c r="G6033" s="1">
        <v>61.24</v>
      </c>
      <c r="H6033" s="1">
        <v>32</v>
      </c>
      <c r="I6033" s="1">
        <v>0</v>
      </c>
      <c r="J6033" s="1" t="s">
        <v>808</v>
      </c>
      <c r="K6033" s="9" t="str">
        <f t="shared" si="94"/>
        <v>TERCEIRA</v>
      </c>
    </row>
    <row r="6034" spans="1:11" ht="15" customHeight="1">
      <c r="A6034" s="1">
        <v>8</v>
      </c>
      <c r="B6034" s="1">
        <v>7801</v>
      </c>
      <c r="C6034" s="1" t="s">
        <v>53</v>
      </c>
      <c r="D6034" s="1" t="s">
        <v>4620</v>
      </c>
      <c r="E6034" s="1" t="s">
        <v>4621</v>
      </c>
      <c r="F6034" s="1">
        <v>222</v>
      </c>
      <c r="G6034" s="1">
        <v>9.68</v>
      </c>
      <c r="H6034" s="1">
        <v>23</v>
      </c>
      <c r="I6034" s="1">
        <v>0</v>
      </c>
      <c r="J6034" s="1" t="s">
        <v>808</v>
      </c>
      <c r="K6034" s="9" t="str">
        <f t="shared" si="94"/>
        <v>TERCEIRA</v>
      </c>
    </row>
    <row r="6035" spans="1:11" ht="15" customHeight="1">
      <c r="A6035" s="1">
        <v>8</v>
      </c>
      <c r="B6035" s="1">
        <v>7801</v>
      </c>
      <c r="C6035" s="1" t="s">
        <v>53</v>
      </c>
      <c r="D6035" s="1" t="s">
        <v>4622</v>
      </c>
      <c r="E6035" s="1" t="s">
        <v>4623</v>
      </c>
      <c r="F6035" s="1">
        <v>42</v>
      </c>
      <c r="G6035" s="1">
        <v>1.54</v>
      </c>
      <c r="H6035" s="1">
        <v>27</v>
      </c>
      <c r="I6035" s="1">
        <v>0</v>
      </c>
      <c r="J6035" s="1" t="s">
        <v>808</v>
      </c>
      <c r="K6035" s="9" t="str">
        <f t="shared" si="94"/>
        <v>TERCEIRA</v>
      </c>
    </row>
    <row r="6036" spans="1:11" ht="15" customHeight="1">
      <c r="A6036" s="1">
        <v>8</v>
      </c>
      <c r="B6036" s="1">
        <v>7801</v>
      </c>
      <c r="C6036" s="1" t="s">
        <v>53</v>
      </c>
      <c r="D6036" s="1" t="s">
        <v>4624</v>
      </c>
      <c r="E6036" s="1" t="s">
        <v>4625</v>
      </c>
      <c r="F6036" s="1">
        <v>2653</v>
      </c>
      <c r="G6036" s="1">
        <v>60.91</v>
      </c>
      <c r="H6036" s="1">
        <v>44</v>
      </c>
      <c r="I6036" s="1">
        <v>0</v>
      </c>
      <c r="J6036" s="1" t="s">
        <v>808</v>
      </c>
      <c r="K6036" s="9" t="str">
        <f t="shared" si="94"/>
        <v>TERCEIRA</v>
      </c>
    </row>
    <row r="6037" spans="1:11" ht="15" customHeight="1">
      <c r="A6037" s="1">
        <v>8</v>
      </c>
      <c r="B6037" s="1">
        <v>7801</v>
      </c>
      <c r="C6037" s="1" t="s">
        <v>53</v>
      </c>
      <c r="D6037" s="1" t="s">
        <v>4626</v>
      </c>
      <c r="E6037" s="1" t="s">
        <v>4627</v>
      </c>
      <c r="F6037" s="1">
        <v>1168</v>
      </c>
      <c r="G6037" s="1">
        <v>33</v>
      </c>
      <c r="H6037" s="1">
        <v>35</v>
      </c>
      <c r="I6037" s="1">
        <v>0</v>
      </c>
      <c r="J6037" s="1" t="s">
        <v>808</v>
      </c>
      <c r="K6037" s="9" t="str">
        <f t="shared" si="94"/>
        <v>TERCEIRA</v>
      </c>
    </row>
    <row r="6038" spans="1:11" ht="15" customHeight="1">
      <c r="A6038" s="1">
        <v>8</v>
      </c>
      <c r="B6038" s="1">
        <v>7801</v>
      </c>
      <c r="C6038" s="1" t="s">
        <v>53</v>
      </c>
      <c r="D6038" s="1" t="s">
        <v>4628</v>
      </c>
      <c r="E6038" s="1" t="s">
        <v>4629</v>
      </c>
      <c r="F6038" s="1">
        <v>4111</v>
      </c>
      <c r="G6038" s="1">
        <v>60.13</v>
      </c>
      <c r="H6038" s="1">
        <v>68</v>
      </c>
      <c r="I6038" s="1">
        <v>0</v>
      </c>
      <c r="J6038" s="1" t="s">
        <v>808</v>
      </c>
      <c r="K6038" s="9" t="str">
        <f t="shared" si="94"/>
        <v>TERCEIRA</v>
      </c>
    </row>
    <row r="6039" spans="1:11" ht="15" customHeight="1">
      <c r="A6039" s="1">
        <v>8</v>
      </c>
      <c r="B6039" s="1">
        <v>7801</v>
      </c>
      <c r="C6039" s="1" t="s">
        <v>53</v>
      </c>
      <c r="D6039" s="1" t="s">
        <v>4630</v>
      </c>
      <c r="E6039" s="1" t="s">
        <v>4631</v>
      </c>
      <c r="F6039" s="1">
        <v>2658</v>
      </c>
      <c r="G6039" s="1">
        <v>60.2</v>
      </c>
      <c r="H6039" s="1">
        <v>44</v>
      </c>
      <c r="I6039" s="1">
        <v>0</v>
      </c>
      <c r="J6039" s="1" t="s">
        <v>808</v>
      </c>
      <c r="K6039" s="9" t="str">
        <f t="shared" si="94"/>
        <v>TERCEIRA</v>
      </c>
    </row>
    <row r="6040" spans="1:11" ht="15" customHeight="1">
      <c r="A6040" s="1">
        <v>8</v>
      </c>
      <c r="B6040" s="1">
        <v>7801</v>
      </c>
      <c r="C6040" s="1" t="s">
        <v>53</v>
      </c>
      <c r="D6040" s="1" t="s">
        <v>4632</v>
      </c>
      <c r="E6040" s="1" t="s">
        <v>4633</v>
      </c>
      <c r="F6040" s="1">
        <v>3256</v>
      </c>
      <c r="G6040" s="1">
        <v>87.02</v>
      </c>
      <c r="H6040" s="1">
        <v>37</v>
      </c>
      <c r="I6040" s="1">
        <v>0</v>
      </c>
      <c r="J6040" s="1" t="s">
        <v>808</v>
      </c>
      <c r="K6040" s="9" t="str">
        <f t="shared" si="94"/>
        <v>TERCEIRA</v>
      </c>
    </row>
    <row r="6041" spans="1:11" ht="15" customHeight="1">
      <c r="A6041" s="1">
        <v>8</v>
      </c>
      <c r="B6041" s="1">
        <v>7801</v>
      </c>
      <c r="C6041" s="1" t="s">
        <v>53</v>
      </c>
      <c r="D6041" s="1" t="s">
        <v>4634</v>
      </c>
      <c r="E6041" s="1" t="s">
        <v>4635</v>
      </c>
      <c r="F6041" s="1">
        <v>2847</v>
      </c>
      <c r="G6041" s="1">
        <v>94.39</v>
      </c>
      <c r="H6041" s="1">
        <v>30</v>
      </c>
      <c r="I6041" s="1">
        <v>0</v>
      </c>
      <c r="J6041" s="1" t="s">
        <v>808</v>
      </c>
      <c r="K6041" s="9" t="str">
        <f t="shared" si="94"/>
        <v>TERCEIRA</v>
      </c>
    </row>
    <row r="6042" spans="1:11" ht="15" customHeight="1">
      <c r="A6042" s="1">
        <v>8</v>
      </c>
      <c r="B6042" s="1">
        <v>7801</v>
      </c>
      <c r="C6042" s="1" t="s">
        <v>53</v>
      </c>
      <c r="D6042" s="1" t="s">
        <v>4636</v>
      </c>
      <c r="E6042" s="1" t="s">
        <v>4637</v>
      </c>
      <c r="F6042" s="1">
        <v>2785</v>
      </c>
      <c r="G6042" s="1">
        <v>63.58</v>
      </c>
      <c r="H6042" s="1">
        <v>44</v>
      </c>
      <c r="I6042" s="1">
        <v>0</v>
      </c>
      <c r="J6042" s="1" t="s">
        <v>808</v>
      </c>
      <c r="K6042" s="9" t="str">
        <f t="shared" si="94"/>
        <v>TERCEIRA</v>
      </c>
    </row>
    <row r="6043" spans="1:11" ht="15" customHeight="1">
      <c r="A6043" s="1">
        <v>8</v>
      </c>
      <c r="B6043" s="1">
        <v>7801</v>
      </c>
      <c r="C6043" s="1" t="s">
        <v>53</v>
      </c>
      <c r="D6043" s="1" t="s">
        <v>4638</v>
      </c>
      <c r="E6043" s="1" t="s">
        <v>4639</v>
      </c>
      <c r="F6043" s="1">
        <v>8702</v>
      </c>
      <c r="G6043" s="1">
        <v>106.77</v>
      </c>
      <c r="H6043" s="1">
        <v>82</v>
      </c>
      <c r="I6043" s="1">
        <v>0</v>
      </c>
      <c r="J6043" s="1" t="s">
        <v>808</v>
      </c>
      <c r="K6043" s="9" t="str">
        <f t="shared" si="94"/>
        <v>TERCEIRA</v>
      </c>
    </row>
    <row r="6044" spans="1:11" ht="15" customHeight="1">
      <c r="A6044" s="1">
        <v>8</v>
      </c>
      <c r="B6044" s="1">
        <v>7801</v>
      </c>
      <c r="C6044" s="1" t="s">
        <v>53</v>
      </c>
      <c r="D6044" s="1" t="s">
        <v>4640</v>
      </c>
      <c r="E6044" s="1" t="s">
        <v>4641</v>
      </c>
      <c r="F6044" s="1">
        <v>1283</v>
      </c>
      <c r="G6044" s="1">
        <v>38.159999999999997</v>
      </c>
      <c r="H6044" s="1">
        <v>34</v>
      </c>
      <c r="I6044" s="1">
        <v>0</v>
      </c>
      <c r="J6044" s="1" t="s">
        <v>808</v>
      </c>
      <c r="K6044" s="9" t="str">
        <f t="shared" si="94"/>
        <v>TERCEIRA</v>
      </c>
    </row>
    <row r="6045" spans="1:11" ht="15" customHeight="1">
      <c r="A6045" s="1">
        <v>8</v>
      </c>
      <c r="B6045" s="1">
        <v>7801</v>
      </c>
      <c r="C6045" s="1" t="s">
        <v>53</v>
      </c>
      <c r="D6045" s="1" t="s">
        <v>4642</v>
      </c>
      <c r="E6045" s="1" t="s">
        <v>4643</v>
      </c>
      <c r="F6045" s="1">
        <v>1044</v>
      </c>
      <c r="G6045" s="1">
        <v>39.200000000000003</v>
      </c>
      <c r="H6045" s="1">
        <v>27</v>
      </c>
      <c r="I6045" s="1">
        <v>0</v>
      </c>
      <c r="J6045" s="1" t="s">
        <v>808</v>
      </c>
      <c r="K6045" s="9" t="str">
        <f t="shared" si="94"/>
        <v>TERCEIRA</v>
      </c>
    </row>
    <row r="6046" spans="1:11" ht="15" customHeight="1">
      <c r="A6046" s="1">
        <v>8</v>
      </c>
      <c r="B6046" s="1">
        <v>7801</v>
      </c>
      <c r="C6046" s="1" t="s">
        <v>53</v>
      </c>
      <c r="D6046" s="1" t="s">
        <v>4644</v>
      </c>
      <c r="E6046" s="1" t="s">
        <v>4645</v>
      </c>
      <c r="F6046" s="1">
        <v>1145</v>
      </c>
      <c r="G6046" s="1">
        <v>29.52</v>
      </c>
      <c r="H6046" s="1">
        <v>39</v>
      </c>
      <c r="I6046" s="1">
        <v>0</v>
      </c>
      <c r="J6046" s="1" t="s">
        <v>808</v>
      </c>
      <c r="K6046" s="9" t="str">
        <f t="shared" si="94"/>
        <v>TERCEIRA</v>
      </c>
    </row>
    <row r="6047" spans="1:11" ht="15" customHeight="1">
      <c r="A6047" s="1">
        <v>8</v>
      </c>
      <c r="B6047" s="1">
        <v>7801</v>
      </c>
      <c r="C6047" s="1" t="s">
        <v>53</v>
      </c>
      <c r="D6047" s="1" t="s">
        <v>4646</v>
      </c>
      <c r="E6047" s="1" t="s">
        <v>4647</v>
      </c>
      <c r="F6047" s="1">
        <v>2115</v>
      </c>
      <c r="G6047" s="1">
        <v>46.98</v>
      </c>
      <c r="H6047" s="1">
        <v>45</v>
      </c>
      <c r="I6047" s="1">
        <v>0</v>
      </c>
      <c r="J6047" s="1" t="s">
        <v>808</v>
      </c>
      <c r="K6047" s="9" t="str">
        <f t="shared" si="94"/>
        <v>TERCEIRA</v>
      </c>
    </row>
    <row r="6048" spans="1:11" ht="15" customHeight="1">
      <c r="A6048" s="1">
        <v>8</v>
      </c>
      <c r="B6048" s="1">
        <v>7801</v>
      </c>
      <c r="C6048" s="1" t="s">
        <v>53</v>
      </c>
      <c r="D6048" s="1" t="s">
        <v>4648</v>
      </c>
      <c r="E6048" s="1" t="s">
        <v>4649</v>
      </c>
      <c r="F6048" s="1">
        <v>2588</v>
      </c>
      <c r="G6048" s="1">
        <v>69.709999999999994</v>
      </c>
      <c r="H6048" s="1">
        <v>37</v>
      </c>
      <c r="I6048" s="1">
        <v>0</v>
      </c>
      <c r="J6048" s="1" t="s">
        <v>808</v>
      </c>
      <c r="K6048" s="9" t="str">
        <f t="shared" si="94"/>
        <v>TERCEIRA</v>
      </c>
    </row>
    <row r="6049" spans="1:11" ht="15" customHeight="1">
      <c r="A6049" s="1">
        <v>8</v>
      </c>
      <c r="B6049" s="1">
        <v>7801</v>
      </c>
      <c r="C6049" s="1" t="s">
        <v>53</v>
      </c>
      <c r="D6049" s="1" t="s">
        <v>4650</v>
      </c>
      <c r="E6049" s="1" t="s">
        <v>4651</v>
      </c>
      <c r="F6049" s="1">
        <v>1004</v>
      </c>
      <c r="G6049" s="1">
        <v>39.1</v>
      </c>
      <c r="H6049" s="1">
        <v>26</v>
      </c>
      <c r="I6049" s="1">
        <v>0</v>
      </c>
      <c r="J6049" s="1" t="s">
        <v>808</v>
      </c>
      <c r="K6049" s="9" t="str">
        <f t="shared" si="94"/>
        <v>TERCEIRA</v>
      </c>
    </row>
    <row r="6050" spans="1:11" ht="15" customHeight="1">
      <c r="A6050" s="1">
        <v>8</v>
      </c>
      <c r="B6050" s="1">
        <v>7801</v>
      </c>
      <c r="C6050" s="1" t="s">
        <v>53</v>
      </c>
      <c r="D6050" s="1" t="s">
        <v>4652</v>
      </c>
      <c r="E6050" s="1" t="s">
        <v>4653</v>
      </c>
      <c r="F6050" s="1">
        <v>1961</v>
      </c>
      <c r="G6050" s="1">
        <v>55.4</v>
      </c>
      <c r="H6050" s="1">
        <v>35</v>
      </c>
      <c r="I6050" s="1">
        <v>0</v>
      </c>
      <c r="J6050" s="1" t="s">
        <v>808</v>
      </c>
      <c r="K6050" s="9" t="str">
        <f t="shared" si="94"/>
        <v>TERCEIRA</v>
      </c>
    </row>
    <row r="6051" spans="1:11" ht="15" customHeight="1">
      <c r="A6051" s="1">
        <v>8</v>
      </c>
      <c r="B6051" s="1">
        <v>7801</v>
      </c>
      <c r="C6051" s="1" t="s">
        <v>53</v>
      </c>
      <c r="D6051" s="1" t="s">
        <v>4654</v>
      </c>
      <c r="E6051" s="1" t="s">
        <v>4655</v>
      </c>
      <c r="F6051" s="1">
        <v>1004</v>
      </c>
      <c r="G6051" s="1">
        <v>22.71</v>
      </c>
      <c r="H6051" s="1">
        <v>44</v>
      </c>
      <c r="I6051" s="1">
        <v>0</v>
      </c>
      <c r="J6051" s="1" t="s">
        <v>808</v>
      </c>
      <c r="K6051" s="9" t="str">
        <f t="shared" si="94"/>
        <v>TERCEIRA</v>
      </c>
    </row>
    <row r="6052" spans="1:11" ht="15" customHeight="1">
      <c r="A6052" s="1">
        <v>8</v>
      </c>
      <c r="B6052" s="1">
        <v>7801</v>
      </c>
      <c r="C6052" s="1" t="s">
        <v>53</v>
      </c>
      <c r="D6052" s="1" t="s">
        <v>4656</v>
      </c>
      <c r="E6052" s="1" t="s">
        <v>4657</v>
      </c>
      <c r="F6052" s="1">
        <v>2626</v>
      </c>
      <c r="G6052" s="1">
        <v>66.87</v>
      </c>
      <c r="H6052" s="1">
        <v>39</v>
      </c>
      <c r="I6052" s="1">
        <v>0</v>
      </c>
      <c r="J6052" s="1" t="s">
        <v>808</v>
      </c>
      <c r="K6052" s="9" t="str">
        <f t="shared" si="94"/>
        <v>TERCEIRA</v>
      </c>
    </row>
    <row r="6053" spans="1:11" ht="15" customHeight="1">
      <c r="A6053" s="1">
        <v>8</v>
      </c>
      <c r="B6053" s="1">
        <v>7801</v>
      </c>
      <c r="C6053" s="1" t="s">
        <v>53</v>
      </c>
      <c r="D6053" s="1" t="s">
        <v>4658</v>
      </c>
      <c r="E6053" s="1" t="s">
        <v>4659</v>
      </c>
      <c r="F6053" s="1">
        <v>3043</v>
      </c>
      <c r="G6053" s="1">
        <v>73.91</v>
      </c>
      <c r="H6053" s="1">
        <v>41</v>
      </c>
      <c r="I6053" s="1">
        <v>0</v>
      </c>
      <c r="J6053" s="1" t="s">
        <v>808</v>
      </c>
      <c r="K6053" s="9" t="str">
        <f t="shared" si="94"/>
        <v>TERCEIRA</v>
      </c>
    </row>
    <row r="6054" spans="1:11" ht="15" customHeight="1">
      <c r="A6054" s="1">
        <v>8</v>
      </c>
      <c r="B6054" s="1">
        <v>7801</v>
      </c>
      <c r="C6054" s="1" t="s">
        <v>53</v>
      </c>
      <c r="D6054" s="1" t="s">
        <v>4660</v>
      </c>
      <c r="E6054" s="1" t="s">
        <v>4661</v>
      </c>
      <c r="F6054" s="1">
        <v>4544</v>
      </c>
      <c r="G6054" s="1">
        <v>79.86</v>
      </c>
      <c r="H6054" s="1">
        <v>57</v>
      </c>
      <c r="I6054" s="1">
        <v>0</v>
      </c>
      <c r="J6054" s="1" t="s">
        <v>808</v>
      </c>
      <c r="K6054" s="9" t="str">
        <f t="shared" si="94"/>
        <v>TERCEIRA</v>
      </c>
    </row>
    <row r="6055" spans="1:11" ht="15" customHeight="1">
      <c r="A6055" s="1">
        <v>8</v>
      </c>
      <c r="B6055" s="1">
        <v>7801</v>
      </c>
      <c r="C6055" s="1" t="s">
        <v>53</v>
      </c>
      <c r="D6055" s="1" t="s">
        <v>4662</v>
      </c>
      <c r="E6055" s="1" t="s">
        <v>4663</v>
      </c>
      <c r="F6055" s="1">
        <v>736</v>
      </c>
      <c r="G6055" s="1">
        <v>25</v>
      </c>
      <c r="H6055" s="1">
        <v>29</v>
      </c>
      <c r="I6055" s="1">
        <v>0</v>
      </c>
      <c r="J6055" s="1" t="s">
        <v>808</v>
      </c>
      <c r="K6055" s="9" t="str">
        <f t="shared" si="94"/>
        <v>TERCEIRA</v>
      </c>
    </row>
    <row r="6056" spans="1:11" ht="15" customHeight="1">
      <c r="A6056" s="1">
        <v>8</v>
      </c>
      <c r="B6056" s="1">
        <v>7801</v>
      </c>
      <c r="C6056" s="1" t="s">
        <v>53</v>
      </c>
      <c r="D6056" s="1" t="s">
        <v>4664</v>
      </c>
      <c r="E6056" s="1" t="s">
        <v>4665</v>
      </c>
      <c r="F6056" s="1">
        <v>5787</v>
      </c>
      <c r="G6056" s="1">
        <v>72.61</v>
      </c>
      <c r="H6056" s="1">
        <v>80</v>
      </c>
      <c r="I6056" s="1">
        <v>0</v>
      </c>
      <c r="J6056" s="1" t="s">
        <v>808</v>
      </c>
      <c r="K6056" s="9" t="str">
        <f t="shared" si="94"/>
        <v>TERCEIRA</v>
      </c>
    </row>
    <row r="6057" spans="1:11" ht="15" customHeight="1">
      <c r="A6057" s="1">
        <v>8</v>
      </c>
      <c r="B6057" s="1">
        <v>7801</v>
      </c>
      <c r="C6057" s="1" t="s">
        <v>53</v>
      </c>
      <c r="D6057" s="1" t="s">
        <v>4666</v>
      </c>
      <c r="E6057" s="1" t="s">
        <v>4667</v>
      </c>
      <c r="F6057" s="1">
        <v>6083</v>
      </c>
      <c r="G6057" s="1">
        <v>105.06</v>
      </c>
      <c r="H6057" s="1">
        <v>58</v>
      </c>
      <c r="I6057" s="1">
        <v>0</v>
      </c>
      <c r="J6057" s="1" t="s">
        <v>808</v>
      </c>
      <c r="K6057" s="9" t="str">
        <f t="shared" si="94"/>
        <v>TERCEIRA</v>
      </c>
    </row>
    <row r="6058" spans="1:11" ht="15" customHeight="1">
      <c r="A6058" s="1">
        <v>8</v>
      </c>
      <c r="B6058" s="1">
        <v>7801</v>
      </c>
      <c r="C6058" s="1" t="s">
        <v>53</v>
      </c>
      <c r="D6058" s="1" t="s">
        <v>4668</v>
      </c>
      <c r="E6058" s="1" t="s">
        <v>4669</v>
      </c>
      <c r="F6058" s="1">
        <v>612</v>
      </c>
      <c r="G6058" s="1">
        <v>21.04</v>
      </c>
      <c r="H6058" s="1">
        <v>29</v>
      </c>
      <c r="I6058" s="1">
        <v>0</v>
      </c>
      <c r="J6058" s="1" t="s">
        <v>808</v>
      </c>
      <c r="K6058" s="9" t="str">
        <f t="shared" si="94"/>
        <v>TERCEIRA</v>
      </c>
    </row>
    <row r="6059" spans="1:11" ht="15" customHeight="1">
      <c r="A6059" s="1">
        <v>8</v>
      </c>
      <c r="B6059" s="1">
        <v>7801</v>
      </c>
      <c r="C6059" s="1" t="s">
        <v>53</v>
      </c>
      <c r="D6059" s="1" t="s">
        <v>4670</v>
      </c>
      <c r="E6059" s="1" t="s">
        <v>4671</v>
      </c>
      <c r="F6059" s="1">
        <v>5470</v>
      </c>
      <c r="G6059" s="1">
        <v>68.34</v>
      </c>
      <c r="H6059" s="1">
        <v>80</v>
      </c>
      <c r="I6059" s="1">
        <v>0</v>
      </c>
      <c r="J6059" s="1" t="s">
        <v>808</v>
      </c>
      <c r="K6059" s="9" t="str">
        <f t="shared" si="94"/>
        <v>TERCEIRA</v>
      </c>
    </row>
    <row r="6060" spans="1:11" ht="15" customHeight="1">
      <c r="A6060" s="1">
        <v>8</v>
      </c>
      <c r="B6060" s="1">
        <v>7801</v>
      </c>
      <c r="C6060" s="1" t="s">
        <v>53</v>
      </c>
      <c r="D6060" s="1" t="s">
        <v>4672</v>
      </c>
      <c r="E6060" s="1" t="s">
        <v>4673</v>
      </c>
      <c r="F6060" s="1">
        <v>2374</v>
      </c>
      <c r="G6060" s="1">
        <v>57.68</v>
      </c>
      <c r="H6060" s="1">
        <v>41</v>
      </c>
      <c r="I6060" s="1">
        <v>0</v>
      </c>
      <c r="J6060" s="1" t="s">
        <v>808</v>
      </c>
      <c r="K6060" s="9" t="str">
        <f t="shared" si="94"/>
        <v>TERCEIRA</v>
      </c>
    </row>
    <row r="6061" spans="1:11" ht="15" customHeight="1">
      <c r="A6061" s="1">
        <v>8</v>
      </c>
      <c r="B6061" s="1">
        <v>7801</v>
      </c>
      <c r="C6061" s="1" t="s">
        <v>53</v>
      </c>
      <c r="D6061" s="1" t="s">
        <v>4674</v>
      </c>
      <c r="E6061" s="1" t="s">
        <v>4675</v>
      </c>
      <c r="F6061" s="1">
        <v>2284</v>
      </c>
      <c r="G6061" s="1">
        <v>49.75</v>
      </c>
      <c r="H6061" s="1">
        <v>46</v>
      </c>
      <c r="I6061" s="1">
        <v>0</v>
      </c>
      <c r="J6061" s="1" t="s">
        <v>808</v>
      </c>
      <c r="K6061" s="9" t="str">
        <f t="shared" si="94"/>
        <v>TERCEIRA</v>
      </c>
    </row>
    <row r="6062" spans="1:11" ht="15" customHeight="1">
      <c r="A6062" s="1">
        <v>8</v>
      </c>
      <c r="B6062" s="1">
        <v>7801</v>
      </c>
      <c r="C6062" s="1" t="s">
        <v>53</v>
      </c>
      <c r="D6062" s="1" t="s">
        <v>4676</v>
      </c>
      <c r="E6062" s="1" t="s">
        <v>4677</v>
      </c>
      <c r="F6062" s="1">
        <v>2433</v>
      </c>
      <c r="G6062" s="1">
        <v>49.71</v>
      </c>
      <c r="H6062" s="1">
        <v>49</v>
      </c>
      <c r="I6062" s="1">
        <v>0</v>
      </c>
      <c r="J6062" s="1" t="s">
        <v>808</v>
      </c>
      <c r="K6062" s="9" t="str">
        <f t="shared" si="94"/>
        <v>TERCEIRA</v>
      </c>
    </row>
    <row r="6063" spans="1:11" ht="15" customHeight="1">
      <c r="A6063" s="1">
        <v>8</v>
      </c>
      <c r="B6063" s="1">
        <v>7801</v>
      </c>
      <c r="C6063" s="1" t="s">
        <v>53</v>
      </c>
      <c r="D6063" s="1" t="s">
        <v>4678</v>
      </c>
      <c r="E6063" s="1" t="s">
        <v>4679</v>
      </c>
      <c r="F6063" s="1">
        <v>2111</v>
      </c>
      <c r="G6063" s="1">
        <v>50.59</v>
      </c>
      <c r="H6063" s="1">
        <v>42</v>
      </c>
      <c r="I6063" s="1">
        <v>0</v>
      </c>
      <c r="J6063" s="1" t="s">
        <v>808</v>
      </c>
      <c r="K6063" s="9" t="str">
        <f t="shared" si="94"/>
        <v>TERCEIRA</v>
      </c>
    </row>
    <row r="6064" spans="1:11" ht="15" customHeight="1">
      <c r="A6064" s="1">
        <v>8</v>
      </c>
      <c r="B6064" s="1">
        <v>7801</v>
      </c>
      <c r="C6064" s="1" t="s">
        <v>53</v>
      </c>
      <c r="D6064" s="1" t="s">
        <v>4680</v>
      </c>
      <c r="E6064" s="1" t="s">
        <v>4681</v>
      </c>
      <c r="F6064" s="1">
        <v>2208</v>
      </c>
      <c r="G6064" s="1">
        <v>53.49</v>
      </c>
      <c r="H6064" s="1">
        <v>41</v>
      </c>
      <c r="I6064" s="1">
        <v>0</v>
      </c>
      <c r="J6064" s="1" t="s">
        <v>808</v>
      </c>
      <c r="K6064" s="9" t="str">
        <f t="shared" si="94"/>
        <v>TERCEIRA</v>
      </c>
    </row>
    <row r="6065" spans="1:11" ht="15" customHeight="1">
      <c r="A6065" s="1">
        <v>8</v>
      </c>
      <c r="B6065" s="1">
        <v>7801</v>
      </c>
      <c r="C6065" s="1" t="s">
        <v>53</v>
      </c>
      <c r="D6065" s="1" t="s">
        <v>4682</v>
      </c>
      <c r="E6065" s="1" t="s">
        <v>4683</v>
      </c>
      <c r="F6065" s="1">
        <v>302</v>
      </c>
      <c r="G6065" s="1">
        <v>5.14</v>
      </c>
      <c r="H6065" s="1">
        <v>59</v>
      </c>
      <c r="I6065" s="1">
        <v>0</v>
      </c>
      <c r="J6065" s="1" t="s">
        <v>808</v>
      </c>
      <c r="K6065" s="9" t="str">
        <f t="shared" si="94"/>
        <v>TERCEIRA</v>
      </c>
    </row>
    <row r="6066" spans="1:11" ht="15" customHeight="1">
      <c r="A6066" s="1">
        <v>8</v>
      </c>
      <c r="B6066" s="1">
        <v>7801</v>
      </c>
      <c r="C6066" s="1" t="s">
        <v>21</v>
      </c>
      <c r="D6066" s="1" t="s">
        <v>4684</v>
      </c>
      <c r="E6066" s="1" t="s">
        <v>4685</v>
      </c>
      <c r="F6066" s="1">
        <v>343</v>
      </c>
      <c r="G6066" s="1">
        <v>45.76</v>
      </c>
      <c r="H6066" s="1">
        <v>7</v>
      </c>
      <c r="I6066" s="1">
        <v>0</v>
      </c>
      <c r="J6066" s="1" t="s">
        <v>808</v>
      </c>
      <c r="K6066" s="9" t="str">
        <f t="shared" si="94"/>
        <v>TERCEIRA</v>
      </c>
    </row>
    <row r="6067" spans="1:11" ht="15" customHeight="1">
      <c r="A6067" s="1">
        <v>8</v>
      </c>
      <c r="B6067" s="1">
        <v>7801</v>
      </c>
      <c r="C6067" s="1" t="s">
        <v>53</v>
      </c>
      <c r="D6067" s="1" t="s">
        <v>4684</v>
      </c>
      <c r="E6067" s="1" t="s">
        <v>4685</v>
      </c>
      <c r="F6067" s="1">
        <v>100</v>
      </c>
      <c r="G6067" s="1">
        <v>4.97</v>
      </c>
      <c r="H6067" s="1">
        <v>20</v>
      </c>
      <c r="I6067" s="1">
        <v>0</v>
      </c>
      <c r="J6067" s="1" t="s">
        <v>808</v>
      </c>
      <c r="K6067" s="9" t="str">
        <f t="shared" si="94"/>
        <v>TERCEIRA</v>
      </c>
    </row>
    <row r="6068" spans="1:11" ht="15" customHeight="1">
      <c r="A6068" s="1">
        <v>8</v>
      </c>
      <c r="B6068" s="1">
        <v>7801</v>
      </c>
      <c r="C6068" s="1" t="s">
        <v>21</v>
      </c>
      <c r="D6068" s="1" t="s">
        <v>4686</v>
      </c>
      <c r="E6068" s="1" t="s">
        <v>4687</v>
      </c>
      <c r="F6068" s="1">
        <v>719</v>
      </c>
      <c r="G6068" s="1">
        <v>104.96</v>
      </c>
      <c r="H6068" s="1">
        <v>7</v>
      </c>
      <c r="I6068" s="1">
        <v>0</v>
      </c>
      <c r="J6068" s="1" t="s">
        <v>808</v>
      </c>
      <c r="K6068" s="9" t="str">
        <f t="shared" si="94"/>
        <v>TERCEIRA</v>
      </c>
    </row>
    <row r="6069" spans="1:11" ht="15" customHeight="1">
      <c r="A6069" s="1">
        <v>8</v>
      </c>
      <c r="B6069" s="1">
        <v>7801</v>
      </c>
      <c r="C6069" s="1" t="s">
        <v>53</v>
      </c>
      <c r="D6069" s="1" t="s">
        <v>4686</v>
      </c>
      <c r="E6069" s="1" t="s">
        <v>4687</v>
      </c>
      <c r="F6069" s="1">
        <v>184</v>
      </c>
      <c r="G6069" s="1">
        <v>0.48</v>
      </c>
      <c r="H6069" s="1">
        <v>383</v>
      </c>
      <c r="I6069" s="1">
        <v>0</v>
      </c>
      <c r="J6069" s="1" t="s">
        <v>808</v>
      </c>
      <c r="K6069" s="9" t="str">
        <f t="shared" si="94"/>
        <v>TERCEIRA</v>
      </c>
    </row>
    <row r="6070" spans="1:11" ht="15" customHeight="1">
      <c r="A6070" s="1">
        <v>8</v>
      </c>
      <c r="B6070" s="1">
        <v>7801</v>
      </c>
      <c r="C6070" s="1" t="s">
        <v>53</v>
      </c>
      <c r="D6070" s="1" t="s">
        <v>4688</v>
      </c>
      <c r="E6070" s="1" t="s">
        <v>4689</v>
      </c>
      <c r="F6070" s="1">
        <v>406</v>
      </c>
      <c r="G6070" s="1">
        <v>18.93</v>
      </c>
      <c r="H6070" s="1">
        <v>21</v>
      </c>
      <c r="I6070" s="1">
        <v>0</v>
      </c>
      <c r="J6070" s="1" t="s">
        <v>808</v>
      </c>
      <c r="K6070" s="9" t="str">
        <f t="shared" si="94"/>
        <v>TERCEIRA</v>
      </c>
    </row>
    <row r="6071" spans="1:11" ht="15" customHeight="1">
      <c r="A6071" s="1">
        <v>8</v>
      </c>
      <c r="B6071" s="1">
        <v>7801</v>
      </c>
      <c r="C6071" s="1" t="s">
        <v>53</v>
      </c>
      <c r="D6071" s="1" t="s">
        <v>4690</v>
      </c>
      <c r="E6071" s="1" t="s">
        <v>4691</v>
      </c>
      <c r="F6071" s="1">
        <v>157</v>
      </c>
      <c r="G6071" s="1">
        <v>7.16</v>
      </c>
      <c r="H6071" s="1">
        <v>22</v>
      </c>
      <c r="I6071" s="1">
        <v>0</v>
      </c>
      <c r="J6071" s="1" t="s">
        <v>808</v>
      </c>
      <c r="K6071" s="9" t="str">
        <f t="shared" si="94"/>
        <v>TERCEIRA</v>
      </c>
    </row>
    <row r="6072" spans="1:11" ht="15" customHeight="1">
      <c r="A6072" s="1">
        <v>8</v>
      </c>
      <c r="B6072" s="1">
        <v>7801</v>
      </c>
      <c r="C6072" s="1" t="s">
        <v>53</v>
      </c>
      <c r="D6072" s="1" t="s">
        <v>4692</v>
      </c>
      <c r="E6072" s="1" t="s">
        <v>4693</v>
      </c>
      <c r="F6072" s="1">
        <v>5027</v>
      </c>
      <c r="G6072" s="1">
        <v>64.45</v>
      </c>
      <c r="H6072" s="1">
        <v>78</v>
      </c>
      <c r="I6072" s="1">
        <v>0</v>
      </c>
      <c r="J6072" s="1" t="s">
        <v>808</v>
      </c>
      <c r="K6072" s="9" t="str">
        <f t="shared" si="94"/>
        <v>TERCEIRA</v>
      </c>
    </row>
    <row r="6073" spans="1:11" ht="15" customHeight="1">
      <c r="A6073" s="1">
        <v>8</v>
      </c>
      <c r="B6073" s="1">
        <v>7801</v>
      </c>
      <c r="C6073" s="1" t="s">
        <v>53</v>
      </c>
      <c r="D6073" s="1" t="s">
        <v>4694</v>
      </c>
      <c r="E6073" s="1" t="s">
        <v>4695</v>
      </c>
      <c r="F6073" s="1">
        <v>189</v>
      </c>
      <c r="G6073" s="1">
        <v>3.21</v>
      </c>
      <c r="H6073" s="1">
        <v>59</v>
      </c>
      <c r="I6073" s="1">
        <v>0</v>
      </c>
      <c r="J6073" s="1" t="s">
        <v>808</v>
      </c>
      <c r="K6073" s="9" t="str">
        <f t="shared" si="94"/>
        <v>TERCEIRA</v>
      </c>
    </row>
    <row r="6074" spans="1:11" ht="15" customHeight="1">
      <c r="A6074" s="1">
        <v>8</v>
      </c>
      <c r="B6074" s="1">
        <v>7801</v>
      </c>
      <c r="C6074" s="1" t="s">
        <v>53</v>
      </c>
      <c r="D6074" s="1" t="s">
        <v>4696</v>
      </c>
      <c r="E6074" s="1" t="s">
        <v>4697</v>
      </c>
      <c r="F6074" s="1">
        <v>4651</v>
      </c>
      <c r="G6074" s="1">
        <v>58.63</v>
      </c>
      <c r="H6074" s="1">
        <v>79</v>
      </c>
      <c r="I6074" s="1">
        <v>0</v>
      </c>
      <c r="J6074" s="1" t="s">
        <v>808</v>
      </c>
      <c r="K6074" s="9" t="str">
        <f t="shared" si="94"/>
        <v>TERCEIRA</v>
      </c>
    </row>
    <row r="6075" spans="1:11" ht="15" customHeight="1">
      <c r="A6075" s="1">
        <v>8</v>
      </c>
      <c r="B6075" s="1">
        <v>7801</v>
      </c>
      <c r="C6075" s="1" t="s">
        <v>21</v>
      </c>
      <c r="D6075" s="1" t="s">
        <v>4698</v>
      </c>
      <c r="E6075" s="1" t="s">
        <v>4699</v>
      </c>
      <c r="F6075" s="1">
        <v>54</v>
      </c>
      <c r="G6075" s="1">
        <v>23.42</v>
      </c>
      <c r="H6075" s="1">
        <v>2</v>
      </c>
      <c r="I6075" s="1">
        <v>0</v>
      </c>
      <c r="J6075" s="1" t="s">
        <v>808</v>
      </c>
      <c r="K6075" s="9" t="str">
        <f t="shared" si="94"/>
        <v>TERCEIRA</v>
      </c>
    </row>
    <row r="6076" spans="1:11" ht="15" customHeight="1">
      <c r="A6076" s="1">
        <v>8</v>
      </c>
      <c r="B6076" s="1">
        <v>7801</v>
      </c>
      <c r="C6076" s="1" t="s">
        <v>53</v>
      </c>
      <c r="D6076" s="1" t="s">
        <v>4700</v>
      </c>
      <c r="E6076" s="1" t="s">
        <v>4701</v>
      </c>
      <c r="F6076" s="1">
        <v>2900</v>
      </c>
      <c r="G6076" s="1">
        <v>52.78</v>
      </c>
      <c r="H6076" s="1">
        <v>55</v>
      </c>
      <c r="I6076" s="1">
        <v>0</v>
      </c>
      <c r="J6076" s="1" t="s">
        <v>808</v>
      </c>
      <c r="K6076" s="9" t="str">
        <f t="shared" si="94"/>
        <v>TERCEIRA</v>
      </c>
    </row>
    <row r="6077" spans="1:11" ht="15" customHeight="1">
      <c r="A6077" s="1">
        <v>8</v>
      </c>
      <c r="B6077" s="1">
        <v>7801</v>
      </c>
      <c r="C6077" s="1" t="s">
        <v>53</v>
      </c>
      <c r="D6077" s="1" t="s">
        <v>4702</v>
      </c>
      <c r="E6077" s="1" t="s">
        <v>4703</v>
      </c>
      <c r="F6077" s="1">
        <v>4592</v>
      </c>
      <c r="G6077" s="1">
        <v>53.92</v>
      </c>
      <c r="H6077" s="1">
        <v>85</v>
      </c>
      <c r="I6077" s="1">
        <v>0</v>
      </c>
      <c r="J6077" s="1" t="s">
        <v>808</v>
      </c>
      <c r="K6077" s="9" t="str">
        <f t="shared" si="94"/>
        <v>TERCEIRA</v>
      </c>
    </row>
    <row r="6078" spans="1:11" ht="15" customHeight="1">
      <c r="A6078" s="1">
        <v>8</v>
      </c>
      <c r="B6078" s="1">
        <v>7801</v>
      </c>
      <c r="C6078" s="1" t="s">
        <v>53</v>
      </c>
      <c r="D6078" s="1" t="s">
        <v>4704</v>
      </c>
      <c r="E6078" s="1" t="s">
        <v>4705</v>
      </c>
      <c r="F6078" s="1">
        <v>51</v>
      </c>
      <c r="G6078" s="1">
        <v>1.97</v>
      </c>
      <c r="H6078" s="1">
        <v>26</v>
      </c>
      <c r="I6078" s="1">
        <v>0</v>
      </c>
      <c r="J6078" s="1" t="s">
        <v>808</v>
      </c>
      <c r="K6078" s="9" t="str">
        <f t="shared" si="94"/>
        <v>TERCEIRA</v>
      </c>
    </row>
    <row r="6079" spans="1:11" ht="15" customHeight="1">
      <c r="A6079" s="1">
        <v>8</v>
      </c>
      <c r="B6079" s="1">
        <v>7801</v>
      </c>
      <c r="C6079" s="1" t="s">
        <v>53</v>
      </c>
      <c r="D6079" s="1" t="s">
        <v>4706</v>
      </c>
      <c r="E6079" s="1" t="s">
        <v>4707</v>
      </c>
      <c r="F6079" s="1">
        <v>365</v>
      </c>
      <c r="G6079" s="1">
        <v>7.94</v>
      </c>
      <c r="H6079" s="1">
        <v>46</v>
      </c>
      <c r="I6079" s="1">
        <v>0</v>
      </c>
      <c r="J6079" s="1" t="s">
        <v>808</v>
      </c>
      <c r="K6079" s="9" t="str">
        <f t="shared" si="94"/>
        <v>TERCEIRA</v>
      </c>
    </row>
    <row r="6080" spans="1:11" ht="15" customHeight="1">
      <c r="A6080" s="1">
        <v>8</v>
      </c>
      <c r="B6080" s="1">
        <v>7801</v>
      </c>
      <c r="C6080" s="1" t="s">
        <v>53</v>
      </c>
      <c r="D6080" s="1" t="s">
        <v>4708</v>
      </c>
      <c r="E6080" s="1" t="s">
        <v>4709</v>
      </c>
      <c r="F6080" s="1">
        <v>2862</v>
      </c>
      <c r="G6080" s="1">
        <v>60.81</v>
      </c>
      <c r="H6080" s="1">
        <v>47</v>
      </c>
      <c r="I6080" s="1">
        <v>0</v>
      </c>
      <c r="J6080" s="1" t="s">
        <v>808</v>
      </c>
      <c r="K6080" s="9" t="str">
        <f t="shared" si="94"/>
        <v>TERCEIRA</v>
      </c>
    </row>
    <row r="6081" spans="1:11" ht="15" customHeight="1">
      <c r="A6081" s="1">
        <v>8</v>
      </c>
      <c r="B6081" s="1">
        <v>7801</v>
      </c>
      <c r="C6081" s="1" t="s">
        <v>53</v>
      </c>
      <c r="D6081" s="1" t="s">
        <v>4710</v>
      </c>
      <c r="E6081" s="1" t="s">
        <v>4711</v>
      </c>
      <c r="F6081" s="1">
        <v>2462</v>
      </c>
      <c r="G6081" s="1">
        <v>71.41</v>
      </c>
      <c r="H6081" s="1">
        <v>34</v>
      </c>
      <c r="I6081" s="1">
        <v>0</v>
      </c>
      <c r="J6081" s="1" t="s">
        <v>808</v>
      </c>
      <c r="K6081" s="9" t="str">
        <f t="shared" si="94"/>
        <v>TERCEIRA</v>
      </c>
    </row>
    <row r="6082" spans="1:11" ht="15" customHeight="1">
      <c r="A6082" s="1">
        <v>8</v>
      </c>
      <c r="B6082" s="1">
        <v>7801</v>
      </c>
      <c r="C6082" s="1" t="s">
        <v>53</v>
      </c>
      <c r="D6082" s="1" t="s">
        <v>4712</v>
      </c>
      <c r="E6082" s="1" t="s">
        <v>4713</v>
      </c>
      <c r="F6082" s="1">
        <v>497</v>
      </c>
      <c r="G6082" s="1">
        <v>21.98</v>
      </c>
      <c r="H6082" s="1">
        <v>23</v>
      </c>
      <c r="I6082" s="1">
        <v>0</v>
      </c>
      <c r="J6082" s="1" t="s">
        <v>808</v>
      </c>
      <c r="K6082" s="9" t="str">
        <f t="shared" ref="K6082:K6145" si="95">IF(J6082&lt;&gt;"",IF(OR(UPPER(J6082)="TERCEIRO",UPPER(J6082)="TERCEIRA"),"TERCEIRA",IF(UPPER(J6082)="GPA","GPA",J6082)),IF(LEFT(D6082,1)="T","TERCEIRA","GPA"))</f>
        <v>TERCEIRA</v>
      </c>
    </row>
    <row r="6083" spans="1:11" ht="15" customHeight="1">
      <c r="A6083" s="1">
        <v>8</v>
      </c>
      <c r="B6083" s="1">
        <v>7801</v>
      </c>
      <c r="C6083" s="1" t="s">
        <v>53</v>
      </c>
      <c r="D6083" s="1" t="s">
        <v>4714</v>
      </c>
      <c r="E6083" s="1" t="s">
        <v>4715</v>
      </c>
      <c r="F6083" s="1">
        <v>3288</v>
      </c>
      <c r="G6083" s="1">
        <v>66.2</v>
      </c>
      <c r="H6083" s="1">
        <v>50</v>
      </c>
      <c r="I6083" s="1">
        <v>0</v>
      </c>
      <c r="J6083" s="1" t="s">
        <v>808</v>
      </c>
      <c r="K6083" s="9" t="str">
        <f t="shared" si="95"/>
        <v>TERCEIRA</v>
      </c>
    </row>
    <row r="6084" spans="1:11" ht="15" customHeight="1">
      <c r="A6084" s="1">
        <v>8</v>
      </c>
      <c r="B6084" s="1">
        <v>7801</v>
      </c>
      <c r="C6084" s="1" t="s">
        <v>53</v>
      </c>
      <c r="D6084" s="1" t="s">
        <v>4716</v>
      </c>
      <c r="E6084" s="1" t="s">
        <v>4717</v>
      </c>
      <c r="F6084" s="1">
        <v>1822</v>
      </c>
      <c r="G6084" s="1">
        <v>35.299999999999997</v>
      </c>
      <c r="H6084" s="1">
        <v>52</v>
      </c>
      <c r="I6084" s="1">
        <v>0</v>
      </c>
      <c r="J6084" s="1" t="s">
        <v>808</v>
      </c>
      <c r="K6084" s="9" t="str">
        <f t="shared" si="95"/>
        <v>TERCEIRA</v>
      </c>
    </row>
    <row r="6085" spans="1:11" ht="15" customHeight="1">
      <c r="A6085" s="1">
        <v>8</v>
      </c>
      <c r="B6085" s="1">
        <v>7801</v>
      </c>
      <c r="C6085" s="1" t="s">
        <v>53</v>
      </c>
      <c r="D6085" s="1" t="s">
        <v>4718</v>
      </c>
      <c r="E6085" s="1" t="s">
        <v>4719</v>
      </c>
      <c r="F6085" s="1">
        <v>242</v>
      </c>
      <c r="G6085" s="1">
        <v>5.66</v>
      </c>
      <c r="H6085" s="1">
        <v>43</v>
      </c>
      <c r="I6085" s="1">
        <v>0</v>
      </c>
      <c r="J6085" s="1" t="s">
        <v>808</v>
      </c>
      <c r="K6085" s="9" t="str">
        <f t="shared" si="95"/>
        <v>TERCEIRA</v>
      </c>
    </row>
    <row r="6086" spans="1:11" ht="15" customHeight="1">
      <c r="A6086" s="1">
        <v>8</v>
      </c>
      <c r="B6086" s="1">
        <v>7801</v>
      </c>
      <c r="C6086" s="1" t="s">
        <v>53</v>
      </c>
      <c r="D6086" s="1" t="s">
        <v>4720</v>
      </c>
      <c r="E6086" s="1" t="s">
        <v>4721</v>
      </c>
      <c r="F6086" s="1">
        <v>1775</v>
      </c>
      <c r="G6086" s="1">
        <v>29.47</v>
      </c>
      <c r="H6086" s="1">
        <v>60</v>
      </c>
      <c r="I6086" s="1">
        <v>0</v>
      </c>
      <c r="J6086" s="1" t="s">
        <v>808</v>
      </c>
      <c r="K6086" s="9" t="str">
        <f t="shared" si="95"/>
        <v>TERCEIRA</v>
      </c>
    </row>
    <row r="6087" spans="1:11" ht="15" customHeight="1">
      <c r="A6087" s="1">
        <v>8</v>
      </c>
      <c r="B6087" s="1">
        <v>7801</v>
      </c>
      <c r="C6087" s="1" t="s">
        <v>53</v>
      </c>
      <c r="D6087" s="1" t="s">
        <v>4722</v>
      </c>
      <c r="E6087" s="1" t="s">
        <v>4723</v>
      </c>
      <c r="F6087" s="1">
        <v>1739</v>
      </c>
      <c r="G6087" s="1">
        <v>30.01</v>
      </c>
      <c r="H6087" s="1">
        <v>58</v>
      </c>
      <c r="I6087" s="1">
        <v>0</v>
      </c>
      <c r="J6087" s="1" t="s">
        <v>808</v>
      </c>
      <c r="K6087" s="9" t="str">
        <f t="shared" si="95"/>
        <v>TERCEIRA</v>
      </c>
    </row>
    <row r="6088" spans="1:11" ht="15" customHeight="1">
      <c r="A6088" s="1">
        <v>8</v>
      </c>
      <c r="B6088" s="1">
        <v>7801</v>
      </c>
      <c r="C6088" s="1" t="s">
        <v>53</v>
      </c>
      <c r="D6088" s="1" t="s">
        <v>4724</v>
      </c>
      <c r="E6088" s="1" t="s">
        <v>4725</v>
      </c>
      <c r="F6088" s="1">
        <v>96</v>
      </c>
      <c r="G6088" s="1">
        <v>1.9</v>
      </c>
      <c r="H6088" s="1">
        <v>51</v>
      </c>
      <c r="I6088" s="1">
        <v>0</v>
      </c>
      <c r="J6088" s="1" t="s">
        <v>808</v>
      </c>
      <c r="K6088" s="9" t="str">
        <f t="shared" si="95"/>
        <v>TERCEIRA</v>
      </c>
    </row>
    <row r="6089" spans="1:11" ht="15" customHeight="1">
      <c r="A6089" s="1">
        <v>8</v>
      </c>
      <c r="B6089" s="1">
        <v>7801</v>
      </c>
      <c r="C6089" s="1" t="s">
        <v>21</v>
      </c>
      <c r="D6089" s="1" t="s">
        <v>4726</v>
      </c>
      <c r="E6089" s="1" t="s">
        <v>4727</v>
      </c>
      <c r="F6089" s="1">
        <v>182</v>
      </c>
      <c r="G6089" s="1">
        <v>78.239999999999995</v>
      </c>
      <c r="H6089" s="1">
        <v>2</v>
      </c>
      <c r="I6089" s="1">
        <v>0</v>
      </c>
      <c r="J6089" s="1" t="s">
        <v>808</v>
      </c>
      <c r="K6089" s="9" t="str">
        <f t="shared" si="95"/>
        <v>TERCEIRA</v>
      </c>
    </row>
    <row r="6090" spans="1:11" ht="15" customHeight="1">
      <c r="A6090" s="1">
        <v>8</v>
      </c>
      <c r="B6090" s="1">
        <v>7801</v>
      </c>
      <c r="C6090" s="1" t="s">
        <v>53</v>
      </c>
      <c r="D6090" s="1" t="s">
        <v>4728</v>
      </c>
      <c r="E6090" s="1" t="s">
        <v>4729</v>
      </c>
      <c r="F6090" s="1">
        <v>2186</v>
      </c>
      <c r="G6090" s="1">
        <v>38.21</v>
      </c>
      <c r="H6090" s="1">
        <v>57</v>
      </c>
      <c r="I6090" s="1">
        <v>0</v>
      </c>
      <c r="J6090" s="1" t="s">
        <v>808</v>
      </c>
      <c r="K6090" s="9" t="str">
        <f t="shared" si="95"/>
        <v>TERCEIRA</v>
      </c>
    </row>
    <row r="6091" spans="1:11" ht="15" customHeight="1">
      <c r="A6091" s="1">
        <v>8</v>
      </c>
      <c r="B6091" s="1">
        <v>7801</v>
      </c>
      <c r="C6091" s="1" t="s">
        <v>53</v>
      </c>
      <c r="D6091" s="1" t="s">
        <v>4730</v>
      </c>
      <c r="E6091" s="1" t="s">
        <v>4731</v>
      </c>
      <c r="F6091" s="1">
        <v>2329</v>
      </c>
      <c r="G6091" s="1">
        <v>57.06</v>
      </c>
      <c r="H6091" s="1">
        <v>41</v>
      </c>
      <c r="I6091" s="1">
        <v>0</v>
      </c>
      <c r="J6091" s="1" t="s">
        <v>808</v>
      </c>
      <c r="K6091" s="9" t="str">
        <f t="shared" si="95"/>
        <v>TERCEIRA</v>
      </c>
    </row>
    <row r="6092" spans="1:11" ht="15" customHeight="1">
      <c r="A6092" s="1">
        <v>8</v>
      </c>
      <c r="B6092" s="1">
        <v>7801</v>
      </c>
      <c r="C6092" s="1" t="s">
        <v>53</v>
      </c>
      <c r="D6092" s="1" t="s">
        <v>4732</v>
      </c>
      <c r="E6092" s="1" t="s">
        <v>4733</v>
      </c>
      <c r="F6092" s="1">
        <v>984</v>
      </c>
      <c r="G6092" s="1">
        <v>45.12</v>
      </c>
      <c r="H6092" s="1">
        <v>22</v>
      </c>
      <c r="I6092" s="1">
        <v>0</v>
      </c>
      <c r="J6092" s="1" t="s">
        <v>808</v>
      </c>
      <c r="K6092" s="9" t="str">
        <f t="shared" si="95"/>
        <v>TERCEIRA</v>
      </c>
    </row>
    <row r="6093" spans="1:11" ht="15" customHeight="1">
      <c r="A6093" s="1">
        <v>8</v>
      </c>
      <c r="B6093" s="1">
        <v>7801</v>
      </c>
      <c r="C6093" s="1" t="s">
        <v>53</v>
      </c>
      <c r="D6093" s="1" t="s">
        <v>4734</v>
      </c>
      <c r="E6093" s="1" t="s">
        <v>4735</v>
      </c>
      <c r="F6093" s="1">
        <v>1314</v>
      </c>
      <c r="G6093" s="1">
        <v>44.55</v>
      </c>
      <c r="H6093" s="1">
        <v>29</v>
      </c>
      <c r="I6093" s="1">
        <v>0</v>
      </c>
      <c r="J6093" s="1" t="s">
        <v>808</v>
      </c>
      <c r="K6093" s="9" t="str">
        <f t="shared" si="95"/>
        <v>TERCEIRA</v>
      </c>
    </row>
    <row r="6094" spans="1:11" ht="15" customHeight="1">
      <c r="A6094" s="1">
        <v>8</v>
      </c>
      <c r="B6094" s="1">
        <v>7801</v>
      </c>
      <c r="C6094" s="1" t="s">
        <v>53</v>
      </c>
      <c r="D6094" s="1" t="s">
        <v>4736</v>
      </c>
      <c r="E6094" s="1" t="s">
        <v>4737</v>
      </c>
      <c r="F6094" s="1">
        <v>4120</v>
      </c>
      <c r="G6094" s="1">
        <v>105.72</v>
      </c>
      <c r="H6094" s="1">
        <v>39</v>
      </c>
      <c r="I6094" s="1">
        <v>0</v>
      </c>
      <c r="J6094" s="1" t="s">
        <v>808</v>
      </c>
      <c r="K6094" s="9" t="str">
        <f t="shared" si="95"/>
        <v>TERCEIRA</v>
      </c>
    </row>
    <row r="6095" spans="1:11" ht="15" customHeight="1">
      <c r="A6095" s="1">
        <v>8</v>
      </c>
      <c r="B6095" s="1">
        <v>7801</v>
      </c>
      <c r="C6095" s="1" t="s">
        <v>53</v>
      </c>
      <c r="D6095" s="1" t="s">
        <v>4738</v>
      </c>
      <c r="E6095" s="1" t="s">
        <v>4739</v>
      </c>
      <c r="F6095" s="1">
        <v>2709</v>
      </c>
      <c r="G6095" s="1">
        <v>45.99</v>
      </c>
      <c r="H6095" s="1">
        <v>59</v>
      </c>
      <c r="I6095" s="1">
        <v>0</v>
      </c>
      <c r="J6095" s="1" t="s">
        <v>808</v>
      </c>
      <c r="K6095" s="9" t="str">
        <f t="shared" si="95"/>
        <v>TERCEIRA</v>
      </c>
    </row>
    <row r="6096" spans="1:11" ht="15" customHeight="1">
      <c r="A6096" s="1">
        <v>8</v>
      </c>
      <c r="B6096" s="1">
        <v>7801</v>
      </c>
      <c r="C6096" s="1" t="s">
        <v>21</v>
      </c>
      <c r="D6096" s="1" t="s">
        <v>4740</v>
      </c>
      <c r="E6096" s="1" t="s">
        <v>4741</v>
      </c>
      <c r="F6096" s="1">
        <v>449</v>
      </c>
      <c r="G6096" s="1">
        <v>71.27</v>
      </c>
      <c r="H6096" s="1">
        <v>6</v>
      </c>
      <c r="I6096" s="1">
        <v>0</v>
      </c>
      <c r="J6096" s="1" t="s">
        <v>808</v>
      </c>
      <c r="K6096" s="9" t="str">
        <f t="shared" si="95"/>
        <v>TERCEIRA</v>
      </c>
    </row>
    <row r="6097" spans="1:11" ht="15" customHeight="1">
      <c r="A6097" s="1">
        <v>8</v>
      </c>
      <c r="B6097" s="1">
        <v>7801</v>
      </c>
      <c r="C6097" s="1" t="s">
        <v>53</v>
      </c>
      <c r="D6097" s="1" t="s">
        <v>4742</v>
      </c>
      <c r="E6097" s="1" t="s">
        <v>4743</v>
      </c>
      <c r="F6097" s="1">
        <v>1762</v>
      </c>
      <c r="G6097" s="1">
        <v>44.88</v>
      </c>
      <c r="H6097" s="1">
        <v>39</v>
      </c>
      <c r="I6097" s="1">
        <v>0</v>
      </c>
      <c r="J6097" s="1" t="s">
        <v>808</v>
      </c>
      <c r="K6097" s="9" t="str">
        <f t="shared" si="95"/>
        <v>TERCEIRA</v>
      </c>
    </row>
    <row r="6098" spans="1:11" ht="15" customHeight="1">
      <c r="A6098" s="1">
        <v>8</v>
      </c>
      <c r="B6098" s="1">
        <v>7801</v>
      </c>
      <c r="C6098" s="1" t="s">
        <v>53</v>
      </c>
      <c r="D6098" s="1" t="s">
        <v>4744</v>
      </c>
      <c r="E6098" s="1" t="s">
        <v>4745</v>
      </c>
      <c r="F6098" s="1">
        <v>2913</v>
      </c>
      <c r="G6098" s="1">
        <v>83.86</v>
      </c>
      <c r="H6098" s="1">
        <v>35</v>
      </c>
      <c r="I6098" s="1">
        <v>0</v>
      </c>
      <c r="J6098" s="1" t="s">
        <v>808</v>
      </c>
      <c r="K6098" s="9" t="str">
        <f t="shared" si="95"/>
        <v>TERCEIRA</v>
      </c>
    </row>
    <row r="6099" spans="1:11" ht="15" customHeight="1">
      <c r="A6099" s="1">
        <v>8</v>
      </c>
      <c r="B6099" s="1">
        <v>7801</v>
      </c>
      <c r="C6099" s="1" t="s">
        <v>21</v>
      </c>
      <c r="D6099" s="1" t="s">
        <v>4831</v>
      </c>
      <c r="E6099" s="1" t="s">
        <v>4832</v>
      </c>
      <c r="F6099" s="1">
        <v>365</v>
      </c>
      <c r="G6099" s="1">
        <v>73.47</v>
      </c>
      <c r="H6099" s="1">
        <v>5</v>
      </c>
      <c r="I6099" s="1">
        <v>0</v>
      </c>
      <c r="J6099" s="1" t="s">
        <v>808</v>
      </c>
      <c r="K6099" s="9" t="str">
        <f t="shared" si="95"/>
        <v>TERCEIRA</v>
      </c>
    </row>
    <row r="6100" spans="1:11" ht="15" customHeight="1">
      <c r="A6100" s="1">
        <v>8</v>
      </c>
      <c r="B6100" s="1">
        <v>7801</v>
      </c>
      <c r="C6100" s="1" t="s">
        <v>53</v>
      </c>
      <c r="D6100" s="1" t="s">
        <v>4746</v>
      </c>
      <c r="E6100" s="1" t="s">
        <v>4747</v>
      </c>
      <c r="F6100" s="1">
        <v>1607</v>
      </c>
      <c r="G6100" s="1">
        <v>40.700000000000003</v>
      </c>
      <c r="H6100" s="1">
        <v>39</v>
      </c>
      <c r="I6100" s="1">
        <v>0</v>
      </c>
      <c r="J6100" s="1" t="s">
        <v>808</v>
      </c>
      <c r="K6100" s="9" t="str">
        <f t="shared" si="95"/>
        <v>TERCEIRA</v>
      </c>
    </row>
    <row r="6101" spans="1:11" ht="15" customHeight="1">
      <c r="A6101" s="1">
        <v>8</v>
      </c>
      <c r="B6101" s="1">
        <v>7801</v>
      </c>
      <c r="C6101" s="1" t="s">
        <v>53</v>
      </c>
      <c r="D6101" s="1" t="s">
        <v>4748</v>
      </c>
      <c r="E6101" s="1" t="s">
        <v>4749</v>
      </c>
      <c r="F6101" s="1">
        <v>539</v>
      </c>
      <c r="G6101" s="1">
        <v>21.67</v>
      </c>
      <c r="H6101" s="1">
        <v>25</v>
      </c>
      <c r="I6101" s="1">
        <v>0</v>
      </c>
      <c r="J6101" s="1" t="s">
        <v>808</v>
      </c>
      <c r="K6101" s="9" t="str">
        <f t="shared" si="95"/>
        <v>TERCEIRA</v>
      </c>
    </row>
    <row r="6102" spans="1:11" ht="15" customHeight="1">
      <c r="A6102" s="1">
        <v>8</v>
      </c>
      <c r="B6102" s="1">
        <v>7801</v>
      </c>
      <c r="C6102" s="1" t="s">
        <v>53</v>
      </c>
      <c r="D6102" s="1" t="s">
        <v>4750</v>
      </c>
      <c r="E6102" s="1" t="s">
        <v>4751</v>
      </c>
      <c r="F6102" s="1">
        <v>2799</v>
      </c>
      <c r="G6102" s="1">
        <v>75.83</v>
      </c>
      <c r="H6102" s="1">
        <v>37</v>
      </c>
      <c r="I6102" s="1">
        <v>0</v>
      </c>
      <c r="J6102" s="1" t="s">
        <v>808</v>
      </c>
      <c r="K6102" s="9" t="str">
        <f t="shared" si="95"/>
        <v>TERCEIRA</v>
      </c>
    </row>
    <row r="6103" spans="1:11" ht="15" customHeight="1">
      <c r="A6103" s="1">
        <v>8</v>
      </c>
      <c r="B6103" s="1">
        <v>7801</v>
      </c>
      <c r="C6103" s="1" t="s">
        <v>53</v>
      </c>
      <c r="D6103" s="1" t="s">
        <v>4752</v>
      </c>
      <c r="E6103" s="1" t="s">
        <v>4753</v>
      </c>
      <c r="F6103" s="1">
        <v>2312</v>
      </c>
      <c r="G6103" s="1">
        <v>65.17</v>
      </c>
      <c r="H6103" s="1">
        <v>35</v>
      </c>
      <c r="I6103" s="1">
        <v>0</v>
      </c>
      <c r="J6103" s="1" t="s">
        <v>808</v>
      </c>
      <c r="K6103" s="9" t="str">
        <f t="shared" si="95"/>
        <v>TERCEIRA</v>
      </c>
    </row>
    <row r="6104" spans="1:11" ht="15" customHeight="1">
      <c r="A6104" s="1">
        <v>8</v>
      </c>
      <c r="B6104" s="1">
        <v>7801</v>
      </c>
      <c r="C6104" s="1" t="s">
        <v>53</v>
      </c>
      <c r="D6104" s="1" t="s">
        <v>4754</v>
      </c>
      <c r="E6104" s="1" t="s">
        <v>4755</v>
      </c>
      <c r="F6104" s="1">
        <v>2116</v>
      </c>
      <c r="G6104" s="1">
        <v>59.56</v>
      </c>
      <c r="H6104" s="1">
        <v>36</v>
      </c>
      <c r="I6104" s="1">
        <v>0</v>
      </c>
      <c r="J6104" s="1" t="s">
        <v>808</v>
      </c>
      <c r="K6104" s="9" t="str">
        <f t="shared" si="95"/>
        <v>TERCEIRA</v>
      </c>
    </row>
    <row r="6105" spans="1:11" ht="15" customHeight="1">
      <c r="A6105" s="1">
        <v>8</v>
      </c>
      <c r="B6105" s="1">
        <v>7801</v>
      </c>
      <c r="C6105" s="1" t="s">
        <v>53</v>
      </c>
      <c r="D6105" s="1" t="s">
        <v>4756</v>
      </c>
      <c r="E6105" s="1" t="s">
        <v>4757</v>
      </c>
      <c r="F6105" s="1">
        <v>2756</v>
      </c>
      <c r="G6105" s="1">
        <v>66.22</v>
      </c>
      <c r="H6105" s="1">
        <v>42</v>
      </c>
      <c r="I6105" s="1">
        <v>0</v>
      </c>
      <c r="J6105" s="1" t="s">
        <v>808</v>
      </c>
      <c r="K6105" s="9" t="str">
        <f t="shared" si="95"/>
        <v>TERCEIRA</v>
      </c>
    </row>
    <row r="6106" spans="1:11" ht="15" customHeight="1">
      <c r="A6106" s="1">
        <v>8</v>
      </c>
      <c r="B6106" s="1">
        <v>7801</v>
      </c>
      <c r="C6106" s="1" t="s">
        <v>53</v>
      </c>
      <c r="D6106" s="1" t="s">
        <v>4758</v>
      </c>
      <c r="E6106" s="1" t="s">
        <v>4759</v>
      </c>
      <c r="F6106" s="1">
        <v>351</v>
      </c>
      <c r="G6106" s="1">
        <v>9.48</v>
      </c>
      <c r="H6106" s="1">
        <v>37</v>
      </c>
      <c r="I6106" s="1">
        <v>0</v>
      </c>
      <c r="J6106" s="1" t="s">
        <v>808</v>
      </c>
      <c r="K6106" s="9" t="str">
        <f t="shared" si="95"/>
        <v>TERCEIRA</v>
      </c>
    </row>
    <row r="6107" spans="1:11" ht="15" customHeight="1">
      <c r="A6107" s="1">
        <v>8</v>
      </c>
      <c r="B6107" s="1">
        <v>7801</v>
      </c>
      <c r="C6107" s="1" t="s">
        <v>53</v>
      </c>
      <c r="D6107" s="1" t="s">
        <v>4760</v>
      </c>
      <c r="E6107" s="1" t="s">
        <v>4761</v>
      </c>
      <c r="F6107" s="1">
        <v>175</v>
      </c>
      <c r="G6107" s="1">
        <v>6.12</v>
      </c>
      <c r="H6107" s="1">
        <v>29</v>
      </c>
      <c r="I6107" s="1">
        <v>0</v>
      </c>
      <c r="J6107" s="1" t="s">
        <v>808</v>
      </c>
      <c r="K6107" s="9" t="str">
        <f t="shared" si="95"/>
        <v>TERCEIRA</v>
      </c>
    </row>
    <row r="6108" spans="1:11" ht="15" customHeight="1">
      <c r="A6108" s="1">
        <v>8</v>
      </c>
      <c r="B6108" s="1">
        <v>7801</v>
      </c>
      <c r="C6108" s="1" t="s">
        <v>53</v>
      </c>
      <c r="D6108" s="1" t="s">
        <v>4762</v>
      </c>
      <c r="E6108" s="1" t="s">
        <v>4763</v>
      </c>
      <c r="F6108" s="1">
        <v>684</v>
      </c>
      <c r="G6108" s="1">
        <v>22.78</v>
      </c>
      <c r="H6108" s="1">
        <v>30</v>
      </c>
      <c r="I6108" s="1">
        <v>0</v>
      </c>
      <c r="J6108" s="1" t="s">
        <v>808</v>
      </c>
      <c r="K6108" s="9" t="str">
        <f t="shared" si="95"/>
        <v>TERCEIRA</v>
      </c>
    </row>
    <row r="6109" spans="1:11" ht="15" customHeight="1">
      <c r="A6109" s="1">
        <v>8</v>
      </c>
      <c r="B6109" s="1">
        <v>7801</v>
      </c>
      <c r="C6109" s="1" t="s">
        <v>53</v>
      </c>
      <c r="D6109" s="1" t="s">
        <v>4764</v>
      </c>
      <c r="E6109" s="1" t="s">
        <v>4765</v>
      </c>
      <c r="F6109" s="1">
        <v>1523</v>
      </c>
      <c r="G6109" s="1">
        <v>39.729999999999997</v>
      </c>
      <c r="H6109" s="1">
        <v>38</v>
      </c>
      <c r="I6109" s="1">
        <v>0</v>
      </c>
      <c r="J6109" s="1" t="s">
        <v>808</v>
      </c>
      <c r="K6109" s="9" t="str">
        <f t="shared" si="95"/>
        <v>TERCEIRA</v>
      </c>
    </row>
    <row r="6110" spans="1:11" ht="15" customHeight="1">
      <c r="A6110" s="1">
        <v>8</v>
      </c>
      <c r="B6110" s="1">
        <v>7801</v>
      </c>
      <c r="C6110" s="1" t="s">
        <v>53</v>
      </c>
      <c r="D6110" s="1" t="s">
        <v>4766</v>
      </c>
      <c r="E6110" s="1" t="s">
        <v>4767</v>
      </c>
      <c r="F6110" s="1">
        <v>1918</v>
      </c>
      <c r="G6110" s="1">
        <v>51.7</v>
      </c>
      <c r="H6110" s="1">
        <v>37</v>
      </c>
      <c r="I6110" s="1">
        <v>0</v>
      </c>
      <c r="J6110" s="1" t="s">
        <v>808</v>
      </c>
      <c r="K6110" s="9" t="str">
        <f t="shared" si="95"/>
        <v>TERCEIRA</v>
      </c>
    </row>
    <row r="6111" spans="1:11" ht="15" customHeight="1">
      <c r="A6111" s="1">
        <v>8</v>
      </c>
      <c r="B6111" s="1">
        <v>7801</v>
      </c>
      <c r="C6111" s="1" t="s">
        <v>21</v>
      </c>
      <c r="D6111" s="1" t="s">
        <v>4833</v>
      </c>
      <c r="E6111" s="1" t="s">
        <v>4834</v>
      </c>
      <c r="F6111" s="1">
        <v>224</v>
      </c>
      <c r="G6111" s="1">
        <v>46.57</v>
      </c>
      <c r="H6111" s="1">
        <v>5</v>
      </c>
      <c r="I6111" s="1">
        <v>0</v>
      </c>
      <c r="J6111" s="1" t="s">
        <v>808</v>
      </c>
      <c r="K6111" s="9" t="str">
        <f t="shared" si="95"/>
        <v>TERCEIRA</v>
      </c>
    </row>
    <row r="6112" spans="1:11" ht="15" customHeight="1">
      <c r="A6112" s="1">
        <v>8</v>
      </c>
      <c r="B6112" s="1">
        <v>7801</v>
      </c>
      <c r="C6112" s="1" t="s">
        <v>53</v>
      </c>
      <c r="D6112" s="1" t="s">
        <v>4768</v>
      </c>
      <c r="E6112" s="1" t="s">
        <v>4769</v>
      </c>
      <c r="F6112" s="1">
        <v>885</v>
      </c>
      <c r="G6112" s="1">
        <v>30.6</v>
      </c>
      <c r="H6112" s="1">
        <v>29</v>
      </c>
      <c r="I6112" s="1">
        <v>0</v>
      </c>
      <c r="J6112" s="1" t="s">
        <v>808</v>
      </c>
      <c r="K6112" s="9" t="str">
        <f t="shared" si="95"/>
        <v>TERCEIRA</v>
      </c>
    </row>
    <row r="6113" spans="1:11" ht="15" customHeight="1">
      <c r="A6113" s="1">
        <v>8</v>
      </c>
      <c r="B6113" s="1">
        <v>7801</v>
      </c>
      <c r="C6113" s="1" t="s">
        <v>53</v>
      </c>
      <c r="D6113" s="1" t="s">
        <v>4770</v>
      </c>
      <c r="E6113" s="1" t="s">
        <v>4771</v>
      </c>
      <c r="F6113" s="1">
        <v>1604</v>
      </c>
      <c r="G6113" s="1">
        <v>46.49</v>
      </c>
      <c r="H6113" s="1">
        <v>35</v>
      </c>
      <c r="I6113" s="1">
        <v>0</v>
      </c>
      <c r="J6113" s="1" t="s">
        <v>808</v>
      </c>
      <c r="K6113" s="9" t="str">
        <f t="shared" si="95"/>
        <v>TERCEIRA</v>
      </c>
    </row>
    <row r="6114" spans="1:11" ht="15" customHeight="1">
      <c r="A6114" s="1">
        <v>8</v>
      </c>
      <c r="B6114" s="1">
        <v>7801</v>
      </c>
      <c r="C6114" s="1" t="s">
        <v>53</v>
      </c>
      <c r="D6114" s="1" t="s">
        <v>4772</v>
      </c>
      <c r="E6114" s="1" t="s">
        <v>4773</v>
      </c>
      <c r="F6114" s="1">
        <v>2031</v>
      </c>
      <c r="G6114" s="1">
        <v>49.76</v>
      </c>
      <c r="H6114" s="1">
        <v>41</v>
      </c>
      <c r="I6114" s="1">
        <v>0</v>
      </c>
      <c r="J6114" s="1" t="s">
        <v>808</v>
      </c>
      <c r="K6114" s="9" t="str">
        <f t="shared" si="95"/>
        <v>TERCEIRA</v>
      </c>
    </row>
    <row r="6115" spans="1:11" ht="15" customHeight="1">
      <c r="A6115" s="1">
        <v>8</v>
      </c>
      <c r="B6115" s="1">
        <v>7801</v>
      </c>
      <c r="C6115" s="1" t="s">
        <v>53</v>
      </c>
      <c r="D6115" s="1" t="s">
        <v>4774</v>
      </c>
      <c r="E6115" s="1" t="s">
        <v>4775</v>
      </c>
      <c r="F6115" s="1">
        <v>82</v>
      </c>
      <c r="G6115" s="1">
        <v>5.53</v>
      </c>
      <c r="H6115" s="1">
        <v>15</v>
      </c>
      <c r="I6115" s="1">
        <v>0</v>
      </c>
      <c r="J6115" s="1" t="s">
        <v>808</v>
      </c>
      <c r="K6115" s="9" t="str">
        <f t="shared" si="95"/>
        <v>TERCEIRA</v>
      </c>
    </row>
    <row r="6116" spans="1:11" ht="15" customHeight="1">
      <c r="A6116" s="1">
        <v>8</v>
      </c>
      <c r="B6116" s="1">
        <v>7801</v>
      </c>
      <c r="C6116" s="1" t="s">
        <v>53</v>
      </c>
      <c r="D6116" s="1" t="s">
        <v>4776</v>
      </c>
      <c r="E6116" s="1" t="s">
        <v>4777</v>
      </c>
      <c r="F6116" s="1">
        <v>679</v>
      </c>
      <c r="G6116" s="1">
        <v>22.95</v>
      </c>
      <c r="H6116" s="1">
        <v>30</v>
      </c>
      <c r="I6116" s="1">
        <v>0</v>
      </c>
      <c r="J6116" s="1" t="s">
        <v>808</v>
      </c>
      <c r="K6116" s="9" t="str">
        <f t="shared" si="95"/>
        <v>TERCEIRA</v>
      </c>
    </row>
    <row r="6117" spans="1:11" ht="15" customHeight="1">
      <c r="A6117" s="1">
        <v>8</v>
      </c>
      <c r="B6117" s="1">
        <v>7801</v>
      </c>
      <c r="C6117" s="1" t="s">
        <v>53</v>
      </c>
      <c r="D6117" s="1" t="s">
        <v>4778</v>
      </c>
      <c r="E6117" s="1" t="s">
        <v>4779</v>
      </c>
      <c r="F6117" s="1">
        <v>893</v>
      </c>
      <c r="G6117" s="1">
        <v>22.53</v>
      </c>
      <c r="H6117" s="1">
        <v>40</v>
      </c>
      <c r="I6117" s="1">
        <v>0</v>
      </c>
      <c r="J6117" s="1" t="s">
        <v>808</v>
      </c>
      <c r="K6117" s="9" t="str">
        <f t="shared" si="95"/>
        <v>TERCEIRA</v>
      </c>
    </row>
    <row r="6118" spans="1:11" ht="15" customHeight="1">
      <c r="A6118" s="1">
        <v>8</v>
      </c>
      <c r="B6118" s="1">
        <v>7801</v>
      </c>
      <c r="C6118" s="1" t="s">
        <v>53</v>
      </c>
      <c r="D6118" s="1" t="s">
        <v>4780</v>
      </c>
      <c r="E6118" s="1" t="s">
        <v>4781</v>
      </c>
      <c r="F6118" s="1">
        <v>364</v>
      </c>
      <c r="G6118" s="1">
        <v>11.86</v>
      </c>
      <c r="H6118" s="1">
        <v>31</v>
      </c>
      <c r="I6118" s="1">
        <v>0</v>
      </c>
      <c r="J6118" s="1" t="s">
        <v>808</v>
      </c>
      <c r="K6118" s="9" t="str">
        <f t="shared" si="95"/>
        <v>TERCEIRA</v>
      </c>
    </row>
    <row r="6119" spans="1:11" ht="15" customHeight="1">
      <c r="A6119" s="1">
        <v>8</v>
      </c>
      <c r="B6119" s="1">
        <v>7801</v>
      </c>
      <c r="C6119" s="1" t="s">
        <v>53</v>
      </c>
      <c r="D6119" s="1" t="s">
        <v>2829</v>
      </c>
      <c r="E6119" s="1" t="s">
        <v>2830</v>
      </c>
      <c r="F6119" s="1">
        <v>268</v>
      </c>
      <c r="G6119" s="1">
        <v>3.96</v>
      </c>
      <c r="H6119" s="1">
        <v>68</v>
      </c>
      <c r="I6119" s="1">
        <v>0</v>
      </c>
      <c r="J6119" s="1" t="s">
        <v>808</v>
      </c>
      <c r="K6119" s="9" t="str">
        <f t="shared" si="95"/>
        <v>TERCEIRA</v>
      </c>
    </row>
    <row r="6120" spans="1:11" ht="15" customHeight="1">
      <c r="A6120" s="1">
        <v>8</v>
      </c>
      <c r="B6120" s="1">
        <v>7801</v>
      </c>
      <c r="C6120" s="1" t="s">
        <v>53</v>
      </c>
      <c r="D6120" s="1" t="s">
        <v>2831</v>
      </c>
      <c r="E6120" s="1" t="s">
        <v>2832</v>
      </c>
      <c r="F6120" s="1">
        <v>11306</v>
      </c>
      <c r="G6120" s="1">
        <v>120.4</v>
      </c>
      <c r="H6120" s="1">
        <v>94</v>
      </c>
      <c r="I6120" s="1">
        <v>0</v>
      </c>
      <c r="J6120" s="1" t="s">
        <v>808</v>
      </c>
      <c r="K6120" s="9" t="str">
        <f t="shared" si="95"/>
        <v>TERCEIRA</v>
      </c>
    </row>
    <row r="6121" spans="1:11" ht="15" customHeight="1">
      <c r="A6121" s="1">
        <v>8</v>
      </c>
      <c r="B6121" s="1">
        <v>7801</v>
      </c>
      <c r="C6121" s="1" t="s">
        <v>53</v>
      </c>
      <c r="D6121" s="1" t="s">
        <v>2833</v>
      </c>
      <c r="E6121" s="1" t="s">
        <v>2834</v>
      </c>
      <c r="F6121" s="1">
        <v>3979</v>
      </c>
      <c r="G6121" s="1">
        <v>86.64</v>
      </c>
      <c r="H6121" s="1">
        <v>46</v>
      </c>
      <c r="I6121" s="1">
        <v>0</v>
      </c>
      <c r="J6121" s="1" t="s">
        <v>808</v>
      </c>
      <c r="K6121" s="9" t="str">
        <f t="shared" si="95"/>
        <v>TERCEIRA</v>
      </c>
    </row>
    <row r="6122" spans="1:11" ht="15" customHeight="1">
      <c r="A6122" s="1">
        <v>8</v>
      </c>
      <c r="B6122" s="1">
        <v>7801</v>
      </c>
      <c r="C6122" s="1" t="s">
        <v>53</v>
      </c>
      <c r="D6122" s="1" t="s">
        <v>2837</v>
      </c>
      <c r="E6122" s="1" t="s">
        <v>2838</v>
      </c>
      <c r="F6122" s="1">
        <v>8849</v>
      </c>
      <c r="G6122" s="1">
        <v>164.73</v>
      </c>
      <c r="H6122" s="1">
        <v>54</v>
      </c>
      <c r="I6122" s="1">
        <v>0</v>
      </c>
      <c r="J6122" s="1" t="s">
        <v>808</v>
      </c>
      <c r="K6122" s="9" t="str">
        <f t="shared" si="95"/>
        <v>TERCEIRA</v>
      </c>
    </row>
    <row r="6123" spans="1:11" ht="15" customHeight="1">
      <c r="A6123" s="1">
        <v>8</v>
      </c>
      <c r="B6123" s="1">
        <v>7801</v>
      </c>
      <c r="C6123" s="1" t="s">
        <v>53</v>
      </c>
      <c r="D6123" s="1" t="s">
        <v>2839</v>
      </c>
      <c r="E6123" s="1" t="s">
        <v>2840</v>
      </c>
      <c r="F6123" s="1">
        <v>13501</v>
      </c>
      <c r="G6123" s="1">
        <v>130.85</v>
      </c>
      <c r="H6123" s="1">
        <v>103</v>
      </c>
      <c r="I6123" s="1">
        <v>0</v>
      </c>
      <c r="J6123" s="1" t="s">
        <v>808</v>
      </c>
      <c r="K6123" s="9" t="str">
        <f t="shared" si="95"/>
        <v>TERCEIRA</v>
      </c>
    </row>
    <row r="6124" spans="1:11" ht="15" customHeight="1">
      <c r="A6124" s="1">
        <v>8</v>
      </c>
      <c r="B6124" s="1">
        <v>7801</v>
      </c>
      <c r="C6124" s="1" t="s">
        <v>53</v>
      </c>
      <c r="D6124" s="1" t="s">
        <v>2841</v>
      </c>
      <c r="E6124" s="1" t="s">
        <v>2842</v>
      </c>
      <c r="F6124" s="1">
        <v>12939</v>
      </c>
      <c r="G6124" s="1">
        <v>159.27000000000001</v>
      </c>
      <c r="H6124" s="1">
        <v>81</v>
      </c>
      <c r="I6124" s="1">
        <v>0</v>
      </c>
      <c r="J6124" s="1" t="s">
        <v>808</v>
      </c>
      <c r="K6124" s="9" t="str">
        <f t="shared" si="95"/>
        <v>TERCEIRA</v>
      </c>
    </row>
    <row r="6125" spans="1:11" ht="15" customHeight="1">
      <c r="A6125" s="1">
        <v>8</v>
      </c>
      <c r="B6125" s="1">
        <v>7801</v>
      </c>
      <c r="C6125" s="1" t="s">
        <v>53</v>
      </c>
      <c r="D6125" s="1" t="s">
        <v>2843</v>
      </c>
      <c r="E6125" s="1" t="s">
        <v>2844</v>
      </c>
      <c r="F6125" s="1">
        <v>886</v>
      </c>
      <c r="G6125" s="1">
        <v>22.64</v>
      </c>
      <c r="H6125" s="1">
        <v>39</v>
      </c>
      <c r="I6125" s="1">
        <v>0</v>
      </c>
      <c r="J6125" s="1" t="s">
        <v>808</v>
      </c>
      <c r="K6125" s="9" t="str">
        <f t="shared" si="95"/>
        <v>TERCEIRA</v>
      </c>
    </row>
    <row r="6126" spans="1:11" ht="15" customHeight="1">
      <c r="A6126" s="1">
        <v>8</v>
      </c>
      <c r="B6126" s="1">
        <v>7801</v>
      </c>
      <c r="C6126" s="1" t="s">
        <v>53</v>
      </c>
      <c r="D6126" s="1" t="s">
        <v>2845</v>
      </c>
      <c r="E6126" s="1" t="s">
        <v>2846</v>
      </c>
      <c r="F6126" s="1">
        <v>2011</v>
      </c>
      <c r="G6126" s="1">
        <v>45.73</v>
      </c>
      <c r="H6126" s="1">
        <v>44</v>
      </c>
      <c r="I6126" s="1">
        <v>0</v>
      </c>
      <c r="J6126" s="1" t="s">
        <v>808</v>
      </c>
      <c r="K6126" s="9" t="str">
        <f t="shared" si="95"/>
        <v>TERCEIRA</v>
      </c>
    </row>
    <row r="6127" spans="1:11" ht="15" customHeight="1">
      <c r="A6127" s="1">
        <v>8</v>
      </c>
      <c r="B6127" s="1">
        <v>7801</v>
      </c>
      <c r="C6127" s="1" t="s">
        <v>53</v>
      </c>
      <c r="D6127" s="1" t="s">
        <v>2847</v>
      </c>
      <c r="E6127" s="1" t="s">
        <v>2848</v>
      </c>
      <c r="F6127" s="1">
        <v>8833</v>
      </c>
      <c r="G6127" s="1">
        <v>112.79</v>
      </c>
      <c r="H6127" s="1">
        <v>78</v>
      </c>
      <c r="I6127" s="1">
        <v>0</v>
      </c>
      <c r="J6127" s="1" t="s">
        <v>808</v>
      </c>
      <c r="K6127" s="9" t="str">
        <f t="shared" si="95"/>
        <v>TERCEIRA</v>
      </c>
    </row>
    <row r="6128" spans="1:11" ht="15" customHeight="1">
      <c r="A6128" s="1">
        <v>8</v>
      </c>
      <c r="B6128" s="1">
        <v>7801</v>
      </c>
      <c r="C6128" s="1" t="s">
        <v>53</v>
      </c>
      <c r="D6128" s="1" t="s">
        <v>2849</v>
      </c>
      <c r="E6128" s="1" t="s">
        <v>2850</v>
      </c>
      <c r="F6128" s="1">
        <v>9255</v>
      </c>
      <c r="G6128" s="1">
        <v>143.18</v>
      </c>
      <c r="H6128" s="1">
        <v>65</v>
      </c>
      <c r="I6128" s="1">
        <v>0</v>
      </c>
      <c r="J6128" s="1" t="s">
        <v>808</v>
      </c>
      <c r="K6128" s="9" t="str">
        <f t="shared" si="95"/>
        <v>TERCEIRA</v>
      </c>
    </row>
    <row r="6129" spans="1:11" ht="15" customHeight="1">
      <c r="A6129" s="1">
        <v>8</v>
      </c>
      <c r="B6129" s="1">
        <v>7801</v>
      </c>
      <c r="C6129" s="1" t="s">
        <v>53</v>
      </c>
      <c r="D6129" s="1" t="s">
        <v>2853</v>
      </c>
      <c r="E6129" s="1" t="s">
        <v>2854</v>
      </c>
      <c r="F6129" s="1">
        <v>5589</v>
      </c>
      <c r="G6129" s="1">
        <v>152.05000000000001</v>
      </c>
      <c r="H6129" s="1">
        <v>37</v>
      </c>
      <c r="I6129" s="1">
        <v>0</v>
      </c>
      <c r="J6129" s="1" t="s">
        <v>808</v>
      </c>
      <c r="K6129" s="9" t="str">
        <f t="shared" si="95"/>
        <v>TERCEIRA</v>
      </c>
    </row>
    <row r="6130" spans="1:11" ht="15" customHeight="1">
      <c r="A6130" s="1">
        <v>8</v>
      </c>
      <c r="B6130" s="1">
        <v>7801</v>
      </c>
      <c r="C6130" s="1" t="s">
        <v>53</v>
      </c>
      <c r="D6130" s="1" t="s">
        <v>2855</v>
      </c>
      <c r="E6130" s="1" t="s">
        <v>2856</v>
      </c>
      <c r="F6130" s="1">
        <v>5879</v>
      </c>
      <c r="G6130" s="1">
        <v>119.74</v>
      </c>
      <c r="H6130" s="1">
        <v>49</v>
      </c>
      <c r="I6130" s="1">
        <v>0</v>
      </c>
      <c r="J6130" s="1" t="s">
        <v>808</v>
      </c>
      <c r="K6130" s="9" t="str">
        <f t="shared" si="95"/>
        <v>TERCEIRA</v>
      </c>
    </row>
    <row r="6131" spans="1:11" ht="15" customHeight="1">
      <c r="A6131" s="1">
        <v>8</v>
      </c>
      <c r="B6131" s="1">
        <v>7801</v>
      </c>
      <c r="C6131" s="1" t="s">
        <v>53</v>
      </c>
      <c r="D6131" s="1" t="s">
        <v>2857</v>
      </c>
      <c r="E6131" s="1" t="s">
        <v>2858</v>
      </c>
      <c r="F6131" s="1">
        <v>705</v>
      </c>
      <c r="G6131" s="1">
        <v>12.17</v>
      </c>
      <c r="H6131" s="1">
        <v>58</v>
      </c>
      <c r="I6131" s="1">
        <v>0</v>
      </c>
      <c r="J6131" s="1" t="s">
        <v>808</v>
      </c>
      <c r="K6131" s="9" t="str">
        <f t="shared" si="95"/>
        <v>TERCEIRA</v>
      </c>
    </row>
    <row r="6132" spans="1:11" ht="15" customHeight="1">
      <c r="A6132" s="1">
        <v>8</v>
      </c>
      <c r="B6132" s="1">
        <v>7801</v>
      </c>
      <c r="C6132" s="1" t="s">
        <v>53</v>
      </c>
      <c r="D6132" s="1" t="s">
        <v>2859</v>
      </c>
      <c r="E6132" s="1" t="s">
        <v>2860</v>
      </c>
      <c r="F6132" s="1">
        <v>8967</v>
      </c>
      <c r="G6132" s="1">
        <v>138.28</v>
      </c>
      <c r="H6132" s="1">
        <v>65</v>
      </c>
      <c r="I6132" s="1">
        <v>0</v>
      </c>
      <c r="J6132" s="1" t="s">
        <v>808</v>
      </c>
      <c r="K6132" s="9" t="str">
        <f t="shared" si="95"/>
        <v>TERCEIRA</v>
      </c>
    </row>
    <row r="6133" spans="1:11" ht="15" customHeight="1">
      <c r="A6133" s="1">
        <v>8</v>
      </c>
      <c r="B6133" s="1">
        <v>7801</v>
      </c>
      <c r="C6133" s="1" t="s">
        <v>53</v>
      </c>
      <c r="D6133" s="1" t="s">
        <v>2861</v>
      </c>
      <c r="E6133" s="1" t="s">
        <v>2862</v>
      </c>
      <c r="F6133" s="1">
        <v>5126</v>
      </c>
      <c r="G6133" s="1">
        <v>122.16</v>
      </c>
      <c r="H6133" s="1">
        <v>42</v>
      </c>
      <c r="I6133" s="1">
        <v>0</v>
      </c>
      <c r="J6133" s="1" t="s">
        <v>808</v>
      </c>
      <c r="K6133" s="9" t="str">
        <f t="shared" si="95"/>
        <v>TERCEIRA</v>
      </c>
    </row>
    <row r="6134" spans="1:11" ht="15" customHeight="1">
      <c r="A6134" s="1">
        <v>8</v>
      </c>
      <c r="B6134" s="1">
        <v>7801</v>
      </c>
      <c r="C6134" s="1" t="s">
        <v>53</v>
      </c>
      <c r="D6134" s="1" t="s">
        <v>2865</v>
      </c>
      <c r="E6134" s="1" t="s">
        <v>2866</v>
      </c>
      <c r="F6134" s="1">
        <v>7437</v>
      </c>
      <c r="G6134" s="1">
        <v>121.17</v>
      </c>
      <c r="H6134" s="1">
        <v>61</v>
      </c>
      <c r="I6134" s="1">
        <v>0</v>
      </c>
      <c r="J6134" s="1" t="s">
        <v>808</v>
      </c>
      <c r="K6134" s="9" t="str">
        <f t="shared" si="95"/>
        <v>TERCEIRA</v>
      </c>
    </row>
    <row r="6135" spans="1:11" ht="15" customHeight="1">
      <c r="A6135" s="1">
        <v>8</v>
      </c>
      <c r="B6135" s="1">
        <v>7801</v>
      </c>
      <c r="C6135" s="1" t="s">
        <v>53</v>
      </c>
      <c r="D6135" s="1" t="s">
        <v>2867</v>
      </c>
      <c r="E6135" s="1" t="s">
        <v>2868</v>
      </c>
      <c r="F6135" s="1">
        <v>1815</v>
      </c>
      <c r="G6135" s="1">
        <v>28.75</v>
      </c>
      <c r="H6135" s="1">
        <v>63</v>
      </c>
      <c r="I6135" s="1">
        <v>0</v>
      </c>
      <c r="J6135" s="1" t="s">
        <v>808</v>
      </c>
      <c r="K6135" s="9" t="str">
        <f t="shared" si="95"/>
        <v>TERCEIRA</v>
      </c>
    </row>
    <row r="6136" spans="1:11" ht="15" customHeight="1">
      <c r="A6136" s="1">
        <v>8</v>
      </c>
      <c r="B6136" s="1">
        <v>7801</v>
      </c>
      <c r="C6136" s="1" t="s">
        <v>53</v>
      </c>
      <c r="D6136" s="1" t="s">
        <v>2869</v>
      </c>
      <c r="E6136" s="1" t="s">
        <v>2870</v>
      </c>
      <c r="F6136" s="1">
        <v>8001</v>
      </c>
      <c r="G6136" s="1">
        <v>103.48</v>
      </c>
      <c r="H6136" s="1">
        <v>77</v>
      </c>
      <c r="I6136" s="1">
        <v>0</v>
      </c>
      <c r="J6136" s="1" t="s">
        <v>808</v>
      </c>
      <c r="K6136" s="9" t="str">
        <f t="shared" si="95"/>
        <v>TERCEIRA</v>
      </c>
    </row>
    <row r="6137" spans="1:11" ht="15" customHeight="1">
      <c r="A6137" s="1">
        <v>8</v>
      </c>
      <c r="B6137" s="1">
        <v>7801</v>
      </c>
      <c r="C6137" s="1" t="s">
        <v>53</v>
      </c>
      <c r="D6137" s="1" t="s">
        <v>2871</v>
      </c>
      <c r="E6137" s="1" t="s">
        <v>2872</v>
      </c>
      <c r="F6137" s="1">
        <v>6470</v>
      </c>
      <c r="G6137" s="1">
        <v>120.67</v>
      </c>
      <c r="H6137" s="1">
        <v>54</v>
      </c>
      <c r="I6137" s="1">
        <v>0</v>
      </c>
      <c r="J6137" s="1" t="s">
        <v>808</v>
      </c>
      <c r="K6137" s="9" t="str">
        <f t="shared" si="95"/>
        <v>TERCEIRA</v>
      </c>
    </row>
    <row r="6138" spans="1:11" ht="15" customHeight="1">
      <c r="A6138" s="1">
        <v>8</v>
      </c>
      <c r="B6138" s="1">
        <v>7801</v>
      </c>
      <c r="C6138" s="1" t="s">
        <v>53</v>
      </c>
      <c r="D6138" s="1" t="s">
        <v>2873</v>
      </c>
      <c r="E6138" s="1" t="s">
        <v>2874</v>
      </c>
      <c r="F6138" s="1">
        <v>8214</v>
      </c>
      <c r="G6138" s="1">
        <v>113.98</v>
      </c>
      <c r="H6138" s="1">
        <v>72</v>
      </c>
      <c r="I6138" s="1">
        <v>0</v>
      </c>
      <c r="J6138" s="1" t="s">
        <v>808</v>
      </c>
      <c r="K6138" s="9" t="str">
        <f t="shared" si="95"/>
        <v>TERCEIRA</v>
      </c>
    </row>
    <row r="6139" spans="1:11" ht="15" customHeight="1">
      <c r="A6139" s="1">
        <v>8</v>
      </c>
      <c r="B6139" s="1">
        <v>7801</v>
      </c>
      <c r="C6139" s="1" t="s">
        <v>53</v>
      </c>
      <c r="D6139" s="1" t="s">
        <v>2881</v>
      </c>
      <c r="E6139" s="1" t="s">
        <v>2882</v>
      </c>
      <c r="F6139" s="1">
        <v>4680</v>
      </c>
      <c r="G6139" s="1">
        <v>87.64</v>
      </c>
      <c r="H6139" s="1">
        <v>53</v>
      </c>
      <c r="I6139" s="1">
        <v>0</v>
      </c>
      <c r="J6139" s="1" t="s">
        <v>808</v>
      </c>
      <c r="K6139" s="9" t="str">
        <f t="shared" si="95"/>
        <v>TERCEIRA</v>
      </c>
    </row>
    <row r="6140" spans="1:11" ht="15" customHeight="1">
      <c r="A6140" s="1">
        <v>8</v>
      </c>
      <c r="B6140" s="1">
        <v>7801</v>
      </c>
      <c r="C6140" s="1" t="s">
        <v>53</v>
      </c>
      <c r="D6140" s="1" t="s">
        <v>2883</v>
      </c>
      <c r="E6140" s="1" t="s">
        <v>2884</v>
      </c>
      <c r="F6140" s="1">
        <v>9433</v>
      </c>
      <c r="G6140" s="1">
        <v>98.17</v>
      </c>
      <c r="H6140" s="1">
        <v>96</v>
      </c>
      <c r="I6140" s="1">
        <v>0</v>
      </c>
      <c r="J6140" s="1" t="s">
        <v>808</v>
      </c>
      <c r="K6140" s="9" t="str">
        <f t="shared" si="95"/>
        <v>TERCEIRA</v>
      </c>
    </row>
    <row r="6141" spans="1:11" ht="15" customHeight="1">
      <c r="A6141" s="1">
        <v>8</v>
      </c>
      <c r="B6141" s="1">
        <v>7801</v>
      </c>
      <c r="C6141" s="1" t="s">
        <v>53</v>
      </c>
      <c r="D6141" s="1" t="s">
        <v>2887</v>
      </c>
      <c r="E6141" s="1" t="s">
        <v>2888</v>
      </c>
      <c r="F6141" s="1">
        <v>6684</v>
      </c>
      <c r="G6141" s="1">
        <v>109.79</v>
      </c>
      <c r="H6141" s="1">
        <v>61</v>
      </c>
      <c r="I6141" s="1">
        <v>0</v>
      </c>
      <c r="J6141" s="1" t="s">
        <v>808</v>
      </c>
      <c r="K6141" s="9" t="str">
        <f t="shared" si="95"/>
        <v>TERCEIRA</v>
      </c>
    </row>
    <row r="6142" spans="1:11" ht="15" customHeight="1">
      <c r="A6142" s="1">
        <v>8</v>
      </c>
      <c r="B6142" s="1">
        <v>7801</v>
      </c>
      <c r="C6142" s="1" t="s">
        <v>53</v>
      </c>
      <c r="D6142" s="1" t="s">
        <v>2889</v>
      </c>
      <c r="E6142" s="1" t="s">
        <v>2890</v>
      </c>
      <c r="F6142" s="1">
        <v>8946</v>
      </c>
      <c r="G6142" s="1">
        <v>113.74</v>
      </c>
      <c r="H6142" s="1">
        <v>79</v>
      </c>
      <c r="I6142" s="1">
        <v>0</v>
      </c>
      <c r="J6142" s="1" t="s">
        <v>808</v>
      </c>
      <c r="K6142" s="9" t="str">
        <f t="shared" si="95"/>
        <v>TERCEIRA</v>
      </c>
    </row>
    <row r="6143" spans="1:11" ht="15" customHeight="1">
      <c r="A6143" s="1">
        <v>8</v>
      </c>
      <c r="B6143" s="1">
        <v>7801</v>
      </c>
      <c r="C6143" s="1" t="s">
        <v>53</v>
      </c>
      <c r="D6143" s="1" t="s">
        <v>2891</v>
      </c>
      <c r="E6143" s="1" t="s">
        <v>2892</v>
      </c>
      <c r="F6143" s="1">
        <v>7023</v>
      </c>
      <c r="G6143" s="1">
        <v>103.37</v>
      </c>
      <c r="H6143" s="1">
        <v>68</v>
      </c>
      <c r="I6143" s="1">
        <v>0</v>
      </c>
      <c r="J6143" s="1" t="s">
        <v>808</v>
      </c>
      <c r="K6143" s="9" t="str">
        <f t="shared" si="95"/>
        <v>TERCEIRA</v>
      </c>
    </row>
    <row r="6144" spans="1:11" ht="15" customHeight="1">
      <c r="A6144" s="1">
        <v>8</v>
      </c>
      <c r="B6144" s="1">
        <v>7801</v>
      </c>
      <c r="C6144" s="1" t="s">
        <v>53</v>
      </c>
      <c r="D6144" s="1" t="s">
        <v>2893</v>
      </c>
      <c r="E6144" s="1" t="s">
        <v>2894</v>
      </c>
      <c r="F6144" s="1">
        <v>12449</v>
      </c>
      <c r="G6144" s="1">
        <v>123.48</v>
      </c>
      <c r="H6144" s="1">
        <v>101</v>
      </c>
      <c r="I6144" s="1">
        <v>0</v>
      </c>
      <c r="J6144" s="1" t="s">
        <v>808</v>
      </c>
      <c r="K6144" s="9" t="str">
        <f t="shared" si="95"/>
        <v>TERCEIRA</v>
      </c>
    </row>
    <row r="6145" spans="1:11" ht="15" customHeight="1">
      <c r="A6145" s="1">
        <v>8</v>
      </c>
      <c r="B6145" s="1">
        <v>7801</v>
      </c>
      <c r="C6145" s="1" t="s">
        <v>53</v>
      </c>
      <c r="D6145" s="1" t="s">
        <v>2895</v>
      </c>
      <c r="E6145" s="1" t="s">
        <v>2896</v>
      </c>
      <c r="F6145" s="1">
        <v>11868</v>
      </c>
      <c r="G6145" s="1">
        <v>152.36000000000001</v>
      </c>
      <c r="H6145" s="1">
        <v>78</v>
      </c>
      <c r="I6145" s="1">
        <v>0</v>
      </c>
      <c r="J6145" s="1" t="s">
        <v>808</v>
      </c>
      <c r="K6145" s="9" t="str">
        <f t="shared" si="95"/>
        <v>TERCEIRA</v>
      </c>
    </row>
    <row r="6146" spans="1:11" ht="15" customHeight="1">
      <c r="A6146" s="1">
        <v>8</v>
      </c>
      <c r="B6146" s="1">
        <v>7801</v>
      </c>
      <c r="C6146" s="1" t="s">
        <v>53</v>
      </c>
      <c r="D6146" s="1" t="s">
        <v>2897</v>
      </c>
      <c r="E6146" s="1" t="s">
        <v>2898</v>
      </c>
      <c r="F6146" s="1">
        <v>1513</v>
      </c>
      <c r="G6146" s="1">
        <v>42.01</v>
      </c>
      <c r="H6146" s="1">
        <v>36</v>
      </c>
      <c r="I6146" s="1">
        <v>0</v>
      </c>
      <c r="J6146" s="1" t="s">
        <v>808</v>
      </c>
      <c r="K6146" s="9" t="str">
        <f t="shared" ref="K6146:K6208" si="96">IF(J6146&lt;&gt;"",IF(OR(UPPER(J6146)="TERCEIRO",UPPER(J6146)="TERCEIRA"),"TERCEIRA",IF(UPPER(J6146)="GPA","GPA",J6146)),IF(LEFT(D6146,1)="T","TERCEIRA","GPA"))</f>
        <v>TERCEIRA</v>
      </c>
    </row>
    <row r="6147" spans="1:11" ht="15" customHeight="1">
      <c r="A6147" s="1">
        <v>8</v>
      </c>
      <c r="B6147" s="1">
        <v>7801</v>
      </c>
      <c r="C6147" s="1" t="s">
        <v>53</v>
      </c>
      <c r="D6147" s="1" t="s">
        <v>2899</v>
      </c>
      <c r="E6147" s="1" t="s">
        <v>2900</v>
      </c>
      <c r="F6147" s="1">
        <v>4937</v>
      </c>
      <c r="G6147" s="1">
        <v>62.92</v>
      </c>
      <c r="H6147" s="1">
        <v>78</v>
      </c>
      <c r="I6147" s="1">
        <v>0</v>
      </c>
      <c r="J6147" s="1" t="s">
        <v>808</v>
      </c>
      <c r="K6147" s="9" t="str">
        <f t="shared" si="96"/>
        <v>TERCEIRA</v>
      </c>
    </row>
    <row r="6148" spans="1:11" ht="15" customHeight="1">
      <c r="A6148" s="1">
        <v>8</v>
      </c>
      <c r="B6148" s="1">
        <v>7801</v>
      </c>
      <c r="C6148" s="1" t="s">
        <v>53</v>
      </c>
      <c r="D6148" s="1" t="s">
        <v>2901</v>
      </c>
      <c r="E6148" s="1" t="s">
        <v>2902</v>
      </c>
      <c r="F6148" s="1">
        <v>15340</v>
      </c>
      <c r="G6148" s="1">
        <v>156.68</v>
      </c>
      <c r="H6148" s="1">
        <v>98</v>
      </c>
      <c r="I6148" s="1">
        <v>0</v>
      </c>
      <c r="J6148" s="1" t="s">
        <v>808</v>
      </c>
      <c r="K6148" s="9" t="str">
        <f t="shared" si="96"/>
        <v>TERCEIRA</v>
      </c>
    </row>
    <row r="6149" spans="1:11" ht="15" customHeight="1">
      <c r="A6149" s="1">
        <v>8</v>
      </c>
      <c r="B6149" s="1">
        <v>7801</v>
      </c>
      <c r="C6149" s="1" t="s">
        <v>53</v>
      </c>
      <c r="D6149" s="1" t="s">
        <v>2903</v>
      </c>
      <c r="E6149" s="1" t="s">
        <v>2904</v>
      </c>
      <c r="F6149" s="1">
        <v>269</v>
      </c>
      <c r="G6149" s="1">
        <v>6.66</v>
      </c>
      <c r="H6149" s="1">
        <v>40</v>
      </c>
      <c r="I6149" s="1">
        <v>0</v>
      </c>
      <c r="J6149" s="1" t="s">
        <v>808</v>
      </c>
      <c r="K6149" s="9" t="str">
        <f t="shared" si="96"/>
        <v>TERCEIRA</v>
      </c>
    </row>
    <row r="6150" spans="1:11" ht="15" customHeight="1">
      <c r="A6150" s="1">
        <v>8</v>
      </c>
      <c r="B6150" s="1">
        <v>7801</v>
      </c>
      <c r="C6150" s="1" t="s">
        <v>53</v>
      </c>
      <c r="D6150" s="1" t="s">
        <v>2905</v>
      </c>
      <c r="E6150" s="1" t="s">
        <v>2906</v>
      </c>
      <c r="F6150" s="1">
        <v>8126</v>
      </c>
      <c r="G6150" s="1">
        <v>97.37</v>
      </c>
      <c r="H6150" s="1">
        <v>83</v>
      </c>
      <c r="I6150" s="1">
        <v>0</v>
      </c>
      <c r="J6150" s="1" t="s">
        <v>808</v>
      </c>
      <c r="K6150" s="9" t="str">
        <f t="shared" si="96"/>
        <v>TERCEIRA</v>
      </c>
    </row>
    <row r="6151" spans="1:11" ht="15" customHeight="1">
      <c r="A6151" s="1">
        <v>8</v>
      </c>
      <c r="B6151" s="1">
        <v>7801</v>
      </c>
      <c r="C6151" s="1" t="s">
        <v>53</v>
      </c>
      <c r="D6151" s="1" t="s">
        <v>2907</v>
      </c>
      <c r="E6151" s="1" t="s">
        <v>2908</v>
      </c>
      <c r="F6151" s="1">
        <v>6364</v>
      </c>
      <c r="G6151" s="1">
        <v>63.12</v>
      </c>
      <c r="H6151" s="1">
        <v>101</v>
      </c>
      <c r="I6151" s="1">
        <v>0</v>
      </c>
      <c r="J6151" s="1" t="s">
        <v>808</v>
      </c>
      <c r="K6151" s="9" t="str">
        <f t="shared" si="96"/>
        <v>TERCEIRA</v>
      </c>
    </row>
    <row r="6152" spans="1:11" ht="15" customHeight="1">
      <c r="A6152" s="1">
        <v>8</v>
      </c>
      <c r="B6152" s="1">
        <v>7801</v>
      </c>
      <c r="C6152" s="1" t="s">
        <v>53</v>
      </c>
      <c r="D6152" s="1" t="s">
        <v>2909</v>
      </c>
      <c r="E6152" s="1" t="s">
        <v>2910</v>
      </c>
      <c r="F6152" s="1">
        <v>7714</v>
      </c>
      <c r="G6152" s="1">
        <v>98.33</v>
      </c>
      <c r="H6152" s="1">
        <v>78</v>
      </c>
      <c r="I6152" s="1">
        <v>0</v>
      </c>
      <c r="J6152" s="1" t="s">
        <v>808</v>
      </c>
      <c r="K6152" s="9" t="str">
        <f t="shared" si="96"/>
        <v>TERCEIRA</v>
      </c>
    </row>
    <row r="6153" spans="1:11" ht="15" customHeight="1">
      <c r="A6153" s="1">
        <v>8</v>
      </c>
      <c r="B6153" s="1">
        <v>7801</v>
      </c>
      <c r="C6153" s="1" t="s">
        <v>53</v>
      </c>
      <c r="D6153" s="1" t="s">
        <v>2911</v>
      </c>
      <c r="E6153" s="1" t="s">
        <v>2912</v>
      </c>
      <c r="F6153" s="1">
        <v>15248</v>
      </c>
      <c r="G6153" s="1">
        <v>140.54</v>
      </c>
      <c r="H6153" s="1">
        <v>108</v>
      </c>
      <c r="I6153" s="1">
        <v>0</v>
      </c>
      <c r="J6153" s="1" t="s">
        <v>808</v>
      </c>
      <c r="K6153" s="9" t="str">
        <f t="shared" si="96"/>
        <v>TERCEIRA</v>
      </c>
    </row>
    <row r="6154" spans="1:11" ht="15" customHeight="1">
      <c r="A6154" s="1">
        <v>8</v>
      </c>
      <c r="B6154" s="1">
        <v>7801</v>
      </c>
      <c r="C6154" s="1" t="s">
        <v>53</v>
      </c>
      <c r="D6154" s="1" t="s">
        <v>2913</v>
      </c>
      <c r="E6154" s="1" t="s">
        <v>2914</v>
      </c>
      <c r="F6154" s="1">
        <v>708</v>
      </c>
      <c r="G6154" s="1">
        <v>6.06</v>
      </c>
      <c r="H6154" s="1">
        <v>117</v>
      </c>
      <c r="I6154" s="1">
        <v>0</v>
      </c>
      <c r="J6154" s="1" t="s">
        <v>808</v>
      </c>
      <c r="K6154" s="9" t="str">
        <f t="shared" si="96"/>
        <v>TERCEIRA</v>
      </c>
    </row>
    <row r="6155" spans="1:11" ht="15" customHeight="1">
      <c r="A6155" s="1">
        <v>8</v>
      </c>
      <c r="B6155" s="1">
        <v>7801</v>
      </c>
      <c r="C6155" s="1" t="s">
        <v>53</v>
      </c>
      <c r="D6155" s="1" t="s">
        <v>2917</v>
      </c>
      <c r="E6155" s="1" t="s">
        <v>2918</v>
      </c>
      <c r="F6155" s="1">
        <v>390</v>
      </c>
      <c r="G6155" s="1">
        <v>9.83</v>
      </c>
      <c r="H6155" s="1">
        <v>40</v>
      </c>
      <c r="I6155" s="1">
        <v>0</v>
      </c>
      <c r="J6155" s="1" t="s">
        <v>808</v>
      </c>
      <c r="K6155" s="9" t="str">
        <f t="shared" si="96"/>
        <v>TERCEIRA</v>
      </c>
    </row>
    <row r="6156" spans="1:11" ht="15" customHeight="1">
      <c r="A6156" s="1">
        <v>8</v>
      </c>
      <c r="B6156" s="1">
        <v>7801</v>
      </c>
      <c r="C6156" s="1" t="s">
        <v>53</v>
      </c>
      <c r="D6156" s="1" t="s">
        <v>2919</v>
      </c>
      <c r="E6156" s="1" t="s">
        <v>2920</v>
      </c>
      <c r="F6156" s="1">
        <v>8368</v>
      </c>
      <c r="G6156" s="1">
        <v>121.1</v>
      </c>
      <c r="H6156" s="1">
        <v>69</v>
      </c>
      <c r="I6156" s="1">
        <v>0</v>
      </c>
      <c r="J6156" s="1" t="s">
        <v>808</v>
      </c>
      <c r="K6156" s="9" t="str">
        <f t="shared" si="96"/>
        <v>TERCEIRA</v>
      </c>
    </row>
    <row r="6157" spans="1:11" ht="15" customHeight="1">
      <c r="A6157" s="1">
        <v>8</v>
      </c>
      <c r="B6157" s="1">
        <v>7801</v>
      </c>
      <c r="C6157" s="1" t="s">
        <v>53</v>
      </c>
      <c r="D6157" s="1" t="s">
        <v>2921</v>
      </c>
      <c r="E6157" s="1" t="s">
        <v>2922</v>
      </c>
      <c r="F6157" s="1">
        <v>9195</v>
      </c>
      <c r="G6157" s="1">
        <v>119.42</v>
      </c>
      <c r="H6157" s="1">
        <v>77</v>
      </c>
      <c r="I6157" s="1">
        <v>0</v>
      </c>
      <c r="J6157" s="1" t="s">
        <v>808</v>
      </c>
      <c r="K6157" s="9" t="str">
        <f t="shared" si="96"/>
        <v>TERCEIRA</v>
      </c>
    </row>
    <row r="6158" spans="1:11" ht="15" customHeight="1">
      <c r="A6158" s="1">
        <v>8</v>
      </c>
      <c r="B6158" s="1">
        <v>7801</v>
      </c>
      <c r="C6158" s="1" t="s">
        <v>53</v>
      </c>
      <c r="D6158" s="1" t="s">
        <v>2925</v>
      </c>
      <c r="E6158" s="1" t="s">
        <v>2926</v>
      </c>
      <c r="F6158" s="1">
        <v>6971</v>
      </c>
      <c r="G6158" s="1">
        <v>95.51</v>
      </c>
      <c r="H6158" s="1">
        <v>73</v>
      </c>
      <c r="I6158" s="1">
        <v>0</v>
      </c>
      <c r="J6158" s="1" t="s">
        <v>808</v>
      </c>
      <c r="K6158" s="9" t="str">
        <f t="shared" si="96"/>
        <v>TERCEIRA</v>
      </c>
    </row>
    <row r="6159" spans="1:11" ht="15" customHeight="1">
      <c r="A6159" s="1">
        <v>8</v>
      </c>
      <c r="B6159" s="1">
        <v>7801</v>
      </c>
      <c r="C6159" s="1" t="s">
        <v>53</v>
      </c>
      <c r="D6159" s="1" t="s">
        <v>2929</v>
      </c>
      <c r="E6159" s="1" t="s">
        <v>2930</v>
      </c>
      <c r="F6159" s="1">
        <v>1185</v>
      </c>
      <c r="G6159" s="1">
        <v>23.34</v>
      </c>
      <c r="H6159" s="1">
        <v>51</v>
      </c>
      <c r="I6159" s="1">
        <v>0</v>
      </c>
      <c r="J6159" s="1" t="s">
        <v>808</v>
      </c>
      <c r="K6159" s="9" t="str">
        <f t="shared" si="96"/>
        <v>TERCEIRA</v>
      </c>
    </row>
    <row r="6160" spans="1:11" ht="15" customHeight="1">
      <c r="A6160" s="1">
        <v>8</v>
      </c>
      <c r="B6160" s="1">
        <v>7801</v>
      </c>
      <c r="C6160" s="1" t="s">
        <v>53</v>
      </c>
      <c r="D6160" s="1" t="s">
        <v>2931</v>
      </c>
      <c r="E6160" s="1" t="s">
        <v>2932</v>
      </c>
      <c r="F6160" s="1">
        <v>11116</v>
      </c>
      <c r="G6160" s="1">
        <v>123.51</v>
      </c>
      <c r="H6160" s="1">
        <v>90</v>
      </c>
      <c r="I6160" s="1">
        <v>0</v>
      </c>
      <c r="J6160" s="1" t="s">
        <v>808</v>
      </c>
      <c r="K6160" s="9" t="str">
        <f t="shared" si="96"/>
        <v>TERCEIRA</v>
      </c>
    </row>
    <row r="6161" spans="1:11" ht="15" customHeight="1">
      <c r="A6161" s="1">
        <v>8</v>
      </c>
      <c r="B6161" s="1">
        <v>7801</v>
      </c>
      <c r="C6161" s="1" t="s">
        <v>53</v>
      </c>
      <c r="D6161" s="1" t="s">
        <v>2933</v>
      </c>
      <c r="E6161" s="1" t="s">
        <v>2934</v>
      </c>
      <c r="F6161" s="1">
        <v>17</v>
      </c>
      <c r="G6161" s="1">
        <v>0.31</v>
      </c>
      <c r="H6161" s="1">
        <v>55</v>
      </c>
      <c r="I6161" s="1">
        <v>0</v>
      </c>
      <c r="J6161" s="1" t="s">
        <v>808</v>
      </c>
      <c r="K6161" s="9" t="str">
        <f t="shared" si="96"/>
        <v>TERCEIRA</v>
      </c>
    </row>
    <row r="6162" spans="1:11" ht="15" customHeight="1">
      <c r="A6162" s="1">
        <v>8</v>
      </c>
      <c r="B6162" s="1">
        <v>7801</v>
      </c>
      <c r="C6162" s="1" t="s">
        <v>53</v>
      </c>
      <c r="D6162" s="1" t="s">
        <v>2935</v>
      </c>
      <c r="E6162" s="1" t="s">
        <v>2936</v>
      </c>
      <c r="F6162" s="1">
        <v>8946</v>
      </c>
      <c r="G6162" s="1">
        <v>112.9</v>
      </c>
      <c r="H6162" s="1">
        <v>79</v>
      </c>
      <c r="I6162" s="1">
        <v>0</v>
      </c>
      <c r="J6162" s="1" t="s">
        <v>808</v>
      </c>
      <c r="K6162" s="9" t="str">
        <f t="shared" si="96"/>
        <v>TERCEIRA</v>
      </c>
    </row>
    <row r="6163" spans="1:11" ht="15" customHeight="1">
      <c r="A6163" s="1">
        <v>8</v>
      </c>
      <c r="B6163" s="1">
        <v>7801</v>
      </c>
      <c r="C6163" s="1" t="s">
        <v>53</v>
      </c>
      <c r="D6163" s="1" t="s">
        <v>2939</v>
      </c>
      <c r="E6163" s="1" t="s">
        <v>2940</v>
      </c>
      <c r="F6163" s="1">
        <v>11310</v>
      </c>
      <c r="G6163" s="1">
        <v>131.02000000000001</v>
      </c>
      <c r="H6163" s="1">
        <v>86</v>
      </c>
      <c r="I6163" s="1">
        <v>0</v>
      </c>
      <c r="J6163" s="1" t="s">
        <v>808</v>
      </c>
      <c r="K6163" s="9" t="str">
        <f t="shared" si="96"/>
        <v>TERCEIRA</v>
      </c>
    </row>
    <row r="6164" spans="1:11" ht="15" customHeight="1">
      <c r="A6164" s="1">
        <v>8</v>
      </c>
      <c r="B6164" s="1">
        <v>7801</v>
      </c>
      <c r="C6164" s="1" t="s">
        <v>53</v>
      </c>
      <c r="D6164" s="1" t="s">
        <v>2941</v>
      </c>
      <c r="E6164" s="1" t="s">
        <v>2942</v>
      </c>
      <c r="F6164" s="1">
        <v>6206</v>
      </c>
      <c r="G6164" s="1">
        <v>127.69</v>
      </c>
      <c r="H6164" s="1">
        <v>49</v>
      </c>
      <c r="I6164" s="1">
        <v>0</v>
      </c>
      <c r="J6164" s="1" t="s">
        <v>808</v>
      </c>
      <c r="K6164" s="9" t="str">
        <f t="shared" si="96"/>
        <v>TERCEIRA</v>
      </c>
    </row>
    <row r="6165" spans="1:11" ht="15" customHeight="1">
      <c r="A6165" s="1">
        <v>8</v>
      </c>
      <c r="B6165" s="1">
        <v>7801</v>
      </c>
      <c r="C6165" s="1" t="s">
        <v>53</v>
      </c>
      <c r="D6165" s="1" t="s">
        <v>2943</v>
      </c>
      <c r="E6165" s="1" t="s">
        <v>2944</v>
      </c>
      <c r="F6165" s="1">
        <v>6859</v>
      </c>
      <c r="G6165" s="1">
        <v>110.41</v>
      </c>
      <c r="H6165" s="1">
        <v>62</v>
      </c>
      <c r="I6165" s="1">
        <v>0</v>
      </c>
      <c r="J6165" s="1" t="s">
        <v>808</v>
      </c>
      <c r="K6165" s="9" t="str">
        <f t="shared" si="96"/>
        <v>TERCEIRA</v>
      </c>
    </row>
    <row r="6166" spans="1:11" ht="15" customHeight="1">
      <c r="A6166" s="1">
        <v>8</v>
      </c>
      <c r="B6166" s="1">
        <v>7801</v>
      </c>
      <c r="C6166" s="1" t="s">
        <v>53</v>
      </c>
      <c r="D6166" s="1" t="s">
        <v>2945</v>
      </c>
      <c r="E6166" s="1" t="s">
        <v>2946</v>
      </c>
      <c r="F6166" s="1">
        <v>7699</v>
      </c>
      <c r="G6166" s="1">
        <v>126.7</v>
      </c>
      <c r="H6166" s="1">
        <v>61</v>
      </c>
      <c r="I6166" s="1">
        <v>0</v>
      </c>
      <c r="J6166" s="1" t="s">
        <v>808</v>
      </c>
      <c r="K6166" s="9" t="str">
        <f t="shared" si="96"/>
        <v>TERCEIRA</v>
      </c>
    </row>
    <row r="6167" spans="1:11" ht="15" customHeight="1">
      <c r="A6167" s="1">
        <v>8</v>
      </c>
      <c r="B6167" s="1">
        <v>7801</v>
      </c>
      <c r="C6167" s="1" t="s">
        <v>53</v>
      </c>
      <c r="D6167" s="1" t="s">
        <v>2949</v>
      </c>
      <c r="E6167" s="1" t="s">
        <v>2950</v>
      </c>
      <c r="F6167" s="1">
        <v>7084</v>
      </c>
      <c r="G6167" s="1">
        <v>110.42</v>
      </c>
      <c r="H6167" s="1">
        <v>64</v>
      </c>
      <c r="I6167" s="1">
        <v>0</v>
      </c>
      <c r="J6167" s="1" t="s">
        <v>808</v>
      </c>
      <c r="K6167" s="9" t="str">
        <f t="shared" si="96"/>
        <v>TERCEIRA</v>
      </c>
    </row>
    <row r="6168" spans="1:11" ht="15" customHeight="1">
      <c r="A6168" s="1">
        <v>8</v>
      </c>
      <c r="B6168" s="1">
        <v>7801</v>
      </c>
      <c r="C6168" s="1" t="s">
        <v>53</v>
      </c>
      <c r="D6168" s="1" t="s">
        <v>2951</v>
      </c>
      <c r="E6168" s="1" t="s">
        <v>2952</v>
      </c>
      <c r="F6168" s="1">
        <v>5450</v>
      </c>
      <c r="G6168" s="1">
        <v>161.01</v>
      </c>
      <c r="H6168" s="1">
        <v>34</v>
      </c>
      <c r="I6168" s="1">
        <v>0</v>
      </c>
      <c r="J6168" s="1" t="s">
        <v>808</v>
      </c>
      <c r="K6168" s="9" t="str">
        <f t="shared" si="96"/>
        <v>TERCEIRA</v>
      </c>
    </row>
    <row r="6169" spans="1:11" ht="15" customHeight="1">
      <c r="A6169" s="1">
        <v>8</v>
      </c>
      <c r="B6169" s="1">
        <v>7801</v>
      </c>
      <c r="C6169" s="1" t="s">
        <v>53</v>
      </c>
      <c r="D6169" s="1" t="s">
        <v>2953</v>
      </c>
      <c r="E6169" s="1" t="s">
        <v>2954</v>
      </c>
      <c r="F6169" s="1">
        <v>4499</v>
      </c>
      <c r="G6169" s="1">
        <v>139.15</v>
      </c>
      <c r="H6169" s="1">
        <v>32</v>
      </c>
      <c r="I6169" s="1">
        <v>0</v>
      </c>
      <c r="J6169" s="1" t="s">
        <v>808</v>
      </c>
      <c r="K6169" s="9" t="str">
        <f t="shared" si="96"/>
        <v>TERCEIRA</v>
      </c>
    </row>
    <row r="6170" spans="1:11" ht="15" customHeight="1">
      <c r="A6170" s="1">
        <v>8</v>
      </c>
      <c r="B6170" s="1">
        <v>7801</v>
      </c>
      <c r="C6170" s="1" t="s">
        <v>53</v>
      </c>
      <c r="D6170" s="1" t="s">
        <v>2955</v>
      </c>
      <c r="E6170" s="1" t="s">
        <v>2956</v>
      </c>
      <c r="F6170" s="1">
        <v>6355</v>
      </c>
      <c r="G6170" s="1">
        <v>133.93</v>
      </c>
      <c r="H6170" s="1">
        <v>47</v>
      </c>
      <c r="I6170" s="1">
        <v>0</v>
      </c>
      <c r="J6170" s="1" t="s">
        <v>808</v>
      </c>
      <c r="K6170" s="9" t="str">
        <f t="shared" si="96"/>
        <v>TERCEIRA</v>
      </c>
    </row>
    <row r="6171" spans="1:11" ht="15" customHeight="1">
      <c r="A6171" s="1">
        <v>8</v>
      </c>
      <c r="B6171" s="1">
        <v>7801</v>
      </c>
      <c r="C6171" s="1" t="s">
        <v>53</v>
      </c>
      <c r="D6171" s="1" t="s">
        <v>2957</v>
      </c>
      <c r="E6171" s="1" t="s">
        <v>2958</v>
      </c>
      <c r="F6171" s="1">
        <v>6606</v>
      </c>
      <c r="G6171" s="1">
        <v>87.72</v>
      </c>
      <c r="H6171" s="1">
        <v>75</v>
      </c>
      <c r="I6171" s="1">
        <v>0</v>
      </c>
      <c r="J6171" s="1" t="s">
        <v>808</v>
      </c>
      <c r="K6171" s="9" t="str">
        <f t="shared" si="96"/>
        <v>TERCEIRA</v>
      </c>
    </row>
    <row r="6172" spans="1:11" ht="15" customHeight="1">
      <c r="A6172" s="1">
        <v>8</v>
      </c>
      <c r="B6172" s="1">
        <v>7801</v>
      </c>
      <c r="C6172" s="1" t="s">
        <v>53</v>
      </c>
      <c r="D6172" s="1" t="s">
        <v>2959</v>
      </c>
      <c r="E6172" s="1" t="s">
        <v>2960</v>
      </c>
      <c r="F6172" s="1">
        <v>5336</v>
      </c>
      <c r="G6172" s="1">
        <v>74.959999999999994</v>
      </c>
      <c r="H6172" s="1">
        <v>71</v>
      </c>
      <c r="I6172" s="1">
        <v>0</v>
      </c>
      <c r="J6172" s="1" t="s">
        <v>808</v>
      </c>
      <c r="K6172" s="9" t="str">
        <f t="shared" si="96"/>
        <v>TERCEIRA</v>
      </c>
    </row>
    <row r="6173" spans="1:11" ht="15" customHeight="1">
      <c r="A6173" s="1">
        <v>8</v>
      </c>
      <c r="B6173" s="1">
        <v>7801</v>
      </c>
      <c r="C6173" s="1" t="s">
        <v>53</v>
      </c>
      <c r="D6173" s="1" t="s">
        <v>2963</v>
      </c>
      <c r="E6173" s="1" t="s">
        <v>2964</v>
      </c>
      <c r="F6173" s="1">
        <v>9420</v>
      </c>
      <c r="G6173" s="1">
        <v>149.74</v>
      </c>
      <c r="H6173" s="1">
        <v>63</v>
      </c>
      <c r="I6173" s="1">
        <v>0</v>
      </c>
      <c r="J6173" s="1" t="s">
        <v>808</v>
      </c>
      <c r="K6173" s="9" t="str">
        <f t="shared" si="96"/>
        <v>TERCEIRA</v>
      </c>
    </row>
    <row r="6174" spans="1:11" ht="15" customHeight="1">
      <c r="A6174" s="1">
        <v>8</v>
      </c>
      <c r="B6174" s="1">
        <v>7801</v>
      </c>
      <c r="C6174" s="1" t="s">
        <v>53</v>
      </c>
      <c r="D6174" s="1" t="s">
        <v>2965</v>
      </c>
      <c r="E6174" s="1" t="s">
        <v>2966</v>
      </c>
      <c r="F6174" s="1">
        <v>17924</v>
      </c>
      <c r="G6174" s="1">
        <v>125.84</v>
      </c>
      <c r="H6174" s="1">
        <v>142</v>
      </c>
      <c r="I6174" s="1">
        <v>0</v>
      </c>
      <c r="J6174" s="1" t="s">
        <v>808</v>
      </c>
      <c r="K6174" s="9" t="str">
        <f t="shared" si="96"/>
        <v>TERCEIRA</v>
      </c>
    </row>
    <row r="6175" spans="1:11" ht="15" customHeight="1">
      <c r="A6175" s="1">
        <v>8</v>
      </c>
      <c r="B6175" s="1">
        <v>7801</v>
      </c>
      <c r="C6175" s="1" t="s">
        <v>53</v>
      </c>
      <c r="D6175" s="1" t="s">
        <v>2967</v>
      </c>
      <c r="E6175" s="1" t="s">
        <v>2968</v>
      </c>
      <c r="F6175" s="1">
        <v>8724</v>
      </c>
      <c r="G6175" s="1">
        <v>111.67</v>
      </c>
      <c r="H6175" s="1">
        <v>78</v>
      </c>
      <c r="I6175" s="1">
        <v>0</v>
      </c>
      <c r="J6175" s="1" t="s">
        <v>808</v>
      </c>
      <c r="K6175" s="9" t="str">
        <f t="shared" si="96"/>
        <v>TERCEIRA</v>
      </c>
    </row>
    <row r="6176" spans="1:11" ht="15" customHeight="1">
      <c r="A6176" s="1">
        <v>8</v>
      </c>
      <c r="B6176" s="1">
        <v>7801</v>
      </c>
      <c r="C6176" s="1" t="s">
        <v>53</v>
      </c>
      <c r="D6176" s="1" t="s">
        <v>2971</v>
      </c>
      <c r="E6176" s="1" t="s">
        <v>2972</v>
      </c>
      <c r="F6176" s="1">
        <v>7263</v>
      </c>
      <c r="G6176" s="1">
        <v>112.71</v>
      </c>
      <c r="H6176" s="1">
        <v>64</v>
      </c>
      <c r="I6176" s="1">
        <v>0</v>
      </c>
      <c r="J6176" s="1" t="s">
        <v>808</v>
      </c>
      <c r="K6176" s="9" t="str">
        <f t="shared" si="96"/>
        <v>TERCEIRA</v>
      </c>
    </row>
    <row r="6177" spans="1:11" ht="15" customHeight="1">
      <c r="A6177" s="1">
        <v>8</v>
      </c>
      <c r="B6177" s="1">
        <v>7801</v>
      </c>
      <c r="C6177" s="1" t="s">
        <v>53</v>
      </c>
      <c r="D6177" s="1" t="s">
        <v>2973</v>
      </c>
      <c r="E6177" s="1" t="s">
        <v>2974</v>
      </c>
      <c r="F6177" s="1">
        <v>5865</v>
      </c>
      <c r="G6177" s="1">
        <v>73.69</v>
      </c>
      <c r="H6177" s="1">
        <v>80</v>
      </c>
      <c r="I6177" s="1">
        <v>0</v>
      </c>
      <c r="J6177" s="1" t="s">
        <v>808</v>
      </c>
      <c r="K6177" s="9" t="str">
        <f t="shared" si="96"/>
        <v>TERCEIRA</v>
      </c>
    </row>
    <row r="6178" spans="1:11" ht="15" customHeight="1">
      <c r="A6178" s="1">
        <v>8</v>
      </c>
      <c r="B6178" s="1">
        <v>7801</v>
      </c>
      <c r="C6178" s="1" t="s">
        <v>53</v>
      </c>
      <c r="D6178" s="1" t="s">
        <v>2977</v>
      </c>
      <c r="E6178" s="1" t="s">
        <v>2978</v>
      </c>
      <c r="F6178" s="1">
        <v>6473</v>
      </c>
      <c r="G6178" s="1">
        <v>113.48</v>
      </c>
      <c r="H6178" s="1">
        <v>57</v>
      </c>
      <c r="I6178" s="1">
        <v>0</v>
      </c>
      <c r="J6178" s="1" t="s">
        <v>808</v>
      </c>
      <c r="K6178" s="9" t="str">
        <f t="shared" si="96"/>
        <v>TERCEIRA</v>
      </c>
    </row>
    <row r="6179" spans="1:11" ht="15" customHeight="1">
      <c r="A6179" s="1">
        <v>8</v>
      </c>
      <c r="B6179" s="1">
        <v>7801</v>
      </c>
      <c r="C6179" s="1" t="s">
        <v>53</v>
      </c>
      <c r="D6179" s="1" t="s">
        <v>2979</v>
      </c>
      <c r="E6179" s="1" t="s">
        <v>2980</v>
      </c>
      <c r="F6179" s="1">
        <v>3148</v>
      </c>
      <c r="G6179" s="1">
        <v>62.88</v>
      </c>
      <c r="H6179" s="1">
        <v>50</v>
      </c>
      <c r="I6179" s="1">
        <v>0</v>
      </c>
      <c r="J6179" s="1" t="s">
        <v>808</v>
      </c>
      <c r="K6179" s="9" t="str">
        <f t="shared" si="96"/>
        <v>TERCEIRA</v>
      </c>
    </row>
    <row r="6180" spans="1:11" ht="15" customHeight="1">
      <c r="A6180" s="1">
        <v>8</v>
      </c>
      <c r="B6180" s="1">
        <v>7801</v>
      </c>
      <c r="C6180" s="1" t="s">
        <v>53</v>
      </c>
      <c r="D6180" s="1" t="s">
        <v>2981</v>
      </c>
      <c r="E6180" s="1" t="s">
        <v>2982</v>
      </c>
      <c r="F6180" s="1">
        <v>6442</v>
      </c>
      <c r="G6180" s="1">
        <v>118.5</v>
      </c>
      <c r="H6180" s="1">
        <v>54</v>
      </c>
      <c r="I6180" s="1">
        <v>0</v>
      </c>
      <c r="J6180" s="1" t="s">
        <v>808</v>
      </c>
      <c r="K6180" s="9" t="str">
        <f t="shared" si="96"/>
        <v>TERCEIRA</v>
      </c>
    </row>
    <row r="6181" spans="1:11" ht="15" customHeight="1">
      <c r="A6181" s="1">
        <v>8</v>
      </c>
      <c r="B6181" s="1">
        <v>7801</v>
      </c>
      <c r="C6181" s="1" t="s">
        <v>53</v>
      </c>
      <c r="D6181" s="1" t="s">
        <v>2983</v>
      </c>
      <c r="E6181" s="1" t="s">
        <v>2984</v>
      </c>
      <c r="F6181" s="1">
        <v>5617</v>
      </c>
      <c r="G6181" s="1">
        <v>113.61</v>
      </c>
      <c r="H6181" s="1">
        <v>49</v>
      </c>
      <c r="I6181" s="1">
        <v>0</v>
      </c>
      <c r="J6181" s="1" t="s">
        <v>808</v>
      </c>
      <c r="K6181" s="9" t="str">
        <f t="shared" si="96"/>
        <v>TERCEIRA</v>
      </c>
    </row>
    <row r="6182" spans="1:11" ht="15" customHeight="1">
      <c r="A6182" s="1">
        <v>8</v>
      </c>
      <c r="B6182" s="1">
        <v>7801</v>
      </c>
      <c r="C6182" s="1" t="s">
        <v>53</v>
      </c>
      <c r="D6182" s="1" t="s">
        <v>2985</v>
      </c>
      <c r="E6182" s="1" t="s">
        <v>2986</v>
      </c>
      <c r="F6182" s="1">
        <v>4271</v>
      </c>
      <c r="G6182" s="1">
        <v>69.83</v>
      </c>
      <c r="H6182" s="1">
        <v>61</v>
      </c>
      <c r="I6182" s="1">
        <v>0</v>
      </c>
      <c r="J6182" s="1" t="s">
        <v>808</v>
      </c>
      <c r="K6182" s="9" t="str">
        <f t="shared" si="96"/>
        <v>TERCEIRA</v>
      </c>
    </row>
    <row r="6183" spans="1:11" ht="15" customHeight="1">
      <c r="A6183" s="1">
        <v>8</v>
      </c>
      <c r="B6183" s="1">
        <v>7801</v>
      </c>
      <c r="C6183" s="1" t="s">
        <v>53</v>
      </c>
      <c r="D6183" s="1" t="s">
        <v>2987</v>
      </c>
      <c r="E6183" s="1" t="s">
        <v>2988</v>
      </c>
      <c r="F6183" s="1">
        <v>781</v>
      </c>
      <c r="G6183" s="1">
        <v>18.88</v>
      </c>
      <c r="H6183" s="1">
        <v>41</v>
      </c>
      <c r="I6183" s="1">
        <v>0</v>
      </c>
      <c r="J6183" s="1" t="s">
        <v>808</v>
      </c>
      <c r="K6183" s="9" t="str">
        <f t="shared" si="96"/>
        <v>TERCEIRA</v>
      </c>
    </row>
    <row r="6184" spans="1:11" ht="15" customHeight="1">
      <c r="A6184" s="1">
        <v>8</v>
      </c>
      <c r="B6184" s="1">
        <v>7801</v>
      </c>
      <c r="C6184" s="1" t="s">
        <v>53</v>
      </c>
      <c r="D6184" s="1" t="s">
        <v>2989</v>
      </c>
      <c r="E6184" s="1" t="s">
        <v>2990</v>
      </c>
      <c r="F6184" s="1">
        <v>2994</v>
      </c>
      <c r="G6184" s="1">
        <v>61.28</v>
      </c>
      <c r="H6184" s="1">
        <v>49</v>
      </c>
      <c r="I6184" s="1">
        <v>0</v>
      </c>
      <c r="J6184" s="1" t="s">
        <v>808</v>
      </c>
      <c r="K6184" s="9" t="str">
        <f t="shared" si="96"/>
        <v>TERCEIRA</v>
      </c>
    </row>
    <row r="6185" spans="1:11" ht="15" customHeight="1">
      <c r="A6185" s="1">
        <v>8</v>
      </c>
      <c r="B6185" s="1">
        <v>7801</v>
      </c>
      <c r="C6185" s="1" t="s">
        <v>53</v>
      </c>
      <c r="D6185" s="1" t="s">
        <v>2991</v>
      </c>
      <c r="E6185" s="1" t="s">
        <v>2992</v>
      </c>
      <c r="F6185" s="1">
        <v>485</v>
      </c>
      <c r="G6185" s="1">
        <v>14.31</v>
      </c>
      <c r="H6185" s="1">
        <v>34</v>
      </c>
      <c r="I6185" s="1">
        <v>0</v>
      </c>
      <c r="J6185" s="1" t="s">
        <v>808</v>
      </c>
      <c r="K6185" s="9" t="str">
        <f t="shared" si="96"/>
        <v>TERCEIRA</v>
      </c>
    </row>
    <row r="6186" spans="1:11" ht="15" customHeight="1">
      <c r="A6186" s="1">
        <v>8</v>
      </c>
      <c r="B6186" s="1">
        <v>7801</v>
      </c>
      <c r="C6186" s="1" t="s">
        <v>53</v>
      </c>
      <c r="D6186" s="1" t="s">
        <v>2993</v>
      </c>
      <c r="E6186" s="1" t="s">
        <v>2994</v>
      </c>
      <c r="F6186" s="1">
        <v>2468</v>
      </c>
      <c r="G6186" s="1">
        <v>88.01</v>
      </c>
      <c r="H6186" s="1">
        <v>28</v>
      </c>
      <c r="I6186" s="1">
        <v>0</v>
      </c>
      <c r="J6186" s="1" t="s">
        <v>808</v>
      </c>
      <c r="K6186" s="9" t="str">
        <f t="shared" si="96"/>
        <v>TERCEIRA</v>
      </c>
    </row>
    <row r="6187" spans="1:11" ht="15" customHeight="1">
      <c r="A6187" s="1">
        <v>8</v>
      </c>
      <c r="B6187" s="1">
        <v>7801</v>
      </c>
      <c r="C6187" s="1" t="s">
        <v>53</v>
      </c>
      <c r="D6187" s="1" t="s">
        <v>2997</v>
      </c>
      <c r="E6187" s="1" t="s">
        <v>2998</v>
      </c>
      <c r="F6187" s="1">
        <v>117</v>
      </c>
      <c r="G6187" s="1">
        <v>3.01</v>
      </c>
      <c r="H6187" s="1">
        <v>39</v>
      </c>
      <c r="I6187" s="1">
        <v>0</v>
      </c>
      <c r="J6187" s="1" t="s">
        <v>808</v>
      </c>
      <c r="K6187" s="9" t="str">
        <f t="shared" si="96"/>
        <v>TERCEIRA</v>
      </c>
    </row>
    <row r="6188" spans="1:11" ht="15" customHeight="1">
      <c r="A6188" s="1">
        <v>8</v>
      </c>
      <c r="B6188" s="1">
        <v>7801</v>
      </c>
      <c r="C6188" s="1" t="s">
        <v>53</v>
      </c>
      <c r="D6188" s="1" t="s">
        <v>2999</v>
      </c>
      <c r="E6188" s="1" t="s">
        <v>3000</v>
      </c>
      <c r="F6188" s="1">
        <v>2500</v>
      </c>
      <c r="G6188" s="1">
        <v>92.39</v>
      </c>
      <c r="H6188" s="1">
        <v>27</v>
      </c>
      <c r="I6188" s="1">
        <v>0</v>
      </c>
      <c r="J6188" s="1" t="s">
        <v>808</v>
      </c>
      <c r="K6188" s="9" t="str">
        <f t="shared" si="96"/>
        <v>TERCEIRA</v>
      </c>
    </row>
    <row r="6189" spans="1:11" ht="15" customHeight="1">
      <c r="A6189" s="1">
        <v>8</v>
      </c>
      <c r="B6189" s="1">
        <v>7801</v>
      </c>
      <c r="C6189" s="1" t="s">
        <v>53</v>
      </c>
      <c r="D6189" s="1" t="s">
        <v>3001</v>
      </c>
      <c r="E6189" s="1" t="s">
        <v>3002</v>
      </c>
      <c r="F6189" s="1">
        <v>8120</v>
      </c>
      <c r="G6189" s="1">
        <v>98.78</v>
      </c>
      <c r="H6189" s="1">
        <v>82</v>
      </c>
      <c r="I6189" s="1">
        <v>0</v>
      </c>
      <c r="J6189" s="1" t="s">
        <v>808</v>
      </c>
      <c r="K6189" s="9" t="str">
        <f t="shared" si="96"/>
        <v>TERCEIRA</v>
      </c>
    </row>
    <row r="6190" spans="1:11" ht="15" customHeight="1">
      <c r="A6190" s="1">
        <v>8</v>
      </c>
      <c r="B6190" s="1">
        <v>7801</v>
      </c>
      <c r="C6190" s="1" t="s">
        <v>53</v>
      </c>
      <c r="D6190" s="1" t="s">
        <v>3003</v>
      </c>
      <c r="E6190" s="1" t="s">
        <v>3004</v>
      </c>
      <c r="F6190" s="1">
        <v>2701</v>
      </c>
      <c r="G6190" s="1">
        <v>127.17</v>
      </c>
      <c r="H6190" s="1">
        <v>21</v>
      </c>
      <c r="I6190" s="1">
        <v>0</v>
      </c>
      <c r="J6190" s="1" t="s">
        <v>808</v>
      </c>
      <c r="K6190" s="9" t="str">
        <f t="shared" si="96"/>
        <v>TERCEIRA</v>
      </c>
    </row>
    <row r="6191" spans="1:11" ht="15" customHeight="1">
      <c r="A6191" s="1">
        <v>8</v>
      </c>
      <c r="B6191" s="1">
        <v>7801</v>
      </c>
      <c r="C6191" s="1" t="s">
        <v>53</v>
      </c>
      <c r="D6191" s="1" t="s">
        <v>3005</v>
      </c>
      <c r="E6191" s="1" t="s">
        <v>3006</v>
      </c>
      <c r="F6191" s="1">
        <v>6763</v>
      </c>
      <c r="G6191" s="1">
        <v>115.9</v>
      </c>
      <c r="H6191" s="1">
        <v>58</v>
      </c>
      <c r="I6191" s="1">
        <v>0</v>
      </c>
      <c r="J6191" s="1" t="s">
        <v>808</v>
      </c>
      <c r="K6191" s="9" t="str">
        <f t="shared" si="96"/>
        <v>TERCEIRA</v>
      </c>
    </row>
    <row r="6192" spans="1:11" ht="15" customHeight="1">
      <c r="A6192" s="1">
        <v>8</v>
      </c>
      <c r="B6192" s="1">
        <v>7801</v>
      </c>
      <c r="C6192" s="1" t="s">
        <v>53</v>
      </c>
      <c r="D6192" s="1" t="s">
        <v>4782</v>
      </c>
      <c r="E6192" s="1" t="s">
        <v>4783</v>
      </c>
      <c r="F6192" s="1">
        <v>132</v>
      </c>
      <c r="G6192" s="1">
        <v>9.98</v>
      </c>
      <c r="H6192" s="1">
        <v>13</v>
      </c>
      <c r="I6192" s="1">
        <v>0</v>
      </c>
      <c r="J6192" s="1" t="s">
        <v>808</v>
      </c>
      <c r="K6192" s="9" t="str">
        <f t="shared" si="96"/>
        <v>TERCEIRA</v>
      </c>
    </row>
    <row r="6193" spans="1:11" ht="15" customHeight="1">
      <c r="A6193" s="1">
        <v>8</v>
      </c>
      <c r="B6193" s="1">
        <v>7801</v>
      </c>
      <c r="C6193" s="1" t="s">
        <v>53</v>
      </c>
      <c r="D6193" s="1" t="s">
        <v>4784</v>
      </c>
      <c r="E6193" s="1" t="s">
        <v>4785</v>
      </c>
      <c r="F6193" s="1">
        <v>5118</v>
      </c>
      <c r="G6193" s="1">
        <v>104.8</v>
      </c>
      <c r="H6193" s="1">
        <v>49</v>
      </c>
      <c r="I6193" s="1">
        <v>0</v>
      </c>
      <c r="J6193" s="1" t="s">
        <v>808</v>
      </c>
      <c r="K6193" s="9" t="str">
        <f t="shared" si="96"/>
        <v>TERCEIRA</v>
      </c>
    </row>
    <row r="6194" spans="1:11" ht="15" customHeight="1">
      <c r="A6194" s="1">
        <v>8</v>
      </c>
      <c r="B6194" s="1">
        <v>7801</v>
      </c>
      <c r="C6194" s="1" t="s">
        <v>53</v>
      </c>
      <c r="D6194" s="1" t="s">
        <v>3007</v>
      </c>
      <c r="E6194" s="1" t="s">
        <v>3008</v>
      </c>
      <c r="F6194" s="1">
        <v>9552</v>
      </c>
      <c r="G6194" s="1">
        <v>123.04</v>
      </c>
      <c r="H6194" s="1">
        <v>78</v>
      </c>
      <c r="I6194" s="1">
        <v>0</v>
      </c>
      <c r="J6194" s="1" t="s">
        <v>808</v>
      </c>
      <c r="K6194" s="9" t="str">
        <f t="shared" si="96"/>
        <v>TERCEIRA</v>
      </c>
    </row>
    <row r="6195" spans="1:11" ht="15" customHeight="1">
      <c r="A6195" s="1">
        <v>8</v>
      </c>
      <c r="B6195" s="1">
        <v>7801</v>
      </c>
      <c r="C6195" s="1" t="s">
        <v>53</v>
      </c>
      <c r="D6195" s="1" t="s">
        <v>4786</v>
      </c>
      <c r="E6195" s="1" t="s">
        <v>4787</v>
      </c>
      <c r="F6195" s="1">
        <v>5786</v>
      </c>
      <c r="G6195" s="1">
        <v>100.68</v>
      </c>
      <c r="H6195" s="1">
        <v>57</v>
      </c>
      <c r="I6195" s="1">
        <v>0</v>
      </c>
      <c r="J6195" s="1" t="s">
        <v>808</v>
      </c>
      <c r="K6195" s="9" t="str">
        <f t="shared" si="96"/>
        <v>TERCEIRA</v>
      </c>
    </row>
    <row r="6196" spans="1:11" ht="15" customHeight="1">
      <c r="A6196" s="1">
        <v>8</v>
      </c>
      <c r="B6196" s="1">
        <v>7801</v>
      </c>
      <c r="C6196" s="1" t="s">
        <v>53</v>
      </c>
      <c r="D6196" s="1" t="s">
        <v>4788</v>
      </c>
      <c r="E6196" s="1" t="s">
        <v>4789</v>
      </c>
      <c r="F6196" s="1">
        <v>2149</v>
      </c>
      <c r="G6196" s="1">
        <v>69.58</v>
      </c>
      <c r="H6196" s="1">
        <v>31</v>
      </c>
      <c r="I6196" s="1">
        <v>0</v>
      </c>
      <c r="J6196" s="1" t="s">
        <v>808</v>
      </c>
      <c r="K6196" s="9" t="str">
        <f t="shared" si="96"/>
        <v>TERCEIRA</v>
      </c>
    </row>
    <row r="6197" spans="1:11" ht="15" customHeight="1">
      <c r="A6197" s="1">
        <v>8</v>
      </c>
      <c r="B6197" s="1">
        <v>7801</v>
      </c>
      <c r="C6197" s="1" t="s">
        <v>53</v>
      </c>
      <c r="D6197" s="1" t="s">
        <v>4790</v>
      </c>
      <c r="E6197" s="1" t="s">
        <v>4791</v>
      </c>
      <c r="F6197" s="1">
        <v>1920</v>
      </c>
      <c r="G6197" s="1">
        <v>75.319999999999993</v>
      </c>
      <c r="H6197" s="1">
        <v>25</v>
      </c>
      <c r="I6197" s="1">
        <v>0</v>
      </c>
      <c r="J6197" s="1" t="s">
        <v>808</v>
      </c>
      <c r="K6197" s="9" t="str">
        <f t="shared" si="96"/>
        <v>TERCEIRA</v>
      </c>
    </row>
    <row r="6198" spans="1:11" ht="15" customHeight="1">
      <c r="A6198" s="1">
        <v>8</v>
      </c>
      <c r="B6198" s="1">
        <v>7801</v>
      </c>
      <c r="C6198" s="1" t="s">
        <v>53</v>
      </c>
      <c r="D6198" s="1" t="s">
        <v>4792</v>
      </c>
      <c r="E6198" s="1" t="s">
        <v>4793</v>
      </c>
      <c r="F6198" s="1">
        <v>1922</v>
      </c>
      <c r="G6198" s="1">
        <v>66.39</v>
      </c>
      <c r="H6198" s="1">
        <v>29</v>
      </c>
      <c r="I6198" s="1">
        <v>0</v>
      </c>
      <c r="J6198" s="1" t="s">
        <v>808</v>
      </c>
      <c r="K6198" s="9" t="str">
        <f t="shared" si="96"/>
        <v>TERCEIRA</v>
      </c>
    </row>
    <row r="6199" spans="1:11" ht="15" customHeight="1">
      <c r="A6199" s="1">
        <v>8</v>
      </c>
      <c r="B6199" s="1">
        <v>7801</v>
      </c>
      <c r="C6199" s="1" t="s">
        <v>53</v>
      </c>
      <c r="D6199" s="1" t="s">
        <v>4794</v>
      </c>
      <c r="E6199" s="1" t="s">
        <v>4795</v>
      </c>
      <c r="F6199" s="1">
        <v>4111</v>
      </c>
      <c r="G6199" s="1">
        <v>75.180000000000007</v>
      </c>
      <c r="H6199" s="1">
        <v>55</v>
      </c>
      <c r="I6199" s="1">
        <v>0</v>
      </c>
      <c r="J6199" s="1" t="s">
        <v>808</v>
      </c>
      <c r="K6199" s="9" t="str">
        <f t="shared" si="96"/>
        <v>TERCEIRA</v>
      </c>
    </row>
    <row r="6200" spans="1:11" ht="15" customHeight="1">
      <c r="A6200" s="1">
        <v>8</v>
      </c>
      <c r="B6200" s="1">
        <v>7801</v>
      </c>
      <c r="C6200" s="1" t="s">
        <v>53</v>
      </c>
      <c r="D6200" s="1" t="s">
        <v>4796</v>
      </c>
      <c r="E6200" s="1" t="s">
        <v>4797</v>
      </c>
      <c r="F6200" s="1">
        <v>1564</v>
      </c>
      <c r="G6200" s="1">
        <v>35.36</v>
      </c>
      <c r="H6200" s="1">
        <v>44</v>
      </c>
      <c r="I6200" s="1">
        <v>0</v>
      </c>
      <c r="J6200" s="1" t="s">
        <v>808</v>
      </c>
      <c r="K6200" s="9" t="str">
        <f t="shared" si="96"/>
        <v>TERCEIRA</v>
      </c>
    </row>
    <row r="6201" spans="1:11" ht="15" customHeight="1">
      <c r="A6201" s="1">
        <v>8</v>
      </c>
      <c r="B6201" s="1">
        <v>7801</v>
      </c>
      <c r="C6201" s="1" t="s">
        <v>53</v>
      </c>
      <c r="D6201" s="1" t="s">
        <v>4798</v>
      </c>
      <c r="E6201" s="1" t="s">
        <v>4799</v>
      </c>
      <c r="F6201" s="1">
        <v>2280</v>
      </c>
      <c r="G6201" s="1">
        <v>64.099999999999994</v>
      </c>
      <c r="H6201" s="1">
        <v>36</v>
      </c>
      <c r="I6201" s="1">
        <v>0</v>
      </c>
      <c r="J6201" s="1" t="s">
        <v>808</v>
      </c>
      <c r="K6201" s="9" t="str">
        <f t="shared" si="96"/>
        <v>TERCEIRA</v>
      </c>
    </row>
    <row r="6202" spans="1:11" ht="15" customHeight="1">
      <c r="A6202" s="1">
        <v>8</v>
      </c>
      <c r="B6202" s="1">
        <v>7801</v>
      </c>
      <c r="C6202" s="1" t="s">
        <v>53</v>
      </c>
      <c r="D6202" s="1" t="s">
        <v>4800</v>
      </c>
      <c r="E6202" s="1" t="s">
        <v>4801</v>
      </c>
      <c r="F6202" s="1">
        <v>2173</v>
      </c>
      <c r="G6202" s="1">
        <v>57.38</v>
      </c>
      <c r="H6202" s="1">
        <v>38</v>
      </c>
      <c r="I6202" s="1">
        <v>0</v>
      </c>
      <c r="J6202" s="1" t="s">
        <v>808</v>
      </c>
      <c r="K6202" s="9" t="str">
        <f t="shared" si="96"/>
        <v>TERCEIRA</v>
      </c>
    </row>
    <row r="6203" spans="1:11" ht="15" customHeight="1">
      <c r="A6203" s="1">
        <v>8</v>
      </c>
      <c r="B6203" s="1">
        <v>7801</v>
      </c>
      <c r="C6203" s="1" t="s">
        <v>53</v>
      </c>
      <c r="D6203" s="1" t="s">
        <v>4802</v>
      </c>
      <c r="E6203" s="1" t="s">
        <v>4803</v>
      </c>
      <c r="F6203" s="1">
        <v>1378</v>
      </c>
      <c r="G6203" s="1">
        <v>44.23</v>
      </c>
      <c r="H6203" s="1">
        <v>31</v>
      </c>
      <c r="I6203" s="1">
        <v>0</v>
      </c>
      <c r="J6203" s="1" t="s">
        <v>808</v>
      </c>
      <c r="K6203" s="9" t="str">
        <f t="shared" si="96"/>
        <v>TERCEIRA</v>
      </c>
    </row>
    <row r="6204" spans="1:11" ht="15" customHeight="1">
      <c r="A6204" s="1">
        <v>8</v>
      </c>
      <c r="B6204" s="1">
        <v>7801</v>
      </c>
      <c r="C6204" s="1" t="s">
        <v>53</v>
      </c>
      <c r="D6204" s="1" t="s">
        <v>4804</v>
      </c>
      <c r="E6204" s="1" t="s">
        <v>4805</v>
      </c>
      <c r="F6204" s="1">
        <v>334</v>
      </c>
      <c r="G6204" s="1">
        <v>11.22</v>
      </c>
      <c r="H6204" s="1">
        <v>30</v>
      </c>
      <c r="I6204" s="1">
        <v>0</v>
      </c>
      <c r="J6204" s="1" t="s">
        <v>808</v>
      </c>
      <c r="K6204" s="9" t="str">
        <f t="shared" si="96"/>
        <v>TERCEIRA</v>
      </c>
    </row>
    <row r="6205" spans="1:11" ht="15" customHeight="1">
      <c r="A6205" s="1">
        <v>8</v>
      </c>
      <c r="B6205" s="1">
        <v>7801</v>
      </c>
      <c r="C6205" s="1" t="s">
        <v>53</v>
      </c>
      <c r="D6205" s="1" t="s">
        <v>4806</v>
      </c>
      <c r="E6205" s="1" t="s">
        <v>4807</v>
      </c>
      <c r="F6205" s="1">
        <v>3592</v>
      </c>
      <c r="G6205" s="1">
        <v>73.95</v>
      </c>
      <c r="H6205" s="1">
        <v>49</v>
      </c>
      <c r="I6205" s="1">
        <v>0</v>
      </c>
      <c r="J6205" s="1" t="s">
        <v>808</v>
      </c>
      <c r="K6205" s="9" t="str">
        <f t="shared" si="96"/>
        <v>TERCEIRA</v>
      </c>
    </row>
    <row r="6206" spans="1:11" ht="15" customHeight="1">
      <c r="A6206" s="1">
        <v>8</v>
      </c>
      <c r="B6206" s="1">
        <v>7801</v>
      </c>
      <c r="C6206" s="1" t="s">
        <v>53</v>
      </c>
      <c r="D6206" s="1" t="s">
        <v>4808</v>
      </c>
      <c r="E6206" s="1" t="s">
        <v>4809</v>
      </c>
      <c r="F6206" s="1">
        <v>1685</v>
      </c>
      <c r="G6206" s="1">
        <v>27.1</v>
      </c>
      <c r="H6206" s="1">
        <v>62</v>
      </c>
      <c r="I6206" s="1">
        <v>0</v>
      </c>
      <c r="J6206" s="1" t="s">
        <v>808</v>
      </c>
      <c r="K6206" s="9" t="str">
        <f t="shared" si="96"/>
        <v>TERCEIRA</v>
      </c>
    </row>
    <row r="6207" spans="1:11" ht="15" customHeight="1">
      <c r="A6207" s="1">
        <v>8</v>
      </c>
      <c r="B6207" s="1">
        <v>7801</v>
      </c>
      <c r="C6207" s="1" t="s">
        <v>53</v>
      </c>
      <c r="D6207" s="1" t="s">
        <v>4810</v>
      </c>
      <c r="E6207" s="1" t="s">
        <v>4811</v>
      </c>
      <c r="F6207" s="1">
        <v>1651</v>
      </c>
      <c r="G6207" s="1">
        <v>32.659999999999997</v>
      </c>
      <c r="H6207" s="1">
        <v>51</v>
      </c>
      <c r="I6207" s="1">
        <v>0</v>
      </c>
      <c r="J6207" s="1" t="s">
        <v>808</v>
      </c>
      <c r="K6207" s="9" t="str">
        <f t="shared" si="96"/>
        <v>TERCEIRA</v>
      </c>
    </row>
    <row r="6208" spans="1:11" ht="15" customHeight="1">
      <c r="A6208" s="1">
        <v>8</v>
      </c>
      <c r="B6208" s="1">
        <v>7801</v>
      </c>
      <c r="C6208" s="1" t="s">
        <v>53</v>
      </c>
      <c r="D6208" s="1" t="s">
        <v>4812</v>
      </c>
      <c r="E6208" s="1" t="s">
        <v>4813</v>
      </c>
      <c r="F6208" s="1">
        <v>694</v>
      </c>
      <c r="G6208" s="1">
        <v>31.1</v>
      </c>
      <c r="H6208" s="1">
        <v>22</v>
      </c>
      <c r="I6208" s="1">
        <v>0</v>
      </c>
      <c r="J6208" s="1" t="s">
        <v>808</v>
      </c>
      <c r="K6208" s="9" t="str">
        <f t="shared" si="96"/>
        <v>TERCEIRA</v>
      </c>
    </row>
  </sheetData>
  <autoFilter ref="A1:K6208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21"/>
  <sheetViews>
    <sheetView workbookViewId="0">
      <selection activeCell="E16" sqref="E16"/>
    </sheetView>
  </sheetViews>
  <sheetFormatPr defaultRowHeight="15"/>
  <cols>
    <col min="1" max="1" width="10.7109375" bestFit="1" customWidth="1"/>
    <col min="2" max="2" width="16.140625" customWidth="1"/>
    <col min="3" max="3" width="29.28515625" bestFit="1" customWidth="1"/>
  </cols>
  <sheetData>
    <row r="3" spans="1:3">
      <c r="A3" s="45" t="s">
        <v>35</v>
      </c>
      <c r="B3" s="45" t="s">
        <v>4844</v>
      </c>
      <c r="C3" t="s">
        <v>4932</v>
      </c>
    </row>
    <row r="4" spans="1:3">
      <c r="A4">
        <v>7</v>
      </c>
      <c r="B4">
        <v>409</v>
      </c>
      <c r="C4" s="46">
        <v>147</v>
      </c>
    </row>
    <row r="5" spans="1:3">
      <c r="A5">
        <v>7</v>
      </c>
      <c r="B5">
        <v>930</v>
      </c>
      <c r="C5" s="46">
        <v>177</v>
      </c>
    </row>
    <row r="6" spans="1:3">
      <c r="A6">
        <v>7</v>
      </c>
      <c r="B6">
        <v>1942</v>
      </c>
      <c r="C6" s="46">
        <v>74</v>
      </c>
    </row>
    <row r="7" spans="1:3">
      <c r="A7">
        <v>7</v>
      </c>
      <c r="B7">
        <v>1953</v>
      </c>
      <c r="C7" s="46">
        <v>51</v>
      </c>
    </row>
    <row r="8" spans="1:3">
      <c r="A8">
        <v>7</v>
      </c>
      <c r="B8">
        <v>1974</v>
      </c>
      <c r="C8" s="46">
        <v>30</v>
      </c>
    </row>
    <row r="9" spans="1:3">
      <c r="A9">
        <v>7</v>
      </c>
      <c r="B9">
        <v>1979</v>
      </c>
      <c r="C9" s="46">
        <v>17</v>
      </c>
    </row>
    <row r="10" spans="1:3">
      <c r="A10">
        <v>7</v>
      </c>
      <c r="B10">
        <v>7801</v>
      </c>
      <c r="C10" s="46">
        <v>292</v>
      </c>
    </row>
    <row r="11" spans="1:3">
      <c r="A11" t="s">
        <v>4930</v>
      </c>
      <c r="C11" s="46">
        <v>788</v>
      </c>
    </row>
    <row r="12" spans="1:3">
      <c r="A12">
        <v>8</v>
      </c>
      <c r="B12">
        <v>409</v>
      </c>
      <c r="C12" s="46">
        <v>148</v>
      </c>
    </row>
    <row r="13" spans="1:3">
      <c r="A13">
        <v>8</v>
      </c>
      <c r="B13">
        <v>930</v>
      </c>
      <c r="C13" s="46">
        <v>170</v>
      </c>
    </row>
    <row r="14" spans="1:3">
      <c r="A14">
        <v>8</v>
      </c>
      <c r="B14">
        <v>1942</v>
      </c>
      <c r="C14" s="46">
        <v>78</v>
      </c>
    </row>
    <row r="15" spans="1:3">
      <c r="A15">
        <v>8</v>
      </c>
      <c r="B15">
        <v>1953</v>
      </c>
      <c r="C15" s="46">
        <v>50</v>
      </c>
    </row>
    <row r="16" spans="1:3">
      <c r="A16">
        <v>8</v>
      </c>
      <c r="B16">
        <v>1965</v>
      </c>
      <c r="C16" s="46">
        <v>269</v>
      </c>
    </row>
    <row r="17" spans="1:3">
      <c r="A17">
        <v>8</v>
      </c>
      <c r="B17">
        <v>1974</v>
      </c>
      <c r="C17" s="46">
        <v>26</v>
      </c>
    </row>
    <row r="18" spans="1:3">
      <c r="A18">
        <v>8</v>
      </c>
      <c r="B18">
        <v>1979</v>
      </c>
      <c r="C18" s="46">
        <v>19</v>
      </c>
    </row>
    <row r="19" spans="1:3">
      <c r="A19">
        <v>8</v>
      </c>
      <c r="B19">
        <v>7801</v>
      </c>
      <c r="C19" s="46">
        <v>45</v>
      </c>
    </row>
    <row r="20" spans="1:3">
      <c r="A20" t="s">
        <v>4931</v>
      </c>
      <c r="C20" s="46">
        <v>805</v>
      </c>
    </row>
    <row r="21" spans="1:3">
      <c r="A21" t="s">
        <v>4929</v>
      </c>
      <c r="C21" s="46">
        <v>901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Premissas</vt:lpstr>
      <vt:lpstr>Simulação</vt:lpstr>
      <vt:lpstr>AllIn_Apoio</vt:lpstr>
      <vt:lpstr>Detalhe_Registro</vt:lpstr>
      <vt:lpstr>Consolidado_HC</vt:lpstr>
      <vt:lpstr>Resumo_Mes_CD</vt:lpstr>
      <vt:lpstr>Comparativo_Jul_Ago</vt:lpstr>
      <vt:lpstr>Projecao_Produtividade(const)</vt:lpstr>
      <vt:lpstr>Base_Nova</vt:lpstr>
      <vt:lpstr>Chave_função_Metas</vt:lpstr>
      <vt:lpstr>Resumo_Mes_Atividade</vt:lpstr>
      <vt:lpstr>Resumo_Mes_CD_Atividade</vt:lpstr>
      <vt:lpstr>Distribuicao_Mes_Faixa</vt:lpstr>
      <vt:lpstr>Base</vt:lpstr>
      <vt:lpstr>Din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Vagner Nere Ferreira</cp:lastModifiedBy>
  <cp:revision>0</cp:revision>
  <dcterms:created xsi:type="dcterms:W3CDTF">2026-09-11T04:54:17Z</dcterms:created>
  <dcterms:modified xsi:type="dcterms:W3CDTF">2026-09-16T12:48:34Z</dcterms:modified>
  <dc:language>en-US</dc:language>
</cp:coreProperties>
</file>